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4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5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6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7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9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10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11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12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13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14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15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16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17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18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1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20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21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22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drawings/drawing23.xml" ContentType="application/vnd.openxmlformats-officedocument.drawing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24.xml" ContentType="application/vnd.openxmlformats-officedocument.drawing+xml"/>
  <Override PartName="/xl/charts/chart13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4816"/>
  <workbookPr autoCompressPictures="0"/>
  <bookViews>
    <workbookView minimized="1" xWindow="600" yWindow="40" windowWidth="25360" windowHeight="15820" tabRatio="896"/>
  </bookViews>
  <sheets>
    <sheet name="Jun2010" sheetId="15" r:id="rId1"/>
    <sheet name="Jul2010" sheetId="16" r:id="rId2"/>
    <sheet name="agost2010" sheetId="5" r:id="rId3"/>
    <sheet name="set2010" sheetId="4" r:id="rId4"/>
    <sheet name="Out2010" sheetId="6" r:id="rId5"/>
    <sheet name="Nov2010" sheetId="7" r:id="rId6"/>
    <sheet name="Dez2010" sheetId="8" r:id="rId7"/>
    <sheet name="Jan2011" sheetId="9" r:id="rId8"/>
    <sheet name="Fev2011" sheetId="10" r:id="rId9"/>
    <sheet name="Mar2011" sheetId="11" r:id="rId10"/>
    <sheet name="Abr2011" sheetId="12" r:id="rId11"/>
    <sheet name="Maio2011" sheetId="13" r:id="rId12"/>
    <sheet name="Max_mensais" sheetId="17" r:id="rId13"/>
    <sheet name="Jun2011" sheetId="26" r:id="rId14"/>
    <sheet name="Julh2011" sheetId="27" r:id="rId15"/>
    <sheet name="Agosto2011" sheetId="28" r:id="rId16"/>
    <sheet name="Set2011" sheetId="30" r:id="rId17"/>
    <sheet name="Out2011" sheetId="31" r:id="rId18"/>
    <sheet name="Nov2011" sheetId="32" r:id="rId19"/>
    <sheet name="Dez2011" sheetId="33" r:id="rId20"/>
    <sheet name="Despacho_exemplo" sheetId="18" r:id="rId21"/>
    <sheet name="DESPACHO" sheetId="35" r:id="rId22"/>
    <sheet name="Escalonado" sheetId="25" r:id="rId23"/>
    <sheet name="Produção_Solar" sheetId="38" r:id="rId24"/>
    <sheet name="Parque Solar_4a10Julho" sheetId="34" r:id="rId25"/>
    <sheet name="PONTAS" sheetId="36" r:id="rId26"/>
  </sheets>
  <externalReferences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</externalReferences>
  <definedNames>
    <definedName name="_1_Jul_2007" localSheetId="10">'Abr2011'!$B$5</definedName>
    <definedName name="_1_Jul_2007" localSheetId="2">agost2010!$B$5</definedName>
    <definedName name="_1_Jul_2007" localSheetId="15">Agosto2011!$B$5</definedName>
    <definedName name="_1_Jul_2007" localSheetId="6">'Dez2010'!$B$5</definedName>
    <definedName name="_1_Jul_2007" localSheetId="19">'Dez2011'!$B$5</definedName>
    <definedName name="_1_Jul_2007" localSheetId="8">'Fev2011'!$B$5</definedName>
    <definedName name="_1_Jul_2007" localSheetId="7">'Jan2011'!$B$5</definedName>
    <definedName name="_1_Jul_2007" localSheetId="1">'Jul2010'!$B$5</definedName>
    <definedName name="_1_Jul_2007" localSheetId="14">Julh2011!$B$5</definedName>
    <definedName name="_1_Jul_2007" localSheetId="0">'Jun2010'!$B$5</definedName>
    <definedName name="_1_Jul_2007" localSheetId="13">'Jun2011'!$B$5</definedName>
    <definedName name="_1_Jul_2007" localSheetId="11">Maio2011!$B$5</definedName>
    <definedName name="_1_Jul_2007" localSheetId="9">'Mar2011'!$B$5</definedName>
    <definedName name="_1_Jul_2007" localSheetId="12">Max_mensais!$B$5</definedName>
    <definedName name="_1_Jul_2007" localSheetId="5">'Nov2010'!$B$5</definedName>
    <definedName name="_1_Jul_2007" localSheetId="18">'Nov2011'!$B$5</definedName>
    <definedName name="_1_Jul_2007" localSheetId="4">'Out2010'!$B$5</definedName>
    <definedName name="_1_Jul_2007" localSheetId="17">'Out2011'!$B$5</definedName>
    <definedName name="_1_Jul_2007" localSheetId="3">'set2010'!$B$5</definedName>
    <definedName name="_1_Jul_2007" localSheetId="16">'Set2011'!$B$5</definedName>
    <definedName name="dom" localSheetId="10">'Abr2011'!$B$6</definedName>
    <definedName name="dom" localSheetId="2">agost2010!$B$6</definedName>
    <definedName name="dom" localSheetId="15">Agosto2011!$B$6</definedName>
    <definedName name="dom" localSheetId="6">'Dez2010'!$B$6</definedName>
    <definedName name="dom" localSheetId="19">'Dez2011'!$B$6</definedName>
    <definedName name="dom" localSheetId="8">'Fev2011'!$B$6</definedName>
    <definedName name="dom" localSheetId="7">'Jan2011'!$B$6</definedName>
    <definedName name="dom" localSheetId="1">'Jul2010'!$B$6</definedName>
    <definedName name="dom" localSheetId="14">Julh2011!$B$6</definedName>
    <definedName name="dom" localSheetId="0">'Jun2010'!$B$6</definedName>
    <definedName name="dom" localSheetId="13">'Jun2011'!$B$6</definedName>
    <definedName name="dom" localSheetId="11">Maio2011!$B$6</definedName>
    <definedName name="dom" localSheetId="9">'Mar2011'!$B$6</definedName>
    <definedName name="dom" localSheetId="12">Max_mensais!$B$6</definedName>
    <definedName name="dom" localSheetId="5">'Nov2010'!$B$6</definedName>
    <definedName name="dom" localSheetId="18">'Nov2011'!$B$6</definedName>
    <definedName name="dom" localSheetId="4">'Out2010'!$B$6</definedName>
    <definedName name="dom" localSheetId="17">'Out2011'!$B$6</definedName>
    <definedName name="dom" localSheetId="3">'set2010'!$B$6</definedName>
    <definedName name="dom" localSheetId="16">'Set2011'!$B$6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F104" i="35" l="1"/>
  <c r="AG104" i="35"/>
  <c r="AH104" i="35"/>
  <c r="AF105" i="35"/>
  <c r="AG105" i="35"/>
  <c r="AH105" i="35"/>
  <c r="V15" i="35"/>
  <c r="X15" i="35"/>
  <c r="V14" i="35"/>
  <c r="X14" i="35"/>
  <c r="V13" i="35"/>
  <c r="X13" i="35"/>
  <c r="V12" i="35"/>
  <c r="X12" i="35"/>
  <c r="V11" i="35"/>
  <c r="X11" i="35"/>
  <c r="V10" i="35"/>
  <c r="X10" i="35"/>
  <c r="V9" i="35"/>
  <c r="X9" i="35"/>
  <c r="V8" i="35"/>
  <c r="X8" i="35"/>
  <c r="V7" i="35"/>
  <c r="X7" i="35"/>
  <c r="V6" i="35"/>
  <c r="X6" i="35"/>
  <c r="V4" i="35"/>
  <c r="X4" i="35"/>
  <c r="C24" i="35"/>
  <c r="AF46" i="35"/>
  <c r="Y77" i="35"/>
  <c r="X77" i="35"/>
  <c r="W77" i="35"/>
  <c r="V77" i="35"/>
  <c r="U77" i="35"/>
  <c r="T77" i="35"/>
  <c r="S77" i="35"/>
  <c r="R77" i="35"/>
  <c r="Q77" i="35"/>
  <c r="P77" i="35"/>
  <c r="O77" i="35"/>
  <c r="N77" i="35"/>
  <c r="M77" i="35"/>
  <c r="L77" i="35"/>
  <c r="K77" i="35"/>
  <c r="J77" i="35"/>
  <c r="I77" i="35"/>
  <c r="H77" i="35"/>
  <c r="G77" i="35"/>
  <c r="F77" i="35"/>
  <c r="E77" i="35"/>
  <c r="D77" i="35"/>
  <c r="C77" i="35"/>
  <c r="A77" i="35"/>
  <c r="B77" i="35"/>
  <c r="I15" i="25"/>
  <c r="H15" i="25"/>
  <c r="G15" i="25"/>
  <c r="AH227" i="35"/>
  <c r="AG227" i="35"/>
  <c r="AF227" i="35"/>
  <c r="AH226" i="35"/>
  <c r="AG226" i="35"/>
  <c r="AF226" i="35"/>
  <c r="AH196" i="35"/>
  <c r="AG196" i="35"/>
  <c r="AF196" i="35"/>
  <c r="AH195" i="35"/>
  <c r="AG195" i="35"/>
  <c r="AF195" i="35"/>
  <c r="E43" i="26"/>
  <c r="AM154" i="12"/>
  <c r="J499" i="38"/>
  <c r="J483" i="38"/>
  <c r="J467" i="38"/>
  <c r="J435" i="38"/>
  <c r="J419" i="38"/>
  <c r="J403" i="38"/>
  <c r="J387" i="38"/>
  <c r="J371" i="38"/>
  <c r="J355" i="38"/>
  <c r="J339" i="38"/>
  <c r="J323" i="38"/>
  <c r="J307" i="38"/>
  <c r="J291" i="38"/>
  <c r="J275" i="38"/>
  <c r="J259" i="38"/>
  <c r="J243" i="38"/>
  <c r="J227" i="38"/>
  <c r="J211" i="38"/>
  <c r="J195" i="38"/>
  <c r="J179" i="38"/>
  <c r="J163" i="38"/>
  <c r="J147" i="38"/>
  <c r="J131" i="38"/>
  <c r="J115" i="38"/>
  <c r="J99" i="38"/>
  <c r="J83" i="38"/>
  <c r="J67" i="38"/>
  <c r="J51" i="38"/>
  <c r="J35" i="38"/>
  <c r="J19" i="38"/>
  <c r="J502" i="38"/>
  <c r="I499" i="38"/>
  <c r="I483" i="38"/>
  <c r="I467" i="38"/>
  <c r="I435" i="38"/>
  <c r="I419" i="38"/>
  <c r="I403" i="38"/>
  <c r="I387" i="38"/>
  <c r="I371" i="38"/>
  <c r="I355" i="38"/>
  <c r="I339" i="38"/>
  <c r="I323" i="38"/>
  <c r="I307" i="38"/>
  <c r="I291" i="38"/>
  <c r="I275" i="38"/>
  <c r="I259" i="38"/>
  <c r="I243" i="38"/>
  <c r="I227" i="38"/>
  <c r="I211" i="38"/>
  <c r="I195" i="38"/>
  <c r="I179" i="38"/>
  <c r="I163" i="38"/>
  <c r="I147" i="38"/>
  <c r="I131" i="38"/>
  <c r="I115" i="38"/>
  <c r="I99" i="38"/>
  <c r="I83" i="38"/>
  <c r="I67" i="38"/>
  <c r="I51" i="38"/>
  <c r="I35" i="38"/>
  <c r="I19" i="38"/>
  <c r="I502" i="38"/>
  <c r="G499" i="38"/>
  <c r="E499" i="38"/>
  <c r="C499" i="38"/>
  <c r="K483" i="38"/>
  <c r="K467" i="38"/>
  <c r="K451" i="38"/>
  <c r="K435" i="38"/>
  <c r="K419" i="38"/>
  <c r="K403" i="38"/>
  <c r="K387" i="38"/>
  <c r="K371" i="38"/>
  <c r="K355" i="38"/>
  <c r="K339" i="38"/>
  <c r="K323" i="38"/>
  <c r="K307" i="38"/>
  <c r="K291" i="38"/>
  <c r="K275" i="38"/>
  <c r="K259" i="38"/>
  <c r="K243" i="38"/>
  <c r="K227" i="38"/>
  <c r="K211" i="38"/>
  <c r="K195" i="38"/>
  <c r="K179" i="38"/>
  <c r="K163" i="38"/>
  <c r="K147" i="38"/>
  <c r="K131" i="38"/>
  <c r="K115" i="38"/>
  <c r="K99" i="38"/>
  <c r="K83" i="38"/>
  <c r="K67" i="38"/>
  <c r="K51" i="38"/>
  <c r="K35" i="38"/>
  <c r="K19" i="38"/>
  <c r="K502" i="38"/>
  <c r="H483" i="38"/>
  <c r="H467" i="38"/>
  <c r="H435" i="38"/>
  <c r="H419" i="38"/>
  <c r="H403" i="38"/>
  <c r="H387" i="38"/>
  <c r="H371" i="38"/>
  <c r="H355" i="38"/>
  <c r="H339" i="38"/>
  <c r="H323" i="38"/>
  <c r="H307" i="38"/>
  <c r="H291" i="38"/>
  <c r="H275" i="38"/>
  <c r="H259" i="38"/>
  <c r="H243" i="38"/>
  <c r="H227" i="38"/>
  <c r="H211" i="38"/>
  <c r="H195" i="38"/>
  <c r="H179" i="38"/>
  <c r="H163" i="38"/>
  <c r="H147" i="38"/>
  <c r="H131" i="38"/>
  <c r="H115" i="38"/>
  <c r="H99" i="38"/>
  <c r="H83" i="38"/>
  <c r="H67" i="38"/>
  <c r="H51" i="38"/>
  <c r="H35" i="38"/>
  <c r="H19" i="38"/>
  <c r="H502" i="38"/>
  <c r="G483" i="38"/>
  <c r="F483" i="38"/>
  <c r="E483" i="38"/>
  <c r="C483" i="38"/>
  <c r="G467" i="38"/>
  <c r="F467" i="38"/>
  <c r="E467" i="38"/>
  <c r="C467" i="38"/>
  <c r="J451" i="38"/>
  <c r="I451" i="38"/>
  <c r="H451" i="38"/>
  <c r="G451" i="38"/>
  <c r="F451" i="38"/>
  <c r="E451" i="38"/>
  <c r="D451" i="38"/>
  <c r="C451" i="38"/>
  <c r="G435" i="38"/>
  <c r="F435" i="38"/>
  <c r="E435" i="38"/>
  <c r="D435" i="38"/>
  <c r="C435" i="38"/>
  <c r="G419" i="38"/>
  <c r="F419" i="38"/>
  <c r="E419" i="38"/>
  <c r="D419" i="38"/>
  <c r="C419" i="38"/>
  <c r="G403" i="38"/>
  <c r="F403" i="38"/>
  <c r="E403" i="38"/>
  <c r="D403" i="38"/>
  <c r="C403" i="38"/>
  <c r="G387" i="38"/>
  <c r="F387" i="38"/>
  <c r="E387" i="38"/>
  <c r="D387" i="38"/>
  <c r="C387" i="38"/>
  <c r="G371" i="38"/>
  <c r="F371" i="38"/>
  <c r="E371" i="38"/>
  <c r="D371" i="38"/>
  <c r="C371" i="38"/>
  <c r="G355" i="38"/>
  <c r="F355" i="38"/>
  <c r="E355" i="38"/>
  <c r="D355" i="38"/>
  <c r="C355" i="38"/>
  <c r="G339" i="38"/>
  <c r="F339" i="38"/>
  <c r="E339" i="38"/>
  <c r="D339" i="38"/>
  <c r="C339" i="38"/>
  <c r="G323" i="38"/>
  <c r="F323" i="38"/>
  <c r="E323" i="38"/>
  <c r="D323" i="38"/>
  <c r="C323" i="38"/>
  <c r="G307" i="38"/>
  <c r="F307" i="38"/>
  <c r="E307" i="38"/>
  <c r="D307" i="38"/>
  <c r="C307" i="38"/>
  <c r="G291" i="38"/>
  <c r="F291" i="38"/>
  <c r="E291" i="38"/>
  <c r="D291" i="38"/>
  <c r="C291" i="38"/>
  <c r="G275" i="38"/>
  <c r="F275" i="38"/>
  <c r="E275" i="38"/>
  <c r="D275" i="38"/>
  <c r="C275" i="38"/>
  <c r="G259" i="38"/>
  <c r="F259" i="38"/>
  <c r="E259" i="38"/>
  <c r="D259" i="38"/>
  <c r="C259" i="38"/>
  <c r="G243" i="38"/>
  <c r="F243" i="38"/>
  <c r="E243" i="38"/>
  <c r="D243" i="38"/>
  <c r="C243" i="38"/>
  <c r="G227" i="38"/>
  <c r="F227" i="38"/>
  <c r="E227" i="38"/>
  <c r="D227" i="38"/>
  <c r="C227" i="38"/>
  <c r="G211" i="38"/>
  <c r="F211" i="38"/>
  <c r="E211" i="38"/>
  <c r="D211" i="38"/>
  <c r="C211" i="38"/>
  <c r="G195" i="38"/>
  <c r="F195" i="38"/>
  <c r="E195" i="38"/>
  <c r="D195" i="38"/>
  <c r="C195" i="38"/>
  <c r="G179" i="38"/>
  <c r="F179" i="38"/>
  <c r="E179" i="38"/>
  <c r="D179" i="38"/>
  <c r="C179" i="38"/>
  <c r="G163" i="38"/>
  <c r="E163" i="38"/>
  <c r="D163" i="38"/>
  <c r="C163" i="38"/>
  <c r="G147" i="38"/>
  <c r="F147" i="38"/>
  <c r="E147" i="38"/>
  <c r="D147" i="38"/>
  <c r="C147" i="38"/>
  <c r="G131" i="38"/>
  <c r="F131" i="38"/>
  <c r="E131" i="38"/>
  <c r="D131" i="38"/>
  <c r="C131" i="38"/>
  <c r="G115" i="38"/>
  <c r="F115" i="38"/>
  <c r="E115" i="38"/>
  <c r="D115" i="38"/>
  <c r="C115" i="38"/>
  <c r="G99" i="38"/>
  <c r="F99" i="38"/>
  <c r="E99" i="38"/>
  <c r="D99" i="38"/>
  <c r="C99" i="38"/>
  <c r="G83" i="38"/>
  <c r="F83" i="38"/>
  <c r="E83" i="38"/>
  <c r="D83" i="38"/>
  <c r="C83" i="38"/>
  <c r="G67" i="38"/>
  <c r="F67" i="38"/>
  <c r="E67" i="38"/>
  <c r="D67" i="38"/>
  <c r="C67" i="38"/>
  <c r="G51" i="38"/>
  <c r="F51" i="38"/>
  <c r="E51" i="38"/>
  <c r="D51" i="38"/>
  <c r="C51" i="38"/>
  <c r="G35" i="38"/>
  <c r="F35" i="38"/>
  <c r="E35" i="38"/>
  <c r="C35" i="38"/>
  <c r="G19" i="38"/>
  <c r="G502" i="38"/>
  <c r="F19" i="38"/>
  <c r="F502" i="38"/>
  <c r="E19" i="38"/>
  <c r="E502" i="38"/>
  <c r="D19" i="38"/>
  <c r="D502" i="38"/>
  <c r="C19" i="38"/>
  <c r="C502" i="38"/>
  <c r="M502" i="38"/>
  <c r="M503" i="38"/>
  <c r="B26" i="36"/>
  <c r="B27" i="36"/>
  <c r="B28" i="36"/>
  <c r="B29" i="36"/>
  <c r="B30" i="36"/>
  <c r="B31" i="36"/>
  <c r="B25" i="36"/>
  <c r="Y49" i="35"/>
  <c r="X49" i="35"/>
  <c r="W49" i="35"/>
  <c r="V49" i="35"/>
  <c r="U49" i="35"/>
  <c r="T49" i="35"/>
  <c r="S49" i="35"/>
  <c r="R49" i="35"/>
  <c r="Q49" i="35"/>
  <c r="P49" i="35"/>
  <c r="O49" i="35"/>
  <c r="N49" i="35"/>
  <c r="M49" i="35"/>
  <c r="L49" i="35"/>
  <c r="K49" i="35"/>
  <c r="J49" i="35"/>
  <c r="I49" i="35"/>
  <c r="H49" i="35"/>
  <c r="G49" i="35"/>
  <c r="F49" i="35"/>
  <c r="E49" i="35"/>
  <c r="D49" i="35"/>
  <c r="C49" i="35"/>
  <c r="B49" i="35"/>
  <c r="A49" i="35"/>
  <c r="Y42" i="35"/>
  <c r="X42" i="35"/>
  <c r="W42" i="35"/>
  <c r="V42" i="35"/>
  <c r="U42" i="35"/>
  <c r="T42" i="35"/>
  <c r="S42" i="35"/>
  <c r="R42" i="35"/>
  <c r="Q42" i="35"/>
  <c r="P42" i="35"/>
  <c r="O42" i="35"/>
  <c r="N42" i="35"/>
  <c r="M42" i="35"/>
  <c r="L42" i="35"/>
  <c r="K42" i="35"/>
  <c r="J42" i="35"/>
  <c r="I42" i="35"/>
  <c r="H42" i="35"/>
  <c r="G42" i="35"/>
  <c r="F42" i="35"/>
  <c r="E42" i="35"/>
  <c r="D42" i="35"/>
  <c r="C42" i="35"/>
  <c r="B42" i="35"/>
  <c r="A42" i="35"/>
  <c r="A25" i="35"/>
  <c r="Y25" i="35"/>
  <c r="X25" i="35"/>
  <c r="W25" i="35"/>
  <c r="V25" i="35"/>
  <c r="U25" i="35"/>
  <c r="T25" i="35"/>
  <c r="S25" i="35"/>
  <c r="R25" i="35"/>
  <c r="Q25" i="35"/>
  <c r="P25" i="35"/>
  <c r="O25" i="35"/>
  <c r="N25" i="35"/>
  <c r="M25" i="35"/>
  <c r="L25" i="35"/>
  <c r="K25" i="35"/>
  <c r="J25" i="35"/>
  <c r="I25" i="35"/>
  <c r="H25" i="35"/>
  <c r="G25" i="35"/>
  <c r="F25" i="35"/>
  <c r="E25" i="35"/>
  <c r="D25" i="35"/>
  <c r="C25" i="35"/>
  <c r="B25" i="35"/>
  <c r="AF69" i="25"/>
  <c r="AF160" i="25"/>
  <c r="AF130" i="25"/>
  <c r="AK190" i="25"/>
  <c r="AG69" i="25"/>
  <c r="AG160" i="25"/>
  <c r="AG130" i="25"/>
  <c r="AL190" i="25"/>
  <c r="AH69" i="25"/>
  <c r="AH160" i="25"/>
  <c r="AH130" i="25"/>
  <c r="AM190" i="25"/>
  <c r="AH37" i="25"/>
  <c r="AG100" i="25"/>
  <c r="AH100" i="25"/>
  <c r="AF100" i="25"/>
  <c r="AK100" i="25"/>
  <c r="AL100" i="25"/>
  <c r="AM100" i="25"/>
  <c r="AF46" i="25"/>
  <c r="E20" i="36"/>
  <c r="G21" i="36"/>
  <c r="F21" i="36"/>
  <c r="E21" i="36"/>
  <c r="B20" i="36"/>
  <c r="C21" i="36"/>
  <c r="B21" i="36"/>
  <c r="D21" i="36"/>
  <c r="P61" i="34"/>
  <c r="O61" i="34"/>
  <c r="D46" i="15"/>
  <c r="AH165" i="35"/>
  <c r="AG165" i="35"/>
  <c r="AF165" i="35"/>
  <c r="AH164" i="35"/>
  <c r="AG164" i="35"/>
  <c r="AF164" i="35"/>
  <c r="AH160" i="35"/>
  <c r="AG160" i="35"/>
  <c r="AF160" i="35"/>
  <c r="AH135" i="35"/>
  <c r="AG135" i="35"/>
  <c r="AF135" i="35"/>
  <c r="AH134" i="35"/>
  <c r="AG134" i="35"/>
  <c r="AF134" i="35"/>
  <c r="AH75" i="35"/>
  <c r="AG75" i="35"/>
  <c r="AF75" i="35"/>
  <c r="AH74" i="35"/>
  <c r="AG74" i="35"/>
  <c r="AF74" i="35"/>
  <c r="AH69" i="35"/>
  <c r="AG69" i="35"/>
  <c r="AF69" i="35"/>
  <c r="AH68" i="35"/>
  <c r="AG68" i="35"/>
  <c r="AF68" i="35"/>
  <c r="AY27" i="35"/>
  <c r="X19" i="35"/>
  <c r="Y70" i="35"/>
  <c r="X70" i="35"/>
  <c r="W70" i="35"/>
  <c r="V70" i="35"/>
  <c r="U70" i="35"/>
  <c r="T70" i="35"/>
  <c r="S70" i="35"/>
  <c r="R70" i="35"/>
  <c r="Q70" i="35"/>
  <c r="P70" i="35"/>
  <c r="O70" i="35"/>
  <c r="N70" i="35"/>
  <c r="M70" i="35"/>
  <c r="L70" i="35"/>
  <c r="K70" i="35"/>
  <c r="J70" i="35"/>
  <c r="I70" i="35"/>
  <c r="H70" i="35"/>
  <c r="G70" i="35"/>
  <c r="F70" i="35"/>
  <c r="E70" i="35"/>
  <c r="D70" i="35"/>
  <c r="C70" i="35"/>
  <c r="B70" i="35"/>
  <c r="AH67" i="35"/>
  <c r="AG67" i="35"/>
  <c r="AF67" i="35"/>
  <c r="AH66" i="35"/>
  <c r="AG66" i="35"/>
  <c r="AF66" i="35"/>
  <c r="AY25" i="35"/>
  <c r="V19" i="35"/>
  <c r="AH65" i="35"/>
  <c r="AG65" i="35"/>
  <c r="AF65" i="35"/>
  <c r="AH64" i="35"/>
  <c r="AG64" i="35"/>
  <c r="AF64" i="35"/>
  <c r="AY23" i="35"/>
  <c r="T19" i="35"/>
  <c r="AH63" i="35"/>
  <c r="AG63" i="35"/>
  <c r="AF63" i="35"/>
  <c r="AH62" i="35"/>
  <c r="AG62" i="35"/>
  <c r="AF62" i="35"/>
  <c r="AY21" i="35"/>
  <c r="R19" i="35"/>
  <c r="AH61" i="35"/>
  <c r="AG61" i="35"/>
  <c r="AF61" i="35"/>
  <c r="AH60" i="35"/>
  <c r="AG60" i="35"/>
  <c r="AF60" i="35"/>
  <c r="AY19" i="35"/>
  <c r="P19" i="35"/>
  <c r="AH59" i="35"/>
  <c r="AG59" i="35"/>
  <c r="AF59" i="35"/>
  <c r="AH58" i="35"/>
  <c r="AG58" i="35"/>
  <c r="AF58" i="35"/>
  <c r="AY17" i="35"/>
  <c r="N19" i="35"/>
  <c r="AH57" i="35"/>
  <c r="AG57" i="35"/>
  <c r="AF57" i="35"/>
  <c r="AH56" i="35"/>
  <c r="AG56" i="35"/>
  <c r="AF56" i="35"/>
  <c r="AY15" i="35"/>
  <c r="L19" i="35"/>
  <c r="AH55" i="35"/>
  <c r="AG55" i="35"/>
  <c r="AF55" i="35"/>
  <c r="AH54" i="35"/>
  <c r="AG54" i="35"/>
  <c r="AF54" i="35"/>
  <c r="AY13" i="35"/>
  <c r="J19" i="35"/>
  <c r="AH53" i="35"/>
  <c r="AG53" i="35"/>
  <c r="AF53" i="35"/>
  <c r="AH52" i="35"/>
  <c r="AG52" i="35"/>
  <c r="AF52" i="35"/>
  <c r="AY11" i="35"/>
  <c r="H19" i="35"/>
  <c r="AH51" i="35"/>
  <c r="AG51" i="35"/>
  <c r="AF51" i="35"/>
  <c r="AH50" i="35"/>
  <c r="AG50" i="35"/>
  <c r="AF50" i="35"/>
  <c r="AY9" i="35"/>
  <c r="F19" i="35"/>
  <c r="AH49" i="35"/>
  <c r="AG49" i="35"/>
  <c r="AF49" i="35"/>
  <c r="AH48" i="35"/>
  <c r="AG48" i="35"/>
  <c r="AF48" i="35"/>
  <c r="AY7" i="35"/>
  <c r="D19" i="35"/>
  <c r="AH47" i="35"/>
  <c r="AG47" i="35"/>
  <c r="AF47" i="35"/>
  <c r="AH46" i="35"/>
  <c r="AG46" i="35"/>
  <c r="AY5" i="35"/>
  <c r="B19" i="35"/>
  <c r="AH44" i="35"/>
  <c r="AG44" i="35"/>
  <c r="AF44" i="35"/>
  <c r="AH43" i="35"/>
  <c r="AG43" i="35"/>
  <c r="AF43" i="35"/>
  <c r="AH37" i="35"/>
  <c r="BA28" i="35"/>
  <c r="AZ28" i="35"/>
  <c r="AY28" i="35"/>
  <c r="BA27" i="35"/>
  <c r="AZ27" i="35"/>
  <c r="BA26" i="35"/>
  <c r="AZ26" i="35"/>
  <c r="AY26" i="35"/>
  <c r="W19" i="35"/>
  <c r="BA25" i="35"/>
  <c r="AZ25" i="35"/>
  <c r="BA24" i="35"/>
  <c r="AZ24" i="35"/>
  <c r="AY24" i="35"/>
  <c r="U19" i="35"/>
  <c r="BA23" i="35"/>
  <c r="AZ23" i="35"/>
  <c r="R52" i="34"/>
  <c r="AJ23" i="35"/>
  <c r="BA22" i="35"/>
  <c r="AZ22" i="35"/>
  <c r="AY22" i="35"/>
  <c r="R51" i="34"/>
  <c r="AJ22" i="35"/>
  <c r="BA21" i="35"/>
  <c r="AZ21" i="35"/>
  <c r="R50" i="34"/>
  <c r="AJ21" i="35"/>
  <c r="BA20" i="35"/>
  <c r="AZ20" i="35"/>
  <c r="AY20" i="35"/>
  <c r="R49" i="34"/>
  <c r="AJ20" i="35"/>
  <c r="BA19" i="35"/>
  <c r="AZ19" i="35"/>
  <c r="R48" i="34"/>
  <c r="AJ19" i="35"/>
  <c r="S19" i="35"/>
  <c r="Q19" i="35"/>
  <c r="BA18" i="35"/>
  <c r="AZ18" i="35"/>
  <c r="AY18" i="35"/>
  <c r="O19" i="35"/>
  <c r="R47" i="34"/>
  <c r="AJ18" i="35"/>
  <c r="BA17" i="35"/>
  <c r="AZ17" i="35"/>
  <c r="R46" i="34"/>
  <c r="AJ17" i="35"/>
  <c r="BA16" i="35"/>
  <c r="AZ16" i="35"/>
  <c r="AY16" i="35"/>
  <c r="M19" i="35"/>
  <c r="R45" i="34"/>
  <c r="AJ16" i="35"/>
  <c r="BA15" i="35"/>
  <c r="AZ15" i="35"/>
  <c r="R44" i="34"/>
  <c r="AJ15" i="35"/>
  <c r="I16" i="35"/>
  <c r="H16" i="35"/>
  <c r="G16" i="35"/>
  <c r="BA14" i="35"/>
  <c r="AZ14" i="35"/>
  <c r="AY14" i="35"/>
  <c r="K19" i="35"/>
  <c r="R43" i="34"/>
  <c r="AJ14" i="35"/>
  <c r="BA13" i="35"/>
  <c r="AZ13" i="35"/>
  <c r="R42" i="34"/>
  <c r="AJ13" i="35"/>
  <c r="BA12" i="35"/>
  <c r="AZ12" i="35"/>
  <c r="AY12" i="35"/>
  <c r="I19" i="35"/>
  <c r="R41" i="34"/>
  <c r="AJ12" i="35"/>
  <c r="BA11" i="35"/>
  <c r="AZ11" i="35"/>
  <c r="R40" i="34"/>
  <c r="AJ11" i="35"/>
  <c r="BA10" i="35"/>
  <c r="AZ10" i="35"/>
  <c r="AY10" i="35"/>
  <c r="G19" i="35"/>
  <c r="BA9" i="35"/>
  <c r="AZ9" i="35"/>
  <c r="BA8" i="35"/>
  <c r="AZ8" i="35"/>
  <c r="AY8" i="35"/>
  <c r="E19" i="35"/>
  <c r="BA7" i="35"/>
  <c r="AZ7" i="35"/>
  <c r="BA6" i="35"/>
  <c r="AZ6" i="35"/>
  <c r="AY6" i="35"/>
  <c r="C19" i="35"/>
  <c r="BA5" i="35"/>
  <c r="AZ5" i="35"/>
  <c r="V5" i="35"/>
  <c r="X5" i="35"/>
  <c r="AG165" i="25"/>
  <c r="AH165" i="25"/>
  <c r="AF165" i="25"/>
  <c r="AH164" i="25"/>
  <c r="AG164" i="25"/>
  <c r="AF164" i="25"/>
  <c r="G5" i="33"/>
  <c r="H5" i="33"/>
  <c r="I5" i="33"/>
  <c r="J5" i="33"/>
  <c r="K5" i="33"/>
  <c r="L5" i="33"/>
  <c r="M5" i="33"/>
  <c r="N5" i="33"/>
  <c r="O5" i="33"/>
  <c r="P5" i="33"/>
  <c r="Q5" i="33"/>
  <c r="R5" i="33"/>
  <c r="S5" i="33"/>
  <c r="T5" i="33"/>
  <c r="U5" i="33"/>
  <c r="V5" i="33"/>
  <c r="W5" i="33"/>
  <c r="X5" i="33"/>
  <c r="Y5" i="33"/>
  <c r="Z5" i="33"/>
  <c r="AA5" i="33"/>
  <c r="AB5" i="33"/>
  <c r="AC5" i="33"/>
  <c r="AD5" i="33"/>
  <c r="AE5" i="33"/>
  <c r="AF5" i="33"/>
  <c r="AG5" i="33"/>
  <c r="AH5" i="33"/>
  <c r="AI5" i="33"/>
  <c r="AJ5" i="33"/>
  <c r="AK5" i="33"/>
  <c r="AL5" i="33"/>
  <c r="AL165" i="33"/>
  <c r="AK165" i="33"/>
  <c r="AJ165" i="33"/>
  <c r="AI165" i="33"/>
  <c r="AH165" i="33"/>
  <c r="AG165" i="33"/>
  <c r="AF165" i="33"/>
  <c r="AE165" i="33"/>
  <c r="AD165" i="33"/>
  <c r="AC165" i="33"/>
  <c r="AB165" i="33"/>
  <c r="AA165" i="33"/>
  <c r="Z165" i="33"/>
  <c r="Y165" i="33"/>
  <c r="X165" i="33"/>
  <c r="W165" i="33"/>
  <c r="V165" i="33"/>
  <c r="U165" i="33"/>
  <c r="T165" i="33"/>
  <c r="S165" i="33"/>
  <c r="R165" i="33"/>
  <c r="Q165" i="33"/>
  <c r="P165" i="33"/>
  <c r="O165" i="33"/>
  <c r="N165" i="33"/>
  <c r="M165" i="33"/>
  <c r="L165" i="33"/>
  <c r="K165" i="33"/>
  <c r="J165" i="33"/>
  <c r="I165" i="33"/>
  <c r="H165" i="33"/>
  <c r="G165" i="33"/>
  <c r="F165" i="33"/>
  <c r="E165" i="33"/>
  <c r="D165" i="33"/>
  <c r="C165" i="33"/>
  <c r="B165" i="33"/>
  <c r="G4" i="33"/>
  <c r="H4" i="33"/>
  <c r="I4" i="33"/>
  <c r="J4" i="33"/>
  <c r="K4" i="33"/>
  <c r="L4" i="33"/>
  <c r="M4" i="33"/>
  <c r="N4" i="33"/>
  <c r="O4" i="33"/>
  <c r="P4" i="33"/>
  <c r="Q4" i="33"/>
  <c r="R4" i="33"/>
  <c r="S4" i="33"/>
  <c r="T4" i="33"/>
  <c r="U4" i="33"/>
  <c r="V4" i="33"/>
  <c r="W4" i="33"/>
  <c r="X4" i="33"/>
  <c r="Y4" i="33"/>
  <c r="Z4" i="33"/>
  <c r="AA4" i="33"/>
  <c r="AB4" i="33"/>
  <c r="AC4" i="33"/>
  <c r="AD4" i="33"/>
  <c r="AE4" i="33"/>
  <c r="AF4" i="33"/>
  <c r="AG4" i="33"/>
  <c r="AH4" i="33"/>
  <c r="AI4" i="33"/>
  <c r="AJ4" i="33"/>
  <c r="AK4" i="33"/>
  <c r="AL4" i="33"/>
  <c r="AL164" i="33"/>
  <c r="AK164" i="33"/>
  <c r="AJ164" i="33"/>
  <c r="AI164" i="33"/>
  <c r="AH164" i="33"/>
  <c r="AG164" i="33"/>
  <c r="AF164" i="33"/>
  <c r="AE164" i="33"/>
  <c r="AD164" i="33"/>
  <c r="AC164" i="33"/>
  <c r="AB164" i="33"/>
  <c r="AA164" i="33"/>
  <c r="Z164" i="33"/>
  <c r="Y164" i="33"/>
  <c r="X164" i="33"/>
  <c r="W164" i="33"/>
  <c r="V164" i="33"/>
  <c r="U164" i="33"/>
  <c r="T164" i="33"/>
  <c r="S164" i="33"/>
  <c r="R164" i="33"/>
  <c r="Q164" i="33"/>
  <c r="P164" i="33"/>
  <c r="O164" i="33"/>
  <c r="N164" i="33"/>
  <c r="M164" i="33"/>
  <c r="L164" i="33"/>
  <c r="K164" i="33"/>
  <c r="J164" i="33"/>
  <c r="I164" i="33"/>
  <c r="H164" i="33"/>
  <c r="G164" i="33"/>
  <c r="F164" i="33"/>
  <c r="E164" i="33"/>
  <c r="D164" i="33"/>
  <c r="C164" i="33"/>
  <c r="B164" i="33"/>
  <c r="AU190" i="32"/>
  <c r="AT190" i="32"/>
  <c r="AS190" i="32"/>
  <c r="AQ190" i="32"/>
  <c r="AP190" i="32"/>
  <c r="AO190" i="32"/>
  <c r="AU189" i="32"/>
  <c r="AT189" i="32"/>
  <c r="AS189" i="32"/>
  <c r="AQ189" i="32"/>
  <c r="AP189" i="32"/>
  <c r="AO189" i="32"/>
  <c r="AU188" i="32"/>
  <c r="AT188" i="32"/>
  <c r="AS188" i="32"/>
  <c r="AQ188" i="32"/>
  <c r="AP188" i="32"/>
  <c r="AO188" i="32"/>
  <c r="AU187" i="32"/>
  <c r="AT187" i="32"/>
  <c r="AS187" i="32"/>
  <c r="AQ187" i="32"/>
  <c r="AP187" i="32"/>
  <c r="AO187" i="32"/>
  <c r="AU186" i="32"/>
  <c r="AT186" i="32"/>
  <c r="AS186" i="32"/>
  <c r="AQ186" i="32"/>
  <c r="AP186" i="32"/>
  <c r="AO186" i="32"/>
  <c r="AU185" i="32"/>
  <c r="AT185" i="32"/>
  <c r="AS185" i="32"/>
  <c r="AQ185" i="32"/>
  <c r="AP185" i="32"/>
  <c r="AO185" i="32"/>
  <c r="AU184" i="32"/>
  <c r="AT184" i="32"/>
  <c r="AS184" i="32"/>
  <c r="AQ184" i="32"/>
  <c r="AP184" i="32"/>
  <c r="AO184" i="32"/>
  <c r="AU183" i="32"/>
  <c r="AT183" i="32"/>
  <c r="AS183" i="32"/>
  <c r="AQ183" i="32"/>
  <c r="AP183" i="32"/>
  <c r="AO183" i="32"/>
  <c r="AU182" i="32"/>
  <c r="AT182" i="32"/>
  <c r="AS182" i="32"/>
  <c r="AQ182" i="32"/>
  <c r="AP182" i="32"/>
  <c r="AO182" i="32"/>
  <c r="AU181" i="32"/>
  <c r="AT181" i="32"/>
  <c r="AS181" i="32"/>
  <c r="AQ181" i="32"/>
  <c r="AP181" i="32"/>
  <c r="AO181" i="32"/>
  <c r="AU180" i="32"/>
  <c r="AT180" i="32"/>
  <c r="AS180" i="32"/>
  <c r="AQ180" i="32"/>
  <c r="AP180" i="32"/>
  <c r="AO180" i="32"/>
  <c r="AU179" i="32"/>
  <c r="AT179" i="32"/>
  <c r="AS179" i="32"/>
  <c r="AQ179" i="32"/>
  <c r="AP179" i="32"/>
  <c r="AO179" i="32"/>
  <c r="AU178" i="32"/>
  <c r="AT178" i="32"/>
  <c r="AS178" i="32"/>
  <c r="AQ178" i="32"/>
  <c r="AP178" i="32"/>
  <c r="AO178" i="32"/>
  <c r="AU177" i="32"/>
  <c r="AT177" i="32"/>
  <c r="AS177" i="32"/>
  <c r="AQ177" i="32"/>
  <c r="AP177" i="32"/>
  <c r="AO177" i="32"/>
  <c r="AU176" i="32"/>
  <c r="AT176" i="32"/>
  <c r="AS176" i="32"/>
  <c r="AQ176" i="32"/>
  <c r="AP176" i="32"/>
  <c r="AO176" i="32"/>
  <c r="AU175" i="32"/>
  <c r="AT175" i="32"/>
  <c r="AS175" i="32"/>
  <c r="AQ175" i="32"/>
  <c r="AP175" i="32"/>
  <c r="AO175" i="32"/>
  <c r="AU174" i="32"/>
  <c r="AT174" i="32"/>
  <c r="AS174" i="32"/>
  <c r="AQ174" i="32"/>
  <c r="AP174" i="32"/>
  <c r="AO174" i="32"/>
  <c r="AU173" i="32"/>
  <c r="AT173" i="32"/>
  <c r="AS173" i="32"/>
  <c r="AQ173" i="32"/>
  <c r="AP173" i="32"/>
  <c r="AO173" i="32"/>
  <c r="AU172" i="32"/>
  <c r="AT172" i="32"/>
  <c r="AS172" i="32"/>
  <c r="AQ172" i="32"/>
  <c r="AP172" i="32"/>
  <c r="AO172" i="32"/>
  <c r="AU171" i="32"/>
  <c r="AT171" i="32"/>
  <c r="AS171" i="32"/>
  <c r="AQ171" i="32"/>
  <c r="AP171" i="32"/>
  <c r="AO171" i="32"/>
  <c r="AU170" i="32"/>
  <c r="AT170" i="32"/>
  <c r="AS170" i="32"/>
  <c r="AQ170" i="32"/>
  <c r="AP170" i="32"/>
  <c r="AO170" i="32"/>
  <c r="AU169" i="32"/>
  <c r="AT169" i="32"/>
  <c r="AS169" i="32"/>
  <c r="AQ169" i="32"/>
  <c r="AP169" i="32"/>
  <c r="AO169" i="32"/>
  <c r="AU168" i="32"/>
  <c r="AT168" i="32"/>
  <c r="AS168" i="32"/>
  <c r="AQ168" i="32"/>
  <c r="AP168" i="32"/>
  <c r="AO168" i="32"/>
  <c r="AU167" i="32"/>
  <c r="AT167" i="32"/>
  <c r="AS167" i="32"/>
  <c r="AQ167" i="32"/>
  <c r="AP167" i="32"/>
  <c r="AO167" i="32"/>
  <c r="AU165" i="32"/>
  <c r="AT165" i="32"/>
  <c r="AS165" i="32"/>
  <c r="AR165" i="32"/>
  <c r="AQ165" i="32"/>
  <c r="AP165" i="32"/>
  <c r="AO165" i="32"/>
  <c r="AN165" i="32"/>
  <c r="AM16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AF5" i="32"/>
  <c r="AG5" i="32"/>
  <c r="AH5" i="32"/>
  <c r="AI5" i="32"/>
  <c r="AJ5" i="32"/>
  <c r="AK5" i="32"/>
  <c r="AL5" i="32"/>
  <c r="AL165" i="32"/>
  <c r="AK165" i="32"/>
  <c r="AJ165" i="32"/>
  <c r="AI165" i="32"/>
  <c r="AH165" i="32"/>
  <c r="AG165" i="32"/>
  <c r="AF165" i="32"/>
  <c r="AE165" i="32"/>
  <c r="AD165" i="32"/>
  <c r="AC165" i="32"/>
  <c r="AB165" i="32"/>
  <c r="AA165" i="32"/>
  <c r="Z165" i="32"/>
  <c r="Y165" i="32"/>
  <c r="X165" i="32"/>
  <c r="W165" i="32"/>
  <c r="V165" i="32"/>
  <c r="U165" i="32"/>
  <c r="T165" i="32"/>
  <c r="S165" i="32"/>
  <c r="R165" i="32"/>
  <c r="Q165" i="32"/>
  <c r="P165" i="32"/>
  <c r="O165" i="32"/>
  <c r="N165" i="32"/>
  <c r="M165" i="32"/>
  <c r="L165" i="32"/>
  <c r="K165" i="32"/>
  <c r="AU164" i="32"/>
  <c r="AT164" i="32"/>
  <c r="AS164" i="32"/>
  <c r="AR164" i="32"/>
  <c r="AQ164" i="32"/>
  <c r="AP164" i="32"/>
  <c r="AO164" i="32"/>
  <c r="AN164" i="32"/>
  <c r="AM16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AF4" i="32"/>
  <c r="AG4" i="32"/>
  <c r="AH4" i="32"/>
  <c r="AI4" i="32"/>
  <c r="AJ4" i="32"/>
  <c r="AK4" i="32"/>
  <c r="AL4" i="32"/>
  <c r="AL164" i="32"/>
  <c r="AK164" i="32"/>
  <c r="AJ164" i="32"/>
  <c r="AI164" i="32"/>
  <c r="AH164" i="32"/>
  <c r="AG164" i="32"/>
  <c r="AF164" i="32"/>
  <c r="AE164" i="32"/>
  <c r="AD164" i="32"/>
  <c r="AC164" i="32"/>
  <c r="AB164" i="32"/>
  <c r="AA164" i="32"/>
  <c r="Z164" i="32"/>
  <c r="Y164" i="32"/>
  <c r="X164" i="32"/>
  <c r="W164" i="32"/>
  <c r="V164" i="32"/>
  <c r="U164" i="32"/>
  <c r="T164" i="32"/>
  <c r="S164" i="32"/>
  <c r="R164" i="32"/>
  <c r="Q164" i="32"/>
  <c r="P164" i="32"/>
  <c r="O164" i="32"/>
  <c r="N164" i="32"/>
  <c r="M164" i="32"/>
  <c r="L164" i="32"/>
  <c r="K164" i="32"/>
  <c r="I5" i="31"/>
  <c r="J5" i="31"/>
  <c r="K5" i="31"/>
  <c r="L5" i="31"/>
  <c r="M5" i="31"/>
  <c r="N5" i="31"/>
  <c r="O5" i="31"/>
  <c r="P5" i="31"/>
  <c r="Q5" i="31"/>
  <c r="R5" i="31"/>
  <c r="S5" i="31"/>
  <c r="T5" i="31"/>
  <c r="U5" i="31"/>
  <c r="V5" i="31"/>
  <c r="W5" i="31"/>
  <c r="X5" i="31"/>
  <c r="Y5" i="31"/>
  <c r="Z5" i="31"/>
  <c r="AA5" i="31"/>
  <c r="AB5" i="31"/>
  <c r="AC5" i="31"/>
  <c r="AD5" i="31"/>
  <c r="AE5" i="31"/>
  <c r="AF5" i="31"/>
  <c r="AG5" i="31"/>
  <c r="AH5" i="31"/>
  <c r="AI5" i="31"/>
  <c r="AJ5" i="31"/>
  <c r="AK5" i="31"/>
  <c r="AL5" i="31"/>
  <c r="AL165" i="31"/>
  <c r="AK165" i="31"/>
  <c r="AJ165" i="31"/>
  <c r="AI165" i="31"/>
  <c r="AH165" i="31"/>
  <c r="AG165" i="31"/>
  <c r="AF165" i="31"/>
  <c r="AE165" i="31"/>
  <c r="AD165" i="31"/>
  <c r="AC165" i="31"/>
  <c r="AB165" i="31"/>
  <c r="AA165" i="31"/>
  <c r="Z165" i="31"/>
  <c r="Y165" i="31"/>
  <c r="X165" i="31"/>
  <c r="W165" i="31"/>
  <c r="V165" i="31"/>
  <c r="U165" i="31"/>
  <c r="T165" i="31"/>
  <c r="S165" i="31"/>
  <c r="R165" i="31"/>
  <c r="Q165" i="31"/>
  <c r="P165" i="31"/>
  <c r="O165" i="31"/>
  <c r="N165" i="31"/>
  <c r="M165" i="31"/>
  <c r="L165" i="31"/>
  <c r="K165" i="31"/>
  <c r="J165" i="31"/>
  <c r="I165" i="31"/>
  <c r="H165" i="31"/>
  <c r="G165" i="31"/>
  <c r="F165" i="31"/>
  <c r="E165" i="31"/>
  <c r="D165" i="31"/>
  <c r="C165" i="31"/>
  <c r="B165" i="31"/>
  <c r="I4" i="31"/>
  <c r="J4" i="31"/>
  <c r="K4" i="31"/>
  <c r="L4" i="31"/>
  <c r="M4" i="31"/>
  <c r="N4" i="31"/>
  <c r="O4" i="31"/>
  <c r="P4" i="31"/>
  <c r="Q4" i="31"/>
  <c r="R4" i="31"/>
  <c r="S4" i="31"/>
  <c r="T4" i="31"/>
  <c r="U4" i="31"/>
  <c r="V4" i="31"/>
  <c r="W4" i="31"/>
  <c r="X4" i="31"/>
  <c r="Y4" i="31"/>
  <c r="Z4" i="31"/>
  <c r="AA4" i="31"/>
  <c r="AB4" i="31"/>
  <c r="AC4" i="31"/>
  <c r="AD4" i="31"/>
  <c r="AE4" i="31"/>
  <c r="AF4" i="31"/>
  <c r="AG4" i="31"/>
  <c r="AH4" i="31"/>
  <c r="AI4" i="31"/>
  <c r="AJ4" i="31"/>
  <c r="AK4" i="31"/>
  <c r="AL4" i="31"/>
  <c r="AL164" i="31"/>
  <c r="AK164" i="31"/>
  <c r="AJ164" i="31"/>
  <c r="AI164" i="31"/>
  <c r="AH164" i="31"/>
  <c r="AG164" i="31"/>
  <c r="AF164" i="31"/>
  <c r="AE164" i="31"/>
  <c r="AD164" i="31"/>
  <c r="AC164" i="31"/>
  <c r="AB164" i="31"/>
  <c r="AA164" i="31"/>
  <c r="Z164" i="31"/>
  <c r="Y164" i="31"/>
  <c r="X164" i="31"/>
  <c r="W164" i="31"/>
  <c r="V164" i="31"/>
  <c r="U164" i="31"/>
  <c r="T164" i="31"/>
  <c r="S164" i="31"/>
  <c r="R164" i="31"/>
  <c r="Q164" i="31"/>
  <c r="P164" i="31"/>
  <c r="O164" i="31"/>
  <c r="N164" i="31"/>
  <c r="M164" i="31"/>
  <c r="L164" i="31"/>
  <c r="K164" i="31"/>
  <c r="J164" i="31"/>
  <c r="I164" i="31"/>
  <c r="H164" i="31"/>
  <c r="G164" i="31"/>
  <c r="F164" i="31"/>
  <c r="E164" i="31"/>
  <c r="D164" i="31"/>
  <c r="C164" i="31"/>
  <c r="B164" i="31"/>
  <c r="G5" i="30"/>
  <c r="H5" i="30"/>
  <c r="I5" i="30"/>
  <c r="J5" i="30"/>
  <c r="K5" i="30"/>
  <c r="L5" i="30"/>
  <c r="M5" i="30"/>
  <c r="N5" i="30"/>
  <c r="O5" i="30"/>
  <c r="P5" i="30"/>
  <c r="Q5" i="30"/>
  <c r="R5" i="30"/>
  <c r="S5" i="30"/>
  <c r="T5" i="30"/>
  <c r="U5" i="30"/>
  <c r="V5" i="30"/>
  <c r="W5" i="30"/>
  <c r="X5" i="30"/>
  <c r="Y5" i="30"/>
  <c r="Z5" i="30"/>
  <c r="AA5" i="30"/>
  <c r="AB5" i="30"/>
  <c r="AC5" i="30"/>
  <c r="AD5" i="30"/>
  <c r="AE5" i="30"/>
  <c r="AF5" i="30"/>
  <c r="AG5" i="30"/>
  <c r="AH5" i="30"/>
  <c r="AI5" i="30"/>
  <c r="AJ5" i="30"/>
  <c r="AK5" i="30"/>
  <c r="AL5" i="30"/>
  <c r="AL165" i="30"/>
  <c r="AK165" i="30"/>
  <c r="AJ165" i="30"/>
  <c r="AI165" i="30"/>
  <c r="AH165" i="30"/>
  <c r="AG165" i="30"/>
  <c r="AF165" i="30"/>
  <c r="AE165" i="30"/>
  <c r="AD165" i="30"/>
  <c r="AC165" i="30"/>
  <c r="AB165" i="30"/>
  <c r="AA165" i="30"/>
  <c r="Z165" i="30"/>
  <c r="Y165" i="30"/>
  <c r="X165" i="30"/>
  <c r="W165" i="30"/>
  <c r="V165" i="30"/>
  <c r="U165" i="30"/>
  <c r="T165" i="30"/>
  <c r="S165" i="30"/>
  <c r="R165" i="30"/>
  <c r="Q165" i="30"/>
  <c r="P165" i="30"/>
  <c r="O165" i="30"/>
  <c r="N165" i="30"/>
  <c r="M165" i="30"/>
  <c r="L165" i="30"/>
  <c r="K165" i="30"/>
  <c r="J165" i="30"/>
  <c r="I165" i="30"/>
  <c r="H165" i="30"/>
  <c r="G165" i="30"/>
  <c r="F165" i="30"/>
  <c r="E165" i="30"/>
  <c r="D165" i="30"/>
  <c r="C165" i="30"/>
  <c r="B165" i="30"/>
  <c r="G4" i="30"/>
  <c r="H4" i="30"/>
  <c r="I4" i="30"/>
  <c r="J4" i="30"/>
  <c r="K4" i="30"/>
  <c r="L4" i="30"/>
  <c r="M4" i="30"/>
  <c r="N4" i="30"/>
  <c r="O4" i="30"/>
  <c r="P4" i="30"/>
  <c r="Q4" i="30"/>
  <c r="R4" i="30"/>
  <c r="S4" i="30"/>
  <c r="T4" i="30"/>
  <c r="U4" i="30"/>
  <c r="V4" i="30"/>
  <c r="W4" i="30"/>
  <c r="X4" i="30"/>
  <c r="Y4" i="30"/>
  <c r="Z4" i="30"/>
  <c r="AA4" i="30"/>
  <c r="AB4" i="30"/>
  <c r="AC4" i="30"/>
  <c r="AD4" i="30"/>
  <c r="AE4" i="30"/>
  <c r="AF4" i="30"/>
  <c r="AG4" i="30"/>
  <c r="AH4" i="30"/>
  <c r="AI4" i="30"/>
  <c r="AJ4" i="30"/>
  <c r="AK4" i="30"/>
  <c r="AL4" i="30"/>
  <c r="AL164" i="30"/>
  <c r="AK164" i="30"/>
  <c r="AJ164" i="30"/>
  <c r="AI164" i="30"/>
  <c r="AH164" i="30"/>
  <c r="AG164" i="30"/>
  <c r="AF164" i="30"/>
  <c r="AE164" i="30"/>
  <c r="AD164" i="30"/>
  <c r="AC164" i="30"/>
  <c r="AB164" i="30"/>
  <c r="AA164" i="30"/>
  <c r="Z164" i="30"/>
  <c r="Y164" i="30"/>
  <c r="X164" i="30"/>
  <c r="W164" i="30"/>
  <c r="V164" i="30"/>
  <c r="U164" i="30"/>
  <c r="T164" i="30"/>
  <c r="S164" i="30"/>
  <c r="R164" i="30"/>
  <c r="Q164" i="30"/>
  <c r="P164" i="30"/>
  <c r="O164" i="30"/>
  <c r="N164" i="30"/>
  <c r="M164" i="30"/>
  <c r="L164" i="30"/>
  <c r="K164" i="30"/>
  <c r="J164" i="30"/>
  <c r="I164" i="30"/>
  <c r="H164" i="30"/>
  <c r="G164" i="30"/>
  <c r="F164" i="30"/>
  <c r="E164" i="30"/>
  <c r="D164" i="30"/>
  <c r="C164" i="30"/>
  <c r="B164" i="30"/>
  <c r="D5" i="28"/>
  <c r="E5" i="28"/>
  <c r="F5" i="28"/>
  <c r="G5" i="28"/>
  <c r="H5" i="28"/>
  <c r="I5" i="28"/>
  <c r="J5" i="28"/>
  <c r="K5" i="28"/>
  <c r="L5" i="28"/>
  <c r="M5" i="28"/>
  <c r="N5" i="28"/>
  <c r="O5" i="28"/>
  <c r="P5" i="28"/>
  <c r="Q5" i="28"/>
  <c r="R5" i="28"/>
  <c r="S5" i="28"/>
  <c r="T5" i="28"/>
  <c r="U5" i="28"/>
  <c r="V5" i="28"/>
  <c r="W5" i="28"/>
  <c r="X5" i="28"/>
  <c r="Y5" i="28"/>
  <c r="Z5" i="28"/>
  <c r="AA5" i="28"/>
  <c r="AB5" i="28"/>
  <c r="AC5" i="28"/>
  <c r="AD5" i="28"/>
  <c r="AE5" i="28"/>
  <c r="AF5" i="28"/>
  <c r="AG5" i="28"/>
  <c r="AH5" i="28"/>
  <c r="AI5" i="28"/>
  <c r="AJ5" i="28"/>
  <c r="AK5" i="28"/>
  <c r="AL5" i="28"/>
  <c r="AL165" i="28"/>
  <c r="AK165" i="28"/>
  <c r="AJ165" i="28"/>
  <c r="AI165" i="28"/>
  <c r="AH165" i="28"/>
  <c r="AG165" i="28"/>
  <c r="AF165" i="28"/>
  <c r="AE165" i="28"/>
  <c r="AD165" i="28"/>
  <c r="AC165" i="28"/>
  <c r="AB165" i="28"/>
  <c r="AA165" i="28"/>
  <c r="Z165" i="28"/>
  <c r="Y165" i="28"/>
  <c r="X165" i="28"/>
  <c r="W165" i="28"/>
  <c r="V165" i="28"/>
  <c r="U165" i="28"/>
  <c r="T165" i="28"/>
  <c r="S165" i="28"/>
  <c r="R165" i="28"/>
  <c r="Q165" i="28"/>
  <c r="P165" i="28"/>
  <c r="O165" i="28"/>
  <c r="N165" i="28"/>
  <c r="M165" i="28"/>
  <c r="L165" i="28"/>
  <c r="K165" i="28"/>
  <c r="J165" i="28"/>
  <c r="I165" i="28"/>
  <c r="H165" i="28"/>
  <c r="G165" i="28"/>
  <c r="F165" i="28"/>
  <c r="E165" i="28"/>
  <c r="D165" i="28"/>
  <c r="C165" i="28"/>
  <c r="B165" i="28"/>
  <c r="D4" i="28"/>
  <c r="E4" i="28"/>
  <c r="F4" i="28"/>
  <c r="G4" i="28"/>
  <c r="H4" i="28"/>
  <c r="I4" i="28"/>
  <c r="J4" i="28"/>
  <c r="K4" i="28"/>
  <c r="L4" i="28"/>
  <c r="M4" i="28"/>
  <c r="N4" i="28"/>
  <c r="O4" i="28"/>
  <c r="P4" i="28"/>
  <c r="Q4" i="28"/>
  <c r="R4" i="28"/>
  <c r="S4" i="28"/>
  <c r="T4" i="28"/>
  <c r="U4" i="28"/>
  <c r="V4" i="28"/>
  <c r="W4" i="28"/>
  <c r="X4" i="28"/>
  <c r="Y4" i="28"/>
  <c r="Z4" i="28"/>
  <c r="AA4" i="28"/>
  <c r="AB4" i="28"/>
  <c r="AC4" i="28"/>
  <c r="AD4" i="28"/>
  <c r="AE4" i="28"/>
  <c r="AF4" i="28"/>
  <c r="AG4" i="28"/>
  <c r="AH4" i="28"/>
  <c r="AI4" i="28"/>
  <c r="AJ4" i="28"/>
  <c r="AK4" i="28"/>
  <c r="AL4" i="28"/>
  <c r="AL164" i="28"/>
  <c r="AK164" i="28"/>
  <c r="AJ164" i="28"/>
  <c r="AI164" i="28"/>
  <c r="AH164" i="28"/>
  <c r="AG164" i="28"/>
  <c r="AF164" i="28"/>
  <c r="AE164" i="28"/>
  <c r="AD164" i="28"/>
  <c r="AC164" i="28"/>
  <c r="AB164" i="28"/>
  <c r="AA164" i="28"/>
  <c r="Z164" i="28"/>
  <c r="Y164" i="28"/>
  <c r="X164" i="28"/>
  <c r="W164" i="28"/>
  <c r="V164" i="28"/>
  <c r="U164" i="28"/>
  <c r="T164" i="28"/>
  <c r="S164" i="28"/>
  <c r="R164" i="28"/>
  <c r="Q164" i="28"/>
  <c r="P164" i="28"/>
  <c r="O164" i="28"/>
  <c r="N164" i="28"/>
  <c r="M164" i="28"/>
  <c r="L164" i="28"/>
  <c r="K164" i="28"/>
  <c r="J164" i="28"/>
  <c r="I164" i="28"/>
  <c r="H164" i="28"/>
  <c r="G164" i="28"/>
  <c r="F164" i="28"/>
  <c r="E164" i="28"/>
  <c r="D164" i="28"/>
  <c r="C164" i="28"/>
  <c r="B164" i="28"/>
  <c r="H5" i="27"/>
  <c r="I5" i="27"/>
  <c r="J5" i="27"/>
  <c r="K5" i="27"/>
  <c r="L5" i="27"/>
  <c r="M5" i="27"/>
  <c r="N5" i="27"/>
  <c r="O5" i="27"/>
  <c r="P5" i="27"/>
  <c r="Q5" i="27"/>
  <c r="R5" i="27"/>
  <c r="S5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AL5" i="27"/>
  <c r="AL165" i="27"/>
  <c r="AK165" i="27"/>
  <c r="AJ165" i="27"/>
  <c r="AI165" i="27"/>
  <c r="AH165" i="27"/>
  <c r="AG165" i="27"/>
  <c r="AF165" i="27"/>
  <c r="AE165" i="27"/>
  <c r="AD165" i="27"/>
  <c r="AC165" i="27"/>
  <c r="AB165" i="27"/>
  <c r="AA165" i="27"/>
  <c r="Z165" i="27"/>
  <c r="Y165" i="27"/>
  <c r="X165" i="27"/>
  <c r="W165" i="27"/>
  <c r="V165" i="27"/>
  <c r="U165" i="27"/>
  <c r="T165" i="27"/>
  <c r="S165" i="27"/>
  <c r="R165" i="27"/>
  <c r="Q165" i="27"/>
  <c r="P165" i="27"/>
  <c r="O165" i="27"/>
  <c r="N165" i="27"/>
  <c r="M165" i="27"/>
  <c r="L165" i="27"/>
  <c r="K165" i="27"/>
  <c r="J165" i="27"/>
  <c r="I165" i="27"/>
  <c r="H165" i="27"/>
  <c r="G165" i="27"/>
  <c r="F165" i="27"/>
  <c r="E165" i="27"/>
  <c r="D165" i="27"/>
  <c r="C165" i="27"/>
  <c r="B165" i="27"/>
  <c r="H4" i="27"/>
  <c r="I4" i="27"/>
  <c r="J4" i="27"/>
  <c r="K4" i="27"/>
  <c r="L4" i="27"/>
  <c r="M4" i="27"/>
  <c r="N4" i="27"/>
  <c r="O4" i="27"/>
  <c r="P4" i="27"/>
  <c r="Q4" i="27"/>
  <c r="R4" i="27"/>
  <c r="S4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AL4" i="27"/>
  <c r="AL164" i="27"/>
  <c r="AK164" i="27"/>
  <c r="AJ164" i="27"/>
  <c r="AI164" i="27"/>
  <c r="AH164" i="27"/>
  <c r="AG164" i="27"/>
  <c r="AF164" i="27"/>
  <c r="AE164" i="27"/>
  <c r="AD164" i="27"/>
  <c r="AC164" i="27"/>
  <c r="AB164" i="27"/>
  <c r="AA164" i="27"/>
  <c r="Z164" i="27"/>
  <c r="Y164" i="27"/>
  <c r="X164" i="27"/>
  <c r="W164" i="27"/>
  <c r="V164" i="27"/>
  <c r="U164" i="27"/>
  <c r="T164" i="27"/>
  <c r="S164" i="27"/>
  <c r="R164" i="27"/>
  <c r="Q164" i="27"/>
  <c r="P164" i="27"/>
  <c r="O164" i="27"/>
  <c r="N164" i="27"/>
  <c r="M164" i="27"/>
  <c r="L164" i="27"/>
  <c r="K164" i="27"/>
  <c r="J164" i="27"/>
  <c r="I164" i="27"/>
  <c r="H164" i="27"/>
  <c r="G164" i="27"/>
  <c r="F164" i="27"/>
  <c r="E164" i="27"/>
  <c r="D164" i="27"/>
  <c r="C164" i="27"/>
  <c r="B164" i="27"/>
  <c r="F5" i="26"/>
  <c r="G5" i="26"/>
  <c r="H5" i="26"/>
  <c r="I5" i="26"/>
  <c r="J5" i="26"/>
  <c r="K5" i="26"/>
  <c r="L5" i="26"/>
  <c r="M5" i="26"/>
  <c r="N5" i="26"/>
  <c r="O5" i="26"/>
  <c r="P5" i="26"/>
  <c r="Q5" i="26"/>
  <c r="R5" i="26"/>
  <c r="S5" i="26"/>
  <c r="T5" i="26"/>
  <c r="U5" i="26"/>
  <c r="V5" i="26"/>
  <c r="W5" i="26"/>
  <c r="X5" i="26"/>
  <c r="Y5" i="26"/>
  <c r="Z5" i="26"/>
  <c r="AA5" i="26"/>
  <c r="AB5" i="26"/>
  <c r="AC5" i="26"/>
  <c r="AD5" i="26"/>
  <c r="AE5" i="26"/>
  <c r="AF5" i="26"/>
  <c r="AG5" i="26"/>
  <c r="AH5" i="26"/>
  <c r="AI5" i="26"/>
  <c r="AJ5" i="26"/>
  <c r="AK5" i="26"/>
  <c r="AL5" i="26"/>
  <c r="AL165" i="26"/>
  <c r="AK165" i="26"/>
  <c r="AJ165" i="26"/>
  <c r="AI165" i="26"/>
  <c r="AH165" i="26"/>
  <c r="AG165" i="26"/>
  <c r="AF165" i="26"/>
  <c r="AE165" i="26"/>
  <c r="AD165" i="26"/>
  <c r="AC165" i="26"/>
  <c r="AB165" i="26"/>
  <c r="AA165" i="26"/>
  <c r="Z165" i="26"/>
  <c r="Y165" i="26"/>
  <c r="X165" i="26"/>
  <c r="W165" i="26"/>
  <c r="V165" i="26"/>
  <c r="U165" i="26"/>
  <c r="T165" i="26"/>
  <c r="S165" i="26"/>
  <c r="R165" i="26"/>
  <c r="Q165" i="26"/>
  <c r="P165" i="26"/>
  <c r="O165" i="26"/>
  <c r="N165" i="26"/>
  <c r="M165" i="26"/>
  <c r="L165" i="26"/>
  <c r="K165" i="26"/>
  <c r="J165" i="26"/>
  <c r="I165" i="26"/>
  <c r="H165" i="26"/>
  <c r="G165" i="26"/>
  <c r="F165" i="26"/>
  <c r="E165" i="26"/>
  <c r="D165" i="26"/>
  <c r="C5" i="26"/>
  <c r="C165" i="26"/>
  <c r="B165" i="26"/>
  <c r="E164" i="26"/>
  <c r="D164" i="26"/>
  <c r="C4" i="26"/>
  <c r="C164" i="26"/>
  <c r="B164" i="26"/>
  <c r="C5" i="13"/>
  <c r="D5" i="13"/>
  <c r="E5" i="13"/>
  <c r="F5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T5" i="13"/>
  <c r="U5" i="13"/>
  <c r="V5" i="13"/>
  <c r="W5" i="13"/>
  <c r="X5" i="13"/>
  <c r="Y5" i="13"/>
  <c r="Z5" i="13"/>
  <c r="AA5" i="13"/>
  <c r="AB5" i="13"/>
  <c r="AC5" i="13"/>
  <c r="AD5" i="13"/>
  <c r="AE5" i="13"/>
  <c r="AF5" i="13"/>
  <c r="AG5" i="13"/>
  <c r="AH5" i="13"/>
  <c r="AI5" i="13"/>
  <c r="AJ5" i="13"/>
  <c r="AK5" i="13"/>
  <c r="AL5" i="13"/>
  <c r="AL165" i="13"/>
  <c r="AK165" i="13"/>
  <c r="AJ165" i="13"/>
  <c r="AI165" i="13"/>
  <c r="AH165" i="13"/>
  <c r="AG165" i="13"/>
  <c r="AF165" i="13"/>
  <c r="AE165" i="13"/>
  <c r="AD165" i="13"/>
  <c r="AC165" i="13"/>
  <c r="AB165" i="13"/>
  <c r="AA165" i="13"/>
  <c r="Z165" i="13"/>
  <c r="Y165" i="13"/>
  <c r="X165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D165" i="13"/>
  <c r="C165" i="13"/>
  <c r="B165" i="13"/>
  <c r="C4" i="13"/>
  <c r="D4" i="13"/>
  <c r="E4" i="13"/>
  <c r="F4" i="13"/>
  <c r="G4" i="13"/>
  <c r="H4" i="13"/>
  <c r="I4" i="13"/>
  <c r="J4" i="13"/>
  <c r="K4" i="13"/>
  <c r="L4" i="13"/>
  <c r="M4" i="13"/>
  <c r="N4" i="13"/>
  <c r="O4" i="13"/>
  <c r="P4" i="13"/>
  <c r="Q4" i="13"/>
  <c r="R4" i="13"/>
  <c r="S4" i="13"/>
  <c r="T4" i="13"/>
  <c r="U4" i="13"/>
  <c r="V4" i="13"/>
  <c r="W4" i="13"/>
  <c r="X4" i="13"/>
  <c r="Y4" i="13"/>
  <c r="Z4" i="13"/>
  <c r="AA4" i="13"/>
  <c r="AB4" i="13"/>
  <c r="AC4" i="13"/>
  <c r="AD4" i="13"/>
  <c r="AE4" i="13"/>
  <c r="AF4" i="13"/>
  <c r="AG4" i="13"/>
  <c r="AH4" i="13"/>
  <c r="AI4" i="13"/>
  <c r="AJ4" i="13"/>
  <c r="AK4" i="13"/>
  <c r="AL4" i="13"/>
  <c r="AL164" i="13"/>
  <c r="AK164" i="13"/>
  <c r="AJ164" i="13"/>
  <c r="AI164" i="13"/>
  <c r="AH164" i="13"/>
  <c r="AG164" i="13"/>
  <c r="AF164" i="13"/>
  <c r="AE164" i="13"/>
  <c r="AD164" i="13"/>
  <c r="AC164" i="13"/>
  <c r="AB164" i="13"/>
  <c r="AA164" i="13"/>
  <c r="Z164" i="13"/>
  <c r="Y164" i="13"/>
  <c r="X164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C164" i="13"/>
  <c r="B164" i="13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AF5" i="12"/>
  <c r="AG5" i="12"/>
  <c r="AH5" i="12"/>
  <c r="AI5" i="12"/>
  <c r="AJ5" i="12"/>
  <c r="AK5" i="12"/>
  <c r="AL5" i="12"/>
  <c r="AL165" i="12"/>
  <c r="AK165" i="12"/>
  <c r="AJ165" i="12"/>
  <c r="AI165" i="12"/>
  <c r="AH165" i="12"/>
  <c r="AG165" i="12"/>
  <c r="AF165" i="12"/>
  <c r="AE165" i="12"/>
  <c r="AD165" i="12"/>
  <c r="AC165" i="12"/>
  <c r="AB165" i="12"/>
  <c r="AA165" i="12"/>
  <c r="Z165" i="12"/>
  <c r="Y165" i="12"/>
  <c r="X165" i="12"/>
  <c r="W165" i="12"/>
  <c r="V165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E5" i="12"/>
  <c r="F5" i="12"/>
  <c r="F165" i="12"/>
  <c r="E165" i="12"/>
  <c r="D165" i="12"/>
  <c r="C5" i="12"/>
  <c r="C165" i="12"/>
  <c r="B165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AF4" i="12"/>
  <c r="AG4" i="12"/>
  <c r="AH4" i="12"/>
  <c r="AI4" i="12"/>
  <c r="AJ4" i="12"/>
  <c r="AK4" i="12"/>
  <c r="AL4" i="12"/>
  <c r="AL164" i="12"/>
  <c r="AK164" i="12"/>
  <c r="AJ164" i="12"/>
  <c r="AI164" i="12"/>
  <c r="AH164" i="12"/>
  <c r="AG164" i="12"/>
  <c r="AF164" i="12"/>
  <c r="AE164" i="12"/>
  <c r="AD164" i="12"/>
  <c r="AC164" i="12"/>
  <c r="AB164" i="12"/>
  <c r="AA164" i="12"/>
  <c r="Z164" i="12"/>
  <c r="Y164" i="12"/>
  <c r="X164" i="12"/>
  <c r="W164" i="12"/>
  <c r="V164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E4" i="12"/>
  <c r="F4" i="12"/>
  <c r="F164" i="12"/>
  <c r="E164" i="12"/>
  <c r="D164" i="12"/>
  <c r="C164" i="12"/>
  <c r="B164" i="12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AL165" i="11"/>
  <c r="AK165" i="11"/>
  <c r="AJ165" i="11"/>
  <c r="AI165" i="11"/>
  <c r="AH165" i="11"/>
  <c r="AG165" i="11"/>
  <c r="AF165" i="11"/>
  <c r="AE165" i="11"/>
  <c r="AD165" i="11"/>
  <c r="AC165" i="11"/>
  <c r="AB165" i="11"/>
  <c r="AA165" i="11"/>
  <c r="Z165" i="11"/>
  <c r="Y165" i="11"/>
  <c r="X165" i="11"/>
  <c r="W165" i="11"/>
  <c r="V165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D165" i="11"/>
  <c r="C5" i="11"/>
  <c r="C165" i="11"/>
  <c r="B165" i="11"/>
  <c r="E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C4" i="11"/>
  <c r="AD4" i="11"/>
  <c r="AE4" i="11"/>
  <c r="AF4" i="11"/>
  <c r="AG4" i="11"/>
  <c r="AH4" i="11"/>
  <c r="AI4" i="11"/>
  <c r="AJ4" i="11"/>
  <c r="AK4" i="11"/>
  <c r="AL4" i="11"/>
  <c r="AL164" i="11"/>
  <c r="AK164" i="11"/>
  <c r="AJ164" i="11"/>
  <c r="AI164" i="11"/>
  <c r="AH164" i="11"/>
  <c r="AG164" i="11"/>
  <c r="AF164" i="11"/>
  <c r="AE164" i="11"/>
  <c r="AD164" i="11"/>
  <c r="AC164" i="11"/>
  <c r="AB164" i="11"/>
  <c r="AA164" i="11"/>
  <c r="Z164" i="11"/>
  <c r="Y164" i="11"/>
  <c r="X164" i="11"/>
  <c r="W164" i="11"/>
  <c r="V164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D164" i="11"/>
  <c r="C164" i="11"/>
  <c r="B164" i="11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I5" i="10"/>
  <c r="AJ5" i="10"/>
  <c r="AK5" i="10"/>
  <c r="AL5" i="10"/>
  <c r="AL165" i="10"/>
  <c r="AK165" i="10"/>
  <c r="AJ165" i="10"/>
  <c r="AI165" i="10"/>
  <c r="AH165" i="10"/>
  <c r="AG165" i="10"/>
  <c r="AF165" i="10"/>
  <c r="AE165" i="10"/>
  <c r="AD165" i="10"/>
  <c r="AC165" i="10"/>
  <c r="AB165" i="10"/>
  <c r="AA165" i="10"/>
  <c r="Z165" i="10"/>
  <c r="Y165" i="10"/>
  <c r="X165" i="10"/>
  <c r="W165" i="10"/>
  <c r="V165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D165" i="10"/>
  <c r="C5" i="10"/>
  <c r="C165" i="10"/>
  <c r="B165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AG4" i="10"/>
  <c r="AH4" i="10"/>
  <c r="AI4" i="10"/>
  <c r="AJ4" i="10"/>
  <c r="AK4" i="10"/>
  <c r="AL4" i="10"/>
  <c r="AL164" i="10"/>
  <c r="AK164" i="10"/>
  <c r="AJ164" i="10"/>
  <c r="AI164" i="10"/>
  <c r="AH164" i="10"/>
  <c r="AG164" i="10"/>
  <c r="AF164" i="10"/>
  <c r="AE164" i="10"/>
  <c r="AD164" i="10"/>
  <c r="AC164" i="10"/>
  <c r="AB164" i="10"/>
  <c r="AA164" i="10"/>
  <c r="Z164" i="10"/>
  <c r="Y164" i="10"/>
  <c r="X164" i="10"/>
  <c r="W164" i="10"/>
  <c r="V164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D164" i="10"/>
  <c r="C164" i="10"/>
  <c r="B164" i="10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D5" i="9"/>
  <c r="AE5" i="9"/>
  <c r="AF5" i="9"/>
  <c r="AG5" i="9"/>
  <c r="AH5" i="9"/>
  <c r="AI5" i="9"/>
  <c r="AJ5" i="9"/>
  <c r="AK5" i="9"/>
  <c r="AL5" i="9"/>
  <c r="AL165" i="9"/>
  <c r="AK165" i="9"/>
  <c r="AJ165" i="9"/>
  <c r="AI165" i="9"/>
  <c r="AH165" i="9"/>
  <c r="AG165" i="9"/>
  <c r="AF165" i="9"/>
  <c r="AE165" i="9"/>
  <c r="AD165" i="9"/>
  <c r="AC165" i="9"/>
  <c r="AB165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C5" i="9"/>
  <c r="D5" i="9"/>
  <c r="E5" i="9"/>
  <c r="F5" i="9"/>
  <c r="F165" i="9"/>
  <c r="E165" i="9"/>
  <c r="D165" i="9"/>
  <c r="C165" i="9"/>
  <c r="B165" i="9"/>
  <c r="I4" i="9"/>
  <c r="J4" i="9"/>
  <c r="K4" i="9"/>
  <c r="L4" i="9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E4" i="9"/>
  <c r="AF4" i="9"/>
  <c r="AG4" i="9"/>
  <c r="AH4" i="9"/>
  <c r="AI4" i="9"/>
  <c r="AJ4" i="9"/>
  <c r="AK4" i="9"/>
  <c r="AL4" i="9"/>
  <c r="AL164" i="9"/>
  <c r="AK164" i="9"/>
  <c r="AJ164" i="9"/>
  <c r="AI164" i="9"/>
  <c r="AH164" i="9"/>
  <c r="AG164" i="9"/>
  <c r="AF164" i="9"/>
  <c r="AE164" i="9"/>
  <c r="AD164" i="9"/>
  <c r="AC164" i="9"/>
  <c r="AB164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D164" i="9"/>
  <c r="C164" i="9"/>
  <c r="B164" i="9"/>
  <c r="AL16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Y5" i="8"/>
  <c r="Z5" i="8"/>
  <c r="AA5" i="8"/>
  <c r="AB5" i="8"/>
  <c r="AC5" i="8"/>
  <c r="AD5" i="8"/>
  <c r="AE5" i="8"/>
  <c r="AF5" i="8"/>
  <c r="AG5" i="8"/>
  <c r="AH5" i="8"/>
  <c r="AI5" i="8"/>
  <c r="AJ5" i="8"/>
  <c r="AK5" i="8"/>
  <c r="AK165" i="8"/>
  <c r="AJ165" i="8"/>
  <c r="AI165" i="8"/>
  <c r="AH165" i="8"/>
  <c r="AG165" i="8"/>
  <c r="AF165" i="8"/>
  <c r="AE165" i="8"/>
  <c r="AD165" i="8"/>
  <c r="AC165" i="8"/>
  <c r="AB165" i="8"/>
  <c r="AA165" i="8"/>
  <c r="Z165" i="8"/>
  <c r="Y165" i="8"/>
  <c r="X165" i="8"/>
  <c r="W165" i="8"/>
  <c r="V165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C5" i="8"/>
  <c r="D5" i="8"/>
  <c r="D165" i="8"/>
  <c r="C165" i="8"/>
  <c r="B165" i="8"/>
  <c r="AL164" i="8"/>
  <c r="AK164" i="8"/>
  <c r="AJ164" i="8"/>
  <c r="AI164" i="8"/>
  <c r="AH164" i="8"/>
  <c r="AG164" i="8"/>
  <c r="AF164" i="8"/>
  <c r="AE164" i="8"/>
  <c r="AD164" i="8"/>
  <c r="AC164" i="8"/>
  <c r="AB164" i="8"/>
  <c r="AA164" i="8"/>
  <c r="Z164" i="8"/>
  <c r="Y164" i="8"/>
  <c r="X164" i="8"/>
  <c r="W164" i="8"/>
  <c r="V164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D164" i="8"/>
  <c r="C164" i="8"/>
  <c r="B164" i="8"/>
  <c r="AL16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K165" i="7"/>
  <c r="AJ165" i="7"/>
  <c r="AI165" i="7"/>
  <c r="AH165" i="7"/>
  <c r="AG165" i="7"/>
  <c r="AF165" i="7"/>
  <c r="AE165" i="7"/>
  <c r="AD165" i="7"/>
  <c r="AC165" i="7"/>
  <c r="AB165" i="7"/>
  <c r="AA165" i="7"/>
  <c r="Z165" i="7"/>
  <c r="Y165" i="7"/>
  <c r="X165" i="7"/>
  <c r="W165" i="7"/>
  <c r="V165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L164" i="7"/>
  <c r="AK164" i="7"/>
  <c r="AJ164" i="7"/>
  <c r="AI164" i="7"/>
  <c r="AH164" i="7"/>
  <c r="AG164" i="7"/>
  <c r="AF164" i="7"/>
  <c r="AE164" i="7"/>
  <c r="AD164" i="7"/>
  <c r="AC164" i="7"/>
  <c r="AB164" i="7"/>
  <c r="AA164" i="7"/>
  <c r="Z164" i="7"/>
  <c r="Y164" i="7"/>
  <c r="X164" i="7"/>
  <c r="W164" i="7"/>
  <c r="V164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164" i="7"/>
  <c r="AL16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K165" i="6"/>
  <c r="AJ165" i="6"/>
  <c r="AI165" i="6"/>
  <c r="AH165" i="6"/>
  <c r="AG165" i="6"/>
  <c r="AF165" i="6"/>
  <c r="AE165" i="6"/>
  <c r="AD165" i="6"/>
  <c r="AC165" i="6"/>
  <c r="AB165" i="6"/>
  <c r="AA165" i="6"/>
  <c r="Z165" i="6"/>
  <c r="Y165" i="6"/>
  <c r="X165" i="6"/>
  <c r="W165" i="6"/>
  <c r="V165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C5" i="6"/>
  <c r="D5" i="6"/>
  <c r="E5" i="6"/>
  <c r="F5" i="6"/>
  <c r="F165" i="6"/>
  <c r="E165" i="6"/>
  <c r="D165" i="6"/>
  <c r="C165" i="6"/>
  <c r="B165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D164" i="6"/>
  <c r="C164" i="6"/>
  <c r="B164" i="6"/>
  <c r="J110" i="4"/>
  <c r="J170" i="4"/>
  <c r="F110" i="4"/>
  <c r="F170" i="4"/>
  <c r="B110" i="4"/>
  <c r="B170" i="4"/>
  <c r="AI109" i="4"/>
  <c r="AI169" i="4"/>
  <c r="AE109" i="4"/>
  <c r="AE169" i="4"/>
  <c r="AA109" i="4"/>
  <c r="AA169" i="4"/>
  <c r="W109" i="4"/>
  <c r="W169" i="4"/>
  <c r="S109" i="4"/>
  <c r="S169" i="4"/>
  <c r="O109" i="4"/>
  <c r="O169" i="4"/>
  <c r="K109" i="4"/>
  <c r="K169" i="4"/>
  <c r="G109" i="4"/>
  <c r="G169" i="4"/>
  <c r="C109" i="4"/>
  <c r="C169" i="4"/>
  <c r="AJ108" i="4"/>
  <c r="AJ168" i="4"/>
  <c r="AF108" i="4"/>
  <c r="AF168" i="4"/>
  <c r="AB108" i="4"/>
  <c r="AB168" i="4"/>
  <c r="X108" i="4"/>
  <c r="X168" i="4"/>
  <c r="T108" i="4"/>
  <c r="T168" i="4"/>
  <c r="P108" i="4"/>
  <c r="P168" i="4"/>
  <c r="L108" i="4"/>
  <c r="L168" i="4"/>
  <c r="H108" i="4"/>
  <c r="H168" i="4"/>
  <c r="D108" i="4"/>
  <c r="D168" i="4"/>
  <c r="AK107" i="4"/>
  <c r="AK167" i="4"/>
  <c r="AG107" i="4"/>
  <c r="AG167" i="4"/>
  <c r="AC107" i="4"/>
  <c r="AC167" i="4"/>
  <c r="Y107" i="4"/>
  <c r="Y167" i="4"/>
  <c r="U107" i="4"/>
  <c r="U167" i="4"/>
  <c r="Q107" i="4"/>
  <c r="Q167" i="4"/>
  <c r="M107" i="4"/>
  <c r="M167" i="4"/>
  <c r="I107" i="4"/>
  <c r="I167" i="4"/>
  <c r="E107" i="4"/>
  <c r="E167" i="4"/>
  <c r="AL165" i="4"/>
  <c r="AK165" i="4"/>
  <c r="AJ165" i="4"/>
  <c r="AI16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AL164" i="4"/>
  <c r="AK164" i="4"/>
  <c r="AJ164" i="4"/>
  <c r="AI164" i="4"/>
  <c r="AH164" i="4"/>
  <c r="AG164" i="4"/>
  <c r="AF164" i="4"/>
  <c r="AE164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AL165" i="5"/>
  <c r="AK165" i="5"/>
  <c r="AJ165" i="5"/>
  <c r="AI165" i="5"/>
  <c r="AH165" i="5"/>
  <c r="AG16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F165" i="5"/>
  <c r="AE165" i="5"/>
  <c r="AD165" i="5"/>
  <c r="AC165" i="5"/>
  <c r="AB165" i="5"/>
  <c r="AA165" i="5"/>
  <c r="Z165" i="5"/>
  <c r="Y165" i="5"/>
  <c r="X165" i="5"/>
  <c r="W165" i="5"/>
  <c r="V165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D165" i="5"/>
  <c r="C165" i="5"/>
  <c r="B165" i="5"/>
  <c r="AL164" i="5"/>
  <c r="AK164" i="5"/>
  <c r="AJ164" i="5"/>
  <c r="AI164" i="5"/>
  <c r="AH164" i="5"/>
  <c r="AG164" i="5"/>
  <c r="AF164" i="5"/>
  <c r="AE164" i="5"/>
  <c r="AD164" i="5"/>
  <c r="AC164" i="5"/>
  <c r="AB164" i="5"/>
  <c r="AA164" i="5"/>
  <c r="Z164" i="5"/>
  <c r="Y164" i="5"/>
  <c r="X164" i="5"/>
  <c r="W164" i="5"/>
  <c r="V164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D164" i="5"/>
  <c r="C164" i="5"/>
  <c r="B164" i="5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AB5" i="16"/>
  <c r="AC5" i="16"/>
  <c r="AD5" i="16"/>
  <c r="AE5" i="16"/>
  <c r="AF5" i="16"/>
  <c r="AG5" i="16"/>
  <c r="AH5" i="16"/>
  <c r="AI5" i="16"/>
  <c r="AJ5" i="16"/>
  <c r="AK5" i="16"/>
  <c r="AL5" i="16"/>
  <c r="AL165" i="16"/>
  <c r="AK165" i="16"/>
  <c r="AJ165" i="16"/>
  <c r="AI165" i="16"/>
  <c r="AH165" i="16"/>
  <c r="AG165" i="16"/>
  <c r="AF165" i="16"/>
  <c r="AE165" i="16"/>
  <c r="AD165" i="16"/>
  <c r="AC165" i="16"/>
  <c r="AB165" i="16"/>
  <c r="AA165" i="16"/>
  <c r="Z165" i="16"/>
  <c r="Y165" i="16"/>
  <c r="X165" i="16"/>
  <c r="W165" i="16"/>
  <c r="V165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5" i="16"/>
  <c r="E165" i="16"/>
  <c r="D165" i="16"/>
  <c r="C5" i="16"/>
  <c r="C165" i="16"/>
  <c r="B165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AH4" i="16"/>
  <c r="AI4" i="16"/>
  <c r="AJ4" i="16"/>
  <c r="AK4" i="16"/>
  <c r="AL4" i="16"/>
  <c r="AL164" i="16"/>
  <c r="AK164" i="16"/>
  <c r="AJ164" i="16"/>
  <c r="AI164" i="16"/>
  <c r="AH164" i="16"/>
  <c r="AG164" i="16"/>
  <c r="AF164" i="16"/>
  <c r="AE164" i="16"/>
  <c r="AD164" i="16"/>
  <c r="AC164" i="16"/>
  <c r="AB164" i="16"/>
  <c r="AA164" i="16"/>
  <c r="Z164" i="16"/>
  <c r="Y164" i="16"/>
  <c r="X164" i="16"/>
  <c r="W164" i="16"/>
  <c r="V164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E4" i="16"/>
  <c r="F4" i="16"/>
  <c r="F164" i="16"/>
  <c r="E164" i="16"/>
  <c r="D164" i="16"/>
  <c r="C4" i="16"/>
  <c r="C164" i="16"/>
  <c r="B164" i="16"/>
  <c r="E5" i="15"/>
  <c r="F5" i="15"/>
  <c r="G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AH5" i="15"/>
  <c r="AI5" i="15"/>
  <c r="AJ5" i="15"/>
  <c r="AK5" i="15"/>
  <c r="AL5" i="15"/>
  <c r="AL165" i="15"/>
  <c r="AK165" i="15"/>
  <c r="AJ165" i="15"/>
  <c r="AI165" i="15"/>
  <c r="AH165" i="15"/>
  <c r="AG165" i="15"/>
  <c r="AF165" i="15"/>
  <c r="AE165" i="15"/>
  <c r="AD165" i="15"/>
  <c r="AC165" i="15"/>
  <c r="AB165" i="15"/>
  <c r="AA165" i="15"/>
  <c r="Z165" i="15"/>
  <c r="Y165" i="15"/>
  <c r="X165" i="15"/>
  <c r="W165" i="15"/>
  <c r="V165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D165" i="15"/>
  <c r="C5" i="15"/>
  <c r="C165" i="15"/>
  <c r="B165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AH4" i="15"/>
  <c r="AI4" i="15"/>
  <c r="AJ4" i="15"/>
  <c r="AK4" i="15"/>
  <c r="AL4" i="15"/>
  <c r="AL164" i="15"/>
  <c r="AK164" i="15"/>
  <c r="AJ164" i="15"/>
  <c r="AI164" i="15"/>
  <c r="AH164" i="15"/>
  <c r="AG164" i="15"/>
  <c r="AF164" i="15"/>
  <c r="AE164" i="15"/>
  <c r="AD164" i="15"/>
  <c r="AC164" i="15"/>
  <c r="AB164" i="15"/>
  <c r="AA164" i="15"/>
  <c r="Z164" i="15"/>
  <c r="Y164" i="15"/>
  <c r="X164" i="15"/>
  <c r="W164" i="15"/>
  <c r="V164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D164" i="15"/>
  <c r="C4" i="15"/>
  <c r="C164" i="15"/>
  <c r="B164" i="15"/>
  <c r="E143" i="32"/>
  <c r="F143" i="32"/>
  <c r="G143" i="32"/>
  <c r="H143" i="32"/>
  <c r="I143" i="32"/>
  <c r="J143" i="32"/>
  <c r="K143" i="32"/>
  <c r="L143" i="32"/>
  <c r="M143" i="32"/>
  <c r="N143" i="32"/>
  <c r="O143" i="32"/>
  <c r="P143" i="32"/>
  <c r="Q143" i="32"/>
  <c r="R143" i="32"/>
  <c r="S143" i="32"/>
  <c r="T143" i="32"/>
  <c r="U143" i="32"/>
  <c r="V143" i="32"/>
  <c r="W143" i="32"/>
  <c r="X143" i="32"/>
  <c r="Y143" i="32"/>
  <c r="Z143" i="32"/>
  <c r="AA143" i="32"/>
  <c r="AB143" i="32"/>
  <c r="AC143" i="32"/>
  <c r="AD143" i="32"/>
  <c r="AE143" i="32"/>
  <c r="AF143" i="32"/>
  <c r="AG143" i="32"/>
  <c r="E144" i="32"/>
  <c r="F144" i="32"/>
  <c r="G144" i="32"/>
  <c r="H144" i="32"/>
  <c r="I144" i="32"/>
  <c r="J144" i="32"/>
  <c r="K144" i="32"/>
  <c r="L144" i="32"/>
  <c r="M144" i="32"/>
  <c r="N144" i="32"/>
  <c r="O144" i="32"/>
  <c r="P144" i="32"/>
  <c r="Q144" i="32"/>
  <c r="R144" i="32"/>
  <c r="S144" i="32"/>
  <c r="T144" i="32"/>
  <c r="U144" i="32"/>
  <c r="V144" i="32"/>
  <c r="W144" i="32"/>
  <c r="X144" i="32"/>
  <c r="Y144" i="32"/>
  <c r="Z144" i="32"/>
  <c r="AA144" i="32"/>
  <c r="AB144" i="32"/>
  <c r="AC144" i="32"/>
  <c r="AD144" i="32"/>
  <c r="AE144" i="32"/>
  <c r="AF144" i="32"/>
  <c r="AG144" i="32"/>
  <c r="E145" i="32"/>
  <c r="F145" i="32"/>
  <c r="G145" i="32"/>
  <c r="H145" i="32"/>
  <c r="I145" i="32"/>
  <c r="J145" i="32"/>
  <c r="K145" i="32"/>
  <c r="L145" i="32"/>
  <c r="M145" i="32"/>
  <c r="N145" i="32"/>
  <c r="O145" i="32"/>
  <c r="P145" i="32"/>
  <c r="Q145" i="32"/>
  <c r="R145" i="32"/>
  <c r="S145" i="32"/>
  <c r="T145" i="32"/>
  <c r="U145" i="32"/>
  <c r="V145" i="32"/>
  <c r="W145" i="32"/>
  <c r="X145" i="32"/>
  <c r="Y145" i="32"/>
  <c r="Z145" i="32"/>
  <c r="AA145" i="32"/>
  <c r="AB145" i="32"/>
  <c r="AC145" i="32"/>
  <c r="AD145" i="32"/>
  <c r="AE145" i="32"/>
  <c r="AF145" i="32"/>
  <c r="AG145" i="32"/>
  <c r="E146" i="32"/>
  <c r="F146" i="32"/>
  <c r="G146" i="32"/>
  <c r="H146" i="32"/>
  <c r="I146" i="32"/>
  <c r="J146" i="32"/>
  <c r="K146" i="32"/>
  <c r="L146" i="32"/>
  <c r="M146" i="32"/>
  <c r="N146" i="32"/>
  <c r="O146" i="32"/>
  <c r="P146" i="32"/>
  <c r="Q146" i="32"/>
  <c r="R146" i="32"/>
  <c r="S146" i="32"/>
  <c r="T146" i="32"/>
  <c r="U146" i="32"/>
  <c r="V146" i="32"/>
  <c r="W146" i="32"/>
  <c r="X146" i="32"/>
  <c r="Y146" i="32"/>
  <c r="Z146" i="32"/>
  <c r="AA146" i="32"/>
  <c r="AB146" i="32"/>
  <c r="AC146" i="32"/>
  <c r="AD146" i="32"/>
  <c r="AE146" i="32"/>
  <c r="AF146" i="32"/>
  <c r="AG146" i="32"/>
  <c r="E147" i="32"/>
  <c r="F147" i="32"/>
  <c r="G147" i="32"/>
  <c r="H147" i="32"/>
  <c r="I147" i="32"/>
  <c r="J147" i="32"/>
  <c r="K147" i="32"/>
  <c r="L147" i="32"/>
  <c r="M147" i="32"/>
  <c r="N147" i="32"/>
  <c r="O147" i="32"/>
  <c r="P147" i="32"/>
  <c r="Q147" i="32"/>
  <c r="R147" i="32"/>
  <c r="S147" i="32"/>
  <c r="T147" i="32"/>
  <c r="U147" i="32"/>
  <c r="V147" i="32"/>
  <c r="W147" i="32"/>
  <c r="X147" i="32"/>
  <c r="Y147" i="32"/>
  <c r="Z147" i="32"/>
  <c r="AA147" i="32"/>
  <c r="AB147" i="32"/>
  <c r="AC147" i="32"/>
  <c r="AD147" i="32"/>
  <c r="AE147" i="32"/>
  <c r="AF147" i="32"/>
  <c r="AG147" i="32"/>
  <c r="E148" i="32"/>
  <c r="F148" i="32"/>
  <c r="G148" i="32"/>
  <c r="H148" i="32"/>
  <c r="I148" i="32"/>
  <c r="J148" i="32"/>
  <c r="K148" i="32"/>
  <c r="L148" i="32"/>
  <c r="M148" i="32"/>
  <c r="N148" i="32"/>
  <c r="O148" i="32"/>
  <c r="P148" i="32"/>
  <c r="Q148" i="32"/>
  <c r="R148" i="32"/>
  <c r="S148" i="32"/>
  <c r="T148" i="32"/>
  <c r="U148" i="32"/>
  <c r="V148" i="32"/>
  <c r="W148" i="32"/>
  <c r="X148" i="32"/>
  <c r="Y148" i="32"/>
  <c r="Z148" i="32"/>
  <c r="AA148" i="32"/>
  <c r="AB148" i="32"/>
  <c r="AC148" i="32"/>
  <c r="AD148" i="32"/>
  <c r="AE148" i="32"/>
  <c r="AF148" i="32"/>
  <c r="AG148" i="32"/>
  <c r="E149" i="32"/>
  <c r="F149" i="32"/>
  <c r="G149" i="32"/>
  <c r="H149" i="32"/>
  <c r="I149" i="32"/>
  <c r="J149" i="32"/>
  <c r="K149" i="32"/>
  <c r="L149" i="32"/>
  <c r="M149" i="32"/>
  <c r="N149" i="32"/>
  <c r="O149" i="32"/>
  <c r="P149" i="32"/>
  <c r="Q149" i="32"/>
  <c r="R149" i="32"/>
  <c r="S149" i="32"/>
  <c r="T149" i="32"/>
  <c r="U149" i="32"/>
  <c r="V149" i="32"/>
  <c r="W149" i="32"/>
  <c r="X149" i="32"/>
  <c r="Y149" i="32"/>
  <c r="Z149" i="32"/>
  <c r="AA149" i="32"/>
  <c r="AB149" i="32"/>
  <c r="AC149" i="32"/>
  <c r="AD149" i="32"/>
  <c r="AE149" i="32"/>
  <c r="AF149" i="32"/>
  <c r="AG149" i="32"/>
  <c r="E150" i="32"/>
  <c r="F150" i="32"/>
  <c r="G150" i="32"/>
  <c r="H150" i="32"/>
  <c r="I150" i="32"/>
  <c r="J150" i="32"/>
  <c r="K150" i="32"/>
  <c r="L150" i="32"/>
  <c r="M150" i="32"/>
  <c r="N150" i="32"/>
  <c r="O150" i="32"/>
  <c r="P150" i="32"/>
  <c r="Q150" i="32"/>
  <c r="R150" i="32"/>
  <c r="S150" i="32"/>
  <c r="T150" i="32"/>
  <c r="U150" i="32"/>
  <c r="V150" i="32"/>
  <c r="W150" i="32"/>
  <c r="X150" i="32"/>
  <c r="Y150" i="32"/>
  <c r="Z150" i="32"/>
  <c r="AA150" i="32"/>
  <c r="AB150" i="32"/>
  <c r="AC150" i="32"/>
  <c r="AD150" i="32"/>
  <c r="AE150" i="32"/>
  <c r="AF150" i="32"/>
  <c r="AG150" i="32"/>
  <c r="E151" i="32"/>
  <c r="F151" i="32"/>
  <c r="G151" i="32"/>
  <c r="H151" i="32"/>
  <c r="I151" i="32"/>
  <c r="J151" i="32"/>
  <c r="K151" i="32"/>
  <c r="L151" i="32"/>
  <c r="M151" i="32"/>
  <c r="N151" i="32"/>
  <c r="O151" i="32"/>
  <c r="P151" i="32"/>
  <c r="Q151" i="32"/>
  <c r="R151" i="32"/>
  <c r="S151" i="32"/>
  <c r="T151" i="32"/>
  <c r="U151" i="32"/>
  <c r="V151" i="32"/>
  <c r="W151" i="32"/>
  <c r="X151" i="32"/>
  <c r="Y151" i="32"/>
  <c r="Z151" i="32"/>
  <c r="AA151" i="32"/>
  <c r="AB151" i="32"/>
  <c r="AC151" i="32"/>
  <c r="AD151" i="32"/>
  <c r="AE151" i="32"/>
  <c r="AF151" i="32"/>
  <c r="AG151" i="32"/>
  <c r="E152" i="32"/>
  <c r="F152" i="32"/>
  <c r="G152" i="32"/>
  <c r="H152" i="32"/>
  <c r="I152" i="32"/>
  <c r="J152" i="32"/>
  <c r="K152" i="32"/>
  <c r="L152" i="32"/>
  <c r="M152" i="32"/>
  <c r="N152" i="32"/>
  <c r="O152" i="32"/>
  <c r="P152" i="32"/>
  <c r="Q152" i="32"/>
  <c r="R152" i="32"/>
  <c r="S152" i="32"/>
  <c r="T152" i="32"/>
  <c r="U152" i="32"/>
  <c r="V152" i="32"/>
  <c r="W152" i="32"/>
  <c r="X152" i="32"/>
  <c r="Y152" i="32"/>
  <c r="Z152" i="32"/>
  <c r="AA152" i="32"/>
  <c r="AB152" i="32"/>
  <c r="AC152" i="32"/>
  <c r="AD152" i="32"/>
  <c r="AE152" i="32"/>
  <c r="AF152" i="32"/>
  <c r="AG152" i="32"/>
  <c r="E153" i="32"/>
  <c r="F153" i="32"/>
  <c r="G153" i="32"/>
  <c r="H153" i="32"/>
  <c r="I153" i="32"/>
  <c r="J153" i="32"/>
  <c r="K153" i="32"/>
  <c r="L153" i="32"/>
  <c r="M153" i="32"/>
  <c r="N153" i="32"/>
  <c r="O153" i="32"/>
  <c r="P153" i="32"/>
  <c r="Q153" i="32"/>
  <c r="R153" i="32"/>
  <c r="S153" i="32"/>
  <c r="T153" i="32"/>
  <c r="U153" i="32"/>
  <c r="V153" i="32"/>
  <c r="W153" i="32"/>
  <c r="X153" i="32"/>
  <c r="Y153" i="32"/>
  <c r="Z153" i="32"/>
  <c r="AA153" i="32"/>
  <c r="AB153" i="32"/>
  <c r="AC153" i="32"/>
  <c r="AD153" i="32"/>
  <c r="AE153" i="32"/>
  <c r="AF153" i="32"/>
  <c r="AG153" i="32"/>
  <c r="E154" i="32"/>
  <c r="F154" i="32"/>
  <c r="G154" i="32"/>
  <c r="H154" i="32"/>
  <c r="I154" i="32"/>
  <c r="J154" i="32"/>
  <c r="K154" i="32"/>
  <c r="L154" i="32"/>
  <c r="M154" i="32"/>
  <c r="N154" i="32"/>
  <c r="O154" i="32"/>
  <c r="P154" i="32"/>
  <c r="Q154" i="32"/>
  <c r="R154" i="32"/>
  <c r="S154" i="32"/>
  <c r="T154" i="32"/>
  <c r="U154" i="32"/>
  <c r="V154" i="32"/>
  <c r="W154" i="32"/>
  <c r="X154" i="32"/>
  <c r="Y154" i="32"/>
  <c r="Z154" i="32"/>
  <c r="AA154" i="32"/>
  <c r="AB154" i="32"/>
  <c r="AC154" i="32"/>
  <c r="AD154" i="32"/>
  <c r="AE154" i="32"/>
  <c r="AF154" i="32"/>
  <c r="AG154" i="32"/>
  <c r="E155" i="32"/>
  <c r="F155" i="32"/>
  <c r="G155" i="32"/>
  <c r="H155" i="32"/>
  <c r="I155" i="32"/>
  <c r="J155" i="32"/>
  <c r="K155" i="32"/>
  <c r="L155" i="32"/>
  <c r="M155" i="32"/>
  <c r="N155" i="32"/>
  <c r="O155" i="32"/>
  <c r="P155" i="32"/>
  <c r="Q155" i="32"/>
  <c r="R155" i="32"/>
  <c r="S155" i="32"/>
  <c r="T155" i="32"/>
  <c r="U155" i="32"/>
  <c r="V155" i="32"/>
  <c r="W155" i="32"/>
  <c r="X155" i="32"/>
  <c r="Y155" i="32"/>
  <c r="Z155" i="32"/>
  <c r="AA155" i="32"/>
  <c r="AB155" i="32"/>
  <c r="AC155" i="32"/>
  <c r="AD155" i="32"/>
  <c r="AE155" i="32"/>
  <c r="AF155" i="32"/>
  <c r="AG155" i="32"/>
  <c r="D143" i="32"/>
  <c r="D144" i="32"/>
  <c r="D145" i="32"/>
  <c r="D146" i="32"/>
  <c r="D147" i="32"/>
  <c r="D148" i="32"/>
  <c r="D149" i="32"/>
  <c r="D150" i="32"/>
  <c r="D151" i="32"/>
  <c r="D152" i="32"/>
  <c r="D153" i="32"/>
  <c r="D154" i="32"/>
  <c r="D155" i="32"/>
  <c r="G143" i="33"/>
  <c r="H143" i="33"/>
  <c r="I143" i="33"/>
  <c r="J143" i="33"/>
  <c r="K143" i="33"/>
  <c r="L143" i="33"/>
  <c r="M143" i="33"/>
  <c r="N143" i="33"/>
  <c r="O143" i="33"/>
  <c r="P143" i="33"/>
  <c r="Q143" i="33"/>
  <c r="R143" i="33"/>
  <c r="S143" i="33"/>
  <c r="T143" i="33"/>
  <c r="U143" i="33"/>
  <c r="V143" i="33"/>
  <c r="W143" i="33"/>
  <c r="X143" i="33"/>
  <c r="Y143" i="33"/>
  <c r="Z143" i="33"/>
  <c r="AA143" i="33"/>
  <c r="AB143" i="33"/>
  <c r="AC143" i="33"/>
  <c r="AD143" i="33"/>
  <c r="AE143" i="33"/>
  <c r="AF143" i="33"/>
  <c r="AG143" i="33"/>
  <c r="AH143" i="33"/>
  <c r="AI143" i="33"/>
  <c r="AJ143" i="33"/>
  <c r="G144" i="33"/>
  <c r="H144" i="33"/>
  <c r="I144" i="33"/>
  <c r="J144" i="33"/>
  <c r="K144" i="33"/>
  <c r="L144" i="33"/>
  <c r="M144" i="33"/>
  <c r="N144" i="33"/>
  <c r="O144" i="33"/>
  <c r="P144" i="33"/>
  <c r="Q144" i="33"/>
  <c r="R144" i="33"/>
  <c r="S144" i="33"/>
  <c r="T144" i="33"/>
  <c r="U144" i="33"/>
  <c r="V144" i="33"/>
  <c r="W144" i="33"/>
  <c r="X144" i="33"/>
  <c r="Y144" i="33"/>
  <c r="Z144" i="33"/>
  <c r="AA144" i="33"/>
  <c r="AB144" i="33"/>
  <c r="AC144" i="33"/>
  <c r="AD144" i="33"/>
  <c r="AE144" i="33"/>
  <c r="AF144" i="33"/>
  <c r="AG144" i="33"/>
  <c r="AH144" i="33"/>
  <c r="AI144" i="33"/>
  <c r="AJ144" i="33"/>
  <c r="G145" i="33"/>
  <c r="H145" i="33"/>
  <c r="I145" i="33"/>
  <c r="J145" i="33"/>
  <c r="K145" i="33"/>
  <c r="L145" i="33"/>
  <c r="M145" i="33"/>
  <c r="N145" i="33"/>
  <c r="O145" i="33"/>
  <c r="P145" i="33"/>
  <c r="Q145" i="33"/>
  <c r="R145" i="33"/>
  <c r="S145" i="33"/>
  <c r="T145" i="33"/>
  <c r="U145" i="33"/>
  <c r="V145" i="33"/>
  <c r="W145" i="33"/>
  <c r="X145" i="33"/>
  <c r="Y145" i="33"/>
  <c r="Z145" i="33"/>
  <c r="AA145" i="33"/>
  <c r="AB145" i="33"/>
  <c r="AC145" i="33"/>
  <c r="AD145" i="33"/>
  <c r="AE145" i="33"/>
  <c r="AF145" i="33"/>
  <c r="AG145" i="33"/>
  <c r="AH145" i="33"/>
  <c r="AI145" i="33"/>
  <c r="AJ145" i="33"/>
  <c r="G146" i="33"/>
  <c r="H146" i="33"/>
  <c r="I146" i="33"/>
  <c r="J146" i="33"/>
  <c r="K146" i="33"/>
  <c r="L146" i="33"/>
  <c r="M146" i="33"/>
  <c r="N146" i="33"/>
  <c r="O146" i="33"/>
  <c r="P146" i="33"/>
  <c r="Q146" i="33"/>
  <c r="R146" i="33"/>
  <c r="S146" i="33"/>
  <c r="T146" i="33"/>
  <c r="U146" i="33"/>
  <c r="V146" i="33"/>
  <c r="W146" i="33"/>
  <c r="X146" i="33"/>
  <c r="Y146" i="33"/>
  <c r="Z146" i="33"/>
  <c r="AA146" i="33"/>
  <c r="AB146" i="33"/>
  <c r="AC146" i="33"/>
  <c r="AD146" i="33"/>
  <c r="AE146" i="33"/>
  <c r="AF146" i="33"/>
  <c r="AG146" i="33"/>
  <c r="AH146" i="33"/>
  <c r="AI146" i="33"/>
  <c r="AJ146" i="33"/>
  <c r="G147" i="33"/>
  <c r="H147" i="33"/>
  <c r="I147" i="33"/>
  <c r="J147" i="33"/>
  <c r="K147" i="33"/>
  <c r="L147" i="33"/>
  <c r="M147" i="33"/>
  <c r="N147" i="33"/>
  <c r="O147" i="33"/>
  <c r="P147" i="33"/>
  <c r="Q147" i="33"/>
  <c r="R147" i="33"/>
  <c r="S147" i="33"/>
  <c r="T147" i="33"/>
  <c r="U147" i="33"/>
  <c r="V147" i="33"/>
  <c r="W147" i="33"/>
  <c r="X147" i="33"/>
  <c r="Y147" i="33"/>
  <c r="Z147" i="33"/>
  <c r="AA147" i="33"/>
  <c r="AB147" i="33"/>
  <c r="AC147" i="33"/>
  <c r="AD147" i="33"/>
  <c r="AE147" i="33"/>
  <c r="AF147" i="33"/>
  <c r="AG147" i="33"/>
  <c r="AH147" i="33"/>
  <c r="AI147" i="33"/>
  <c r="AJ147" i="33"/>
  <c r="G148" i="33"/>
  <c r="H148" i="33"/>
  <c r="I148" i="33"/>
  <c r="J148" i="33"/>
  <c r="K148" i="33"/>
  <c r="L148" i="33"/>
  <c r="M148" i="33"/>
  <c r="N148" i="33"/>
  <c r="O148" i="33"/>
  <c r="P148" i="33"/>
  <c r="Q148" i="33"/>
  <c r="R148" i="33"/>
  <c r="S148" i="33"/>
  <c r="T148" i="33"/>
  <c r="U148" i="33"/>
  <c r="V148" i="33"/>
  <c r="W148" i="33"/>
  <c r="X148" i="33"/>
  <c r="Y148" i="33"/>
  <c r="Z148" i="33"/>
  <c r="AA148" i="33"/>
  <c r="AB148" i="33"/>
  <c r="AC148" i="33"/>
  <c r="AD148" i="33"/>
  <c r="AE148" i="33"/>
  <c r="AF148" i="33"/>
  <c r="AG148" i="33"/>
  <c r="AH148" i="33"/>
  <c r="AI148" i="33"/>
  <c r="AJ148" i="33"/>
  <c r="G149" i="33"/>
  <c r="H149" i="33"/>
  <c r="I149" i="33"/>
  <c r="J149" i="33"/>
  <c r="K149" i="33"/>
  <c r="L149" i="33"/>
  <c r="M149" i="33"/>
  <c r="N149" i="33"/>
  <c r="O149" i="33"/>
  <c r="P149" i="33"/>
  <c r="Q149" i="33"/>
  <c r="R149" i="33"/>
  <c r="S149" i="33"/>
  <c r="T149" i="33"/>
  <c r="U149" i="33"/>
  <c r="V149" i="33"/>
  <c r="W149" i="33"/>
  <c r="X149" i="33"/>
  <c r="Y149" i="33"/>
  <c r="Z149" i="33"/>
  <c r="AA149" i="33"/>
  <c r="AB149" i="33"/>
  <c r="AC149" i="33"/>
  <c r="AD149" i="33"/>
  <c r="AE149" i="33"/>
  <c r="AF149" i="33"/>
  <c r="AG149" i="33"/>
  <c r="AH149" i="33"/>
  <c r="AI149" i="33"/>
  <c r="AJ149" i="33"/>
  <c r="G150" i="33"/>
  <c r="H150" i="33"/>
  <c r="I150" i="33"/>
  <c r="J150" i="33"/>
  <c r="K150" i="33"/>
  <c r="L150" i="33"/>
  <c r="M150" i="33"/>
  <c r="N150" i="33"/>
  <c r="O150" i="33"/>
  <c r="P150" i="33"/>
  <c r="Q150" i="33"/>
  <c r="R150" i="33"/>
  <c r="S150" i="33"/>
  <c r="T150" i="33"/>
  <c r="U150" i="33"/>
  <c r="V150" i="33"/>
  <c r="W150" i="33"/>
  <c r="X150" i="33"/>
  <c r="Y150" i="33"/>
  <c r="Z150" i="33"/>
  <c r="AA150" i="33"/>
  <c r="AB150" i="33"/>
  <c r="AC150" i="33"/>
  <c r="AD150" i="33"/>
  <c r="AE150" i="33"/>
  <c r="AF150" i="33"/>
  <c r="AG150" i="33"/>
  <c r="AH150" i="33"/>
  <c r="AI150" i="33"/>
  <c r="AJ150" i="33"/>
  <c r="G151" i="33"/>
  <c r="H151" i="33"/>
  <c r="I151" i="33"/>
  <c r="J151" i="33"/>
  <c r="K151" i="33"/>
  <c r="L151" i="33"/>
  <c r="M151" i="33"/>
  <c r="N151" i="33"/>
  <c r="O151" i="33"/>
  <c r="P151" i="33"/>
  <c r="Q151" i="33"/>
  <c r="R151" i="33"/>
  <c r="S151" i="33"/>
  <c r="T151" i="33"/>
  <c r="U151" i="33"/>
  <c r="V151" i="33"/>
  <c r="W151" i="33"/>
  <c r="X151" i="33"/>
  <c r="Y151" i="33"/>
  <c r="Z151" i="33"/>
  <c r="AA151" i="33"/>
  <c r="AB151" i="33"/>
  <c r="AC151" i="33"/>
  <c r="AD151" i="33"/>
  <c r="AE151" i="33"/>
  <c r="AF151" i="33"/>
  <c r="AG151" i="33"/>
  <c r="AH151" i="33"/>
  <c r="AI151" i="33"/>
  <c r="AJ151" i="33"/>
  <c r="G152" i="33"/>
  <c r="H152" i="33"/>
  <c r="I152" i="33"/>
  <c r="J152" i="33"/>
  <c r="K152" i="33"/>
  <c r="L152" i="33"/>
  <c r="M152" i="33"/>
  <c r="N152" i="33"/>
  <c r="O152" i="33"/>
  <c r="P152" i="33"/>
  <c r="Q152" i="33"/>
  <c r="R152" i="33"/>
  <c r="S152" i="33"/>
  <c r="T152" i="33"/>
  <c r="U152" i="33"/>
  <c r="V152" i="33"/>
  <c r="W152" i="33"/>
  <c r="X152" i="33"/>
  <c r="Y152" i="33"/>
  <c r="Z152" i="33"/>
  <c r="AA152" i="33"/>
  <c r="AB152" i="33"/>
  <c r="AC152" i="33"/>
  <c r="AD152" i="33"/>
  <c r="AE152" i="33"/>
  <c r="AF152" i="33"/>
  <c r="AG152" i="33"/>
  <c r="AH152" i="33"/>
  <c r="AI152" i="33"/>
  <c r="AJ152" i="33"/>
  <c r="G153" i="33"/>
  <c r="H153" i="33"/>
  <c r="I153" i="33"/>
  <c r="J153" i="33"/>
  <c r="K153" i="33"/>
  <c r="L153" i="33"/>
  <c r="M153" i="33"/>
  <c r="N153" i="33"/>
  <c r="O153" i="33"/>
  <c r="P153" i="33"/>
  <c r="Q153" i="33"/>
  <c r="R153" i="33"/>
  <c r="S153" i="33"/>
  <c r="T153" i="33"/>
  <c r="U153" i="33"/>
  <c r="V153" i="33"/>
  <c r="W153" i="33"/>
  <c r="X153" i="33"/>
  <c r="Y153" i="33"/>
  <c r="Z153" i="33"/>
  <c r="AA153" i="33"/>
  <c r="AB153" i="33"/>
  <c r="AC153" i="33"/>
  <c r="AD153" i="33"/>
  <c r="AE153" i="33"/>
  <c r="AF153" i="33"/>
  <c r="AG153" i="33"/>
  <c r="AH153" i="33"/>
  <c r="AI153" i="33"/>
  <c r="AJ153" i="33"/>
  <c r="G154" i="33"/>
  <c r="H154" i="33"/>
  <c r="I154" i="33"/>
  <c r="J154" i="33"/>
  <c r="K154" i="33"/>
  <c r="L154" i="33"/>
  <c r="M154" i="33"/>
  <c r="N154" i="33"/>
  <c r="O154" i="33"/>
  <c r="P154" i="33"/>
  <c r="Q154" i="33"/>
  <c r="R154" i="33"/>
  <c r="S154" i="33"/>
  <c r="T154" i="33"/>
  <c r="U154" i="33"/>
  <c r="V154" i="33"/>
  <c r="W154" i="33"/>
  <c r="X154" i="33"/>
  <c r="Y154" i="33"/>
  <c r="Z154" i="33"/>
  <c r="AA154" i="33"/>
  <c r="AB154" i="33"/>
  <c r="AC154" i="33"/>
  <c r="AD154" i="33"/>
  <c r="AE154" i="33"/>
  <c r="AF154" i="33"/>
  <c r="AG154" i="33"/>
  <c r="AH154" i="33"/>
  <c r="AI154" i="33"/>
  <c r="AJ154" i="33"/>
  <c r="G155" i="33"/>
  <c r="H155" i="33"/>
  <c r="I155" i="33"/>
  <c r="J155" i="33"/>
  <c r="K155" i="33"/>
  <c r="L155" i="33"/>
  <c r="M155" i="33"/>
  <c r="N155" i="33"/>
  <c r="O155" i="33"/>
  <c r="P155" i="33"/>
  <c r="Q155" i="33"/>
  <c r="R155" i="33"/>
  <c r="S155" i="33"/>
  <c r="T155" i="33"/>
  <c r="U155" i="33"/>
  <c r="V155" i="33"/>
  <c r="W155" i="33"/>
  <c r="X155" i="33"/>
  <c r="Y155" i="33"/>
  <c r="Z155" i="33"/>
  <c r="AA155" i="33"/>
  <c r="AB155" i="33"/>
  <c r="AC155" i="33"/>
  <c r="AD155" i="33"/>
  <c r="AE155" i="33"/>
  <c r="AF155" i="33"/>
  <c r="AG155" i="33"/>
  <c r="AH155" i="33"/>
  <c r="AI155" i="33"/>
  <c r="AJ155" i="33"/>
  <c r="F143" i="33"/>
  <c r="F144" i="33"/>
  <c r="F145" i="33"/>
  <c r="F146" i="33"/>
  <c r="F147" i="33"/>
  <c r="F148" i="33"/>
  <c r="F149" i="33"/>
  <c r="F150" i="33"/>
  <c r="F151" i="33"/>
  <c r="F152" i="33"/>
  <c r="F153" i="33"/>
  <c r="F154" i="33"/>
  <c r="F155" i="33"/>
  <c r="I143" i="31"/>
  <c r="J143" i="31"/>
  <c r="K143" i="31"/>
  <c r="L143" i="31"/>
  <c r="M143" i="31"/>
  <c r="N143" i="31"/>
  <c r="O143" i="31"/>
  <c r="P143" i="31"/>
  <c r="Q143" i="31"/>
  <c r="R143" i="31"/>
  <c r="S143" i="31"/>
  <c r="T143" i="31"/>
  <c r="U143" i="31"/>
  <c r="V143" i="31"/>
  <c r="W143" i="31"/>
  <c r="X143" i="31"/>
  <c r="Y143" i="31"/>
  <c r="Z143" i="31"/>
  <c r="AA143" i="31"/>
  <c r="AB143" i="31"/>
  <c r="AC143" i="31"/>
  <c r="AD143" i="31"/>
  <c r="AE143" i="31"/>
  <c r="AF143" i="31"/>
  <c r="AG143" i="31"/>
  <c r="AH143" i="31"/>
  <c r="AI143" i="31"/>
  <c r="AJ143" i="31"/>
  <c r="AK143" i="31"/>
  <c r="AL143" i="31"/>
  <c r="I144" i="31"/>
  <c r="J144" i="31"/>
  <c r="K144" i="31"/>
  <c r="L144" i="31"/>
  <c r="M144" i="31"/>
  <c r="N144" i="31"/>
  <c r="O144" i="31"/>
  <c r="P144" i="31"/>
  <c r="Q144" i="31"/>
  <c r="R144" i="31"/>
  <c r="S144" i="31"/>
  <c r="T144" i="31"/>
  <c r="U144" i="31"/>
  <c r="V144" i="31"/>
  <c r="W144" i="31"/>
  <c r="X144" i="31"/>
  <c r="Y144" i="31"/>
  <c r="Z144" i="31"/>
  <c r="AA144" i="31"/>
  <c r="AB144" i="31"/>
  <c r="AC144" i="31"/>
  <c r="AD144" i="31"/>
  <c r="AE144" i="31"/>
  <c r="AF144" i="31"/>
  <c r="AG144" i="31"/>
  <c r="AH144" i="31"/>
  <c r="AI144" i="31"/>
  <c r="AJ144" i="31"/>
  <c r="AK144" i="31"/>
  <c r="AL144" i="31"/>
  <c r="I145" i="31"/>
  <c r="J145" i="31"/>
  <c r="K145" i="31"/>
  <c r="L145" i="31"/>
  <c r="M145" i="31"/>
  <c r="N145" i="31"/>
  <c r="O145" i="31"/>
  <c r="P145" i="31"/>
  <c r="Q145" i="31"/>
  <c r="R145" i="31"/>
  <c r="S145" i="31"/>
  <c r="T145" i="31"/>
  <c r="U145" i="31"/>
  <c r="V145" i="31"/>
  <c r="W145" i="31"/>
  <c r="X145" i="31"/>
  <c r="Y145" i="31"/>
  <c r="Z145" i="31"/>
  <c r="AA145" i="31"/>
  <c r="AB145" i="31"/>
  <c r="AC145" i="31"/>
  <c r="AD145" i="31"/>
  <c r="AE145" i="31"/>
  <c r="AF145" i="31"/>
  <c r="AG145" i="31"/>
  <c r="AH145" i="31"/>
  <c r="AI145" i="31"/>
  <c r="AJ145" i="31"/>
  <c r="AK145" i="31"/>
  <c r="AL145" i="31"/>
  <c r="I146" i="31"/>
  <c r="J146" i="31"/>
  <c r="K146" i="31"/>
  <c r="L146" i="31"/>
  <c r="M146" i="31"/>
  <c r="N146" i="31"/>
  <c r="O146" i="31"/>
  <c r="P146" i="31"/>
  <c r="Q146" i="31"/>
  <c r="R146" i="31"/>
  <c r="S146" i="31"/>
  <c r="T146" i="31"/>
  <c r="U146" i="31"/>
  <c r="V146" i="31"/>
  <c r="W146" i="31"/>
  <c r="X146" i="31"/>
  <c r="Y146" i="31"/>
  <c r="Z146" i="31"/>
  <c r="AA146" i="31"/>
  <c r="AB146" i="31"/>
  <c r="AC146" i="31"/>
  <c r="AD146" i="31"/>
  <c r="AE146" i="31"/>
  <c r="AF146" i="31"/>
  <c r="AG146" i="31"/>
  <c r="AH146" i="31"/>
  <c r="AI146" i="31"/>
  <c r="AJ146" i="31"/>
  <c r="AK146" i="31"/>
  <c r="AL146" i="31"/>
  <c r="I147" i="31"/>
  <c r="J147" i="31"/>
  <c r="K147" i="31"/>
  <c r="L147" i="31"/>
  <c r="M147" i="31"/>
  <c r="N147" i="31"/>
  <c r="O147" i="31"/>
  <c r="P147" i="31"/>
  <c r="Q147" i="31"/>
  <c r="R147" i="31"/>
  <c r="S147" i="31"/>
  <c r="T147" i="31"/>
  <c r="U147" i="31"/>
  <c r="V147" i="31"/>
  <c r="W147" i="31"/>
  <c r="X147" i="31"/>
  <c r="Y147" i="31"/>
  <c r="Z147" i="31"/>
  <c r="AA147" i="31"/>
  <c r="AB147" i="31"/>
  <c r="AC147" i="31"/>
  <c r="AD147" i="31"/>
  <c r="AE147" i="31"/>
  <c r="AF147" i="31"/>
  <c r="AG147" i="31"/>
  <c r="AH147" i="31"/>
  <c r="AI147" i="31"/>
  <c r="AJ147" i="31"/>
  <c r="AK147" i="31"/>
  <c r="AL147" i="31"/>
  <c r="I148" i="31"/>
  <c r="J148" i="31"/>
  <c r="K148" i="31"/>
  <c r="L148" i="31"/>
  <c r="M148" i="31"/>
  <c r="N148" i="31"/>
  <c r="O148" i="31"/>
  <c r="P148" i="31"/>
  <c r="Q148" i="31"/>
  <c r="R148" i="31"/>
  <c r="S148" i="31"/>
  <c r="T148" i="31"/>
  <c r="U148" i="31"/>
  <c r="V148" i="31"/>
  <c r="W148" i="31"/>
  <c r="X148" i="31"/>
  <c r="Y148" i="31"/>
  <c r="Z148" i="31"/>
  <c r="AA148" i="31"/>
  <c r="AB148" i="31"/>
  <c r="AC148" i="31"/>
  <c r="AD148" i="31"/>
  <c r="AE148" i="31"/>
  <c r="AF148" i="31"/>
  <c r="AG148" i="31"/>
  <c r="AH148" i="31"/>
  <c r="AI148" i="31"/>
  <c r="AJ148" i="31"/>
  <c r="AK148" i="31"/>
  <c r="AL148" i="31"/>
  <c r="I149" i="31"/>
  <c r="J149" i="31"/>
  <c r="K149" i="31"/>
  <c r="L149" i="31"/>
  <c r="M149" i="31"/>
  <c r="N149" i="31"/>
  <c r="O149" i="31"/>
  <c r="P149" i="31"/>
  <c r="Q149" i="31"/>
  <c r="R149" i="31"/>
  <c r="S149" i="31"/>
  <c r="T149" i="31"/>
  <c r="U149" i="31"/>
  <c r="V149" i="31"/>
  <c r="W149" i="31"/>
  <c r="X149" i="31"/>
  <c r="Y149" i="31"/>
  <c r="Z149" i="31"/>
  <c r="AA149" i="31"/>
  <c r="AB149" i="31"/>
  <c r="AC149" i="31"/>
  <c r="AD149" i="31"/>
  <c r="AE149" i="31"/>
  <c r="AF149" i="31"/>
  <c r="AG149" i="31"/>
  <c r="AH149" i="31"/>
  <c r="AI149" i="31"/>
  <c r="AJ149" i="31"/>
  <c r="AK149" i="31"/>
  <c r="AL149" i="31"/>
  <c r="I150" i="31"/>
  <c r="J150" i="31"/>
  <c r="K150" i="31"/>
  <c r="L150" i="31"/>
  <c r="M150" i="31"/>
  <c r="N150" i="31"/>
  <c r="O150" i="31"/>
  <c r="P150" i="31"/>
  <c r="Q150" i="31"/>
  <c r="R150" i="31"/>
  <c r="S150" i="31"/>
  <c r="T150" i="31"/>
  <c r="U150" i="31"/>
  <c r="V150" i="31"/>
  <c r="W150" i="31"/>
  <c r="X150" i="31"/>
  <c r="Y150" i="31"/>
  <c r="Z150" i="31"/>
  <c r="AA150" i="31"/>
  <c r="AB150" i="31"/>
  <c r="AC150" i="31"/>
  <c r="AD150" i="31"/>
  <c r="AE150" i="31"/>
  <c r="AF150" i="31"/>
  <c r="AG150" i="31"/>
  <c r="AH150" i="31"/>
  <c r="AI150" i="31"/>
  <c r="AJ150" i="31"/>
  <c r="AK150" i="31"/>
  <c r="AL150" i="31"/>
  <c r="I151" i="31"/>
  <c r="J151" i="31"/>
  <c r="K151" i="31"/>
  <c r="L151" i="31"/>
  <c r="M151" i="31"/>
  <c r="N151" i="31"/>
  <c r="O151" i="31"/>
  <c r="P151" i="31"/>
  <c r="Q151" i="31"/>
  <c r="R151" i="31"/>
  <c r="S151" i="31"/>
  <c r="T151" i="31"/>
  <c r="U151" i="31"/>
  <c r="V151" i="31"/>
  <c r="W151" i="31"/>
  <c r="X151" i="31"/>
  <c r="Y151" i="31"/>
  <c r="Z151" i="31"/>
  <c r="AA151" i="31"/>
  <c r="AB151" i="31"/>
  <c r="AC151" i="31"/>
  <c r="AD151" i="31"/>
  <c r="AE151" i="31"/>
  <c r="AF151" i="31"/>
  <c r="AG151" i="31"/>
  <c r="AH151" i="31"/>
  <c r="AI151" i="31"/>
  <c r="AJ151" i="31"/>
  <c r="AK151" i="31"/>
  <c r="AL151" i="31"/>
  <c r="I152" i="31"/>
  <c r="J152" i="31"/>
  <c r="K152" i="31"/>
  <c r="L152" i="31"/>
  <c r="M152" i="31"/>
  <c r="N152" i="31"/>
  <c r="O152" i="31"/>
  <c r="P152" i="31"/>
  <c r="Q152" i="31"/>
  <c r="R152" i="31"/>
  <c r="S152" i="31"/>
  <c r="T152" i="31"/>
  <c r="U152" i="31"/>
  <c r="V152" i="31"/>
  <c r="W152" i="31"/>
  <c r="X152" i="31"/>
  <c r="Y152" i="31"/>
  <c r="Z152" i="31"/>
  <c r="AA152" i="31"/>
  <c r="AB152" i="31"/>
  <c r="AC152" i="31"/>
  <c r="AD152" i="31"/>
  <c r="AE152" i="31"/>
  <c r="AF152" i="31"/>
  <c r="AG152" i="31"/>
  <c r="AH152" i="31"/>
  <c r="AI152" i="31"/>
  <c r="AJ152" i="31"/>
  <c r="AK152" i="31"/>
  <c r="AL152" i="31"/>
  <c r="I153" i="31"/>
  <c r="J153" i="31"/>
  <c r="K153" i="31"/>
  <c r="L153" i="31"/>
  <c r="M153" i="31"/>
  <c r="N153" i="31"/>
  <c r="O153" i="31"/>
  <c r="P153" i="31"/>
  <c r="Q153" i="31"/>
  <c r="R153" i="31"/>
  <c r="S153" i="31"/>
  <c r="T153" i="31"/>
  <c r="U153" i="31"/>
  <c r="V153" i="31"/>
  <c r="W153" i="31"/>
  <c r="X153" i="31"/>
  <c r="Y153" i="31"/>
  <c r="Z153" i="31"/>
  <c r="AA153" i="31"/>
  <c r="AB153" i="31"/>
  <c r="AC153" i="31"/>
  <c r="AD153" i="31"/>
  <c r="AE153" i="31"/>
  <c r="AF153" i="31"/>
  <c r="AG153" i="31"/>
  <c r="AH153" i="31"/>
  <c r="AI153" i="31"/>
  <c r="AJ153" i="31"/>
  <c r="AK153" i="31"/>
  <c r="AL153" i="31"/>
  <c r="I154" i="31"/>
  <c r="J154" i="31"/>
  <c r="K154" i="31"/>
  <c r="L154" i="31"/>
  <c r="M154" i="31"/>
  <c r="N154" i="31"/>
  <c r="O154" i="31"/>
  <c r="P154" i="31"/>
  <c r="Q154" i="31"/>
  <c r="R154" i="31"/>
  <c r="S154" i="31"/>
  <c r="T154" i="31"/>
  <c r="U154" i="31"/>
  <c r="V154" i="31"/>
  <c r="W154" i="31"/>
  <c r="X154" i="31"/>
  <c r="Y154" i="31"/>
  <c r="Z154" i="31"/>
  <c r="AA154" i="31"/>
  <c r="AB154" i="31"/>
  <c r="AC154" i="31"/>
  <c r="AD154" i="31"/>
  <c r="AE154" i="31"/>
  <c r="AF154" i="31"/>
  <c r="AG154" i="31"/>
  <c r="AH154" i="31"/>
  <c r="AI154" i="31"/>
  <c r="AJ154" i="31"/>
  <c r="AK154" i="31"/>
  <c r="AL154" i="31"/>
  <c r="I155" i="31"/>
  <c r="J155" i="31"/>
  <c r="K155" i="31"/>
  <c r="L155" i="31"/>
  <c r="M155" i="31"/>
  <c r="N155" i="31"/>
  <c r="O155" i="31"/>
  <c r="P155" i="31"/>
  <c r="Q155" i="31"/>
  <c r="R155" i="31"/>
  <c r="S155" i="31"/>
  <c r="T155" i="31"/>
  <c r="U155" i="31"/>
  <c r="V155" i="31"/>
  <c r="W155" i="31"/>
  <c r="X155" i="31"/>
  <c r="Y155" i="31"/>
  <c r="Z155" i="31"/>
  <c r="AA155" i="31"/>
  <c r="AB155" i="31"/>
  <c r="AC155" i="31"/>
  <c r="AD155" i="31"/>
  <c r="AE155" i="31"/>
  <c r="AF155" i="31"/>
  <c r="AG155" i="31"/>
  <c r="AH155" i="31"/>
  <c r="AI155" i="31"/>
  <c r="AJ155" i="31"/>
  <c r="AK155" i="31"/>
  <c r="AL155" i="31"/>
  <c r="H143" i="31"/>
  <c r="H144" i="31"/>
  <c r="AM144" i="31"/>
  <c r="H145" i="31"/>
  <c r="H146" i="31"/>
  <c r="AM146" i="31"/>
  <c r="H147" i="31"/>
  <c r="H148" i="31"/>
  <c r="AM148" i="31"/>
  <c r="H149" i="31"/>
  <c r="H150" i="31"/>
  <c r="AM150" i="31"/>
  <c r="H151" i="31"/>
  <c r="H152" i="31"/>
  <c r="AM152" i="31"/>
  <c r="H153" i="31"/>
  <c r="H154" i="31"/>
  <c r="AM154" i="31"/>
  <c r="H155" i="31"/>
  <c r="AN155" i="33"/>
  <c r="AM155" i="33"/>
  <c r="AN154" i="33"/>
  <c r="AM154" i="33"/>
  <c r="AN153" i="33"/>
  <c r="AM153" i="33"/>
  <c r="AN152" i="33"/>
  <c r="AM152" i="33"/>
  <c r="AN151" i="33"/>
  <c r="AM151" i="33"/>
  <c r="AN150" i="33"/>
  <c r="AM150" i="33"/>
  <c r="AN149" i="33"/>
  <c r="AM149" i="33"/>
  <c r="AN148" i="33"/>
  <c r="AM148" i="33"/>
  <c r="AN147" i="33"/>
  <c r="AM147" i="33"/>
  <c r="AN146" i="33"/>
  <c r="AM146" i="33"/>
  <c r="AN145" i="33"/>
  <c r="AM145" i="33"/>
  <c r="AN144" i="33"/>
  <c r="AM144" i="33"/>
  <c r="AN143" i="33"/>
  <c r="AM143" i="33"/>
  <c r="AL135" i="33"/>
  <c r="AK135" i="33"/>
  <c r="AJ135" i="33"/>
  <c r="AI135" i="33"/>
  <c r="AH135" i="33"/>
  <c r="AG135" i="33"/>
  <c r="AF135" i="33"/>
  <c r="AE135" i="33"/>
  <c r="AD135" i="33"/>
  <c r="AC135" i="33"/>
  <c r="AB135" i="33"/>
  <c r="AA135" i="33"/>
  <c r="Z135" i="33"/>
  <c r="Y135" i="33"/>
  <c r="X135" i="33"/>
  <c r="W135" i="33"/>
  <c r="V135" i="33"/>
  <c r="U135" i="33"/>
  <c r="T135" i="33"/>
  <c r="S135" i="33"/>
  <c r="R135" i="33"/>
  <c r="Q135" i="33"/>
  <c r="P135" i="33"/>
  <c r="O135" i="33"/>
  <c r="N135" i="33"/>
  <c r="M135" i="33"/>
  <c r="L135" i="33"/>
  <c r="K135" i="33"/>
  <c r="J135" i="33"/>
  <c r="I135" i="33"/>
  <c r="H135" i="33"/>
  <c r="G135" i="33"/>
  <c r="F135" i="33"/>
  <c r="E135" i="33"/>
  <c r="D135" i="33"/>
  <c r="C135" i="33"/>
  <c r="B135" i="33"/>
  <c r="AL134" i="33"/>
  <c r="AK134" i="33"/>
  <c r="AJ134" i="33"/>
  <c r="AI134" i="33"/>
  <c r="AH134" i="33"/>
  <c r="AG134" i="33"/>
  <c r="AF134" i="33"/>
  <c r="AE134" i="33"/>
  <c r="AD134" i="33"/>
  <c r="AC134" i="33"/>
  <c r="AB134" i="33"/>
  <c r="AA134" i="33"/>
  <c r="Z134" i="33"/>
  <c r="Y134" i="33"/>
  <c r="X134" i="33"/>
  <c r="W134" i="33"/>
  <c r="V134" i="33"/>
  <c r="U134" i="33"/>
  <c r="T134" i="33"/>
  <c r="S134" i="33"/>
  <c r="R134" i="33"/>
  <c r="Q134" i="33"/>
  <c r="P134" i="33"/>
  <c r="O134" i="33"/>
  <c r="N134" i="33"/>
  <c r="M134" i="33"/>
  <c r="L134" i="33"/>
  <c r="K134" i="33"/>
  <c r="J134" i="33"/>
  <c r="I134" i="33"/>
  <c r="H134" i="33"/>
  <c r="G134" i="33"/>
  <c r="F134" i="33"/>
  <c r="E134" i="33"/>
  <c r="D134" i="33"/>
  <c r="C134" i="33"/>
  <c r="B134" i="33"/>
  <c r="AL130" i="33"/>
  <c r="AL190" i="33"/>
  <c r="AK130" i="33"/>
  <c r="AK190" i="33"/>
  <c r="E130" i="33"/>
  <c r="E190" i="33"/>
  <c r="D130" i="33"/>
  <c r="D190" i="33"/>
  <c r="C130" i="33"/>
  <c r="C190" i="33"/>
  <c r="B130" i="33"/>
  <c r="B190" i="33"/>
  <c r="AL129" i="33"/>
  <c r="AL189" i="33"/>
  <c r="AK129" i="33"/>
  <c r="AK189" i="33"/>
  <c r="E129" i="33"/>
  <c r="E189" i="33"/>
  <c r="D129" i="33"/>
  <c r="D189" i="33"/>
  <c r="C129" i="33"/>
  <c r="C189" i="33"/>
  <c r="B129" i="33"/>
  <c r="B189" i="33"/>
  <c r="AL128" i="33"/>
  <c r="AL188" i="33"/>
  <c r="AK128" i="33"/>
  <c r="AK188" i="33"/>
  <c r="E128" i="33"/>
  <c r="E188" i="33"/>
  <c r="D128" i="33"/>
  <c r="D188" i="33"/>
  <c r="C128" i="33"/>
  <c r="C188" i="33"/>
  <c r="B128" i="33"/>
  <c r="B188" i="33"/>
  <c r="AL127" i="33"/>
  <c r="AL187" i="33"/>
  <c r="AK127" i="33"/>
  <c r="AK187" i="33"/>
  <c r="E127" i="33"/>
  <c r="E187" i="33"/>
  <c r="D127" i="33"/>
  <c r="D187" i="33"/>
  <c r="C127" i="33"/>
  <c r="C187" i="33"/>
  <c r="B127" i="33"/>
  <c r="B187" i="33"/>
  <c r="AL126" i="33"/>
  <c r="AL186" i="33"/>
  <c r="AK126" i="33"/>
  <c r="AK186" i="33"/>
  <c r="E126" i="33"/>
  <c r="E186" i="33"/>
  <c r="D126" i="33"/>
  <c r="D186" i="33"/>
  <c r="C126" i="33"/>
  <c r="C186" i="33"/>
  <c r="B126" i="33"/>
  <c r="B186" i="33"/>
  <c r="AL125" i="33"/>
  <c r="AL185" i="33"/>
  <c r="AK125" i="33"/>
  <c r="AK185" i="33"/>
  <c r="E125" i="33"/>
  <c r="E185" i="33"/>
  <c r="D125" i="33"/>
  <c r="D185" i="33"/>
  <c r="C125" i="33"/>
  <c r="C185" i="33"/>
  <c r="B125" i="33"/>
  <c r="B185" i="33"/>
  <c r="AL124" i="33"/>
  <c r="AL184" i="33"/>
  <c r="AK124" i="33"/>
  <c r="AK184" i="33"/>
  <c r="E124" i="33"/>
  <c r="E184" i="33"/>
  <c r="D124" i="33"/>
  <c r="D184" i="33"/>
  <c r="C124" i="33"/>
  <c r="C184" i="33"/>
  <c r="B124" i="33"/>
  <c r="B184" i="33"/>
  <c r="AL123" i="33"/>
  <c r="AL183" i="33"/>
  <c r="AK123" i="33"/>
  <c r="AK183" i="33"/>
  <c r="E123" i="33"/>
  <c r="E183" i="33"/>
  <c r="D123" i="33"/>
  <c r="D183" i="33"/>
  <c r="C123" i="33"/>
  <c r="C183" i="33"/>
  <c r="B123" i="33"/>
  <c r="B183" i="33"/>
  <c r="AL122" i="33"/>
  <c r="AL182" i="33"/>
  <c r="AK122" i="33"/>
  <c r="AK182" i="33"/>
  <c r="E122" i="33"/>
  <c r="E182" i="33"/>
  <c r="D122" i="33"/>
  <c r="D182" i="33"/>
  <c r="C122" i="33"/>
  <c r="C182" i="33"/>
  <c r="B122" i="33"/>
  <c r="B182" i="33"/>
  <c r="AL121" i="33"/>
  <c r="AL181" i="33"/>
  <c r="AK121" i="33"/>
  <c r="AK181" i="33"/>
  <c r="E121" i="33"/>
  <c r="E181" i="33"/>
  <c r="D121" i="33"/>
  <c r="D181" i="33"/>
  <c r="C121" i="33"/>
  <c r="C181" i="33"/>
  <c r="B121" i="33"/>
  <c r="B181" i="33"/>
  <c r="AL120" i="33"/>
  <c r="AL180" i="33"/>
  <c r="AK120" i="33"/>
  <c r="AK180" i="33"/>
  <c r="E120" i="33"/>
  <c r="E180" i="33"/>
  <c r="D120" i="33"/>
  <c r="D180" i="33"/>
  <c r="C120" i="33"/>
  <c r="C180" i="33"/>
  <c r="B120" i="33"/>
  <c r="B180" i="33"/>
  <c r="AL119" i="33"/>
  <c r="AL179" i="33"/>
  <c r="AK119" i="33"/>
  <c r="AK179" i="33"/>
  <c r="E119" i="33"/>
  <c r="E179" i="33"/>
  <c r="D119" i="33"/>
  <c r="D179" i="33"/>
  <c r="C119" i="33"/>
  <c r="C179" i="33"/>
  <c r="B119" i="33"/>
  <c r="B179" i="33"/>
  <c r="AL118" i="33"/>
  <c r="AL178" i="33"/>
  <c r="AK118" i="33"/>
  <c r="AK178" i="33"/>
  <c r="E118" i="33"/>
  <c r="E178" i="33"/>
  <c r="D118" i="33"/>
  <c r="D178" i="33"/>
  <c r="C118" i="33"/>
  <c r="C178" i="33"/>
  <c r="B118" i="33"/>
  <c r="B178" i="33"/>
  <c r="AL117" i="33"/>
  <c r="AL177" i="33"/>
  <c r="AK117" i="33"/>
  <c r="AK177" i="33"/>
  <c r="E117" i="33"/>
  <c r="E177" i="33"/>
  <c r="D117" i="33"/>
  <c r="D177" i="33"/>
  <c r="C117" i="33"/>
  <c r="C177" i="33"/>
  <c r="B117" i="33"/>
  <c r="B177" i="33"/>
  <c r="AL116" i="33"/>
  <c r="AL176" i="33"/>
  <c r="AK116" i="33"/>
  <c r="AK176" i="33"/>
  <c r="E116" i="33"/>
  <c r="E176" i="33"/>
  <c r="D116" i="33"/>
  <c r="D176" i="33"/>
  <c r="C116" i="33"/>
  <c r="C176" i="33"/>
  <c r="B116" i="33"/>
  <c r="B176" i="33"/>
  <c r="AL115" i="33"/>
  <c r="AL175" i="33"/>
  <c r="AK115" i="33"/>
  <c r="AK175" i="33"/>
  <c r="E115" i="33"/>
  <c r="E175" i="33"/>
  <c r="D115" i="33"/>
  <c r="D175" i="33"/>
  <c r="C115" i="33"/>
  <c r="C175" i="33"/>
  <c r="B115" i="33"/>
  <c r="B175" i="33"/>
  <c r="AL114" i="33"/>
  <c r="AL174" i="33"/>
  <c r="AK114" i="33"/>
  <c r="AK174" i="33"/>
  <c r="E114" i="33"/>
  <c r="E174" i="33"/>
  <c r="D114" i="33"/>
  <c r="D174" i="33"/>
  <c r="C114" i="33"/>
  <c r="C174" i="33"/>
  <c r="B114" i="33"/>
  <c r="B174" i="33"/>
  <c r="AL113" i="33"/>
  <c r="AL173" i="33"/>
  <c r="AK113" i="33"/>
  <c r="AK173" i="33"/>
  <c r="E113" i="33"/>
  <c r="E173" i="33"/>
  <c r="D113" i="33"/>
  <c r="D173" i="33"/>
  <c r="C113" i="33"/>
  <c r="C173" i="33"/>
  <c r="B113" i="33"/>
  <c r="B173" i="33"/>
  <c r="AL112" i="33"/>
  <c r="AL172" i="33"/>
  <c r="AK112" i="33"/>
  <c r="AK172" i="33"/>
  <c r="E112" i="33"/>
  <c r="E172" i="33"/>
  <c r="D112" i="33"/>
  <c r="D172" i="33"/>
  <c r="C112" i="33"/>
  <c r="C172" i="33"/>
  <c r="B112" i="33"/>
  <c r="B172" i="33"/>
  <c r="AL111" i="33"/>
  <c r="AL171" i="33"/>
  <c r="AK111" i="33"/>
  <c r="AK171" i="33"/>
  <c r="E111" i="33"/>
  <c r="E171" i="33"/>
  <c r="D111" i="33"/>
  <c r="D171" i="33"/>
  <c r="C111" i="33"/>
  <c r="C171" i="33"/>
  <c r="B111" i="33"/>
  <c r="B171" i="33"/>
  <c r="AL110" i="33"/>
  <c r="AL170" i="33"/>
  <c r="AK110" i="33"/>
  <c r="AK170" i="33"/>
  <c r="E110" i="33"/>
  <c r="E170" i="33"/>
  <c r="D110" i="33"/>
  <c r="D170" i="33"/>
  <c r="C110" i="33"/>
  <c r="C170" i="33"/>
  <c r="B110" i="33"/>
  <c r="B170" i="33"/>
  <c r="AL109" i="33"/>
  <c r="AL169" i="33"/>
  <c r="AK109" i="33"/>
  <c r="AK169" i="33"/>
  <c r="E109" i="33"/>
  <c r="E169" i="33"/>
  <c r="D109" i="33"/>
  <c r="D169" i="33"/>
  <c r="C109" i="33"/>
  <c r="C169" i="33"/>
  <c r="B109" i="33"/>
  <c r="B169" i="33"/>
  <c r="AL108" i="33"/>
  <c r="AL168" i="33"/>
  <c r="AK108" i="33"/>
  <c r="AK168" i="33"/>
  <c r="E108" i="33"/>
  <c r="E168" i="33"/>
  <c r="D108" i="33"/>
  <c r="D168" i="33"/>
  <c r="C108" i="33"/>
  <c r="C168" i="33"/>
  <c r="B108" i="33"/>
  <c r="B168" i="33"/>
  <c r="AL107" i="33"/>
  <c r="AL167" i="33"/>
  <c r="AK107" i="33"/>
  <c r="AK167" i="33"/>
  <c r="E107" i="33"/>
  <c r="E167" i="33"/>
  <c r="D107" i="33"/>
  <c r="D167" i="33"/>
  <c r="C107" i="33"/>
  <c r="C167" i="33"/>
  <c r="B107" i="33"/>
  <c r="B167" i="33"/>
  <c r="AL105" i="33"/>
  <c r="AK105" i="33"/>
  <c r="AJ105" i="33"/>
  <c r="AI105" i="33"/>
  <c r="AH105" i="33"/>
  <c r="AG105" i="33"/>
  <c r="AF105" i="33"/>
  <c r="AE105" i="33"/>
  <c r="AD105" i="33"/>
  <c r="AC105" i="33"/>
  <c r="AB105" i="33"/>
  <c r="AA105" i="33"/>
  <c r="Z105" i="33"/>
  <c r="Y105" i="33"/>
  <c r="X105" i="33"/>
  <c r="W105" i="33"/>
  <c r="V105" i="33"/>
  <c r="U105" i="33"/>
  <c r="T105" i="33"/>
  <c r="S105" i="33"/>
  <c r="R105" i="33"/>
  <c r="Q105" i="33"/>
  <c r="P105" i="33"/>
  <c r="O105" i="33"/>
  <c r="N105" i="33"/>
  <c r="M105" i="33"/>
  <c r="L105" i="33"/>
  <c r="K105" i="33"/>
  <c r="J105" i="33"/>
  <c r="I105" i="33"/>
  <c r="H105" i="33"/>
  <c r="G105" i="33"/>
  <c r="F105" i="33"/>
  <c r="E105" i="33"/>
  <c r="D105" i="33"/>
  <c r="C105" i="33"/>
  <c r="B105" i="33"/>
  <c r="AL104" i="33"/>
  <c r="AK104" i="33"/>
  <c r="AJ104" i="33"/>
  <c r="AI104" i="33"/>
  <c r="AH104" i="33"/>
  <c r="AG104" i="33"/>
  <c r="AF104" i="33"/>
  <c r="AE104" i="33"/>
  <c r="AD104" i="33"/>
  <c r="AC104" i="33"/>
  <c r="AB104" i="33"/>
  <c r="AA104" i="33"/>
  <c r="Z104" i="33"/>
  <c r="Y104" i="33"/>
  <c r="X104" i="33"/>
  <c r="W104" i="33"/>
  <c r="V104" i="33"/>
  <c r="U104" i="33"/>
  <c r="T104" i="33"/>
  <c r="S104" i="33"/>
  <c r="R104" i="33"/>
  <c r="Q104" i="33"/>
  <c r="P104" i="33"/>
  <c r="O104" i="33"/>
  <c r="N104" i="33"/>
  <c r="M104" i="33"/>
  <c r="L104" i="33"/>
  <c r="K104" i="33"/>
  <c r="J104" i="33"/>
  <c r="I104" i="33"/>
  <c r="H104" i="33"/>
  <c r="G104" i="33"/>
  <c r="F104" i="33"/>
  <c r="E104" i="33"/>
  <c r="D104" i="33"/>
  <c r="C104" i="33"/>
  <c r="B104" i="33"/>
  <c r="AL75" i="33"/>
  <c r="AK75" i="33"/>
  <c r="AJ75" i="33"/>
  <c r="AI75" i="33"/>
  <c r="AH75" i="33"/>
  <c r="AG75" i="33"/>
  <c r="AF75" i="33"/>
  <c r="AE75" i="33"/>
  <c r="AD75" i="33"/>
  <c r="AC75" i="33"/>
  <c r="AB75" i="33"/>
  <c r="AA75" i="33"/>
  <c r="Z75" i="33"/>
  <c r="Y75" i="33"/>
  <c r="X75" i="33"/>
  <c r="W75" i="33"/>
  <c r="V75" i="33"/>
  <c r="U75" i="33"/>
  <c r="T75" i="33"/>
  <c r="S75" i="33"/>
  <c r="R75" i="33"/>
  <c r="Q75" i="33"/>
  <c r="P75" i="33"/>
  <c r="O75" i="33"/>
  <c r="N75" i="33"/>
  <c r="M75" i="33"/>
  <c r="L75" i="33"/>
  <c r="K75" i="33"/>
  <c r="J75" i="33"/>
  <c r="I75" i="33"/>
  <c r="H75" i="33"/>
  <c r="G75" i="33"/>
  <c r="F75" i="33"/>
  <c r="E75" i="33"/>
  <c r="D75" i="33"/>
  <c r="C75" i="33"/>
  <c r="B75" i="33"/>
  <c r="AL74" i="33"/>
  <c r="AK74" i="33"/>
  <c r="AJ74" i="33"/>
  <c r="AI74" i="33"/>
  <c r="AH74" i="33"/>
  <c r="AG74" i="33"/>
  <c r="AF74" i="33"/>
  <c r="AE74" i="33"/>
  <c r="AD74" i="33"/>
  <c r="AC74" i="33"/>
  <c r="AB74" i="33"/>
  <c r="AA74" i="33"/>
  <c r="Z74" i="33"/>
  <c r="Y74" i="33"/>
  <c r="X74" i="33"/>
  <c r="W74" i="33"/>
  <c r="V74" i="33"/>
  <c r="U74" i="33"/>
  <c r="T74" i="33"/>
  <c r="S74" i="33"/>
  <c r="R74" i="33"/>
  <c r="Q74" i="33"/>
  <c r="P74" i="33"/>
  <c r="O74" i="33"/>
  <c r="N74" i="33"/>
  <c r="M74" i="33"/>
  <c r="L74" i="33"/>
  <c r="K74" i="33"/>
  <c r="J74" i="33"/>
  <c r="I74" i="33"/>
  <c r="H74" i="33"/>
  <c r="G74" i="33"/>
  <c r="F74" i="33"/>
  <c r="E74" i="33"/>
  <c r="D74" i="33"/>
  <c r="C74" i="33"/>
  <c r="B74" i="33"/>
  <c r="AL69" i="33"/>
  <c r="AK69" i="33"/>
  <c r="E69" i="33"/>
  <c r="D69" i="33"/>
  <c r="C69" i="33"/>
  <c r="B69" i="33"/>
  <c r="AL68" i="33"/>
  <c r="AK68" i="33"/>
  <c r="E68" i="33"/>
  <c r="D68" i="33"/>
  <c r="C68" i="33"/>
  <c r="B68" i="33"/>
  <c r="AL67" i="33"/>
  <c r="AK67" i="33"/>
  <c r="E67" i="33"/>
  <c r="D67" i="33"/>
  <c r="C67" i="33"/>
  <c r="B67" i="33"/>
  <c r="AL66" i="33"/>
  <c r="AK66" i="33"/>
  <c r="E66" i="33"/>
  <c r="D66" i="33"/>
  <c r="C66" i="33"/>
  <c r="B66" i="33"/>
  <c r="AL65" i="33"/>
  <c r="AK65" i="33"/>
  <c r="E65" i="33"/>
  <c r="D65" i="33"/>
  <c r="C65" i="33"/>
  <c r="B65" i="33"/>
  <c r="AL64" i="33"/>
  <c r="AK64" i="33"/>
  <c r="E64" i="33"/>
  <c r="D64" i="33"/>
  <c r="C64" i="33"/>
  <c r="B64" i="33"/>
  <c r="AL63" i="33"/>
  <c r="AK63" i="33"/>
  <c r="E63" i="33"/>
  <c r="D63" i="33"/>
  <c r="C63" i="33"/>
  <c r="B63" i="33"/>
  <c r="AL62" i="33"/>
  <c r="AK62" i="33"/>
  <c r="E62" i="33"/>
  <c r="D62" i="33"/>
  <c r="C62" i="33"/>
  <c r="B62" i="33"/>
  <c r="AL61" i="33"/>
  <c r="AK61" i="33"/>
  <c r="E61" i="33"/>
  <c r="D61" i="33"/>
  <c r="C61" i="33"/>
  <c r="B61" i="33"/>
  <c r="AL60" i="33"/>
  <c r="AK60" i="33"/>
  <c r="E60" i="33"/>
  <c r="D60" i="33"/>
  <c r="C60" i="33"/>
  <c r="B60" i="33"/>
  <c r="AL59" i="33"/>
  <c r="AK59" i="33"/>
  <c r="E59" i="33"/>
  <c r="D59" i="33"/>
  <c r="C59" i="33"/>
  <c r="B59" i="33"/>
  <c r="AL58" i="33"/>
  <c r="AK58" i="33"/>
  <c r="E58" i="33"/>
  <c r="D58" i="33"/>
  <c r="C58" i="33"/>
  <c r="B58" i="33"/>
  <c r="AL57" i="33"/>
  <c r="AK57" i="33"/>
  <c r="E57" i="33"/>
  <c r="D57" i="33"/>
  <c r="C57" i="33"/>
  <c r="B57" i="33"/>
  <c r="AL56" i="33"/>
  <c r="AK56" i="33"/>
  <c r="E56" i="33"/>
  <c r="D56" i="33"/>
  <c r="C56" i="33"/>
  <c r="B56" i="33"/>
  <c r="AL55" i="33"/>
  <c r="AK55" i="33"/>
  <c r="E55" i="33"/>
  <c r="D55" i="33"/>
  <c r="C55" i="33"/>
  <c r="B55" i="33"/>
  <c r="AL54" i="33"/>
  <c r="AK54" i="33"/>
  <c r="E54" i="33"/>
  <c r="D54" i="33"/>
  <c r="C54" i="33"/>
  <c r="B54" i="33"/>
  <c r="AL53" i="33"/>
  <c r="AK53" i="33"/>
  <c r="E53" i="33"/>
  <c r="D53" i="33"/>
  <c r="C53" i="33"/>
  <c r="B53" i="33"/>
  <c r="AL52" i="33"/>
  <c r="AK52" i="33"/>
  <c r="E52" i="33"/>
  <c r="D52" i="33"/>
  <c r="C52" i="33"/>
  <c r="B52" i="33"/>
  <c r="AL51" i="33"/>
  <c r="AK51" i="33"/>
  <c r="E51" i="33"/>
  <c r="D51" i="33"/>
  <c r="C51" i="33"/>
  <c r="B51" i="33"/>
  <c r="AL50" i="33"/>
  <c r="AK50" i="33"/>
  <c r="E50" i="33"/>
  <c r="D50" i="33"/>
  <c r="C50" i="33"/>
  <c r="B50" i="33"/>
  <c r="AL49" i="33"/>
  <c r="AK49" i="33"/>
  <c r="E49" i="33"/>
  <c r="D49" i="33"/>
  <c r="C49" i="33"/>
  <c r="B49" i="33"/>
  <c r="AL48" i="33"/>
  <c r="AK48" i="33"/>
  <c r="E48" i="33"/>
  <c r="D48" i="33"/>
  <c r="B48" i="33"/>
  <c r="AL47" i="33"/>
  <c r="AK47" i="33"/>
  <c r="E47" i="33"/>
  <c r="D47" i="33"/>
  <c r="C47" i="33"/>
  <c r="B47" i="33"/>
  <c r="AL46" i="33"/>
  <c r="AK46" i="33"/>
  <c r="E46" i="33"/>
  <c r="D46" i="33"/>
  <c r="C46" i="33"/>
  <c r="B46" i="33"/>
  <c r="AL44" i="33"/>
  <c r="AK44" i="33"/>
  <c r="AJ44" i="33"/>
  <c r="AI44" i="33"/>
  <c r="AH44" i="33"/>
  <c r="AG44" i="33"/>
  <c r="AF44" i="33"/>
  <c r="AE44" i="33"/>
  <c r="AD44" i="33"/>
  <c r="AC44" i="33"/>
  <c r="AB44" i="33"/>
  <c r="AA44" i="33"/>
  <c r="Z44" i="33"/>
  <c r="Y44" i="33"/>
  <c r="X44" i="33"/>
  <c r="W44" i="33"/>
  <c r="V44" i="33"/>
  <c r="U44" i="33"/>
  <c r="T44" i="33"/>
  <c r="S44" i="33"/>
  <c r="R44" i="33"/>
  <c r="Q44" i="33"/>
  <c r="P44" i="33"/>
  <c r="O44" i="33"/>
  <c r="N44" i="33"/>
  <c r="M44" i="33"/>
  <c r="L44" i="33"/>
  <c r="K44" i="33"/>
  <c r="J44" i="33"/>
  <c r="I44" i="33"/>
  <c r="H44" i="33"/>
  <c r="G44" i="33"/>
  <c r="F44" i="33"/>
  <c r="E44" i="33"/>
  <c r="D44" i="33"/>
  <c r="C44" i="33"/>
  <c r="B44" i="33"/>
  <c r="AL43" i="33"/>
  <c r="AK43" i="33"/>
  <c r="AJ43" i="33"/>
  <c r="AI43" i="33"/>
  <c r="AH43" i="33"/>
  <c r="AG43" i="33"/>
  <c r="AF43" i="33"/>
  <c r="AE43" i="33"/>
  <c r="AD43" i="33"/>
  <c r="AC43" i="33"/>
  <c r="AB43" i="33"/>
  <c r="AA43" i="33"/>
  <c r="Z43" i="33"/>
  <c r="Y43" i="33"/>
  <c r="X43" i="33"/>
  <c r="W43" i="33"/>
  <c r="V43" i="33"/>
  <c r="U43" i="33"/>
  <c r="T43" i="33"/>
  <c r="S43" i="33"/>
  <c r="R43" i="33"/>
  <c r="Q43" i="33"/>
  <c r="P43" i="33"/>
  <c r="O43" i="33"/>
  <c r="N43" i="33"/>
  <c r="M43" i="33"/>
  <c r="L43" i="33"/>
  <c r="K43" i="33"/>
  <c r="J43" i="33"/>
  <c r="I43" i="33"/>
  <c r="H43" i="33"/>
  <c r="G43" i="33"/>
  <c r="F43" i="33"/>
  <c r="E43" i="33"/>
  <c r="D43" i="33"/>
  <c r="C43" i="33"/>
  <c r="B43" i="33"/>
  <c r="G37" i="33"/>
  <c r="AN155" i="32"/>
  <c r="AM155" i="32"/>
  <c r="AN154" i="32"/>
  <c r="AM154" i="32"/>
  <c r="AN153" i="32"/>
  <c r="AM153" i="32"/>
  <c r="AN152" i="32"/>
  <c r="AM152" i="32"/>
  <c r="AN151" i="32"/>
  <c r="AM151" i="32"/>
  <c r="AN150" i="32"/>
  <c r="AM150" i="32"/>
  <c r="AN149" i="32"/>
  <c r="AM149" i="32"/>
  <c r="AN148" i="32"/>
  <c r="AM148" i="32"/>
  <c r="AN147" i="32"/>
  <c r="AM147" i="32"/>
  <c r="AN146" i="32"/>
  <c r="AM146" i="32"/>
  <c r="AN145" i="32"/>
  <c r="AM145" i="32"/>
  <c r="AN144" i="32"/>
  <c r="AM144" i="32"/>
  <c r="AN143" i="32"/>
  <c r="AM143" i="32"/>
  <c r="AL135" i="32"/>
  <c r="AK135" i="32"/>
  <c r="AJ135" i="32"/>
  <c r="AI135" i="32"/>
  <c r="AH135" i="32"/>
  <c r="AG135" i="32"/>
  <c r="AF135" i="32"/>
  <c r="AE135" i="32"/>
  <c r="AD135" i="32"/>
  <c r="AC135" i="32"/>
  <c r="AB135" i="32"/>
  <c r="AA135" i="32"/>
  <c r="Z135" i="32"/>
  <c r="Y135" i="32"/>
  <c r="X135" i="32"/>
  <c r="W135" i="32"/>
  <c r="V135" i="32"/>
  <c r="U135" i="32"/>
  <c r="T135" i="32"/>
  <c r="S135" i="32"/>
  <c r="R135" i="32"/>
  <c r="Q135" i="32"/>
  <c r="P135" i="32"/>
  <c r="O135" i="32"/>
  <c r="N135" i="32"/>
  <c r="M135" i="32"/>
  <c r="L135" i="32"/>
  <c r="K135" i="32"/>
  <c r="J135" i="32"/>
  <c r="I135" i="32"/>
  <c r="H135" i="32"/>
  <c r="G135" i="32"/>
  <c r="F135" i="32"/>
  <c r="E135" i="32"/>
  <c r="D135" i="32"/>
  <c r="C135" i="32"/>
  <c r="B135" i="32"/>
  <c r="AL134" i="32"/>
  <c r="AK134" i="32"/>
  <c r="AJ134" i="32"/>
  <c r="AI134" i="32"/>
  <c r="AH134" i="32"/>
  <c r="AG134" i="32"/>
  <c r="AF134" i="32"/>
  <c r="AE134" i="32"/>
  <c r="AD134" i="32"/>
  <c r="AC134" i="32"/>
  <c r="AB134" i="32"/>
  <c r="AA134" i="32"/>
  <c r="Z134" i="32"/>
  <c r="Y134" i="32"/>
  <c r="X134" i="32"/>
  <c r="W134" i="32"/>
  <c r="V134" i="32"/>
  <c r="U134" i="32"/>
  <c r="T134" i="32"/>
  <c r="S134" i="32"/>
  <c r="R134" i="32"/>
  <c r="Q134" i="32"/>
  <c r="P134" i="32"/>
  <c r="O134" i="32"/>
  <c r="N134" i="32"/>
  <c r="M134" i="32"/>
  <c r="L134" i="32"/>
  <c r="K134" i="32"/>
  <c r="J134" i="32"/>
  <c r="I134" i="32"/>
  <c r="H134" i="32"/>
  <c r="G134" i="32"/>
  <c r="F134" i="32"/>
  <c r="E134" i="32"/>
  <c r="D134" i="32"/>
  <c r="C134" i="32"/>
  <c r="B134" i="32"/>
  <c r="AL130" i="32"/>
  <c r="AL190" i="32"/>
  <c r="AK130" i="32"/>
  <c r="AK190" i="32"/>
  <c r="AJ130" i="32"/>
  <c r="AJ190" i="32"/>
  <c r="AI130" i="32"/>
  <c r="AI190" i="32"/>
  <c r="AH130" i="32"/>
  <c r="AH190" i="32"/>
  <c r="C130" i="32"/>
  <c r="B130" i="32"/>
  <c r="AL129" i="32"/>
  <c r="AL189" i="32"/>
  <c r="AK129" i="32"/>
  <c r="AK189" i="32"/>
  <c r="AJ129" i="32"/>
  <c r="AJ189" i="32"/>
  <c r="AI129" i="32"/>
  <c r="AI189" i="32"/>
  <c r="AH129" i="32"/>
  <c r="AH189" i="32"/>
  <c r="C129" i="32"/>
  <c r="B129" i="32"/>
  <c r="AL128" i="32"/>
  <c r="AL188" i="32"/>
  <c r="AK128" i="32"/>
  <c r="AK188" i="32"/>
  <c r="AJ128" i="32"/>
  <c r="AJ188" i="32"/>
  <c r="AI128" i="32"/>
  <c r="AI188" i="32"/>
  <c r="AH128" i="32"/>
  <c r="AH188" i="32"/>
  <c r="C128" i="32"/>
  <c r="B128" i="32"/>
  <c r="AL127" i="32"/>
  <c r="AL187" i="32"/>
  <c r="AK127" i="32"/>
  <c r="AK187" i="32"/>
  <c r="AJ127" i="32"/>
  <c r="AJ187" i="32"/>
  <c r="AI127" i="32"/>
  <c r="AI187" i="32"/>
  <c r="AH127" i="32"/>
  <c r="AH187" i="32"/>
  <c r="C127" i="32"/>
  <c r="B127" i="32"/>
  <c r="AL126" i="32"/>
  <c r="AL186" i="32"/>
  <c r="AK126" i="32"/>
  <c r="AK186" i="32"/>
  <c r="AJ126" i="32"/>
  <c r="AJ186" i="32"/>
  <c r="AI126" i="32"/>
  <c r="AI186" i="32"/>
  <c r="AH126" i="32"/>
  <c r="AH186" i="32"/>
  <c r="C126" i="32"/>
  <c r="B126" i="32"/>
  <c r="AL125" i="32"/>
  <c r="AL185" i="32"/>
  <c r="AK125" i="32"/>
  <c r="AK185" i="32"/>
  <c r="AJ125" i="32"/>
  <c r="AJ185" i="32"/>
  <c r="AI125" i="32"/>
  <c r="AI185" i="32"/>
  <c r="AH125" i="32"/>
  <c r="AH185" i="32"/>
  <c r="C125" i="32"/>
  <c r="B125" i="32"/>
  <c r="AL124" i="32"/>
  <c r="AL184" i="32"/>
  <c r="AK124" i="32"/>
  <c r="AK184" i="32"/>
  <c r="AJ124" i="32"/>
  <c r="AJ184" i="32"/>
  <c r="AI124" i="32"/>
  <c r="AI184" i="32"/>
  <c r="AH124" i="32"/>
  <c r="AH184" i="32"/>
  <c r="C124" i="32"/>
  <c r="B124" i="32"/>
  <c r="AL123" i="32"/>
  <c r="AL183" i="32"/>
  <c r="AK123" i="32"/>
  <c r="AK183" i="32"/>
  <c r="AJ123" i="32"/>
  <c r="AJ183" i="32"/>
  <c r="AI123" i="32"/>
  <c r="AI183" i="32"/>
  <c r="AH123" i="32"/>
  <c r="AH183" i="32"/>
  <c r="C123" i="32"/>
  <c r="B123" i="32"/>
  <c r="AL122" i="32"/>
  <c r="AL182" i="32"/>
  <c r="AK122" i="32"/>
  <c r="AK182" i="32"/>
  <c r="AJ122" i="32"/>
  <c r="AJ182" i="32"/>
  <c r="AI122" i="32"/>
  <c r="AI182" i="32"/>
  <c r="AH122" i="32"/>
  <c r="AH182" i="32"/>
  <c r="C122" i="32"/>
  <c r="B122" i="32"/>
  <c r="AL121" i="32"/>
  <c r="AL181" i="32"/>
  <c r="AK121" i="32"/>
  <c r="AK181" i="32"/>
  <c r="AJ121" i="32"/>
  <c r="AJ181" i="32"/>
  <c r="AI121" i="32"/>
  <c r="AI181" i="32"/>
  <c r="AH121" i="32"/>
  <c r="AH181" i="32"/>
  <c r="C121" i="32"/>
  <c r="B121" i="32"/>
  <c r="AL120" i="32"/>
  <c r="AL180" i="32"/>
  <c r="AK120" i="32"/>
  <c r="AK180" i="32"/>
  <c r="AJ120" i="32"/>
  <c r="AJ180" i="32"/>
  <c r="AI120" i="32"/>
  <c r="AI180" i="32"/>
  <c r="AH120" i="32"/>
  <c r="AH180" i="32"/>
  <c r="C120" i="32"/>
  <c r="B120" i="32"/>
  <c r="AL119" i="32"/>
  <c r="AL179" i="32"/>
  <c r="AK119" i="32"/>
  <c r="AK179" i="32"/>
  <c r="AJ119" i="32"/>
  <c r="AJ179" i="32"/>
  <c r="AI119" i="32"/>
  <c r="AI179" i="32"/>
  <c r="AH119" i="32"/>
  <c r="AH179" i="32"/>
  <c r="C119" i="32"/>
  <c r="B119" i="32"/>
  <c r="AL118" i="32"/>
  <c r="AL178" i="32"/>
  <c r="AK118" i="32"/>
  <c r="AK178" i="32"/>
  <c r="AJ118" i="32"/>
  <c r="AJ178" i="32"/>
  <c r="AI118" i="32"/>
  <c r="AI178" i="32"/>
  <c r="AH118" i="32"/>
  <c r="AH178" i="32"/>
  <c r="C118" i="32"/>
  <c r="B118" i="32"/>
  <c r="AL117" i="32"/>
  <c r="AL177" i="32"/>
  <c r="AK117" i="32"/>
  <c r="AK177" i="32"/>
  <c r="AJ117" i="32"/>
  <c r="AJ177" i="32"/>
  <c r="AI117" i="32"/>
  <c r="AI177" i="32"/>
  <c r="AH117" i="32"/>
  <c r="AH177" i="32"/>
  <c r="C117" i="32"/>
  <c r="B117" i="32"/>
  <c r="AL116" i="32"/>
  <c r="AL176" i="32"/>
  <c r="AK116" i="32"/>
  <c r="AK176" i="32"/>
  <c r="AJ116" i="32"/>
  <c r="AJ176" i="32"/>
  <c r="AI116" i="32"/>
  <c r="AI176" i="32"/>
  <c r="AH116" i="32"/>
  <c r="AH176" i="32"/>
  <c r="C116" i="32"/>
  <c r="B116" i="32"/>
  <c r="AL115" i="32"/>
  <c r="AL175" i="32"/>
  <c r="AK115" i="32"/>
  <c r="AK175" i="32"/>
  <c r="AJ115" i="32"/>
  <c r="AJ175" i="32"/>
  <c r="AI115" i="32"/>
  <c r="AI175" i="32"/>
  <c r="AH115" i="32"/>
  <c r="AH175" i="32"/>
  <c r="C115" i="32"/>
  <c r="B115" i="32"/>
  <c r="AL114" i="32"/>
  <c r="AL174" i="32"/>
  <c r="AK114" i="32"/>
  <c r="AK174" i="32"/>
  <c r="AJ114" i="32"/>
  <c r="AJ174" i="32"/>
  <c r="AI114" i="32"/>
  <c r="AI174" i="32"/>
  <c r="AH114" i="32"/>
  <c r="AH174" i="32"/>
  <c r="C114" i="32"/>
  <c r="B114" i="32"/>
  <c r="AL113" i="32"/>
  <c r="AL173" i="32"/>
  <c r="AK113" i="32"/>
  <c r="AK173" i="32"/>
  <c r="AJ113" i="32"/>
  <c r="AJ173" i="32"/>
  <c r="AI113" i="32"/>
  <c r="AI173" i="32"/>
  <c r="AH113" i="32"/>
  <c r="AH173" i="32"/>
  <c r="C113" i="32"/>
  <c r="B113" i="32"/>
  <c r="AL112" i="32"/>
  <c r="AL172" i="32"/>
  <c r="AK112" i="32"/>
  <c r="AK172" i="32"/>
  <c r="AJ112" i="32"/>
  <c r="AJ172" i="32"/>
  <c r="AI112" i="32"/>
  <c r="AI172" i="32"/>
  <c r="AH112" i="32"/>
  <c r="AH172" i="32"/>
  <c r="C112" i="32"/>
  <c r="B112" i="32"/>
  <c r="AL111" i="32"/>
  <c r="AL171" i="32"/>
  <c r="AK111" i="32"/>
  <c r="AK171" i="32"/>
  <c r="AJ111" i="32"/>
  <c r="AJ171" i="32"/>
  <c r="AI111" i="32"/>
  <c r="AI171" i="32"/>
  <c r="AH111" i="32"/>
  <c r="AH171" i="32"/>
  <c r="C111" i="32"/>
  <c r="B111" i="32"/>
  <c r="AL110" i="32"/>
  <c r="AL170" i="32"/>
  <c r="AK110" i="32"/>
  <c r="AK170" i="32"/>
  <c r="AJ110" i="32"/>
  <c r="AJ170" i="32"/>
  <c r="AI110" i="32"/>
  <c r="AI170" i="32"/>
  <c r="AH110" i="32"/>
  <c r="AH170" i="32"/>
  <c r="C110" i="32"/>
  <c r="B110" i="32"/>
  <c r="AL109" i="32"/>
  <c r="AL169" i="32"/>
  <c r="AK109" i="32"/>
  <c r="AK169" i="32"/>
  <c r="AJ109" i="32"/>
  <c r="AJ169" i="32"/>
  <c r="AI109" i="32"/>
  <c r="AI169" i="32"/>
  <c r="AH109" i="32"/>
  <c r="AH169" i="32"/>
  <c r="C109" i="32"/>
  <c r="B109" i="32"/>
  <c r="AL108" i="32"/>
  <c r="AL168" i="32"/>
  <c r="AK108" i="32"/>
  <c r="AK168" i="32"/>
  <c r="AJ108" i="32"/>
  <c r="AJ168" i="32"/>
  <c r="AI108" i="32"/>
  <c r="AI168" i="32"/>
  <c r="AH108" i="32"/>
  <c r="AH168" i="32"/>
  <c r="C108" i="32"/>
  <c r="B108" i="32"/>
  <c r="AL107" i="32"/>
  <c r="AL167" i="32"/>
  <c r="AK107" i="32"/>
  <c r="AK167" i="32"/>
  <c r="AJ107" i="32"/>
  <c r="AJ167" i="32"/>
  <c r="AI107" i="32"/>
  <c r="AI167" i="32"/>
  <c r="AH107" i="32"/>
  <c r="AH167" i="32"/>
  <c r="C107" i="32"/>
  <c r="B107" i="32"/>
  <c r="AL105" i="32"/>
  <c r="AK105" i="32"/>
  <c r="AJ105" i="32"/>
  <c r="AI105" i="32"/>
  <c r="AH105" i="32"/>
  <c r="AG105" i="32"/>
  <c r="AF105" i="32"/>
  <c r="AE105" i="32"/>
  <c r="AD105" i="32"/>
  <c r="AC105" i="32"/>
  <c r="AB105" i="32"/>
  <c r="AA105" i="32"/>
  <c r="Z105" i="32"/>
  <c r="Y105" i="32"/>
  <c r="X105" i="32"/>
  <c r="W105" i="32"/>
  <c r="V105" i="32"/>
  <c r="U105" i="32"/>
  <c r="T105" i="32"/>
  <c r="S105" i="32"/>
  <c r="R105" i="32"/>
  <c r="Q105" i="32"/>
  <c r="P105" i="32"/>
  <c r="O105" i="32"/>
  <c r="N105" i="32"/>
  <c r="M105" i="32"/>
  <c r="L105" i="32"/>
  <c r="K105" i="32"/>
  <c r="J105" i="32"/>
  <c r="I105" i="32"/>
  <c r="H105" i="32"/>
  <c r="G105" i="32"/>
  <c r="F105" i="32"/>
  <c r="E105" i="32"/>
  <c r="D105" i="32"/>
  <c r="C105" i="32"/>
  <c r="B105" i="32"/>
  <c r="AL104" i="32"/>
  <c r="AK104" i="32"/>
  <c r="AJ104" i="32"/>
  <c r="AI104" i="32"/>
  <c r="AH104" i="32"/>
  <c r="AG104" i="32"/>
  <c r="AF104" i="32"/>
  <c r="AE104" i="32"/>
  <c r="AD104" i="32"/>
  <c r="AC104" i="32"/>
  <c r="AB104" i="32"/>
  <c r="AA104" i="32"/>
  <c r="Z104" i="32"/>
  <c r="Y104" i="32"/>
  <c r="X104" i="32"/>
  <c r="W104" i="32"/>
  <c r="V104" i="32"/>
  <c r="U104" i="32"/>
  <c r="T104" i="32"/>
  <c r="S104" i="32"/>
  <c r="R104" i="32"/>
  <c r="Q104" i="32"/>
  <c r="P104" i="32"/>
  <c r="O104" i="32"/>
  <c r="N104" i="32"/>
  <c r="M104" i="32"/>
  <c r="L104" i="32"/>
  <c r="K104" i="32"/>
  <c r="J104" i="32"/>
  <c r="I104" i="32"/>
  <c r="H104" i="32"/>
  <c r="G104" i="32"/>
  <c r="F104" i="32"/>
  <c r="E104" i="32"/>
  <c r="D104" i="32"/>
  <c r="C104" i="32"/>
  <c r="B104" i="32"/>
  <c r="AL75" i="32"/>
  <c r="AK75" i="32"/>
  <c r="AJ75" i="32"/>
  <c r="AI75" i="32"/>
  <c r="AH75" i="32"/>
  <c r="AG75" i="32"/>
  <c r="AF75" i="32"/>
  <c r="AE75" i="32"/>
  <c r="AD75" i="32"/>
  <c r="AC75" i="32"/>
  <c r="AB75" i="32"/>
  <c r="AA75" i="32"/>
  <c r="Z75" i="32"/>
  <c r="Y75" i="32"/>
  <c r="X75" i="32"/>
  <c r="W75" i="32"/>
  <c r="V75" i="32"/>
  <c r="U75" i="32"/>
  <c r="T75" i="32"/>
  <c r="S75" i="32"/>
  <c r="R75" i="32"/>
  <c r="Q75" i="32"/>
  <c r="P75" i="32"/>
  <c r="O75" i="32"/>
  <c r="N75" i="32"/>
  <c r="M75" i="32"/>
  <c r="L75" i="32"/>
  <c r="K75" i="32"/>
  <c r="J75" i="32"/>
  <c r="I75" i="32"/>
  <c r="H75" i="32"/>
  <c r="G75" i="32"/>
  <c r="F75" i="32"/>
  <c r="E75" i="32"/>
  <c r="D75" i="32"/>
  <c r="C75" i="32"/>
  <c r="B75" i="32"/>
  <c r="AL74" i="32"/>
  <c r="AK74" i="32"/>
  <c r="AJ74" i="32"/>
  <c r="AI74" i="32"/>
  <c r="AH74" i="32"/>
  <c r="AG74" i="32"/>
  <c r="AF74" i="32"/>
  <c r="AE74" i="32"/>
  <c r="AD74" i="32"/>
  <c r="AC74" i="32"/>
  <c r="AB74" i="32"/>
  <c r="AA74" i="32"/>
  <c r="Z74" i="32"/>
  <c r="Y74" i="32"/>
  <c r="X74" i="32"/>
  <c r="W74" i="32"/>
  <c r="V74" i="32"/>
  <c r="U74" i="32"/>
  <c r="T74" i="32"/>
  <c r="S74" i="32"/>
  <c r="R74" i="32"/>
  <c r="Q74" i="32"/>
  <c r="P74" i="32"/>
  <c r="O74" i="32"/>
  <c r="N74" i="32"/>
  <c r="M74" i="32"/>
  <c r="L74" i="32"/>
  <c r="K74" i="32"/>
  <c r="J74" i="32"/>
  <c r="I74" i="32"/>
  <c r="H74" i="32"/>
  <c r="G74" i="32"/>
  <c r="F74" i="32"/>
  <c r="E74" i="32"/>
  <c r="D74" i="32"/>
  <c r="C74" i="32"/>
  <c r="B74" i="32"/>
  <c r="AL69" i="32"/>
  <c r="AK69" i="32"/>
  <c r="AJ69" i="32"/>
  <c r="AI69" i="32"/>
  <c r="AH69" i="32"/>
  <c r="C69" i="32"/>
  <c r="B69" i="32"/>
  <c r="AL68" i="32"/>
  <c r="AK68" i="32"/>
  <c r="AJ68" i="32"/>
  <c r="AI68" i="32"/>
  <c r="AH68" i="32"/>
  <c r="C68" i="32"/>
  <c r="B68" i="32"/>
  <c r="AL67" i="32"/>
  <c r="AK67" i="32"/>
  <c r="AJ67" i="32"/>
  <c r="AI67" i="32"/>
  <c r="AH67" i="32"/>
  <c r="C67" i="32"/>
  <c r="B67" i="32"/>
  <c r="AL66" i="32"/>
  <c r="AK66" i="32"/>
  <c r="AJ66" i="32"/>
  <c r="AI66" i="32"/>
  <c r="AH66" i="32"/>
  <c r="C66" i="32"/>
  <c r="B66" i="32"/>
  <c r="AL65" i="32"/>
  <c r="AK65" i="32"/>
  <c r="AJ65" i="32"/>
  <c r="AI65" i="32"/>
  <c r="AH65" i="32"/>
  <c r="C65" i="32"/>
  <c r="B65" i="32"/>
  <c r="AL64" i="32"/>
  <c r="AK64" i="32"/>
  <c r="AJ64" i="32"/>
  <c r="AI64" i="32"/>
  <c r="AH64" i="32"/>
  <c r="C64" i="32"/>
  <c r="B64" i="32"/>
  <c r="AL63" i="32"/>
  <c r="AK63" i="32"/>
  <c r="AJ63" i="32"/>
  <c r="AI63" i="32"/>
  <c r="AH63" i="32"/>
  <c r="C63" i="32"/>
  <c r="B63" i="32"/>
  <c r="AL62" i="32"/>
  <c r="AK62" i="32"/>
  <c r="AJ62" i="32"/>
  <c r="AI62" i="32"/>
  <c r="AH62" i="32"/>
  <c r="C62" i="32"/>
  <c r="B62" i="32"/>
  <c r="AL61" i="32"/>
  <c r="AK61" i="32"/>
  <c r="AJ61" i="32"/>
  <c r="AI61" i="32"/>
  <c r="AH61" i="32"/>
  <c r="C61" i="32"/>
  <c r="B61" i="32"/>
  <c r="AL60" i="32"/>
  <c r="AK60" i="32"/>
  <c r="AJ60" i="32"/>
  <c r="AI60" i="32"/>
  <c r="AH60" i="32"/>
  <c r="C60" i="32"/>
  <c r="B60" i="32"/>
  <c r="AL59" i="32"/>
  <c r="AK59" i="32"/>
  <c r="AJ59" i="32"/>
  <c r="AI59" i="32"/>
  <c r="AH59" i="32"/>
  <c r="C59" i="32"/>
  <c r="B59" i="32"/>
  <c r="AL58" i="32"/>
  <c r="AK58" i="32"/>
  <c r="AJ58" i="32"/>
  <c r="AI58" i="32"/>
  <c r="AH58" i="32"/>
  <c r="C58" i="32"/>
  <c r="B58" i="32"/>
  <c r="AL57" i="32"/>
  <c r="AK57" i="32"/>
  <c r="AJ57" i="32"/>
  <c r="AI57" i="32"/>
  <c r="AH57" i="32"/>
  <c r="C57" i="32"/>
  <c r="B57" i="32"/>
  <c r="AL56" i="32"/>
  <c r="AK56" i="32"/>
  <c r="AJ56" i="32"/>
  <c r="AI56" i="32"/>
  <c r="AH56" i="32"/>
  <c r="C56" i="32"/>
  <c r="B56" i="32"/>
  <c r="AL55" i="32"/>
  <c r="AK55" i="32"/>
  <c r="AJ55" i="32"/>
  <c r="AI55" i="32"/>
  <c r="AH55" i="32"/>
  <c r="C55" i="32"/>
  <c r="B55" i="32"/>
  <c r="AL54" i="32"/>
  <c r="AK54" i="32"/>
  <c r="AJ54" i="32"/>
  <c r="AI54" i="32"/>
  <c r="AH54" i="32"/>
  <c r="C54" i="32"/>
  <c r="B54" i="32"/>
  <c r="AL53" i="32"/>
  <c r="AK53" i="32"/>
  <c r="AJ53" i="32"/>
  <c r="AI53" i="32"/>
  <c r="AH53" i="32"/>
  <c r="C53" i="32"/>
  <c r="B53" i="32"/>
  <c r="AL52" i="32"/>
  <c r="AK52" i="32"/>
  <c r="AJ52" i="32"/>
  <c r="AI52" i="32"/>
  <c r="AH52" i="32"/>
  <c r="C52" i="32"/>
  <c r="B52" i="32"/>
  <c r="AL51" i="32"/>
  <c r="AK51" i="32"/>
  <c r="AJ51" i="32"/>
  <c r="AI51" i="32"/>
  <c r="AH51" i="32"/>
  <c r="C51" i="32"/>
  <c r="B51" i="32"/>
  <c r="AL50" i="32"/>
  <c r="AK50" i="32"/>
  <c r="AJ50" i="32"/>
  <c r="AI50" i="32"/>
  <c r="AH50" i="32"/>
  <c r="C50" i="32"/>
  <c r="B50" i="32"/>
  <c r="AL49" i="32"/>
  <c r="AK49" i="32"/>
  <c r="AJ49" i="32"/>
  <c r="AI49" i="32"/>
  <c r="AH49" i="32"/>
  <c r="C49" i="32"/>
  <c r="B49" i="32"/>
  <c r="AL48" i="32"/>
  <c r="AK48" i="32"/>
  <c r="AJ48" i="32"/>
  <c r="AI48" i="32"/>
  <c r="AH48" i="32"/>
  <c r="C48" i="32"/>
  <c r="B48" i="32"/>
  <c r="AL47" i="32"/>
  <c r="AK47" i="32"/>
  <c r="AJ47" i="32"/>
  <c r="AI47" i="32"/>
  <c r="AH47" i="32"/>
  <c r="C47" i="32"/>
  <c r="B47" i="32"/>
  <c r="AL46" i="32"/>
  <c r="AK46" i="32"/>
  <c r="AJ46" i="32"/>
  <c r="AI46" i="32"/>
  <c r="AH46" i="32"/>
  <c r="C46" i="32"/>
  <c r="B46" i="32"/>
  <c r="AL44" i="32"/>
  <c r="AK44" i="32"/>
  <c r="AJ44" i="32"/>
  <c r="AI44" i="32"/>
  <c r="AH44" i="32"/>
  <c r="AG44" i="32"/>
  <c r="AF44" i="32"/>
  <c r="AE44" i="32"/>
  <c r="AD44" i="32"/>
  <c r="AC44" i="32"/>
  <c r="AB44" i="32"/>
  <c r="AA44" i="32"/>
  <c r="Z44" i="32"/>
  <c r="Y44" i="32"/>
  <c r="X44" i="32"/>
  <c r="W44" i="32"/>
  <c r="V44" i="32"/>
  <c r="U44" i="32"/>
  <c r="T44" i="32"/>
  <c r="S44" i="32"/>
  <c r="R44" i="32"/>
  <c r="Q44" i="32"/>
  <c r="P44" i="32"/>
  <c r="O44" i="32"/>
  <c r="N44" i="32"/>
  <c r="M44" i="32"/>
  <c r="L44" i="32"/>
  <c r="K44" i="32"/>
  <c r="J44" i="32"/>
  <c r="I44" i="32"/>
  <c r="H44" i="32"/>
  <c r="G44" i="32"/>
  <c r="F44" i="32"/>
  <c r="E44" i="32"/>
  <c r="D44" i="32"/>
  <c r="C44" i="32"/>
  <c r="B44" i="32"/>
  <c r="AL43" i="32"/>
  <c r="AK43" i="32"/>
  <c r="AJ43" i="32"/>
  <c r="AI43" i="32"/>
  <c r="AH43" i="32"/>
  <c r="AG43" i="32"/>
  <c r="AF43" i="32"/>
  <c r="AE43" i="32"/>
  <c r="AD43" i="32"/>
  <c r="AC43" i="32"/>
  <c r="AB43" i="32"/>
  <c r="AA43" i="32"/>
  <c r="Z43" i="32"/>
  <c r="Y43" i="32"/>
  <c r="X43" i="32"/>
  <c r="W43" i="32"/>
  <c r="V43" i="32"/>
  <c r="U43" i="32"/>
  <c r="T43" i="32"/>
  <c r="S43" i="32"/>
  <c r="R43" i="32"/>
  <c r="Q43" i="32"/>
  <c r="P43" i="32"/>
  <c r="O43" i="32"/>
  <c r="N43" i="32"/>
  <c r="M43" i="32"/>
  <c r="L43" i="32"/>
  <c r="K43" i="32"/>
  <c r="J43" i="32"/>
  <c r="I43" i="32"/>
  <c r="H43" i="32"/>
  <c r="G43" i="32"/>
  <c r="F43" i="32"/>
  <c r="E43" i="32"/>
  <c r="D43" i="32"/>
  <c r="C43" i="32"/>
  <c r="B43" i="32"/>
  <c r="G37" i="32"/>
  <c r="AN155" i="31"/>
  <c r="AM155" i="31"/>
  <c r="AN154" i="31"/>
  <c r="AN153" i="31"/>
  <c r="AM153" i="31"/>
  <c r="AN152" i="31"/>
  <c r="AN151" i="31"/>
  <c r="AM151" i="31"/>
  <c r="AN150" i="31"/>
  <c r="AN149" i="31"/>
  <c r="AM149" i="31"/>
  <c r="AN148" i="31"/>
  <c r="AN147" i="31"/>
  <c r="AM147" i="31"/>
  <c r="AN146" i="31"/>
  <c r="AN145" i="31"/>
  <c r="AM145" i="31"/>
  <c r="AN144" i="31"/>
  <c r="AN143" i="31"/>
  <c r="AM143" i="31"/>
  <c r="AL135" i="31"/>
  <c r="AK135" i="31"/>
  <c r="AJ135" i="31"/>
  <c r="AI135" i="31"/>
  <c r="AH135" i="31"/>
  <c r="AG135" i="31"/>
  <c r="AF135" i="31"/>
  <c r="AE135" i="31"/>
  <c r="AD135" i="31"/>
  <c r="AC135" i="31"/>
  <c r="AB135" i="31"/>
  <c r="AA135" i="31"/>
  <c r="Z135" i="31"/>
  <c r="Y135" i="31"/>
  <c r="X135" i="31"/>
  <c r="W135" i="31"/>
  <c r="V135" i="31"/>
  <c r="U135" i="31"/>
  <c r="T135" i="31"/>
  <c r="S135" i="31"/>
  <c r="R135" i="31"/>
  <c r="Q135" i="31"/>
  <c r="P135" i="31"/>
  <c r="O135" i="31"/>
  <c r="N135" i="31"/>
  <c r="M135" i="31"/>
  <c r="L135" i="31"/>
  <c r="K135" i="31"/>
  <c r="J135" i="31"/>
  <c r="I135" i="31"/>
  <c r="H135" i="31"/>
  <c r="G135" i="31"/>
  <c r="F135" i="31"/>
  <c r="E135" i="31"/>
  <c r="D135" i="31"/>
  <c r="C135" i="31"/>
  <c r="B135" i="31"/>
  <c r="AL134" i="31"/>
  <c r="AK134" i="31"/>
  <c r="AJ134" i="31"/>
  <c r="AI134" i="31"/>
  <c r="AH134" i="31"/>
  <c r="AG134" i="31"/>
  <c r="AF134" i="31"/>
  <c r="AE134" i="31"/>
  <c r="AD134" i="31"/>
  <c r="AC134" i="31"/>
  <c r="AB134" i="31"/>
  <c r="AA134" i="31"/>
  <c r="Z134" i="31"/>
  <c r="Y134" i="31"/>
  <c r="X134" i="31"/>
  <c r="W134" i="31"/>
  <c r="V134" i="31"/>
  <c r="U134" i="31"/>
  <c r="T134" i="31"/>
  <c r="S134" i="31"/>
  <c r="R134" i="31"/>
  <c r="Q134" i="31"/>
  <c r="P134" i="31"/>
  <c r="O134" i="31"/>
  <c r="N134" i="31"/>
  <c r="M134" i="31"/>
  <c r="L134" i="31"/>
  <c r="K134" i="31"/>
  <c r="J134" i="31"/>
  <c r="I134" i="31"/>
  <c r="H134" i="31"/>
  <c r="G134" i="31"/>
  <c r="F134" i="31"/>
  <c r="E134" i="31"/>
  <c r="D134" i="31"/>
  <c r="C134" i="31"/>
  <c r="B134" i="31"/>
  <c r="G130" i="31"/>
  <c r="G190" i="31"/>
  <c r="F130" i="31"/>
  <c r="F190" i="31"/>
  <c r="E130" i="31"/>
  <c r="E190" i="31"/>
  <c r="D130" i="31"/>
  <c r="D190" i="31"/>
  <c r="C130" i="31"/>
  <c r="C190" i="31"/>
  <c r="B130" i="31"/>
  <c r="B190" i="31"/>
  <c r="G129" i="31"/>
  <c r="G189" i="31"/>
  <c r="F129" i="31"/>
  <c r="F189" i="31"/>
  <c r="E129" i="31"/>
  <c r="E189" i="31"/>
  <c r="D129" i="31"/>
  <c r="D189" i="31"/>
  <c r="C129" i="31"/>
  <c r="C189" i="31"/>
  <c r="B129" i="31"/>
  <c r="B189" i="31"/>
  <c r="G128" i="31"/>
  <c r="G188" i="31"/>
  <c r="F128" i="31"/>
  <c r="F188" i="31"/>
  <c r="E128" i="31"/>
  <c r="E188" i="31"/>
  <c r="D128" i="31"/>
  <c r="D188" i="31"/>
  <c r="C128" i="31"/>
  <c r="C188" i="31"/>
  <c r="B128" i="31"/>
  <c r="B188" i="31"/>
  <c r="G127" i="31"/>
  <c r="G187" i="31"/>
  <c r="F127" i="31"/>
  <c r="F187" i="31"/>
  <c r="E127" i="31"/>
  <c r="E187" i="31"/>
  <c r="D127" i="31"/>
  <c r="D187" i="31"/>
  <c r="C127" i="31"/>
  <c r="C187" i="31"/>
  <c r="B127" i="31"/>
  <c r="B187" i="31"/>
  <c r="G126" i="31"/>
  <c r="G186" i="31"/>
  <c r="F126" i="31"/>
  <c r="F186" i="31"/>
  <c r="E126" i="31"/>
  <c r="E186" i="31"/>
  <c r="D126" i="31"/>
  <c r="D186" i="31"/>
  <c r="C126" i="31"/>
  <c r="C186" i="31"/>
  <c r="B126" i="31"/>
  <c r="B186" i="31"/>
  <c r="G125" i="31"/>
  <c r="G185" i="31"/>
  <c r="F125" i="31"/>
  <c r="F185" i="31"/>
  <c r="E125" i="31"/>
  <c r="E185" i="31"/>
  <c r="D125" i="31"/>
  <c r="D185" i="31"/>
  <c r="C125" i="31"/>
  <c r="C185" i="31"/>
  <c r="B125" i="31"/>
  <c r="B185" i="31"/>
  <c r="G124" i="31"/>
  <c r="G184" i="31"/>
  <c r="F124" i="31"/>
  <c r="F184" i="31"/>
  <c r="E124" i="31"/>
  <c r="E184" i="31"/>
  <c r="D124" i="31"/>
  <c r="D184" i="31"/>
  <c r="C124" i="31"/>
  <c r="C184" i="31"/>
  <c r="B124" i="31"/>
  <c r="B184" i="31"/>
  <c r="G123" i="31"/>
  <c r="G183" i="31"/>
  <c r="F123" i="31"/>
  <c r="F183" i="31"/>
  <c r="E123" i="31"/>
  <c r="E183" i="31"/>
  <c r="D123" i="31"/>
  <c r="D183" i="31"/>
  <c r="C123" i="31"/>
  <c r="C183" i="31"/>
  <c r="B123" i="31"/>
  <c r="B183" i="31"/>
  <c r="G122" i="31"/>
  <c r="G182" i="31"/>
  <c r="F122" i="31"/>
  <c r="F182" i="31"/>
  <c r="E122" i="31"/>
  <c r="E182" i="31"/>
  <c r="D122" i="31"/>
  <c r="D182" i="31"/>
  <c r="C122" i="31"/>
  <c r="C182" i="31"/>
  <c r="B122" i="31"/>
  <c r="B182" i="31"/>
  <c r="G121" i="31"/>
  <c r="G181" i="31"/>
  <c r="F121" i="31"/>
  <c r="F181" i="31"/>
  <c r="E121" i="31"/>
  <c r="E181" i="31"/>
  <c r="D121" i="31"/>
  <c r="D181" i="31"/>
  <c r="C121" i="31"/>
  <c r="C181" i="31"/>
  <c r="B121" i="31"/>
  <c r="B181" i="31"/>
  <c r="G120" i="31"/>
  <c r="G180" i="31"/>
  <c r="F120" i="31"/>
  <c r="F180" i="31"/>
  <c r="E120" i="31"/>
  <c r="E180" i="31"/>
  <c r="D120" i="31"/>
  <c r="D180" i="31"/>
  <c r="C120" i="31"/>
  <c r="C180" i="31"/>
  <c r="B120" i="31"/>
  <c r="B180" i="31"/>
  <c r="G119" i="31"/>
  <c r="G179" i="31"/>
  <c r="F119" i="31"/>
  <c r="F179" i="31"/>
  <c r="E119" i="31"/>
  <c r="E179" i="31"/>
  <c r="D119" i="31"/>
  <c r="D179" i="31"/>
  <c r="C119" i="31"/>
  <c r="C179" i="31"/>
  <c r="B119" i="31"/>
  <c r="B179" i="31"/>
  <c r="G118" i="31"/>
  <c r="G178" i="31"/>
  <c r="F118" i="31"/>
  <c r="F178" i="31"/>
  <c r="E118" i="31"/>
  <c r="E178" i="31"/>
  <c r="D118" i="31"/>
  <c r="D178" i="31"/>
  <c r="C118" i="31"/>
  <c r="C178" i="31"/>
  <c r="B118" i="31"/>
  <c r="B178" i="31"/>
  <c r="G117" i="31"/>
  <c r="G177" i="31"/>
  <c r="F117" i="31"/>
  <c r="F177" i="31"/>
  <c r="E117" i="31"/>
  <c r="E177" i="31"/>
  <c r="D117" i="31"/>
  <c r="D177" i="31"/>
  <c r="C117" i="31"/>
  <c r="C177" i="31"/>
  <c r="B117" i="31"/>
  <c r="B177" i="31"/>
  <c r="G116" i="31"/>
  <c r="G176" i="31"/>
  <c r="F116" i="31"/>
  <c r="F176" i="31"/>
  <c r="E116" i="31"/>
  <c r="E176" i="31"/>
  <c r="D116" i="31"/>
  <c r="D176" i="31"/>
  <c r="C116" i="31"/>
  <c r="C176" i="31"/>
  <c r="B116" i="31"/>
  <c r="B176" i="31"/>
  <c r="G115" i="31"/>
  <c r="G175" i="31"/>
  <c r="F115" i="31"/>
  <c r="F175" i="31"/>
  <c r="E115" i="31"/>
  <c r="E175" i="31"/>
  <c r="D115" i="31"/>
  <c r="D175" i="31"/>
  <c r="C115" i="31"/>
  <c r="C175" i="31"/>
  <c r="B115" i="31"/>
  <c r="B175" i="31"/>
  <c r="G114" i="31"/>
  <c r="G174" i="31"/>
  <c r="F114" i="31"/>
  <c r="F174" i="31"/>
  <c r="E114" i="31"/>
  <c r="E174" i="31"/>
  <c r="D114" i="31"/>
  <c r="D174" i="31"/>
  <c r="C114" i="31"/>
  <c r="C174" i="31"/>
  <c r="B114" i="31"/>
  <c r="B174" i="31"/>
  <c r="G113" i="31"/>
  <c r="G173" i="31"/>
  <c r="F113" i="31"/>
  <c r="F173" i="31"/>
  <c r="E113" i="31"/>
  <c r="E173" i="31"/>
  <c r="D113" i="31"/>
  <c r="D173" i="31"/>
  <c r="C113" i="31"/>
  <c r="C173" i="31"/>
  <c r="B113" i="31"/>
  <c r="B173" i="31"/>
  <c r="G112" i="31"/>
  <c r="G172" i="31"/>
  <c r="F112" i="31"/>
  <c r="F172" i="31"/>
  <c r="E112" i="31"/>
  <c r="E172" i="31"/>
  <c r="D112" i="31"/>
  <c r="D172" i="31"/>
  <c r="C112" i="31"/>
  <c r="C172" i="31"/>
  <c r="B112" i="31"/>
  <c r="B172" i="31"/>
  <c r="G111" i="31"/>
  <c r="G171" i="31"/>
  <c r="F111" i="31"/>
  <c r="F171" i="31"/>
  <c r="E111" i="31"/>
  <c r="E171" i="31"/>
  <c r="D111" i="31"/>
  <c r="D171" i="31"/>
  <c r="C111" i="31"/>
  <c r="C171" i="31"/>
  <c r="B111" i="31"/>
  <c r="B171" i="31"/>
  <c r="G110" i="31"/>
  <c r="G170" i="31"/>
  <c r="F110" i="31"/>
  <c r="F170" i="31"/>
  <c r="E110" i="31"/>
  <c r="E170" i="31"/>
  <c r="D110" i="31"/>
  <c r="D170" i="31"/>
  <c r="C110" i="31"/>
  <c r="C170" i="31"/>
  <c r="B110" i="31"/>
  <c r="B170" i="31"/>
  <c r="G109" i="31"/>
  <c r="G169" i="31"/>
  <c r="F109" i="31"/>
  <c r="F169" i="31"/>
  <c r="E109" i="31"/>
  <c r="E169" i="31"/>
  <c r="D109" i="31"/>
  <c r="D169" i="31"/>
  <c r="C109" i="31"/>
  <c r="C169" i="31"/>
  <c r="B109" i="31"/>
  <c r="B169" i="31"/>
  <c r="G108" i="31"/>
  <c r="G168" i="31"/>
  <c r="F108" i="31"/>
  <c r="F168" i="31"/>
  <c r="E108" i="31"/>
  <c r="E168" i="31"/>
  <c r="D108" i="31"/>
  <c r="D168" i="31"/>
  <c r="C108" i="31"/>
  <c r="C168" i="31"/>
  <c r="B108" i="31"/>
  <c r="B168" i="31"/>
  <c r="G107" i="31"/>
  <c r="G167" i="31"/>
  <c r="F107" i="31"/>
  <c r="F167" i="31"/>
  <c r="E107" i="31"/>
  <c r="E167" i="31"/>
  <c r="D107" i="31"/>
  <c r="D167" i="31"/>
  <c r="C107" i="31"/>
  <c r="C167" i="31"/>
  <c r="B107" i="31"/>
  <c r="B167" i="31"/>
  <c r="AL105" i="31"/>
  <c r="AK105" i="31"/>
  <c r="AJ105" i="31"/>
  <c r="AI105" i="31"/>
  <c r="AH105" i="31"/>
  <c r="AG105" i="31"/>
  <c r="AF105" i="31"/>
  <c r="AE105" i="31"/>
  <c r="AD105" i="31"/>
  <c r="AC105" i="31"/>
  <c r="AB105" i="31"/>
  <c r="AA105" i="31"/>
  <c r="Z105" i="31"/>
  <c r="Y105" i="31"/>
  <c r="X105" i="31"/>
  <c r="W105" i="31"/>
  <c r="V105" i="31"/>
  <c r="U105" i="31"/>
  <c r="T105" i="31"/>
  <c r="S105" i="31"/>
  <c r="R105" i="31"/>
  <c r="Q105" i="31"/>
  <c r="P105" i="31"/>
  <c r="O105" i="31"/>
  <c r="N105" i="31"/>
  <c r="M105" i="31"/>
  <c r="L105" i="31"/>
  <c r="K105" i="31"/>
  <c r="J105" i="31"/>
  <c r="I105" i="31"/>
  <c r="H105" i="31"/>
  <c r="G105" i="31"/>
  <c r="F105" i="31"/>
  <c r="E105" i="31"/>
  <c r="D105" i="31"/>
  <c r="C105" i="31"/>
  <c r="B105" i="31"/>
  <c r="AL104" i="31"/>
  <c r="AK104" i="31"/>
  <c r="AJ104" i="31"/>
  <c r="AI104" i="31"/>
  <c r="AH104" i="31"/>
  <c r="AG104" i="31"/>
  <c r="AF104" i="31"/>
  <c r="AE104" i="31"/>
  <c r="AD104" i="31"/>
  <c r="AC104" i="31"/>
  <c r="AB104" i="31"/>
  <c r="AA104" i="31"/>
  <c r="Z104" i="31"/>
  <c r="Y104" i="31"/>
  <c r="X104" i="31"/>
  <c r="W104" i="31"/>
  <c r="V104" i="31"/>
  <c r="U104" i="31"/>
  <c r="T104" i="31"/>
  <c r="S104" i="31"/>
  <c r="R104" i="31"/>
  <c r="Q104" i="31"/>
  <c r="P104" i="31"/>
  <c r="O104" i="31"/>
  <c r="N104" i="31"/>
  <c r="M104" i="31"/>
  <c r="L104" i="31"/>
  <c r="K104" i="31"/>
  <c r="J104" i="31"/>
  <c r="I104" i="31"/>
  <c r="H104" i="31"/>
  <c r="G104" i="31"/>
  <c r="F104" i="31"/>
  <c r="E104" i="31"/>
  <c r="D104" i="31"/>
  <c r="C104" i="31"/>
  <c r="B104" i="31"/>
  <c r="AL75" i="31"/>
  <c r="AK75" i="31"/>
  <c r="AJ75" i="31"/>
  <c r="AI75" i="31"/>
  <c r="AH75" i="31"/>
  <c r="AG75" i="31"/>
  <c r="AF75" i="31"/>
  <c r="AE75" i="31"/>
  <c r="AD75" i="31"/>
  <c r="AC75" i="31"/>
  <c r="AB75" i="31"/>
  <c r="AA75" i="31"/>
  <c r="Z75" i="31"/>
  <c r="Y75" i="31"/>
  <c r="X75" i="31"/>
  <c r="W75" i="31"/>
  <c r="V75" i="31"/>
  <c r="U75" i="31"/>
  <c r="T75" i="31"/>
  <c r="S75" i="31"/>
  <c r="R75" i="31"/>
  <c r="Q75" i="31"/>
  <c r="P75" i="31"/>
  <c r="O75" i="31"/>
  <c r="N75" i="31"/>
  <c r="M75" i="31"/>
  <c r="L75" i="31"/>
  <c r="K75" i="31"/>
  <c r="J75" i="31"/>
  <c r="I75" i="31"/>
  <c r="H75" i="31"/>
  <c r="G75" i="31"/>
  <c r="F75" i="31"/>
  <c r="E75" i="31"/>
  <c r="D75" i="31"/>
  <c r="C75" i="31"/>
  <c r="B75" i="31"/>
  <c r="AL74" i="31"/>
  <c r="AK74" i="31"/>
  <c r="AJ74" i="31"/>
  <c r="AI74" i="31"/>
  <c r="AH74" i="31"/>
  <c r="AG74" i="31"/>
  <c r="AF74" i="31"/>
  <c r="AE74" i="31"/>
  <c r="AD74" i="31"/>
  <c r="AC74" i="31"/>
  <c r="AB74" i="31"/>
  <c r="AA74" i="31"/>
  <c r="Z74" i="31"/>
  <c r="Y74" i="31"/>
  <c r="X74" i="31"/>
  <c r="W74" i="31"/>
  <c r="V74" i="31"/>
  <c r="U74" i="31"/>
  <c r="T74" i="31"/>
  <c r="S74" i="31"/>
  <c r="R74" i="31"/>
  <c r="Q74" i="31"/>
  <c r="P74" i="31"/>
  <c r="O74" i="31"/>
  <c r="N74" i="31"/>
  <c r="M74" i="31"/>
  <c r="L74" i="31"/>
  <c r="K74" i="31"/>
  <c r="J74" i="31"/>
  <c r="I74" i="31"/>
  <c r="H74" i="31"/>
  <c r="G74" i="31"/>
  <c r="F74" i="31"/>
  <c r="E74" i="31"/>
  <c r="D74" i="31"/>
  <c r="C74" i="31"/>
  <c r="B74" i="31"/>
  <c r="G69" i="31"/>
  <c r="F69" i="31"/>
  <c r="E69" i="31"/>
  <c r="D69" i="31"/>
  <c r="C69" i="31"/>
  <c r="B69" i="31"/>
  <c r="G68" i="31"/>
  <c r="F68" i="31"/>
  <c r="E68" i="31"/>
  <c r="D68" i="31"/>
  <c r="C68" i="31"/>
  <c r="B68" i="31"/>
  <c r="G67" i="31"/>
  <c r="F67" i="31"/>
  <c r="E67" i="31"/>
  <c r="D67" i="31"/>
  <c r="C67" i="31"/>
  <c r="B67" i="31"/>
  <c r="G66" i="31"/>
  <c r="F66" i="31"/>
  <c r="E66" i="31"/>
  <c r="D66" i="31"/>
  <c r="C66" i="31"/>
  <c r="B66" i="31"/>
  <c r="G65" i="31"/>
  <c r="F65" i="31"/>
  <c r="E65" i="31"/>
  <c r="D65" i="31"/>
  <c r="C65" i="31"/>
  <c r="B65" i="31"/>
  <c r="G64" i="31"/>
  <c r="F64" i="31"/>
  <c r="E64" i="31"/>
  <c r="D64" i="31"/>
  <c r="C64" i="31"/>
  <c r="B64" i="31"/>
  <c r="G63" i="31"/>
  <c r="F63" i="31"/>
  <c r="E63" i="31"/>
  <c r="D63" i="31"/>
  <c r="C63" i="31"/>
  <c r="B63" i="31"/>
  <c r="G62" i="31"/>
  <c r="F62" i="31"/>
  <c r="E62" i="31"/>
  <c r="D62" i="31"/>
  <c r="C62" i="31"/>
  <c r="B62" i="31"/>
  <c r="G61" i="31"/>
  <c r="F61" i="31"/>
  <c r="E61" i="31"/>
  <c r="D61" i="31"/>
  <c r="C61" i="31"/>
  <c r="B61" i="31"/>
  <c r="G60" i="31"/>
  <c r="F60" i="31"/>
  <c r="E60" i="31"/>
  <c r="D60" i="31"/>
  <c r="C60" i="31"/>
  <c r="B60" i="31"/>
  <c r="G59" i="31"/>
  <c r="F59" i="31"/>
  <c r="E59" i="31"/>
  <c r="D59" i="31"/>
  <c r="C59" i="31"/>
  <c r="B59" i="31"/>
  <c r="G58" i="31"/>
  <c r="F58" i="31"/>
  <c r="E58" i="31"/>
  <c r="D58" i="31"/>
  <c r="C58" i="31"/>
  <c r="B58" i="31"/>
  <c r="G57" i="31"/>
  <c r="F57" i="31"/>
  <c r="E57" i="31"/>
  <c r="D57" i="31"/>
  <c r="C57" i="31"/>
  <c r="B57" i="31"/>
  <c r="G56" i="31"/>
  <c r="F56" i="31"/>
  <c r="E56" i="31"/>
  <c r="D56" i="31"/>
  <c r="C56" i="31"/>
  <c r="B56" i="31"/>
  <c r="G55" i="31"/>
  <c r="F55" i="31"/>
  <c r="E55" i="31"/>
  <c r="D55" i="31"/>
  <c r="C55" i="31"/>
  <c r="B55" i="31"/>
  <c r="G54" i="31"/>
  <c r="F54" i="31"/>
  <c r="E54" i="31"/>
  <c r="D54" i="31"/>
  <c r="C54" i="31"/>
  <c r="B54" i="31"/>
  <c r="G53" i="31"/>
  <c r="F53" i="31"/>
  <c r="E53" i="31"/>
  <c r="D53" i="31"/>
  <c r="C53" i="31"/>
  <c r="B53" i="31"/>
  <c r="G52" i="31"/>
  <c r="F52" i="31"/>
  <c r="E52" i="31"/>
  <c r="D52" i="31"/>
  <c r="C52" i="31"/>
  <c r="B52" i="31"/>
  <c r="G51" i="31"/>
  <c r="F51" i="31"/>
  <c r="E51" i="31"/>
  <c r="D51" i="31"/>
  <c r="C51" i="31"/>
  <c r="B51" i="31"/>
  <c r="G50" i="31"/>
  <c r="F50" i="31"/>
  <c r="E50" i="31"/>
  <c r="D50" i="31"/>
  <c r="C50" i="31"/>
  <c r="B50" i="31"/>
  <c r="G49" i="31"/>
  <c r="F49" i="31"/>
  <c r="E49" i="31"/>
  <c r="D49" i="31"/>
  <c r="C49" i="31"/>
  <c r="B49" i="31"/>
  <c r="G48" i="31"/>
  <c r="F48" i="31"/>
  <c r="E48" i="31"/>
  <c r="D48" i="31"/>
  <c r="C48" i="31"/>
  <c r="B48" i="31"/>
  <c r="G47" i="31"/>
  <c r="F47" i="31"/>
  <c r="E47" i="31"/>
  <c r="D47" i="31"/>
  <c r="C47" i="31"/>
  <c r="B47" i="31"/>
  <c r="G46" i="31"/>
  <c r="F46" i="31"/>
  <c r="E46" i="31"/>
  <c r="D46" i="31"/>
  <c r="C46" i="31"/>
  <c r="B46" i="31"/>
  <c r="AL44" i="31"/>
  <c r="AK44" i="31"/>
  <c r="AJ44" i="31"/>
  <c r="AI44" i="31"/>
  <c r="AH44" i="31"/>
  <c r="AG44" i="31"/>
  <c r="AF44" i="31"/>
  <c r="AE44" i="31"/>
  <c r="AD44" i="31"/>
  <c r="AC44" i="31"/>
  <c r="AB44" i="31"/>
  <c r="AA44" i="31"/>
  <c r="Z44" i="31"/>
  <c r="Y44" i="31"/>
  <c r="X44" i="31"/>
  <c r="W44" i="31"/>
  <c r="V44" i="31"/>
  <c r="U44" i="31"/>
  <c r="T44" i="31"/>
  <c r="S44" i="31"/>
  <c r="R44" i="31"/>
  <c r="Q44" i="31"/>
  <c r="P44" i="31"/>
  <c r="O44" i="31"/>
  <c r="N44" i="31"/>
  <c r="M44" i="31"/>
  <c r="L44" i="31"/>
  <c r="K44" i="31"/>
  <c r="J44" i="31"/>
  <c r="I44" i="31"/>
  <c r="H44" i="31"/>
  <c r="G44" i="31"/>
  <c r="F44" i="31"/>
  <c r="E44" i="31"/>
  <c r="D44" i="31"/>
  <c r="C44" i="31"/>
  <c r="B44" i="31"/>
  <c r="AL43" i="31"/>
  <c r="AK43" i="31"/>
  <c r="AJ43" i="31"/>
  <c r="AI43" i="31"/>
  <c r="AH43" i="31"/>
  <c r="AG43" i="31"/>
  <c r="AF43" i="31"/>
  <c r="AE43" i="31"/>
  <c r="AD43" i="31"/>
  <c r="AC43" i="31"/>
  <c r="AB43" i="31"/>
  <c r="AA43" i="31"/>
  <c r="Z43" i="31"/>
  <c r="Y43" i="31"/>
  <c r="X43" i="31"/>
  <c r="W43" i="31"/>
  <c r="V43" i="31"/>
  <c r="U43" i="31"/>
  <c r="T43" i="31"/>
  <c r="S43" i="31"/>
  <c r="R43" i="31"/>
  <c r="Q43" i="31"/>
  <c r="P43" i="31"/>
  <c r="O43" i="31"/>
  <c r="N43" i="31"/>
  <c r="M43" i="31"/>
  <c r="L43" i="31"/>
  <c r="K43" i="31"/>
  <c r="J43" i="31"/>
  <c r="I43" i="31"/>
  <c r="H43" i="31"/>
  <c r="G43" i="31"/>
  <c r="F43" i="31"/>
  <c r="E43" i="31"/>
  <c r="D43" i="31"/>
  <c r="C43" i="31"/>
  <c r="B43" i="31"/>
  <c r="G37" i="31"/>
  <c r="AN160" i="30"/>
  <c r="AM160" i="30"/>
  <c r="AN159" i="30"/>
  <c r="AM159" i="30"/>
  <c r="AN158" i="30"/>
  <c r="AM158" i="30"/>
  <c r="AN157" i="30"/>
  <c r="AM157" i="30"/>
  <c r="AN156" i="30"/>
  <c r="AM156" i="30"/>
  <c r="AN155" i="30"/>
  <c r="AM155" i="30"/>
  <c r="AN154" i="30"/>
  <c r="AM154" i="30"/>
  <c r="AN153" i="30"/>
  <c r="AM153" i="30"/>
  <c r="AN152" i="30"/>
  <c r="AM152" i="30"/>
  <c r="AN151" i="30"/>
  <c r="AM151" i="30"/>
  <c r="AN150" i="30"/>
  <c r="AM150" i="30"/>
  <c r="AN149" i="30"/>
  <c r="AM149" i="30"/>
  <c r="AN148" i="30"/>
  <c r="AM148" i="30"/>
  <c r="AN147" i="30"/>
  <c r="AM147" i="30"/>
  <c r="AN146" i="30"/>
  <c r="AM146" i="30"/>
  <c r="AN145" i="30"/>
  <c r="AM145" i="30"/>
  <c r="AN144" i="30"/>
  <c r="AM144" i="30"/>
  <c r="AN143" i="30"/>
  <c r="AM143" i="30"/>
  <c r="AN142" i="30"/>
  <c r="AM142" i="30"/>
  <c r="AN141" i="30"/>
  <c r="AM141" i="30"/>
  <c r="AN140" i="30"/>
  <c r="AM140" i="30"/>
  <c r="AN139" i="30"/>
  <c r="AM139" i="30"/>
  <c r="AN138" i="30"/>
  <c r="AM138" i="30"/>
  <c r="AN137" i="30"/>
  <c r="AM137" i="30"/>
  <c r="AL135" i="30"/>
  <c r="AK135" i="30"/>
  <c r="AJ135" i="30"/>
  <c r="AI135" i="30"/>
  <c r="AH135" i="30"/>
  <c r="AG135" i="30"/>
  <c r="AF135" i="30"/>
  <c r="AE135" i="30"/>
  <c r="AD135" i="30"/>
  <c r="AC135" i="30"/>
  <c r="AB135" i="30"/>
  <c r="AA135" i="30"/>
  <c r="Z135" i="30"/>
  <c r="Y135" i="30"/>
  <c r="X135" i="30"/>
  <c r="W135" i="30"/>
  <c r="V135" i="30"/>
  <c r="U135" i="30"/>
  <c r="T135" i="30"/>
  <c r="S135" i="30"/>
  <c r="R135" i="30"/>
  <c r="Q135" i="30"/>
  <c r="P135" i="30"/>
  <c r="O135" i="30"/>
  <c r="N135" i="30"/>
  <c r="M135" i="30"/>
  <c r="L135" i="30"/>
  <c r="K135" i="30"/>
  <c r="J135" i="30"/>
  <c r="I135" i="30"/>
  <c r="H135" i="30"/>
  <c r="G135" i="30"/>
  <c r="F135" i="30"/>
  <c r="E135" i="30"/>
  <c r="D135" i="30"/>
  <c r="C135" i="30"/>
  <c r="B135" i="30"/>
  <c r="AL134" i="30"/>
  <c r="AK134" i="30"/>
  <c r="AJ134" i="30"/>
  <c r="AI134" i="30"/>
  <c r="AH134" i="30"/>
  <c r="AG134" i="30"/>
  <c r="AF134" i="30"/>
  <c r="AE134" i="30"/>
  <c r="AD134" i="30"/>
  <c r="AC134" i="30"/>
  <c r="AB134" i="30"/>
  <c r="AA134" i="30"/>
  <c r="Z134" i="30"/>
  <c r="Y134" i="30"/>
  <c r="X134" i="30"/>
  <c r="W134" i="30"/>
  <c r="V134" i="30"/>
  <c r="U134" i="30"/>
  <c r="T134" i="30"/>
  <c r="S134" i="30"/>
  <c r="R134" i="30"/>
  <c r="Q134" i="30"/>
  <c r="P134" i="30"/>
  <c r="O134" i="30"/>
  <c r="N134" i="30"/>
  <c r="M134" i="30"/>
  <c r="L134" i="30"/>
  <c r="K134" i="30"/>
  <c r="J134" i="30"/>
  <c r="I134" i="30"/>
  <c r="H134" i="30"/>
  <c r="G134" i="30"/>
  <c r="F134" i="30"/>
  <c r="E134" i="30"/>
  <c r="D134" i="30"/>
  <c r="C134" i="30"/>
  <c r="B134" i="30"/>
  <c r="E130" i="30"/>
  <c r="E190" i="30"/>
  <c r="D130" i="30"/>
  <c r="D190" i="30"/>
  <c r="C130" i="30"/>
  <c r="C190" i="30"/>
  <c r="B130" i="30"/>
  <c r="B190" i="30"/>
  <c r="E129" i="30"/>
  <c r="E189" i="30"/>
  <c r="D129" i="30"/>
  <c r="D189" i="30"/>
  <c r="C129" i="30"/>
  <c r="C189" i="30"/>
  <c r="B129" i="30"/>
  <c r="B189" i="30"/>
  <c r="E128" i="30"/>
  <c r="E188" i="30"/>
  <c r="D128" i="30"/>
  <c r="D188" i="30"/>
  <c r="C128" i="30"/>
  <c r="C188" i="30"/>
  <c r="B128" i="30"/>
  <c r="B188" i="30"/>
  <c r="E127" i="30"/>
  <c r="E187" i="30"/>
  <c r="D127" i="30"/>
  <c r="D187" i="30"/>
  <c r="C127" i="30"/>
  <c r="C187" i="30"/>
  <c r="B127" i="30"/>
  <c r="B187" i="30"/>
  <c r="E126" i="30"/>
  <c r="E186" i="30"/>
  <c r="D126" i="30"/>
  <c r="D186" i="30"/>
  <c r="C126" i="30"/>
  <c r="C186" i="30"/>
  <c r="B126" i="30"/>
  <c r="B186" i="30"/>
  <c r="E125" i="30"/>
  <c r="E185" i="30"/>
  <c r="D125" i="30"/>
  <c r="D185" i="30"/>
  <c r="C125" i="30"/>
  <c r="C185" i="30"/>
  <c r="B125" i="30"/>
  <c r="B185" i="30"/>
  <c r="E124" i="30"/>
  <c r="E184" i="30"/>
  <c r="D124" i="30"/>
  <c r="D184" i="30"/>
  <c r="C124" i="30"/>
  <c r="C184" i="30"/>
  <c r="B124" i="30"/>
  <c r="B184" i="30"/>
  <c r="E123" i="30"/>
  <c r="E183" i="30"/>
  <c r="D123" i="30"/>
  <c r="D183" i="30"/>
  <c r="C123" i="30"/>
  <c r="C183" i="30"/>
  <c r="B123" i="30"/>
  <c r="B183" i="30"/>
  <c r="E122" i="30"/>
  <c r="E182" i="30"/>
  <c r="D122" i="30"/>
  <c r="D182" i="30"/>
  <c r="C122" i="30"/>
  <c r="C182" i="30"/>
  <c r="B122" i="30"/>
  <c r="B182" i="30"/>
  <c r="E121" i="30"/>
  <c r="E181" i="30"/>
  <c r="D121" i="30"/>
  <c r="D181" i="30"/>
  <c r="C121" i="30"/>
  <c r="C181" i="30"/>
  <c r="B121" i="30"/>
  <c r="B181" i="30"/>
  <c r="E120" i="30"/>
  <c r="E180" i="30"/>
  <c r="D120" i="30"/>
  <c r="D180" i="30"/>
  <c r="C120" i="30"/>
  <c r="C180" i="30"/>
  <c r="B120" i="30"/>
  <c r="B180" i="30"/>
  <c r="E119" i="30"/>
  <c r="E179" i="30"/>
  <c r="D119" i="30"/>
  <c r="D179" i="30"/>
  <c r="C119" i="30"/>
  <c r="C179" i="30"/>
  <c r="B119" i="30"/>
  <c r="B179" i="30"/>
  <c r="E118" i="30"/>
  <c r="E178" i="30"/>
  <c r="D118" i="30"/>
  <c r="D178" i="30"/>
  <c r="C118" i="30"/>
  <c r="C178" i="30"/>
  <c r="B118" i="30"/>
  <c r="B178" i="30"/>
  <c r="E117" i="30"/>
  <c r="E177" i="30"/>
  <c r="D117" i="30"/>
  <c r="D177" i="30"/>
  <c r="C117" i="30"/>
  <c r="C177" i="30"/>
  <c r="B117" i="30"/>
  <c r="B177" i="30"/>
  <c r="E116" i="30"/>
  <c r="E176" i="30"/>
  <c r="D116" i="30"/>
  <c r="D176" i="30"/>
  <c r="C116" i="30"/>
  <c r="C176" i="30"/>
  <c r="B116" i="30"/>
  <c r="B176" i="30"/>
  <c r="E115" i="30"/>
  <c r="E175" i="30"/>
  <c r="D115" i="30"/>
  <c r="D175" i="30"/>
  <c r="C115" i="30"/>
  <c r="C175" i="30"/>
  <c r="B115" i="30"/>
  <c r="B175" i="30"/>
  <c r="E114" i="30"/>
  <c r="E174" i="30"/>
  <c r="D114" i="30"/>
  <c r="D174" i="30"/>
  <c r="C114" i="30"/>
  <c r="C174" i="30"/>
  <c r="B114" i="30"/>
  <c r="B174" i="30"/>
  <c r="E113" i="30"/>
  <c r="E173" i="30"/>
  <c r="D113" i="30"/>
  <c r="D173" i="30"/>
  <c r="C113" i="30"/>
  <c r="C173" i="30"/>
  <c r="B113" i="30"/>
  <c r="B173" i="30"/>
  <c r="E112" i="30"/>
  <c r="E172" i="30"/>
  <c r="D112" i="30"/>
  <c r="D172" i="30"/>
  <c r="C112" i="30"/>
  <c r="C172" i="30"/>
  <c r="B112" i="30"/>
  <c r="B172" i="30"/>
  <c r="E111" i="30"/>
  <c r="E171" i="30"/>
  <c r="D111" i="30"/>
  <c r="D171" i="30"/>
  <c r="C111" i="30"/>
  <c r="C171" i="30"/>
  <c r="B111" i="30"/>
  <c r="B171" i="30"/>
  <c r="E110" i="30"/>
  <c r="E170" i="30"/>
  <c r="D110" i="30"/>
  <c r="D170" i="30"/>
  <c r="C110" i="30"/>
  <c r="C170" i="30"/>
  <c r="B110" i="30"/>
  <c r="B170" i="30"/>
  <c r="E109" i="30"/>
  <c r="E169" i="30"/>
  <c r="D109" i="30"/>
  <c r="D169" i="30"/>
  <c r="C109" i="30"/>
  <c r="C169" i="30"/>
  <c r="B109" i="30"/>
  <c r="B169" i="30"/>
  <c r="E108" i="30"/>
  <c r="E168" i="30"/>
  <c r="D108" i="30"/>
  <c r="D168" i="30"/>
  <c r="C108" i="30"/>
  <c r="C168" i="30"/>
  <c r="B108" i="30"/>
  <c r="B168" i="30"/>
  <c r="E107" i="30"/>
  <c r="E167" i="30"/>
  <c r="D107" i="30"/>
  <c r="D167" i="30"/>
  <c r="C107" i="30"/>
  <c r="C167" i="30"/>
  <c r="B107" i="30"/>
  <c r="B167" i="30"/>
  <c r="AL105" i="30"/>
  <c r="AK105" i="30"/>
  <c r="AJ105" i="30"/>
  <c r="AI105" i="30"/>
  <c r="AH105" i="30"/>
  <c r="AG105" i="30"/>
  <c r="AF105" i="30"/>
  <c r="AE105" i="30"/>
  <c r="AD105" i="30"/>
  <c r="AC105" i="30"/>
  <c r="AB105" i="30"/>
  <c r="AA105" i="30"/>
  <c r="Z105" i="30"/>
  <c r="Y105" i="30"/>
  <c r="X105" i="30"/>
  <c r="W105" i="30"/>
  <c r="V105" i="30"/>
  <c r="U105" i="30"/>
  <c r="T105" i="30"/>
  <c r="S105" i="30"/>
  <c r="R105" i="30"/>
  <c r="Q105" i="30"/>
  <c r="P105" i="30"/>
  <c r="O105" i="30"/>
  <c r="N105" i="30"/>
  <c r="M105" i="30"/>
  <c r="L105" i="30"/>
  <c r="K105" i="30"/>
  <c r="J105" i="30"/>
  <c r="I105" i="30"/>
  <c r="H105" i="30"/>
  <c r="G105" i="30"/>
  <c r="F105" i="30"/>
  <c r="E105" i="30"/>
  <c r="D105" i="30"/>
  <c r="C105" i="30"/>
  <c r="B105" i="30"/>
  <c r="AL104" i="30"/>
  <c r="AK104" i="30"/>
  <c r="AJ104" i="30"/>
  <c r="AI104" i="30"/>
  <c r="AH104" i="30"/>
  <c r="AG104" i="30"/>
  <c r="AF104" i="30"/>
  <c r="AE104" i="30"/>
  <c r="AD104" i="30"/>
  <c r="AC104" i="30"/>
  <c r="AB104" i="30"/>
  <c r="AA104" i="30"/>
  <c r="Z104" i="30"/>
  <c r="Y104" i="30"/>
  <c r="X104" i="30"/>
  <c r="W104" i="30"/>
  <c r="V104" i="30"/>
  <c r="U104" i="30"/>
  <c r="T104" i="30"/>
  <c r="S104" i="30"/>
  <c r="R104" i="30"/>
  <c r="Q104" i="30"/>
  <c r="P104" i="30"/>
  <c r="O104" i="30"/>
  <c r="N104" i="30"/>
  <c r="M104" i="30"/>
  <c r="L104" i="30"/>
  <c r="K104" i="30"/>
  <c r="J104" i="30"/>
  <c r="I104" i="30"/>
  <c r="H104" i="30"/>
  <c r="G104" i="30"/>
  <c r="F104" i="30"/>
  <c r="E104" i="30"/>
  <c r="D104" i="30"/>
  <c r="C104" i="30"/>
  <c r="B104" i="30"/>
  <c r="AL75" i="30"/>
  <c r="AK75" i="30"/>
  <c r="AJ75" i="30"/>
  <c r="AI75" i="30"/>
  <c r="AH75" i="30"/>
  <c r="AG75" i="30"/>
  <c r="AF75" i="30"/>
  <c r="AE75" i="30"/>
  <c r="AD75" i="30"/>
  <c r="AC75" i="30"/>
  <c r="AB75" i="30"/>
  <c r="AA75" i="30"/>
  <c r="Z75" i="30"/>
  <c r="Y75" i="30"/>
  <c r="X75" i="30"/>
  <c r="W75" i="30"/>
  <c r="V75" i="30"/>
  <c r="U75" i="30"/>
  <c r="T75" i="30"/>
  <c r="S75" i="30"/>
  <c r="R75" i="30"/>
  <c r="Q75" i="30"/>
  <c r="P75" i="30"/>
  <c r="O75" i="30"/>
  <c r="N75" i="30"/>
  <c r="M75" i="30"/>
  <c r="L75" i="30"/>
  <c r="K75" i="30"/>
  <c r="J75" i="30"/>
  <c r="I75" i="30"/>
  <c r="H75" i="30"/>
  <c r="G75" i="30"/>
  <c r="F75" i="30"/>
  <c r="E75" i="30"/>
  <c r="D75" i="30"/>
  <c r="C75" i="30"/>
  <c r="B75" i="30"/>
  <c r="AL74" i="30"/>
  <c r="AK74" i="30"/>
  <c r="AJ74" i="30"/>
  <c r="AI74" i="30"/>
  <c r="AH74" i="30"/>
  <c r="AG74" i="30"/>
  <c r="AF74" i="30"/>
  <c r="AE74" i="30"/>
  <c r="AD74" i="30"/>
  <c r="AC74" i="30"/>
  <c r="AB74" i="30"/>
  <c r="AA74" i="30"/>
  <c r="Z74" i="30"/>
  <c r="Y74" i="30"/>
  <c r="X74" i="30"/>
  <c r="W74" i="30"/>
  <c r="V74" i="30"/>
  <c r="U74" i="30"/>
  <c r="T74" i="30"/>
  <c r="S74" i="30"/>
  <c r="R74" i="30"/>
  <c r="Q74" i="30"/>
  <c r="P74" i="30"/>
  <c r="O74" i="30"/>
  <c r="N74" i="30"/>
  <c r="M74" i="30"/>
  <c r="L74" i="30"/>
  <c r="K74" i="30"/>
  <c r="J74" i="30"/>
  <c r="I74" i="30"/>
  <c r="H74" i="30"/>
  <c r="G74" i="30"/>
  <c r="F74" i="30"/>
  <c r="E74" i="30"/>
  <c r="D74" i="30"/>
  <c r="C74" i="30"/>
  <c r="B74" i="30"/>
  <c r="E69" i="30"/>
  <c r="D69" i="30"/>
  <c r="C69" i="30"/>
  <c r="B69" i="30"/>
  <c r="E68" i="30"/>
  <c r="D68" i="30"/>
  <c r="C68" i="30"/>
  <c r="B68" i="30"/>
  <c r="E67" i="30"/>
  <c r="D67" i="30"/>
  <c r="C67" i="30"/>
  <c r="B67" i="30"/>
  <c r="E66" i="30"/>
  <c r="D66" i="30"/>
  <c r="C66" i="30"/>
  <c r="B66" i="30"/>
  <c r="E65" i="30"/>
  <c r="D65" i="30"/>
  <c r="C65" i="30"/>
  <c r="B65" i="30"/>
  <c r="E64" i="30"/>
  <c r="D64" i="30"/>
  <c r="C64" i="30"/>
  <c r="B64" i="30"/>
  <c r="E63" i="30"/>
  <c r="D63" i="30"/>
  <c r="C63" i="30"/>
  <c r="B63" i="30"/>
  <c r="E62" i="30"/>
  <c r="D62" i="30"/>
  <c r="C62" i="30"/>
  <c r="B62" i="30"/>
  <c r="E61" i="30"/>
  <c r="D61" i="30"/>
  <c r="C61" i="30"/>
  <c r="B61" i="30"/>
  <c r="E60" i="30"/>
  <c r="D60" i="30"/>
  <c r="C60" i="30"/>
  <c r="B60" i="30"/>
  <c r="E59" i="30"/>
  <c r="D59" i="30"/>
  <c r="C59" i="30"/>
  <c r="B59" i="30"/>
  <c r="E58" i="30"/>
  <c r="D58" i="30"/>
  <c r="C58" i="30"/>
  <c r="B58" i="30"/>
  <c r="E57" i="30"/>
  <c r="D57" i="30"/>
  <c r="C57" i="30"/>
  <c r="B57" i="30"/>
  <c r="E56" i="30"/>
  <c r="D56" i="30"/>
  <c r="C56" i="30"/>
  <c r="B56" i="30"/>
  <c r="E55" i="30"/>
  <c r="D55" i="30"/>
  <c r="C55" i="30"/>
  <c r="B55" i="30"/>
  <c r="E54" i="30"/>
  <c r="D54" i="30"/>
  <c r="C54" i="30"/>
  <c r="B54" i="30"/>
  <c r="E53" i="30"/>
  <c r="D53" i="30"/>
  <c r="C53" i="30"/>
  <c r="B53" i="30"/>
  <c r="E52" i="30"/>
  <c r="D52" i="30"/>
  <c r="C52" i="30"/>
  <c r="B52" i="30"/>
  <c r="E51" i="30"/>
  <c r="D51" i="30"/>
  <c r="C51" i="30"/>
  <c r="B51" i="30"/>
  <c r="E50" i="30"/>
  <c r="D50" i="30"/>
  <c r="C50" i="30"/>
  <c r="B50" i="30"/>
  <c r="E49" i="30"/>
  <c r="D49" i="30"/>
  <c r="C49" i="30"/>
  <c r="B49" i="30"/>
  <c r="E48" i="30"/>
  <c r="D48" i="30"/>
  <c r="C48" i="30"/>
  <c r="B48" i="30"/>
  <c r="E47" i="30"/>
  <c r="D47" i="30"/>
  <c r="C47" i="30"/>
  <c r="B47" i="30"/>
  <c r="E46" i="30"/>
  <c r="D46" i="30"/>
  <c r="C46" i="30"/>
  <c r="B46" i="30"/>
  <c r="AL44" i="30"/>
  <c r="AK44" i="30"/>
  <c r="AJ44" i="30"/>
  <c r="AI44" i="30"/>
  <c r="AH44" i="30"/>
  <c r="AG44" i="30"/>
  <c r="AF44" i="30"/>
  <c r="AE44" i="30"/>
  <c r="AD44" i="30"/>
  <c r="AC44" i="30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I44" i="30"/>
  <c r="H44" i="30"/>
  <c r="G44" i="30"/>
  <c r="F44" i="30"/>
  <c r="E44" i="30"/>
  <c r="D44" i="30"/>
  <c r="C44" i="30"/>
  <c r="B44" i="30"/>
  <c r="AL43" i="30"/>
  <c r="AK43" i="30"/>
  <c r="AJ43" i="30"/>
  <c r="AI43" i="30"/>
  <c r="AH43" i="30"/>
  <c r="AG43" i="30"/>
  <c r="AF43" i="30"/>
  <c r="AE43" i="30"/>
  <c r="AD43" i="30"/>
  <c r="AC43" i="30"/>
  <c r="AB43" i="30"/>
  <c r="AA43" i="30"/>
  <c r="Z43" i="30"/>
  <c r="Y43" i="30"/>
  <c r="X43" i="30"/>
  <c r="W43" i="30"/>
  <c r="V43" i="30"/>
  <c r="U43" i="30"/>
  <c r="T43" i="30"/>
  <c r="S43" i="30"/>
  <c r="R43" i="30"/>
  <c r="Q43" i="30"/>
  <c r="P43" i="30"/>
  <c r="O43" i="30"/>
  <c r="N43" i="30"/>
  <c r="M43" i="30"/>
  <c r="L43" i="30"/>
  <c r="K43" i="30"/>
  <c r="J43" i="30"/>
  <c r="I43" i="30"/>
  <c r="H43" i="30"/>
  <c r="G43" i="30"/>
  <c r="F43" i="30"/>
  <c r="E43" i="30"/>
  <c r="D43" i="30"/>
  <c r="C43" i="30"/>
  <c r="B43" i="30"/>
  <c r="G37" i="30"/>
  <c r="AN160" i="28"/>
  <c r="AM160" i="28"/>
  <c r="AN159" i="28"/>
  <c r="AM159" i="28"/>
  <c r="AN158" i="28"/>
  <c r="AM158" i="28"/>
  <c r="AN157" i="28"/>
  <c r="AM157" i="28"/>
  <c r="AN156" i="28"/>
  <c r="AM156" i="28"/>
  <c r="AN155" i="28"/>
  <c r="AM155" i="28"/>
  <c r="AN154" i="28"/>
  <c r="AM154" i="28"/>
  <c r="AN153" i="28"/>
  <c r="AM153" i="28"/>
  <c r="AN152" i="28"/>
  <c r="AM152" i="28"/>
  <c r="AN151" i="28"/>
  <c r="AM151" i="28"/>
  <c r="AN150" i="28"/>
  <c r="AM150" i="28"/>
  <c r="AN149" i="28"/>
  <c r="AM149" i="28"/>
  <c r="AN148" i="28"/>
  <c r="AM148" i="28"/>
  <c r="AN147" i="28"/>
  <c r="AM147" i="28"/>
  <c r="AN146" i="28"/>
  <c r="AM146" i="28"/>
  <c r="AN145" i="28"/>
  <c r="AM145" i="28"/>
  <c r="AN144" i="28"/>
  <c r="AM144" i="28"/>
  <c r="AN143" i="28"/>
  <c r="AM143" i="28"/>
  <c r="AN142" i="28"/>
  <c r="AM142" i="28"/>
  <c r="AN141" i="28"/>
  <c r="AM141" i="28"/>
  <c r="AN140" i="28"/>
  <c r="AM140" i="28"/>
  <c r="AN139" i="28"/>
  <c r="AM139" i="28"/>
  <c r="AN138" i="28"/>
  <c r="AM138" i="28"/>
  <c r="AN137" i="28"/>
  <c r="AM137" i="28"/>
  <c r="AL135" i="28"/>
  <c r="AK135" i="28"/>
  <c r="AJ135" i="28"/>
  <c r="AI135" i="28"/>
  <c r="AH135" i="28"/>
  <c r="AG135" i="28"/>
  <c r="AF135" i="28"/>
  <c r="AE135" i="28"/>
  <c r="AD135" i="28"/>
  <c r="AC135" i="28"/>
  <c r="AB135" i="28"/>
  <c r="AA135" i="28"/>
  <c r="Z135" i="28"/>
  <c r="Y135" i="28"/>
  <c r="X135" i="28"/>
  <c r="W135" i="28"/>
  <c r="V135" i="28"/>
  <c r="U135" i="28"/>
  <c r="T135" i="28"/>
  <c r="S135" i="28"/>
  <c r="R135" i="28"/>
  <c r="Q135" i="28"/>
  <c r="P135" i="28"/>
  <c r="O135" i="28"/>
  <c r="N135" i="28"/>
  <c r="M135" i="28"/>
  <c r="L135" i="28"/>
  <c r="K135" i="28"/>
  <c r="J135" i="28"/>
  <c r="I135" i="28"/>
  <c r="H135" i="28"/>
  <c r="G135" i="28"/>
  <c r="F135" i="28"/>
  <c r="E135" i="28"/>
  <c r="D135" i="28"/>
  <c r="C135" i="28"/>
  <c r="B135" i="28"/>
  <c r="AL134" i="28"/>
  <c r="AK134" i="28"/>
  <c r="AJ134" i="28"/>
  <c r="AI134" i="28"/>
  <c r="AH134" i="28"/>
  <c r="AG134" i="28"/>
  <c r="AF134" i="28"/>
  <c r="AE134" i="28"/>
  <c r="AD134" i="28"/>
  <c r="AC134" i="28"/>
  <c r="AB134" i="28"/>
  <c r="AA134" i="28"/>
  <c r="Z134" i="28"/>
  <c r="Y134" i="28"/>
  <c r="X134" i="28"/>
  <c r="W134" i="28"/>
  <c r="V134" i="28"/>
  <c r="U134" i="28"/>
  <c r="T134" i="28"/>
  <c r="S134" i="28"/>
  <c r="R134" i="28"/>
  <c r="Q134" i="28"/>
  <c r="P134" i="28"/>
  <c r="O134" i="28"/>
  <c r="N134" i="28"/>
  <c r="M134" i="28"/>
  <c r="L134" i="28"/>
  <c r="K134" i="28"/>
  <c r="J134" i="28"/>
  <c r="I134" i="28"/>
  <c r="H134" i="28"/>
  <c r="G134" i="28"/>
  <c r="F134" i="28"/>
  <c r="E134" i="28"/>
  <c r="D134" i="28"/>
  <c r="C134" i="28"/>
  <c r="B134" i="28"/>
  <c r="B130" i="28"/>
  <c r="B190" i="28"/>
  <c r="B129" i="28"/>
  <c r="B189" i="28"/>
  <c r="B128" i="28"/>
  <c r="B188" i="28"/>
  <c r="B127" i="28"/>
  <c r="B187" i="28"/>
  <c r="B126" i="28"/>
  <c r="B186" i="28"/>
  <c r="B125" i="28"/>
  <c r="B185" i="28"/>
  <c r="B124" i="28"/>
  <c r="B184" i="28"/>
  <c r="B123" i="28"/>
  <c r="B183" i="28"/>
  <c r="B122" i="28"/>
  <c r="B182" i="28"/>
  <c r="B121" i="28"/>
  <c r="B181" i="28"/>
  <c r="B120" i="28"/>
  <c r="B180" i="28"/>
  <c r="B119" i="28"/>
  <c r="B179" i="28"/>
  <c r="B118" i="28"/>
  <c r="B178" i="28"/>
  <c r="B117" i="28"/>
  <c r="B177" i="28"/>
  <c r="B116" i="28"/>
  <c r="B176" i="28"/>
  <c r="B115" i="28"/>
  <c r="B175" i="28"/>
  <c r="B114" i="28"/>
  <c r="B174" i="28"/>
  <c r="B113" i="28"/>
  <c r="B173" i="28"/>
  <c r="B112" i="28"/>
  <c r="B172" i="28"/>
  <c r="B111" i="28"/>
  <c r="B171" i="28"/>
  <c r="B110" i="28"/>
  <c r="B170" i="28"/>
  <c r="B109" i="28"/>
  <c r="B169" i="28"/>
  <c r="B108" i="28"/>
  <c r="B168" i="28"/>
  <c r="B107" i="28"/>
  <c r="B167" i="28"/>
  <c r="AL105" i="28"/>
  <c r="AK105" i="28"/>
  <c r="AJ105" i="28"/>
  <c r="AI105" i="28"/>
  <c r="AH105" i="28"/>
  <c r="AG105" i="28"/>
  <c r="AF105" i="28"/>
  <c r="AE105" i="28"/>
  <c r="AD105" i="28"/>
  <c r="AC105" i="28"/>
  <c r="AB105" i="28"/>
  <c r="AA105" i="28"/>
  <c r="Z105" i="28"/>
  <c r="Y105" i="28"/>
  <c r="X105" i="28"/>
  <c r="W105" i="28"/>
  <c r="V105" i="28"/>
  <c r="U105" i="28"/>
  <c r="T105" i="28"/>
  <c r="S105" i="28"/>
  <c r="R105" i="28"/>
  <c r="Q105" i="28"/>
  <c r="P105" i="28"/>
  <c r="O105" i="28"/>
  <c r="N105" i="28"/>
  <c r="M105" i="28"/>
  <c r="L105" i="28"/>
  <c r="K105" i="28"/>
  <c r="J105" i="28"/>
  <c r="I105" i="28"/>
  <c r="H105" i="28"/>
  <c r="G105" i="28"/>
  <c r="F105" i="28"/>
  <c r="E105" i="28"/>
  <c r="D105" i="28"/>
  <c r="C105" i="28"/>
  <c r="B105" i="28"/>
  <c r="AL104" i="28"/>
  <c r="AK104" i="28"/>
  <c r="AJ104" i="28"/>
  <c r="AI104" i="28"/>
  <c r="AH104" i="28"/>
  <c r="AG104" i="28"/>
  <c r="AF104" i="28"/>
  <c r="AE104" i="28"/>
  <c r="AD104" i="28"/>
  <c r="AC104" i="28"/>
  <c r="AB104" i="28"/>
  <c r="AA104" i="28"/>
  <c r="Z104" i="28"/>
  <c r="Y104" i="28"/>
  <c r="X104" i="28"/>
  <c r="W104" i="28"/>
  <c r="V104" i="28"/>
  <c r="U104" i="28"/>
  <c r="T104" i="28"/>
  <c r="S104" i="28"/>
  <c r="R104" i="28"/>
  <c r="Q104" i="28"/>
  <c r="P104" i="28"/>
  <c r="O104" i="28"/>
  <c r="N104" i="28"/>
  <c r="M104" i="28"/>
  <c r="L104" i="28"/>
  <c r="K104" i="28"/>
  <c r="J104" i="28"/>
  <c r="I104" i="28"/>
  <c r="H104" i="28"/>
  <c r="G104" i="28"/>
  <c r="F104" i="28"/>
  <c r="E104" i="28"/>
  <c r="D104" i="28"/>
  <c r="C104" i="28"/>
  <c r="B104" i="28"/>
  <c r="AL75" i="28"/>
  <c r="AK75" i="28"/>
  <c r="AJ75" i="28"/>
  <c r="AI75" i="28"/>
  <c r="AH75" i="28"/>
  <c r="AG75" i="28"/>
  <c r="AF75" i="28"/>
  <c r="AE75" i="28"/>
  <c r="AD75" i="28"/>
  <c r="AC75" i="28"/>
  <c r="AB75" i="28"/>
  <c r="AA75" i="28"/>
  <c r="Z75" i="28"/>
  <c r="Y75" i="28"/>
  <c r="X75" i="28"/>
  <c r="W75" i="28"/>
  <c r="V75" i="28"/>
  <c r="U75" i="28"/>
  <c r="T75" i="28"/>
  <c r="S75" i="28"/>
  <c r="R75" i="28"/>
  <c r="Q75" i="28"/>
  <c r="P75" i="28"/>
  <c r="O75" i="28"/>
  <c r="N75" i="28"/>
  <c r="M75" i="28"/>
  <c r="L75" i="28"/>
  <c r="K75" i="28"/>
  <c r="J75" i="28"/>
  <c r="I75" i="28"/>
  <c r="H75" i="28"/>
  <c r="G75" i="28"/>
  <c r="F75" i="28"/>
  <c r="E75" i="28"/>
  <c r="D75" i="28"/>
  <c r="C75" i="28"/>
  <c r="B75" i="28"/>
  <c r="AL74" i="28"/>
  <c r="AK74" i="28"/>
  <c r="AJ74" i="28"/>
  <c r="AI74" i="28"/>
  <c r="AH74" i="28"/>
  <c r="AG74" i="28"/>
  <c r="AF74" i="28"/>
  <c r="AE74" i="28"/>
  <c r="AD74" i="28"/>
  <c r="AC74" i="28"/>
  <c r="AB74" i="28"/>
  <c r="AA74" i="28"/>
  <c r="Z74" i="28"/>
  <c r="Y74" i="28"/>
  <c r="X74" i="28"/>
  <c r="W74" i="28"/>
  <c r="V74" i="28"/>
  <c r="U74" i="28"/>
  <c r="T74" i="28"/>
  <c r="S74" i="28"/>
  <c r="R74" i="28"/>
  <c r="Q74" i="28"/>
  <c r="P74" i="28"/>
  <c r="O74" i="28"/>
  <c r="N74" i="28"/>
  <c r="M74" i="28"/>
  <c r="L74" i="28"/>
  <c r="K74" i="28"/>
  <c r="J74" i="28"/>
  <c r="I74" i="28"/>
  <c r="H74" i="28"/>
  <c r="G74" i="28"/>
  <c r="F74" i="28"/>
  <c r="E74" i="28"/>
  <c r="D74" i="28"/>
  <c r="C74" i="28"/>
  <c r="B74" i="28"/>
  <c r="B69" i="28"/>
  <c r="B68" i="28"/>
  <c r="B67" i="28"/>
  <c r="B66" i="28"/>
  <c r="B65" i="28"/>
  <c r="B64" i="28"/>
  <c r="B63" i="28"/>
  <c r="B62" i="28"/>
  <c r="B61" i="28"/>
  <c r="B60" i="28"/>
  <c r="B59" i="28"/>
  <c r="B58" i="28"/>
  <c r="B57" i="28"/>
  <c r="B56" i="28"/>
  <c r="B55" i="28"/>
  <c r="B54" i="28"/>
  <c r="B53" i="28"/>
  <c r="B52" i="28"/>
  <c r="B51" i="28"/>
  <c r="B50" i="28"/>
  <c r="B49" i="28"/>
  <c r="B48" i="28"/>
  <c r="B47" i="28"/>
  <c r="B46" i="28"/>
  <c r="AL44" i="28"/>
  <c r="AK44" i="28"/>
  <c r="AJ44" i="28"/>
  <c r="AI44" i="28"/>
  <c r="AH44" i="28"/>
  <c r="AG44" i="28"/>
  <c r="AF44" i="28"/>
  <c r="AE44" i="28"/>
  <c r="AD44" i="28"/>
  <c r="AC44" i="28"/>
  <c r="AB44" i="28"/>
  <c r="AA44" i="28"/>
  <c r="Z44" i="28"/>
  <c r="Y44" i="28"/>
  <c r="X44" i="28"/>
  <c r="W44" i="28"/>
  <c r="V44" i="28"/>
  <c r="U44" i="28"/>
  <c r="T44" i="28"/>
  <c r="S44" i="28"/>
  <c r="R44" i="28"/>
  <c r="Q44" i="28"/>
  <c r="P44" i="28"/>
  <c r="O44" i="28"/>
  <c r="N44" i="28"/>
  <c r="M44" i="28"/>
  <c r="L44" i="28"/>
  <c r="K44" i="28"/>
  <c r="J44" i="28"/>
  <c r="I44" i="28"/>
  <c r="H44" i="28"/>
  <c r="G44" i="28"/>
  <c r="F44" i="28"/>
  <c r="E44" i="28"/>
  <c r="D44" i="28"/>
  <c r="C44" i="28"/>
  <c r="B44" i="28"/>
  <c r="AL43" i="28"/>
  <c r="AK43" i="28"/>
  <c r="AJ43" i="28"/>
  <c r="AI43" i="28"/>
  <c r="AH43" i="28"/>
  <c r="AG43" i="28"/>
  <c r="AF43" i="28"/>
  <c r="AE43" i="28"/>
  <c r="AD43" i="28"/>
  <c r="AC43" i="28"/>
  <c r="AB43" i="28"/>
  <c r="AA43" i="28"/>
  <c r="Z43" i="28"/>
  <c r="Y43" i="28"/>
  <c r="X43" i="28"/>
  <c r="W43" i="28"/>
  <c r="V43" i="28"/>
  <c r="U43" i="28"/>
  <c r="T43" i="28"/>
  <c r="S43" i="28"/>
  <c r="R43" i="28"/>
  <c r="Q43" i="28"/>
  <c r="P43" i="28"/>
  <c r="O43" i="28"/>
  <c r="N43" i="28"/>
  <c r="M43" i="28"/>
  <c r="L43" i="28"/>
  <c r="K43" i="28"/>
  <c r="J43" i="28"/>
  <c r="I43" i="28"/>
  <c r="H43" i="28"/>
  <c r="G43" i="28"/>
  <c r="F43" i="28"/>
  <c r="E43" i="28"/>
  <c r="D43" i="28"/>
  <c r="C43" i="28"/>
  <c r="B43" i="28"/>
  <c r="G37" i="28"/>
  <c r="AN160" i="27"/>
  <c r="AM160" i="27"/>
  <c r="AN159" i="27"/>
  <c r="AM159" i="27"/>
  <c r="AN158" i="27"/>
  <c r="AM158" i="27"/>
  <c r="AN157" i="27"/>
  <c r="AM157" i="27"/>
  <c r="AN156" i="27"/>
  <c r="AM156" i="27"/>
  <c r="AN155" i="27"/>
  <c r="AM155" i="27"/>
  <c r="AN154" i="27"/>
  <c r="AM154" i="27"/>
  <c r="AN153" i="27"/>
  <c r="AM153" i="27"/>
  <c r="AN152" i="27"/>
  <c r="AM152" i="27"/>
  <c r="AN151" i="27"/>
  <c r="AM151" i="27"/>
  <c r="AN150" i="27"/>
  <c r="AM150" i="27"/>
  <c r="AN149" i="27"/>
  <c r="AM149" i="27"/>
  <c r="AN148" i="27"/>
  <c r="AM148" i="27"/>
  <c r="AN147" i="27"/>
  <c r="AM147" i="27"/>
  <c r="AN146" i="27"/>
  <c r="AM146" i="27"/>
  <c r="AN145" i="27"/>
  <c r="AM145" i="27"/>
  <c r="AN144" i="27"/>
  <c r="AM144" i="27"/>
  <c r="AN143" i="27"/>
  <c r="AM143" i="27"/>
  <c r="AN142" i="27"/>
  <c r="AM142" i="27"/>
  <c r="AN141" i="27"/>
  <c r="AM141" i="27"/>
  <c r="AN140" i="27"/>
  <c r="AM140" i="27"/>
  <c r="AN139" i="27"/>
  <c r="AM139" i="27"/>
  <c r="AN138" i="27"/>
  <c r="AM138" i="27"/>
  <c r="AN137" i="27"/>
  <c r="AM137" i="27"/>
  <c r="AL135" i="27"/>
  <c r="AK135" i="27"/>
  <c r="AJ135" i="27"/>
  <c r="AI135" i="27"/>
  <c r="AH135" i="27"/>
  <c r="AG135" i="27"/>
  <c r="AF135" i="27"/>
  <c r="AE135" i="27"/>
  <c r="AD135" i="27"/>
  <c r="AC135" i="27"/>
  <c r="AB135" i="27"/>
  <c r="AA135" i="27"/>
  <c r="Z135" i="27"/>
  <c r="Y135" i="27"/>
  <c r="X135" i="27"/>
  <c r="W135" i="27"/>
  <c r="V135" i="27"/>
  <c r="U135" i="27"/>
  <c r="T135" i="27"/>
  <c r="S135" i="27"/>
  <c r="R135" i="27"/>
  <c r="Q135" i="27"/>
  <c r="P135" i="27"/>
  <c r="O135" i="27"/>
  <c r="N135" i="27"/>
  <c r="M135" i="27"/>
  <c r="L135" i="27"/>
  <c r="K135" i="27"/>
  <c r="J135" i="27"/>
  <c r="I135" i="27"/>
  <c r="H135" i="27"/>
  <c r="G135" i="27"/>
  <c r="F135" i="27"/>
  <c r="E135" i="27"/>
  <c r="D135" i="27"/>
  <c r="C135" i="27"/>
  <c r="B135" i="27"/>
  <c r="AL134" i="27"/>
  <c r="AK134" i="27"/>
  <c r="AJ134" i="27"/>
  <c r="AI134" i="27"/>
  <c r="AH134" i="27"/>
  <c r="AG134" i="27"/>
  <c r="AF134" i="27"/>
  <c r="AE134" i="27"/>
  <c r="AD134" i="27"/>
  <c r="AC134" i="27"/>
  <c r="AB134" i="27"/>
  <c r="AA134" i="27"/>
  <c r="Z134" i="27"/>
  <c r="Y134" i="27"/>
  <c r="X134" i="27"/>
  <c r="W134" i="27"/>
  <c r="V134" i="27"/>
  <c r="U134" i="27"/>
  <c r="T134" i="27"/>
  <c r="S134" i="27"/>
  <c r="R134" i="27"/>
  <c r="Q134" i="27"/>
  <c r="P134" i="27"/>
  <c r="O134" i="27"/>
  <c r="N134" i="27"/>
  <c r="M134" i="27"/>
  <c r="L134" i="27"/>
  <c r="K134" i="27"/>
  <c r="J134" i="27"/>
  <c r="I134" i="27"/>
  <c r="H134" i="27"/>
  <c r="G134" i="27"/>
  <c r="F134" i="27"/>
  <c r="E134" i="27"/>
  <c r="D134" i="27"/>
  <c r="C134" i="27"/>
  <c r="B134" i="27"/>
  <c r="F130" i="27"/>
  <c r="F190" i="27"/>
  <c r="E130" i="27"/>
  <c r="E190" i="27"/>
  <c r="D130" i="27"/>
  <c r="D190" i="27"/>
  <c r="C130" i="27"/>
  <c r="C190" i="27"/>
  <c r="B130" i="27"/>
  <c r="B190" i="27"/>
  <c r="F129" i="27"/>
  <c r="F189" i="27"/>
  <c r="E129" i="27"/>
  <c r="E189" i="27"/>
  <c r="D129" i="27"/>
  <c r="D189" i="27"/>
  <c r="C129" i="27"/>
  <c r="C189" i="27"/>
  <c r="B129" i="27"/>
  <c r="B189" i="27"/>
  <c r="F128" i="27"/>
  <c r="F188" i="27"/>
  <c r="E128" i="27"/>
  <c r="E188" i="27"/>
  <c r="D128" i="27"/>
  <c r="D188" i="27"/>
  <c r="C128" i="27"/>
  <c r="C188" i="27"/>
  <c r="B128" i="27"/>
  <c r="B188" i="27"/>
  <c r="F127" i="27"/>
  <c r="F187" i="27"/>
  <c r="E127" i="27"/>
  <c r="E187" i="27"/>
  <c r="D127" i="27"/>
  <c r="D187" i="27"/>
  <c r="C127" i="27"/>
  <c r="C187" i="27"/>
  <c r="B127" i="27"/>
  <c r="B187" i="27"/>
  <c r="F126" i="27"/>
  <c r="F186" i="27"/>
  <c r="E126" i="27"/>
  <c r="E186" i="27"/>
  <c r="D126" i="27"/>
  <c r="D186" i="27"/>
  <c r="C126" i="27"/>
  <c r="C186" i="27"/>
  <c r="B126" i="27"/>
  <c r="B186" i="27"/>
  <c r="F125" i="27"/>
  <c r="F185" i="27"/>
  <c r="E125" i="27"/>
  <c r="E185" i="27"/>
  <c r="D125" i="27"/>
  <c r="D185" i="27"/>
  <c r="C125" i="27"/>
  <c r="C185" i="27"/>
  <c r="B125" i="27"/>
  <c r="B185" i="27"/>
  <c r="F124" i="27"/>
  <c r="F184" i="27"/>
  <c r="E124" i="27"/>
  <c r="E184" i="27"/>
  <c r="D124" i="27"/>
  <c r="D184" i="27"/>
  <c r="C124" i="27"/>
  <c r="C184" i="27"/>
  <c r="B124" i="27"/>
  <c r="B184" i="27"/>
  <c r="F123" i="27"/>
  <c r="F183" i="27"/>
  <c r="E123" i="27"/>
  <c r="E183" i="27"/>
  <c r="D123" i="27"/>
  <c r="D183" i="27"/>
  <c r="C123" i="27"/>
  <c r="C183" i="27"/>
  <c r="B123" i="27"/>
  <c r="B183" i="27"/>
  <c r="F122" i="27"/>
  <c r="F182" i="27"/>
  <c r="E122" i="27"/>
  <c r="E182" i="27"/>
  <c r="D122" i="27"/>
  <c r="D182" i="27"/>
  <c r="C122" i="27"/>
  <c r="C182" i="27"/>
  <c r="B122" i="27"/>
  <c r="B182" i="27"/>
  <c r="F121" i="27"/>
  <c r="F181" i="27"/>
  <c r="E121" i="27"/>
  <c r="E181" i="27"/>
  <c r="D121" i="27"/>
  <c r="D181" i="27"/>
  <c r="C121" i="27"/>
  <c r="C181" i="27"/>
  <c r="B121" i="27"/>
  <c r="B181" i="27"/>
  <c r="F120" i="27"/>
  <c r="F180" i="27"/>
  <c r="E120" i="27"/>
  <c r="E180" i="27"/>
  <c r="D120" i="27"/>
  <c r="D180" i="27"/>
  <c r="C120" i="27"/>
  <c r="C180" i="27"/>
  <c r="B120" i="27"/>
  <c r="B180" i="27"/>
  <c r="F119" i="27"/>
  <c r="F179" i="27"/>
  <c r="E119" i="27"/>
  <c r="E179" i="27"/>
  <c r="D119" i="27"/>
  <c r="D179" i="27"/>
  <c r="C119" i="27"/>
  <c r="C179" i="27"/>
  <c r="B119" i="27"/>
  <c r="B179" i="27"/>
  <c r="F118" i="27"/>
  <c r="F178" i="27"/>
  <c r="E118" i="27"/>
  <c r="E178" i="27"/>
  <c r="D118" i="27"/>
  <c r="D178" i="27"/>
  <c r="C118" i="27"/>
  <c r="C178" i="27"/>
  <c r="B118" i="27"/>
  <c r="B178" i="27"/>
  <c r="F117" i="27"/>
  <c r="F177" i="27"/>
  <c r="E117" i="27"/>
  <c r="E177" i="27"/>
  <c r="D117" i="27"/>
  <c r="D177" i="27"/>
  <c r="C117" i="27"/>
  <c r="C177" i="27"/>
  <c r="B117" i="27"/>
  <c r="B177" i="27"/>
  <c r="F116" i="27"/>
  <c r="F176" i="27"/>
  <c r="E116" i="27"/>
  <c r="E176" i="27"/>
  <c r="D116" i="27"/>
  <c r="D176" i="27"/>
  <c r="C116" i="27"/>
  <c r="C176" i="27"/>
  <c r="B116" i="27"/>
  <c r="B176" i="27"/>
  <c r="F115" i="27"/>
  <c r="F175" i="27"/>
  <c r="E115" i="27"/>
  <c r="E175" i="27"/>
  <c r="D115" i="27"/>
  <c r="D175" i="27"/>
  <c r="C115" i="27"/>
  <c r="C175" i="27"/>
  <c r="B115" i="27"/>
  <c r="B175" i="27"/>
  <c r="F114" i="27"/>
  <c r="F174" i="27"/>
  <c r="E114" i="27"/>
  <c r="E174" i="27"/>
  <c r="D114" i="27"/>
  <c r="D174" i="27"/>
  <c r="C114" i="27"/>
  <c r="C174" i="27"/>
  <c r="B114" i="27"/>
  <c r="B174" i="27"/>
  <c r="F113" i="27"/>
  <c r="F173" i="27"/>
  <c r="E113" i="27"/>
  <c r="E173" i="27"/>
  <c r="D113" i="27"/>
  <c r="D173" i="27"/>
  <c r="C113" i="27"/>
  <c r="C173" i="27"/>
  <c r="B113" i="27"/>
  <c r="B173" i="27"/>
  <c r="F112" i="27"/>
  <c r="F172" i="27"/>
  <c r="E112" i="27"/>
  <c r="E172" i="27"/>
  <c r="D112" i="27"/>
  <c r="D172" i="27"/>
  <c r="C112" i="27"/>
  <c r="C172" i="27"/>
  <c r="B112" i="27"/>
  <c r="B172" i="27"/>
  <c r="F111" i="27"/>
  <c r="F171" i="27"/>
  <c r="E111" i="27"/>
  <c r="E171" i="27"/>
  <c r="D111" i="27"/>
  <c r="D171" i="27"/>
  <c r="C111" i="27"/>
  <c r="C171" i="27"/>
  <c r="B111" i="27"/>
  <c r="B171" i="27"/>
  <c r="F110" i="27"/>
  <c r="F170" i="27"/>
  <c r="E110" i="27"/>
  <c r="E170" i="27"/>
  <c r="D110" i="27"/>
  <c r="D170" i="27"/>
  <c r="C110" i="27"/>
  <c r="C170" i="27"/>
  <c r="B110" i="27"/>
  <c r="B170" i="27"/>
  <c r="F109" i="27"/>
  <c r="F169" i="27"/>
  <c r="E109" i="27"/>
  <c r="E169" i="27"/>
  <c r="D109" i="27"/>
  <c r="D169" i="27"/>
  <c r="C109" i="27"/>
  <c r="C169" i="27"/>
  <c r="B109" i="27"/>
  <c r="B169" i="27"/>
  <c r="F108" i="27"/>
  <c r="F168" i="27"/>
  <c r="E108" i="27"/>
  <c r="E168" i="27"/>
  <c r="D108" i="27"/>
  <c r="D168" i="27"/>
  <c r="C108" i="27"/>
  <c r="C168" i="27"/>
  <c r="B108" i="27"/>
  <c r="B168" i="27"/>
  <c r="F107" i="27"/>
  <c r="F167" i="27"/>
  <c r="E107" i="27"/>
  <c r="E167" i="27"/>
  <c r="D107" i="27"/>
  <c r="D167" i="27"/>
  <c r="C107" i="27"/>
  <c r="C167" i="27"/>
  <c r="B107" i="27"/>
  <c r="B167" i="27"/>
  <c r="AL105" i="27"/>
  <c r="AK105" i="27"/>
  <c r="AJ105" i="27"/>
  <c r="AI105" i="27"/>
  <c r="AH105" i="27"/>
  <c r="AG105" i="27"/>
  <c r="AF105" i="27"/>
  <c r="AE105" i="27"/>
  <c r="AD105" i="27"/>
  <c r="AC105" i="27"/>
  <c r="AB105" i="27"/>
  <c r="AA105" i="27"/>
  <c r="Z105" i="27"/>
  <c r="Y105" i="27"/>
  <c r="X105" i="27"/>
  <c r="W105" i="27"/>
  <c r="V105" i="27"/>
  <c r="U105" i="27"/>
  <c r="T105" i="27"/>
  <c r="S105" i="27"/>
  <c r="R105" i="27"/>
  <c r="Q105" i="27"/>
  <c r="P105" i="27"/>
  <c r="O105" i="27"/>
  <c r="N105" i="27"/>
  <c r="M105" i="27"/>
  <c r="L105" i="27"/>
  <c r="K105" i="27"/>
  <c r="J105" i="27"/>
  <c r="I105" i="27"/>
  <c r="H105" i="27"/>
  <c r="G105" i="27"/>
  <c r="F105" i="27"/>
  <c r="E105" i="27"/>
  <c r="D105" i="27"/>
  <c r="C105" i="27"/>
  <c r="B105" i="27"/>
  <c r="AL104" i="27"/>
  <c r="AK104" i="27"/>
  <c r="AJ104" i="27"/>
  <c r="AI104" i="27"/>
  <c r="AH104" i="27"/>
  <c r="AG104" i="27"/>
  <c r="AF104" i="27"/>
  <c r="AE104" i="27"/>
  <c r="AD104" i="27"/>
  <c r="AC104" i="27"/>
  <c r="AB104" i="27"/>
  <c r="AA104" i="27"/>
  <c r="Z104" i="27"/>
  <c r="Y104" i="27"/>
  <c r="X104" i="27"/>
  <c r="W104" i="27"/>
  <c r="V104" i="27"/>
  <c r="U104" i="27"/>
  <c r="T104" i="27"/>
  <c r="S104" i="27"/>
  <c r="R104" i="27"/>
  <c r="Q104" i="27"/>
  <c r="P104" i="27"/>
  <c r="O104" i="27"/>
  <c r="N104" i="27"/>
  <c r="M104" i="27"/>
  <c r="L104" i="27"/>
  <c r="K104" i="27"/>
  <c r="J104" i="27"/>
  <c r="I104" i="27"/>
  <c r="H104" i="27"/>
  <c r="G104" i="27"/>
  <c r="F104" i="27"/>
  <c r="E104" i="27"/>
  <c r="D104" i="27"/>
  <c r="C104" i="27"/>
  <c r="B104" i="27"/>
  <c r="AL75" i="27"/>
  <c r="AK75" i="27"/>
  <c r="AJ75" i="27"/>
  <c r="AI75" i="27"/>
  <c r="AH75" i="27"/>
  <c r="AG75" i="27"/>
  <c r="AF75" i="27"/>
  <c r="AE75" i="27"/>
  <c r="AD75" i="27"/>
  <c r="AC75" i="27"/>
  <c r="AB75" i="27"/>
  <c r="AA75" i="27"/>
  <c r="Z75" i="27"/>
  <c r="Y75" i="27"/>
  <c r="X75" i="27"/>
  <c r="W75" i="27"/>
  <c r="V75" i="27"/>
  <c r="U75" i="27"/>
  <c r="T75" i="27"/>
  <c r="S75" i="27"/>
  <c r="R75" i="27"/>
  <c r="Q75" i="27"/>
  <c r="P75" i="27"/>
  <c r="O75" i="27"/>
  <c r="N75" i="27"/>
  <c r="M75" i="27"/>
  <c r="L75" i="27"/>
  <c r="K75" i="27"/>
  <c r="J75" i="27"/>
  <c r="I75" i="27"/>
  <c r="H75" i="27"/>
  <c r="G75" i="27"/>
  <c r="F75" i="27"/>
  <c r="E75" i="27"/>
  <c r="D75" i="27"/>
  <c r="C75" i="27"/>
  <c r="B75" i="27"/>
  <c r="AL74" i="27"/>
  <c r="AK74" i="27"/>
  <c r="AJ74" i="27"/>
  <c r="AI74" i="27"/>
  <c r="AH74" i="27"/>
  <c r="AG74" i="27"/>
  <c r="AF74" i="27"/>
  <c r="AE74" i="27"/>
  <c r="AD74" i="27"/>
  <c r="AC74" i="27"/>
  <c r="AB74" i="27"/>
  <c r="AA74" i="27"/>
  <c r="Z74" i="27"/>
  <c r="Y74" i="27"/>
  <c r="X74" i="27"/>
  <c r="W74" i="27"/>
  <c r="V74" i="27"/>
  <c r="U74" i="27"/>
  <c r="T74" i="27"/>
  <c r="S74" i="27"/>
  <c r="R74" i="27"/>
  <c r="Q74" i="27"/>
  <c r="P74" i="27"/>
  <c r="O74" i="27"/>
  <c r="N74" i="27"/>
  <c r="M74" i="27"/>
  <c r="L74" i="27"/>
  <c r="K74" i="27"/>
  <c r="J74" i="27"/>
  <c r="I74" i="27"/>
  <c r="H74" i="27"/>
  <c r="G74" i="27"/>
  <c r="F74" i="27"/>
  <c r="E74" i="27"/>
  <c r="D74" i="27"/>
  <c r="C74" i="27"/>
  <c r="B74" i="27"/>
  <c r="F69" i="27"/>
  <c r="E69" i="27"/>
  <c r="D69" i="27"/>
  <c r="C69" i="27"/>
  <c r="B69" i="27"/>
  <c r="F68" i="27"/>
  <c r="E68" i="27"/>
  <c r="D68" i="27"/>
  <c r="C68" i="27"/>
  <c r="B68" i="27"/>
  <c r="F67" i="27"/>
  <c r="E67" i="27"/>
  <c r="D67" i="27"/>
  <c r="C67" i="27"/>
  <c r="B67" i="27"/>
  <c r="F66" i="27"/>
  <c r="E66" i="27"/>
  <c r="D66" i="27"/>
  <c r="C66" i="27"/>
  <c r="B66" i="27"/>
  <c r="F65" i="27"/>
  <c r="E65" i="27"/>
  <c r="D65" i="27"/>
  <c r="C65" i="27"/>
  <c r="B65" i="27"/>
  <c r="F64" i="27"/>
  <c r="E64" i="27"/>
  <c r="D64" i="27"/>
  <c r="C64" i="27"/>
  <c r="B64" i="27"/>
  <c r="F63" i="27"/>
  <c r="E63" i="27"/>
  <c r="D63" i="27"/>
  <c r="C63" i="27"/>
  <c r="B63" i="27"/>
  <c r="F62" i="27"/>
  <c r="E62" i="27"/>
  <c r="D62" i="27"/>
  <c r="C62" i="27"/>
  <c r="B62" i="27"/>
  <c r="F61" i="27"/>
  <c r="E61" i="27"/>
  <c r="D61" i="27"/>
  <c r="C61" i="27"/>
  <c r="B61" i="27"/>
  <c r="F60" i="27"/>
  <c r="E60" i="27"/>
  <c r="D60" i="27"/>
  <c r="C60" i="27"/>
  <c r="B60" i="27"/>
  <c r="F59" i="27"/>
  <c r="E59" i="27"/>
  <c r="D59" i="27"/>
  <c r="C59" i="27"/>
  <c r="B59" i="27"/>
  <c r="F58" i="27"/>
  <c r="E58" i="27"/>
  <c r="D58" i="27"/>
  <c r="C58" i="27"/>
  <c r="B58" i="27"/>
  <c r="F57" i="27"/>
  <c r="E57" i="27"/>
  <c r="D57" i="27"/>
  <c r="C57" i="27"/>
  <c r="B57" i="27"/>
  <c r="F56" i="27"/>
  <c r="E56" i="27"/>
  <c r="D56" i="27"/>
  <c r="C56" i="27"/>
  <c r="B56" i="27"/>
  <c r="F55" i="27"/>
  <c r="E55" i="27"/>
  <c r="D55" i="27"/>
  <c r="C55" i="27"/>
  <c r="B55" i="27"/>
  <c r="F54" i="27"/>
  <c r="E54" i="27"/>
  <c r="D54" i="27"/>
  <c r="C54" i="27"/>
  <c r="B54" i="27"/>
  <c r="F53" i="27"/>
  <c r="E53" i="27"/>
  <c r="D53" i="27"/>
  <c r="C53" i="27"/>
  <c r="B53" i="27"/>
  <c r="F52" i="27"/>
  <c r="E52" i="27"/>
  <c r="D52" i="27"/>
  <c r="C52" i="27"/>
  <c r="B52" i="27"/>
  <c r="F51" i="27"/>
  <c r="E51" i="27"/>
  <c r="D51" i="27"/>
  <c r="C51" i="27"/>
  <c r="B51" i="27"/>
  <c r="F50" i="27"/>
  <c r="E50" i="27"/>
  <c r="D50" i="27"/>
  <c r="C50" i="27"/>
  <c r="B50" i="27"/>
  <c r="F49" i="27"/>
  <c r="E49" i="27"/>
  <c r="D49" i="27"/>
  <c r="C49" i="27"/>
  <c r="B49" i="27"/>
  <c r="F48" i="27"/>
  <c r="E48" i="27"/>
  <c r="D48" i="27"/>
  <c r="C48" i="27"/>
  <c r="B48" i="27"/>
  <c r="F47" i="27"/>
  <c r="E47" i="27"/>
  <c r="D47" i="27"/>
  <c r="C47" i="27"/>
  <c r="B47" i="27"/>
  <c r="F46" i="27"/>
  <c r="E46" i="27"/>
  <c r="D46" i="27"/>
  <c r="C46" i="27"/>
  <c r="B46" i="27"/>
  <c r="AL44" i="27"/>
  <c r="AK44" i="27"/>
  <c r="AJ44" i="27"/>
  <c r="AI44" i="27"/>
  <c r="AH44" i="27"/>
  <c r="AG44" i="27"/>
  <c r="AF44" i="27"/>
  <c r="AE44" i="27"/>
  <c r="AD44" i="27"/>
  <c r="AC44" i="27"/>
  <c r="AB44" i="27"/>
  <c r="AA44" i="27"/>
  <c r="Z44" i="27"/>
  <c r="Y44" i="27"/>
  <c r="X44" i="27"/>
  <c r="W44" i="27"/>
  <c r="V44" i="27"/>
  <c r="U44" i="27"/>
  <c r="T44" i="27"/>
  <c r="S44" i="27"/>
  <c r="R44" i="27"/>
  <c r="Q44" i="27"/>
  <c r="P44" i="27"/>
  <c r="O44" i="27"/>
  <c r="N44" i="27"/>
  <c r="M44" i="27"/>
  <c r="L44" i="27"/>
  <c r="K44" i="27"/>
  <c r="J44" i="27"/>
  <c r="I44" i="27"/>
  <c r="H44" i="27"/>
  <c r="G44" i="27"/>
  <c r="F44" i="27"/>
  <c r="E44" i="27"/>
  <c r="D44" i="27"/>
  <c r="C44" i="27"/>
  <c r="B44" i="27"/>
  <c r="AL43" i="27"/>
  <c r="AK43" i="27"/>
  <c r="AJ43" i="27"/>
  <c r="AI43" i="27"/>
  <c r="AH43" i="27"/>
  <c r="AG43" i="27"/>
  <c r="AF43" i="27"/>
  <c r="AE43" i="27"/>
  <c r="AD43" i="27"/>
  <c r="AC43" i="27"/>
  <c r="AB43" i="27"/>
  <c r="AA43" i="27"/>
  <c r="Z43" i="27"/>
  <c r="Y43" i="27"/>
  <c r="X43" i="27"/>
  <c r="W43" i="27"/>
  <c r="V43" i="27"/>
  <c r="U43" i="27"/>
  <c r="T43" i="27"/>
  <c r="S43" i="27"/>
  <c r="R43" i="27"/>
  <c r="Q43" i="27"/>
  <c r="P43" i="27"/>
  <c r="O43" i="27"/>
  <c r="N43" i="27"/>
  <c r="M43" i="27"/>
  <c r="L43" i="27"/>
  <c r="K43" i="27"/>
  <c r="J43" i="27"/>
  <c r="I43" i="27"/>
  <c r="H43" i="27"/>
  <c r="G43" i="27"/>
  <c r="F43" i="27"/>
  <c r="E43" i="27"/>
  <c r="D43" i="27"/>
  <c r="C43" i="27"/>
  <c r="B43" i="27"/>
  <c r="G37" i="27"/>
  <c r="AN160" i="26"/>
  <c r="AM160" i="26"/>
  <c r="AN159" i="26"/>
  <c r="AM159" i="26"/>
  <c r="AN158" i="26"/>
  <c r="AM158" i="26"/>
  <c r="AN157" i="26"/>
  <c r="AM157" i="26"/>
  <c r="AN156" i="26"/>
  <c r="AM156" i="26"/>
  <c r="AN155" i="26"/>
  <c r="AM155" i="26"/>
  <c r="AN154" i="26"/>
  <c r="AM154" i="26"/>
  <c r="AN153" i="26"/>
  <c r="AM153" i="26"/>
  <c r="AN152" i="26"/>
  <c r="AM152" i="26"/>
  <c r="AN151" i="26"/>
  <c r="AM151" i="26"/>
  <c r="AN150" i="26"/>
  <c r="AM150" i="26"/>
  <c r="AN149" i="26"/>
  <c r="AM149" i="26"/>
  <c r="AN148" i="26"/>
  <c r="AM148" i="26"/>
  <c r="AN147" i="26"/>
  <c r="AM147" i="26"/>
  <c r="AN146" i="26"/>
  <c r="AM146" i="26"/>
  <c r="AN145" i="26"/>
  <c r="AM145" i="26"/>
  <c r="AN144" i="26"/>
  <c r="AM144" i="26"/>
  <c r="AN143" i="26"/>
  <c r="AM143" i="26"/>
  <c r="AN142" i="26"/>
  <c r="AM142" i="26"/>
  <c r="AN141" i="26"/>
  <c r="AM141" i="26"/>
  <c r="AN140" i="26"/>
  <c r="AM140" i="26"/>
  <c r="AN139" i="26"/>
  <c r="AM139" i="26"/>
  <c r="AN138" i="26"/>
  <c r="AM138" i="26"/>
  <c r="AN137" i="26"/>
  <c r="AM137" i="26"/>
  <c r="AL135" i="26"/>
  <c r="AK135" i="26"/>
  <c r="AJ135" i="26"/>
  <c r="AI135" i="26"/>
  <c r="AH135" i="26"/>
  <c r="AG135" i="26"/>
  <c r="AF135" i="26"/>
  <c r="AE135" i="26"/>
  <c r="AD135" i="26"/>
  <c r="AC135" i="26"/>
  <c r="AB135" i="26"/>
  <c r="AA135" i="26"/>
  <c r="Z135" i="26"/>
  <c r="Y135" i="26"/>
  <c r="X135" i="26"/>
  <c r="W135" i="26"/>
  <c r="V135" i="26"/>
  <c r="U135" i="26"/>
  <c r="T135" i="26"/>
  <c r="S135" i="26"/>
  <c r="R135" i="26"/>
  <c r="Q135" i="26"/>
  <c r="P135" i="26"/>
  <c r="O135" i="26"/>
  <c r="N135" i="26"/>
  <c r="M135" i="26"/>
  <c r="L135" i="26"/>
  <c r="K135" i="26"/>
  <c r="J135" i="26"/>
  <c r="I135" i="26"/>
  <c r="H135" i="26"/>
  <c r="G135" i="26"/>
  <c r="F135" i="26"/>
  <c r="E135" i="26"/>
  <c r="D135" i="26"/>
  <c r="C135" i="26"/>
  <c r="B135" i="26"/>
  <c r="E134" i="26"/>
  <c r="D134" i="26"/>
  <c r="C134" i="26"/>
  <c r="B134" i="26"/>
  <c r="AL105" i="26"/>
  <c r="AK105" i="26"/>
  <c r="AJ105" i="26"/>
  <c r="AI105" i="26"/>
  <c r="AH105" i="26"/>
  <c r="AG105" i="26"/>
  <c r="AF105" i="26"/>
  <c r="AE105" i="26"/>
  <c r="AD105" i="26"/>
  <c r="AC105" i="26"/>
  <c r="AB105" i="26"/>
  <c r="AA105" i="26"/>
  <c r="Z105" i="26"/>
  <c r="Y105" i="26"/>
  <c r="X105" i="26"/>
  <c r="W105" i="26"/>
  <c r="V105" i="26"/>
  <c r="U105" i="26"/>
  <c r="T105" i="26"/>
  <c r="S105" i="26"/>
  <c r="R105" i="26"/>
  <c r="Q105" i="26"/>
  <c r="P105" i="26"/>
  <c r="O105" i="26"/>
  <c r="N105" i="26"/>
  <c r="M105" i="26"/>
  <c r="L105" i="26"/>
  <c r="K105" i="26"/>
  <c r="J105" i="26"/>
  <c r="I105" i="26"/>
  <c r="H105" i="26"/>
  <c r="G105" i="26"/>
  <c r="F105" i="26"/>
  <c r="E105" i="26"/>
  <c r="D105" i="26"/>
  <c r="C105" i="26"/>
  <c r="B105" i="26"/>
  <c r="E104" i="26"/>
  <c r="D104" i="26"/>
  <c r="C104" i="26"/>
  <c r="B104" i="26"/>
  <c r="AL75" i="26"/>
  <c r="AK75" i="26"/>
  <c r="AJ75" i="26"/>
  <c r="AI75" i="26"/>
  <c r="AH75" i="26"/>
  <c r="AG75" i="26"/>
  <c r="AF75" i="26"/>
  <c r="AE75" i="26"/>
  <c r="AD75" i="26"/>
  <c r="AC75" i="26"/>
  <c r="AB75" i="26"/>
  <c r="AA75" i="26"/>
  <c r="Z75" i="26"/>
  <c r="Y75" i="26"/>
  <c r="X75" i="26"/>
  <c r="W75" i="26"/>
  <c r="V75" i="26"/>
  <c r="U75" i="26"/>
  <c r="T75" i="26"/>
  <c r="S75" i="26"/>
  <c r="R75" i="26"/>
  <c r="Q75" i="26"/>
  <c r="P75" i="26"/>
  <c r="O75" i="26"/>
  <c r="N75" i="26"/>
  <c r="M75" i="26"/>
  <c r="L75" i="26"/>
  <c r="K75" i="26"/>
  <c r="J75" i="26"/>
  <c r="I75" i="26"/>
  <c r="H75" i="26"/>
  <c r="G75" i="26"/>
  <c r="F75" i="26"/>
  <c r="E75" i="26"/>
  <c r="D75" i="26"/>
  <c r="C75" i="26"/>
  <c r="B75" i="26"/>
  <c r="E74" i="26"/>
  <c r="D74" i="26"/>
  <c r="C74" i="26"/>
  <c r="B74" i="26"/>
  <c r="AL44" i="26"/>
  <c r="AK44" i="26"/>
  <c r="AJ44" i="26"/>
  <c r="AI44" i="26"/>
  <c r="AH44" i="26"/>
  <c r="AG44" i="26"/>
  <c r="AF44" i="26"/>
  <c r="AE44" i="26"/>
  <c r="AD44" i="26"/>
  <c r="AC44" i="26"/>
  <c r="AB44" i="26"/>
  <c r="AA44" i="26"/>
  <c r="Z44" i="26"/>
  <c r="Y44" i="26"/>
  <c r="X44" i="26"/>
  <c r="W44" i="26"/>
  <c r="V44" i="26"/>
  <c r="U44" i="26"/>
  <c r="T44" i="26"/>
  <c r="S44" i="26"/>
  <c r="R44" i="26"/>
  <c r="Q44" i="26"/>
  <c r="P44" i="26"/>
  <c r="O44" i="26"/>
  <c r="N44" i="26"/>
  <c r="M44" i="26"/>
  <c r="L44" i="26"/>
  <c r="K44" i="26"/>
  <c r="J44" i="26"/>
  <c r="I44" i="26"/>
  <c r="H44" i="26"/>
  <c r="G44" i="26"/>
  <c r="F44" i="26"/>
  <c r="E44" i="26"/>
  <c r="D44" i="26"/>
  <c r="C44" i="26"/>
  <c r="B44" i="26"/>
  <c r="D43" i="26"/>
  <c r="C43" i="26"/>
  <c r="B43" i="26"/>
  <c r="G37" i="26"/>
  <c r="AN160" i="13"/>
  <c r="AM160" i="13"/>
  <c r="AN159" i="13"/>
  <c r="AM159" i="13"/>
  <c r="AN158" i="13"/>
  <c r="AM158" i="13"/>
  <c r="AN157" i="13"/>
  <c r="AM157" i="13"/>
  <c r="AN156" i="13"/>
  <c r="AM156" i="13"/>
  <c r="AN155" i="13"/>
  <c r="AM155" i="13"/>
  <c r="AN154" i="13"/>
  <c r="AM154" i="13"/>
  <c r="AN153" i="13"/>
  <c r="AM153" i="13"/>
  <c r="AN152" i="13"/>
  <c r="AM152" i="13"/>
  <c r="AN151" i="13"/>
  <c r="AM151" i="13"/>
  <c r="AN150" i="13"/>
  <c r="AM150" i="13"/>
  <c r="AN149" i="13"/>
  <c r="AM149" i="13"/>
  <c r="AN148" i="13"/>
  <c r="AM148" i="13"/>
  <c r="AN147" i="13"/>
  <c r="AM147" i="13"/>
  <c r="AN146" i="13"/>
  <c r="AM146" i="13"/>
  <c r="AN145" i="13"/>
  <c r="AM145" i="13"/>
  <c r="AN144" i="13"/>
  <c r="AM144" i="13"/>
  <c r="AN143" i="13"/>
  <c r="AM143" i="13"/>
  <c r="AN142" i="13"/>
  <c r="AM142" i="13"/>
  <c r="AN141" i="13"/>
  <c r="AM141" i="13"/>
  <c r="AN140" i="13"/>
  <c r="AM140" i="13"/>
  <c r="AN139" i="13"/>
  <c r="AM139" i="13"/>
  <c r="AN138" i="13"/>
  <c r="AM138" i="13"/>
  <c r="AN137" i="13"/>
  <c r="AM137" i="13"/>
  <c r="AL135" i="13"/>
  <c r="AK135" i="13"/>
  <c r="AJ135" i="13"/>
  <c r="AI135" i="13"/>
  <c r="AH135" i="13"/>
  <c r="AG135" i="13"/>
  <c r="AF135" i="13"/>
  <c r="AE135" i="13"/>
  <c r="AD135" i="13"/>
  <c r="AC135" i="13"/>
  <c r="AB135" i="13"/>
  <c r="AA135" i="13"/>
  <c r="Z135" i="13"/>
  <c r="Y135" i="13"/>
  <c r="X135" i="13"/>
  <c r="W135" i="13"/>
  <c r="V135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D135" i="13"/>
  <c r="C135" i="13"/>
  <c r="B135" i="13"/>
  <c r="AL134" i="13"/>
  <c r="AK134" i="13"/>
  <c r="AJ134" i="13"/>
  <c r="AI134" i="13"/>
  <c r="AH134" i="13"/>
  <c r="AG134" i="13"/>
  <c r="AF134" i="13"/>
  <c r="AE134" i="13"/>
  <c r="AD134" i="13"/>
  <c r="AC134" i="13"/>
  <c r="AB134" i="13"/>
  <c r="AA134" i="13"/>
  <c r="Z134" i="13"/>
  <c r="Y134" i="13"/>
  <c r="X134" i="13"/>
  <c r="W134" i="13"/>
  <c r="V134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D134" i="13"/>
  <c r="C134" i="13"/>
  <c r="B134" i="13"/>
  <c r="AL130" i="13"/>
  <c r="AL190" i="13"/>
  <c r="AK130" i="13"/>
  <c r="AK190" i="13"/>
  <c r="AJ130" i="13"/>
  <c r="AJ190" i="13"/>
  <c r="AI130" i="13"/>
  <c r="AI190" i="13"/>
  <c r="AH130" i="13"/>
  <c r="AH190" i="13"/>
  <c r="AG130" i="13"/>
  <c r="AG190" i="13"/>
  <c r="AF130" i="13"/>
  <c r="AF190" i="13"/>
  <c r="AE130" i="13"/>
  <c r="AE190" i="13"/>
  <c r="AD130" i="13"/>
  <c r="AD190" i="13"/>
  <c r="AC130" i="13"/>
  <c r="AC190" i="13"/>
  <c r="AB130" i="13"/>
  <c r="AB190" i="13"/>
  <c r="AA130" i="13"/>
  <c r="AA190" i="13"/>
  <c r="Z130" i="13"/>
  <c r="Z190" i="13"/>
  <c r="Y130" i="13"/>
  <c r="Y190" i="13"/>
  <c r="X130" i="13"/>
  <c r="X190" i="13"/>
  <c r="W130" i="13"/>
  <c r="W190" i="13"/>
  <c r="V130" i="13"/>
  <c r="V190" i="13"/>
  <c r="U130" i="13"/>
  <c r="U190" i="13"/>
  <c r="T130" i="13"/>
  <c r="T190" i="13"/>
  <c r="S130" i="13"/>
  <c r="S190" i="13"/>
  <c r="R130" i="13"/>
  <c r="R190" i="13"/>
  <c r="Q130" i="13"/>
  <c r="Q190" i="13"/>
  <c r="P130" i="13"/>
  <c r="P190" i="13"/>
  <c r="O130" i="13"/>
  <c r="O190" i="13"/>
  <c r="N130" i="13"/>
  <c r="N190" i="13"/>
  <c r="M130" i="13"/>
  <c r="M190" i="13"/>
  <c r="L130" i="13"/>
  <c r="L190" i="13"/>
  <c r="K130" i="13"/>
  <c r="K190" i="13"/>
  <c r="J130" i="13"/>
  <c r="J190" i="13"/>
  <c r="I130" i="13"/>
  <c r="I190" i="13"/>
  <c r="H130" i="13"/>
  <c r="H190" i="13"/>
  <c r="G130" i="13"/>
  <c r="G190" i="13"/>
  <c r="F130" i="13"/>
  <c r="F190" i="13"/>
  <c r="E130" i="13"/>
  <c r="E190" i="13"/>
  <c r="D130" i="13"/>
  <c r="D190" i="13"/>
  <c r="C130" i="13"/>
  <c r="C190" i="13"/>
  <c r="B130" i="13"/>
  <c r="AL129" i="13"/>
  <c r="AL189" i="13"/>
  <c r="AK129" i="13"/>
  <c r="AK189" i="13"/>
  <c r="AJ129" i="13"/>
  <c r="AJ189" i="13"/>
  <c r="AI129" i="13"/>
  <c r="AI189" i="13"/>
  <c r="AH129" i="13"/>
  <c r="AH189" i="13"/>
  <c r="AG129" i="13"/>
  <c r="AG189" i="13"/>
  <c r="AF129" i="13"/>
  <c r="AF189" i="13"/>
  <c r="AE129" i="13"/>
  <c r="AE189" i="13"/>
  <c r="AD129" i="13"/>
  <c r="AD189" i="13"/>
  <c r="AC129" i="13"/>
  <c r="AC189" i="13"/>
  <c r="AB129" i="13"/>
  <c r="AB189" i="13"/>
  <c r="AA129" i="13"/>
  <c r="AA189" i="13"/>
  <c r="Z129" i="13"/>
  <c r="Z189" i="13"/>
  <c r="Y129" i="13"/>
  <c r="Y189" i="13"/>
  <c r="X129" i="13"/>
  <c r="X189" i="13"/>
  <c r="W129" i="13"/>
  <c r="W189" i="13"/>
  <c r="V129" i="13"/>
  <c r="V189" i="13"/>
  <c r="U129" i="13"/>
  <c r="U189" i="13"/>
  <c r="T129" i="13"/>
  <c r="T189" i="13"/>
  <c r="S129" i="13"/>
  <c r="S189" i="13"/>
  <c r="R129" i="13"/>
  <c r="R189" i="13"/>
  <c r="Q129" i="13"/>
  <c r="Q189" i="13"/>
  <c r="P129" i="13"/>
  <c r="P189" i="13"/>
  <c r="O129" i="13"/>
  <c r="O189" i="13"/>
  <c r="N129" i="13"/>
  <c r="N189" i="13"/>
  <c r="M129" i="13"/>
  <c r="M189" i="13"/>
  <c r="L129" i="13"/>
  <c r="L189" i="13"/>
  <c r="K129" i="13"/>
  <c r="K189" i="13"/>
  <c r="J129" i="13"/>
  <c r="J189" i="13"/>
  <c r="I129" i="13"/>
  <c r="I189" i="13"/>
  <c r="H129" i="13"/>
  <c r="H189" i="13"/>
  <c r="G129" i="13"/>
  <c r="G189" i="13"/>
  <c r="F129" i="13"/>
  <c r="F189" i="13"/>
  <c r="E129" i="13"/>
  <c r="E189" i="13"/>
  <c r="D129" i="13"/>
  <c r="D189" i="13"/>
  <c r="C129" i="13"/>
  <c r="C189" i="13"/>
  <c r="B129" i="13"/>
  <c r="AL128" i="13"/>
  <c r="AL188" i="13"/>
  <c r="AK128" i="13"/>
  <c r="AK188" i="13"/>
  <c r="AJ128" i="13"/>
  <c r="AJ188" i="13"/>
  <c r="AI128" i="13"/>
  <c r="AI188" i="13"/>
  <c r="AH128" i="13"/>
  <c r="AH188" i="13"/>
  <c r="AG128" i="13"/>
  <c r="AG188" i="13"/>
  <c r="AF128" i="13"/>
  <c r="AF188" i="13"/>
  <c r="AE128" i="13"/>
  <c r="AE188" i="13"/>
  <c r="AD128" i="13"/>
  <c r="AD188" i="13"/>
  <c r="AC128" i="13"/>
  <c r="AC188" i="13"/>
  <c r="AB128" i="13"/>
  <c r="AB188" i="13"/>
  <c r="AA128" i="13"/>
  <c r="AA188" i="13"/>
  <c r="Z128" i="13"/>
  <c r="Z188" i="13"/>
  <c r="Y128" i="13"/>
  <c r="Y188" i="13"/>
  <c r="X128" i="13"/>
  <c r="X188" i="13"/>
  <c r="W128" i="13"/>
  <c r="W188" i="13"/>
  <c r="V128" i="13"/>
  <c r="V188" i="13"/>
  <c r="U128" i="13"/>
  <c r="U188" i="13"/>
  <c r="T128" i="13"/>
  <c r="T188" i="13"/>
  <c r="S128" i="13"/>
  <c r="S188" i="13"/>
  <c r="R128" i="13"/>
  <c r="R188" i="13"/>
  <c r="Q128" i="13"/>
  <c r="Q188" i="13"/>
  <c r="P128" i="13"/>
  <c r="P188" i="13"/>
  <c r="O128" i="13"/>
  <c r="O188" i="13"/>
  <c r="N128" i="13"/>
  <c r="N188" i="13"/>
  <c r="M128" i="13"/>
  <c r="M188" i="13"/>
  <c r="L128" i="13"/>
  <c r="L188" i="13"/>
  <c r="K128" i="13"/>
  <c r="K188" i="13"/>
  <c r="J128" i="13"/>
  <c r="J188" i="13"/>
  <c r="I128" i="13"/>
  <c r="I188" i="13"/>
  <c r="H128" i="13"/>
  <c r="H188" i="13"/>
  <c r="G128" i="13"/>
  <c r="G188" i="13"/>
  <c r="F128" i="13"/>
  <c r="F188" i="13"/>
  <c r="E128" i="13"/>
  <c r="E188" i="13"/>
  <c r="D128" i="13"/>
  <c r="D188" i="13"/>
  <c r="C128" i="13"/>
  <c r="C188" i="13"/>
  <c r="B128" i="13"/>
  <c r="AL127" i="13"/>
  <c r="AL187" i="13"/>
  <c r="AK127" i="13"/>
  <c r="AK187" i="13"/>
  <c r="AJ127" i="13"/>
  <c r="AJ187" i="13"/>
  <c r="AI127" i="13"/>
  <c r="AI187" i="13"/>
  <c r="AH127" i="13"/>
  <c r="AH187" i="13"/>
  <c r="AG127" i="13"/>
  <c r="AG187" i="13"/>
  <c r="AF127" i="13"/>
  <c r="AF187" i="13"/>
  <c r="AE127" i="13"/>
  <c r="AE187" i="13"/>
  <c r="AD127" i="13"/>
  <c r="AD187" i="13"/>
  <c r="AC127" i="13"/>
  <c r="AC187" i="13"/>
  <c r="AB127" i="13"/>
  <c r="AB187" i="13"/>
  <c r="AA127" i="13"/>
  <c r="AA187" i="13"/>
  <c r="Z127" i="13"/>
  <c r="Z187" i="13"/>
  <c r="Y127" i="13"/>
  <c r="Y187" i="13"/>
  <c r="X127" i="13"/>
  <c r="X187" i="13"/>
  <c r="W127" i="13"/>
  <c r="W187" i="13"/>
  <c r="V127" i="13"/>
  <c r="V187" i="13"/>
  <c r="U127" i="13"/>
  <c r="U187" i="13"/>
  <c r="T127" i="13"/>
  <c r="T187" i="13"/>
  <c r="S127" i="13"/>
  <c r="S187" i="13"/>
  <c r="R127" i="13"/>
  <c r="R187" i="13"/>
  <c r="Q127" i="13"/>
  <c r="Q187" i="13"/>
  <c r="P127" i="13"/>
  <c r="P187" i="13"/>
  <c r="O127" i="13"/>
  <c r="O187" i="13"/>
  <c r="N127" i="13"/>
  <c r="N187" i="13"/>
  <c r="M127" i="13"/>
  <c r="M187" i="13"/>
  <c r="L127" i="13"/>
  <c r="L187" i="13"/>
  <c r="K127" i="13"/>
  <c r="K187" i="13"/>
  <c r="J127" i="13"/>
  <c r="J187" i="13"/>
  <c r="I127" i="13"/>
  <c r="I187" i="13"/>
  <c r="H127" i="13"/>
  <c r="H187" i="13"/>
  <c r="G127" i="13"/>
  <c r="G187" i="13"/>
  <c r="F127" i="13"/>
  <c r="F187" i="13"/>
  <c r="E127" i="13"/>
  <c r="E187" i="13"/>
  <c r="D127" i="13"/>
  <c r="D187" i="13"/>
  <c r="C127" i="13"/>
  <c r="C187" i="13"/>
  <c r="B127" i="13"/>
  <c r="AL126" i="13"/>
  <c r="AL186" i="13"/>
  <c r="AK126" i="13"/>
  <c r="AK186" i="13"/>
  <c r="AJ126" i="13"/>
  <c r="AJ186" i="13"/>
  <c r="AI126" i="13"/>
  <c r="AI186" i="13"/>
  <c r="AH126" i="13"/>
  <c r="AH186" i="13"/>
  <c r="AG126" i="13"/>
  <c r="AG186" i="13"/>
  <c r="AF126" i="13"/>
  <c r="AF186" i="13"/>
  <c r="AE126" i="13"/>
  <c r="AE186" i="13"/>
  <c r="AD126" i="13"/>
  <c r="AD186" i="13"/>
  <c r="AC126" i="13"/>
  <c r="AC186" i="13"/>
  <c r="AB126" i="13"/>
  <c r="AB186" i="13"/>
  <c r="AA126" i="13"/>
  <c r="AA186" i="13"/>
  <c r="Z126" i="13"/>
  <c r="Z186" i="13"/>
  <c r="Y126" i="13"/>
  <c r="Y186" i="13"/>
  <c r="X126" i="13"/>
  <c r="X186" i="13"/>
  <c r="W126" i="13"/>
  <c r="W186" i="13"/>
  <c r="V126" i="13"/>
  <c r="V186" i="13"/>
  <c r="U126" i="13"/>
  <c r="U186" i="13"/>
  <c r="T126" i="13"/>
  <c r="T186" i="13"/>
  <c r="S126" i="13"/>
  <c r="S186" i="13"/>
  <c r="R126" i="13"/>
  <c r="R186" i="13"/>
  <c r="Q126" i="13"/>
  <c r="Q186" i="13"/>
  <c r="P126" i="13"/>
  <c r="P186" i="13"/>
  <c r="O126" i="13"/>
  <c r="O186" i="13"/>
  <c r="N126" i="13"/>
  <c r="N186" i="13"/>
  <c r="M126" i="13"/>
  <c r="M186" i="13"/>
  <c r="L126" i="13"/>
  <c r="L186" i="13"/>
  <c r="K126" i="13"/>
  <c r="K186" i="13"/>
  <c r="J126" i="13"/>
  <c r="J186" i="13"/>
  <c r="I126" i="13"/>
  <c r="I186" i="13"/>
  <c r="H126" i="13"/>
  <c r="H186" i="13"/>
  <c r="G126" i="13"/>
  <c r="G186" i="13"/>
  <c r="F126" i="13"/>
  <c r="F186" i="13"/>
  <c r="E126" i="13"/>
  <c r="E186" i="13"/>
  <c r="D126" i="13"/>
  <c r="D186" i="13"/>
  <c r="C126" i="13"/>
  <c r="C186" i="13"/>
  <c r="B126" i="13"/>
  <c r="AL125" i="13"/>
  <c r="AL185" i="13"/>
  <c r="AK125" i="13"/>
  <c r="AK185" i="13"/>
  <c r="AJ125" i="13"/>
  <c r="AJ185" i="13"/>
  <c r="AI125" i="13"/>
  <c r="AI185" i="13"/>
  <c r="AH125" i="13"/>
  <c r="AH185" i="13"/>
  <c r="AG125" i="13"/>
  <c r="AG185" i="13"/>
  <c r="AF125" i="13"/>
  <c r="AF185" i="13"/>
  <c r="AE125" i="13"/>
  <c r="AE185" i="13"/>
  <c r="AD125" i="13"/>
  <c r="AD185" i="13"/>
  <c r="AC125" i="13"/>
  <c r="AC185" i="13"/>
  <c r="AB125" i="13"/>
  <c r="AB185" i="13"/>
  <c r="AA125" i="13"/>
  <c r="AA185" i="13"/>
  <c r="Z125" i="13"/>
  <c r="Z185" i="13"/>
  <c r="Y125" i="13"/>
  <c r="Y185" i="13"/>
  <c r="X125" i="13"/>
  <c r="X185" i="13"/>
  <c r="W125" i="13"/>
  <c r="W185" i="13"/>
  <c r="V125" i="13"/>
  <c r="V185" i="13"/>
  <c r="U125" i="13"/>
  <c r="U185" i="13"/>
  <c r="T125" i="13"/>
  <c r="T185" i="13"/>
  <c r="S125" i="13"/>
  <c r="S185" i="13"/>
  <c r="R125" i="13"/>
  <c r="R185" i="13"/>
  <c r="Q125" i="13"/>
  <c r="Q185" i="13"/>
  <c r="P125" i="13"/>
  <c r="P185" i="13"/>
  <c r="O125" i="13"/>
  <c r="O185" i="13"/>
  <c r="N125" i="13"/>
  <c r="N185" i="13"/>
  <c r="M125" i="13"/>
  <c r="M185" i="13"/>
  <c r="L125" i="13"/>
  <c r="L185" i="13"/>
  <c r="K125" i="13"/>
  <c r="K185" i="13"/>
  <c r="J125" i="13"/>
  <c r="J185" i="13"/>
  <c r="I125" i="13"/>
  <c r="I185" i="13"/>
  <c r="H125" i="13"/>
  <c r="H185" i="13"/>
  <c r="G125" i="13"/>
  <c r="G185" i="13"/>
  <c r="F125" i="13"/>
  <c r="F185" i="13"/>
  <c r="E125" i="13"/>
  <c r="E185" i="13"/>
  <c r="D125" i="13"/>
  <c r="D185" i="13"/>
  <c r="C125" i="13"/>
  <c r="C185" i="13"/>
  <c r="B125" i="13"/>
  <c r="AL124" i="13"/>
  <c r="AL184" i="13"/>
  <c r="AK124" i="13"/>
  <c r="AK184" i="13"/>
  <c r="AJ124" i="13"/>
  <c r="AJ184" i="13"/>
  <c r="AI124" i="13"/>
  <c r="AI184" i="13"/>
  <c r="AH124" i="13"/>
  <c r="AH184" i="13"/>
  <c r="AG124" i="13"/>
  <c r="AG184" i="13"/>
  <c r="AF124" i="13"/>
  <c r="AF184" i="13"/>
  <c r="AE124" i="13"/>
  <c r="AE184" i="13"/>
  <c r="AD124" i="13"/>
  <c r="AD184" i="13"/>
  <c r="AC124" i="13"/>
  <c r="AC184" i="13"/>
  <c r="AB124" i="13"/>
  <c r="AB184" i="13"/>
  <c r="AA124" i="13"/>
  <c r="AA184" i="13"/>
  <c r="Z124" i="13"/>
  <c r="Z184" i="13"/>
  <c r="Y124" i="13"/>
  <c r="Y184" i="13"/>
  <c r="X124" i="13"/>
  <c r="X184" i="13"/>
  <c r="W124" i="13"/>
  <c r="W184" i="13"/>
  <c r="V124" i="13"/>
  <c r="V184" i="13"/>
  <c r="U124" i="13"/>
  <c r="U184" i="13"/>
  <c r="T124" i="13"/>
  <c r="T184" i="13"/>
  <c r="S124" i="13"/>
  <c r="S184" i="13"/>
  <c r="R124" i="13"/>
  <c r="R184" i="13"/>
  <c r="Q124" i="13"/>
  <c r="Q184" i="13"/>
  <c r="P124" i="13"/>
  <c r="P184" i="13"/>
  <c r="O124" i="13"/>
  <c r="O184" i="13"/>
  <c r="N124" i="13"/>
  <c r="N184" i="13"/>
  <c r="M124" i="13"/>
  <c r="M184" i="13"/>
  <c r="L124" i="13"/>
  <c r="L184" i="13"/>
  <c r="K124" i="13"/>
  <c r="K184" i="13"/>
  <c r="J124" i="13"/>
  <c r="J184" i="13"/>
  <c r="I124" i="13"/>
  <c r="I184" i="13"/>
  <c r="H124" i="13"/>
  <c r="H184" i="13"/>
  <c r="G124" i="13"/>
  <c r="G184" i="13"/>
  <c r="F124" i="13"/>
  <c r="F184" i="13"/>
  <c r="E124" i="13"/>
  <c r="E184" i="13"/>
  <c r="D124" i="13"/>
  <c r="D184" i="13"/>
  <c r="C124" i="13"/>
  <c r="C184" i="13"/>
  <c r="B124" i="13"/>
  <c r="AL123" i="13"/>
  <c r="AL183" i="13"/>
  <c r="AK123" i="13"/>
  <c r="AK183" i="13"/>
  <c r="AJ123" i="13"/>
  <c r="AJ183" i="13"/>
  <c r="AI123" i="13"/>
  <c r="AI183" i="13"/>
  <c r="AH123" i="13"/>
  <c r="AH183" i="13"/>
  <c r="AG123" i="13"/>
  <c r="AG183" i="13"/>
  <c r="AF123" i="13"/>
  <c r="AF183" i="13"/>
  <c r="AE123" i="13"/>
  <c r="AE183" i="13"/>
  <c r="AD123" i="13"/>
  <c r="AD183" i="13"/>
  <c r="AC123" i="13"/>
  <c r="AC183" i="13"/>
  <c r="AB123" i="13"/>
  <c r="AB183" i="13"/>
  <c r="AA123" i="13"/>
  <c r="AA183" i="13"/>
  <c r="Z123" i="13"/>
  <c r="Z183" i="13"/>
  <c r="Y123" i="13"/>
  <c r="Y183" i="13"/>
  <c r="X123" i="13"/>
  <c r="X183" i="13"/>
  <c r="W123" i="13"/>
  <c r="W183" i="13"/>
  <c r="V123" i="13"/>
  <c r="V183" i="13"/>
  <c r="U123" i="13"/>
  <c r="U183" i="13"/>
  <c r="T123" i="13"/>
  <c r="T183" i="13"/>
  <c r="S123" i="13"/>
  <c r="S183" i="13"/>
  <c r="R123" i="13"/>
  <c r="R183" i="13"/>
  <c r="Q123" i="13"/>
  <c r="Q183" i="13"/>
  <c r="P123" i="13"/>
  <c r="P183" i="13"/>
  <c r="O123" i="13"/>
  <c r="O183" i="13"/>
  <c r="N123" i="13"/>
  <c r="N183" i="13"/>
  <c r="M123" i="13"/>
  <c r="M183" i="13"/>
  <c r="L123" i="13"/>
  <c r="L183" i="13"/>
  <c r="K123" i="13"/>
  <c r="K183" i="13"/>
  <c r="J123" i="13"/>
  <c r="J183" i="13"/>
  <c r="I123" i="13"/>
  <c r="I183" i="13"/>
  <c r="H123" i="13"/>
  <c r="H183" i="13"/>
  <c r="G123" i="13"/>
  <c r="G183" i="13"/>
  <c r="F123" i="13"/>
  <c r="F183" i="13"/>
  <c r="E123" i="13"/>
  <c r="E183" i="13"/>
  <c r="D123" i="13"/>
  <c r="D183" i="13"/>
  <c r="C123" i="13"/>
  <c r="C183" i="13"/>
  <c r="B123" i="13"/>
  <c r="AL122" i="13"/>
  <c r="AL182" i="13"/>
  <c r="AK122" i="13"/>
  <c r="AK182" i="13"/>
  <c r="AJ122" i="13"/>
  <c r="AJ182" i="13"/>
  <c r="AI122" i="13"/>
  <c r="AI182" i="13"/>
  <c r="AH122" i="13"/>
  <c r="AH182" i="13"/>
  <c r="AG122" i="13"/>
  <c r="AG182" i="13"/>
  <c r="AF122" i="13"/>
  <c r="AF182" i="13"/>
  <c r="AE122" i="13"/>
  <c r="AE182" i="13"/>
  <c r="AD122" i="13"/>
  <c r="AD182" i="13"/>
  <c r="AC122" i="13"/>
  <c r="AC182" i="13"/>
  <c r="AB122" i="13"/>
  <c r="AB182" i="13"/>
  <c r="AA122" i="13"/>
  <c r="AA182" i="13"/>
  <c r="Z122" i="13"/>
  <c r="Z182" i="13"/>
  <c r="Y122" i="13"/>
  <c r="Y182" i="13"/>
  <c r="X122" i="13"/>
  <c r="X182" i="13"/>
  <c r="W122" i="13"/>
  <c r="W182" i="13"/>
  <c r="V122" i="13"/>
  <c r="V182" i="13"/>
  <c r="U122" i="13"/>
  <c r="U182" i="13"/>
  <c r="T122" i="13"/>
  <c r="T182" i="13"/>
  <c r="S122" i="13"/>
  <c r="S182" i="13"/>
  <c r="R122" i="13"/>
  <c r="R182" i="13"/>
  <c r="Q122" i="13"/>
  <c r="Q182" i="13"/>
  <c r="P122" i="13"/>
  <c r="P182" i="13"/>
  <c r="O122" i="13"/>
  <c r="O182" i="13"/>
  <c r="N122" i="13"/>
  <c r="N182" i="13"/>
  <c r="M122" i="13"/>
  <c r="M182" i="13"/>
  <c r="L122" i="13"/>
  <c r="L182" i="13"/>
  <c r="K122" i="13"/>
  <c r="K182" i="13"/>
  <c r="J122" i="13"/>
  <c r="J182" i="13"/>
  <c r="I122" i="13"/>
  <c r="I182" i="13"/>
  <c r="H122" i="13"/>
  <c r="H182" i="13"/>
  <c r="G122" i="13"/>
  <c r="G182" i="13"/>
  <c r="F122" i="13"/>
  <c r="F182" i="13"/>
  <c r="E122" i="13"/>
  <c r="E182" i="13"/>
  <c r="D122" i="13"/>
  <c r="D182" i="13"/>
  <c r="C122" i="13"/>
  <c r="C182" i="13"/>
  <c r="B122" i="13"/>
  <c r="AL121" i="13"/>
  <c r="AL181" i="13"/>
  <c r="AK121" i="13"/>
  <c r="AK181" i="13"/>
  <c r="AJ121" i="13"/>
  <c r="AJ181" i="13"/>
  <c r="AI121" i="13"/>
  <c r="AI181" i="13"/>
  <c r="AH121" i="13"/>
  <c r="AH181" i="13"/>
  <c r="AG121" i="13"/>
  <c r="AG181" i="13"/>
  <c r="AF121" i="13"/>
  <c r="AF181" i="13"/>
  <c r="AE121" i="13"/>
  <c r="AE181" i="13"/>
  <c r="AD121" i="13"/>
  <c r="AD181" i="13"/>
  <c r="AC121" i="13"/>
  <c r="AC181" i="13"/>
  <c r="AB121" i="13"/>
  <c r="AB181" i="13"/>
  <c r="AA121" i="13"/>
  <c r="AA181" i="13"/>
  <c r="Z121" i="13"/>
  <c r="Z181" i="13"/>
  <c r="Y121" i="13"/>
  <c r="Y181" i="13"/>
  <c r="X121" i="13"/>
  <c r="X181" i="13"/>
  <c r="W121" i="13"/>
  <c r="W181" i="13"/>
  <c r="V121" i="13"/>
  <c r="V181" i="13"/>
  <c r="U121" i="13"/>
  <c r="U181" i="13"/>
  <c r="T121" i="13"/>
  <c r="T181" i="13"/>
  <c r="S121" i="13"/>
  <c r="S181" i="13"/>
  <c r="R121" i="13"/>
  <c r="R181" i="13"/>
  <c r="Q121" i="13"/>
  <c r="Q181" i="13"/>
  <c r="P121" i="13"/>
  <c r="P181" i="13"/>
  <c r="O121" i="13"/>
  <c r="O181" i="13"/>
  <c r="N121" i="13"/>
  <c r="N181" i="13"/>
  <c r="M121" i="13"/>
  <c r="M181" i="13"/>
  <c r="L121" i="13"/>
  <c r="L181" i="13"/>
  <c r="K121" i="13"/>
  <c r="K181" i="13"/>
  <c r="J121" i="13"/>
  <c r="J181" i="13"/>
  <c r="I121" i="13"/>
  <c r="I181" i="13"/>
  <c r="H121" i="13"/>
  <c r="H181" i="13"/>
  <c r="G121" i="13"/>
  <c r="G181" i="13"/>
  <c r="F121" i="13"/>
  <c r="F181" i="13"/>
  <c r="E121" i="13"/>
  <c r="E181" i="13"/>
  <c r="D121" i="13"/>
  <c r="D181" i="13"/>
  <c r="C121" i="13"/>
  <c r="C181" i="13"/>
  <c r="B121" i="13"/>
  <c r="AL120" i="13"/>
  <c r="AL180" i="13"/>
  <c r="AK120" i="13"/>
  <c r="AK180" i="13"/>
  <c r="AJ120" i="13"/>
  <c r="AJ180" i="13"/>
  <c r="AI120" i="13"/>
  <c r="AI180" i="13"/>
  <c r="AH120" i="13"/>
  <c r="AH180" i="13"/>
  <c r="AG120" i="13"/>
  <c r="AG180" i="13"/>
  <c r="AF120" i="13"/>
  <c r="AF180" i="13"/>
  <c r="AE120" i="13"/>
  <c r="AE180" i="13"/>
  <c r="AD120" i="13"/>
  <c r="AD180" i="13"/>
  <c r="AC120" i="13"/>
  <c r="AC180" i="13"/>
  <c r="AB120" i="13"/>
  <c r="AB180" i="13"/>
  <c r="AA120" i="13"/>
  <c r="AA180" i="13"/>
  <c r="Z120" i="13"/>
  <c r="Z180" i="13"/>
  <c r="Y120" i="13"/>
  <c r="Y180" i="13"/>
  <c r="X120" i="13"/>
  <c r="X180" i="13"/>
  <c r="W120" i="13"/>
  <c r="W180" i="13"/>
  <c r="V120" i="13"/>
  <c r="V180" i="13"/>
  <c r="U120" i="13"/>
  <c r="U180" i="13"/>
  <c r="T120" i="13"/>
  <c r="T180" i="13"/>
  <c r="S120" i="13"/>
  <c r="S180" i="13"/>
  <c r="R120" i="13"/>
  <c r="R180" i="13"/>
  <c r="Q120" i="13"/>
  <c r="Q180" i="13"/>
  <c r="P120" i="13"/>
  <c r="P180" i="13"/>
  <c r="O120" i="13"/>
  <c r="O180" i="13"/>
  <c r="N120" i="13"/>
  <c r="N180" i="13"/>
  <c r="M120" i="13"/>
  <c r="M180" i="13"/>
  <c r="L120" i="13"/>
  <c r="L180" i="13"/>
  <c r="K120" i="13"/>
  <c r="K180" i="13"/>
  <c r="J120" i="13"/>
  <c r="J180" i="13"/>
  <c r="I120" i="13"/>
  <c r="I180" i="13"/>
  <c r="H120" i="13"/>
  <c r="H180" i="13"/>
  <c r="G120" i="13"/>
  <c r="G180" i="13"/>
  <c r="F120" i="13"/>
  <c r="F180" i="13"/>
  <c r="E120" i="13"/>
  <c r="E180" i="13"/>
  <c r="D120" i="13"/>
  <c r="D180" i="13"/>
  <c r="C120" i="13"/>
  <c r="C180" i="13"/>
  <c r="B120" i="13"/>
  <c r="AL119" i="13"/>
  <c r="AL179" i="13"/>
  <c r="AK119" i="13"/>
  <c r="AK179" i="13"/>
  <c r="AJ119" i="13"/>
  <c r="AJ179" i="13"/>
  <c r="AI119" i="13"/>
  <c r="AI179" i="13"/>
  <c r="AH119" i="13"/>
  <c r="AH179" i="13"/>
  <c r="AG119" i="13"/>
  <c r="AG179" i="13"/>
  <c r="AF119" i="13"/>
  <c r="AF179" i="13"/>
  <c r="AE119" i="13"/>
  <c r="AE179" i="13"/>
  <c r="AD119" i="13"/>
  <c r="AD179" i="13"/>
  <c r="AC119" i="13"/>
  <c r="AC179" i="13"/>
  <c r="AB119" i="13"/>
  <c r="AB179" i="13"/>
  <c r="AA119" i="13"/>
  <c r="AA179" i="13"/>
  <c r="Z119" i="13"/>
  <c r="Z179" i="13"/>
  <c r="Y119" i="13"/>
  <c r="Y179" i="13"/>
  <c r="X119" i="13"/>
  <c r="X179" i="13"/>
  <c r="W119" i="13"/>
  <c r="W179" i="13"/>
  <c r="V119" i="13"/>
  <c r="V179" i="13"/>
  <c r="U119" i="13"/>
  <c r="U179" i="13"/>
  <c r="T119" i="13"/>
  <c r="T179" i="13"/>
  <c r="S119" i="13"/>
  <c r="S179" i="13"/>
  <c r="R119" i="13"/>
  <c r="R179" i="13"/>
  <c r="Q119" i="13"/>
  <c r="Q179" i="13"/>
  <c r="P119" i="13"/>
  <c r="P179" i="13"/>
  <c r="O119" i="13"/>
  <c r="O179" i="13"/>
  <c r="N119" i="13"/>
  <c r="N179" i="13"/>
  <c r="M119" i="13"/>
  <c r="M179" i="13"/>
  <c r="L119" i="13"/>
  <c r="L179" i="13"/>
  <c r="K119" i="13"/>
  <c r="K179" i="13"/>
  <c r="J119" i="13"/>
  <c r="J179" i="13"/>
  <c r="I119" i="13"/>
  <c r="I179" i="13"/>
  <c r="H119" i="13"/>
  <c r="H179" i="13"/>
  <c r="G119" i="13"/>
  <c r="G179" i="13"/>
  <c r="F119" i="13"/>
  <c r="F179" i="13"/>
  <c r="E119" i="13"/>
  <c r="E179" i="13"/>
  <c r="D119" i="13"/>
  <c r="D179" i="13"/>
  <c r="C119" i="13"/>
  <c r="C179" i="13"/>
  <c r="B119" i="13"/>
  <c r="AL118" i="13"/>
  <c r="AL178" i="13"/>
  <c r="AK118" i="13"/>
  <c r="AK178" i="13"/>
  <c r="AJ118" i="13"/>
  <c r="AJ178" i="13"/>
  <c r="AI118" i="13"/>
  <c r="AI178" i="13"/>
  <c r="AH118" i="13"/>
  <c r="AH178" i="13"/>
  <c r="AG118" i="13"/>
  <c r="AG178" i="13"/>
  <c r="AF118" i="13"/>
  <c r="AF178" i="13"/>
  <c r="AE118" i="13"/>
  <c r="AE178" i="13"/>
  <c r="AD118" i="13"/>
  <c r="AD178" i="13"/>
  <c r="AC118" i="13"/>
  <c r="AC178" i="13"/>
  <c r="AB118" i="13"/>
  <c r="AB178" i="13"/>
  <c r="AA118" i="13"/>
  <c r="AA178" i="13"/>
  <c r="Z118" i="13"/>
  <c r="Z178" i="13"/>
  <c r="Y118" i="13"/>
  <c r="Y178" i="13"/>
  <c r="X118" i="13"/>
  <c r="X178" i="13"/>
  <c r="W118" i="13"/>
  <c r="W178" i="13"/>
  <c r="V118" i="13"/>
  <c r="V178" i="13"/>
  <c r="U118" i="13"/>
  <c r="U178" i="13"/>
  <c r="T118" i="13"/>
  <c r="T178" i="13"/>
  <c r="S118" i="13"/>
  <c r="S178" i="13"/>
  <c r="R118" i="13"/>
  <c r="R178" i="13"/>
  <c r="Q118" i="13"/>
  <c r="Q178" i="13"/>
  <c r="P118" i="13"/>
  <c r="P178" i="13"/>
  <c r="O118" i="13"/>
  <c r="O178" i="13"/>
  <c r="N118" i="13"/>
  <c r="N178" i="13"/>
  <c r="M118" i="13"/>
  <c r="M178" i="13"/>
  <c r="L118" i="13"/>
  <c r="L178" i="13"/>
  <c r="K118" i="13"/>
  <c r="K178" i="13"/>
  <c r="J118" i="13"/>
  <c r="J178" i="13"/>
  <c r="I118" i="13"/>
  <c r="I178" i="13"/>
  <c r="H118" i="13"/>
  <c r="H178" i="13"/>
  <c r="G118" i="13"/>
  <c r="G178" i="13"/>
  <c r="F118" i="13"/>
  <c r="F178" i="13"/>
  <c r="E118" i="13"/>
  <c r="E178" i="13"/>
  <c r="D118" i="13"/>
  <c r="D178" i="13"/>
  <c r="C118" i="13"/>
  <c r="C178" i="13"/>
  <c r="B118" i="13"/>
  <c r="AL117" i="13"/>
  <c r="AL177" i="13"/>
  <c r="AK117" i="13"/>
  <c r="AK177" i="13"/>
  <c r="AJ117" i="13"/>
  <c r="AJ177" i="13"/>
  <c r="AI117" i="13"/>
  <c r="AI177" i="13"/>
  <c r="AH117" i="13"/>
  <c r="AH177" i="13"/>
  <c r="AG117" i="13"/>
  <c r="AG177" i="13"/>
  <c r="AF117" i="13"/>
  <c r="AF177" i="13"/>
  <c r="AE117" i="13"/>
  <c r="AE177" i="13"/>
  <c r="AD117" i="13"/>
  <c r="AD177" i="13"/>
  <c r="AC117" i="13"/>
  <c r="AC177" i="13"/>
  <c r="AB117" i="13"/>
  <c r="AB177" i="13"/>
  <c r="AA117" i="13"/>
  <c r="AA177" i="13"/>
  <c r="Z117" i="13"/>
  <c r="Z177" i="13"/>
  <c r="Y117" i="13"/>
  <c r="Y177" i="13"/>
  <c r="X117" i="13"/>
  <c r="X177" i="13"/>
  <c r="W117" i="13"/>
  <c r="W177" i="13"/>
  <c r="V117" i="13"/>
  <c r="V177" i="13"/>
  <c r="U117" i="13"/>
  <c r="U177" i="13"/>
  <c r="T117" i="13"/>
  <c r="T177" i="13"/>
  <c r="S117" i="13"/>
  <c r="S177" i="13"/>
  <c r="R117" i="13"/>
  <c r="R177" i="13"/>
  <c r="Q117" i="13"/>
  <c r="Q177" i="13"/>
  <c r="P117" i="13"/>
  <c r="P177" i="13"/>
  <c r="O117" i="13"/>
  <c r="O177" i="13"/>
  <c r="N117" i="13"/>
  <c r="N177" i="13"/>
  <c r="M117" i="13"/>
  <c r="M177" i="13"/>
  <c r="L117" i="13"/>
  <c r="L177" i="13"/>
  <c r="K117" i="13"/>
  <c r="K177" i="13"/>
  <c r="J117" i="13"/>
  <c r="J177" i="13"/>
  <c r="I117" i="13"/>
  <c r="I177" i="13"/>
  <c r="H117" i="13"/>
  <c r="H177" i="13"/>
  <c r="G117" i="13"/>
  <c r="G177" i="13"/>
  <c r="F117" i="13"/>
  <c r="F177" i="13"/>
  <c r="E117" i="13"/>
  <c r="E177" i="13"/>
  <c r="D117" i="13"/>
  <c r="D177" i="13"/>
  <c r="C117" i="13"/>
  <c r="C177" i="13"/>
  <c r="B117" i="13"/>
  <c r="AL116" i="13"/>
  <c r="AL176" i="13"/>
  <c r="AK116" i="13"/>
  <c r="AK176" i="13"/>
  <c r="AJ116" i="13"/>
  <c r="AJ176" i="13"/>
  <c r="AI116" i="13"/>
  <c r="AI176" i="13"/>
  <c r="AH116" i="13"/>
  <c r="AH176" i="13"/>
  <c r="AG116" i="13"/>
  <c r="AG176" i="13"/>
  <c r="AF116" i="13"/>
  <c r="AF176" i="13"/>
  <c r="AE116" i="13"/>
  <c r="AE176" i="13"/>
  <c r="AD116" i="13"/>
  <c r="AD176" i="13"/>
  <c r="AC116" i="13"/>
  <c r="AC176" i="13"/>
  <c r="AB116" i="13"/>
  <c r="AB176" i="13"/>
  <c r="AA116" i="13"/>
  <c r="AA176" i="13"/>
  <c r="Z116" i="13"/>
  <c r="Z176" i="13"/>
  <c r="Y116" i="13"/>
  <c r="Y176" i="13"/>
  <c r="X116" i="13"/>
  <c r="X176" i="13"/>
  <c r="W116" i="13"/>
  <c r="W176" i="13"/>
  <c r="V116" i="13"/>
  <c r="V176" i="13"/>
  <c r="U116" i="13"/>
  <c r="U176" i="13"/>
  <c r="T116" i="13"/>
  <c r="T176" i="13"/>
  <c r="S116" i="13"/>
  <c r="S176" i="13"/>
  <c r="R116" i="13"/>
  <c r="R176" i="13"/>
  <c r="Q116" i="13"/>
  <c r="Q176" i="13"/>
  <c r="P116" i="13"/>
  <c r="P176" i="13"/>
  <c r="O116" i="13"/>
  <c r="O176" i="13"/>
  <c r="N116" i="13"/>
  <c r="N176" i="13"/>
  <c r="M116" i="13"/>
  <c r="M176" i="13"/>
  <c r="L116" i="13"/>
  <c r="L176" i="13"/>
  <c r="K116" i="13"/>
  <c r="K176" i="13"/>
  <c r="J116" i="13"/>
  <c r="J176" i="13"/>
  <c r="I116" i="13"/>
  <c r="I176" i="13"/>
  <c r="H116" i="13"/>
  <c r="H176" i="13"/>
  <c r="G116" i="13"/>
  <c r="G176" i="13"/>
  <c r="F116" i="13"/>
  <c r="F176" i="13"/>
  <c r="E116" i="13"/>
  <c r="E176" i="13"/>
  <c r="D116" i="13"/>
  <c r="D176" i="13"/>
  <c r="C116" i="13"/>
  <c r="C176" i="13"/>
  <c r="B116" i="13"/>
  <c r="AL115" i="13"/>
  <c r="AL175" i="13"/>
  <c r="AK115" i="13"/>
  <c r="AK175" i="13"/>
  <c r="AJ115" i="13"/>
  <c r="AJ175" i="13"/>
  <c r="AI115" i="13"/>
  <c r="AI175" i="13"/>
  <c r="AH115" i="13"/>
  <c r="AH175" i="13"/>
  <c r="AG115" i="13"/>
  <c r="AG175" i="13"/>
  <c r="AF115" i="13"/>
  <c r="AF175" i="13"/>
  <c r="AE115" i="13"/>
  <c r="AE175" i="13"/>
  <c r="AD115" i="13"/>
  <c r="AD175" i="13"/>
  <c r="AC115" i="13"/>
  <c r="AC175" i="13"/>
  <c r="AB115" i="13"/>
  <c r="AB175" i="13"/>
  <c r="AA115" i="13"/>
  <c r="AA175" i="13"/>
  <c r="Z115" i="13"/>
  <c r="Z175" i="13"/>
  <c r="Y115" i="13"/>
  <c r="Y175" i="13"/>
  <c r="X115" i="13"/>
  <c r="X175" i="13"/>
  <c r="W115" i="13"/>
  <c r="W175" i="13"/>
  <c r="V115" i="13"/>
  <c r="V175" i="13"/>
  <c r="U115" i="13"/>
  <c r="U175" i="13"/>
  <c r="T115" i="13"/>
  <c r="T175" i="13"/>
  <c r="S115" i="13"/>
  <c r="S175" i="13"/>
  <c r="R115" i="13"/>
  <c r="R175" i="13"/>
  <c r="Q115" i="13"/>
  <c r="Q175" i="13"/>
  <c r="P115" i="13"/>
  <c r="P175" i="13"/>
  <c r="O115" i="13"/>
  <c r="O175" i="13"/>
  <c r="N115" i="13"/>
  <c r="N175" i="13"/>
  <c r="M115" i="13"/>
  <c r="M175" i="13"/>
  <c r="L115" i="13"/>
  <c r="L175" i="13"/>
  <c r="K115" i="13"/>
  <c r="K175" i="13"/>
  <c r="J115" i="13"/>
  <c r="J175" i="13"/>
  <c r="I115" i="13"/>
  <c r="I175" i="13"/>
  <c r="H115" i="13"/>
  <c r="H175" i="13"/>
  <c r="G115" i="13"/>
  <c r="G175" i="13"/>
  <c r="F115" i="13"/>
  <c r="F175" i="13"/>
  <c r="E115" i="13"/>
  <c r="E175" i="13"/>
  <c r="D115" i="13"/>
  <c r="D175" i="13"/>
  <c r="C115" i="13"/>
  <c r="C175" i="13"/>
  <c r="B115" i="13"/>
  <c r="AL114" i="13"/>
  <c r="AL174" i="13"/>
  <c r="AK114" i="13"/>
  <c r="AK174" i="13"/>
  <c r="AJ114" i="13"/>
  <c r="AJ174" i="13"/>
  <c r="AI114" i="13"/>
  <c r="AI174" i="13"/>
  <c r="AH114" i="13"/>
  <c r="AH174" i="13"/>
  <c r="AG114" i="13"/>
  <c r="AG174" i="13"/>
  <c r="AF114" i="13"/>
  <c r="AF174" i="13"/>
  <c r="AE114" i="13"/>
  <c r="AE174" i="13"/>
  <c r="AD114" i="13"/>
  <c r="AD174" i="13"/>
  <c r="AC114" i="13"/>
  <c r="AC174" i="13"/>
  <c r="AB114" i="13"/>
  <c r="AB174" i="13"/>
  <c r="AA114" i="13"/>
  <c r="AA174" i="13"/>
  <c r="Z114" i="13"/>
  <c r="Z174" i="13"/>
  <c r="Y114" i="13"/>
  <c r="Y174" i="13"/>
  <c r="X114" i="13"/>
  <c r="X174" i="13"/>
  <c r="W114" i="13"/>
  <c r="W174" i="13"/>
  <c r="V114" i="13"/>
  <c r="V174" i="13"/>
  <c r="U114" i="13"/>
  <c r="U174" i="13"/>
  <c r="T114" i="13"/>
  <c r="T174" i="13"/>
  <c r="S114" i="13"/>
  <c r="S174" i="13"/>
  <c r="R114" i="13"/>
  <c r="R174" i="13"/>
  <c r="Q114" i="13"/>
  <c r="Q174" i="13"/>
  <c r="P114" i="13"/>
  <c r="P174" i="13"/>
  <c r="O114" i="13"/>
  <c r="O174" i="13"/>
  <c r="N114" i="13"/>
  <c r="N174" i="13"/>
  <c r="M114" i="13"/>
  <c r="M174" i="13"/>
  <c r="L114" i="13"/>
  <c r="L174" i="13"/>
  <c r="K114" i="13"/>
  <c r="K174" i="13"/>
  <c r="J114" i="13"/>
  <c r="J174" i="13"/>
  <c r="I114" i="13"/>
  <c r="I174" i="13"/>
  <c r="H114" i="13"/>
  <c r="H174" i="13"/>
  <c r="G114" i="13"/>
  <c r="G174" i="13"/>
  <c r="F114" i="13"/>
  <c r="F174" i="13"/>
  <c r="E114" i="13"/>
  <c r="E174" i="13"/>
  <c r="D114" i="13"/>
  <c r="D174" i="13"/>
  <c r="C114" i="13"/>
  <c r="C174" i="13"/>
  <c r="B114" i="13"/>
  <c r="AL113" i="13"/>
  <c r="AL173" i="13"/>
  <c r="AK113" i="13"/>
  <c r="AK173" i="13"/>
  <c r="AJ113" i="13"/>
  <c r="AJ173" i="13"/>
  <c r="AI113" i="13"/>
  <c r="AI173" i="13"/>
  <c r="AH113" i="13"/>
  <c r="AH173" i="13"/>
  <c r="AG113" i="13"/>
  <c r="AG173" i="13"/>
  <c r="AF113" i="13"/>
  <c r="AF173" i="13"/>
  <c r="AE113" i="13"/>
  <c r="AE173" i="13"/>
  <c r="AD113" i="13"/>
  <c r="AD173" i="13"/>
  <c r="AC113" i="13"/>
  <c r="AC173" i="13"/>
  <c r="AB113" i="13"/>
  <c r="AB173" i="13"/>
  <c r="AA113" i="13"/>
  <c r="AA173" i="13"/>
  <c r="Z113" i="13"/>
  <c r="Z173" i="13"/>
  <c r="Y113" i="13"/>
  <c r="Y173" i="13"/>
  <c r="X113" i="13"/>
  <c r="X173" i="13"/>
  <c r="W113" i="13"/>
  <c r="W173" i="13"/>
  <c r="V113" i="13"/>
  <c r="V173" i="13"/>
  <c r="U113" i="13"/>
  <c r="U173" i="13"/>
  <c r="T113" i="13"/>
  <c r="T173" i="13"/>
  <c r="S113" i="13"/>
  <c r="S173" i="13"/>
  <c r="R113" i="13"/>
  <c r="R173" i="13"/>
  <c r="Q113" i="13"/>
  <c r="Q173" i="13"/>
  <c r="P113" i="13"/>
  <c r="P173" i="13"/>
  <c r="O113" i="13"/>
  <c r="O173" i="13"/>
  <c r="N113" i="13"/>
  <c r="N173" i="13"/>
  <c r="M113" i="13"/>
  <c r="M173" i="13"/>
  <c r="L113" i="13"/>
  <c r="L173" i="13"/>
  <c r="K113" i="13"/>
  <c r="K173" i="13"/>
  <c r="J113" i="13"/>
  <c r="J173" i="13"/>
  <c r="I113" i="13"/>
  <c r="I173" i="13"/>
  <c r="H113" i="13"/>
  <c r="H173" i="13"/>
  <c r="G113" i="13"/>
  <c r="G173" i="13"/>
  <c r="F113" i="13"/>
  <c r="F173" i="13"/>
  <c r="E113" i="13"/>
  <c r="E173" i="13"/>
  <c r="D113" i="13"/>
  <c r="D173" i="13"/>
  <c r="C113" i="13"/>
  <c r="C173" i="13"/>
  <c r="B113" i="13"/>
  <c r="AL112" i="13"/>
  <c r="AL172" i="13"/>
  <c r="AK112" i="13"/>
  <c r="AK172" i="13"/>
  <c r="AJ112" i="13"/>
  <c r="AJ172" i="13"/>
  <c r="AI112" i="13"/>
  <c r="AI172" i="13"/>
  <c r="AH112" i="13"/>
  <c r="AH172" i="13"/>
  <c r="AG112" i="13"/>
  <c r="AG172" i="13"/>
  <c r="AF112" i="13"/>
  <c r="AF172" i="13"/>
  <c r="AE112" i="13"/>
  <c r="AE172" i="13"/>
  <c r="AD112" i="13"/>
  <c r="AD172" i="13"/>
  <c r="AC112" i="13"/>
  <c r="AC172" i="13"/>
  <c r="AB112" i="13"/>
  <c r="AB172" i="13"/>
  <c r="AA112" i="13"/>
  <c r="AA172" i="13"/>
  <c r="Z112" i="13"/>
  <c r="Z172" i="13"/>
  <c r="Y112" i="13"/>
  <c r="Y172" i="13"/>
  <c r="X112" i="13"/>
  <c r="X172" i="13"/>
  <c r="W112" i="13"/>
  <c r="W172" i="13"/>
  <c r="V112" i="13"/>
  <c r="V172" i="13"/>
  <c r="U112" i="13"/>
  <c r="U172" i="13"/>
  <c r="T112" i="13"/>
  <c r="T172" i="13"/>
  <c r="S112" i="13"/>
  <c r="S172" i="13"/>
  <c r="R112" i="13"/>
  <c r="R172" i="13"/>
  <c r="Q112" i="13"/>
  <c r="Q172" i="13"/>
  <c r="P112" i="13"/>
  <c r="P172" i="13"/>
  <c r="O112" i="13"/>
  <c r="O172" i="13"/>
  <c r="N112" i="13"/>
  <c r="N172" i="13"/>
  <c r="M112" i="13"/>
  <c r="M172" i="13"/>
  <c r="L112" i="13"/>
  <c r="L172" i="13"/>
  <c r="K112" i="13"/>
  <c r="K172" i="13"/>
  <c r="J112" i="13"/>
  <c r="J172" i="13"/>
  <c r="I112" i="13"/>
  <c r="I172" i="13"/>
  <c r="H112" i="13"/>
  <c r="H172" i="13"/>
  <c r="G112" i="13"/>
  <c r="G172" i="13"/>
  <c r="F112" i="13"/>
  <c r="F172" i="13"/>
  <c r="E112" i="13"/>
  <c r="E172" i="13"/>
  <c r="D112" i="13"/>
  <c r="D172" i="13"/>
  <c r="C112" i="13"/>
  <c r="C172" i="13"/>
  <c r="B112" i="13"/>
  <c r="AL111" i="13"/>
  <c r="AL171" i="13"/>
  <c r="AK111" i="13"/>
  <c r="AK171" i="13"/>
  <c r="AJ111" i="13"/>
  <c r="AJ171" i="13"/>
  <c r="AI111" i="13"/>
  <c r="AI171" i="13"/>
  <c r="AH111" i="13"/>
  <c r="AH171" i="13"/>
  <c r="AG111" i="13"/>
  <c r="AG171" i="13"/>
  <c r="AF111" i="13"/>
  <c r="AF171" i="13"/>
  <c r="AE111" i="13"/>
  <c r="AE171" i="13"/>
  <c r="AD111" i="13"/>
  <c r="AD171" i="13"/>
  <c r="AC111" i="13"/>
  <c r="AC171" i="13"/>
  <c r="AB111" i="13"/>
  <c r="AB171" i="13"/>
  <c r="AA111" i="13"/>
  <c r="AA171" i="13"/>
  <c r="Z111" i="13"/>
  <c r="Z171" i="13"/>
  <c r="Y111" i="13"/>
  <c r="Y171" i="13"/>
  <c r="X111" i="13"/>
  <c r="X171" i="13"/>
  <c r="W111" i="13"/>
  <c r="W171" i="13"/>
  <c r="V111" i="13"/>
  <c r="V171" i="13"/>
  <c r="U111" i="13"/>
  <c r="U171" i="13"/>
  <c r="T111" i="13"/>
  <c r="T171" i="13"/>
  <c r="S111" i="13"/>
  <c r="S171" i="13"/>
  <c r="R111" i="13"/>
  <c r="R171" i="13"/>
  <c r="Q111" i="13"/>
  <c r="Q171" i="13"/>
  <c r="P111" i="13"/>
  <c r="P171" i="13"/>
  <c r="O111" i="13"/>
  <c r="O171" i="13"/>
  <c r="N111" i="13"/>
  <c r="N171" i="13"/>
  <c r="M111" i="13"/>
  <c r="M171" i="13"/>
  <c r="L111" i="13"/>
  <c r="L171" i="13"/>
  <c r="K111" i="13"/>
  <c r="K171" i="13"/>
  <c r="J111" i="13"/>
  <c r="J171" i="13"/>
  <c r="I111" i="13"/>
  <c r="I171" i="13"/>
  <c r="H111" i="13"/>
  <c r="H171" i="13"/>
  <c r="G111" i="13"/>
  <c r="G171" i="13"/>
  <c r="F111" i="13"/>
  <c r="F171" i="13"/>
  <c r="E111" i="13"/>
  <c r="E171" i="13"/>
  <c r="D111" i="13"/>
  <c r="D171" i="13"/>
  <c r="C111" i="13"/>
  <c r="C171" i="13"/>
  <c r="B111" i="13"/>
  <c r="AR111" i="13"/>
  <c r="AL110" i="13"/>
  <c r="AL170" i="13"/>
  <c r="AK110" i="13"/>
  <c r="AK170" i="13"/>
  <c r="AJ110" i="13"/>
  <c r="AJ170" i="13"/>
  <c r="AI110" i="13"/>
  <c r="AI170" i="13"/>
  <c r="AH110" i="13"/>
  <c r="AH170" i="13"/>
  <c r="AG110" i="13"/>
  <c r="AG170" i="13"/>
  <c r="AF110" i="13"/>
  <c r="AF170" i="13"/>
  <c r="AE110" i="13"/>
  <c r="AE170" i="13"/>
  <c r="AD110" i="13"/>
  <c r="AD170" i="13"/>
  <c r="AC110" i="13"/>
  <c r="AC170" i="13"/>
  <c r="AB110" i="13"/>
  <c r="AB170" i="13"/>
  <c r="AA110" i="13"/>
  <c r="AA170" i="13"/>
  <c r="Z110" i="13"/>
  <c r="Z170" i="13"/>
  <c r="Y110" i="13"/>
  <c r="Y170" i="13"/>
  <c r="X110" i="13"/>
  <c r="X170" i="13"/>
  <c r="W110" i="13"/>
  <c r="W170" i="13"/>
  <c r="V110" i="13"/>
  <c r="V170" i="13"/>
  <c r="U110" i="13"/>
  <c r="U170" i="13"/>
  <c r="T110" i="13"/>
  <c r="T170" i="13"/>
  <c r="S110" i="13"/>
  <c r="S170" i="13"/>
  <c r="R110" i="13"/>
  <c r="R170" i="13"/>
  <c r="Q110" i="13"/>
  <c r="Q170" i="13"/>
  <c r="P110" i="13"/>
  <c r="P170" i="13"/>
  <c r="O110" i="13"/>
  <c r="O170" i="13"/>
  <c r="N110" i="13"/>
  <c r="N170" i="13"/>
  <c r="M110" i="13"/>
  <c r="M170" i="13"/>
  <c r="L110" i="13"/>
  <c r="L170" i="13"/>
  <c r="K110" i="13"/>
  <c r="K170" i="13"/>
  <c r="J110" i="13"/>
  <c r="J170" i="13"/>
  <c r="I110" i="13"/>
  <c r="I170" i="13"/>
  <c r="H110" i="13"/>
  <c r="H170" i="13"/>
  <c r="G110" i="13"/>
  <c r="G170" i="13"/>
  <c r="F110" i="13"/>
  <c r="F170" i="13"/>
  <c r="E110" i="13"/>
  <c r="E170" i="13"/>
  <c r="D110" i="13"/>
  <c r="D170" i="13"/>
  <c r="C110" i="13"/>
  <c r="C170" i="13"/>
  <c r="B110" i="13"/>
  <c r="AL109" i="13"/>
  <c r="AL169" i="13"/>
  <c r="AK109" i="13"/>
  <c r="AK169" i="13"/>
  <c r="AJ109" i="13"/>
  <c r="AJ169" i="13"/>
  <c r="AI109" i="13"/>
  <c r="AI169" i="13"/>
  <c r="AH109" i="13"/>
  <c r="AH169" i="13"/>
  <c r="AG109" i="13"/>
  <c r="AG169" i="13"/>
  <c r="AF109" i="13"/>
  <c r="AF169" i="13"/>
  <c r="AE109" i="13"/>
  <c r="AE169" i="13"/>
  <c r="AD109" i="13"/>
  <c r="AD169" i="13"/>
  <c r="AC109" i="13"/>
  <c r="AC169" i="13"/>
  <c r="AB109" i="13"/>
  <c r="AB169" i="13"/>
  <c r="AA109" i="13"/>
  <c r="AA169" i="13"/>
  <c r="Z109" i="13"/>
  <c r="Z169" i="13"/>
  <c r="Y109" i="13"/>
  <c r="Y169" i="13"/>
  <c r="X109" i="13"/>
  <c r="X169" i="13"/>
  <c r="W109" i="13"/>
  <c r="W169" i="13"/>
  <c r="V109" i="13"/>
  <c r="V169" i="13"/>
  <c r="U109" i="13"/>
  <c r="U169" i="13"/>
  <c r="T109" i="13"/>
  <c r="T169" i="13"/>
  <c r="S109" i="13"/>
  <c r="S169" i="13"/>
  <c r="R109" i="13"/>
  <c r="R169" i="13"/>
  <c r="Q109" i="13"/>
  <c r="Q169" i="13"/>
  <c r="P109" i="13"/>
  <c r="P169" i="13"/>
  <c r="O109" i="13"/>
  <c r="O169" i="13"/>
  <c r="N109" i="13"/>
  <c r="N169" i="13"/>
  <c r="M109" i="13"/>
  <c r="M169" i="13"/>
  <c r="L109" i="13"/>
  <c r="L169" i="13"/>
  <c r="K109" i="13"/>
  <c r="K169" i="13"/>
  <c r="J109" i="13"/>
  <c r="J169" i="13"/>
  <c r="I109" i="13"/>
  <c r="I169" i="13"/>
  <c r="H109" i="13"/>
  <c r="H169" i="13"/>
  <c r="G109" i="13"/>
  <c r="G169" i="13"/>
  <c r="F109" i="13"/>
  <c r="F169" i="13"/>
  <c r="E109" i="13"/>
  <c r="E169" i="13"/>
  <c r="D109" i="13"/>
  <c r="D169" i="13"/>
  <c r="C109" i="13"/>
  <c r="C169" i="13"/>
  <c r="B109" i="13"/>
  <c r="AR109" i="13"/>
  <c r="AL108" i="13"/>
  <c r="AL168" i="13"/>
  <c r="AK108" i="13"/>
  <c r="AK168" i="13"/>
  <c r="AJ108" i="13"/>
  <c r="AJ168" i="13"/>
  <c r="AI108" i="13"/>
  <c r="AI168" i="13"/>
  <c r="AH108" i="13"/>
  <c r="AH168" i="13"/>
  <c r="AG108" i="13"/>
  <c r="AG168" i="13"/>
  <c r="AF108" i="13"/>
  <c r="AF168" i="13"/>
  <c r="AE108" i="13"/>
  <c r="AE168" i="13"/>
  <c r="AD108" i="13"/>
  <c r="AD168" i="13"/>
  <c r="AC108" i="13"/>
  <c r="AC168" i="13"/>
  <c r="AB108" i="13"/>
  <c r="AB168" i="13"/>
  <c r="AA108" i="13"/>
  <c r="AA168" i="13"/>
  <c r="Z108" i="13"/>
  <c r="Z168" i="13"/>
  <c r="Y108" i="13"/>
  <c r="Y168" i="13"/>
  <c r="X108" i="13"/>
  <c r="X168" i="13"/>
  <c r="W108" i="13"/>
  <c r="W168" i="13"/>
  <c r="V108" i="13"/>
  <c r="V168" i="13"/>
  <c r="U108" i="13"/>
  <c r="U168" i="13"/>
  <c r="T108" i="13"/>
  <c r="T168" i="13"/>
  <c r="S108" i="13"/>
  <c r="S168" i="13"/>
  <c r="R108" i="13"/>
  <c r="R168" i="13"/>
  <c r="Q108" i="13"/>
  <c r="Q168" i="13"/>
  <c r="P108" i="13"/>
  <c r="P168" i="13"/>
  <c r="O108" i="13"/>
  <c r="O168" i="13"/>
  <c r="N108" i="13"/>
  <c r="N168" i="13"/>
  <c r="M108" i="13"/>
  <c r="M168" i="13"/>
  <c r="L108" i="13"/>
  <c r="L168" i="13"/>
  <c r="K108" i="13"/>
  <c r="K168" i="13"/>
  <c r="J108" i="13"/>
  <c r="J168" i="13"/>
  <c r="I108" i="13"/>
  <c r="I168" i="13"/>
  <c r="H108" i="13"/>
  <c r="H168" i="13"/>
  <c r="G108" i="13"/>
  <c r="G168" i="13"/>
  <c r="F108" i="13"/>
  <c r="F168" i="13"/>
  <c r="E108" i="13"/>
  <c r="E168" i="13"/>
  <c r="D108" i="13"/>
  <c r="D168" i="13"/>
  <c r="C108" i="13"/>
  <c r="C168" i="13"/>
  <c r="B108" i="13"/>
  <c r="AL107" i="13"/>
  <c r="AL167" i="13"/>
  <c r="AK107" i="13"/>
  <c r="AK167" i="13"/>
  <c r="AJ107" i="13"/>
  <c r="AJ167" i="13"/>
  <c r="AI107" i="13"/>
  <c r="AI167" i="13"/>
  <c r="AH107" i="13"/>
  <c r="AH167" i="13"/>
  <c r="AG107" i="13"/>
  <c r="AG167" i="13"/>
  <c r="AF107" i="13"/>
  <c r="AF167" i="13"/>
  <c r="AE107" i="13"/>
  <c r="AE167" i="13"/>
  <c r="AD107" i="13"/>
  <c r="AD167" i="13"/>
  <c r="AC107" i="13"/>
  <c r="AC167" i="13"/>
  <c r="AB107" i="13"/>
  <c r="AB167" i="13"/>
  <c r="AA107" i="13"/>
  <c r="AA167" i="13"/>
  <c r="Z107" i="13"/>
  <c r="Z167" i="13"/>
  <c r="Y107" i="13"/>
  <c r="Y167" i="13"/>
  <c r="X107" i="13"/>
  <c r="X167" i="13"/>
  <c r="W107" i="13"/>
  <c r="W167" i="13"/>
  <c r="V107" i="13"/>
  <c r="V167" i="13"/>
  <c r="U107" i="13"/>
  <c r="U167" i="13"/>
  <c r="T107" i="13"/>
  <c r="T167" i="13"/>
  <c r="S107" i="13"/>
  <c r="S167" i="13"/>
  <c r="R107" i="13"/>
  <c r="R167" i="13"/>
  <c r="Q107" i="13"/>
  <c r="Q167" i="13"/>
  <c r="P107" i="13"/>
  <c r="P167" i="13"/>
  <c r="O107" i="13"/>
  <c r="O167" i="13"/>
  <c r="N107" i="13"/>
  <c r="N167" i="13"/>
  <c r="M107" i="13"/>
  <c r="M167" i="13"/>
  <c r="L107" i="13"/>
  <c r="L167" i="13"/>
  <c r="K107" i="13"/>
  <c r="K167" i="13"/>
  <c r="J107" i="13"/>
  <c r="J167" i="13"/>
  <c r="I107" i="13"/>
  <c r="I167" i="13"/>
  <c r="H107" i="13"/>
  <c r="H167" i="13"/>
  <c r="G107" i="13"/>
  <c r="G167" i="13"/>
  <c r="F107" i="13"/>
  <c r="F167" i="13"/>
  <c r="E107" i="13"/>
  <c r="E167" i="13"/>
  <c r="D107" i="13"/>
  <c r="D167" i="13"/>
  <c r="C107" i="13"/>
  <c r="C167" i="13"/>
  <c r="B107" i="13"/>
  <c r="AR107" i="13"/>
  <c r="AL105" i="13"/>
  <c r="AK105" i="13"/>
  <c r="AJ105" i="13"/>
  <c r="AI105" i="13"/>
  <c r="AH105" i="13"/>
  <c r="AG105" i="13"/>
  <c r="AF105" i="13"/>
  <c r="AE105" i="13"/>
  <c r="AD105" i="13"/>
  <c r="AC105" i="13"/>
  <c r="AB105" i="13"/>
  <c r="AA105" i="13"/>
  <c r="Z105" i="13"/>
  <c r="Y105" i="13"/>
  <c r="X105" i="13"/>
  <c r="W105" i="13"/>
  <c r="V105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D105" i="13"/>
  <c r="C105" i="13"/>
  <c r="B105" i="13"/>
  <c r="AL104" i="13"/>
  <c r="AK104" i="13"/>
  <c r="AJ104" i="13"/>
  <c r="AI104" i="13"/>
  <c r="AH104" i="13"/>
  <c r="AG104" i="13"/>
  <c r="AF104" i="13"/>
  <c r="AE104" i="13"/>
  <c r="AD104" i="13"/>
  <c r="AC104" i="13"/>
  <c r="AB104" i="13"/>
  <c r="AA104" i="13"/>
  <c r="Z104" i="13"/>
  <c r="Y104" i="13"/>
  <c r="X104" i="13"/>
  <c r="W104" i="13"/>
  <c r="V104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D104" i="13"/>
  <c r="C104" i="13"/>
  <c r="B104" i="13"/>
  <c r="AL75" i="13"/>
  <c r="AK75" i="13"/>
  <c r="AJ75" i="13"/>
  <c r="AI75" i="13"/>
  <c r="AH75" i="13"/>
  <c r="AG75" i="13"/>
  <c r="AF75" i="13"/>
  <c r="AE75" i="13"/>
  <c r="AD75" i="13"/>
  <c r="AC75" i="13"/>
  <c r="AB75" i="13"/>
  <c r="AA75" i="13"/>
  <c r="Z75" i="13"/>
  <c r="Y75" i="13"/>
  <c r="X75" i="13"/>
  <c r="W75" i="13"/>
  <c r="V75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B75" i="13"/>
  <c r="AL74" i="13"/>
  <c r="AK74" i="13"/>
  <c r="AJ74" i="13"/>
  <c r="AI74" i="13"/>
  <c r="AH74" i="13"/>
  <c r="AG74" i="13"/>
  <c r="AF74" i="13"/>
  <c r="AE74" i="13"/>
  <c r="AD74" i="13"/>
  <c r="AC74" i="13"/>
  <c r="AB74" i="13"/>
  <c r="AA74" i="13"/>
  <c r="Z74" i="13"/>
  <c r="Y74" i="13"/>
  <c r="X74" i="13"/>
  <c r="W74" i="13"/>
  <c r="V74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D74" i="13"/>
  <c r="C74" i="13"/>
  <c r="B74" i="13"/>
  <c r="AL69" i="13"/>
  <c r="AK69" i="13"/>
  <c r="AJ69" i="13"/>
  <c r="AI69" i="13"/>
  <c r="AH69" i="13"/>
  <c r="AG69" i="13"/>
  <c r="AF69" i="13"/>
  <c r="AE69" i="13"/>
  <c r="AD69" i="13"/>
  <c r="AC69" i="13"/>
  <c r="AB69" i="13"/>
  <c r="AA69" i="13"/>
  <c r="Z69" i="13"/>
  <c r="Y69" i="13"/>
  <c r="X69" i="13"/>
  <c r="W69" i="13"/>
  <c r="V69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B69" i="13"/>
  <c r="AM69" i="13"/>
  <c r="AL68" i="13"/>
  <c r="AK68" i="13"/>
  <c r="AJ68" i="13"/>
  <c r="AI68" i="13"/>
  <c r="AH68" i="13"/>
  <c r="AG68" i="13"/>
  <c r="AF68" i="13"/>
  <c r="AE68" i="13"/>
  <c r="AD68" i="13"/>
  <c r="AC68" i="13"/>
  <c r="AB68" i="13"/>
  <c r="AA68" i="13"/>
  <c r="Z68" i="13"/>
  <c r="Y68" i="13"/>
  <c r="X68" i="13"/>
  <c r="W68" i="13"/>
  <c r="V68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B68" i="13"/>
  <c r="AL67" i="13"/>
  <c r="AK67" i="13"/>
  <c r="AJ67" i="13"/>
  <c r="AI67" i="13"/>
  <c r="AH67" i="13"/>
  <c r="AG67" i="13"/>
  <c r="AF67" i="13"/>
  <c r="AE67" i="13"/>
  <c r="AD67" i="13"/>
  <c r="AC67" i="13"/>
  <c r="AB67" i="13"/>
  <c r="AA67" i="13"/>
  <c r="Z67" i="13"/>
  <c r="Y67" i="13"/>
  <c r="X67" i="13"/>
  <c r="W67" i="13"/>
  <c r="V67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B67" i="13"/>
  <c r="AM67" i="13"/>
  <c r="AL66" i="13"/>
  <c r="AK66" i="13"/>
  <c r="AJ66" i="13"/>
  <c r="AI66" i="13"/>
  <c r="AH66" i="13"/>
  <c r="AG66" i="13"/>
  <c r="AF66" i="13"/>
  <c r="AE66" i="13"/>
  <c r="AD66" i="13"/>
  <c r="AC66" i="13"/>
  <c r="AB66" i="13"/>
  <c r="AA66" i="13"/>
  <c r="Z66" i="13"/>
  <c r="Y66" i="13"/>
  <c r="X66" i="13"/>
  <c r="W66" i="13"/>
  <c r="V66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D66" i="13"/>
  <c r="C66" i="13"/>
  <c r="B66" i="13"/>
  <c r="AL65" i="13"/>
  <c r="AK65" i="13"/>
  <c r="AJ65" i="13"/>
  <c r="AI65" i="13"/>
  <c r="AH65" i="13"/>
  <c r="AG65" i="13"/>
  <c r="AF65" i="13"/>
  <c r="AE65" i="13"/>
  <c r="AD65" i="13"/>
  <c r="AC65" i="13"/>
  <c r="AB65" i="13"/>
  <c r="AA65" i="13"/>
  <c r="Z65" i="13"/>
  <c r="Y65" i="13"/>
  <c r="X65" i="13"/>
  <c r="W65" i="13"/>
  <c r="V65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B65" i="13"/>
  <c r="AM65" i="13"/>
  <c r="AL64" i="13"/>
  <c r="AK64" i="13"/>
  <c r="AJ64" i="13"/>
  <c r="AI64" i="13"/>
  <c r="AH64" i="13"/>
  <c r="AG64" i="13"/>
  <c r="AF64" i="13"/>
  <c r="AE64" i="13"/>
  <c r="AD64" i="13"/>
  <c r="AC64" i="13"/>
  <c r="AB64" i="13"/>
  <c r="AA64" i="13"/>
  <c r="Z64" i="13"/>
  <c r="Y64" i="13"/>
  <c r="X64" i="13"/>
  <c r="W64" i="13"/>
  <c r="V64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B64" i="13"/>
  <c r="AL63" i="13"/>
  <c r="AK63" i="13"/>
  <c r="AJ63" i="13"/>
  <c r="AI63" i="13"/>
  <c r="AH63" i="13"/>
  <c r="AG63" i="13"/>
  <c r="AF63" i="13"/>
  <c r="AE63" i="13"/>
  <c r="AD63" i="13"/>
  <c r="AC63" i="13"/>
  <c r="AB63" i="13"/>
  <c r="AA63" i="13"/>
  <c r="Z63" i="13"/>
  <c r="Y63" i="13"/>
  <c r="X63" i="13"/>
  <c r="W63" i="13"/>
  <c r="V63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B63" i="13"/>
  <c r="AM63" i="13"/>
  <c r="AL62" i="13"/>
  <c r="AK62" i="13"/>
  <c r="AJ62" i="13"/>
  <c r="AI62" i="13"/>
  <c r="AH62" i="13"/>
  <c r="AG62" i="13"/>
  <c r="AF62" i="13"/>
  <c r="AE62" i="13"/>
  <c r="AD62" i="13"/>
  <c r="AC62" i="13"/>
  <c r="AB62" i="13"/>
  <c r="AA62" i="13"/>
  <c r="Z62" i="13"/>
  <c r="Y62" i="13"/>
  <c r="X62" i="13"/>
  <c r="W62" i="13"/>
  <c r="V62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D62" i="13"/>
  <c r="C62" i="13"/>
  <c r="B62" i="13"/>
  <c r="AL61" i="13"/>
  <c r="AK61" i="13"/>
  <c r="AJ61" i="13"/>
  <c r="AI61" i="13"/>
  <c r="AH61" i="13"/>
  <c r="AG61" i="13"/>
  <c r="AF61" i="13"/>
  <c r="AE61" i="13"/>
  <c r="AD61" i="13"/>
  <c r="AC61" i="13"/>
  <c r="AB61" i="13"/>
  <c r="AA61" i="13"/>
  <c r="Z61" i="13"/>
  <c r="Y61" i="13"/>
  <c r="X61" i="13"/>
  <c r="W61" i="13"/>
  <c r="V61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B61" i="13"/>
  <c r="AM61" i="13"/>
  <c r="AL60" i="13"/>
  <c r="AK60" i="13"/>
  <c r="AJ60" i="13"/>
  <c r="AI60" i="13"/>
  <c r="AH60" i="13"/>
  <c r="AG60" i="13"/>
  <c r="AF60" i="13"/>
  <c r="AE60" i="13"/>
  <c r="AD60" i="13"/>
  <c r="AC60" i="13"/>
  <c r="AB60" i="13"/>
  <c r="AA60" i="13"/>
  <c r="Z60" i="13"/>
  <c r="Y60" i="13"/>
  <c r="X60" i="13"/>
  <c r="W60" i="13"/>
  <c r="V60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B60" i="13"/>
  <c r="AL59" i="13"/>
  <c r="AK59" i="13"/>
  <c r="AJ59" i="13"/>
  <c r="AI59" i="13"/>
  <c r="AH59" i="13"/>
  <c r="AG59" i="13"/>
  <c r="AF59" i="13"/>
  <c r="AE59" i="13"/>
  <c r="AD59" i="13"/>
  <c r="AC59" i="13"/>
  <c r="AB59" i="13"/>
  <c r="AA59" i="13"/>
  <c r="Z59" i="13"/>
  <c r="Y59" i="13"/>
  <c r="X59" i="13"/>
  <c r="W59" i="13"/>
  <c r="V59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B59" i="13"/>
  <c r="AM59" i="13"/>
  <c r="AL58" i="13"/>
  <c r="AK58" i="13"/>
  <c r="AJ58" i="13"/>
  <c r="AI58" i="13"/>
  <c r="AH58" i="13"/>
  <c r="AG58" i="13"/>
  <c r="AF58" i="13"/>
  <c r="AE58" i="13"/>
  <c r="AD58" i="13"/>
  <c r="AC58" i="13"/>
  <c r="AB58" i="13"/>
  <c r="AA58" i="13"/>
  <c r="Z58" i="13"/>
  <c r="Y58" i="13"/>
  <c r="X58" i="13"/>
  <c r="W58" i="13"/>
  <c r="V58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B58" i="13"/>
  <c r="AL57" i="13"/>
  <c r="AK57" i="13"/>
  <c r="AJ57" i="13"/>
  <c r="AI57" i="13"/>
  <c r="AH57" i="13"/>
  <c r="AG57" i="13"/>
  <c r="AF57" i="13"/>
  <c r="AE57" i="13"/>
  <c r="AD57" i="13"/>
  <c r="AC57" i="13"/>
  <c r="AB57" i="13"/>
  <c r="AA57" i="13"/>
  <c r="Z57" i="13"/>
  <c r="Y57" i="13"/>
  <c r="X57" i="13"/>
  <c r="W57" i="13"/>
  <c r="V57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B57" i="13"/>
  <c r="AM57" i="13"/>
  <c r="AL56" i="13"/>
  <c r="AK56" i="13"/>
  <c r="AJ56" i="13"/>
  <c r="AI56" i="13"/>
  <c r="AH56" i="13"/>
  <c r="AG56" i="13"/>
  <c r="AF56" i="13"/>
  <c r="AE56" i="13"/>
  <c r="AD56" i="13"/>
  <c r="AC56" i="13"/>
  <c r="AB56" i="13"/>
  <c r="AA56" i="13"/>
  <c r="Z56" i="13"/>
  <c r="Y56" i="13"/>
  <c r="X56" i="13"/>
  <c r="W56" i="13"/>
  <c r="V56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B56" i="13"/>
  <c r="AL55" i="13"/>
  <c r="AK55" i="13"/>
  <c r="AJ55" i="13"/>
  <c r="AI55" i="13"/>
  <c r="AH55" i="13"/>
  <c r="AG55" i="13"/>
  <c r="AF55" i="13"/>
  <c r="AE55" i="13"/>
  <c r="AD55" i="13"/>
  <c r="AC55" i="13"/>
  <c r="AB55" i="13"/>
  <c r="AA55" i="13"/>
  <c r="Z55" i="13"/>
  <c r="Y55" i="13"/>
  <c r="X55" i="13"/>
  <c r="W55" i="13"/>
  <c r="V55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B55" i="13"/>
  <c r="AM55" i="13"/>
  <c r="AL54" i="13"/>
  <c r="AK54" i="13"/>
  <c r="AJ54" i="13"/>
  <c r="AI54" i="13"/>
  <c r="AH54" i="13"/>
  <c r="AG54" i="13"/>
  <c r="AF54" i="13"/>
  <c r="AE54" i="13"/>
  <c r="AD54" i="13"/>
  <c r="AC54" i="13"/>
  <c r="AB54" i="13"/>
  <c r="AA54" i="13"/>
  <c r="Z54" i="13"/>
  <c r="Y54" i="13"/>
  <c r="X54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B54" i="13"/>
  <c r="AL53" i="13"/>
  <c r="AK53" i="13"/>
  <c r="AJ53" i="13"/>
  <c r="AI53" i="13"/>
  <c r="AH53" i="13"/>
  <c r="AG53" i="13"/>
  <c r="AF53" i="13"/>
  <c r="AE53" i="13"/>
  <c r="AD53" i="13"/>
  <c r="AC53" i="13"/>
  <c r="AB53" i="13"/>
  <c r="AA53" i="13"/>
  <c r="Z53" i="13"/>
  <c r="Y53" i="13"/>
  <c r="X53" i="13"/>
  <c r="W53" i="13"/>
  <c r="V53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B53" i="13"/>
  <c r="AM53" i="13"/>
  <c r="AL52" i="13"/>
  <c r="AK52" i="13"/>
  <c r="AJ52" i="13"/>
  <c r="AI52" i="13"/>
  <c r="AH52" i="13"/>
  <c r="AG52" i="13"/>
  <c r="AF52" i="13"/>
  <c r="AE52" i="13"/>
  <c r="AD52" i="13"/>
  <c r="AC52" i="13"/>
  <c r="AB52" i="13"/>
  <c r="AA52" i="13"/>
  <c r="Z52" i="13"/>
  <c r="Y52" i="13"/>
  <c r="X52" i="13"/>
  <c r="W52" i="13"/>
  <c r="V52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B52" i="13"/>
  <c r="AL51" i="13"/>
  <c r="AK51" i="13"/>
  <c r="AJ51" i="13"/>
  <c r="AI51" i="13"/>
  <c r="AH51" i="13"/>
  <c r="AG51" i="13"/>
  <c r="AF51" i="13"/>
  <c r="AE51" i="13"/>
  <c r="AD51" i="13"/>
  <c r="AC51" i="13"/>
  <c r="AB51" i="13"/>
  <c r="AA51" i="13"/>
  <c r="Z51" i="13"/>
  <c r="Y51" i="13"/>
  <c r="X51" i="13"/>
  <c r="W51" i="13"/>
  <c r="V51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D51" i="13"/>
  <c r="C51" i="13"/>
  <c r="B51" i="13"/>
  <c r="AM51" i="13"/>
  <c r="AL50" i="13"/>
  <c r="AK50" i="13"/>
  <c r="AJ50" i="13"/>
  <c r="AI50" i="13"/>
  <c r="AH50" i="13"/>
  <c r="AG50" i="13"/>
  <c r="AF50" i="13"/>
  <c r="AE50" i="13"/>
  <c r="AD50" i="13"/>
  <c r="AC50" i="13"/>
  <c r="AB50" i="13"/>
  <c r="AA50" i="13"/>
  <c r="Z50" i="13"/>
  <c r="Y50" i="13"/>
  <c r="X50" i="13"/>
  <c r="W50" i="13"/>
  <c r="V50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B50" i="13"/>
  <c r="AL49" i="13"/>
  <c r="AK49" i="13"/>
  <c r="AJ49" i="13"/>
  <c r="AI49" i="13"/>
  <c r="AH49" i="13"/>
  <c r="AG49" i="13"/>
  <c r="AF49" i="13"/>
  <c r="AE49" i="13"/>
  <c r="AD49" i="13"/>
  <c r="AC49" i="13"/>
  <c r="AB49" i="13"/>
  <c r="AA49" i="13"/>
  <c r="Z49" i="13"/>
  <c r="Y49" i="13"/>
  <c r="X49" i="13"/>
  <c r="W49" i="13"/>
  <c r="V49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B49" i="13"/>
  <c r="AM49" i="13"/>
  <c r="AL48" i="13"/>
  <c r="AK48" i="13"/>
  <c r="AJ48" i="13"/>
  <c r="AI48" i="13"/>
  <c r="AH48" i="13"/>
  <c r="AG48" i="13"/>
  <c r="AF48" i="13"/>
  <c r="AE48" i="13"/>
  <c r="AD48" i="13"/>
  <c r="AC48" i="13"/>
  <c r="AB48" i="13"/>
  <c r="AA48" i="13"/>
  <c r="Z48" i="13"/>
  <c r="Y48" i="13"/>
  <c r="X48" i="13"/>
  <c r="W48" i="13"/>
  <c r="V48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B48" i="13"/>
  <c r="AL47" i="13"/>
  <c r="AK47" i="13"/>
  <c r="AJ47" i="13"/>
  <c r="AI47" i="13"/>
  <c r="AH47" i="13"/>
  <c r="AG47" i="13"/>
  <c r="AF47" i="13"/>
  <c r="AE47" i="13"/>
  <c r="AD47" i="13"/>
  <c r="AC47" i="13"/>
  <c r="AB47" i="13"/>
  <c r="AA47" i="13"/>
  <c r="Z47" i="13"/>
  <c r="Y47" i="13"/>
  <c r="X47" i="13"/>
  <c r="W47" i="13"/>
  <c r="V47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B47" i="13"/>
  <c r="AM47" i="13"/>
  <c r="AL46" i="13"/>
  <c r="AK46" i="13"/>
  <c r="AJ46" i="13"/>
  <c r="AI46" i="13"/>
  <c r="AH46" i="13"/>
  <c r="AG46" i="13"/>
  <c r="AF46" i="13"/>
  <c r="AE46" i="13"/>
  <c r="AD46" i="13"/>
  <c r="AC46" i="13"/>
  <c r="AB46" i="13"/>
  <c r="AA46" i="13"/>
  <c r="Z46" i="13"/>
  <c r="Y46" i="13"/>
  <c r="X46" i="13"/>
  <c r="W46" i="13"/>
  <c r="V46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B46" i="13"/>
  <c r="AL44" i="13"/>
  <c r="AK44" i="13"/>
  <c r="AJ44" i="13"/>
  <c r="AI44" i="13"/>
  <c r="AH44" i="13"/>
  <c r="AG44" i="13"/>
  <c r="AF44" i="13"/>
  <c r="AE44" i="13"/>
  <c r="AD44" i="13"/>
  <c r="AC44" i="13"/>
  <c r="AB44" i="13"/>
  <c r="AA44" i="13"/>
  <c r="Z44" i="13"/>
  <c r="Y44" i="13"/>
  <c r="X44" i="13"/>
  <c r="W44" i="13"/>
  <c r="V44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B44" i="13"/>
  <c r="AL43" i="13"/>
  <c r="AK43" i="13"/>
  <c r="AJ43" i="13"/>
  <c r="AI43" i="13"/>
  <c r="AH43" i="13"/>
  <c r="AG43" i="13"/>
  <c r="AF43" i="13"/>
  <c r="AE43" i="13"/>
  <c r="AD43" i="13"/>
  <c r="AC43" i="13"/>
  <c r="AB43" i="13"/>
  <c r="AA43" i="13"/>
  <c r="Z43" i="13"/>
  <c r="Y43" i="13"/>
  <c r="X43" i="13"/>
  <c r="W43" i="13"/>
  <c r="V43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B43" i="13"/>
  <c r="G37" i="13"/>
  <c r="AN160" i="12"/>
  <c r="AM160" i="12"/>
  <c r="AN159" i="12"/>
  <c r="AM159" i="12"/>
  <c r="AN158" i="12"/>
  <c r="AM158" i="12"/>
  <c r="AN157" i="12"/>
  <c r="AM157" i="12"/>
  <c r="AN156" i="12"/>
  <c r="AM156" i="12"/>
  <c r="AN155" i="12"/>
  <c r="AM155" i="12"/>
  <c r="AN154" i="12"/>
  <c r="AN153" i="12"/>
  <c r="AM153" i="12"/>
  <c r="AN152" i="12"/>
  <c r="AM152" i="12"/>
  <c r="AN151" i="12"/>
  <c r="AM151" i="12"/>
  <c r="AN150" i="12"/>
  <c r="AM150" i="12"/>
  <c r="AN149" i="12"/>
  <c r="AM149" i="12"/>
  <c r="AN148" i="12"/>
  <c r="AM148" i="12"/>
  <c r="AN147" i="12"/>
  <c r="AM147" i="12"/>
  <c r="AN146" i="12"/>
  <c r="AM146" i="12"/>
  <c r="AN145" i="12"/>
  <c r="AM145" i="12"/>
  <c r="AN144" i="12"/>
  <c r="AM144" i="12"/>
  <c r="AN143" i="12"/>
  <c r="AM143" i="12"/>
  <c r="AN142" i="12"/>
  <c r="AM142" i="12"/>
  <c r="AN141" i="12"/>
  <c r="AM141" i="12"/>
  <c r="AN140" i="12"/>
  <c r="AM140" i="12"/>
  <c r="AN139" i="12"/>
  <c r="AM139" i="12"/>
  <c r="AN138" i="12"/>
  <c r="AM138" i="12"/>
  <c r="AN137" i="12"/>
  <c r="AM137" i="12"/>
  <c r="AL135" i="12"/>
  <c r="AK135" i="12"/>
  <c r="AJ135" i="12"/>
  <c r="AI135" i="12"/>
  <c r="AH135" i="12"/>
  <c r="AG135" i="12"/>
  <c r="AF135" i="12"/>
  <c r="AE135" i="12"/>
  <c r="AD135" i="12"/>
  <c r="AC135" i="12"/>
  <c r="AB135" i="12"/>
  <c r="AA135" i="12"/>
  <c r="Z135" i="12"/>
  <c r="Y135" i="12"/>
  <c r="X135" i="12"/>
  <c r="W135" i="12"/>
  <c r="V135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D135" i="12"/>
  <c r="C135" i="12"/>
  <c r="B135" i="12"/>
  <c r="AL134" i="12"/>
  <c r="AK134" i="12"/>
  <c r="AJ134" i="12"/>
  <c r="AI134" i="12"/>
  <c r="AH134" i="12"/>
  <c r="AG134" i="12"/>
  <c r="AF134" i="12"/>
  <c r="AE134" i="12"/>
  <c r="AD134" i="12"/>
  <c r="AC134" i="12"/>
  <c r="AB134" i="12"/>
  <c r="AA134" i="12"/>
  <c r="Z134" i="12"/>
  <c r="Y134" i="12"/>
  <c r="X134" i="12"/>
  <c r="W134" i="12"/>
  <c r="V134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D134" i="12"/>
  <c r="C134" i="12"/>
  <c r="B134" i="12"/>
  <c r="AL130" i="12"/>
  <c r="AL190" i="12"/>
  <c r="AK130" i="12"/>
  <c r="AK190" i="12"/>
  <c r="AJ130" i="12"/>
  <c r="AJ190" i="12"/>
  <c r="AI130" i="12"/>
  <c r="AI190" i="12"/>
  <c r="AH130" i="12"/>
  <c r="AH190" i="12"/>
  <c r="AG130" i="12"/>
  <c r="AG190" i="12"/>
  <c r="AF130" i="12"/>
  <c r="AF190" i="12"/>
  <c r="AE130" i="12"/>
  <c r="AE190" i="12"/>
  <c r="AD130" i="12"/>
  <c r="AD190" i="12"/>
  <c r="AC130" i="12"/>
  <c r="AC190" i="12"/>
  <c r="AB130" i="12"/>
  <c r="AB190" i="12"/>
  <c r="AA130" i="12"/>
  <c r="AA190" i="12"/>
  <c r="Z130" i="12"/>
  <c r="Z190" i="12"/>
  <c r="Y130" i="12"/>
  <c r="Y190" i="12"/>
  <c r="X130" i="12"/>
  <c r="X190" i="12"/>
  <c r="W130" i="12"/>
  <c r="W190" i="12"/>
  <c r="V130" i="12"/>
  <c r="V190" i="12"/>
  <c r="U130" i="12"/>
  <c r="U190" i="12"/>
  <c r="T130" i="12"/>
  <c r="T190" i="12"/>
  <c r="S130" i="12"/>
  <c r="S190" i="12"/>
  <c r="R130" i="12"/>
  <c r="R190" i="12"/>
  <c r="Q130" i="12"/>
  <c r="Q190" i="12"/>
  <c r="P130" i="12"/>
  <c r="P190" i="12"/>
  <c r="O130" i="12"/>
  <c r="O190" i="12"/>
  <c r="N130" i="12"/>
  <c r="N190" i="12"/>
  <c r="M130" i="12"/>
  <c r="M190" i="12"/>
  <c r="L130" i="12"/>
  <c r="L190" i="12"/>
  <c r="K130" i="12"/>
  <c r="K190" i="12"/>
  <c r="J130" i="12"/>
  <c r="J190" i="12"/>
  <c r="I130" i="12"/>
  <c r="I190" i="12"/>
  <c r="H130" i="12"/>
  <c r="H190" i="12"/>
  <c r="G130" i="12"/>
  <c r="G190" i="12"/>
  <c r="F130" i="12"/>
  <c r="F190" i="12"/>
  <c r="E130" i="12"/>
  <c r="E190" i="12"/>
  <c r="D130" i="12"/>
  <c r="D190" i="12"/>
  <c r="C130" i="12"/>
  <c r="C190" i="12"/>
  <c r="B130" i="12"/>
  <c r="AL129" i="12"/>
  <c r="AL189" i="12"/>
  <c r="AK129" i="12"/>
  <c r="AK189" i="12"/>
  <c r="AJ129" i="12"/>
  <c r="AJ189" i="12"/>
  <c r="AI129" i="12"/>
  <c r="AI189" i="12"/>
  <c r="AH129" i="12"/>
  <c r="AH189" i="12"/>
  <c r="AG129" i="12"/>
  <c r="AG189" i="12"/>
  <c r="AF129" i="12"/>
  <c r="AF189" i="12"/>
  <c r="AE129" i="12"/>
  <c r="AE189" i="12"/>
  <c r="AD129" i="12"/>
  <c r="AD189" i="12"/>
  <c r="AC129" i="12"/>
  <c r="AC189" i="12"/>
  <c r="AB129" i="12"/>
  <c r="AB189" i="12"/>
  <c r="AA129" i="12"/>
  <c r="AA189" i="12"/>
  <c r="Z129" i="12"/>
  <c r="Z189" i="12"/>
  <c r="Y129" i="12"/>
  <c r="Y189" i="12"/>
  <c r="X129" i="12"/>
  <c r="X189" i="12"/>
  <c r="W129" i="12"/>
  <c r="W189" i="12"/>
  <c r="V129" i="12"/>
  <c r="V189" i="12"/>
  <c r="U129" i="12"/>
  <c r="U189" i="12"/>
  <c r="T129" i="12"/>
  <c r="T189" i="12"/>
  <c r="S129" i="12"/>
  <c r="S189" i="12"/>
  <c r="R129" i="12"/>
  <c r="R189" i="12"/>
  <c r="Q129" i="12"/>
  <c r="Q189" i="12"/>
  <c r="P129" i="12"/>
  <c r="P189" i="12"/>
  <c r="O129" i="12"/>
  <c r="O189" i="12"/>
  <c r="N129" i="12"/>
  <c r="N189" i="12"/>
  <c r="M129" i="12"/>
  <c r="M189" i="12"/>
  <c r="L129" i="12"/>
  <c r="L189" i="12"/>
  <c r="K129" i="12"/>
  <c r="K189" i="12"/>
  <c r="J129" i="12"/>
  <c r="J189" i="12"/>
  <c r="I129" i="12"/>
  <c r="I189" i="12"/>
  <c r="H129" i="12"/>
  <c r="H189" i="12"/>
  <c r="G129" i="12"/>
  <c r="G189" i="12"/>
  <c r="F129" i="12"/>
  <c r="F189" i="12"/>
  <c r="E129" i="12"/>
  <c r="E189" i="12"/>
  <c r="D129" i="12"/>
  <c r="D189" i="12"/>
  <c r="C129" i="12"/>
  <c r="C189" i="12"/>
  <c r="B129" i="12"/>
  <c r="AL128" i="12"/>
  <c r="AL188" i="12"/>
  <c r="AK128" i="12"/>
  <c r="AK188" i="12"/>
  <c r="AJ128" i="12"/>
  <c r="AJ188" i="12"/>
  <c r="AI128" i="12"/>
  <c r="AI188" i="12"/>
  <c r="AH128" i="12"/>
  <c r="AH188" i="12"/>
  <c r="AG128" i="12"/>
  <c r="AG188" i="12"/>
  <c r="AF128" i="12"/>
  <c r="AF188" i="12"/>
  <c r="AE128" i="12"/>
  <c r="AE188" i="12"/>
  <c r="AD128" i="12"/>
  <c r="AD188" i="12"/>
  <c r="AC128" i="12"/>
  <c r="AC188" i="12"/>
  <c r="AB128" i="12"/>
  <c r="AB188" i="12"/>
  <c r="AA128" i="12"/>
  <c r="AA188" i="12"/>
  <c r="Z128" i="12"/>
  <c r="Z188" i="12"/>
  <c r="Y128" i="12"/>
  <c r="Y188" i="12"/>
  <c r="X128" i="12"/>
  <c r="X188" i="12"/>
  <c r="W128" i="12"/>
  <c r="W188" i="12"/>
  <c r="V128" i="12"/>
  <c r="V188" i="12"/>
  <c r="U128" i="12"/>
  <c r="U188" i="12"/>
  <c r="T128" i="12"/>
  <c r="T188" i="12"/>
  <c r="S128" i="12"/>
  <c r="S188" i="12"/>
  <c r="R128" i="12"/>
  <c r="R188" i="12"/>
  <c r="Q128" i="12"/>
  <c r="Q188" i="12"/>
  <c r="P128" i="12"/>
  <c r="P188" i="12"/>
  <c r="O128" i="12"/>
  <c r="O188" i="12"/>
  <c r="N128" i="12"/>
  <c r="N188" i="12"/>
  <c r="M128" i="12"/>
  <c r="M188" i="12"/>
  <c r="L128" i="12"/>
  <c r="L188" i="12"/>
  <c r="K128" i="12"/>
  <c r="K188" i="12"/>
  <c r="J128" i="12"/>
  <c r="J188" i="12"/>
  <c r="I128" i="12"/>
  <c r="I188" i="12"/>
  <c r="H128" i="12"/>
  <c r="H188" i="12"/>
  <c r="G128" i="12"/>
  <c r="G188" i="12"/>
  <c r="F128" i="12"/>
  <c r="F188" i="12"/>
  <c r="E128" i="12"/>
  <c r="E188" i="12"/>
  <c r="D128" i="12"/>
  <c r="D188" i="12"/>
  <c r="C128" i="12"/>
  <c r="C188" i="12"/>
  <c r="B128" i="12"/>
  <c r="AL127" i="12"/>
  <c r="AL187" i="12"/>
  <c r="AK127" i="12"/>
  <c r="AK187" i="12"/>
  <c r="AJ127" i="12"/>
  <c r="AJ187" i="12"/>
  <c r="AI127" i="12"/>
  <c r="AI187" i="12"/>
  <c r="AH127" i="12"/>
  <c r="AH187" i="12"/>
  <c r="AG127" i="12"/>
  <c r="AG187" i="12"/>
  <c r="AF127" i="12"/>
  <c r="AF187" i="12"/>
  <c r="AE127" i="12"/>
  <c r="AE187" i="12"/>
  <c r="AD127" i="12"/>
  <c r="AD187" i="12"/>
  <c r="AC127" i="12"/>
  <c r="AC187" i="12"/>
  <c r="AB127" i="12"/>
  <c r="AB187" i="12"/>
  <c r="AA127" i="12"/>
  <c r="AA187" i="12"/>
  <c r="Z127" i="12"/>
  <c r="Z187" i="12"/>
  <c r="Y127" i="12"/>
  <c r="Y187" i="12"/>
  <c r="X127" i="12"/>
  <c r="X187" i="12"/>
  <c r="W127" i="12"/>
  <c r="W187" i="12"/>
  <c r="V127" i="12"/>
  <c r="V187" i="12"/>
  <c r="U127" i="12"/>
  <c r="U187" i="12"/>
  <c r="T127" i="12"/>
  <c r="T187" i="12"/>
  <c r="S127" i="12"/>
  <c r="S187" i="12"/>
  <c r="R127" i="12"/>
  <c r="R187" i="12"/>
  <c r="Q127" i="12"/>
  <c r="Q187" i="12"/>
  <c r="P127" i="12"/>
  <c r="P187" i="12"/>
  <c r="O127" i="12"/>
  <c r="O187" i="12"/>
  <c r="N127" i="12"/>
  <c r="N187" i="12"/>
  <c r="M127" i="12"/>
  <c r="M187" i="12"/>
  <c r="L127" i="12"/>
  <c r="L187" i="12"/>
  <c r="K127" i="12"/>
  <c r="K187" i="12"/>
  <c r="J127" i="12"/>
  <c r="J187" i="12"/>
  <c r="I127" i="12"/>
  <c r="I187" i="12"/>
  <c r="H127" i="12"/>
  <c r="H187" i="12"/>
  <c r="G127" i="12"/>
  <c r="G187" i="12"/>
  <c r="F127" i="12"/>
  <c r="F187" i="12"/>
  <c r="E127" i="12"/>
  <c r="E187" i="12"/>
  <c r="D127" i="12"/>
  <c r="D187" i="12"/>
  <c r="C127" i="12"/>
  <c r="C187" i="12"/>
  <c r="B127" i="12"/>
  <c r="AL126" i="12"/>
  <c r="AL186" i="12"/>
  <c r="AK126" i="12"/>
  <c r="AK186" i="12"/>
  <c r="AJ126" i="12"/>
  <c r="AJ186" i="12"/>
  <c r="AI126" i="12"/>
  <c r="AI186" i="12"/>
  <c r="AH126" i="12"/>
  <c r="AH186" i="12"/>
  <c r="AG126" i="12"/>
  <c r="AG186" i="12"/>
  <c r="AF126" i="12"/>
  <c r="AF186" i="12"/>
  <c r="AE126" i="12"/>
  <c r="AE186" i="12"/>
  <c r="AD126" i="12"/>
  <c r="AD186" i="12"/>
  <c r="AC126" i="12"/>
  <c r="AC186" i="12"/>
  <c r="AB126" i="12"/>
  <c r="AB186" i="12"/>
  <c r="AA126" i="12"/>
  <c r="AA186" i="12"/>
  <c r="Z126" i="12"/>
  <c r="Z186" i="12"/>
  <c r="Y126" i="12"/>
  <c r="Y186" i="12"/>
  <c r="X126" i="12"/>
  <c r="X186" i="12"/>
  <c r="W126" i="12"/>
  <c r="W186" i="12"/>
  <c r="V126" i="12"/>
  <c r="V186" i="12"/>
  <c r="U126" i="12"/>
  <c r="U186" i="12"/>
  <c r="T126" i="12"/>
  <c r="T186" i="12"/>
  <c r="S126" i="12"/>
  <c r="S186" i="12"/>
  <c r="R126" i="12"/>
  <c r="R186" i="12"/>
  <c r="Q126" i="12"/>
  <c r="Q186" i="12"/>
  <c r="P126" i="12"/>
  <c r="P186" i="12"/>
  <c r="O126" i="12"/>
  <c r="O186" i="12"/>
  <c r="N126" i="12"/>
  <c r="N186" i="12"/>
  <c r="M126" i="12"/>
  <c r="M186" i="12"/>
  <c r="L126" i="12"/>
  <c r="L186" i="12"/>
  <c r="K126" i="12"/>
  <c r="K186" i="12"/>
  <c r="J126" i="12"/>
  <c r="J186" i="12"/>
  <c r="I126" i="12"/>
  <c r="I186" i="12"/>
  <c r="H126" i="12"/>
  <c r="H186" i="12"/>
  <c r="G126" i="12"/>
  <c r="G186" i="12"/>
  <c r="F126" i="12"/>
  <c r="F186" i="12"/>
  <c r="E126" i="12"/>
  <c r="E186" i="12"/>
  <c r="D126" i="12"/>
  <c r="D186" i="12"/>
  <c r="C126" i="12"/>
  <c r="C186" i="12"/>
  <c r="B126" i="12"/>
  <c r="AL125" i="12"/>
  <c r="AL185" i="12"/>
  <c r="AK125" i="12"/>
  <c r="AK185" i="12"/>
  <c r="AJ125" i="12"/>
  <c r="AJ185" i="12"/>
  <c r="AI125" i="12"/>
  <c r="AI185" i="12"/>
  <c r="AH125" i="12"/>
  <c r="AH185" i="12"/>
  <c r="AG125" i="12"/>
  <c r="AG185" i="12"/>
  <c r="AF125" i="12"/>
  <c r="AF185" i="12"/>
  <c r="AE125" i="12"/>
  <c r="AE185" i="12"/>
  <c r="AD125" i="12"/>
  <c r="AD185" i="12"/>
  <c r="AC125" i="12"/>
  <c r="AC185" i="12"/>
  <c r="AB125" i="12"/>
  <c r="AB185" i="12"/>
  <c r="AA125" i="12"/>
  <c r="AA185" i="12"/>
  <c r="Z125" i="12"/>
  <c r="Z185" i="12"/>
  <c r="Y125" i="12"/>
  <c r="Y185" i="12"/>
  <c r="X125" i="12"/>
  <c r="X185" i="12"/>
  <c r="W125" i="12"/>
  <c r="W185" i="12"/>
  <c r="V125" i="12"/>
  <c r="V185" i="12"/>
  <c r="U125" i="12"/>
  <c r="U185" i="12"/>
  <c r="T125" i="12"/>
  <c r="T185" i="12"/>
  <c r="S125" i="12"/>
  <c r="S185" i="12"/>
  <c r="R125" i="12"/>
  <c r="R185" i="12"/>
  <c r="Q125" i="12"/>
  <c r="Q185" i="12"/>
  <c r="P125" i="12"/>
  <c r="P185" i="12"/>
  <c r="O125" i="12"/>
  <c r="O185" i="12"/>
  <c r="N125" i="12"/>
  <c r="N185" i="12"/>
  <c r="M125" i="12"/>
  <c r="M185" i="12"/>
  <c r="L125" i="12"/>
  <c r="L185" i="12"/>
  <c r="K125" i="12"/>
  <c r="K185" i="12"/>
  <c r="J125" i="12"/>
  <c r="J185" i="12"/>
  <c r="I125" i="12"/>
  <c r="I185" i="12"/>
  <c r="H125" i="12"/>
  <c r="H185" i="12"/>
  <c r="G125" i="12"/>
  <c r="G185" i="12"/>
  <c r="F125" i="12"/>
  <c r="F185" i="12"/>
  <c r="E125" i="12"/>
  <c r="E185" i="12"/>
  <c r="D125" i="12"/>
  <c r="D185" i="12"/>
  <c r="C125" i="12"/>
  <c r="C185" i="12"/>
  <c r="B125" i="12"/>
  <c r="AL124" i="12"/>
  <c r="AL184" i="12"/>
  <c r="AK124" i="12"/>
  <c r="AK184" i="12"/>
  <c r="AJ124" i="12"/>
  <c r="AJ184" i="12"/>
  <c r="AI124" i="12"/>
  <c r="AI184" i="12"/>
  <c r="AH124" i="12"/>
  <c r="AH184" i="12"/>
  <c r="AG124" i="12"/>
  <c r="AG184" i="12"/>
  <c r="AF124" i="12"/>
  <c r="AF184" i="12"/>
  <c r="AE124" i="12"/>
  <c r="AE184" i="12"/>
  <c r="AD124" i="12"/>
  <c r="AD184" i="12"/>
  <c r="AC124" i="12"/>
  <c r="AC184" i="12"/>
  <c r="AB124" i="12"/>
  <c r="AB184" i="12"/>
  <c r="AA124" i="12"/>
  <c r="AA184" i="12"/>
  <c r="Z124" i="12"/>
  <c r="Z184" i="12"/>
  <c r="Y124" i="12"/>
  <c r="Y184" i="12"/>
  <c r="X124" i="12"/>
  <c r="X184" i="12"/>
  <c r="W124" i="12"/>
  <c r="W184" i="12"/>
  <c r="V124" i="12"/>
  <c r="V184" i="12"/>
  <c r="U124" i="12"/>
  <c r="U184" i="12"/>
  <c r="T124" i="12"/>
  <c r="T184" i="12"/>
  <c r="S124" i="12"/>
  <c r="S184" i="12"/>
  <c r="R124" i="12"/>
  <c r="R184" i="12"/>
  <c r="Q124" i="12"/>
  <c r="Q184" i="12"/>
  <c r="P124" i="12"/>
  <c r="P184" i="12"/>
  <c r="O124" i="12"/>
  <c r="O184" i="12"/>
  <c r="N124" i="12"/>
  <c r="N184" i="12"/>
  <c r="M124" i="12"/>
  <c r="M184" i="12"/>
  <c r="L124" i="12"/>
  <c r="L184" i="12"/>
  <c r="K124" i="12"/>
  <c r="K184" i="12"/>
  <c r="J124" i="12"/>
  <c r="J184" i="12"/>
  <c r="I124" i="12"/>
  <c r="I184" i="12"/>
  <c r="H124" i="12"/>
  <c r="H184" i="12"/>
  <c r="G124" i="12"/>
  <c r="G184" i="12"/>
  <c r="F124" i="12"/>
  <c r="F184" i="12"/>
  <c r="E124" i="12"/>
  <c r="E184" i="12"/>
  <c r="D124" i="12"/>
  <c r="D184" i="12"/>
  <c r="C124" i="12"/>
  <c r="C184" i="12"/>
  <c r="B124" i="12"/>
  <c r="AL123" i="12"/>
  <c r="AL183" i="12"/>
  <c r="AK123" i="12"/>
  <c r="AK183" i="12"/>
  <c r="AJ123" i="12"/>
  <c r="AJ183" i="12"/>
  <c r="AI123" i="12"/>
  <c r="AI183" i="12"/>
  <c r="AH123" i="12"/>
  <c r="AH183" i="12"/>
  <c r="AG123" i="12"/>
  <c r="AG183" i="12"/>
  <c r="AF123" i="12"/>
  <c r="AF183" i="12"/>
  <c r="AE123" i="12"/>
  <c r="AE183" i="12"/>
  <c r="AD123" i="12"/>
  <c r="AD183" i="12"/>
  <c r="AC123" i="12"/>
  <c r="AC183" i="12"/>
  <c r="AB123" i="12"/>
  <c r="AB183" i="12"/>
  <c r="AA123" i="12"/>
  <c r="AA183" i="12"/>
  <c r="Z123" i="12"/>
  <c r="Z183" i="12"/>
  <c r="Y123" i="12"/>
  <c r="Y183" i="12"/>
  <c r="X123" i="12"/>
  <c r="X183" i="12"/>
  <c r="W123" i="12"/>
  <c r="W183" i="12"/>
  <c r="V123" i="12"/>
  <c r="V183" i="12"/>
  <c r="U123" i="12"/>
  <c r="U183" i="12"/>
  <c r="T123" i="12"/>
  <c r="T183" i="12"/>
  <c r="S123" i="12"/>
  <c r="S183" i="12"/>
  <c r="R123" i="12"/>
  <c r="R183" i="12"/>
  <c r="Q123" i="12"/>
  <c r="Q183" i="12"/>
  <c r="P123" i="12"/>
  <c r="P183" i="12"/>
  <c r="O123" i="12"/>
  <c r="O183" i="12"/>
  <c r="N123" i="12"/>
  <c r="N183" i="12"/>
  <c r="M123" i="12"/>
  <c r="M183" i="12"/>
  <c r="L123" i="12"/>
  <c r="L183" i="12"/>
  <c r="K123" i="12"/>
  <c r="K183" i="12"/>
  <c r="J123" i="12"/>
  <c r="J183" i="12"/>
  <c r="I123" i="12"/>
  <c r="I183" i="12"/>
  <c r="H123" i="12"/>
  <c r="H183" i="12"/>
  <c r="G123" i="12"/>
  <c r="G183" i="12"/>
  <c r="F123" i="12"/>
  <c r="F183" i="12"/>
  <c r="E123" i="12"/>
  <c r="E183" i="12"/>
  <c r="D123" i="12"/>
  <c r="D183" i="12"/>
  <c r="C123" i="12"/>
  <c r="C183" i="12"/>
  <c r="B123" i="12"/>
  <c r="AL122" i="12"/>
  <c r="AL182" i="12"/>
  <c r="AK122" i="12"/>
  <c r="AK182" i="12"/>
  <c r="AJ122" i="12"/>
  <c r="AJ182" i="12"/>
  <c r="AI122" i="12"/>
  <c r="AI182" i="12"/>
  <c r="AH122" i="12"/>
  <c r="AH182" i="12"/>
  <c r="AG122" i="12"/>
  <c r="AG182" i="12"/>
  <c r="AF122" i="12"/>
  <c r="AF182" i="12"/>
  <c r="AE122" i="12"/>
  <c r="AE182" i="12"/>
  <c r="AD122" i="12"/>
  <c r="AD182" i="12"/>
  <c r="AC122" i="12"/>
  <c r="AC182" i="12"/>
  <c r="AB122" i="12"/>
  <c r="AB182" i="12"/>
  <c r="AA122" i="12"/>
  <c r="AA182" i="12"/>
  <c r="Z122" i="12"/>
  <c r="Z182" i="12"/>
  <c r="Y122" i="12"/>
  <c r="Y182" i="12"/>
  <c r="X122" i="12"/>
  <c r="X182" i="12"/>
  <c r="W122" i="12"/>
  <c r="W182" i="12"/>
  <c r="V122" i="12"/>
  <c r="V182" i="12"/>
  <c r="U122" i="12"/>
  <c r="U182" i="12"/>
  <c r="T122" i="12"/>
  <c r="T182" i="12"/>
  <c r="S122" i="12"/>
  <c r="S182" i="12"/>
  <c r="R122" i="12"/>
  <c r="R182" i="12"/>
  <c r="Q122" i="12"/>
  <c r="Q182" i="12"/>
  <c r="P122" i="12"/>
  <c r="P182" i="12"/>
  <c r="O122" i="12"/>
  <c r="O182" i="12"/>
  <c r="N122" i="12"/>
  <c r="N182" i="12"/>
  <c r="M122" i="12"/>
  <c r="M182" i="12"/>
  <c r="L122" i="12"/>
  <c r="L182" i="12"/>
  <c r="K122" i="12"/>
  <c r="K182" i="12"/>
  <c r="J122" i="12"/>
  <c r="J182" i="12"/>
  <c r="I122" i="12"/>
  <c r="I182" i="12"/>
  <c r="H122" i="12"/>
  <c r="H182" i="12"/>
  <c r="G122" i="12"/>
  <c r="G182" i="12"/>
  <c r="F122" i="12"/>
  <c r="F182" i="12"/>
  <c r="E122" i="12"/>
  <c r="E182" i="12"/>
  <c r="D122" i="12"/>
  <c r="D182" i="12"/>
  <c r="C122" i="12"/>
  <c r="C182" i="12"/>
  <c r="B122" i="12"/>
  <c r="AL121" i="12"/>
  <c r="AL181" i="12"/>
  <c r="AK121" i="12"/>
  <c r="AK181" i="12"/>
  <c r="AJ121" i="12"/>
  <c r="AJ181" i="12"/>
  <c r="AI121" i="12"/>
  <c r="AI181" i="12"/>
  <c r="AH121" i="12"/>
  <c r="AH181" i="12"/>
  <c r="AG121" i="12"/>
  <c r="AG181" i="12"/>
  <c r="AF121" i="12"/>
  <c r="AF181" i="12"/>
  <c r="AE121" i="12"/>
  <c r="AE181" i="12"/>
  <c r="AD121" i="12"/>
  <c r="AD181" i="12"/>
  <c r="AC121" i="12"/>
  <c r="AC181" i="12"/>
  <c r="AB121" i="12"/>
  <c r="AB181" i="12"/>
  <c r="AA121" i="12"/>
  <c r="AA181" i="12"/>
  <c r="Z121" i="12"/>
  <c r="Z181" i="12"/>
  <c r="Y121" i="12"/>
  <c r="Y181" i="12"/>
  <c r="X121" i="12"/>
  <c r="X181" i="12"/>
  <c r="W121" i="12"/>
  <c r="W181" i="12"/>
  <c r="V121" i="12"/>
  <c r="V181" i="12"/>
  <c r="U121" i="12"/>
  <c r="U181" i="12"/>
  <c r="T121" i="12"/>
  <c r="T181" i="12"/>
  <c r="S121" i="12"/>
  <c r="S181" i="12"/>
  <c r="R121" i="12"/>
  <c r="R181" i="12"/>
  <c r="Q121" i="12"/>
  <c r="Q181" i="12"/>
  <c r="P121" i="12"/>
  <c r="P181" i="12"/>
  <c r="O121" i="12"/>
  <c r="O181" i="12"/>
  <c r="N121" i="12"/>
  <c r="N181" i="12"/>
  <c r="M121" i="12"/>
  <c r="M181" i="12"/>
  <c r="L121" i="12"/>
  <c r="L181" i="12"/>
  <c r="K121" i="12"/>
  <c r="K181" i="12"/>
  <c r="J121" i="12"/>
  <c r="J181" i="12"/>
  <c r="I121" i="12"/>
  <c r="I181" i="12"/>
  <c r="H121" i="12"/>
  <c r="H181" i="12"/>
  <c r="G121" i="12"/>
  <c r="G181" i="12"/>
  <c r="F121" i="12"/>
  <c r="F181" i="12"/>
  <c r="E121" i="12"/>
  <c r="E181" i="12"/>
  <c r="D121" i="12"/>
  <c r="D181" i="12"/>
  <c r="C121" i="12"/>
  <c r="C181" i="12"/>
  <c r="B121" i="12"/>
  <c r="AL120" i="12"/>
  <c r="AL180" i="12"/>
  <c r="AK120" i="12"/>
  <c r="AK180" i="12"/>
  <c r="AJ120" i="12"/>
  <c r="AJ180" i="12"/>
  <c r="AI120" i="12"/>
  <c r="AI180" i="12"/>
  <c r="AH120" i="12"/>
  <c r="AH180" i="12"/>
  <c r="AG120" i="12"/>
  <c r="AG180" i="12"/>
  <c r="AF120" i="12"/>
  <c r="AF180" i="12"/>
  <c r="AE120" i="12"/>
  <c r="AE180" i="12"/>
  <c r="AD120" i="12"/>
  <c r="AD180" i="12"/>
  <c r="AC120" i="12"/>
  <c r="AC180" i="12"/>
  <c r="AB120" i="12"/>
  <c r="AB180" i="12"/>
  <c r="AA120" i="12"/>
  <c r="AA180" i="12"/>
  <c r="Z120" i="12"/>
  <c r="Z180" i="12"/>
  <c r="Y120" i="12"/>
  <c r="Y180" i="12"/>
  <c r="X120" i="12"/>
  <c r="X180" i="12"/>
  <c r="W120" i="12"/>
  <c r="W180" i="12"/>
  <c r="V120" i="12"/>
  <c r="V180" i="12"/>
  <c r="U120" i="12"/>
  <c r="U180" i="12"/>
  <c r="T120" i="12"/>
  <c r="T180" i="12"/>
  <c r="S120" i="12"/>
  <c r="S180" i="12"/>
  <c r="R120" i="12"/>
  <c r="R180" i="12"/>
  <c r="Q120" i="12"/>
  <c r="Q180" i="12"/>
  <c r="P120" i="12"/>
  <c r="P180" i="12"/>
  <c r="O120" i="12"/>
  <c r="O180" i="12"/>
  <c r="N120" i="12"/>
  <c r="N180" i="12"/>
  <c r="M120" i="12"/>
  <c r="M180" i="12"/>
  <c r="L120" i="12"/>
  <c r="L180" i="12"/>
  <c r="K120" i="12"/>
  <c r="K180" i="12"/>
  <c r="J120" i="12"/>
  <c r="J180" i="12"/>
  <c r="I120" i="12"/>
  <c r="I180" i="12"/>
  <c r="H120" i="12"/>
  <c r="H180" i="12"/>
  <c r="G120" i="12"/>
  <c r="G180" i="12"/>
  <c r="F120" i="12"/>
  <c r="F180" i="12"/>
  <c r="E120" i="12"/>
  <c r="E180" i="12"/>
  <c r="D120" i="12"/>
  <c r="D180" i="12"/>
  <c r="C120" i="12"/>
  <c r="C180" i="12"/>
  <c r="B120" i="12"/>
  <c r="AL119" i="12"/>
  <c r="AL179" i="12"/>
  <c r="AK119" i="12"/>
  <c r="AK179" i="12"/>
  <c r="AJ119" i="12"/>
  <c r="AJ179" i="12"/>
  <c r="AI119" i="12"/>
  <c r="AI179" i="12"/>
  <c r="AH119" i="12"/>
  <c r="AH179" i="12"/>
  <c r="AG119" i="12"/>
  <c r="AG179" i="12"/>
  <c r="AF119" i="12"/>
  <c r="AF179" i="12"/>
  <c r="AE119" i="12"/>
  <c r="AE179" i="12"/>
  <c r="AD119" i="12"/>
  <c r="AD179" i="12"/>
  <c r="AC119" i="12"/>
  <c r="AC179" i="12"/>
  <c r="AB119" i="12"/>
  <c r="AB179" i="12"/>
  <c r="AA119" i="12"/>
  <c r="AA179" i="12"/>
  <c r="Z119" i="12"/>
  <c r="Z179" i="12"/>
  <c r="Y119" i="12"/>
  <c r="Y179" i="12"/>
  <c r="X119" i="12"/>
  <c r="X179" i="12"/>
  <c r="W119" i="12"/>
  <c r="W179" i="12"/>
  <c r="V119" i="12"/>
  <c r="V179" i="12"/>
  <c r="U119" i="12"/>
  <c r="U179" i="12"/>
  <c r="T119" i="12"/>
  <c r="T179" i="12"/>
  <c r="S119" i="12"/>
  <c r="S179" i="12"/>
  <c r="R119" i="12"/>
  <c r="R179" i="12"/>
  <c r="Q119" i="12"/>
  <c r="Q179" i="12"/>
  <c r="P119" i="12"/>
  <c r="P179" i="12"/>
  <c r="O119" i="12"/>
  <c r="O179" i="12"/>
  <c r="N119" i="12"/>
  <c r="N179" i="12"/>
  <c r="M119" i="12"/>
  <c r="M179" i="12"/>
  <c r="L119" i="12"/>
  <c r="L179" i="12"/>
  <c r="K119" i="12"/>
  <c r="K179" i="12"/>
  <c r="J119" i="12"/>
  <c r="J179" i="12"/>
  <c r="I119" i="12"/>
  <c r="I179" i="12"/>
  <c r="H119" i="12"/>
  <c r="H179" i="12"/>
  <c r="G119" i="12"/>
  <c r="G179" i="12"/>
  <c r="F119" i="12"/>
  <c r="F179" i="12"/>
  <c r="E119" i="12"/>
  <c r="E179" i="12"/>
  <c r="D119" i="12"/>
  <c r="D179" i="12"/>
  <c r="C119" i="12"/>
  <c r="C179" i="12"/>
  <c r="B119" i="12"/>
  <c r="AL118" i="12"/>
  <c r="AL178" i="12"/>
  <c r="AK118" i="12"/>
  <c r="AK178" i="12"/>
  <c r="AJ118" i="12"/>
  <c r="AJ178" i="12"/>
  <c r="AI118" i="12"/>
  <c r="AI178" i="12"/>
  <c r="AH118" i="12"/>
  <c r="AH178" i="12"/>
  <c r="AG118" i="12"/>
  <c r="AG178" i="12"/>
  <c r="AF118" i="12"/>
  <c r="AF178" i="12"/>
  <c r="AE118" i="12"/>
  <c r="AE178" i="12"/>
  <c r="AD118" i="12"/>
  <c r="AD178" i="12"/>
  <c r="AC118" i="12"/>
  <c r="AC178" i="12"/>
  <c r="AB118" i="12"/>
  <c r="AB178" i="12"/>
  <c r="AA118" i="12"/>
  <c r="AA178" i="12"/>
  <c r="Z118" i="12"/>
  <c r="Z178" i="12"/>
  <c r="Y118" i="12"/>
  <c r="Y178" i="12"/>
  <c r="X118" i="12"/>
  <c r="X178" i="12"/>
  <c r="W118" i="12"/>
  <c r="W178" i="12"/>
  <c r="V118" i="12"/>
  <c r="V178" i="12"/>
  <c r="U118" i="12"/>
  <c r="U178" i="12"/>
  <c r="T118" i="12"/>
  <c r="T178" i="12"/>
  <c r="S118" i="12"/>
  <c r="S178" i="12"/>
  <c r="R118" i="12"/>
  <c r="R178" i="12"/>
  <c r="Q118" i="12"/>
  <c r="Q178" i="12"/>
  <c r="P118" i="12"/>
  <c r="P178" i="12"/>
  <c r="O118" i="12"/>
  <c r="O178" i="12"/>
  <c r="N118" i="12"/>
  <c r="N178" i="12"/>
  <c r="M118" i="12"/>
  <c r="M178" i="12"/>
  <c r="L118" i="12"/>
  <c r="L178" i="12"/>
  <c r="K118" i="12"/>
  <c r="K178" i="12"/>
  <c r="J118" i="12"/>
  <c r="J178" i="12"/>
  <c r="I118" i="12"/>
  <c r="I178" i="12"/>
  <c r="H118" i="12"/>
  <c r="H178" i="12"/>
  <c r="G118" i="12"/>
  <c r="G178" i="12"/>
  <c r="F118" i="12"/>
  <c r="F178" i="12"/>
  <c r="E118" i="12"/>
  <c r="E178" i="12"/>
  <c r="D118" i="12"/>
  <c r="D178" i="12"/>
  <c r="C118" i="12"/>
  <c r="C178" i="12"/>
  <c r="B118" i="12"/>
  <c r="AL117" i="12"/>
  <c r="AL177" i="12"/>
  <c r="AK117" i="12"/>
  <c r="AK177" i="12"/>
  <c r="AJ117" i="12"/>
  <c r="AJ177" i="12"/>
  <c r="AI117" i="12"/>
  <c r="AI177" i="12"/>
  <c r="AH117" i="12"/>
  <c r="AH177" i="12"/>
  <c r="AG117" i="12"/>
  <c r="AG177" i="12"/>
  <c r="AF117" i="12"/>
  <c r="AF177" i="12"/>
  <c r="AE117" i="12"/>
  <c r="AE177" i="12"/>
  <c r="AD117" i="12"/>
  <c r="AD177" i="12"/>
  <c r="AC117" i="12"/>
  <c r="AC177" i="12"/>
  <c r="AB117" i="12"/>
  <c r="AB177" i="12"/>
  <c r="AA117" i="12"/>
  <c r="AA177" i="12"/>
  <c r="Z117" i="12"/>
  <c r="Z177" i="12"/>
  <c r="Y117" i="12"/>
  <c r="Y177" i="12"/>
  <c r="X117" i="12"/>
  <c r="X177" i="12"/>
  <c r="W117" i="12"/>
  <c r="W177" i="12"/>
  <c r="V117" i="12"/>
  <c r="V177" i="12"/>
  <c r="U117" i="12"/>
  <c r="U177" i="12"/>
  <c r="T117" i="12"/>
  <c r="T177" i="12"/>
  <c r="S117" i="12"/>
  <c r="S177" i="12"/>
  <c r="R117" i="12"/>
  <c r="R177" i="12"/>
  <c r="Q117" i="12"/>
  <c r="Q177" i="12"/>
  <c r="P117" i="12"/>
  <c r="P177" i="12"/>
  <c r="O117" i="12"/>
  <c r="O177" i="12"/>
  <c r="N117" i="12"/>
  <c r="N177" i="12"/>
  <c r="M117" i="12"/>
  <c r="M177" i="12"/>
  <c r="L117" i="12"/>
  <c r="L177" i="12"/>
  <c r="K117" i="12"/>
  <c r="K177" i="12"/>
  <c r="J117" i="12"/>
  <c r="J177" i="12"/>
  <c r="I117" i="12"/>
  <c r="I177" i="12"/>
  <c r="H117" i="12"/>
  <c r="H177" i="12"/>
  <c r="G117" i="12"/>
  <c r="G177" i="12"/>
  <c r="F117" i="12"/>
  <c r="F177" i="12"/>
  <c r="E117" i="12"/>
  <c r="E177" i="12"/>
  <c r="D117" i="12"/>
  <c r="D177" i="12"/>
  <c r="C117" i="12"/>
  <c r="C177" i="12"/>
  <c r="B117" i="12"/>
  <c r="AR117" i="12"/>
  <c r="AL116" i="12"/>
  <c r="AL176" i="12"/>
  <c r="AK116" i="12"/>
  <c r="AK176" i="12"/>
  <c r="AJ116" i="12"/>
  <c r="AJ176" i="12"/>
  <c r="AI116" i="12"/>
  <c r="AI176" i="12"/>
  <c r="AH116" i="12"/>
  <c r="AH176" i="12"/>
  <c r="AG116" i="12"/>
  <c r="AG176" i="12"/>
  <c r="AF116" i="12"/>
  <c r="AF176" i="12"/>
  <c r="AE116" i="12"/>
  <c r="AE176" i="12"/>
  <c r="AD116" i="12"/>
  <c r="AD176" i="12"/>
  <c r="AC116" i="12"/>
  <c r="AC176" i="12"/>
  <c r="AB116" i="12"/>
  <c r="AB176" i="12"/>
  <c r="AA116" i="12"/>
  <c r="AA176" i="12"/>
  <c r="Z116" i="12"/>
  <c r="Z176" i="12"/>
  <c r="Y116" i="12"/>
  <c r="Y176" i="12"/>
  <c r="X116" i="12"/>
  <c r="X176" i="12"/>
  <c r="W116" i="12"/>
  <c r="W176" i="12"/>
  <c r="V116" i="12"/>
  <c r="V176" i="12"/>
  <c r="U116" i="12"/>
  <c r="U176" i="12"/>
  <c r="T116" i="12"/>
  <c r="T176" i="12"/>
  <c r="S116" i="12"/>
  <c r="S176" i="12"/>
  <c r="R116" i="12"/>
  <c r="R176" i="12"/>
  <c r="Q116" i="12"/>
  <c r="Q176" i="12"/>
  <c r="P116" i="12"/>
  <c r="P176" i="12"/>
  <c r="O116" i="12"/>
  <c r="O176" i="12"/>
  <c r="N116" i="12"/>
  <c r="N176" i="12"/>
  <c r="M116" i="12"/>
  <c r="M176" i="12"/>
  <c r="L116" i="12"/>
  <c r="L176" i="12"/>
  <c r="K116" i="12"/>
  <c r="K176" i="12"/>
  <c r="J116" i="12"/>
  <c r="J176" i="12"/>
  <c r="I116" i="12"/>
  <c r="I176" i="12"/>
  <c r="H116" i="12"/>
  <c r="H176" i="12"/>
  <c r="G116" i="12"/>
  <c r="G176" i="12"/>
  <c r="F116" i="12"/>
  <c r="F176" i="12"/>
  <c r="E116" i="12"/>
  <c r="E176" i="12"/>
  <c r="D116" i="12"/>
  <c r="D176" i="12"/>
  <c r="C116" i="12"/>
  <c r="C176" i="12"/>
  <c r="B116" i="12"/>
  <c r="B176" i="12"/>
  <c r="AL115" i="12"/>
  <c r="AL175" i="12"/>
  <c r="AK115" i="12"/>
  <c r="AK175" i="12"/>
  <c r="AJ115" i="12"/>
  <c r="AJ175" i="12"/>
  <c r="AI115" i="12"/>
  <c r="AI175" i="12"/>
  <c r="AH115" i="12"/>
  <c r="AH175" i="12"/>
  <c r="AG115" i="12"/>
  <c r="AG175" i="12"/>
  <c r="AF115" i="12"/>
  <c r="AF175" i="12"/>
  <c r="AE115" i="12"/>
  <c r="AE175" i="12"/>
  <c r="AD115" i="12"/>
  <c r="AD175" i="12"/>
  <c r="AC115" i="12"/>
  <c r="AC175" i="12"/>
  <c r="AB115" i="12"/>
  <c r="AB175" i="12"/>
  <c r="AA115" i="12"/>
  <c r="AA175" i="12"/>
  <c r="Z115" i="12"/>
  <c r="Z175" i="12"/>
  <c r="Y115" i="12"/>
  <c r="Y175" i="12"/>
  <c r="X115" i="12"/>
  <c r="X175" i="12"/>
  <c r="W115" i="12"/>
  <c r="W175" i="12"/>
  <c r="V115" i="12"/>
  <c r="V175" i="12"/>
  <c r="U115" i="12"/>
  <c r="U175" i="12"/>
  <c r="T115" i="12"/>
  <c r="T175" i="12"/>
  <c r="S115" i="12"/>
  <c r="S175" i="12"/>
  <c r="R115" i="12"/>
  <c r="R175" i="12"/>
  <c r="Q115" i="12"/>
  <c r="Q175" i="12"/>
  <c r="P115" i="12"/>
  <c r="P175" i="12"/>
  <c r="O115" i="12"/>
  <c r="O175" i="12"/>
  <c r="N115" i="12"/>
  <c r="N175" i="12"/>
  <c r="M115" i="12"/>
  <c r="M175" i="12"/>
  <c r="L115" i="12"/>
  <c r="L175" i="12"/>
  <c r="K115" i="12"/>
  <c r="K175" i="12"/>
  <c r="J115" i="12"/>
  <c r="J175" i="12"/>
  <c r="I115" i="12"/>
  <c r="I175" i="12"/>
  <c r="H115" i="12"/>
  <c r="H175" i="12"/>
  <c r="G115" i="12"/>
  <c r="G175" i="12"/>
  <c r="F115" i="12"/>
  <c r="F175" i="12"/>
  <c r="E115" i="12"/>
  <c r="E175" i="12"/>
  <c r="D115" i="12"/>
  <c r="D175" i="12"/>
  <c r="C115" i="12"/>
  <c r="C175" i="12"/>
  <c r="B115" i="12"/>
  <c r="AR115" i="12"/>
  <c r="AL114" i="12"/>
  <c r="AL174" i="12"/>
  <c r="AK114" i="12"/>
  <c r="AK174" i="12"/>
  <c r="AJ114" i="12"/>
  <c r="AJ174" i="12"/>
  <c r="AI114" i="12"/>
  <c r="AI174" i="12"/>
  <c r="AH114" i="12"/>
  <c r="AH174" i="12"/>
  <c r="AG114" i="12"/>
  <c r="AG174" i="12"/>
  <c r="AF114" i="12"/>
  <c r="AF174" i="12"/>
  <c r="AE114" i="12"/>
  <c r="AE174" i="12"/>
  <c r="AD114" i="12"/>
  <c r="AD174" i="12"/>
  <c r="AC114" i="12"/>
  <c r="AC174" i="12"/>
  <c r="AB114" i="12"/>
  <c r="AB174" i="12"/>
  <c r="AA114" i="12"/>
  <c r="AA174" i="12"/>
  <c r="Z114" i="12"/>
  <c r="Z174" i="12"/>
  <c r="Y114" i="12"/>
  <c r="Y174" i="12"/>
  <c r="X114" i="12"/>
  <c r="X174" i="12"/>
  <c r="W114" i="12"/>
  <c r="W174" i="12"/>
  <c r="V114" i="12"/>
  <c r="V174" i="12"/>
  <c r="U114" i="12"/>
  <c r="U174" i="12"/>
  <c r="T114" i="12"/>
  <c r="T174" i="12"/>
  <c r="S114" i="12"/>
  <c r="S174" i="12"/>
  <c r="R114" i="12"/>
  <c r="R174" i="12"/>
  <c r="Q114" i="12"/>
  <c r="Q174" i="12"/>
  <c r="P114" i="12"/>
  <c r="P174" i="12"/>
  <c r="O114" i="12"/>
  <c r="O174" i="12"/>
  <c r="N114" i="12"/>
  <c r="N174" i="12"/>
  <c r="M114" i="12"/>
  <c r="M174" i="12"/>
  <c r="L114" i="12"/>
  <c r="L174" i="12"/>
  <c r="K114" i="12"/>
  <c r="K174" i="12"/>
  <c r="J114" i="12"/>
  <c r="J174" i="12"/>
  <c r="I114" i="12"/>
  <c r="I174" i="12"/>
  <c r="H114" i="12"/>
  <c r="H174" i="12"/>
  <c r="G114" i="12"/>
  <c r="G174" i="12"/>
  <c r="F114" i="12"/>
  <c r="F174" i="12"/>
  <c r="E114" i="12"/>
  <c r="E174" i="12"/>
  <c r="D114" i="12"/>
  <c r="D174" i="12"/>
  <c r="C114" i="12"/>
  <c r="C174" i="12"/>
  <c r="B114" i="12"/>
  <c r="B174" i="12"/>
  <c r="AL113" i="12"/>
  <c r="AL173" i="12"/>
  <c r="AK113" i="12"/>
  <c r="AK173" i="12"/>
  <c r="AJ113" i="12"/>
  <c r="AJ173" i="12"/>
  <c r="AI113" i="12"/>
  <c r="AI173" i="12"/>
  <c r="AH113" i="12"/>
  <c r="AH173" i="12"/>
  <c r="AG113" i="12"/>
  <c r="AG173" i="12"/>
  <c r="AF113" i="12"/>
  <c r="AF173" i="12"/>
  <c r="AE113" i="12"/>
  <c r="AE173" i="12"/>
  <c r="AD113" i="12"/>
  <c r="AD173" i="12"/>
  <c r="AC113" i="12"/>
  <c r="AC173" i="12"/>
  <c r="AB113" i="12"/>
  <c r="AB173" i="12"/>
  <c r="AA113" i="12"/>
  <c r="AA173" i="12"/>
  <c r="Z113" i="12"/>
  <c r="Z173" i="12"/>
  <c r="Y113" i="12"/>
  <c r="Y173" i="12"/>
  <c r="X113" i="12"/>
  <c r="X173" i="12"/>
  <c r="W113" i="12"/>
  <c r="W173" i="12"/>
  <c r="V113" i="12"/>
  <c r="V173" i="12"/>
  <c r="U113" i="12"/>
  <c r="U173" i="12"/>
  <c r="T113" i="12"/>
  <c r="T173" i="12"/>
  <c r="S113" i="12"/>
  <c r="S173" i="12"/>
  <c r="R113" i="12"/>
  <c r="R173" i="12"/>
  <c r="Q113" i="12"/>
  <c r="Q173" i="12"/>
  <c r="P113" i="12"/>
  <c r="P173" i="12"/>
  <c r="O113" i="12"/>
  <c r="O173" i="12"/>
  <c r="N113" i="12"/>
  <c r="N173" i="12"/>
  <c r="M113" i="12"/>
  <c r="M173" i="12"/>
  <c r="L113" i="12"/>
  <c r="L173" i="12"/>
  <c r="K113" i="12"/>
  <c r="K173" i="12"/>
  <c r="J113" i="12"/>
  <c r="J173" i="12"/>
  <c r="I113" i="12"/>
  <c r="I173" i="12"/>
  <c r="H113" i="12"/>
  <c r="H173" i="12"/>
  <c r="G113" i="12"/>
  <c r="G173" i="12"/>
  <c r="F113" i="12"/>
  <c r="F173" i="12"/>
  <c r="E113" i="12"/>
  <c r="E173" i="12"/>
  <c r="D113" i="12"/>
  <c r="D173" i="12"/>
  <c r="C113" i="12"/>
  <c r="C173" i="12"/>
  <c r="B113" i="12"/>
  <c r="AR113" i="12"/>
  <c r="AL112" i="12"/>
  <c r="AL172" i="12"/>
  <c r="AK112" i="12"/>
  <c r="AK172" i="12"/>
  <c r="AJ112" i="12"/>
  <c r="AJ172" i="12"/>
  <c r="AI112" i="12"/>
  <c r="AI172" i="12"/>
  <c r="AH112" i="12"/>
  <c r="AH172" i="12"/>
  <c r="AG112" i="12"/>
  <c r="AG172" i="12"/>
  <c r="AF112" i="12"/>
  <c r="AF172" i="12"/>
  <c r="AE112" i="12"/>
  <c r="AE172" i="12"/>
  <c r="AD112" i="12"/>
  <c r="AD172" i="12"/>
  <c r="AC112" i="12"/>
  <c r="AC172" i="12"/>
  <c r="AB112" i="12"/>
  <c r="AB172" i="12"/>
  <c r="AA112" i="12"/>
  <c r="AA172" i="12"/>
  <c r="Z112" i="12"/>
  <c r="Z172" i="12"/>
  <c r="Y112" i="12"/>
  <c r="Y172" i="12"/>
  <c r="X112" i="12"/>
  <c r="X172" i="12"/>
  <c r="W112" i="12"/>
  <c r="W172" i="12"/>
  <c r="V112" i="12"/>
  <c r="V172" i="12"/>
  <c r="U112" i="12"/>
  <c r="U172" i="12"/>
  <c r="T112" i="12"/>
  <c r="T172" i="12"/>
  <c r="S112" i="12"/>
  <c r="S172" i="12"/>
  <c r="R112" i="12"/>
  <c r="R172" i="12"/>
  <c r="Q112" i="12"/>
  <c r="Q172" i="12"/>
  <c r="P112" i="12"/>
  <c r="P172" i="12"/>
  <c r="O112" i="12"/>
  <c r="O172" i="12"/>
  <c r="N112" i="12"/>
  <c r="N172" i="12"/>
  <c r="M112" i="12"/>
  <c r="M172" i="12"/>
  <c r="L112" i="12"/>
  <c r="L172" i="12"/>
  <c r="K112" i="12"/>
  <c r="K172" i="12"/>
  <c r="J112" i="12"/>
  <c r="J172" i="12"/>
  <c r="I112" i="12"/>
  <c r="I172" i="12"/>
  <c r="H112" i="12"/>
  <c r="H172" i="12"/>
  <c r="G112" i="12"/>
  <c r="G172" i="12"/>
  <c r="F112" i="12"/>
  <c r="F172" i="12"/>
  <c r="E112" i="12"/>
  <c r="E172" i="12"/>
  <c r="D112" i="12"/>
  <c r="D172" i="12"/>
  <c r="C112" i="12"/>
  <c r="C172" i="12"/>
  <c r="B112" i="12"/>
  <c r="B172" i="12"/>
  <c r="AL111" i="12"/>
  <c r="AL171" i="12"/>
  <c r="AK111" i="12"/>
  <c r="AK171" i="12"/>
  <c r="AJ111" i="12"/>
  <c r="AJ171" i="12"/>
  <c r="AI111" i="12"/>
  <c r="AI171" i="12"/>
  <c r="AH111" i="12"/>
  <c r="AH171" i="12"/>
  <c r="AG111" i="12"/>
  <c r="AG171" i="12"/>
  <c r="AF111" i="12"/>
  <c r="AF171" i="12"/>
  <c r="AE111" i="12"/>
  <c r="AE171" i="12"/>
  <c r="AD111" i="12"/>
  <c r="AD171" i="12"/>
  <c r="AC111" i="12"/>
  <c r="AC171" i="12"/>
  <c r="AB111" i="12"/>
  <c r="AB171" i="12"/>
  <c r="AA111" i="12"/>
  <c r="AA171" i="12"/>
  <c r="Z111" i="12"/>
  <c r="Z171" i="12"/>
  <c r="Y111" i="12"/>
  <c r="Y171" i="12"/>
  <c r="X111" i="12"/>
  <c r="X171" i="12"/>
  <c r="W111" i="12"/>
  <c r="W171" i="12"/>
  <c r="V111" i="12"/>
  <c r="V171" i="12"/>
  <c r="U111" i="12"/>
  <c r="U171" i="12"/>
  <c r="T111" i="12"/>
  <c r="T171" i="12"/>
  <c r="S111" i="12"/>
  <c r="S171" i="12"/>
  <c r="R111" i="12"/>
  <c r="R171" i="12"/>
  <c r="Q111" i="12"/>
  <c r="Q171" i="12"/>
  <c r="P111" i="12"/>
  <c r="P171" i="12"/>
  <c r="O111" i="12"/>
  <c r="O171" i="12"/>
  <c r="N111" i="12"/>
  <c r="N171" i="12"/>
  <c r="M111" i="12"/>
  <c r="M171" i="12"/>
  <c r="L111" i="12"/>
  <c r="L171" i="12"/>
  <c r="K111" i="12"/>
  <c r="K171" i="12"/>
  <c r="J111" i="12"/>
  <c r="J171" i="12"/>
  <c r="I111" i="12"/>
  <c r="I171" i="12"/>
  <c r="H111" i="12"/>
  <c r="H171" i="12"/>
  <c r="G111" i="12"/>
  <c r="G171" i="12"/>
  <c r="F111" i="12"/>
  <c r="F171" i="12"/>
  <c r="E111" i="12"/>
  <c r="E171" i="12"/>
  <c r="D111" i="12"/>
  <c r="D171" i="12"/>
  <c r="C111" i="12"/>
  <c r="C171" i="12"/>
  <c r="B111" i="12"/>
  <c r="AR111" i="12"/>
  <c r="AL110" i="12"/>
  <c r="AL170" i="12"/>
  <c r="AK110" i="12"/>
  <c r="AK170" i="12"/>
  <c r="AJ110" i="12"/>
  <c r="AJ170" i="12"/>
  <c r="AI110" i="12"/>
  <c r="AI170" i="12"/>
  <c r="AH110" i="12"/>
  <c r="AH170" i="12"/>
  <c r="AG110" i="12"/>
  <c r="AG170" i="12"/>
  <c r="AF110" i="12"/>
  <c r="AF170" i="12"/>
  <c r="AE110" i="12"/>
  <c r="AE170" i="12"/>
  <c r="AD110" i="12"/>
  <c r="AD170" i="12"/>
  <c r="AC110" i="12"/>
  <c r="AC170" i="12"/>
  <c r="AB110" i="12"/>
  <c r="AB170" i="12"/>
  <c r="AA110" i="12"/>
  <c r="AA170" i="12"/>
  <c r="Z110" i="12"/>
  <c r="Z170" i="12"/>
  <c r="Y110" i="12"/>
  <c r="Y170" i="12"/>
  <c r="X110" i="12"/>
  <c r="X170" i="12"/>
  <c r="W110" i="12"/>
  <c r="W170" i="12"/>
  <c r="V110" i="12"/>
  <c r="V170" i="12"/>
  <c r="U110" i="12"/>
  <c r="U170" i="12"/>
  <c r="T110" i="12"/>
  <c r="T170" i="12"/>
  <c r="S110" i="12"/>
  <c r="S170" i="12"/>
  <c r="R110" i="12"/>
  <c r="R170" i="12"/>
  <c r="Q110" i="12"/>
  <c r="Q170" i="12"/>
  <c r="P110" i="12"/>
  <c r="P170" i="12"/>
  <c r="O110" i="12"/>
  <c r="O170" i="12"/>
  <c r="N110" i="12"/>
  <c r="N170" i="12"/>
  <c r="M110" i="12"/>
  <c r="M170" i="12"/>
  <c r="L110" i="12"/>
  <c r="L170" i="12"/>
  <c r="K110" i="12"/>
  <c r="K170" i="12"/>
  <c r="J110" i="12"/>
  <c r="J170" i="12"/>
  <c r="I110" i="12"/>
  <c r="I170" i="12"/>
  <c r="H110" i="12"/>
  <c r="H170" i="12"/>
  <c r="G110" i="12"/>
  <c r="G170" i="12"/>
  <c r="F110" i="12"/>
  <c r="F170" i="12"/>
  <c r="E110" i="12"/>
  <c r="E170" i="12"/>
  <c r="D110" i="12"/>
  <c r="D170" i="12"/>
  <c r="C110" i="12"/>
  <c r="C170" i="12"/>
  <c r="B110" i="12"/>
  <c r="B170" i="12"/>
  <c r="AL109" i="12"/>
  <c r="AL169" i="12"/>
  <c r="AK109" i="12"/>
  <c r="AK169" i="12"/>
  <c r="AJ109" i="12"/>
  <c r="AJ169" i="12"/>
  <c r="AI109" i="12"/>
  <c r="AI169" i="12"/>
  <c r="AH109" i="12"/>
  <c r="AH169" i="12"/>
  <c r="AG109" i="12"/>
  <c r="AG169" i="12"/>
  <c r="AF109" i="12"/>
  <c r="AF169" i="12"/>
  <c r="AE109" i="12"/>
  <c r="AE169" i="12"/>
  <c r="AD109" i="12"/>
  <c r="AD169" i="12"/>
  <c r="AC109" i="12"/>
  <c r="AC169" i="12"/>
  <c r="AB109" i="12"/>
  <c r="AB169" i="12"/>
  <c r="AA109" i="12"/>
  <c r="AA169" i="12"/>
  <c r="Z109" i="12"/>
  <c r="Z169" i="12"/>
  <c r="Y109" i="12"/>
  <c r="Y169" i="12"/>
  <c r="X109" i="12"/>
  <c r="X169" i="12"/>
  <c r="W109" i="12"/>
  <c r="W169" i="12"/>
  <c r="V109" i="12"/>
  <c r="V169" i="12"/>
  <c r="U109" i="12"/>
  <c r="U169" i="12"/>
  <c r="T109" i="12"/>
  <c r="T169" i="12"/>
  <c r="S109" i="12"/>
  <c r="S169" i="12"/>
  <c r="R109" i="12"/>
  <c r="R169" i="12"/>
  <c r="Q109" i="12"/>
  <c r="Q169" i="12"/>
  <c r="P109" i="12"/>
  <c r="P169" i="12"/>
  <c r="O109" i="12"/>
  <c r="O169" i="12"/>
  <c r="N109" i="12"/>
  <c r="N169" i="12"/>
  <c r="M109" i="12"/>
  <c r="M169" i="12"/>
  <c r="L109" i="12"/>
  <c r="L169" i="12"/>
  <c r="K109" i="12"/>
  <c r="K169" i="12"/>
  <c r="J109" i="12"/>
  <c r="J169" i="12"/>
  <c r="I109" i="12"/>
  <c r="I169" i="12"/>
  <c r="H109" i="12"/>
  <c r="H169" i="12"/>
  <c r="G109" i="12"/>
  <c r="G169" i="12"/>
  <c r="F109" i="12"/>
  <c r="F169" i="12"/>
  <c r="E109" i="12"/>
  <c r="E169" i="12"/>
  <c r="D109" i="12"/>
  <c r="D169" i="12"/>
  <c r="C109" i="12"/>
  <c r="C169" i="12"/>
  <c r="B109" i="12"/>
  <c r="AR109" i="12"/>
  <c r="AL108" i="12"/>
  <c r="AL168" i="12"/>
  <c r="AK108" i="12"/>
  <c r="AK168" i="12"/>
  <c r="AJ108" i="12"/>
  <c r="AJ168" i="12"/>
  <c r="AI108" i="12"/>
  <c r="AI168" i="12"/>
  <c r="AH108" i="12"/>
  <c r="AH168" i="12"/>
  <c r="AG108" i="12"/>
  <c r="AG168" i="12"/>
  <c r="AF108" i="12"/>
  <c r="AF168" i="12"/>
  <c r="AE108" i="12"/>
  <c r="AE168" i="12"/>
  <c r="AD108" i="12"/>
  <c r="AD168" i="12"/>
  <c r="AC108" i="12"/>
  <c r="AC168" i="12"/>
  <c r="AB108" i="12"/>
  <c r="AB168" i="12"/>
  <c r="AA108" i="12"/>
  <c r="AA168" i="12"/>
  <c r="Z108" i="12"/>
  <c r="Z168" i="12"/>
  <c r="Y108" i="12"/>
  <c r="Y168" i="12"/>
  <c r="X108" i="12"/>
  <c r="X168" i="12"/>
  <c r="W108" i="12"/>
  <c r="W168" i="12"/>
  <c r="V108" i="12"/>
  <c r="V168" i="12"/>
  <c r="U108" i="12"/>
  <c r="U168" i="12"/>
  <c r="T108" i="12"/>
  <c r="T168" i="12"/>
  <c r="S108" i="12"/>
  <c r="S168" i="12"/>
  <c r="R108" i="12"/>
  <c r="R168" i="12"/>
  <c r="Q108" i="12"/>
  <c r="Q168" i="12"/>
  <c r="P108" i="12"/>
  <c r="P168" i="12"/>
  <c r="O108" i="12"/>
  <c r="O168" i="12"/>
  <c r="N108" i="12"/>
  <c r="N168" i="12"/>
  <c r="M108" i="12"/>
  <c r="M168" i="12"/>
  <c r="L108" i="12"/>
  <c r="L168" i="12"/>
  <c r="K108" i="12"/>
  <c r="K168" i="12"/>
  <c r="J108" i="12"/>
  <c r="J168" i="12"/>
  <c r="I108" i="12"/>
  <c r="I168" i="12"/>
  <c r="H108" i="12"/>
  <c r="H168" i="12"/>
  <c r="G108" i="12"/>
  <c r="G168" i="12"/>
  <c r="F108" i="12"/>
  <c r="F168" i="12"/>
  <c r="E108" i="12"/>
  <c r="E168" i="12"/>
  <c r="D108" i="12"/>
  <c r="D168" i="12"/>
  <c r="C108" i="12"/>
  <c r="C168" i="12"/>
  <c r="B108" i="12"/>
  <c r="B168" i="12"/>
  <c r="AL107" i="12"/>
  <c r="AL167" i="12"/>
  <c r="AK107" i="12"/>
  <c r="AK167" i="12"/>
  <c r="AJ107" i="12"/>
  <c r="AJ167" i="12"/>
  <c r="AI107" i="12"/>
  <c r="AI167" i="12"/>
  <c r="AH107" i="12"/>
  <c r="AH167" i="12"/>
  <c r="AG107" i="12"/>
  <c r="AG167" i="12"/>
  <c r="AF107" i="12"/>
  <c r="AF167" i="12"/>
  <c r="AE107" i="12"/>
  <c r="AE167" i="12"/>
  <c r="AD107" i="12"/>
  <c r="AD167" i="12"/>
  <c r="AC107" i="12"/>
  <c r="AC167" i="12"/>
  <c r="AB107" i="12"/>
  <c r="AB167" i="12"/>
  <c r="AA107" i="12"/>
  <c r="AA167" i="12"/>
  <c r="Z107" i="12"/>
  <c r="Z167" i="12"/>
  <c r="Y107" i="12"/>
  <c r="Y167" i="12"/>
  <c r="X107" i="12"/>
  <c r="X167" i="12"/>
  <c r="W107" i="12"/>
  <c r="W167" i="12"/>
  <c r="V107" i="12"/>
  <c r="V167" i="12"/>
  <c r="U107" i="12"/>
  <c r="U167" i="12"/>
  <c r="T107" i="12"/>
  <c r="T167" i="12"/>
  <c r="S107" i="12"/>
  <c r="S167" i="12"/>
  <c r="R107" i="12"/>
  <c r="R167" i="12"/>
  <c r="Q107" i="12"/>
  <c r="Q167" i="12"/>
  <c r="P107" i="12"/>
  <c r="P167" i="12"/>
  <c r="O107" i="12"/>
  <c r="O167" i="12"/>
  <c r="N107" i="12"/>
  <c r="N167" i="12"/>
  <c r="M107" i="12"/>
  <c r="M167" i="12"/>
  <c r="L107" i="12"/>
  <c r="L167" i="12"/>
  <c r="K107" i="12"/>
  <c r="K167" i="12"/>
  <c r="J107" i="12"/>
  <c r="J167" i="12"/>
  <c r="I107" i="12"/>
  <c r="I167" i="12"/>
  <c r="H107" i="12"/>
  <c r="H167" i="12"/>
  <c r="G107" i="12"/>
  <c r="G167" i="12"/>
  <c r="F107" i="12"/>
  <c r="F167" i="12"/>
  <c r="E107" i="12"/>
  <c r="E167" i="12"/>
  <c r="D107" i="12"/>
  <c r="D167" i="12"/>
  <c r="C107" i="12"/>
  <c r="C167" i="12"/>
  <c r="B107" i="12"/>
  <c r="AR107" i="12"/>
  <c r="AL105" i="12"/>
  <c r="AK105" i="12"/>
  <c r="AJ105" i="12"/>
  <c r="AI105" i="12"/>
  <c r="AH105" i="12"/>
  <c r="AG105" i="12"/>
  <c r="AF105" i="12"/>
  <c r="AE105" i="12"/>
  <c r="AD105" i="12"/>
  <c r="AC105" i="12"/>
  <c r="AB105" i="12"/>
  <c r="AA105" i="12"/>
  <c r="Z105" i="12"/>
  <c r="Y105" i="12"/>
  <c r="X105" i="12"/>
  <c r="W105" i="12"/>
  <c r="V105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D105" i="12"/>
  <c r="C105" i="12"/>
  <c r="B105" i="12"/>
  <c r="AL104" i="12"/>
  <c r="AK104" i="12"/>
  <c r="AJ104" i="12"/>
  <c r="AI104" i="12"/>
  <c r="AH104" i="12"/>
  <c r="AG104" i="12"/>
  <c r="AF104" i="12"/>
  <c r="AE104" i="12"/>
  <c r="AD104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B104" i="12"/>
  <c r="AL75" i="12"/>
  <c r="AK75" i="12"/>
  <c r="AJ75" i="12"/>
  <c r="AI75" i="12"/>
  <c r="AH75" i="12"/>
  <c r="AG75" i="12"/>
  <c r="AF75" i="12"/>
  <c r="AE75" i="12"/>
  <c r="AD75" i="12"/>
  <c r="AC75" i="12"/>
  <c r="AB75" i="12"/>
  <c r="AA75" i="12"/>
  <c r="Z75" i="12"/>
  <c r="Y75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B75" i="12"/>
  <c r="AL74" i="12"/>
  <c r="AK74" i="12"/>
  <c r="AJ74" i="12"/>
  <c r="AI74" i="12"/>
  <c r="AH74" i="12"/>
  <c r="AG74" i="12"/>
  <c r="AF74" i="12"/>
  <c r="AE74" i="12"/>
  <c r="AD74" i="12"/>
  <c r="AC74" i="12"/>
  <c r="AB74" i="12"/>
  <c r="AA74" i="12"/>
  <c r="Z74" i="12"/>
  <c r="Y74" i="12"/>
  <c r="X74" i="12"/>
  <c r="W74" i="12"/>
  <c r="V74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B74" i="12"/>
  <c r="AL69" i="12"/>
  <c r="AK69" i="12"/>
  <c r="AJ69" i="12"/>
  <c r="AI69" i="12"/>
  <c r="AH69" i="12"/>
  <c r="AG69" i="12"/>
  <c r="AF69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B69" i="12"/>
  <c r="AN69" i="12"/>
  <c r="AL68" i="12"/>
  <c r="AK68" i="12"/>
  <c r="AJ68" i="12"/>
  <c r="AI68" i="12"/>
  <c r="AH68" i="12"/>
  <c r="AG68" i="12"/>
  <c r="AF68" i="12"/>
  <c r="AE68" i="12"/>
  <c r="AD68" i="12"/>
  <c r="AC68" i="12"/>
  <c r="AB68" i="12"/>
  <c r="AA68" i="12"/>
  <c r="Z68" i="12"/>
  <c r="Y68" i="12"/>
  <c r="X68" i="12"/>
  <c r="W68" i="12"/>
  <c r="V68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B68" i="12"/>
  <c r="AL67" i="12"/>
  <c r="AK67" i="12"/>
  <c r="AJ67" i="12"/>
  <c r="AI67" i="12"/>
  <c r="AH67" i="12"/>
  <c r="AG67" i="12"/>
  <c r="AF67" i="12"/>
  <c r="AE67" i="12"/>
  <c r="AD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B67" i="12"/>
  <c r="AN67" i="12"/>
  <c r="AL66" i="12"/>
  <c r="AK66" i="12"/>
  <c r="AJ66" i="12"/>
  <c r="AI66" i="12"/>
  <c r="AH66" i="12"/>
  <c r="AG66" i="12"/>
  <c r="AF66" i="12"/>
  <c r="AE66" i="12"/>
  <c r="AD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B66" i="12"/>
  <c r="AL65" i="12"/>
  <c r="AK65" i="12"/>
  <c r="AJ65" i="12"/>
  <c r="AI65" i="12"/>
  <c r="AH65" i="12"/>
  <c r="AG65" i="12"/>
  <c r="AF65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B65" i="12"/>
  <c r="AN65" i="12"/>
  <c r="AL64" i="12"/>
  <c r="AK64" i="12"/>
  <c r="AJ64" i="12"/>
  <c r="AI64" i="12"/>
  <c r="AH64" i="12"/>
  <c r="AG64" i="12"/>
  <c r="AF64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64" i="12"/>
  <c r="AL63" i="12"/>
  <c r="AK63" i="12"/>
  <c r="AJ63" i="12"/>
  <c r="AI63" i="12"/>
  <c r="AH63" i="12"/>
  <c r="AG63" i="12"/>
  <c r="AF63" i="12"/>
  <c r="AE63" i="12"/>
  <c r="AD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63" i="12"/>
  <c r="AN63" i="12"/>
  <c r="AL62" i="12"/>
  <c r="AK62" i="12"/>
  <c r="AJ62" i="12"/>
  <c r="AI62" i="12"/>
  <c r="AH62" i="12"/>
  <c r="AG62" i="12"/>
  <c r="AF62" i="12"/>
  <c r="AE62" i="12"/>
  <c r="AD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B62" i="12"/>
  <c r="AL61" i="12"/>
  <c r="AK61" i="12"/>
  <c r="AJ61" i="12"/>
  <c r="AI61" i="12"/>
  <c r="AH61" i="12"/>
  <c r="AG61" i="12"/>
  <c r="AF61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B61" i="12"/>
  <c r="AN61" i="12"/>
  <c r="AL60" i="12"/>
  <c r="AK60" i="12"/>
  <c r="AJ60" i="12"/>
  <c r="AI60" i="12"/>
  <c r="AH60" i="12"/>
  <c r="AG60" i="12"/>
  <c r="AF60" i="12"/>
  <c r="AE60" i="12"/>
  <c r="AD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B60" i="12"/>
  <c r="AL59" i="12"/>
  <c r="AK59" i="12"/>
  <c r="AJ59" i="12"/>
  <c r="AI59" i="12"/>
  <c r="AH59" i="12"/>
  <c r="AG59" i="12"/>
  <c r="AF59" i="12"/>
  <c r="AE59" i="12"/>
  <c r="AD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B59" i="12"/>
  <c r="AN59" i="12"/>
  <c r="AL58" i="12"/>
  <c r="AK58" i="12"/>
  <c r="AJ58" i="12"/>
  <c r="AI58" i="12"/>
  <c r="AH58" i="12"/>
  <c r="AG58" i="12"/>
  <c r="AF58" i="12"/>
  <c r="AE58" i="12"/>
  <c r="AD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B58" i="12"/>
  <c r="AL57" i="12"/>
  <c r="AK57" i="12"/>
  <c r="AJ57" i="12"/>
  <c r="AI57" i="12"/>
  <c r="AH57" i="12"/>
  <c r="AG57" i="12"/>
  <c r="AF57" i="12"/>
  <c r="AE57" i="12"/>
  <c r="AD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57" i="12"/>
  <c r="AN57" i="12"/>
  <c r="AL56" i="12"/>
  <c r="AK56" i="12"/>
  <c r="AJ56" i="12"/>
  <c r="AI56" i="12"/>
  <c r="AH56" i="12"/>
  <c r="AG56" i="12"/>
  <c r="AF56" i="12"/>
  <c r="AE56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56" i="12"/>
  <c r="AL55" i="12"/>
  <c r="AK55" i="12"/>
  <c r="AJ55" i="12"/>
  <c r="AI55" i="12"/>
  <c r="AH55" i="12"/>
  <c r="AG55" i="12"/>
  <c r="AF55" i="12"/>
  <c r="AE55" i="12"/>
  <c r="AD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B55" i="12"/>
  <c r="AN55" i="12"/>
  <c r="AL54" i="12"/>
  <c r="AK54" i="12"/>
  <c r="AJ54" i="12"/>
  <c r="AI54" i="12"/>
  <c r="AH54" i="12"/>
  <c r="AG54" i="12"/>
  <c r="AF54" i="12"/>
  <c r="AE54" i="12"/>
  <c r="AD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AL53" i="12"/>
  <c r="AK53" i="12"/>
  <c r="AJ53" i="12"/>
  <c r="AI53" i="12"/>
  <c r="AH53" i="12"/>
  <c r="AG53" i="12"/>
  <c r="AF53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53" i="12"/>
  <c r="AN53" i="12"/>
  <c r="AL52" i="12"/>
  <c r="AK52" i="12"/>
  <c r="AJ52" i="12"/>
  <c r="AI52" i="12"/>
  <c r="AH52" i="12"/>
  <c r="AG52" i="12"/>
  <c r="AF52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52" i="12"/>
  <c r="AL51" i="12"/>
  <c r="AK51" i="12"/>
  <c r="AJ51" i="12"/>
  <c r="AI51" i="12"/>
  <c r="AH51" i="12"/>
  <c r="AG51" i="12"/>
  <c r="AF51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AN51" i="12"/>
  <c r="AL50" i="12"/>
  <c r="AK50" i="12"/>
  <c r="AJ50" i="12"/>
  <c r="AI50" i="12"/>
  <c r="AH50" i="12"/>
  <c r="AG50" i="12"/>
  <c r="AF50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AL49" i="12"/>
  <c r="AK49" i="12"/>
  <c r="AJ49" i="12"/>
  <c r="AI49" i="12"/>
  <c r="AH49" i="12"/>
  <c r="AG49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AN49" i="12"/>
  <c r="AL48" i="12"/>
  <c r="AK48" i="12"/>
  <c r="AJ48" i="12"/>
  <c r="AI48" i="12"/>
  <c r="AH48" i="12"/>
  <c r="AG48" i="12"/>
  <c r="AF48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48" i="12"/>
  <c r="AL47" i="12"/>
  <c r="AK47" i="12"/>
  <c r="AJ47" i="12"/>
  <c r="AI47" i="12"/>
  <c r="AH47" i="12"/>
  <c r="AG47" i="12"/>
  <c r="AF47" i="12"/>
  <c r="AE47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47" i="12"/>
  <c r="AN47" i="12"/>
  <c r="AL46" i="12"/>
  <c r="AK46" i="12"/>
  <c r="AJ46" i="12"/>
  <c r="AI46" i="12"/>
  <c r="AH46" i="12"/>
  <c r="AG46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46" i="12"/>
  <c r="AL44" i="12"/>
  <c r="AK44" i="12"/>
  <c r="AJ44" i="12"/>
  <c r="AI44" i="12"/>
  <c r="AH44" i="12"/>
  <c r="AG44" i="12"/>
  <c r="AF44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B44" i="12"/>
  <c r="AL43" i="12"/>
  <c r="AK43" i="12"/>
  <c r="AJ43" i="12"/>
  <c r="AI43" i="12"/>
  <c r="AH43" i="12"/>
  <c r="AG43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G37" i="12"/>
  <c r="K77" i="12"/>
  <c r="AN160" i="11"/>
  <c r="AM160" i="11"/>
  <c r="AN159" i="11"/>
  <c r="AM159" i="11"/>
  <c r="AN158" i="11"/>
  <c r="AM158" i="11"/>
  <c r="AN157" i="11"/>
  <c r="AM157" i="11"/>
  <c r="AN156" i="11"/>
  <c r="AM156" i="11"/>
  <c r="AN155" i="11"/>
  <c r="AM155" i="11"/>
  <c r="AN154" i="11"/>
  <c r="AM154" i="11"/>
  <c r="AN153" i="11"/>
  <c r="AM153" i="11"/>
  <c r="AN152" i="11"/>
  <c r="AM152" i="11"/>
  <c r="AN151" i="11"/>
  <c r="AM151" i="11"/>
  <c r="AN150" i="11"/>
  <c r="AM150" i="11"/>
  <c r="AN149" i="11"/>
  <c r="AM149" i="11"/>
  <c r="AN148" i="11"/>
  <c r="AM148" i="11"/>
  <c r="AN147" i="11"/>
  <c r="AM147" i="11"/>
  <c r="AN146" i="11"/>
  <c r="AM146" i="11"/>
  <c r="AN145" i="11"/>
  <c r="AM145" i="11"/>
  <c r="AN144" i="11"/>
  <c r="AM144" i="11"/>
  <c r="AN143" i="11"/>
  <c r="AM143" i="11"/>
  <c r="AN142" i="11"/>
  <c r="AM142" i="11"/>
  <c r="AN141" i="11"/>
  <c r="AM141" i="11"/>
  <c r="AN140" i="11"/>
  <c r="AM140" i="11"/>
  <c r="AN139" i="11"/>
  <c r="AM139" i="11"/>
  <c r="AN138" i="11"/>
  <c r="AM138" i="11"/>
  <c r="AN137" i="11"/>
  <c r="AM137" i="11"/>
  <c r="AL135" i="11"/>
  <c r="AK135" i="11"/>
  <c r="AJ135" i="11"/>
  <c r="AI135" i="11"/>
  <c r="AH135" i="11"/>
  <c r="AG135" i="11"/>
  <c r="AF135" i="11"/>
  <c r="AE135" i="11"/>
  <c r="AD135" i="11"/>
  <c r="AC135" i="11"/>
  <c r="AB135" i="11"/>
  <c r="AA135" i="11"/>
  <c r="Z135" i="11"/>
  <c r="Y135" i="11"/>
  <c r="X135" i="11"/>
  <c r="W135" i="11"/>
  <c r="V135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D135" i="11"/>
  <c r="C135" i="11"/>
  <c r="B135" i="11"/>
  <c r="AL134" i="11"/>
  <c r="AK134" i="11"/>
  <c r="AJ134" i="11"/>
  <c r="AI134" i="11"/>
  <c r="AH134" i="11"/>
  <c r="AG134" i="11"/>
  <c r="AF134" i="11"/>
  <c r="AE134" i="11"/>
  <c r="AD134" i="11"/>
  <c r="AC134" i="11"/>
  <c r="AB134" i="11"/>
  <c r="AA134" i="11"/>
  <c r="Z134" i="11"/>
  <c r="Y134" i="11"/>
  <c r="X134" i="11"/>
  <c r="W134" i="11"/>
  <c r="V134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D134" i="11"/>
  <c r="C134" i="11"/>
  <c r="B134" i="11"/>
  <c r="AL130" i="11"/>
  <c r="AL190" i="11"/>
  <c r="AK130" i="11"/>
  <c r="AK190" i="11"/>
  <c r="AJ130" i="11"/>
  <c r="AJ190" i="11"/>
  <c r="AI130" i="11"/>
  <c r="AI190" i="11"/>
  <c r="AH130" i="11"/>
  <c r="AH190" i="11"/>
  <c r="AG130" i="11"/>
  <c r="AG190" i="11"/>
  <c r="AF130" i="11"/>
  <c r="AF190" i="11"/>
  <c r="AE130" i="11"/>
  <c r="AE190" i="11"/>
  <c r="AD130" i="11"/>
  <c r="AD190" i="11"/>
  <c r="AC130" i="11"/>
  <c r="AC190" i="11"/>
  <c r="AB130" i="11"/>
  <c r="AB190" i="11"/>
  <c r="AA130" i="11"/>
  <c r="AA190" i="11"/>
  <c r="Z130" i="11"/>
  <c r="Z190" i="11"/>
  <c r="Y130" i="11"/>
  <c r="Y190" i="11"/>
  <c r="X130" i="11"/>
  <c r="X190" i="11"/>
  <c r="W130" i="11"/>
  <c r="W190" i="11"/>
  <c r="V130" i="11"/>
  <c r="V190" i="11"/>
  <c r="U130" i="11"/>
  <c r="U190" i="11"/>
  <c r="T130" i="11"/>
  <c r="T190" i="11"/>
  <c r="S130" i="11"/>
  <c r="S190" i="11"/>
  <c r="R130" i="11"/>
  <c r="R190" i="11"/>
  <c r="Q130" i="11"/>
  <c r="Q190" i="11"/>
  <c r="P130" i="11"/>
  <c r="P190" i="11"/>
  <c r="O130" i="11"/>
  <c r="O190" i="11"/>
  <c r="N130" i="11"/>
  <c r="N190" i="11"/>
  <c r="M130" i="11"/>
  <c r="M190" i="11"/>
  <c r="L130" i="11"/>
  <c r="L190" i="11"/>
  <c r="K130" i="11"/>
  <c r="K190" i="11"/>
  <c r="J130" i="11"/>
  <c r="J190" i="11"/>
  <c r="I130" i="11"/>
  <c r="I190" i="11"/>
  <c r="H130" i="11"/>
  <c r="H190" i="11"/>
  <c r="G130" i="11"/>
  <c r="G190" i="11"/>
  <c r="F130" i="11"/>
  <c r="F190" i="11"/>
  <c r="E130" i="11"/>
  <c r="E190" i="11"/>
  <c r="D130" i="11"/>
  <c r="D190" i="11"/>
  <c r="C130" i="11"/>
  <c r="C190" i="11"/>
  <c r="B130" i="11"/>
  <c r="AL129" i="11"/>
  <c r="AL189" i="11"/>
  <c r="AK129" i="11"/>
  <c r="AK189" i="11"/>
  <c r="AJ129" i="11"/>
  <c r="AJ189" i="11"/>
  <c r="AI129" i="11"/>
  <c r="AI189" i="11"/>
  <c r="AH129" i="11"/>
  <c r="AH189" i="11"/>
  <c r="AG129" i="11"/>
  <c r="AG189" i="11"/>
  <c r="AF129" i="11"/>
  <c r="AF189" i="11"/>
  <c r="AE129" i="11"/>
  <c r="AE189" i="11"/>
  <c r="AD129" i="11"/>
  <c r="AD189" i="11"/>
  <c r="AC129" i="11"/>
  <c r="AC189" i="11"/>
  <c r="AB129" i="11"/>
  <c r="AB189" i="11"/>
  <c r="AA129" i="11"/>
  <c r="AA189" i="11"/>
  <c r="Z129" i="11"/>
  <c r="Z189" i="11"/>
  <c r="Y129" i="11"/>
  <c r="Y189" i="11"/>
  <c r="X129" i="11"/>
  <c r="X189" i="11"/>
  <c r="W129" i="11"/>
  <c r="W189" i="11"/>
  <c r="V129" i="11"/>
  <c r="V189" i="11"/>
  <c r="U129" i="11"/>
  <c r="U189" i="11"/>
  <c r="T129" i="11"/>
  <c r="T189" i="11"/>
  <c r="S129" i="11"/>
  <c r="S189" i="11"/>
  <c r="R129" i="11"/>
  <c r="R189" i="11"/>
  <c r="Q129" i="11"/>
  <c r="Q189" i="11"/>
  <c r="P129" i="11"/>
  <c r="P189" i="11"/>
  <c r="O129" i="11"/>
  <c r="O189" i="11"/>
  <c r="N129" i="11"/>
  <c r="N189" i="11"/>
  <c r="M129" i="11"/>
  <c r="M189" i="11"/>
  <c r="L129" i="11"/>
  <c r="L189" i="11"/>
  <c r="K129" i="11"/>
  <c r="K189" i="11"/>
  <c r="J129" i="11"/>
  <c r="J189" i="11"/>
  <c r="I129" i="11"/>
  <c r="I189" i="11"/>
  <c r="H129" i="11"/>
  <c r="H189" i="11"/>
  <c r="G129" i="11"/>
  <c r="G189" i="11"/>
  <c r="F129" i="11"/>
  <c r="F189" i="11"/>
  <c r="E129" i="11"/>
  <c r="E189" i="11"/>
  <c r="D129" i="11"/>
  <c r="D189" i="11"/>
  <c r="C129" i="11"/>
  <c r="C189" i="11"/>
  <c r="B129" i="11"/>
  <c r="AL128" i="11"/>
  <c r="AL188" i="11"/>
  <c r="AK128" i="11"/>
  <c r="AK188" i="11"/>
  <c r="AJ128" i="11"/>
  <c r="AJ188" i="11"/>
  <c r="AI128" i="11"/>
  <c r="AI188" i="11"/>
  <c r="AH128" i="11"/>
  <c r="AH188" i="11"/>
  <c r="AG128" i="11"/>
  <c r="AG188" i="11"/>
  <c r="AF128" i="11"/>
  <c r="AF188" i="11"/>
  <c r="AE128" i="11"/>
  <c r="AE188" i="11"/>
  <c r="AD128" i="11"/>
  <c r="AD188" i="11"/>
  <c r="AC128" i="11"/>
  <c r="AC188" i="11"/>
  <c r="AB128" i="11"/>
  <c r="AB188" i="11"/>
  <c r="AA128" i="11"/>
  <c r="AA188" i="11"/>
  <c r="Z128" i="11"/>
  <c r="Z188" i="11"/>
  <c r="Y128" i="11"/>
  <c r="Y188" i="11"/>
  <c r="X128" i="11"/>
  <c r="X188" i="11"/>
  <c r="W128" i="11"/>
  <c r="W188" i="11"/>
  <c r="V128" i="11"/>
  <c r="V188" i="11"/>
  <c r="U128" i="11"/>
  <c r="U188" i="11"/>
  <c r="T128" i="11"/>
  <c r="T188" i="11"/>
  <c r="S128" i="11"/>
  <c r="S188" i="11"/>
  <c r="R128" i="11"/>
  <c r="R188" i="11"/>
  <c r="Q128" i="11"/>
  <c r="Q188" i="11"/>
  <c r="P128" i="11"/>
  <c r="P188" i="11"/>
  <c r="O128" i="11"/>
  <c r="O188" i="11"/>
  <c r="N128" i="11"/>
  <c r="N188" i="11"/>
  <c r="M128" i="11"/>
  <c r="M188" i="11"/>
  <c r="L128" i="11"/>
  <c r="L188" i="11"/>
  <c r="K128" i="11"/>
  <c r="K188" i="11"/>
  <c r="J128" i="11"/>
  <c r="J188" i="11"/>
  <c r="I128" i="11"/>
  <c r="I188" i="11"/>
  <c r="H128" i="11"/>
  <c r="H188" i="11"/>
  <c r="G128" i="11"/>
  <c r="G188" i="11"/>
  <c r="F128" i="11"/>
  <c r="F188" i="11"/>
  <c r="E128" i="11"/>
  <c r="E188" i="11"/>
  <c r="D128" i="11"/>
  <c r="D188" i="11"/>
  <c r="C128" i="11"/>
  <c r="C188" i="11"/>
  <c r="B128" i="11"/>
  <c r="AL127" i="11"/>
  <c r="AL187" i="11"/>
  <c r="AK127" i="11"/>
  <c r="AK187" i="11"/>
  <c r="AJ127" i="11"/>
  <c r="AJ187" i="11"/>
  <c r="AI127" i="11"/>
  <c r="AI187" i="11"/>
  <c r="AH127" i="11"/>
  <c r="AH187" i="11"/>
  <c r="AG127" i="11"/>
  <c r="AG187" i="11"/>
  <c r="AF127" i="11"/>
  <c r="AF187" i="11"/>
  <c r="AE127" i="11"/>
  <c r="AE187" i="11"/>
  <c r="AD127" i="11"/>
  <c r="AD187" i="11"/>
  <c r="AC127" i="11"/>
  <c r="AC187" i="11"/>
  <c r="AB127" i="11"/>
  <c r="AB187" i="11"/>
  <c r="AA127" i="11"/>
  <c r="AA187" i="11"/>
  <c r="Z127" i="11"/>
  <c r="Z187" i="11"/>
  <c r="Y127" i="11"/>
  <c r="Y187" i="11"/>
  <c r="X127" i="11"/>
  <c r="X187" i="11"/>
  <c r="W127" i="11"/>
  <c r="W187" i="11"/>
  <c r="V127" i="11"/>
  <c r="V187" i="11"/>
  <c r="U127" i="11"/>
  <c r="U187" i="11"/>
  <c r="T127" i="11"/>
  <c r="T187" i="11"/>
  <c r="S127" i="11"/>
  <c r="S187" i="11"/>
  <c r="R127" i="11"/>
  <c r="R187" i="11"/>
  <c r="Q127" i="11"/>
  <c r="Q187" i="11"/>
  <c r="P127" i="11"/>
  <c r="P187" i="11"/>
  <c r="O127" i="11"/>
  <c r="O187" i="11"/>
  <c r="N127" i="11"/>
  <c r="N187" i="11"/>
  <c r="M127" i="11"/>
  <c r="M187" i="11"/>
  <c r="L127" i="11"/>
  <c r="L187" i="11"/>
  <c r="K127" i="11"/>
  <c r="K187" i="11"/>
  <c r="J127" i="11"/>
  <c r="J187" i="11"/>
  <c r="I127" i="11"/>
  <c r="I187" i="11"/>
  <c r="H127" i="11"/>
  <c r="H187" i="11"/>
  <c r="G127" i="11"/>
  <c r="G187" i="11"/>
  <c r="F127" i="11"/>
  <c r="F187" i="11"/>
  <c r="E127" i="11"/>
  <c r="E187" i="11"/>
  <c r="D127" i="11"/>
  <c r="D187" i="11"/>
  <c r="C127" i="11"/>
  <c r="C187" i="11"/>
  <c r="B127" i="11"/>
  <c r="AL126" i="11"/>
  <c r="AL186" i="11"/>
  <c r="AK126" i="11"/>
  <c r="AK186" i="11"/>
  <c r="AJ126" i="11"/>
  <c r="AJ186" i="11"/>
  <c r="AI126" i="11"/>
  <c r="AI186" i="11"/>
  <c r="AH126" i="11"/>
  <c r="AH186" i="11"/>
  <c r="AG126" i="11"/>
  <c r="AG186" i="11"/>
  <c r="AF126" i="11"/>
  <c r="AF186" i="11"/>
  <c r="AE126" i="11"/>
  <c r="AE186" i="11"/>
  <c r="AD126" i="11"/>
  <c r="AD186" i="11"/>
  <c r="AC126" i="11"/>
  <c r="AC186" i="11"/>
  <c r="AB126" i="11"/>
  <c r="AB186" i="11"/>
  <c r="AA126" i="11"/>
  <c r="AA186" i="11"/>
  <c r="Z126" i="11"/>
  <c r="Z186" i="11"/>
  <c r="Y126" i="11"/>
  <c r="Y186" i="11"/>
  <c r="X126" i="11"/>
  <c r="X186" i="11"/>
  <c r="W126" i="11"/>
  <c r="W186" i="11"/>
  <c r="V126" i="11"/>
  <c r="V186" i="11"/>
  <c r="U126" i="11"/>
  <c r="U186" i="11"/>
  <c r="T126" i="11"/>
  <c r="T186" i="11"/>
  <c r="S126" i="11"/>
  <c r="S186" i="11"/>
  <c r="R126" i="11"/>
  <c r="R186" i="11"/>
  <c r="Q126" i="11"/>
  <c r="Q186" i="11"/>
  <c r="P126" i="11"/>
  <c r="P186" i="11"/>
  <c r="O126" i="11"/>
  <c r="O186" i="11"/>
  <c r="N126" i="11"/>
  <c r="N186" i="11"/>
  <c r="M126" i="11"/>
  <c r="M186" i="11"/>
  <c r="L126" i="11"/>
  <c r="L186" i="11"/>
  <c r="K126" i="11"/>
  <c r="K186" i="11"/>
  <c r="J126" i="11"/>
  <c r="J186" i="11"/>
  <c r="I126" i="11"/>
  <c r="I186" i="11"/>
  <c r="H126" i="11"/>
  <c r="H186" i="11"/>
  <c r="G126" i="11"/>
  <c r="G186" i="11"/>
  <c r="F126" i="11"/>
  <c r="F186" i="11"/>
  <c r="E126" i="11"/>
  <c r="E186" i="11"/>
  <c r="D126" i="11"/>
  <c r="D186" i="11"/>
  <c r="C126" i="11"/>
  <c r="C186" i="11"/>
  <c r="B126" i="11"/>
  <c r="AL125" i="11"/>
  <c r="AL185" i="11"/>
  <c r="AK125" i="11"/>
  <c r="AK185" i="11"/>
  <c r="AJ125" i="11"/>
  <c r="AJ185" i="11"/>
  <c r="AI125" i="11"/>
  <c r="AI185" i="11"/>
  <c r="AH125" i="11"/>
  <c r="AH185" i="11"/>
  <c r="AG125" i="11"/>
  <c r="AG185" i="11"/>
  <c r="AF125" i="11"/>
  <c r="AF185" i="11"/>
  <c r="AE125" i="11"/>
  <c r="AE185" i="11"/>
  <c r="AD125" i="11"/>
  <c r="AD185" i="11"/>
  <c r="AC125" i="11"/>
  <c r="AC185" i="11"/>
  <c r="AB125" i="11"/>
  <c r="AB185" i="11"/>
  <c r="AA125" i="11"/>
  <c r="AA185" i="11"/>
  <c r="Z125" i="11"/>
  <c r="Z185" i="11"/>
  <c r="Y125" i="11"/>
  <c r="Y185" i="11"/>
  <c r="X125" i="11"/>
  <c r="X185" i="11"/>
  <c r="W125" i="11"/>
  <c r="W185" i="11"/>
  <c r="V125" i="11"/>
  <c r="V185" i="11"/>
  <c r="U125" i="11"/>
  <c r="U185" i="11"/>
  <c r="T125" i="11"/>
  <c r="T185" i="11"/>
  <c r="S125" i="11"/>
  <c r="S185" i="11"/>
  <c r="R125" i="11"/>
  <c r="R185" i="11"/>
  <c r="Q125" i="11"/>
  <c r="Q185" i="11"/>
  <c r="P125" i="11"/>
  <c r="P185" i="11"/>
  <c r="O125" i="11"/>
  <c r="O185" i="11"/>
  <c r="N125" i="11"/>
  <c r="N185" i="11"/>
  <c r="M125" i="11"/>
  <c r="M185" i="11"/>
  <c r="L125" i="11"/>
  <c r="L185" i="11"/>
  <c r="K125" i="11"/>
  <c r="K185" i="11"/>
  <c r="J125" i="11"/>
  <c r="J185" i="11"/>
  <c r="I125" i="11"/>
  <c r="I185" i="11"/>
  <c r="H125" i="11"/>
  <c r="H185" i="11"/>
  <c r="G125" i="11"/>
  <c r="G185" i="11"/>
  <c r="F125" i="11"/>
  <c r="F185" i="11"/>
  <c r="E125" i="11"/>
  <c r="E185" i="11"/>
  <c r="D125" i="11"/>
  <c r="D185" i="11"/>
  <c r="C125" i="11"/>
  <c r="C185" i="11"/>
  <c r="B125" i="11"/>
  <c r="AL124" i="11"/>
  <c r="AL184" i="11"/>
  <c r="AK124" i="11"/>
  <c r="AK184" i="11"/>
  <c r="AJ124" i="11"/>
  <c r="AJ184" i="11"/>
  <c r="AI124" i="11"/>
  <c r="AI184" i="11"/>
  <c r="AH124" i="11"/>
  <c r="AH184" i="11"/>
  <c r="AG124" i="11"/>
  <c r="AG184" i="11"/>
  <c r="AF124" i="11"/>
  <c r="AF184" i="11"/>
  <c r="AE124" i="11"/>
  <c r="AE184" i="11"/>
  <c r="AD124" i="11"/>
  <c r="AD184" i="11"/>
  <c r="AC124" i="11"/>
  <c r="AC184" i="11"/>
  <c r="AB124" i="11"/>
  <c r="AB184" i="11"/>
  <c r="AA124" i="11"/>
  <c r="AA184" i="11"/>
  <c r="Z124" i="11"/>
  <c r="Z184" i="11"/>
  <c r="Y124" i="11"/>
  <c r="Y184" i="11"/>
  <c r="X124" i="11"/>
  <c r="X184" i="11"/>
  <c r="W124" i="11"/>
  <c r="W184" i="11"/>
  <c r="V124" i="11"/>
  <c r="V184" i="11"/>
  <c r="U124" i="11"/>
  <c r="U184" i="11"/>
  <c r="T124" i="11"/>
  <c r="T184" i="11"/>
  <c r="S124" i="11"/>
  <c r="S184" i="11"/>
  <c r="R124" i="11"/>
  <c r="R184" i="11"/>
  <c r="Q124" i="11"/>
  <c r="Q184" i="11"/>
  <c r="P124" i="11"/>
  <c r="P184" i="11"/>
  <c r="O124" i="11"/>
  <c r="O184" i="11"/>
  <c r="N124" i="11"/>
  <c r="N184" i="11"/>
  <c r="M124" i="11"/>
  <c r="M184" i="11"/>
  <c r="L124" i="11"/>
  <c r="L184" i="11"/>
  <c r="K124" i="11"/>
  <c r="K184" i="11"/>
  <c r="J124" i="11"/>
  <c r="J184" i="11"/>
  <c r="I124" i="11"/>
  <c r="I184" i="11"/>
  <c r="H124" i="11"/>
  <c r="H184" i="11"/>
  <c r="G124" i="11"/>
  <c r="G184" i="11"/>
  <c r="F124" i="11"/>
  <c r="F184" i="11"/>
  <c r="E124" i="11"/>
  <c r="E184" i="11"/>
  <c r="D124" i="11"/>
  <c r="D184" i="11"/>
  <c r="C124" i="11"/>
  <c r="C184" i="11"/>
  <c r="B124" i="11"/>
  <c r="AL123" i="11"/>
  <c r="AL183" i="11"/>
  <c r="AK123" i="11"/>
  <c r="AK183" i="11"/>
  <c r="AJ123" i="11"/>
  <c r="AJ183" i="11"/>
  <c r="AI123" i="11"/>
  <c r="AI183" i="11"/>
  <c r="AH123" i="11"/>
  <c r="AH183" i="11"/>
  <c r="AG123" i="11"/>
  <c r="AG183" i="11"/>
  <c r="AF123" i="11"/>
  <c r="AF183" i="11"/>
  <c r="AE123" i="11"/>
  <c r="AE183" i="11"/>
  <c r="AD123" i="11"/>
  <c r="AD183" i="11"/>
  <c r="AC123" i="11"/>
  <c r="AC183" i="11"/>
  <c r="AB123" i="11"/>
  <c r="AB183" i="11"/>
  <c r="AA123" i="11"/>
  <c r="AA183" i="11"/>
  <c r="Z123" i="11"/>
  <c r="Z183" i="11"/>
  <c r="Y123" i="11"/>
  <c r="Y183" i="11"/>
  <c r="X123" i="11"/>
  <c r="X183" i="11"/>
  <c r="W123" i="11"/>
  <c r="W183" i="11"/>
  <c r="V123" i="11"/>
  <c r="V183" i="11"/>
  <c r="U123" i="11"/>
  <c r="U183" i="11"/>
  <c r="T123" i="11"/>
  <c r="T183" i="11"/>
  <c r="S123" i="11"/>
  <c r="S183" i="11"/>
  <c r="R123" i="11"/>
  <c r="R183" i="11"/>
  <c r="Q123" i="11"/>
  <c r="Q183" i="11"/>
  <c r="P123" i="11"/>
  <c r="P183" i="11"/>
  <c r="O123" i="11"/>
  <c r="O183" i="11"/>
  <c r="N123" i="11"/>
  <c r="N183" i="11"/>
  <c r="M123" i="11"/>
  <c r="M183" i="11"/>
  <c r="L123" i="11"/>
  <c r="L183" i="11"/>
  <c r="K123" i="11"/>
  <c r="K183" i="11"/>
  <c r="J123" i="11"/>
  <c r="J183" i="11"/>
  <c r="I123" i="11"/>
  <c r="I183" i="11"/>
  <c r="H123" i="11"/>
  <c r="H183" i="11"/>
  <c r="G123" i="11"/>
  <c r="G183" i="11"/>
  <c r="F123" i="11"/>
  <c r="F183" i="11"/>
  <c r="E123" i="11"/>
  <c r="E183" i="11"/>
  <c r="D123" i="11"/>
  <c r="D183" i="11"/>
  <c r="C123" i="11"/>
  <c r="C183" i="11"/>
  <c r="B123" i="11"/>
  <c r="AL122" i="11"/>
  <c r="AL182" i="11"/>
  <c r="AK122" i="11"/>
  <c r="AK182" i="11"/>
  <c r="AJ122" i="11"/>
  <c r="AJ182" i="11"/>
  <c r="AI122" i="11"/>
  <c r="AI182" i="11"/>
  <c r="AH122" i="11"/>
  <c r="AH182" i="11"/>
  <c r="AG122" i="11"/>
  <c r="AG182" i="11"/>
  <c r="AF122" i="11"/>
  <c r="AF182" i="11"/>
  <c r="AE122" i="11"/>
  <c r="AE182" i="11"/>
  <c r="AD122" i="11"/>
  <c r="AD182" i="11"/>
  <c r="AC122" i="11"/>
  <c r="AC182" i="11"/>
  <c r="AB122" i="11"/>
  <c r="AB182" i="11"/>
  <c r="AA122" i="11"/>
  <c r="AA182" i="11"/>
  <c r="Z122" i="11"/>
  <c r="Z182" i="11"/>
  <c r="Y122" i="11"/>
  <c r="Y182" i="11"/>
  <c r="X122" i="11"/>
  <c r="X182" i="11"/>
  <c r="W122" i="11"/>
  <c r="W182" i="11"/>
  <c r="V122" i="11"/>
  <c r="V182" i="11"/>
  <c r="U122" i="11"/>
  <c r="U182" i="11"/>
  <c r="T122" i="11"/>
  <c r="T182" i="11"/>
  <c r="S122" i="11"/>
  <c r="S182" i="11"/>
  <c r="R122" i="11"/>
  <c r="R182" i="11"/>
  <c r="Q122" i="11"/>
  <c r="Q182" i="11"/>
  <c r="P122" i="11"/>
  <c r="P182" i="11"/>
  <c r="O122" i="11"/>
  <c r="O182" i="11"/>
  <c r="N122" i="11"/>
  <c r="N182" i="11"/>
  <c r="M122" i="11"/>
  <c r="M182" i="11"/>
  <c r="L122" i="11"/>
  <c r="L182" i="11"/>
  <c r="K122" i="11"/>
  <c r="K182" i="11"/>
  <c r="J122" i="11"/>
  <c r="J182" i="11"/>
  <c r="I122" i="11"/>
  <c r="I182" i="11"/>
  <c r="H122" i="11"/>
  <c r="H182" i="11"/>
  <c r="G122" i="11"/>
  <c r="G182" i="11"/>
  <c r="F122" i="11"/>
  <c r="F182" i="11"/>
  <c r="E122" i="11"/>
  <c r="E182" i="11"/>
  <c r="D122" i="11"/>
  <c r="D182" i="11"/>
  <c r="C122" i="11"/>
  <c r="C182" i="11"/>
  <c r="B122" i="11"/>
  <c r="AL121" i="11"/>
  <c r="AL181" i="11"/>
  <c r="AK121" i="11"/>
  <c r="AK181" i="11"/>
  <c r="AJ121" i="11"/>
  <c r="AJ181" i="11"/>
  <c r="AI121" i="11"/>
  <c r="AI181" i="11"/>
  <c r="AH121" i="11"/>
  <c r="AH181" i="11"/>
  <c r="AG121" i="11"/>
  <c r="AG181" i="11"/>
  <c r="AF121" i="11"/>
  <c r="AF181" i="11"/>
  <c r="AE121" i="11"/>
  <c r="AE181" i="11"/>
  <c r="AD121" i="11"/>
  <c r="AD181" i="11"/>
  <c r="AC121" i="11"/>
  <c r="AC181" i="11"/>
  <c r="AB121" i="11"/>
  <c r="AB181" i="11"/>
  <c r="AA121" i="11"/>
  <c r="AA181" i="11"/>
  <c r="Z121" i="11"/>
  <c r="Z181" i="11"/>
  <c r="Y121" i="11"/>
  <c r="Y181" i="11"/>
  <c r="X121" i="11"/>
  <c r="X181" i="11"/>
  <c r="W121" i="11"/>
  <c r="W181" i="11"/>
  <c r="V121" i="11"/>
  <c r="V181" i="11"/>
  <c r="U121" i="11"/>
  <c r="U181" i="11"/>
  <c r="T121" i="11"/>
  <c r="T181" i="11"/>
  <c r="S121" i="11"/>
  <c r="S181" i="11"/>
  <c r="R121" i="11"/>
  <c r="R181" i="11"/>
  <c r="Q121" i="11"/>
  <c r="Q181" i="11"/>
  <c r="P121" i="11"/>
  <c r="P181" i="11"/>
  <c r="O121" i="11"/>
  <c r="O181" i="11"/>
  <c r="N121" i="11"/>
  <c r="N181" i="11"/>
  <c r="M121" i="11"/>
  <c r="M181" i="11"/>
  <c r="L121" i="11"/>
  <c r="L181" i="11"/>
  <c r="K121" i="11"/>
  <c r="K181" i="11"/>
  <c r="J121" i="11"/>
  <c r="J181" i="11"/>
  <c r="I121" i="11"/>
  <c r="I181" i="11"/>
  <c r="H121" i="11"/>
  <c r="H181" i="11"/>
  <c r="G121" i="11"/>
  <c r="G181" i="11"/>
  <c r="F121" i="11"/>
  <c r="F181" i="11"/>
  <c r="E121" i="11"/>
  <c r="E181" i="11"/>
  <c r="D121" i="11"/>
  <c r="D181" i="11"/>
  <c r="C121" i="11"/>
  <c r="C181" i="11"/>
  <c r="B121" i="11"/>
  <c r="AL120" i="11"/>
  <c r="AL180" i="11"/>
  <c r="AK120" i="11"/>
  <c r="AK180" i="11"/>
  <c r="AJ120" i="11"/>
  <c r="AJ180" i="11"/>
  <c r="AI120" i="11"/>
  <c r="AI180" i="11"/>
  <c r="AH120" i="11"/>
  <c r="AH180" i="11"/>
  <c r="AG120" i="11"/>
  <c r="AG180" i="11"/>
  <c r="AF120" i="11"/>
  <c r="AF180" i="11"/>
  <c r="AE120" i="11"/>
  <c r="AE180" i="11"/>
  <c r="AD120" i="11"/>
  <c r="AD180" i="11"/>
  <c r="AC120" i="11"/>
  <c r="AC180" i="11"/>
  <c r="AB120" i="11"/>
  <c r="AB180" i="11"/>
  <c r="AA120" i="11"/>
  <c r="AA180" i="11"/>
  <c r="Z120" i="11"/>
  <c r="Z180" i="11"/>
  <c r="Y120" i="11"/>
  <c r="Y180" i="11"/>
  <c r="X120" i="11"/>
  <c r="X180" i="11"/>
  <c r="W120" i="11"/>
  <c r="W180" i="11"/>
  <c r="V120" i="11"/>
  <c r="V180" i="11"/>
  <c r="U120" i="11"/>
  <c r="U180" i="11"/>
  <c r="T120" i="11"/>
  <c r="T180" i="11"/>
  <c r="S120" i="11"/>
  <c r="S180" i="11"/>
  <c r="R120" i="11"/>
  <c r="R180" i="11"/>
  <c r="Q120" i="11"/>
  <c r="Q180" i="11"/>
  <c r="P120" i="11"/>
  <c r="P180" i="11"/>
  <c r="O120" i="11"/>
  <c r="O180" i="11"/>
  <c r="N120" i="11"/>
  <c r="N180" i="11"/>
  <c r="M120" i="11"/>
  <c r="M180" i="11"/>
  <c r="L120" i="11"/>
  <c r="L180" i="11"/>
  <c r="K120" i="11"/>
  <c r="K180" i="11"/>
  <c r="J120" i="11"/>
  <c r="J180" i="11"/>
  <c r="I120" i="11"/>
  <c r="I180" i="11"/>
  <c r="H120" i="11"/>
  <c r="H180" i="11"/>
  <c r="G120" i="11"/>
  <c r="G180" i="11"/>
  <c r="F120" i="11"/>
  <c r="F180" i="11"/>
  <c r="E120" i="11"/>
  <c r="E180" i="11"/>
  <c r="D120" i="11"/>
  <c r="D180" i="11"/>
  <c r="C120" i="11"/>
  <c r="C180" i="11"/>
  <c r="B120" i="11"/>
  <c r="AL119" i="11"/>
  <c r="AL179" i="11"/>
  <c r="AK119" i="11"/>
  <c r="AK179" i="11"/>
  <c r="AJ119" i="11"/>
  <c r="AJ179" i="11"/>
  <c r="AI119" i="11"/>
  <c r="AI179" i="11"/>
  <c r="AH119" i="11"/>
  <c r="AH179" i="11"/>
  <c r="AG119" i="11"/>
  <c r="AG179" i="11"/>
  <c r="AF119" i="11"/>
  <c r="AF179" i="11"/>
  <c r="AE119" i="11"/>
  <c r="AE179" i="11"/>
  <c r="AD119" i="11"/>
  <c r="AD179" i="11"/>
  <c r="AC119" i="11"/>
  <c r="AC179" i="11"/>
  <c r="AB119" i="11"/>
  <c r="AB179" i="11"/>
  <c r="AA119" i="11"/>
  <c r="AA179" i="11"/>
  <c r="Z119" i="11"/>
  <c r="Z179" i="11"/>
  <c r="Y119" i="11"/>
  <c r="Y179" i="11"/>
  <c r="X119" i="11"/>
  <c r="X179" i="11"/>
  <c r="W119" i="11"/>
  <c r="W179" i="11"/>
  <c r="V119" i="11"/>
  <c r="V179" i="11"/>
  <c r="U119" i="11"/>
  <c r="U179" i="11"/>
  <c r="T119" i="11"/>
  <c r="T179" i="11"/>
  <c r="S119" i="11"/>
  <c r="S179" i="11"/>
  <c r="R119" i="11"/>
  <c r="R179" i="11"/>
  <c r="Q119" i="11"/>
  <c r="Q179" i="11"/>
  <c r="P119" i="11"/>
  <c r="P179" i="11"/>
  <c r="O119" i="11"/>
  <c r="O179" i="11"/>
  <c r="N119" i="11"/>
  <c r="N179" i="11"/>
  <c r="M119" i="11"/>
  <c r="M179" i="11"/>
  <c r="L119" i="11"/>
  <c r="L179" i="11"/>
  <c r="K119" i="11"/>
  <c r="K179" i="11"/>
  <c r="J119" i="11"/>
  <c r="J179" i="11"/>
  <c r="I119" i="11"/>
  <c r="I179" i="11"/>
  <c r="H119" i="11"/>
  <c r="H179" i="11"/>
  <c r="G119" i="11"/>
  <c r="G179" i="11"/>
  <c r="F119" i="11"/>
  <c r="F179" i="11"/>
  <c r="E119" i="11"/>
  <c r="E179" i="11"/>
  <c r="D119" i="11"/>
  <c r="D179" i="11"/>
  <c r="C119" i="11"/>
  <c r="C179" i="11"/>
  <c r="B119" i="11"/>
  <c r="AL118" i="11"/>
  <c r="AL178" i="11"/>
  <c r="AK118" i="11"/>
  <c r="AK178" i="11"/>
  <c r="AJ118" i="11"/>
  <c r="AJ178" i="11"/>
  <c r="AI118" i="11"/>
  <c r="AI178" i="11"/>
  <c r="AH118" i="11"/>
  <c r="AH178" i="11"/>
  <c r="AG118" i="11"/>
  <c r="AG178" i="11"/>
  <c r="AF118" i="11"/>
  <c r="AF178" i="11"/>
  <c r="AE118" i="11"/>
  <c r="AE178" i="11"/>
  <c r="AD118" i="11"/>
  <c r="AD178" i="11"/>
  <c r="AC118" i="11"/>
  <c r="AC178" i="11"/>
  <c r="AB118" i="11"/>
  <c r="AB178" i="11"/>
  <c r="AA118" i="11"/>
  <c r="AA178" i="11"/>
  <c r="Z118" i="11"/>
  <c r="Z178" i="11"/>
  <c r="Y118" i="11"/>
  <c r="Y178" i="11"/>
  <c r="X118" i="11"/>
  <c r="X178" i="11"/>
  <c r="W118" i="11"/>
  <c r="W178" i="11"/>
  <c r="V118" i="11"/>
  <c r="V178" i="11"/>
  <c r="U118" i="11"/>
  <c r="U178" i="11"/>
  <c r="T118" i="11"/>
  <c r="T178" i="11"/>
  <c r="S118" i="11"/>
  <c r="S178" i="11"/>
  <c r="R118" i="11"/>
  <c r="R178" i="11"/>
  <c r="Q118" i="11"/>
  <c r="Q178" i="11"/>
  <c r="P118" i="11"/>
  <c r="P178" i="11"/>
  <c r="O118" i="11"/>
  <c r="O178" i="11"/>
  <c r="N118" i="11"/>
  <c r="N178" i="11"/>
  <c r="M118" i="11"/>
  <c r="M178" i="11"/>
  <c r="L118" i="11"/>
  <c r="L178" i="11"/>
  <c r="K118" i="11"/>
  <c r="K178" i="11"/>
  <c r="J118" i="11"/>
  <c r="J178" i="11"/>
  <c r="I118" i="11"/>
  <c r="I178" i="11"/>
  <c r="H118" i="11"/>
  <c r="H178" i="11"/>
  <c r="G118" i="11"/>
  <c r="G178" i="11"/>
  <c r="F118" i="11"/>
  <c r="F178" i="11"/>
  <c r="E118" i="11"/>
  <c r="E178" i="11"/>
  <c r="D118" i="11"/>
  <c r="D178" i="11"/>
  <c r="C118" i="11"/>
  <c r="C178" i="11"/>
  <c r="B118" i="11"/>
  <c r="AL117" i="11"/>
  <c r="AL177" i="11"/>
  <c r="AK117" i="11"/>
  <c r="AK177" i="11"/>
  <c r="AJ117" i="11"/>
  <c r="AJ177" i="11"/>
  <c r="AI117" i="11"/>
  <c r="AI177" i="11"/>
  <c r="AH117" i="11"/>
  <c r="AH177" i="11"/>
  <c r="AG117" i="11"/>
  <c r="AG177" i="11"/>
  <c r="AF117" i="11"/>
  <c r="AF177" i="11"/>
  <c r="AE117" i="11"/>
  <c r="AE177" i="11"/>
  <c r="AD117" i="11"/>
  <c r="AD177" i="11"/>
  <c r="AC117" i="11"/>
  <c r="AC177" i="11"/>
  <c r="AB117" i="11"/>
  <c r="AB177" i="11"/>
  <c r="AA117" i="11"/>
  <c r="AA177" i="11"/>
  <c r="Z117" i="11"/>
  <c r="Z177" i="11"/>
  <c r="Y117" i="11"/>
  <c r="Y177" i="11"/>
  <c r="X117" i="11"/>
  <c r="X177" i="11"/>
  <c r="W117" i="11"/>
  <c r="W177" i="11"/>
  <c r="V117" i="11"/>
  <c r="V177" i="11"/>
  <c r="U117" i="11"/>
  <c r="U177" i="11"/>
  <c r="T117" i="11"/>
  <c r="T177" i="11"/>
  <c r="S117" i="11"/>
  <c r="S177" i="11"/>
  <c r="R117" i="11"/>
  <c r="R177" i="11"/>
  <c r="Q117" i="11"/>
  <c r="Q177" i="11"/>
  <c r="P117" i="11"/>
  <c r="P177" i="11"/>
  <c r="O117" i="11"/>
  <c r="O177" i="11"/>
  <c r="N117" i="11"/>
  <c r="N177" i="11"/>
  <c r="M117" i="11"/>
  <c r="M177" i="11"/>
  <c r="L117" i="11"/>
  <c r="L177" i="11"/>
  <c r="K117" i="11"/>
  <c r="K177" i="11"/>
  <c r="J117" i="11"/>
  <c r="J177" i="11"/>
  <c r="I117" i="11"/>
  <c r="I177" i="11"/>
  <c r="H117" i="11"/>
  <c r="H177" i="11"/>
  <c r="G117" i="11"/>
  <c r="G177" i="11"/>
  <c r="F117" i="11"/>
  <c r="F177" i="11"/>
  <c r="E117" i="11"/>
  <c r="E177" i="11"/>
  <c r="D117" i="11"/>
  <c r="D177" i="11"/>
  <c r="C117" i="11"/>
  <c r="C177" i="11"/>
  <c r="B117" i="11"/>
  <c r="AR117" i="11"/>
  <c r="AL116" i="11"/>
  <c r="AL176" i="11"/>
  <c r="AK116" i="11"/>
  <c r="AK176" i="11"/>
  <c r="AJ116" i="11"/>
  <c r="AJ176" i="11"/>
  <c r="AI116" i="11"/>
  <c r="AI176" i="11"/>
  <c r="AH116" i="11"/>
  <c r="AH176" i="11"/>
  <c r="AG116" i="11"/>
  <c r="AG176" i="11"/>
  <c r="AF116" i="11"/>
  <c r="AF176" i="11"/>
  <c r="AE116" i="11"/>
  <c r="AE176" i="11"/>
  <c r="AD116" i="11"/>
  <c r="AD176" i="11"/>
  <c r="AC116" i="11"/>
  <c r="AC176" i="11"/>
  <c r="AB116" i="11"/>
  <c r="AB176" i="11"/>
  <c r="AA116" i="11"/>
  <c r="AA176" i="11"/>
  <c r="Z116" i="11"/>
  <c r="Z176" i="11"/>
  <c r="Y116" i="11"/>
  <c r="Y176" i="11"/>
  <c r="X116" i="11"/>
  <c r="X176" i="11"/>
  <c r="W116" i="11"/>
  <c r="W176" i="11"/>
  <c r="V116" i="11"/>
  <c r="V176" i="11"/>
  <c r="U116" i="11"/>
  <c r="U176" i="11"/>
  <c r="T116" i="11"/>
  <c r="T176" i="11"/>
  <c r="S116" i="11"/>
  <c r="S176" i="11"/>
  <c r="R116" i="11"/>
  <c r="R176" i="11"/>
  <c r="Q116" i="11"/>
  <c r="Q176" i="11"/>
  <c r="P116" i="11"/>
  <c r="P176" i="11"/>
  <c r="O116" i="11"/>
  <c r="O176" i="11"/>
  <c r="N116" i="11"/>
  <c r="N176" i="11"/>
  <c r="M116" i="11"/>
  <c r="M176" i="11"/>
  <c r="L116" i="11"/>
  <c r="L176" i="11"/>
  <c r="K116" i="11"/>
  <c r="K176" i="11"/>
  <c r="J116" i="11"/>
  <c r="J176" i="11"/>
  <c r="I116" i="11"/>
  <c r="I176" i="11"/>
  <c r="H116" i="11"/>
  <c r="H176" i="11"/>
  <c r="G116" i="11"/>
  <c r="G176" i="11"/>
  <c r="F116" i="11"/>
  <c r="F176" i="11"/>
  <c r="E116" i="11"/>
  <c r="E176" i="11"/>
  <c r="D116" i="11"/>
  <c r="D176" i="11"/>
  <c r="C116" i="11"/>
  <c r="C176" i="11"/>
  <c r="B116" i="11"/>
  <c r="AL115" i="11"/>
  <c r="AL175" i="11"/>
  <c r="AK115" i="11"/>
  <c r="AK175" i="11"/>
  <c r="AJ115" i="11"/>
  <c r="AJ175" i="11"/>
  <c r="AI115" i="11"/>
  <c r="AI175" i="11"/>
  <c r="AH115" i="11"/>
  <c r="AH175" i="11"/>
  <c r="AG115" i="11"/>
  <c r="AG175" i="11"/>
  <c r="AF115" i="11"/>
  <c r="AF175" i="11"/>
  <c r="AE115" i="11"/>
  <c r="AE175" i="11"/>
  <c r="AD115" i="11"/>
  <c r="AD175" i="11"/>
  <c r="AC115" i="11"/>
  <c r="AC175" i="11"/>
  <c r="AB115" i="11"/>
  <c r="AB175" i="11"/>
  <c r="AA115" i="11"/>
  <c r="AA175" i="11"/>
  <c r="Z115" i="11"/>
  <c r="Z175" i="11"/>
  <c r="Y115" i="11"/>
  <c r="Y175" i="11"/>
  <c r="X115" i="11"/>
  <c r="X175" i="11"/>
  <c r="W115" i="11"/>
  <c r="W175" i="11"/>
  <c r="V115" i="11"/>
  <c r="V175" i="11"/>
  <c r="U115" i="11"/>
  <c r="U175" i="11"/>
  <c r="T115" i="11"/>
  <c r="T175" i="11"/>
  <c r="S115" i="11"/>
  <c r="S175" i="11"/>
  <c r="R115" i="11"/>
  <c r="R175" i="11"/>
  <c r="Q115" i="11"/>
  <c r="Q175" i="11"/>
  <c r="P115" i="11"/>
  <c r="P175" i="11"/>
  <c r="O115" i="11"/>
  <c r="O175" i="11"/>
  <c r="N115" i="11"/>
  <c r="N175" i="11"/>
  <c r="M115" i="11"/>
  <c r="M175" i="11"/>
  <c r="L115" i="11"/>
  <c r="L175" i="11"/>
  <c r="K115" i="11"/>
  <c r="K175" i="11"/>
  <c r="J115" i="11"/>
  <c r="J175" i="11"/>
  <c r="I115" i="11"/>
  <c r="I175" i="11"/>
  <c r="H115" i="11"/>
  <c r="H175" i="11"/>
  <c r="G115" i="11"/>
  <c r="G175" i="11"/>
  <c r="F115" i="11"/>
  <c r="F175" i="11"/>
  <c r="E115" i="11"/>
  <c r="E175" i="11"/>
  <c r="D115" i="11"/>
  <c r="D175" i="11"/>
  <c r="C115" i="11"/>
  <c r="C175" i="11"/>
  <c r="B115" i="11"/>
  <c r="AR115" i="11"/>
  <c r="AL114" i="11"/>
  <c r="AL174" i="11"/>
  <c r="AK114" i="11"/>
  <c r="AK174" i="11"/>
  <c r="AJ114" i="11"/>
  <c r="AJ174" i="11"/>
  <c r="AI114" i="11"/>
  <c r="AI174" i="11"/>
  <c r="AH114" i="11"/>
  <c r="AH174" i="11"/>
  <c r="AG114" i="11"/>
  <c r="AG174" i="11"/>
  <c r="AF114" i="11"/>
  <c r="AF174" i="11"/>
  <c r="AE114" i="11"/>
  <c r="AE174" i="11"/>
  <c r="AD114" i="11"/>
  <c r="AD174" i="11"/>
  <c r="AC114" i="11"/>
  <c r="AC174" i="11"/>
  <c r="AB114" i="11"/>
  <c r="AB174" i="11"/>
  <c r="AA114" i="11"/>
  <c r="AA174" i="11"/>
  <c r="Z114" i="11"/>
  <c r="Z174" i="11"/>
  <c r="Y114" i="11"/>
  <c r="Y174" i="11"/>
  <c r="X114" i="11"/>
  <c r="X174" i="11"/>
  <c r="W114" i="11"/>
  <c r="W174" i="11"/>
  <c r="V114" i="11"/>
  <c r="V174" i="11"/>
  <c r="U114" i="11"/>
  <c r="U174" i="11"/>
  <c r="T114" i="11"/>
  <c r="T174" i="11"/>
  <c r="S114" i="11"/>
  <c r="S174" i="11"/>
  <c r="R114" i="11"/>
  <c r="R174" i="11"/>
  <c r="Q114" i="11"/>
  <c r="Q174" i="11"/>
  <c r="P114" i="11"/>
  <c r="P174" i="11"/>
  <c r="O114" i="11"/>
  <c r="O174" i="11"/>
  <c r="N114" i="11"/>
  <c r="N174" i="11"/>
  <c r="M114" i="11"/>
  <c r="M174" i="11"/>
  <c r="L114" i="11"/>
  <c r="L174" i="11"/>
  <c r="K114" i="11"/>
  <c r="K174" i="11"/>
  <c r="J114" i="11"/>
  <c r="J174" i="11"/>
  <c r="I114" i="11"/>
  <c r="I174" i="11"/>
  <c r="H114" i="11"/>
  <c r="H174" i="11"/>
  <c r="G114" i="11"/>
  <c r="G174" i="11"/>
  <c r="F114" i="11"/>
  <c r="F174" i="11"/>
  <c r="E114" i="11"/>
  <c r="E174" i="11"/>
  <c r="D114" i="11"/>
  <c r="D174" i="11"/>
  <c r="C114" i="11"/>
  <c r="C174" i="11"/>
  <c r="B114" i="11"/>
  <c r="AL113" i="11"/>
  <c r="AL173" i="11"/>
  <c r="AK113" i="11"/>
  <c r="AK173" i="11"/>
  <c r="AJ113" i="11"/>
  <c r="AJ173" i="11"/>
  <c r="AI113" i="11"/>
  <c r="AI173" i="11"/>
  <c r="AH113" i="11"/>
  <c r="AH173" i="11"/>
  <c r="AG113" i="11"/>
  <c r="AG173" i="11"/>
  <c r="AF113" i="11"/>
  <c r="AF173" i="11"/>
  <c r="AE113" i="11"/>
  <c r="AE173" i="11"/>
  <c r="AD113" i="11"/>
  <c r="AD173" i="11"/>
  <c r="AC113" i="11"/>
  <c r="AC173" i="11"/>
  <c r="AB113" i="11"/>
  <c r="AB173" i="11"/>
  <c r="AA113" i="11"/>
  <c r="AA173" i="11"/>
  <c r="Z113" i="11"/>
  <c r="Z173" i="11"/>
  <c r="Y113" i="11"/>
  <c r="Y173" i="11"/>
  <c r="X113" i="11"/>
  <c r="X173" i="11"/>
  <c r="W113" i="11"/>
  <c r="W173" i="11"/>
  <c r="V113" i="11"/>
  <c r="V173" i="11"/>
  <c r="U113" i="11"/>
  <c r="U173" i="11"/>
  <c r="T113" i="11"/>
  <c r="T173" i="11"/>
  <c r="S113" i="11"/>
  <c r="S173" i="11"/>
  <c r="R113" i="11"/>
  <c r="R173" i="11"/>
  <c r="Q113" i="11"/>
  <c r="Q173" i="11"/>
  <c r="P113" i="11"/>
  <c r="P173" i="11"/>
  <c r="O113" i="11"/>
  <c r="O173" i="11"/>
  <c r="N113" i="11"/>
  <c r="N173" i="11"/>
  <c r="M113" i="11"/>
  <c r="M173" i="11"/>
  <c r="L113" i="11"/>
  <c r="L173" i="11"/>
  <c r="K113" i="11"/>
  <c r="K173" i="11"/>
  <c r="J113" i="11"/>
  <c r="J173" i="11"/>
  <c r="I113" i="11"/>
  <c r="I173" i="11"/>
  <c r="H113" i="11"/>
  <c r="H173" i="11"/>
  <c r="G113" i="11"/>
  <c r="G173" i="11"/>
  <c r="F113" i="11"/>
  <c r="F173" i="11"/>
  <c r="E113" i="11"/>
  <c r="E173" i="11"/>
  <c r="D113" i="11"/>
  <c r="D173" i="11"/>
  <c r="C113" i="11"/>
  <c r="C173" i="11"/>
  <c r="B113" i="11"/>
  <c r="AL112" i="11"/>
  <c r="AL172" i="11"/>
  <c r="AK112" i="11"/>
  <c r="AK172" i="11"/>
  <c r="AJ112" i="11"/>
  <c r="AJ172" i="11"/>
  <c r="AI112" i="11"/>
  <c r="AI172" i="11"/>
  <c r="AH112" i="11"/>
  <c r="AH172" i="11"/>
  <c r="AG112" i="11"/>
  <c r="AG172" i="11"/>
  <c r="AF112" i="11"/>
  <c r="AF172" i="11"/>
  <c r="AE112" i="11"/>
  <c r="AE172" i="11"/>
  <c r="AD112" i="11"/>
  <c r="AD172" i="11"/>
  <c r="AC112" i="11"/>
  <c r="AC172" i="11"/>
  <c r="AB112" i="11"/>
  <c r="AB172" i="11"/>
  <c r="AA112" i="11"/>
  <c r="AA172" i="11"/>
  <c r="Z112" i="11"/>
  <c r="Z172" i="11"/>
  <c r="Y112" i="11"/>
  <c r="Y172" i="11"/>
  <c r="X112" i="11"/>
  <c r="X172" i="11"/>
  <c r="W112" i="11"/>
  <c r="W172" i="11"/>
  <c r="V112" i="11"/>
  <c r="V172" i="11"/>
  <c r="U112" i="11"/>
  <c r="U172" i="11"/>
  <c r="T112" i="11"/>
  <c r="T172" i="11"/>
  <c r="S112" i="11"/>
  <c r="S172" i="11"/>
  <c r="R112" i="11"/>
  <c r="R172" i="11"/>
  <c r="Q112" i="11"/>
  <c r="Q172" i="11"/>
  <c r="P112" i="11"/>
  <c r="P172" i="11"/>
  <c r="O112" i="11"/>
  <c r="O172" i="11"/>
  <c r="N112" i="11"/>
  <c r="N172" i="11"/>
  <c r="M112" i="11"/>
  <c r="M172" i="11"/>
  <c r="L112" i="11"/>
  <c r="L172" i="11"/>
  <c r="K112" i="11"/>
  <c r="K172" i="11"/>
  <c r="J112" i="11"/>
  <c r="J172" i="11"/>
  <c r="I112" i="11"/>
  <c r="I172" i="11"/>
  <c r="H112" i="11"/>
  <c r="H172" i="11"/>
  <c r="G112" i="11"/>
  <c r="G172" i="11"/>
  <c r="F112" i="11"/>
  <c r="F172" i="11"/>
  <c r="E112" i="11"/>
  <c r="E172" i="11"/>
  <c r="D112" i="11"/>
  <c r="D172" i="11"/>
  <c r="C112" i="11"/>
  <c r="C172" i="11"/>
  <c r="B112" i="11"/>
  <c r="AL111" i="11"/>
  <c r="AL171" i="11"/>
  <c r="AK111" i="11"/>
  <c r="AK171" i="11"/>
  <c r="AJ111" i="11"/>
  <c r="AJ171" i="11"/>
  <c r="AI111" i="11"/>
  <c r="AI171" i="11"/>
  <c r="AH111" i="11"/>
  <c r="AH171" i="11"/>
  <c r="AG111" i="11"/>
  <c r="AG171" i="11"/>
  <c r="AF111" i="11"/>
  <c r="AF171" i="11"/>
  <c r="AE111" i="11"/>
  <c r="AE171" i="11"/>
  <c r="AD111" i="11"/>
  <c r="AD171" i="11"/>
  <c r="AC111" i="11"/>
  <c r="AC171" i="11"/>
  <c r="AB111" i="11"/>
  <c r="AB171" i="11"/>
  <c r="AA111" i="11"/>
  <c r="AA171" i="11"/>
  <c r="Z111" i="11"/>
  <c r="Z171" i="11"/>
  <c r="Y111" i="11"/>
  <c r="Y171" i="11"/>
  <c r="X111" i="11"/>
  <c r="X171" i="11"/>
  <c r="W111" i="11"/>
  <c r="W171" i="11"/>
  <c r="V111" i="11"/>
  <c r="V171" i="11"/>
  <c r="U111" i="11"/>
  <c r="U171" i="11"/>
  <c r="T111" i="11"/>
  <c r="T171" i="11"/>
  <c r="S111" i="11"/>
  <c r="S171" i="11"/>
  <c r="R111" i="11"/>
  <c r="R171" i="11"/>
  <c r="Q111" i="11"/>
  <c r="Q171" i="11"/>
  <c r="P111" i="11"/>
  <c r="P171" i="11"/>
  <c r="O111" i="11"/>
  <c r="O171" i="11"/>
  <c r="N111" i="11"/>
  <c r="N171" i="11"/>
  <c r="M111" i="11"/>
  <c r="M171" i="11"/>
  <c r="L111" i="11"/>
  <c r="L171" i="11"/>
  <c r="K111" i="11"/>
  <c r="K171" i="11"/>
  <c r="J111" i="11"/>
  <c r="J171" i="11"/>
  <c r="I111" i="11"/>
  <c r="I171" i="11"/>
  <c r="H111" i="11"/>
  <c r="H171" i="11"/>
  <c r="G111" i="11"/>
  <c r="G171" i="11"/>
  <c r="F111" i="11"/>
  <c r="F171" i="11"/>
  <c r="E111" i="11"/>
  <c r="E171" i="11"/>
  <c r="D111" i="11"/>
  <c r="D171" i="11"/>
  <c r="C111" i="11"/>
  <c r="C171" i="11"/>
  <c r="B111" i="11"/>
  <c r="AR111" i="11"/>
  <c r="AL110" i="11"/>
  <c r="AL170" i="11"/>
  <c r="AK110" i="11"/>
  <c r="AK170" i="11"/>
  <c r="AJ110" i="11"/>
  <c r="AJ170" i="11"/>
  <c r="AI110" i="11"/>
  <c r="AI170" i="11"/>
  <c r="AH110" i="11"/>
  <c r="AH170" i="11"/>
  <c r="AG110" i="11"/>
  <c r="AG170" i="11"/>
  <c r="AF110" i="11"/>
  <c r="AF170" i="11"/>
  <c r="AE110" i="11"/>
  <c r="AE170" i="11"/>
  <c r="AD110" i="11"/>
  <c r="AD170" i="11"/>
  <c r="AC110" i="11"/>
  <c r="AC170" i="11"/>
  <c r="AB110" i="11"/>
  <c r="AB170" i="11"/>
  <c r="AA110" i="11"/>
  <c r="AA170" i="11"/>
  <c r="Z110" i="11"/>
  <c r="Z170" i="11"/>
  <c r="Y110" i="11"/>
  <c r="Y170" i="11"/>
  <c r="X110" i="11"/>
  <c r="X170" i="11"/>
  <c r="W110" i="11"/>
  <c r="W170" i="11"/>
  <c r="V110" i="11"/>
  <c r="V170" i="11"/>
  <c r="U110" i="11"/>
  <c r="U170" i="11"/>
  <c r="T110" i="11"/>
  <c r="T170" i="11"/>
  <c r="S110" i="11"/>
  <c r="S170" i="11"/>
  <c r="R110" i="11"/>
  <c r="R170" i="11"/>
  <c r="Q110" i="11"/>
  <c r="Q170" i="11"/>
  <c r="P110" i="11"/>
  <c r="P170" i="11"/>
  <c r="O110" i="11"/>
  <c r="O170" i="11"/>
  <c r="N110" i="11"/>
  <c r="N170" i="11"/>
  <c r="M110" i="11"/>
  <c r="M170" i="11"/>
  <c r="L110" i="11"/>
  <c r="L170" i="11"/>
  <c r="K110" i="11"/>
  <c r="K170" i="11"/>
  <c r="J110" i="11"/>
  <c r="J170" i="11"/>
  <c r="I110" i="11"/>
  <c r="I170" i="11"/>
  <c r="H110" i="11"/>
  <c r="H170" i="11"/>
  <c r="G110" i="11"/>
  <c r="G170" i="11"/>
  <c r="F110" i="11"/>
  <c r="F170" i="11"/>
  <c r="E110" i="11"/>
  <c r="E170" i="11"/>
  <c r="D110" i="11"/>
  <c r="D170" i="11"/>
  <c r="C110" i="11"/>
  <c r="C170" i="11"/>
  <c r="B110" i="11"/>
  <c r="AR110" i="11"/>
  <c r="AL109" i="11"/>
  <c r="AL169" i="11"/>
  <c r="AK109" i="11"/>
  <c r="AK169" i="11"/>
  <c r="AJ109" i="11"/>
  <c r="AJ169" i="11"/>
  <c r="AI109" i="11"/>
  <c r="AI169" i="11"/>
  <c r="AH109" i="11"/>
  <c r="AH169" i="11"/>
  <c r="AG109" i="11"/>
  <c r="AG169" i="11"/>
  <c r="AF109" i="11"/>
  <c r="AF169" i="11"/>
  <c r="AE109" i="11"/>
  <c r="AE169" i="11"/>
  <c r="AD109" i="11"/>
  <c r="AD169" i="11"/>
  <c r="AC109" i="11"/>
  <c r="AC169" i="11"/>
  <c r="AB109" i="11"/>
  <c r="AB169" i="11"/>
  <c r="AA109" i="11"/>
  <c r="AA169" i="11"/>
  <c r="Z109" i="11"/>
  <c r="Z169" i="11"/>
  <c r="Y109" i="11"/>
  <c r="Y169" i="11"/>
  <c r="X109" i="11"/>
  <c r="X169" i="11"/>
  <c r="W109" i="11"/>
  <c r="W169" i="11"/>
  <c r="V109" i="11"/>
  <c r="V169" i="11"/>
  <c r="U109" i="11"/>
  <c r="U169" i="11"/>
  <c r="T109" i="11"/>
  <c r="T169" i="11"/>
  <c r="S109" i="11"/>
  <c r="S169" i="11"/>
  <c r="R109" i="11"/>
  <c r="R169" i="11"/>
  <c r="Q109" i="11"/>
  <c r="Q169" i="11"/>
  <c r="P109" i="11"/>
  <c r="P169" i="11"/>
  <c r="O109" i="11"/>
  <c r="O169" i="11"/>
  <c r="N109" i="11"/>
  <c r="N169" i="11"/>
  <c r="M109" i="11"/>
  <c r="M169" i="11"/>
  <c r="L109" i="11"/>
  <c r="L169" i="11"/>
  <c r="K109" i="11"/>
  <c r="K169" i="11"/>
  <c r="J109" i="11"/>
  <c r="J169" i="11"/>
  <c r="I109" i="11"/>
  <c r="I169" i="11"/>
  <c r="H109" i="11"/>
  <c r="H169" i="11"/>
  <c r="G109" i="11"/>
  <c r="G169" i="11"/>
  <c r="F109" i="11"/>
  <c r="F169" i="11"/>
  <c r="E109" i="11"/>
  <c r="E169" i="11"/>
  <c r="D109" i="11"/>
  <c r="D169" i="11"/>
  <c r="C109" i="11"/>
  <c r="C169" i="11"/>
  <c r="B109" i="11"/>
  <c r="AR109" i="11"/>
  <c r="AL108" i="11"/>
  <c r="AL168" i="11"/>
  <c r="AK108" i="11"/>
  <c r="AK168" i="11"/>
  <c r="AJ108" i="11"/>
  <c r="AJ168" i="11"/>
  <c r="AI108" i="11"/>
  <c r="AI168" i="11"/>
  <c r="AH108" i="11"/>
  <c r="AH168" i="11"/>
  <c r="AG108" i="11"/>
  <c r="AG168" i="11"/>
  <c r="AF108" i="11"/>
  <c r="AF168" i="11"/>
  <c r="AE108" i="11"/>
  <c r="AE168" i="11"/>
  <c r="AD108" i="11"/>
  <c r="AD168" i="11"/>
  <c r="AC108" i="11"/>
  <c r="AC168" i="11"/>
  <c r="AB108" i="11"/>
  <c r="AB168" i="11"/>
  <c r="AA108" i="11"/>
  <c r="AA168" i="11"/>
  <c r="Z108" i="11"/>
  <c r="Z168" i="11"/>
  <c r="Y108" i="11"/>
  <c r="Y168" i="11"/>
  <c r="X108" i="11"/>
  <c r="X168" i="11"/>
  <c r="W108" i="11"/>
  <c r="W168" i="11"/>
  <c r="V108" i="11"/>
  <c r="V168" i="11"/>
  <c r="U108" i="11"/>
  <c r="U168" i="11"/>
  <c r="T108" i="11"/>
  <c r="T168" i="11"/>
  <c r="S108" i="11"/>
  <c r="S168" i="11"/>
  <c r="R108" i="11"/>
  <c r="R168" i="11"/>
  <c r="Q108" i="11"/>
  <c r="Q168" i="11"/>
  <c r="P108" i="11"/>
  <c r="P168" i="11"/>
  <c r="O108" i="11"/>
  <c r="O168" i="11"/>
  <c r="N108" i="11"/>
  <c r="N168" i="11"/>
  <c r="M108" i="11"/>
  <c r="M168" i="11"/>
  <c r="L108" i="11"/>
  <c r="L168" i="11"/>
  <c r="K108" i="11"/>
  <c r="K168" i="11"/>
  <c r="J108" i="11"/>
  <c r="J168" i="11"/>
  <c r="I108" i="11"/>
  <c r="I168" i="11"/>
  <c r="H108" i="11"/>
  <c r="H168" i="11"/>
  <c r="G108" i="11"/>
  <c r="G168" i="11"/>
  <c r="F108" i="11"/>
  <c r="F168" i="11"/>
  <c r="E108" i="11"/>
  <c r="E168" i="11"/>
  <c r="D108" i="11"/>
  <c r="D168" i="11"/>
  <c r="C108" i="11"/>
  <c r="C168" i="11"/>
  <c r="B108" i="11"/>
  <c r="AL107" i="11"/>
  <c r="AL167" i="11"/>
  <c r="AK107" i="11"/>
  <c r="AK167" i="11"/>
  <c r="AJ107" i="11"/>
  <c r="AJ167" i="11"/>
  <c r="AI107" i="11"/>
  <c r="AI167" i="11"/>
  <c r="AH107" i="11"/>
  <c r="AH167" i="11"/>
  <c r="AG107" i="11"/>
  <c r="AG167" i="11"/>
  <c r="AF107" i="11"/>
  <c r="AF167" i="11"/>
  <c r="AE107" i="11"/>
  <c r="AE167" i="11"/>
  <c r="AD107" i="11"/>
  <c r="AD167" i="11"/>
  <c r="AC107" i="11"/>
  <c r="AC167" i="11"/>
  <c r="AB107" i="11"/>
  <c r="AB167" i="11"/>
  <c r="AA107" i="11"/>
  <c r="AA167" i="11"/>
  <c r="Z107" i="11"/>
  <c r="Z167" i="11"/>
  <c r="Y107" i="11"/>
  <c r="Y167" i="11"/>
  <c r="X107" i="11"/>
  <c r="X167" i="11"/>
  <c r="W107" i="11"/>
  <c r="W167" i="11"/>
  <c r="V107" i="11"/>
  <c r="V167" i="11"/>
  <c r="U107" i="11"/>
  <c r="U167" i="11"/>
  <c r="T107" i="11"/>
  <c r="T167" i="11"/>
  <c r="S107" i="11"/>
  <c r="S167" i="11"/>
  <c r="R107" i="11"/>
  <c r="R167" i="11"/>
  <c r="Q107" i="11"/>
  <c r="Q167" i="11"/>
  <c r="P107" i="11"/>
  <c r="P167" i="11"/>
  <c r="O107" i="11"/>
  <c r="O167" i="11"/>
  <c r="N107" i="11"/>
  <c r="N167" i="11"/>
  <c r="M107" i="11"/>
  <c r="M167" i="11"/>
  <c r="L107" i="11"/>
  <c r="L167" i="11"/>
  <c r="K107" i="11"/>
  <c r="K167" i="11"/>
  <c r="J107" i="11"/>
  <c r="J167" i="11"/>
  <c r="I107" i="11"/>
  <c r="I167" i="11"/>
  <c r="H107" i="11"/>
  <c r="H167" i="11"/>
  <c r="G107" i="11"/>
  <c r="G167" i="11"/>
  <c r="F107" i="11"/>
  <c r="F167" i="11"/>
  <c r="E107" i="11"/>
  <c r="E167" i="11"/>
  <c r="D107" i="11"/>
  <c r="D167" i="11"/>
  <c r="C107" i="11"/>
  <c r="C167" i="11"/>
  <c r="B107" i="11"/>
  <c r="AR107" i="11"/>
  <c r="AL105" i="11"/>
  <c r="AK105" i="11"/>
  <c r="AJ105" i="11"/>
  <c r="AI105" i="11"/>
  <c r="AH105" i="11"/>
  <c r="AG105" i="11"/>
  <c r="AF105" i="11"/>
  <c r="AE105" i="11"/>
  <c r="AD105" i="11"/>
  <c r="AC105" i="11"/>
  <c r="AB105" i="11"/>
  <c r="AA105" i="11"/>
  <c r="Z105" i="11"/>
  <c r="Y105" i="11"/>
  <c r="X105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D105" i="11"/>
  <c r="C105" i="11"/>
  <c r="B105" i="11"/>
  <c r="AL104" i="11"/>
  <c r="AK104" i="11"/>
  <c r="AJ104" i="11"/>
  <c r="AI104" i="11"/>
  <c r="AH104" i="11"/>
  <c r="AG104" i="11"/>
  <c r="AF104" i="11"/>
  <c r="AE104" i="11"/>
  <c r="AD104" i="11"/>
  <c r="AC104" i="11"/>
  <c r="AB104" i="11"/>
  <c r="AA104" i="11"/>
  <c r="Z104" i="11"/>
  <c r="Y104" i="11"/>
  <c r="X104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B104" i="11"/>
  <c r="AL75" i="11"/>
  <c r="AK75" i="11"/>
  <c r="AJ75" i="11"/>
  <c r="AI75" i="11"/>
  <c r="AH75" i="11"/>
  <c r="AG75" i="11"/>
  <c r="AF75" i="11"/>
  <c r="AE75" i="11"/>
  <c r="AD75" i="11"/>
  <c r="AC75" i="11"/>
  <c r="AB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B75" i="11"/>
  <c r="AL74" i="11"/>
  <c r="AK74" i="11"/>
  <c r="AJ74" i="11"/>
  <c r="AI74" i="11"/>
  <c r="AH74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B74" i="11"/>
  <c r="AL69" i="11"/>
  <c r="AK69" i="11"/>
  <c r="AJ69" i="11"/>
  <c r="AI69" i="11"/>
  <c r="AH69" i="11"/>
  <c r="AG69" i="11"/>
  <c r="AF69" i="11"/>
  <c r="AE69" i="11"/>
  <c r="AD69" i="11"/>
  <c r="AC69" i="11"/>
  <c r="AB69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B69" i="11"/>
  <c r="AM69" i="11"/>
  <c r="AL68" i="11"/>
  <c r="AK68" i="11"/>
  <c r="AJ68" i="11"/>
  <c r="AI68" i="11"/>
  <c r="AH68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B68" i="11"/>
  <c r="AL67" i="11"/>
  <c r="AK67" i="11"/>
  <c r="AJ67" i="11"/>
  <c r="AI67" i="11"/>
  <c r="AH67" i="11"/>
  <c r="AG67" i="11"/>
  <c r="AF67" i="11"/>
  <c r="AE67" i="11"/>
  <c r="AD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B67" i="11"/>
  <c r="AM67" i="11"/>
  <c r="AL66" i="11"/>
  <c r="AK66" i="11"/>
  <c r="AJ66" i="11"/>
  <c r="AI66" i="11"/>
  <c r="AH66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B66" i="11"/>
  <c r="AL65" i="11"/>
  <c r="AK65" i="11"/>
  <c r="AJ65" i="11"/>
  <c r="AI65" i="11"/>
  <c r="AH65" i="11"/>
  <c r="AG65" i="11"/>
  <c r="AF65" i="11"/>
  <c r="AE65" i="11"/>
  <c r="AD65" i="11"/>
  <c r="AC65" i="11"/>
  <c r="AB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B65" i="11"/>
  <c r="AM65" i="11"/>
  <c r="AL64" i="11"/>
  <c r="AK64" i="11"/>
  <c r="AJ64" i="11"/>
  <c r="AI64" i="11"/>
  <c r="AH64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B64" i="11"/>
  <c r="AL63" i="11"/>
  <c r="AK63" i="11"/>
  <c r="AJ63" i="11"/>
  <c r="AI63" i="11"/>
  <c r="AH63" i="11"/>
  <c r="AG63" i="11"/>
  <c r="AF63" i="11"/>
  <c r="AE63" i="11"/>
  <c r="AD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C63" i="11"/>
  <c r="B63" i="11"/>
  <c r="AM63" i="11"/>
  <c r="AL62" i="11"/>
  <c r="AK62" i="11"/>
  <c r="AJ62" i="11"/>
  <c r="AI62" i="11"/>
  <c r="AH62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B62" i="11"/>
  <c r="AL61" i="11"/>
  <c r="AK61" i="11"/>
  <c r="AJ61" i="11"/>
  <c r="AI61" i="11"/>
  <c r="AH61" i="11"/>
  <c r="AG61" i="11"/>
  <c r="AF61" i="11"/>
  <c r="AE61" i="11"/>
  <c r="AD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B61" i="11"/>
  <c r="AM61" i="11"/>
  <c r="AL60" i="11"/>
  <c r="AK60" i="11"/>
  <c r="AJ60" i="11"/>
  <c r="AI60" i="11"/>
  <c r="AH60" i="11"/>
  <c r="AG60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B60" i="11"/>
  <c r="AN60" i="11"/>
  <c r="AL59" i="11"/>
  <c r="AK59" i="11"/>
  <c r="AJ59" i="11"/>
  <c r="AI59" i="11"/>
  <c r="AH59" i="11"/>
  <c r="AG59" i="11"/>
  <c r="AF59" i="11"/>
  <c r="AE59" i="11"/>
  <c r="AD59" i="11"/>
  <c r="AC59" i="11"/>
  <c r="AB59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D59" i="11"/>
  <c r="C59" i="11"/>
  <c r="B59" i="11"/>
  <c r="AL58" i="11"/>
  <c r="AK58" i="11"/>
  <c r="AJ58" i="11"/>
  <c r="AI58" i="11"/>
  <c r="AH58" i="11"/>
  <c r="AG58" i="11"/>
  <c r="AF58" i="11"/>
  <c r="AE58" i="11"/>
  <c r="AD58" i="11"/>
  <c r="AC58" i="11"/>
  <c r="AB58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D58" i="11"/>
  <c r="C58" i="11"/>
  <c r="B58" i="11"/>
  <c r="AN58" i="11"/>
  <c r="AL57" i="11"/>
  <c r="AK57" i="11"/>
  <c r="AJ57" i="11"/>
  <c r="AI57" i="11"/>
  <c r="AH57" i="11"/>
  <c r="AG57" i="11"/>
  <c r="AF57" i="11"/>
  <c r="AE57" i="11"/>
  <c r="AD57" i="11"/>
  <c r="AC57" i="11"/>
  <c r="AB57" i="11"/>
  <c r="AA57" i="11"/>
  <c r="Z57" i="11"/>
  <c r="Y57" i="11"/>
  <c r="X57" i="11"/>
  <c r="W57" i="11"/>
  <c r="V57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D57" i="11"/>
  <c r="C57" i="11"/>
  <c r="B57" i="11"/>
  <c r="AL56" i="11"/>
  <c r="AK56" i="11"/>
  <c r="AJ56" i="11"/>
  <c r="AI56" i="11"/>
  <c r="AH56" i="11"/>
  <c r="AG56" i="11"/>
  <c r="AF56" i="11"/>
  <c r="AE56" i="11"/>
  <c r="AD56" i="11"/>
  <c r="AC56" i="11"/>
  <c r="AB56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C56" i="11"/>
  <c r="B56" i="11"/>
  <c r="AN56" i="11"/>
  <c r="AL55" i="11"/>
  <c r="AK55" i="11"/>
  <c r="AJ55" i="11"/>
  <c r="AI55" i="11"/>
  <c r="AH55" i="11"/>
  <c r="AG55" i="11"/>
  <c r="AF55" i="11"/>
  <c r="AE55" i="11"/>
  <c r="AD55" i="11"/>
  <c r="AC55" i="11"/>
  <c r="AB55" i="11"/>
  <c r="AA55" i="11"/>
  <c r="Z55" i="11"/>
  <c r="Y55" i="11"/>
  <c r="X55" i="11"/>
  <c r="W55" i="11"/>
  <c r="V55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D55" i="11"/>
  <c r="C55" i="11"/>
  <c r="B55" i="11"/>
  <c r="AL54" i="11"/>
  <c r="AK54" i="11"/>
  <c r="AJ54" i="11"/>
  <c r="AI54" i="11"/>
  <c r="AH54" i="11"/>
  <c r="AG54" i="11"/>
  <c r="AF54" i="11"/>
  <c r="AE54" i="11"/>
  <c r="AD54" i="11"/>
  <c r="AC54" i="11"/>
  <c r="AB54" i="11"/>
  <c r="AA54" i="11"/>
  <c r="Z54" i="11"/>
  <c r="Y54" i="11"/>
  <c r="X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C54" i="11"/>
  <c r="B54" i="11"/>
  <c r="AN54" i="11"/>
  <c r="AL53" i="11"/>
  <c r="AK53" i="11"/>
  <c r="AJ53" i="11"/>
  <c r="AI53" i="11"/>
  <c r="AH53" i="11"/>
  <c r="AG53" i="11"/>
  <c r="AF53" i="11"/>
  <c r="AE53" i="11"/>
  <c r="AD53" i="11"/>
  <c r="AC53" i="11"/>
  <c r="AB53" i="11"/>
  <c r="AA53" i="11"/>
  <c r="Z53" i="11"/>
  <c r="Y53" i="11"/>
  <c r="X53" i="11"/>
  <c r="W53" i="11"/>
  <c r="V53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D53" i="11"/>
  <c r="C53" i="11"/>
  <c r="B53" i="11"/>
  <c r="AL52" i="11"/>
  <c r="AK52" i="11"/>
  <c r="AJ52" i="11"/>
  <c r="AI52" i="11"/>
  <c r="AH52" i="11"/>
  <c r="AG52" i="11"/>
  <c r="AF52" i="11"/>
  <c r="AE52" i="11"/>
  <c r="AD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D52" i="11"/>
  <c r="C52" i="11"/>
  <c r="B52" i="11"/>
  <c r="AN52" i="11"/>
  <c r="AL51" i="11"/>
  <c r="AK51" i="11"/>
  <c r="AJ51" i="11"/>
  <c r="AI51" i="11"/>
  <c r="AH51" i="11"/>
  <c r="AG51" i="11"/>
  <c r="AF51" i="11"/>
  <c r="AE51" i="11"/>
  <c r="AD51" i="11"/>
  <c r="AC51" i="11"/>
  <c r="AB51" i="11"/>
  <c r="AA51" i="11"/>
  <c r="Z51" i="11"/>
  <c r="Y51" i="11"/>
  <c r="X51" i="11"/>
  <c r="W51" i="11"/>
  <c r="V51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D51" i="11"/>
  <c r="C51" i="11"/>
  <c r="B51" i="11"/>
  <c r="AL50" i="11"/>
  <c r="AK50" i="11"/>
  <c r="AJ50" i="11"/>
  <c r="AI50" i="11"/>
  <c r="AH50" i="11"/>
  <c r="AG50" i="11"/>
  <c r="AF50" i="11"/>
  <c r="AE50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C50" i="11"/>
  <c r="B50" i="11"/>
  <c r="AN50" i="11"/>
  <c r="AL49" i="11"/>
  <c r="AK49" i="11"/>
  <c r="AJ49" i="11"/>
  <c r="AI49" i="11"/>
  <c r="AH49" i="11"/>
  <c r="AG49" i="11"/>
  <c r="AF49" i="11"/>
  <c r="AE49" i="11"/>
  <c r="AD49" i="11"/>
  <c r="AC49" i="11"/>
  <c r="AB49" i="11"/>
  <c r="AA49" i="11"/>
  <c r="Z49" i="11"/>
  <c r="Y49" i="11"/>
  <c r="X49" i="11"/>
  <c r="W49" i="11"/>
  <c r="V49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B49" i="11"/>
  <c r="AL48" i="11"/>
  <c r="AK48" i="11"/>
  <c r="AJ48" i="11"/>
  <c r="AI48" i="11"/>
  <c r="AH48" i="11"/>
  <c r="AG48" i="11"/>
  <c r="AF48" i="11"/>
  <c r="AE48" i="11"/>
  <c r="AD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B48" i="11"/>
  <c r="AN48" i="11"/>
  <c r="AL47" i="11"/>
  <c r="AK47" i="11"/>
  <c r="AJ47" i="11"/>
  <c r="AI47" i="11"/>
  <c r="AH47" i="11"/>
  <c r="AG47" i="11"/>
  <c r="AF47" i="11"/>
  <c r="AE47" i="11"/>
  <c r="AD47" i="11"/>
  <c r="AC47" i="11"/>
  <c r="AB47" i="11"/>
  <c r="AA47" i="11"/>
  <c r="Z47" i="11"/>
  <c r="Y47" i="11"/>
  <c r="X47" i="11"/>
  <c r="W47" i="11"/>
  <c r="V47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B47" i="11"/>
  <c r="AL46" i="11"/>
  <c r="AK46" i="11"/>
  <c r="AJ46" i="11"/>
  <c r="AI46" i="11"/>
  <c r="AH46" i="11"/>
  <c r="AG46" i="11"/>
  <c r="AF46" i="11"/>
  <c r="AE46" i="11"/>
  <c r="AD46" i="11"/>
  <c r="AC46" i="11"/>
  <c r="AB46" i="11"/>
  <c r="AA46" i="11"/>
  <c r="Z46" i="11"/>
  <c r="Y46" i="11"/>
  <c r="X46" i="11"/>
  <c r="W46" i="11"/>
  <c r="V46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D46" i="11"/>
  <c r="C46" i="11"/>
  <c r="B46" i="11"/>
  <c r="AN46" i="11"/>
  <c r="AL44" i="11"/>
  <c r="AK44" i="11"/>
  <c r="AJ44" i="11"/>
  <c r="AI44" i="11"/>
  <c r="AH44" i="11"/>
  <c r="AG44" i="11"/>
  <c r="AF44" i="11"/>
  <c r="AE44" i="11"/>
  <c r="AD44" i="11"/>
  <c r="AC44" i="11"/>
  <c r="AB44" i="11"/>
  <c r="AA44" i="11"/>
  <c r="Z44" i="11"/>
  <c r="Y44" i="11"/>
  <c r="X44" i="11"/>
  <c r="W44" i="11"/>
  <c r="V44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C44" i="11"/>
  <c r="B44" i="11"/>
  <c r="AL43" i="11"/>
  <c r="AK43" i="11"/>
  <c r="AJ43" i="11"/>
  <c r="AI43" i="11"/>
  <c r="AH43" i="11"/>
  <c r="AG43" i="11"/>
  <c r="AF43" i="11"/>
  <c r="AE43" i="11"/>
  <c r="AD43" i="11"/>
  <c r="AC43" i="11"/>
  <c r="AB43" i="11"/>
  <c r="AA43" i="11"/>
  <c r="Z43" i="11"/>
  <c r="Y43" i="11"/>
  <c r="X43" i="11"/>
  <c r="W43" i="11"/>
  <c r="V43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D43" i="11"/>
  <c r="C43" i="11"/>
  <c r="B43" i="11"/>
  <c r="G37" i="11"/>
  <c r="AN160" i="10"/>
  <c r="AM160" i="10"/>
  <c r="AN159" i="10"/>
  <c r="AM159" i="10"/>
  <c r="AN158" i="10"/>
  <c r="AM158" i="10"/>
  <c r="AN157" i="10"/>
  <c r="AM157" i="10"/>
  <c r="AN156" i="10"/>
  <c r="AM156" i="10"/>
  <c r="AN155" i="10"/>
  <c r="AM155" i="10"/>
  <c r="AN154" i="10"/>
  <c r="AM154" i="10"/>
  <c r="AN153" i="10"/>
  <c r="AM153" i="10"/>
  <c r="AN152" i="10"/>
  <c r="AM152" i="10"/>
  <c r="AN151" i="10"/>
  <c r="AM151" i="10"/>
  <c r="AN150" i="10"/>
  <c r="AM150" i="10"/>
  <c r="AN149" i="10"/>
  <c r="AM149" i="10"/>
  <c r="AN148" i="10"/>
  <c r="AM148" i="10"/>
  <c r="AN147" i="10"/>
  <c r="AM147" i="10"/>
  <c r="AN146" i="10"/>
  <c r="AM146" i="10"/>
  <c r="AN145" i="10"/>
  <c r="AM145" i="10"/>
  <c r="AN144" i="10"/>
  <c r="AM144" i="10"/>
  <c r="AN143" i="10"/>
  <c r="AM143" i="10"/>
  <c r="AN142" i="10"/>
  <c r="AM142" i="10"/>
  <c r="AN141" i="10"/>
  <c r="AM141" i="10"/>
  <c r="AN140" i="10"/>
  <c r="AM140" i="10"/>
  <c r="AN139" i="10"/>
  <c r="AM139" i="10"/>
  <c r="AN138" i="10"/>
  <c r="AM138" i="10"/>
  <c r="AN137" i="10"/>
  <c r="AM137" i="10"/>
  <c r="AL135" i="10"/>
  <c r="AK135" i="10"/>
  <c r="AJ135" i="10"/>
  <c r="AI135" i="10"/>
  <c r="AH135" i="10"/>
  <c r="AG135" i="10"/>
  <c r="AF135" i="10"/>
  <c r="AE135" i="10"/>
  <c r="AD135" i="10"/>
  <c r="AC135" i="10"/>
  <c r="AB135" i="10"/>
  <c r="AA135" i="10"/>
  <c r="Z135" i="10"/>
  <c r="Y135" i="10"/>
  <c r="X135" i="10"/>
  <c r="W135" i="10"/>
  <c r="V135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D135" i="10"/>
  <c r="C135" i="10"/>
  <c r="B135" i="10"/>
  <c r="AL134" i="10"/>
  <c r="AK134" i="10"/>
  <c r="AJ134" i="10"/>
  <c r="AI134" i="10"/>
  <c r="AH134" i="10"/>
  <c r="AG134" i="10"/>
  <c r="AF134" i="10"/>
  <c r="AE134" i="10"/>
  <c r="AD134" i="10"/>
  <c r="AC134" i="10"/>
  <c r="AB134" i="10"/>
  <c r="AA134" i="10"/>
  <c r="Z134" i="10"/>
  <c r="Y134" i="10"/>
  <c r="X134" i="10"/>
  <c r="W134" i="10"/>
  <c r="V134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D134" i="10"/>
  <c r="C134" i="10"/>
  <c r="B134" i="10"/>
  <c r="AL130" i="10"/>
  <c r="AL190" i="10"/>
  <c r="AK130" i="10"/>
  <c r="AK190" i="10"/>
  <c r="AJ130" i="10"/>
  <c r="AJ190" i="10"/>
  <c r="AI130" i="10"/>
  <c r="AI190" i="10"/>
  <c r="AH130" i="10"/>
  <c r="AH190" i="10"/>
  <c r="AG130" i="10"/>
  <c r="AG190" i="10"/>
  <c r="AF130" i="10"/>
  <c r="AF190" i="10"/>
  <c r="AE130" i="10"/>
  <c r="AE190" i="10"/>
  <c r="AD130" i="10"/>
  <c r="AD190" i="10"/>
  <c r="AC130" i="10"/>
  <c r="AC190" i="10"/>
  <c r="AB130" i="10"/>
  <c r="AB190" i="10"/>
  <c r="AA130" i="10"/>
  <c r="AA190" i="10"/>
  <c r="Z130" i="10"/>
  <c r="Z190" i="10"/>
  <c r="Y130" i="10"/>
  <c r="Y190" i="10"/>
  <c r="X130" i="10"/>
  <c r="X190" i="10"/>
  <c r="W130" i="10"/>
  <c r="W190" i="10"/>
  <c r="V130" i="10"/>
  <c r="V190" i="10"/>
  <c r="U130" i="10"/>
  <c r="U190" i="10"/>
  <c r="T130" i="10"/>
  <c r="T190" i="10"/>
  <c r="S130" i="10"/>
  <c r="S190" i="10"/>
  <c r="R130" i="10"/>
  <c r="R190" i="10"/>
  <c r="Q130" i="10"/>
  <c r="Q190" i="10"/>
  <c r="P130" i="10"/>
  <c r="P190" i="10"/>
  <c r="O130" i="10"/>
  <c r="O190" i="10"/>
  <c r="N130" i="10"/>
  <c r="N190" i="10"/>
  <c r="M130" i="10"/>
  <c r="M190" i="10"/>
  <c r="L130" i="10"/>
  <c r="L190" i="10"/>
  <c r="K130" i="10"/>
  <c r="K190" i="10"/>
  <c r="J130" i="10"/>
  <c r="J190" i="10"/>
  <c r="I130" i="10"/>
  <c r="I190" i="10"/>
  <c r="H130" i="10"/>
  <c r="H190" i="10"/>
  <c r="G130" i="10"/>
  <c r="G190" i="10"/>
  <c r="F130" i="10"/>
  <c r="F190" i="10"/>
  <c r="E130" i="10"/>
  <c r="E190" i="10"/>
  <c r="D130" i="10"/>
  <c r="D190" i="10"/>
  <c r="C130" i="10"/>
  <c r="C190" i="10"/>
  <c r="B130" i="10"/>
  <c r="AL129" i="10"/>
  <c r="AL189" i="10"/>
  <c r="AK129" i="10"/>
  <c r="AK189" i="10"/>
  <c r="AJ129" i="10"/>
  <c r="AJ189" i="10"/>
  <c r="AI129" i="10"/>
  <c r="AI189" i="10"/>
  <c r="AH129" i="10"/>
  <c r="AH189" i="10"/>
  <c r="AG129" i="10"/>
  <c r="AG189" i="10"/>
  <c r="AF129" i="10"/>
  <c r="AF189" i="10"/>
  <c r="AE129" i="10"/>
  <c r="AE189" i="10"/>
  <c r="AD129" i="10"/>
  <c r="AD189" i="10"/>
  <c r="AC129" i="10"/>
  <c r="AC189" i="10"/>
  <c r="AB129" i="10"/>
  <c r="AB189" i="10"/>
  <c r="AA129" i="10"/>
  <c r="AA189" i="10"/>
  <c r="Z129" i="10"/>
  <c r="Z189" i="10"/>
  <c r="Y129" i="10"/>
  <c r="Y189" i="10"/>
  <c r="X129" i="10"/>
  <c r="X189" i="10"/>
  <c r="W129" i="10"/>
  <c r="W189" i="10"/>
  <c r="V129" i="10"/>
  <c r="V189" i="10"/>
  <c r="U129" i="10"/>
  <c r="U189" i="10"/>
  <c r="T129" i="10"/>
  <c r="T189" i="10"/>
  <c r="S129" i="10"/>
  <c r="S189" i="10"/>
  <c r="R129" i="10"/>
  <c r="R189" i="10"/>
  <c r="Q129" i="10"/>
  <c r="Q189" i="10"/>
  <c r="P129" i="10"/>
  <c r="P189" i="10"/>
  <c r="O129" i="10"/>
  <c r="O189" i="10"/>
  <c r="N129" i="10"/>
  <c r="N189" i="10"/>
  <c r="M129" i="10"/>
  <c r="M189" i="10"/>
  <c r="L129" i="10"/>
  <c r="L189" i="10"/>
  <c r="K129" i="10"/>
  <c r="K189" i="10"/>
  <c r="J129" i="10"/>
  <c r="J189" i="10"/>
  <c r="I129" i="10"/>
  <c r="I189" i="10"/>
  <c r="H129" i="10"/>
  <c r="H189" i="10"/>
  <c r="G129" i="10"/>
  <c r="G189" i="10"/>
  <c r="F129" i="10"/>
  <c r="F189" i="10"/>
  <c r="E129" i="10"/>
  <c r="E189" i="10"/>
  <c r="D129" i="10"/>
  <c r="D189" i="10"/>
  <c r="C129" i="10"/>
  <c r="C189" i="10"/>
  <c r="B129" i="10"/>
  <c r="AL128" i="10"/>
  <c r="AL188" i="10"/>
  <c r="AK128" i="10"/>
  <c r="AK188" i="10"/>
  <c r="AJ128" i="10"/>
  <c r="AJ188" i="10"/>
  <c r="AI128" i="10"/>
  <c r="AI188" i="10"/>
  <c r="AH128" i="10"/>
  <c r="AH188" i="10"/>
  <c r="AG128" i="10"/>
  <c r="AG188" i="10"/>
  <c r="AF128" i="10"/>
  <c r="AF188" i="10"/>
  <c r="AE128" i="10"/>
  <c r="AE188" i="10"/>
  <c r="AD128" i="10"/>
  <c r="AD188" i="10"/>
  <c r="AC128" i="10"/>
  <c r="AC188" i="10"/>
  <c r="AB128" i="10"/>
  <c r="AB188" i="10"/>
  <c r="AA128" i="10"/>
  <c r="AA188" i="10"/>
  <c r="Z128" i="10"/>
  <c r="Z188" i="10"/>
  <c r="Y128" i="10"/>
  <c r="Y188" i="10"/>
  <c r="X128" i="10"/>
  <c r="X188" i="10"/>
  <c r="W128" i="10"/>
  <c r="W188" i="10"/>
  <c r="V128" i="10"/>
  <c r="V188" i="10"/>
  <c r="U128" i="10"/>
  <c r="U188" i="10"/>
  <c r="T128" i="10"/>
  <c r="T188" i="10"/>
  <c r="S128" i="10"/>
  <c r="S188" i="10"/>
  <c r="R128" i="10"/>
  <c r="R188" i="10"/>
  <c r="Q128" i="10"/>
  <c r="Q188" i="10"/>
  <c r="P128" i="10"/>
  <c r="P188" i="10"/>
  <c r="O128" i="10"/>
  <c r="O188" i="10"/>
  <c r="N128" i="10"/>
  <c r="N188" i="10"/>
  <c r="M128" i="10"/>
  <c r="M188" i="10"/>
  <c r="L128" i="10"/>
  <c r="L188" i="10"/>
  <c r="K128" i="10"/>
  <c r="K188" i="10"/>
  <c r="J128" i="10"/>
  <c r="J188" i="10"/>
  <c r="I128" i="10"/>
  <c r="I188" i="10"/>
  <c r="H128" i="10"/>
  <c r="H188" i="10"/>
  <c r="G128" i="10"/>
  <c r="G188" i="10"/>
  <c r="F128" i="10"/>
  <c r="F188" i="10"/>
  <c r="E128" i="10"/>
  <c r="E188" i="10"/>
  <c r="D128" i="10"/>
  <c r="D188" i="10"/>
  <c r="C128" i="10"/>
  <c r="C188" i="10"/>
  <c r="B128" i="10"/>
  <c r="AL127" i="10"/>
  <c r="AL187" i="10"/>
  <c r="AK127" i="10"/>
  <c r="AK187" i="10"/>
  <c r="AJ127" i="10"/>
  <c r="AJ187" i="10"/>
  <c r="AI127" i="10"/>
  <c r="AI187" i="10"/>
  <c r="AH127" i="10"/>
  <c r="AH187" i="10"/>
  <c r="AG127" i="10"/>
  <c r="AG187" i="10"/>
  <c r="AF127" i="10"/>
  <c r="AF187" i="10"/>
  <c r="AE127" i="10"/>
  <c r="AE187" i="10"/>
  <c r="AD127" i="10"/>
  <c r="AD187" i="10"/>
  <c r="AC127" i="10"/>
  <c r="AC187" i="10"/>
  <c r="AB127" i="10"/>
  <c r="AB187" i="10"/>
  <c r="AA127" i="10"/>
  <c r="AA187" i="10"/>
  <c r="Z127" i="10"/>
  <c r="Z187" i="10"/>
  <c r="Y127" i="10"/>
  <c r="Y187" i="10"/>
  <c r="X127" i="10"/>
  <c r="X187" i="10"/>
  <c r="W127" i="10"/>
  <c r="W187" i="10"/>
  <c r="V127" i="10"/>
  <c r="V187" i="10"/>
  <c r="U127" i="10"/>
  <c r="U187" i="10"/>
  <c r="T127" i="10"/>
  <c r="T187" i="10"/>
  <c r="S127" i="10"/>
  <c r="S187" i="10"/>
  <c r="R127" i="10"/>
  <c r="R187" i="10"/>
  <c r="Q127" i="10"/>
  <c r="Q187" i="10"/>
  <c r="P127" i="10"/>
  <c r="P187" i="10"/>
  <c r="O127" i="10"/>
  <c r="O187" i="10"/>
  <c r="N127" i="10"/>
  <c r="N187" i="10"/>
  <c r="M127" i="10"/>
  <c r="M187" i="10"/>
  <c r="L127" i="10"/>
  <c r="L187" i="10"/>
  <c r="K127" i="10"/>
  <c r="K187" i="10"/>
  <c r="J127" i="10"/>
  <c r="J187" i="10"/>
  <c r="I127" i="10"/>
  <c r="I187" i="10"/>
  <c r="H127" i="10"/>
  <c r="H187" i="10"/>
  <c r="G127" i="10"/>
  <c r="G187" i="10"/>
  <c r="F127" i="10"/>
  <c r="F187" i="10"/>
  <c r="E127" i="10"/>
  <c r="E187" i="10"/>
  <c r="D127" i="10"/>
  <c r="D187" i="10"/>
  <c r="C127" i="10"/>
  <c r="C187" i="10"/>
  <c r="B127" i="10"/>
  <c r="AL126" i="10"/>
  <c r="AL186" i="10"/>
  <c r="AK126" i="10"/>
  <c r="AK186" i="10"/>
  <c r="AJ126" i="10"/>
  <c r="AJ186" i="10"/>
  <c r="AI126" i="10"/>
  <c r="AI186" i="10"/>
  <c r="AH126" i="10"/>
  <c r="AH186" i="10"/>
  <c r="AG126" i="10"/>
  <c r="AG186" i="10"/>
  <c r="AF126" i="10"/>
  <c r="AF186" i="10"/>
  <c r="AE126" i="10"/>
  <c r="AE186" i="10"/>
  <c r="AD126" i="10"/>
  <c r="AD186" i="10"/>
  <c r="AC126" i="10"/>
  <c r="AC186" i="10"/>
  <c r="AB126" i="10"/>
  <c r="AB186" i="10"/>
  <c r="AA126" i="10"/>
  <c r="AA186" i="10"/>
  <c r="Z126" i="10"/>
  <c r="Z186" i="10"/>
  <c r="Y126" i="10"/>
  <c r="Y186" i="10"/>
  <c r="X126" i="10"/>
  <c r="X186" i="10"/>
  <c r="W126" i="10"/>
  <c r="W186" i="10"/>
  <c r="V126" i="10"/>
  <c r="V186" i="10"/>
  <c r="U126" i="10"/>
  <c r="U186" i="10"/>
  <c r="T126" i="10"/>
  <c r="T186" i="10"/>
  <c r="S126" i="10"/>
  <c r="S186" i="10"/>
  <c r="R126" i="10"/>
  <c r="R186" i="10"/>
  <c r="Q126" i="10"/>
  <c r="Q186" i="10"/>
  <c r="P126" i="10"/>
  <c r="P186" i="10"/>
  <c r="O126" i="10"/>
  <c r="O186" i="10"/>
  <c r="N126" i="10"/>
  <c r="N186" i="10"/>
  <c r="M126" i="10"/>
  <c r="M186" i="10"/>
  <c r="L126" i="10"/>
  <c r="L186" i="10"/>
  <c r="K126" i="10"/>
  <c r="K186" i="10"/>
  <c r="J126" i="10"/>
  <c r="J186" i="10"/>
  <c r="I126" i="10"/>
  <c r="I186" i="10"/>
  <c r="H126" i="10"/>
  <c r="H186" i="10"/>
  <c r="G126" i="10"/>
  <c r="G186" i="10"/>
  <c r="F126" i="10"/>
  <c r="F186" i="10"/>
  <c r="E126" i="10"/>
  <c r="E186" i="10"/>
  <c r="D126" i="10"/>
  <c r="D186" i="10"/>
  <c r="C126" i="10"/>
  <c r="C186" i="10"/>
  <c r="B126" i="10"/>
  <c r="AL125" i="10"/>
  <c r="AL185" i="10"/>
  <c r="AK125" i="10"/>
  <c r="AK185" i="10"/>
  <c r="AJ125" i="10"/>
  <c r="AJ185" i="10"/>
  <c r="AI125" i="10"/>
  <c r="AI185" i="10"/>
  <c r="AH125" i="10"/>
  <c r="AH185" i="10"/>
  <c r="AG125" i="10"/>
  <c r="AG185" i="10"/>
  <c r="AF125" i="10"/>
  <c r="AF185" i="10"/>
  <c r="AE125" i="10"/>
  <c r="AE185" i="10"/>
  <c r="AD125" i="10"/>
  <c r="AD185" i="10"/>
  <c r="AC125" i="10"/>
  <c r="AC185" i="10"/>
  <c r="AB125" i="10"/>
  <c r="AB185" i="10"/>
  <c r="AA125" i="10"/>
  <c r="AA185" i="10"/>
  <c r="Z125" i="10"/>
  <c r="Z185" i="10"/>
  <c r="Y125" i="10"/>
  <c r="Y185" i="10"/>
  <c r="X125" i="10"/>
  <c r="X185" i="10"/>
  <c r="W125" i="10"/>
  <c r="W185" i="10"/>
  <c r="V125" i="10"/>
  <c r="V185" i="10"/>
  <c r="U125" i="10"/>
  <c r="U185" i="10"/>
  <c r="T125" i="10"/>
  <c r="T185" i="10"/>
  <c r="S125" i="10"/>
  <c r="S185" i="10"/>
  <c r="R125" i="10"/>
  <c r="R185" i="10"/>
  <c r="Q125" i="10"/>
  <c r="Q185" i="10"/>
  <c r="P125" i="10"/>
  <c r="P185" i="10"/>
  <c r="O125" i="10"/>
  <c r="O185" i="10"/>
  <c r="N125" i="10"/>
  <c r="N185" i="10"/>
  <c r="M125" i="10"/>
  <c r="M185" i="10"/>
  <c r="L125" i="10"/>
  <c r="L185" i="10"/>
  <c r="K125" i="10"/>
  <c r="K185" i="10"/>
  <c r="J125" i="10"/>
  <c r="J185" i="10"/>
  <c r="I125" i="10"/>
  <c r="I185" i="10"/>
  <c r="H125" i="10"/>
  <c r="H185" i="10"/>
  <c r="G125" i="10"/>
  <c r="G185" i="10"/>
  <c r="F125" i="10"/>
  <c r="F185" i="10"/>
  <c r="E125" i="10"/>
  <c r="E185" i="10"/>
  <c r="D125" i="10"/>
  <c r="D185" i="10"/>
  <c r="C125" i="10"/>
  <c r="C185" i="10"/>
  <c r="B125" i="10"/>
  <c r="AL124" i="10"/>
  <c r="AL184" i="10"/>
  <c r="AK124" i="10"/>
  <c r="AK184" i="10"/>
  <c r="AJ124" i="10"/>
  <c r="AJ184" i="10"/>
  <c r="AI124" i="10"/>
  <c r="AI184" i="10"/>
  <c r="AH124" i="10"/>
  <c r="AH184" i="10"/>
  <c r="AG124" i="10"/>
  <c r="AG184" i="10"/>
  <c r="AF124" i="10"/>
  <c r="AF184" i="10"/>
  <c r="AE124" i="10"/>
  <c r="AE184" i="10"/>
  <c r="AD124" i="10"/>
  <c r="AD184" i="10"/>
  <c r="AC124" i="10"/>
  <c r="AC184" i="10"/>
  <c r="AB124" i="10"/>
  <c r="AB184" i="10"/>
  <c r="AA124" i="10"/>
  <c r="AA184" i="10"/>
  <c r="Z124" i="10"/>
  <c r="Z184" i="10"/>
  <c r="Y124" i="10"/>
  <c r="Y184" i="10"/>
  <c r="X124" i="10"/>
  <c r="X184" i="10"/>
  <c r="W124" i="10"/>
  <c r="W184" i="10"/>
  <c r="V124" i="10"/>
  <c r="V184" i="10"/>
  <c r="U124" i="10"/>
  <c r="U184" i="10"/>
  <c r="T124" i="10"/>
  <c r="T184" i="10"/>
  <c r="S124" i="10"/>
  <c r="S184" i="10"/>
  <c r="R124" i="10"/>
  <c r="R184" i="10"/>
  <c r="Q124" i="10"/>
  <c r="Q184" i="10"/>
  <c r="P124" i="10"/>
  <c r="P184" i="10"/>
  <c r="O124" i="10"/>
  <c r="O184" i="10"/>
  <c r="N124" i="10"/>
  <c r="N184" i="10"/>
  <c r="M124" i="10"/>
  <c r="M184" i="10"/>
  <c r="L124" i="10"/>
  <c r="L184" i="10"/>
  <c r="K124" i="10"/>
  <c r="K184" i="10"/>
  <c r="J124" i="10"/>
  <c r="J184" i="10"/>
  <c r="I124" i="10"/>
  <c r="I184" i="10"/>
  <c r="H124" i="10"/>
  <c r="H184" i="10"/>
  <c r="G124" i="10"/>
  <c r="G184" i="10"/>
  <c r="F124" i="10"/>
  <c r="F184" i="10"/>
  <c r="E124" i="10"/>
  <c r="E184" i="10"/>
  <c r="D124" i="10"/>
  <c r="D184" i="10"/>
  <c r="C124" i="10"/>
  <c r="C184" i="10"/>
  <c r="B124" i="10"/>
  <c r="AL123" i="10"/>
  <c r="AL183" i="10"/>
  <c r="AK123" i="10"/>
  <c r="AK183" i="10"/>
  <c r="AJ123" i="10"/>
  <c r="AJ183" i="10"/>
  <c r="AI123" i="10"/>
  <c r="AI183" i="10"/>
  <c r="AH123" i="10"/>
  <c r="AH183" i="10"/>
  <c r="AG123" i="10"/>
  <c r="AG183" i="10"/>
  <c r="AF123" i="10"/>
  <c r="AF183" i="10"/>
  <c r="AE123" i="10"/>
  <c r="AE183" i="10"/>
  <c r="AD123" i="10"/>
  <c r="AD183" i="10"/>
  <c r="AC123" i="10"/>
  <c r="AC183" i="10"/>
  <c r="AB123" i="10"/>
  <c r="AB183" i="10"/>
  <c r="AA123" i="10"/>
  <c r="AA183" i="10"/>
  <c r="Z123" i="10"/>
  <c r="Z183" i="10"/>
  <c r="Y123" i="10"/>
  <c r="Y183" i="10"/>
  <c r="X123" i="10"/>
  <c r="X183" i="10"/>
  <c r="W123" i="10"/>
  <c r="W183" i="10"/>
  <c r="V123" i="10"/>
  <c r="V183" i="10"/>
  <c r="U123" i="10"/>
  <c r="U183" i="10"/>
  <c r="T123" i="10"/>
  <c r="T183" i="10"/>
  <c r="S123" i="10"/>
  <c r="S183" i="10"/>
  <c r="R123" i="10"/>
  <c r="R183" i="10"/>
  <c r="Q123" i="10"/>
  <c r="Q183" i="10"/>
  <c r="P123" i="10"/>
  <c r="P183" i="10"/>
  <c r="O123" i="10"/>
  <c r="O183" i="10"/>
  <c r="N123" i="10"/>
  <c r="N183" i="10"/>
  <c r="M123" i="10"/>
  <c r="M183" i="10"/>
  <c r="L123" i="10"/>
  <c r="L183" i="10"/>
  <c r="K123" i="10"/>
  <c r="K183" i="10"/>
  <c r="J123" i="10"/>
  <c r="J183" i="10"/>
  <c r="I123" i="10"/>
  <c r="I183" i="10"/>
  <c r="H123" i="10"/>
  <c r="H183" i="10"/>
  <c r="G123" i="10"/>
  <c r="G183" i="10"/>
  <c r="F123" i="10"/>
  <c r="F183" i="10"/>
  <c r="E123" i="10"/>
  <c r="E183" i="10"/>
  <c r="D123" i="10"/>
  <c r="D183" i="10"/>
  <c r="C123" i="10"/>
  <c r="C183" i="10"/>
  <c r="B123" i="10"/>
  <c r="AL122" i="10"/>
  <c r="AL182" i="10"/>
  <c r="AK122" i="10"/>
  <c r="AK182" i="10"/>
  <c r="AJ122" i="10"/>
  <c r="AJ182" i="10"/>
  <c r="AI122" i="10"/>
  <c r="AI182" i="10"/>
  <c r="AH122" i="10"/>
  <c r="AH182" i="10"/>
  <c r="AG122" i="10"/>
  <c r="AG182" i="10"/>
  <c r="AF122" i="10"/>
  <c r="AF182" i="10"/>
  <c r="AE122" i="10"/>
  <c r="AE182" i="10"/>
  <c r="AD122" i="10"/>
  <c r="AD182" i="10"/>
  <c r="AC122" i="10"/>
  <c r="AC182" i="10"/>
  <c r="AB122" i="10"/>
  <c r="AB182" i="10"/>
  <c r="AA122" i="10"/>
  <c r="AA182" i="10"/>
  <c r="Z122" i="10"/>
  <c r="Z182" i="10"/>
  <c r="Y122" i="10"/>
  <c r="Y182" i="10"/>
  <c r="X122" i="10"/>
  <c r="X182" i="10"/>
  <c r="W122" i="10"/>
  <c r="W182" i="10"/>
  <c r="V122" i="10"/>
  <c r="V182" i="10"/>
  <c r="U122" i="10"/>
  <c r="U182" i="10"/>
  <c r="T122" i="10"/>
  <c r="T182" i="10"/>
  <c r="S122" i="10"/>
  <c r="S182" i="10"/>
  <c r="R122" i="10"/>
  <c r="R182" i="10"/>
  <c r="Q122" i="10"/>
  <c r="Q182" i="10"/>
  <c r="P122" i="10"/>
  <c r="P182" i="10"/>
  <c r="O122" i="10"/>
  <c r="O182" i="10"/>
  <c r="N122" i="10"/>
  <c r="N182" i="10"/>
  <c r="M122" i="10"/>
  <c r="M182" i="10"/>
  <c r="L122" i="10"/>
  <c r="L182" i="10"/>
  <c r="K122" i="10"/>
  <c r="K182" i="10"/>
  <c r="J122" i="10"/>
  <c r="J182" i="10"/>
  <c r="I122" i="10"/>
  <c r="I182" i="10"/>
  <c r="H122" i="10"/>
  <c r="H182" i="10"/>
  <c r="G122" i="10"/>
  <c r="G182" i="10"/>
  <c r="F122" i="10"/>
  <c r="F182" i="10"/>
  <c r="E122" i="10"/>
  <c r="E182" i="10"/>
  <c r="D122" i="10"/>
  <c r="D182" i="10"/>
  <c r="C122" i="10"/>
  <c r="C182" i="10"/>
  <c r="B122" i="10"/>
  <c r="AL121" i="10"/>
  <c r="AL181" i="10"/>
  <c r="AK121" i="10"/>
  <c r="AK181" i="10"/>
  <c r="AJ121" i="10"/>
  <c r="AJ181" i="10"/>
  <c r="AI121" i="10"/>
  <c r="AI181" i="10"/>
  <c r="AH121" i="10"/>
  <c r="AH181" i="10"/>
  <c r="AG121" i="10"/>
  <c r="AG181" i="10"/>
  <c r="AF121" i="10"/>
  <c r="AF181" i="10"/>
  <c r="AE121" i="10"/>
  <c r="AE181" i="10"/>
  <c r="AD121" i="10"/>
  <c r="AD181" i="10"/>
  <c r="AC121" i="10"/>
  <c r="AC181" i="10"/>
  <c r="AB121" i="10"/>
  <c r="AB181" i="10"/>
  <c r="AA121" i="10"/>
  <c r="AA181" i="10"/>
  <c r="Z121" i="10"/>
  <c r="Z181" i="10"/>
  <c r="Y121" i="10"/>
  <c r="Y181" i="10"/>
  <c r="X121" i="10"/>
  <c r="X181" i="10"/>
  <c r="W121" i="10"/>
  <c r="W181" i="10"/>
  <c r="V121" i="10"/>
  <c r="V181" i="10"/>
  <c r="U121" i="10"/>
  <c r="U181" i="10"/>
  <c r="T121" i="10"/>
  <c r="T181" i="10"/>
  <c r="S121" i="10"/>
  <c r="S181" i="10"/>
  <c r="R121" i="10"/>
  <c r="R181" i="10"/>
  <c r="Q121" i="10"/>
  <c r="Q181" i="10"/>
  <c r="P121" i="10"/>
  <c r="P181" i="10"/>
  <c r="O121" i="10"/>
  <c r="O181" i="10"/>
  <c r="N121" i="10"/>
  <c r="N181" i="10"/>
  <c r="M121" i="10"/>
  <c r="M181" i="10"/>
  <c r="L121" i="10"/>
  <c r="L181" i="10"/>
  <c r="K121" i="10"/>
  <c r="K181" i="10"/>
  <c r="J121" i="10"/>
  <c r="J181" i="10"/>
  <c r="I121" i="10"/>
  <c r="I181" i="10"/>
  <c r="H121" i="10"/>
  <c r="H181" i="10"/>
  <c r="G121" i="10"/>
  <c r="G181" i="10"/>
  <c r="F121" i="10"/>
  <c r="F181" i="10"/>
  <c r="E121" i="10"/>
  <c r="E181" i="10"/>
  <c r="D121" i="10"/>
  <c r="D181" i="10"/>
  <c r="C121" i="10"/>
  <c r="C181" i="10"/>
  <c r="B121" i="10"/>
  <c r="AL120" i="10"/>
  <c r="AL180" i="10"/>
  <c r="AK120" i="10"/>
  <c r="AK180" i="10"/>
  <c r="AJ120" i="10"/>
  <c r="AJ180" i="10"/>
  <c r="AI120" i="10"/>
  <c r="AI180" i="10"/>
  <c r="AH120" i="10"/>
  <c r="AH180" i="10"/>
  <c r="AG120" i="10"/>
  <c r="AG180" i="10"/>
  <c r="AF120" i="10"/>
  <c r="AF180" i="10"/>
  <c r="AE120" i="10"/>
  <c r="AE180" i="10"/>
  <c r="AD120" i="10"/>
  <c r="AD180" i="10"/>
  <c r="AC120" i="10"/>
  <c r="AC180" i="10"/>
  <c r="AB120" i="10"/>
  <c r="AB180" i="10"/>
  <c r="AA120" i="10"/>
  <c r="AA180" i="10"/>
  <c r="Z120" i="10"/>
  <c r="Z180" i="10"/>
  <c r="Y120" i="10"/>
  <c r="Y180" i="10"/>
  <c r="X120" i="10"/>
  <c r="X180" i="10"/>
  <c r="W120" i="10"/>
  <c r="W180" i="10"/>
  <c r="V120" i="10"/>
  <c r="V180" i="10"/>
  <c r="U120" i="10"/>
  <c r="U180" i="10"/>
  <c r="T120" i="10"/>
  <c r="T180" i="10"/>
  <c r="S120" i="10"/>
  <c r="S180" i="10"/>
  <c r="R120" i="10"/>
  <c r="R180" i="10"/>
  <c r="Q120" i="10"/>
  <c r="Q180" i="10"/>
  <c r="P120" i="10"/>
  <c r="P180" i="10"/>
  <c r="O120" i="10"/>
  <c r="O180" i="10"/>
  <c r="N120" i="10"/>
  <c r="N180" i="10"/>
  <c r="M120" i="10"/>
  <c r="M180" i="10"/>
  <c r="L120" i="10"/>
  <c r="L180" i="10"/>
  <c r="K120" i="10"/>
  <c r="K180" i="10"/>
  <c r="J120" i="10"/>
  <c r="J180" i="10"/>
  <c r="I120" i="10"/>
  <c r="I180" i="10"/>
  <c r="H120" i="10"/>
  <c r="H180" i="10"/>
  <c r="G120" i="10"/>
  <c r="G180" i="10"/>
  <c r="F120" i="10"/>
  <c r="F180" i="10"/>
  <c r="E120" i="10"/>
  <c r="E180" i="10"/>
  <c r="D120" i="10"/>
  <c r="D180" i="10"/>
  <c r="C120" i="10"/>
  <c r="C180" i="10"/>
  <c r="B120" i="10"/>
  <c r="AL119" i="10"/>
  <c r="AL179" i="10"/>
  <c r="AK119" i="10"/>
  <c r="AK179" i="10"/>
  <c r="AJ119" i="10"/>
  <c r="AJ179" i="10"/>
  <c r="AI119" i="10"/>
  <c r="AI179" i="10"/>
  <c r="AH119" i="10"/>
  <c r="AH179" i="10"/>
  <c r="AG119" i="10"/>
  <c r="AG179" i="10"/>
  <c r="AF119" i="10"/>
  <c r="AF179" i="10"/>
  <c r="AE119" i="10"/>
  <c r="AE179" i="10"/>
  <c r="AD119" i="10"/>
  <c r="AD179" i="10"/>
  <c r="AC119" i="10"/>
  <c r="AC179" i="10"/>
  <c r="AB119" i="10"/>
  <c r="AB179" i="10"/>
  <c r="AA119" i="10"/>
  <c r="AA179" i="10"/>
  <c r="Z119" i="10"/>
  <c r="Z179" i="10"/>
  <c r="Y119" i="10"/>
  <c r="Y179" i="10"/>
  <c r="X119" i="10"/>
  <c r="X179" i="10"/>
  <c r="W119" i="10"/>
  <c r="W179" i="10"/>
  <c r="V119" i="10"/>
  <c r="V179" i="10"/>
  <c r="U119" i="10"/>
  <c r="U179" i="10"/>
  <c r="T119" i="10"/>
  <c r="T179" i="10"/>
  <c r="S119" i="10"/>
  <c r="S179" i="10"/>
  <c r="R119" i="10"/>
  <c r="R179" i="10"/>
  <c r="Q119" i="10"/>
  <c r="Q179" i="10"/>
  <c r="P119" i="10"/>
  <c r="P179" i="10"/>
  <c r="O119" i="10"/>
  <c r="O179" i="10"/>
  <c r="N119" i="10"/>
  <c r="N179" i="10"/>
  <c r="M119" i="10"/>
  <c r="M179" i="10"/>
  <c r="L119" i="10"/>
  <c r="L179" i="10"/>
  <c r="K119" i="10"/>
  <c r="K179" i="10"/>
  <c r="J119" i="10"/>
  <c r="J179" i="10"/>
  <c r="I119" i="10"/>
  <c r="I179" i="10"/>
  <c r="H119" i="10"/>
  <c r="H179" i="10"/>
  <c r="G119" i="10"/>
  <c r="G179" i="10"/>
  <c r="F119" i="10"/>
  <c r="F179" i="10"/>
  <c r="E119" i="10"/>
  <c r="E179" i="10"/>
  <c r="D119" i="10"/>
  <c r="D179" i="10"/>
  <c r="C119" i="10"/>
  <c r="C179" i="10"/>
  <c r="B119" i="10"/>
  <c r="AL118" i="10"/>
  <c r="AL178" i="10"/>
  <c r="AK118" i="10"/>
  <c r="AK178" i="10"/>
  <c r="AJ118" i="10"/>
  <c r="AJ178" i="10"/>
  <c r="AI118" i="10"/>
  <c r="AI178" i="10"/>
  <c r="AH118" i="10"/>
  <c r="AH178" i="10"/>
  <c r="AG118" i="10"/>
  <c r="AG178" i="10"/>
  <c r="AF118" i="10"/>
  <c r="AF178" i="10"/>
  <c r="AE118" i="10"/>
  <c r="AE178" i="10"/>
  <c r="AD118" i="10"/>
  <c r="AD178" i="10"/>
  <c r="AC118" i="10"/>
  <c r="AC178" i="10"/>
  <c r="AB118" i="10"/>
  <c r="AB178" i="10"/>
  <c r="AA118" i="10"/>
  <c r="AA178" i="10"/>
  <c r="Z118" i="10"/>
  <c r="Z178" i="10"/>
  <c r="Y118" i="10"/>
  <c r="Y178" i="10"/>
  <c r="X118" i="10"/>
  <c r="X178" i="10"/>
  <c r="W118" i="10"/>
  <c r="W178" i="10"/>
  <c r="V118" i="10"/>
  <c r="V178" i="10"/>
  <c r="U118" i="10"/>
  <c r="U178" i="10"/>
  <c r="T118" i="10"/>
  <c r="T178" i="10"/>
  <c r="S118" i="10"/>
  <c r="S178" i="10"/>
  <c r="R118" i="10"/>
  <c r="R178" i="10"/>
  <c r="Q118" i="10"/>
  <c r="Q178" i="10"/>
  <c r="P118" i="10"/>
  <c r="P178" i="10"/>
  <c r="O118" i="10"/>
  <c r="O178" i="10"/>
  <c r="N118" i="10"/>
  <c r="N178" i="10"/>
  <c r="M118" i="10"/>
  <c r="M178" i="10"/>
  <c r="L118" i="10"/>
  <c r="L178" i="10"/>
  <c r="K118" i="10"/>
  <c r="K178" i="10"/>
  <c r="J118" i="10"/>
  <c r="J178" i="10"/>
  <c r="I118" i="10"/>
  <c r="I178" i="10"/>
  <c r="H118" i="10"/>
  <c r="H178" i="10"/>
  <c r="G118" i="10"/>
  <c r="G178" i="10"/>
  <c r="F118" i="10"/>
  <c r="F178" i="10"/>
  <c r="E118" i="10"/>
  <c r="E178" i="10"/>
  <c r="D118" i="10"/>
  <c r="D178" i="10"/>
  <c r="C118" i="10"/>
  <c r="C178" i="10"/>
  <c r="B118" i="10"/>
  <c r="AL117" i="10"/>
  <c r="AL177" i="10"/>
  <c r="AK117" i="10"/>
  <c r="AK177" i="10"/>
  <c r="AJ117" i="10"/>
  <c r="AJ177" i="10"/>
  <c r="AI117" i="10"/>
  <c r="AI177" i="10"/>
  <c r="AH117" i="10"/>
  <c r="AH177" i="10"/>
  <c r="AG117" i="10"/>
  <c r="AG177" i="10"/>
  <c r="AF117" i="10"/>
  <c r="AF177" i="10"/>
  <c r="AE117" i="10"/>
  <c r="AE177" i="10"/>
  <c r="AD117" i="10"/>
  <c r="AD177" i="10"/>
  <c r="AC117" i="10"/>
  <c r="AC177" i="10"/>
  <c r="AB117" i="10"/>
  <c r="AB177" i="10"/>
  <c r="AA117" i="10"/>
  <c r="AA177" i="10"/>
  <c r="Z117" i="10"/>
  <c r="Z177" i="10"/>
  <c r="Y117" i="10"/>
  <c r="Y177" i="10"/>
  <c r="X117" i="10"/>
  <c r="X177" i="10"/>
  <c r="W117" i="10"/>
  <c r="W177" i="10"/>
  <c r="V117" i="10"/>
  <c r="V177" i="10"/>
  <c r="U117" i="10"/>
  <c r="U177" i="10"/>
  <c r="T117" i="10"/>
  <c r="T177" i="10"/>
  <c r="S117" i="10"/>
  <c r="S177" i="10"/>
  <c r="R117" i="10"/>
  <c r="R177" i="10"/>
  <c r="Q117" i="10"/>
  <c r="Q177" i="10"/>
  <c r="P117" i="10"/>
  <c r="P177" i="10"/>
  <c r="O117" i="10"/>
  <c r="O177" i="10"/>
  <c r="N117" i="10"/>
  <c r="N177" i="10"/>
  <c r="M117" i="10"/>
  <c r="M177" i="10"/>
  <c r="L117" i="10"/>
  <c r="L177" i="10"/>
  <c r="K117" i="10"/>
  <c r="K177" i="10"/>
  <c r="J117" i="10"/>
  <c r="J177" i="10"/>
  <c r="I117" i="10"/>
  <c r="I177" i="10"/>
  <c r="H117" i="10"/>
  <c r="H177" i="10"/>
  <c r="G117" i="10"/>
  <c r="G177" i="10"/>
  <c r="F117" i="10"/>
  <c r="F177" i="10"/>
  <c r="E117" i="10"/>
  <c r="E177" i="10"/>
  <c r="D117" i="10"/>
  <c r="D177" i="10"/>
  <c r="C117" i="10"/>
  <c r="C177" i="10"/>
  <c r="B117" i="10"/>
  <c r="B177" i="10"/>
  <c r="AL116" i="10"/>
  <c r="AL176" i="10"/>
  <c r="AK116" i="10"/>
  <c r="AK176" i="10"/>
  <c r="AJ116" i="10"/>
  <c r="AJ176" i="10"/>
  <c r="AI116" i="10"/>
  <c r="AI176" i="10"/>
  <c r="AH116" i="10"/>
  <c r="AH176" i="10"/>
  <c r="AG116" i="10"/>
  <c r="AG176" i="10"/>
  <c r="AF116" i="10"/>
  <c r="AF176" i="10"/>
  <c r="AE116" i="10"/>
  <c r="AE176" i="10"/>
  <c r="AD116" i="10"/>
  <c r="AD176" i="10"/>
  <c r="AC116" i="10"/>
  <c r="AC176" i="10"/>
  <c r="AB116" i="10"/>
  <c r="AB176" i="10"/>
  <c r="AA116" i="10"/>
  <c r="AA176" i="10"/>
  <c r="Z116" i="10"/>
  <c r="Z176" i="10"/>
  <c r="Y116" i="10"/>
  <c r="Y176" i="10"/>
  <c r="X116" i="10"/>
  <c r="X176" i="10"/>
  <c r="W116" i="10"/>
  <c r="W176" i="10"/>
  <c r="V116" i="10"/>
  <c r="V176" i="10"/>
  <c r="U116" i="10"/>
  <c r="U176" i="10"/>
  <c r="T116" i="10"/>
  <c r="T176" i="10"/>
  <c r="S116" i="10"/>
  <c r="S176" i="10"/>
  <c r="R116" i="10"/>
  <c r="R176" i="10"/>
  <c r="Q116" i="10"/>
  <c r="Q176" i="10"/>
  <c r="P116" i="10"/>
  <c r="P176" i="10"/>
  <c r="O116" i="10"/>
  <c r="O176" i="10"/>
  <c r="N116" i="10"/>
  <c r="N176" i="10"/>
  <c r="M116" i="10"/>
  <c r="M176" i="10"/>
  <c r="L116" i="10"/>
  <c r="L176" i="10"/>
  <c r="K116" i="10"/>
  <c r="K176" i="10"/>
  <c r="J116" i="10"/>
  <c r="J176" i="10"/>
  <c r="I116" i="10"/>
  <c r="I176" i="10"/>
  <c r="H116" i="10"/>
  <c r="H176" i="10"/>
  <c r="G116" i="10"/>
  <c r="G176" i="10"/>
  <c r="F116" i="10"/>
  <c r="F176" i="10"/>
  <c r="E116" i="10"/>
  <c r="E176" i="10"/>
  <c r="D116" i="10"/>
  <c r="D176" i="10"/>
  <c r="C116" i="10"/>
  <c r="C176" i="10"/>
  <c r="B116" i="10"/>
  <c r="AR116" i="10"/>
  <c r="AL115" i="10"/>
  <c r="AL175" i="10"/>
  <c r="AK115" i="10"/>
  <c r="AK175" i="10"/>
  <c r="AJ115" i="10"/>
  <c r="AJ175" i="10"/>
  <c r="AI115" i="10"/>
  <c r="AI175" i="10"/>
  <c r="AH115" i="10"/>
  <c r="AH175" i="10"/>
  <c r="AG115" i="10"/>
  <c r="AG175" i="10"/>
  <c r="AF115" i="10"/>
  <c r="AF175" i="10"/>
  <c r="AE115" i="10"/>
  <c r="AE175" i="10"/>
  <c r="AD115" i="10"/>
  <c r="AD175" i="10"/>
  <c r="AC115" i="10"/>
  <c r="AC175" i="10"/>
  <c r="AB115" i="10"/>
  <c r="AB175" i="10"/>
  <c r="AA115" i="10"/>
  <c r="AA175" i="10"/>
  <c r="Z115" i="10"/>
  <c r="Z175" i="10"/>
  <c r="Y115" i="10"/>
  <c r="Y175" i="10"/>
  <c r="X115" i="10"/>
  <c r="X175" i="10"/>
  <c r="W115" i="10"/>
  <c r="W175" i="10"/>
  <c r="V115" i="10"/>
  <c r="V175" i="10"/>
  <c r="U115" i="10"/>
  <c r="U175" i="10"/>
  <c r="T115" i="10"/>
  <c r="T175" i="10"/>
  <c r="S115" i="10"/>
  <c r="S175" i="10"/>
  <c r="R115" i="10"/>
  <c r="R175" i="10"/>
  <c r="Q115" i="10"/>
  <c r="Q175" i="10"/>
  <c r="P115" i="10"/>
  <c r="P175" i="10"/>
  <c r="O115" i="10"/>
  <c r="O175" i="10"/>
  <c r="N115" i="10"/>
  <c r="N175" i="10"/>
  <c r="M115" i="10"/>
  <c r="M175" i="10"/>
  <c r="L115" i="10"/>
  <c r="L175" i="10"/>
  <c r="K115" i="10"/>
  <c r="K175" i="10"/>
  <c r="J115" i="10"/>
  <c r="J175" i="10"/>
  <c r="I115" i="10"/>
  <c r="I175" i="10"/>
  <c r="H115" i="10"/>
  <c r="H175" i="10"/>
  <c r="G115" i="10"/>
  <c r="G175" i="10"/>
  <c r="F115" i="10"/>
  <c r="F175" i="10"/>
  <c r="E115" i="10"/>
  <c r="E175" i="10"/>
  <c r="D115" i="10"/>
  <c r="D175" i="10"/>
  <c r="C115" i="10"/>
  <c r="C175" i="10"/>
  <c r="B115" i="10"/>
  <c r="B175" i="10"/>
  <c r="AL114" i="10"/>
  <c r="AL174" i="10"/>
  <c r="AK114" i="10"/>
  <c r="AK174" i="10"/>
  <c r="AJ114" i="10"/>
  <c r="AJ174" i="10"/>
  <c r="AI114" i="10"/>
  <c r="AI174" i="10"/>
  <c r="AH114" i="10"/>
  <c r="AH174" i="10"/>
  <c r="AG114" i="10"/>
  <c r="AG174" i="10"/>
  <c r="AF114" i="10"/>
  <c r="AF174" i="10"/>
  <c r="AE114" i="10"/>
  <c r="AE174" i="10"/>
  <c r="AD114" i="10"/>
  <c r="AD174" i="10"/>
  <c r="AC114" i="10"/>
  <c r="AC174" i="10"/>
  <c r="AB114" i="10"/>
  <c r="AB174" i="10"/>
  <c r="AA114" i="10"/>
  <c r="AA174" i="10"/>
  <c r="Z114" i="10"/>
  <c r="Z174" i="10"/>
  <c r="Y114" i="10"/>
  <c r="Y174" i="10"/>
  <c r="X114" i="10"/>
  <c r="X174" i="10"/>
  <c r="W114" i="10"/>
  <c r="W174" i="10"/>
  <c r="V114" i="10"/>
  <c r="V174" i="10"/>
  <c r="U114" i="10"/>
  <c r="U174" i="10"/>
  <c r="T114" i="10"/>
  <c r="T174" i="10"/>
  <c r="S114" i="10"/>
  <c r="S174" i="10"/>
  <c r="R114" i="10"/>
  <c r="R174" i="10"/>
  <c r="Q114" i="10"/>
  <c r="Q174" i="10"/>
  <c r="P114" i="10"/>
  <c r="P174" i="10"/>
  <c r="O114" i="10"/>
  <c r="O174" i="10"/>
  <c r="N114" i="10"/>
  <c r="N174" i="10"/>
  <c r="M114" i="10"/>
  <c r="M174" i="10"/>
  <c r="L114" i="10"/>
  <c r="L174" i="10"/>
  <c r="K114" i="10"/>
  <c r="K174" i="10"/>
  <c r="J114" i="10"/>
  <c r="J174" i="10"/>
  <c r="I114" i="10"/>
  <c r="I174" i="10"/>
  <c r="H114" i="10"/>
  <c r="H174" i="10"/>
  <c r="G114" i="10"/>
  <c r="G174" i="10"/>
  <c r="F114" i="10"/>
  <c r="F174" i="10"/>
  <c r="E114" i="10"/>
  <c r="E174" i="10"/>
  <c r="D114" i="10"/>
  <c r="D174" i="10"/>
  <c r="C114" i="10"/>
  <c r="C174" i="10"/>
  <c r="B114" i="10"/>
  <c r="AR114" i="10"/>
  <c r="AL113" i="10"/>
  <c r="AL173" i="10"/>
  <c r="AK113" i="10"/>
  <c r="AK173" i="10"/>
  <c r="AJ113" i="10"/>
  <c r="AJ173" i="10"/>
  <c r="AI113" i="10"/>
  <c r="AI173" i="10"/>
  <c r="AH113" i="10"/>
  <c r="AH173" i="10"/>
  <c r="AG113" i="10"/>
  <c r="AG173" i="10"/>
  <c r="AF113" i="10"/>
  <c r="AF173" i="10"/>
  <c r="AE113" i="10"/>
  <c r="AE173" i="10"/>
  <c r="AD113" i="10"/>
  <c r="AD173" i="10"/>
  <c r="AC113" i="10"/>
  <c r="AC173" i="10"/>
  <c r="AB113" i="10"/>
  <c r="AB173" i="10"/>
  <c r="AA113" i="10"/>
  <c r="AA173" i="10"/>
  <c r="Z113" i="10"/>
  <c r="Z173" i="10"/>
  <c r="Y113" i="10"/>
  <c r="Y173" i="10"/>
  <c r="X113" i="10"/>
  <c r="X173" i="10"/>
  <c r="W113" i="10"/>
  <c r="W173" i="10"/>
  <c r="V113" i="10"/>
  <c r="V173" i="10"/>
  <c r="U113" i="10"/>
  <c r="U173" i="10"/>
  <c r="T113" i="10"/>
  <c r="T173" i="10"/>
  <c r="S113" i="10"/>
  <c r="S173" i="10"/>
  <c r="R113" i="10"/>
  <c r="R173" i="10"/>
  <c r="Q113" i="10"/>
  <c r="Q173" i="10"/>
  <c r="P113" i="10"/>
  <c r="P173" i="10"/>
  <c r="O113" i="10"/>
  <c r="O173" i="10"/>
  <c r="N113" i="10"/>
  <c r="N173" i="10"/>
  <c r="M113" i="10"/>
  <c r="M173" i="10"/>
  <c r="L113" i="10"/>
  <c r="L173" i="10"/>
  <c r="K113" i="10"/>
  <c r="K173" i="10"/>
  <c r="J113" i="10"/>
  <c r="J173" i="10"/>
  <c r="I113" i="10"/>
  <c r="I173" i="10"/>
  <c r="H113" i="10"/>
  <c r="H173" i="10"/>
  <c r="G113" i="10"/>
  <c r="G173" i="10"/>
  <c r="F113" i="10"/>
  <c r="F173" i="10"/>
  <c r="E113" i="10"/>
  <c r="E173" i="10"/>
  <c r="D113" i="10"/>
  <c r="D173" i="10"/>
  <c r="C113" i="10"/>
  <c r="C173" i="10"/>
  <c r="B113" i="10"/>
  <c r="B173" i="10"/>
  <c r="AL112" i="10"/>
  <c r="AL172" i="10"/>
  <c r="AK112" i="10"/>
  <c r="AK172" i="10"/>
  <c r="AJ112" i="10"/>
  <c r="AJ172" i="10"/>
  <c r="AI112" i="10"/>
  <c r="AI172" i="10"/>
  <c r="AH112" i="10"/>
  <c r="AH172" i="10"/>
  <c r="AG112" i="10"/>
  <c r="AG172" i="10"/>
  <c r="AF112" i="10"/>
  <c r="AF172" i="10"/>
  <c r="AE112" i="10"/>
  <c r="AE172" i="10"/>
  <c r="AD112" i="10"/>
  <c r="AD172" i="10"/>
  <c r="AC112" i="10"/>
  <c r="AC172" i="10"/>
  <c r="AB112" i="10"/>
  <c r="AB172" i="10"/>
  <c r="AA112" i="10"/>
  <c r="AA172" i="10"/>
  <c r="Z112" i="10"/>
  <c r="Z172" i="10"/>
  <c r="Y112" i="10"/>
  <c r="Y172" i="10"/>
  <c r="X112" i="10"/>
  <c r="X172" i="10"/>
  <c r="W112" i="10"/>
  <c r="W172" i="10"/>
  <c r="V112" i="10"/>
  <c r="V172" i="10"/>
  <c r="U112" i="10"/>
  <c r="U172" i="10"/>
  <c r="T112" i="10"/>
  <c r="T172" i="10"/>
  <c r="S112" i="10"/>
  <c r="S172" i="10"/>
  <c r="R112" i="10"/>
  <c r="R172" i="10"/>
  <c r="Q112" i="10"/>
  <c r="Q172" i="10"/>
  <c r="P112" i="10"/>
  <c r="P172" i="10"/>
  <c r="O112" i="10"/>
  <c r="O172" i="10"/>
  <c r="N112" i="10"/>
  <c r="N172" i="10"/>
  <c r="M112" i="10"/>
  <c r="M172" i="10"/>
  <c r="L112" i="10"/>
  <c r="L172" i="10"/>
  <c r="K112" i="10"/>
  <c r="K172" i="10"/>
  <c r="J112" i="10"/>
  <c r="J172" i="10"/>
  <c r="I112" i="10"/>
  <c r="I172" i="10"/>
  <c r="H112" i="10"/>
  <c r="H172" i="10"/>
  <c r="G112" i="10"/>
  <c r="G172" i="10"/>
  <c r="F112" i="10"/>
  <c r="F172" i="10"/>
  <c r="E112" i="10"/>
  <c r="E172" i="10"/>
  <c r="D112" i="10"/>
  <c r="D172" i="10"/>
  <c r="C112" i="10"/>
  <c r="C172" i="10"/>
  <c r="B112" i="10"/>
  <c r="AR112" i="10"/>
  <c r="AL111" i="10"/>
  <c r="AL171" i="10"/>
  <c r="AK111" i="10"/>
  <c r="AK171" i="10"/>
  <c r="AJ111" i="10"/>
  <c r="AJ171" i="10"/>
  <c r="AI111" i="10"/>
  <c r="AI171" i="10"/>
  <c r="AH111" i="10"/>
  <c r="AH171" i="10"/>
  <c r="AG111" i="10"/>
  <c r="AG171" i="10"/>
  <c r="AF111" i="10"/>
  <c r="AF171" i="10"/>
  <c r="AE111" i="10"/>
  <c r="AE171" i="10"/>
  <c r="AD111" i="10"/>
  <c r="AD171" i="10"/>
  <c r="AC111" i="10"/>
  <c r="AC171" i="10"/>
  <c r="AB111" i="10"/>
  <c r="AB171" i="10"/>
  <c r="AA111" i="10"/>
  <c r="AA171" i="10"/>
  <c r="Z111" i="10"/>
  <c r="Z171" i="10"/>
  <c r="Y111" i="10"/>
  <c r="Y171" i="10"/>
  <c r="X111" i="10"/>
  <c r="X171" i="10"/>
  <c r="W111" i="10"/>
  <c r="W171" i="10"/>
  <c r="V111" i="10"/>
  <c r="V171" i="10"/>
  <c r="U111" i="10"/>
  <c r="U171" i="10"/>
  <c r="T111" i="10"/>
  <c r="T171" i="10"/>
  <c r="S111" i="10"/>
  <c r="S171" i="10"/>
  <c r="R111" i="10"/>
  <c r="R171" i="10"/>
  <c r="Q111" i="10"/>
  <c r="Q171" i="10"/>
  <c r="P111" i="10"/>
  <c r="P171" i="10"/>
  <c r="O111" i="10"/>
  <c r="O171" i="10"/>
  <c r="N111" i="10"/>
  <c r="N171" i="10"/>
  <c r="M111" i="10"/>
  <c r="M171" i="10"/>
  <c r="L111" i="10"/>
  <c r="L171" i="10"/>
  <c r="K111" i="10"/>
  <c r="K171" i="10"/>
  <c r="J111" i="10"/>
  <c r="J171" i="10"/>
  <c r="I111" i="10"/>
  <c r="I171" i="10"/>
  <c r="H111" i="10"/>
  <c r="H171" i="10"/>
  <c r="G111" i="10"/>
  <c r="G171" i="10"/>
  <c r="F111" i="10"/>
  <c r="F171" i="10"/>
  <c r="E111" i="10"/>
  <c r="E171" i="10"/>
  <c r="D111" i="10"/>
  <c r="D171" i="10"/>
  <c r="C111" i="10"/>
  <c r="C171" i="10"/>
  <c r="B111" i="10"/>
  <c r="B171" i="10"/>
  <c r="AL110" i="10"/>
  <c r="AL170" i="10"/>
  <c r="AK110" i="10"/>
  <c r="AK170" i="10"/>
  <c r="AJ110" i="10"/>
  <c r="AJ170" i="10"/>
  <c r="AI110" i="10"/>
  <c r="AI170" i="10"/>
  <c r="AH110" i="10"/>
  <c r="AH170" i="10"/>
  <c r="AG110" i="10"/>
  <c r="AG170" i="10"/>
  <c r="AF110" i="10"/>
  <c r="AF170" i="10"/>
  <c r="AE110" i="10"/>
  <c r="AE170" i="10"/>
  <c r="AD110" i="10"/>
  <c r="AD170" i="10"/>
  <c r="AC110" i="10"/>
  <c r="AC170" i="10"/>
  <c r="AB110" i="10"/>
  <c r="AB170" i="10"/>
  <c r="AA110" i="10"/>
  <c r="AA170" i="10"/>
  <c r="Z110" i="10"/>
  <c r="Z170" i="10"/>
  <c r="Y110" i="10"/>
  <c r="Y170" i="10"/>
  <c r="X110" i="10"/>
  <c r="X170" i="10"/>
  <c r="W110" i="10"/>
  <c r="W170" i="10"/>
  <c r="V110" i="10"/>
  <c r="V170" i="10"/>
  <c r="U110" i="10"/>
  <c r="U170" i="10"/>
  <c r="T110" i="10"/>
  <c r="T170" i="10"/>
  <c r="S110" i="10"/>
  <c r="S170" i="10"/>
  <c r="R110" i="10"/>
  <c r="R170" i="10"/>
  <c r="Q110" i="10"/>
  <c r="Q170" i="10"/>
  <c r="P110" i="10"/>
  <c r="P170" i="10"/>
  <c r="O110" i="10"/>
  <c r="O170" i="10"/>
  <c r="N110" i="10"/>
  <c r="N170" i="10"/>
  <c r="M110" i="10"/>
  <c r="M170" i="10"/>
  <c r="L110" i="10"/>
  <c r="L170" i="10"/>
  <c r="K110" i="10"/>
  <c r="K170" i="10"/>
  <c r="J110" i="10"/>
  <c r="J170" i="10"/>
  <c r="I110" i="10"/>
  <c r="I170" i="10"/>
  <c r="H110" i="10"/>
  <c r="H170" i="10"/>
  <c r="G110" i="10"/>
  <c r="G170" i="10"/>
  <c r="F110" i="10"/>
  <c r="F170" i="10"/>
  <c r="E110" i="10"/>
  <c r="E170" i="10"/>
  <c r="D110" i="10"/>
  <c r="D170" i="10"/>
  <c r="C110" i="10"/>
  <c r="C170" i="10"/>
  <c r="B110" i="10"/>
  <c r="AR110" i="10"/>
  <c r="AL109" i="10"/>
  <c r="AL169" i="10"/>
  <c r="AK109" i="10"/>
  <c r="AK169" i="10"/>
  <c r="AJ109" i="10"/>
  <c r="AJ169" i="10"/>
  <c r="AI109" i="10"/>
  <c r="AI169" i="10"/>
  <c r="AH109" i="10"/>
  <c r="AH169" i="10"/>
  <c r="AG109" i="10"/>
  <c r="AG169" i="10"/>
  <c r="AF109" i="10"/>
  <c r="AF169" i="10"/>
  <c r="AE109" i="10"/>
  <c r="AE169" i="10"/>
  <c r="AD109" i="10"/>
  <c r="AD169" i="10"/>
  <c r="AC109" i="10"/>
  <c r="AC169" i="10"/>
  <c r="AB109" i="10"/>
  <c r="AB169" i="10"/>
  <c r="AA109" i="10"/>
  <c r="AA169" i="10"/>
  <c r="Z109" i="10"/>
  <c r="Z169" i="10"/>
  <c r="Y109" i="10"/>
  <c r="Y169" i="10"/>
  <c r="X109" i="10"/>
  <c r="X169" i="10"/>
  <c r="W109" i="10"/>
  <c r="W169" i="10"/>
  <c r="V109" i="10"/>
  <c r="V169" i="10"/>
  <c r="U109" i="10"/>
  <c r="U169" i="10"/>
  <c r="T109" i="10"/>
  <c r="T169" i="10"/>
  <c r="S109" i="10"/>
  <c r="S169" i="10"/>
  <c r="R109" i="10"/>
  <c r="R169" i="10"/>
  <c r="Q109" i="10"/>
  <c r="Q169" i="10"/>
  <c r="P109" i="10"/>
  <c r="P169" i="10"/>
  <c r="O109" i="10"/>
  <c r="O169" i="10"/>
  <c r="N109" i="10"/>
  <c r="N169" i="10"/>
  <c r="M109" i="10"/>
  <c r="M169" i="10"/>
  <c r="L109" i="10"/>
  <c r="L169" i="10"/>
  <c r="K109" i="10"/>
  <c r="K169" i="10"/>
  <c r="J109" i="10"/>
  <c r="J169" i="10"/>
  <c r="I109" i="10"/>
  <c r="I169" i="10"/>
  <c r="H109" i="10"/>
  <c r="H169" i="10"/>
  <c r="G109" i="10"/>
  <c r="G169" i="10"/>
  <c r="F109" i="10"/>
  <c r="F169" i="10"/>
  <c r="E109" i="10"/>
  <c r="E169" i="10"/>
  <c r="D109" i="10"/>
  <c r="D169" i="10"/>
  <c r="C109" i="10"/>
  <c r="C169" i="10"/>
  <c r="B109" i="10"/>
  <c r="B169" i="10"/>
  <c r="AL108" i="10"/>
  <c r="AL168" i="10"/>
  <c r="AK108" i="10"/>
  <c r="AK168" i="10"/>
  <c r="AJ108" i="10"/>
  <c r="AJ168" i="10"/>
  <c r="AI108" i="10"/>
  <c r="AI168" i="10"/>
  <c r="AH108" i="10"/>
  <c r="AH168" i="10"/>
  <c r="AG108" i="10"/>
  <c r="AG168" i="10"/>
  <c r="AF108" i="10"/>
  <c r="AF168" i="10"/>
  <c r="AE108" i="10"/>
  <c r="AE168" i="10"/>
  <c r="AD108" i="10"/>
  <c r="AD168" i="10"/>
  <c r="AC108" i="10"/>
  <c r="AC168" i="10"/>
  <c r="AB108" i="10"/>
  <c r="AB168" i="10"/>
  <c r="AA108" i="10"/>
  <c r="AA168" i="10"/>
  <c r="Z108" i="10"/>
  <c r="Z168" i="10"/>
  <c r="Y108" i="10"/>
  <c r="Y168" i="10"/>
  <c r="X108" i="10"/>
  <c r="X168" i="10"/>
  <c r="W108" i="10"/>
  <c r="W168" i="10"/>
  <c r="V108" i="10"/>
  <c r="V168" i="10"/>
  <c r="U108" i="10"/>
  <c r="U168" i="10"/>
  <c r="T108" i="10"/>
  <c r="T168" i="10"/>
  <c r="S108" i="10"/>
  <c r="S168" i="10"/>
  <c r="R108" i="10"/>
  <c r="R168" i="10"/>
  <c r="Q108" i="10"/>
  <c r="Q168" i="10"/>
  <c r="P108" i="10"/>
  <c r="P168" i="10"/>
  <c r="O108" i="10"/>
  <c r="O168" i="10"/>
  <c r="N108" i="10"/>
  <c r="N168" i="10"/>
  <c r="M108" i="10"/>
  <c r="M168" i="10"/>
  <c r="L108" i="10"/>
  <c r="L168" i="10"/>
  <c r="K108" i="10"/>
  <c r="K168" i="10"/>
  <c r="J108" i="10"/>
  <c r="J168" i="10"/>
  <c r="I108" i="10"/>
  <c r="I168" i="10"/>
  <c r="H108" i="10"/>
  <c r="H168" i="10"/>
  <c r="G108" i="10"/>
  <c r="G168" i="10"/>
  <c r="F108" i="10"/>
  <c r="F168" i="10"/>
  <c r="E108" i="10"/>
  <c r="E168" i="10"/>
  <c r="D108" i="10"/>
  <c r="D168" i="10"/>
  <c r="C108" i="10"/>
  <c r="C168" i="10"/>
  <c r="B108" i="10"/>
  <c r="AR108" i="10"/>
  <c r="AL107" i="10"/>
  <c r="AL167" i="10"/>
  <c r="AK107" i="10"/>
  <c r="AK167" i="10"/>
  <c r="AJ107" i="10"/>
  <c r="AJ167" i="10"/>
  <c r="AI107" i="10"/>
  <c r="AI167" i="10"/>
  <c r="AH107" i="10"/>
  <c r="AH167" i="10"/>
  <c r="AG107" i="10"/>
  <c r="AG167" i="10"/>
  <c r="AF107" i="10"/>
  <c r="AF167" i="10"/>
  <c r="AE107" i="10"/>
  <c r="AE167" i="10"/>
  <c r="AD107" i="10"/>
  <c r="AD167" i="10"/>
  <c r="AC107" i="10"/>
  <c r="AC167" i="10"/>
  <c r="AB107" i="10"/>
  <c r="AB167" i="10"/>
  <c r="AA107" i="10"/>
  <c r="AA167" i="10"/>
  <c r="Z107" i="10"/>
  <c r="Z167" i="10"/>
  <c r="Y107" i="10"/>
  <c r="Y167" i="10"/>
  <c r="X107" i="10"/>
  <c r="X167" i="10"/>
  <c r="W107" i="10"/>
  <c r="W167" i="10"/>
  <c r="V107" i="10"/>
  <c r="V167" i="10"/>
  <c r="U107" i="10"/>
  <c r="U167" i="10"/>
  <c r="T107" i="10"/>
  <c r="T167" i="10"/>
  <c r="S107" i="10"/>
  <c r="S167" i="10"/>
  <c r="R107" i="10"/>
  <c r="R167" i="10"/>
  <c r="Q107" i="10"/>
  <c r="Q167" i="10"/>
  <c r="P107" i="10"/>
  <c r="P167" i="10"/>
  <c r="O107" i="10"/>
  <c r="O167" i="10"/>
  <c r="N107" i="10"/>
  <c r="N167" i="10"/>
  <c r="M107" i="10"/>
  <c r="M167" i="10"/>
  <c r="L107" i="10"/>
  <c r="L167" i="10"/>
  <c r="K107" i="10"/>
  <c r="K167" i="10"/>
  <c r="J107" i="10"/>
  <c r="J167" i="10"/>
  <c r="I107" i="10"/>
  <c r="I167" i="10"/>
  <c r="H107" i="10"/>
  <c r="H167" i="10"/>
  <c r="G107" i="10"/>
  <c r="G167" i="10"/>
  <c r="F107" i="10"/>
  <c r="F167" i="10"/>
  <c r="E107" i="10"/>
  <c r="E167" i="10"/>
  <c r="D107" i="10"/>
  <c r="D167" i="10"/>
  <c r="C107" i="10"/>
  <c r="C167" i="10"/>
  <c r="B107" i="10"/>
  <c r="B167" i="10"/>
  <c r="AL105" i="10"/>
  <c r="AK105" i="10"/>
  <c r="AJ105" i="10"/>
  <c r="AI105" i="10"/>
  <c r="AH105" i="10"/>
  <c r="AG105" i="10"/>
  <c r="AF105" i="10"/>
  <c r="AE105" i="10"/>
  <c r="AD105" i="10"/>
  <c r="AC105" i="10"/>
  <c r="AB105" i="10"/>
  <c r="AA105" i="10"/>
  <c r="Z105" i="10"/>
  <c r="Y105" i="10"/>
  <c r="X105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B105" i="10"/>
  <c r="AL104" i="10"/>
  <c r="AK104" i="10"/>
  <c r="AJ104" i="10"/>
  <c r="AI104" i="10"/>
  <c r="AH104" i="10"/>
  <c r="AG104" i="10"/>
  <c r="AF104" i="10"/>
  <c r="AE104" i="10"/>
  <c r="AD104" i="10"/>
  <c r="AC104" i="10"/>
  <c r="AB104" i="10"/>
  <c r="AA104" i="10"/>
  <c r="Z104" i="10"/>
  <c r="Y104" i="10"/>
  <c r="X104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B104" i="10"/>
  <c r="AL75" i="10"/>
  <c r="AK75" i="10"/>
  <c r="AJ75" i="10"/>
  <c r="AI75" i="10"/>
  <c r="AH75" i="10"/>
  <c r="AG75" i="10"/>
  <c r="AF75" i="10"/>
  <c r="AE75" i="10"/>
  <c r="AD75" i="10"/>
  <c r="AC75" i="10"/>
  <c r="AB75" i="10"/>
  <c r="AA75" i="10"/>
  <c r="Z75" i="10"/>
  <c r="Y75" i="10"/>
  <c r="X75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B75" i="10"/>
  <c r="AL74" i="10"/>
  <c r="AK74" i="10"/>
  <c r="AJ74" i="10"/>
  <c r="AI74" i="10"/>
  <c r="AH74" i="10"/>
  <c r="AG74" i="10"/>
  <c r="AF74" i="10"/>
  <c r="AE74" i="10"/>
  <c r="AD74" i="10"/>
  <c r="AC74" i="10"/>
  <c r="AB74" i="10"/>
  <c r="AA74" i="10"/>
  <c r="Z74" i="10"/>
  <c r="Y74" i="10"/>
  <c r="X74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B74" i="10"/>
  <c r="AL69" i="10"/>
  <c r="AK69" i="10"/>
  <c r="AJ69" i="10"/>
  <c r="AI69" i="10"/>
  <c r="AH69" i="10"/>
  <c r="AG69" i="10"/>
  <c r="AF69" i="10"/>
  <c r="AE69" i="10"/>
  <c r="AD69" i="10"/>
  <c r="AC69" i="10"/>
  <c r="AB69" i="10"/>
  <c r="AA69" i="10"/>
  <c r="Z69" i="10"/>
  <c r="Y69" i="10"/>
  <c r="X69" i="10"/>
  <c r="W69" i="10"/>
  <c r="V69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B69" i="10"/>
  <c r="AN69" i="10"/>
  <c r="AL68" i="10"/>
  <c r="AK68" i="10"/>
  <c r="AJ68" i="10"/>
  <c r="AI68" i="10"/>
  <c r="AH68" i="10"/>
  <c r="AG68" i="10"/>
  <c r="AF68" i="10"/>
  <c r="AE68" i="10"/>
  <c r="AD68" i="10"/>
  <c r="AC68" i="10"/>
  <c r="AB68" i="10"/>
  <c r="AA68" i="10"/>
  <c r="Z68" i="10"/>
  <c r="Y68" i="10"/>
  <c r="X68" i="10"/>
  <c r="W68" i="10"/>
  <c r="V68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B68" i="10"/>
  <c r="AL67" i="10"/>
  <c r="AK67" i="10"/>
  <c r="AJ67" i="10"/>
  <c r="AI67" i="10"/>
  <c r="AH67" i="10"/>
  <c r="AG67" i="10"/>
  <c r="AF67" i="10"/>
  <c r="AE67" i="10"/>
  <c r="AD67" i="10"/>
  <c r="AC67" i="10"/>
  <c r="AB67" i="10"/>
  <c r="AA67" i="10"/>
  <c r="Z67" i="10"/>
  <c r="Y67" i="10"/>
  <c r="X67" i="10"/>
  <c r="W67" i="10"/>
  <c r="V67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B67" i="10"/>
  <c r="AN67" i="10"/>
  <c r="AL66" i="10"/>
  <c r="AK66" i="10"/>
  <c r="AJ66" i="10"/>
  <c r="AI66" i="10"/>
  <c r="AH66" i="10"/>
  <c r="AG66" i="10"/>
  <c r="AF66" i="10"/>
  <c r="AE66" i="10"/>
  <c r="AD66" i="10"/>
  <c r="AC66" i="10"/>
  <c r="AB66" i="10"/>
  <c r="AA66" i="10"/>
  <c r="Z66" i="10"/>
  <c r="Y66" i="10"/>
  <c r="X66" i="10"/>
  <c r="W66" i="10"/>
  <c r="V66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B66" i="10"/>
  <c r="AL65" i="10"/>
  <c r="AK65" i="10"/>
  <c r="AJ65" i="10"/>
  <c r="AI65" i="10"/>
  <c r="AH65" i="10"/>
  <c r="AG65" i="10"/>
  <c r="AF65" i="10"/>
  <c r="AE65" i="10"/>
  <c r="AD65" i="10"/>
  <c r="AC65" i="10"/>
  <c r="AB65" i="10"/>
  <c r="AA65" i="10"/>
  <c r="Z65" i="10"/>
  <c r="Y65" i="10"/>
  <c r="X65" i="10"/>
  <c r="W65" i="10"/>
  <c r="V65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B65" i="10"/>
  <c r="AN65" i="10"/>
  <c r="AL64" i="10"/>
  <c r="AK64" i="10"/>
  <c r="AJ64" i="10"/>
  <c r="AI64" i="10"/>
  <c r="AH64" i="10"/>
  <c r="AG64" i="10"/>
  <c r="AF64" i="10"/>
  <c r="AE64" i="10"/>
  <c r="AD64" i="10"/>
  <c r="AC64" i="10"/>
  <c r="AB64" i="10"/>
  <c r="AA64" i="10"/>
  <c r="Z64" i="10"/>
  <c r="Y64" i="10"/>
  <c r="X64" i="10"/>
  <c r="W64" i="10"/>
  <c r="V64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B64" i="10"/>
  <c r="AL63" i="10"/>
  <c r="AK63" i="10"/>
  <c r="AJ63" i="10"/>
  <c r="AI63" i="10"/>
  <c r="AH63" i="10"/>
  <c r="AG63" i="10"/>
  <c r="AF63" i="10"/>
  <c r="AE63" i="10"/>
  <c r="AD63" i="10"/>
  <c r="AC63" i="10"/>
  <c r="AB63" i="10"/>
  <c r="AA63" i="10"/>
  <c r="Z63" i="10"/>
  <c r="Y63" i="10"/>
  <c r="X63" i="10"/>
  <c r="W63" i="10"/>
  <c r="V63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B63" i="10"/>
  <c r="AN63" i="10"/>
  <c r="AL62" i="10"/>
  <c r="AK62" i="10"/>
  <c r="AJ62" i="10"/>
  <c r="AI62" i="10"/>
  <c r="AH62" i="10"/>
  <c r="AG62" i="10"/>
  <c r="AF62" i="10"/>
  <c r="AE62" i="10"/>
  <c r="AD62" i="10"/>
  <c r="AC62" i="10"/>
  <c r="AB62" i="10"/>
  <c r="AA62" i="10"/>
  <c r="Z62" i="10"/>
  <c r="Y62" i="10"/>
  <c r="X62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B62" i="10"/>
  <c r="AL61" i="10"/>
  <c r="AK61" i="10"/>
  <c r="AJ61" i="10"/>
  <c r="AI61" i="10"/>
  <c r="AH61" i="10"/>
  <c r="AG61" i="10"/>
  <c r="AF61" i="10"/>
  <c r="AE61" i="10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B61" i="10"/>
  <c r="AN61" i="10"/>
  <c r="AL60" i="10"/>
  <c r="AK60" i="10"/>
  <c r="AJ60" i="10"/>
  <c r="AI60" i="10"/>
  <c r="AH60" i="10"/>
  <c r="AG60" i="10"/>
  <c r="AF60" i="10"/>
  <c r="AE60" i="10"/>
  <c r="AD60" i="10"/>
  <c r="AC60" i="10"/>
  <c r="AB60" i="10"/>
  <c r="AA60" i="10"/>
  <c r="Z60" i="10"/>
  <c r="Y60" i="10"/>
  <c r="X60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B60" i="10"/>
  <c r="AL59" i="10"/>
  <c r="AK59" i="10"/>
  <c r="AJ59" i="10"/>
  <c r="AI59" i="10"/>
  <c r="AH59" i="10"/>
  <c r="AG59" i="10"/>
  <c r="AF59" i="10"/>
  <c r="AE59" i="10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B59" i="10"/>
  <c r="AN59" i="10"/>
  <c r="AL58" i="10"/>
  <c r="AK58" i="10"/>
  <c r="AJ58" i="10"/>
  <c r="AI58" i="10"/>
  <c r="AH58" i="10"/>
  <c r="AG58" i="10"/>
  <c r="AF58" i="10"/>
  <c r="AE58" i="10"/>
  <c r="AD58" i="10"/>
  <c r="AC58" i="10"/>
  <c r="AB58" i="10"/>
  <c r="AA58" i="10"/>
  <c r="Z58" i="10"/>
  <c r="Y58" i="10"/>
  <c r="X58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B58" i="10"/>
  <c r="AL57" i="10"/>
  <c r="AK57" i="10"/>
  <c r="AJ57" i="10"/>
  <c r="AI57" i="10"/>
  <c r="AH57" i="10"/>
  <c r="AG57" i="10"/>
  <c r="AF57" i="10"/>
  <c r="AE57" i="10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B57" i="10"/>
  <c r="AN57" i="10"/>
  <c r="AL56" i="10"/>
  <c r="AK56" i="10"/>
  <c r="AJ56" i="10"/>
  <c r="AI56" i="10"/>
  <c r="AH56" i="10"/>
  <c r="AG56" i="10"/>
  <c r="AF56" i="10"/>
  <c r="AE56" i="10"/>
  <c r="AD56" i="10"/>
  <c r="AC56" i="10"/>
  <c r="AB56" i="10"/>
  <c r="AA56" i="10"/>
  <c r="Z56" i="10"/>
  <c r="Y56" i="10"/>
  <c r="X56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B56" i="10"/>
  <c r="AL55" i="10"/>
  <c r="AK55" i="10"/>
  <c r="AJ55" i="10"/>
  <c r="AI55" i="10"/>
  <c r="AH55" i="10"/>
  <c r="AG55" i="10"/>
  <c r="AF55" i="10"/>
  <c r="AE55" i="10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B55" i="10"/>
  <c r="AN55" i="10"/>
  <c r="AL54" i="10"/>
  <c r="AK54" i="10"/>
  <c r="AJ54" i="10"/>
  <c r="AI54" i="10"/>
  <c r="AH54" i="10"/>
  <c r="AG54" i="10"/>
  <c r="AF54" i="10"/>
  <c r="AE54" i="10"/>
  <c r="AD54" i="10"/>
  <c r="AC54" i="10"/>
  <c r="AB54" i="10"/>
  <c r="AA54" i="10"/>
  <c r="Z54" i="10"/>
  <c r="Y54" i="10"/>
  <c r="X54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B54" i="10"/>
  <c r="AL53" i="10"/>
  <c r="AK53" i="10"/>
  <c r="AJ53" i="10"/>
  <c r="AI53" i="10"/>
  <c r="AH53" i="10"/>
  <c r="AG53" i="10"/>
  <c r="AF53" i="10"/>
  <c r="AE53" i="10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B53" i="10"/>
  <c r="AN53" i="10"/>
  <c r="AL52" i="10"/>
  <c r="AK52" i="10"/>
  <c r="AJ52" i="10"/>
  <c r="AI52" i="10"/>
  <c r="AH52" i="10"/>
  <c r="AG52" i="10"/>
  <c r="AF52" i="10"/>
  <c r="AE52" i="10"/>
  <c r="AD52" i="10"/>
  <c r="AC52" i="10"/>
  <c r="AB52" i="10"/>
  <c r="AA52" i="10"/>
  <c r="Z52" i="10"/>
  <c r="Y52" i="10"/>
  <c r="X52" i="10"/>
  <c r="W52" i="10"/>
  <c r="V52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B52" i="10"/>
  <c r="AL51" i="10"/>
  <c r="AK51" i="10"/>
  <c r="AJ51" i="10"/>
  <c r="AI51" i="10"/>
  <c r="AH51" i="10"/>
  <c r="AG51" i="10"/>
  <c r="AF51" i="10"/>
  <c r="AE51" i="10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B51" i="10"/>
  <c r="AN51" i="10"/>
  <c r="AL50" i="10"/>
  <c r="AK50" i="10"/>
  <c r="AJ50" i="10"/>
  <c r="AI50" i="10"/>
  <c r="AH50" i="10"/>
  <c r="AG50" i="10"/>
  <c r="AF50" i="10"/>
  <c r="AE50" i="10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B50" i="10"/>
  <c r="AL49" i="10"/>
  <c r="AK49" i="10"/>
  <c r="AJ49" i="10"/>
  <c r="AI49" i="10"/>
  <c r="AH49" i="10"/>
  <c r="AG49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B49" i="10"/>
  <c r="AN49" i="10"/>
  <c r="AL48" i="10"/>
  <c r="AK48" i="10"/>
  <c r="AJ48" i="10"/>
  <c r="AI48" i="10"/>
  <c r="AH48" i="10"/>
  <c r="AG48" i="10"/>
  <c r="AF48" i="10"/>
  <c r="AE48" i="10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B48" i="10"/>
  <c r="AL47" i="10"/>
  <c r="AK47" i="10"/>
  <c r="AJ47" i="10"/>
  <c r="AI47" i="10"/>
  <c r="AH47" i="10"/>
  <c r="AG47" i="10"/>
  <c r="AF47" i="10"/>
  <c r="AE47" i="10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B47" i="10"/>
  <c r="AN47" i="10"/>
  <c r="AL46" i="10"/>
  <c r="AK46" i="10"/>
  <c r="AJ46" i="10"/>
  <c r="AI46" i="10"/>
  <c r="AH46" i="10"/>
  <c r="AG46" i="10"/>
  <c r="AF46" i="10"/>
  <c r="AE46" i="10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B46" i="10"/>
  <c r="AL44" i="10"/>
  <c r="AK44" i="10"/>
  <c r="AJ44" i="10"/>
  <c r="AI44" i="10"/>
  <c r="AH44" i="10"/>
  <c r="AG44" i="10"/>
  <c r="AF44" i="10"/>
  <c r="AE44" i="10"/>
  <c r="AD44" i="10"/>
  <c r="AC44" i="10"/>
  <c r="AB44" i="10"/>
  <c r="AA44" i="10"/>
  <c r="Z44" i="10"/>
  <c r="Y44" i="10"/>
  <c r="X44" i="10"/>
  <c r="W44" i="10"/>
  <c r="V44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B44" i="10"/>
  <c r="AL43" i="10"/>
  <c r="AK43" i="10"/>
  <c r="AJ43" i="10"/>
  <c r="AI43" i="10"/>
  <c r="AH43" i="10"/>
  <c r="AG43" i="10"/>
  <c r="AF43" i="10"/>
  <c r="AE43" i="10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B43" i="10"/>
  <c r="G37" i="10"/>
  <c r="AJ77" i="10"/>
  <c r="AN160" i="9"/>
  <c r="AM160" i="9"/>
  <c r="AN159" i="9"/>
  <c r="AM159" i="9"/>
  <c r="AN158" i="9"/>
  <c r="AM158" i="9"/>
  <c r="AN157" i="9"/>
  <c r="AM157" i="9"/>
  <c r="AN156" i="9"/>
  <c r="AM156" i="9"/>
  <c r="AN155" i="9"/>
  <c r="AM155" i="9"/>
  <c r="AN154" i="9"/>
  <c r="AM154" i="9"/>
  <c r="AN153" i="9"/>
  <c r="AM153" i="9"/>
  <c r="AN152" i="9"/>
  <c r="AM152" i="9"/>
  <c r="AN151" i="9"/>
  <c r="AM151" i="9"/>
  <c r="AN150" i="9"/>
  <c r="AM150" i="9"/>
  <c r="AN149" i="9"/>
  <c r="AM149" i="9"/>
  <c r="AN148" i="9"/>
  <c r="AM148" i="9"/>
  <c r="AN147" i="9"/>
  <c r="AM147" i="9"/>
  <c r="AN146" i="9"/>
  <c r="AM146" i="9"/>
  <c r="AN145" i="9"/>
  <c r="AM145" i="9"/>
  <c r="AN144" i="9"/>
  <c r="AM144" i="9"/>
  <c r="AN143" i="9"/>
  <c r="AM143" i="9"/>
  <c r="AN142" i="9"/>
  <c r="AM142" i="9"/>
  <c r="AN141" i="9"/>
  <c r="AM141" i="9"/>
  <c r="AN140" i="9"/>
  <c r="AM140" i="9"/>
  <c r="AN139" i="9"/>
  <c r="AM139" i="9"/>
  <c r="AN138" i="9"/>
  <c r="AM138" i="9"/>
  <c r="AN137" i="9"/>
  <c r="AM137" i="9"/>
  <c r="AL135" i="9"/>
  <c r="AK135" i="9"/>
  <c r="AJ135" i="9"/>
  <c r="AI135" i="9"/>
  <c r="AH135" i="9"/>
  <c r="AG135" i="9"/>
  <c r="AF135" i="9"/>
  <c r="AE135" i="9"/>
  <c r="AD135" i="9"/>
  <c r="AC135" i="9"/>
  <c r="AB135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L134" i="9"/>
  <c r="AK134" i="9"/>
  <c r="AJ134" i="9"/>
  <c r="AI134" i="9"/>
  <c r="AH134" i="9"/>
  <c r="AG134" i="9"/>
  <c r="AF134" i="9"/>
  <c r="AE134" i="9"/>
  <c r="AD134" i="9"/>
  <c r="AC134" i="9"/>
  <c r="AB134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D134" i="9"/>
  <c r="C134" i="9"/>
  <c r="B134" i="9"/>
  <c r="AL130" i="9"/>
  <c r="AL190" i="9"/>
  <c r="AK130" i="9"/>
  <c r="AK190" i="9"/>
  <c r="AJ130" i="9"/>
  <c r="AJ190" i="9"/>
  <c r="AI130" i="9"/>
  <c r="AI190" i="9"/>
  <c r="AH130" i="9"/>
  <c r="AH190" i="9"/>
  <c r="AG130" i="9"/>
  <c r="AG190" i="9"/>
  <c r="AF130" i="9"/>
  <c r="AF190" i="9"/>
  <c r="AE130" i="9"/>
  <c r="AE190" i="9"/>
  <c r="AD130" i="9"/>
  <c r="AD190" i="9"/>
  <c r="AC130" i="9"/>
  <c r="AC190" i="9"/>
  <c r="AB130" i="9"/>
  <c r="AB190" i="9"/>
  <c r="AA130" i="9"/>
  <c r="AA190" i="9"/>
  <c r="Z130" i="9"/>
  <c r="Z190" i="9"/>
  <c r="Y130" i="9"/>
  <c r="Y190" i="9"/>
  <c r="X130" i="9"/>
  <c r="X190" i="9"/>
  <c r="W130" i="9"/>
  <c r="W190" i="9"/>
  <c r="V130" i="9"/>
  <c r="V190" i="9"/>
  <c r="U130" i="9"/>
  <c r="U190" i="9"/>
  <c r="T130" i="9"/>
  <c r="T190" i="9"/>
  <c r="S130" i="9"/>
  <c r="S190" i="9"/>
  <c r="R130" i="9"/>
  <c r="R190" i="9"/>
  <c r="Q130" i="9"/>
  <c r="Q190" i="9"/>
  <c r="P130" i="9"/>
  <c r="P190" i="9"/>
  <c r="O130" i="9"/>
  <c r="O190" i="9"/>
  <c r="N130" i="9"/>
  <c r="N190" i="9"/>
  <c r="M130" i="9"/>
  <c r="M190" i="9"/>
  <c r="L130" i="9"/>
  <c r="L190" i="9"/>
  <c r="K130" i="9"/>
  <c r="K190" i="9"/>
  <c r="J130" i="9"/>
  <c r="J190" i="9"/>
  <c r="I130" i="9"/>
  <c r="I190" i="9"/>
  <c r="H130" i="9"/>
  <c r="H190" i="9"/>
  <c r="G130" i="9"/>
  <c r="G190" i="9"/>
  <c r="F130" i="9"/>
  <c r="F190" i="9"/>
  <c r="E130" i="9"/>
  <c r="E190" i="9"/>
  <c r="D130" i="9"/>
  <c r="D190" i="9"/>
  <c r="C130" i="9"/>
  <c r="C190" i="9"/>
  <c r="B130" i="9"/>
  <c r="AL129" i="9"/>
  <c r="AL189" i="9"/>
  <c r="AK129" i="9"/>
  <c r="AK189" i="9"/>
  <c r="AJ129" i="9"/>
  <c r="AJ189" i="9"/>
  <c r="AI129" i="9"/>
  <c r="AI189" i="9"/>
  <c r="AH129" i="9"/>
  <c r="AH189" i="9"/>
  <c r="AG129" i="9"/>
  <c r="AG189" i="9"/>
  <c r="AF129" i="9"/>
  <c r="AF189" i="9"/>
  <c r="AE129" i="9"/>
  <c r="AE189" i="9"/>
  <c r="AD129" i="9"/>
  <c r="AD189" i="9"/>
  <c r="AC129" i="9"/>
  <c r="AC189" i="9"/>
  <c r="AB129" i="9"/>
  <c r="AB189" i="9"/>
  <c r="AA129" i="9"/>
  <c r="AA189" i="9"/>
  <c r="Z129" i="9"/>
  <c r="Z189" i="9"/>
  <c r="Y129" i="9"/>
  <c r="Y189" i="9"/>
  <c r="X129" i="9"/>
  <c r="X189" i="9"/>
  <c r="W129" i="9"/>
  <c r="W189" i="9"/>
  <c r="V129" i="9"/>
  <c r="V189" i="9"/>
  <c r="U129" i="9"/>
  <c r="U189" i="9"/>
  <c r="T129" i="9"/>
  <c r="T189" i="9"/>
  <c r="S129" i="9"/>
  <c r="S189" i="9"/>
  <c r="R129" i="9"/>
  <c r="R189" i="9"/>
  <c r="Q129" i="9"/>
  <c r="Q189" i="9"/>
  <c r="P129" i="9"/>
  <c r="P189" i="9"/>
  <c r="O129" i="9"/>
  <c r="O189" i="9"/>
  <c r="N129" i="9"/>
  <c r="N189" i="9"/>
  <c r="M129" i="9"/>
  <c r="M189" i="9"/>
  <c r="L129" i="9"/>
  <c r="L189" i="9"/>
  <c r="K129" i="9"/>
  <c r="K189" i="9"/>
  <c r="J129" i="9"/>
  <c r="J189" i="9"/>
  <c r="I129" i="9"/>
  <c r="I189" i="9"/>
  <c r="H129" i="9"/>
  <c r="H189" i="9"/>
  <c r="G129" i="9"/>
  <c r="G189" i="9"/>
  <c r="F129" i="9"/>
  <c r="F189" i="9"/>
  <c r="E129" i="9"/>
  <c r="E189" i="9"/>
  <c r="D129" i="9"/>
  <c r="D189" i="9"/>
  <c r="C129" i="9"/>
  <c r="C189" i="9"/>
  <c r="B129" i="9"/>
  <c r="AL128" i="9"/>
  <c r="AL188" i="9"/>
  <c r="AK128" i="9"/>
  <c r="AK188" i="9"/>
  <c r="AJ128" i="9"/>
  <c r="AJ188" i="9"/>
  <c r="AI128" i="9"/>
  <c r="AI188" i="9"/>
  <c r="AH128" i="9"/>
  <c r="AH188" i="9"/>
  <c r="AG128" i="9"/>
  <c r="AG188" i="9"/>
  <c r="AF128" i="9"/>
  <c r="AF188" i="9"/>
  <c r="AE128" i="9"/>
  <c r="AE188" i="9"/>
  <c r="AD128" i="9"/>
  <c r="AD188" i="9"/>
  <c r="AC128" i="9"/>
  <c r="AC188" i="9"/>
  <c r="AB128" i="9"/>
  <c r="AB188" i="9"/>
  <c r="AA128" i="9"/>
  <c r="AA188" i="9"/>
  <c r="Z128" i="9"/>
  <c r="Z188" i="9"/>
  <c r="Y128" i="9"/>
  <c r="Y188" i="9"/>
  <c r="X128" i="9"/>
  <c r="X188" i="9"/>
  <c r="W128" i="9"/>
  <c r="W188" i="9"/>
  <c r="V128" i="9"/>
  <c r="V188" i="9"/>
  <c r="U128" i="9"/>
  <c r="U188" i="9"/>
  <c r="T128" i="9"/>
  <c r="T188" i="9"/>
  <c r="S128" i="9"/>
  <c r="S188" i="9"/>
  <c r="R128" i="9"/>
  <c r="R188" i="9"/>
  <c r="Q128" i="9"/>
  <c r="Q188" i="9"/>
  <c r="P128" i="9"/>
  <c r="P188" i="9"/>
  <c r="O128" i="9"/>
  <c r="O188" i="9"/>
  <c r="N128" i="9"/>
  <c r="N188" i="9"/>
  <c r="M128" i="9"/>
  <c r="M188" i="9"/>
  <c r="L128" i="9"/>
  <c r="L188" i="9"/>
  <c r="K128" i="9"/>
  <c r="K188" i="9"/>
  <c r="J128" i="9"/>
  <c r="J188" i="9"/>
  <c r="I128" i="9"/>
  <c r="I188" i="9"/>
  <c r="H128" i="9"/>
  <c r="H188" i="9"/>
  <c r="G128" i="9"/>
  <c r="G188" i="9"/>
  <c r="F128" i="9"/>
  <c r="F188" i="9"/>
  <c r="E128" i="9"/>
  <c r="E188" i="9"/>
  <c r="D128" i="9"/>
  <c r="D188" i="9"/>
  <c r="C128" i="9"/>
  <c r="C188" i="9"/>
  <c r="B128" i="9"/>
  <c r="AL127" i="9"/>
  <c r="AL187" i="9"/>
  <c r="AK127" i="9"/>
  <c r="AK187" i="9"/>
  <c r="AJ127" i="9"/>
  <c r="AJ187" i="9"/>
  <c r="AI127" i="9"/>
  <c r="AI187" i="9"/>
  <c r="AH127" i="9"/>
  <c r="AH187" i="9"/>
  <c r="AG127" i="9"/>
  <c r="AG187" i="9"/>
  <c r="AF127" i="9"/>
  <c r="AF187" i="9"/>
  <c r="AE127" i="9"/>
  <c r="AE187" i="9"/>
  <c r="AD127" i="9"/>
  <c r="AD187" i="9"/>
  <c r="AC127" i="9"/>
  <c r="AC187" i="9"/>
  <c r="AB127" i="9"/>
  <c r="AB187" i="9"/>
  <c r="AA127" i="9"/>
  <c r="AA187" i="9"/>
  <c r="Z127" i="9"/>
  <c r="Z187" i="9"/>
  <c r="Y127" i="9"/>
  <c r="Y187" i="9"/>
  <c r="X127" i="9"/>
  <c r="X187" i="9"/>
  <c r="W127" i="9"/>
  <c r="W187" i="9"/>
  <c r="V127" i="9"/>
  <c r="V187" i="9"/>
  <c r="U127" i="9"/>
  <c r="U187" i="9"/>
  <c r="T127" i="9"/>
  <c r="T187" i="9"/>
  <c r="S127" i="9"/>
  <c r="S187" i="9"/>
  <c r="R127" i="9"/>
  <c r="R187" i="9"/>
  <c r="Q127" i="9"/>
  <c r="Q187" i="9"/>
  <c r="P127" i="9"/>
  <c r="P187" i="9"/>
  <c r="O127" i="9"/>
  <c r="O187" i="9"/>
  <c r="N127" i="9"/>
  <c r="N187" i="9"/>
  <c r="M127" i="9"/>
  <c r="M187" i="9"/>
  <c r="L127" i="9"/>
  <c r="L187" i="9"/>
  <c r="K127" i="9"/>
  <c r="K187" i="9"/>
  <c r="J127" i="9"/>
  <c r="J187" i="9"/>
  <c r="I127" i="9"/>
  <c r="I187" i="9"/>
  <c r="H127" i="9"/>
  <c r="H187" i="9"/>
  <c r="G127" i="9"/>
  <c r="G187" i="9"/>
  <c r="F127" i="9"/>
  <c r="F187" i="9"/>
  <c r="E127" i="9"/>
  <c r="E187" i="9"/>
  <c r="D127" i="9"/>
  <c r="D187" i="9"/>
  <c r="C127" i="9"/>
  <c r="C187" i="9"/>
  <c r="B127" i="9"/>
  <c r="AL126" i="9"/>
  <c r="AL186" i="9"/>
  <c r="AK126" i="9"/>
  <c r="AK186" i="9"/>
  <c r="AJ126" i="9"/>
  <c r="AJ186" i="9"/>
  <c r="AI126" i="9"/>
  <c r="AI186" i="9"/>
  <c r="AH126" i="9"/>
  <c r="AH186" i="9"/>
  <c r="AG126" i="9"/>
  <c r="AG186" i="9"/>
  <c r="AF126" i="9"/>
  <c r="AF186" i="9"/>
  <c r="AE126" i="9"/>
  <c r="AE186" i="9"/>
  <c r="AD126" i="9"/>
  <c r="AD186" i="9"/>
  <c r="AC126" i="9"/>
  <c r="AC186" i="9"/>
  <c r="AB126" i="9"/>
  <c r="AB186" i="9"/>
  <c r="AA126" i="9"/>
  <c r="AA186" i="9"/>
  <c r="Z126" i="9"/>
  <c r="Z186" i="9"/>
  <c r="Y126" i="9"/>
  <c r="Y186" i="9"/>
  <c r="X126" i="9"/>
  <c r="X186" i="9"/>
  <c r="W126" i="9"/>
  <c r="W186" i="9"/>
  <c r="V126" i="9"/>
  <c r="V186" i="9"/>
  <c r="U126" i="9"/>
  <c r="U186" i="9"/>
  <c r="T126" i="9"/>
  <c r="T186" i="9"/>
  <c r="S126" i="9"/>
  <c r="S186" i="9"/>
  <c r="R126" i="9"/>
  <c r="R186" i="9"/>
  <c r="Q126" i="9"/>
  <c r="Q186" i="9"/>
  <c r="P126" i="9"/>
  <c r="P186" i="9"/>
  <c r="O126" i="9"/>
  <c r="O186" i="9"/>
  <c r="N126" i="9"/>
  <c r="N186" i="9"/>
  <c r="M126" i="9"/>
  <c r="M186" i="9"/>
  <c r="L126" i="9"/>
  <c r="L186" i="9"/>
  <c r="K126" i="9"/>
  <c r="K186" i="9"/>
  <c r="J126" i="9"/>
  <c r="J186" i="9"/>
  <c r="I126" i="9"/>
  <c r="I186" i="9"/>
  <c r="H126" i="9"/>
  <c r="H186" i="9"/>
  <c r="G126" i="9"/>
  <c r="G186" i="9"/>
  <c r="F126" i="9"/>
  <c r="F186" i="9"/>
  <c r="E126" i="9"/>
  <c r="E186" i="9"/>
  <c r="D126" i="9"/>
  <c r="D186" i="9"/>
  <c r="C126" i="9"/>
  <c r="C186" i="9"/>
  <c r="B126" i="9"/>
  <c r="AL125" i="9"/>
  <c r="AL185" i="9"/>
  <c r="AK125" i="9"/>
  <c r="AK185" i="9"/>
  <c r="AJ125" i="9"/>
  <c r="AJ185" i="9"/>
  <c r="AI125" i="9"/>
  <c r="AI185" i="9"/>
  <c r="AH125" i="9"/>
  <c r="AH185" i="9"/>
  <c r="AG125" i="9"/>
  <c r="AG185" i="9"/>
  <c r="AF125" i="9"/>
  <c r="AF185" i="9"/>
  <c r="AE125" i="9"/>
  <c r="AE185" i="9"/>
  <c r="AD125" i="9"/>
  <c r="AD185" i="9"/>
  <c r="AC125" i="9"/>
  <c r="AC185" i="9"/>
  <c r="AB125" i="9"/>
  <c r="AB185" i="9"/>
  <c r="AA125" i="9"/>
  <c r="AA185" i="9"/>
  <c r="Z125" i="9"/>
  <c r="Z185" i="9"/>
  <c r="Y125" i="9"/>
  <c r="Y185" i="9"/>
  <c r="X125" i="9"/>
  <c r="X185" i="9"/>
  <c r="W125" i="9"/>
  <c r="W185" i="9"/>
  <c r="V125" i="9"/>
  <c r="V185" i="9"/>
  <c r="U125" i="9"/>
  <c r="U185" i="9"/>
  <c r="T125" i="9"/>
  <c r="T185" i="9"/>
  <c r="S125" i="9"/>
  <c r="S185" i="9"/>
  <c r="R125" i="9"/>
  <c r="R185" i="9"/>
  <c r="Q125" i="9"/>
  <c r="Q185" i="9"/>
  <c r="P125" i="9"/>
  <c r="P185" i="9"/>
  <c r="O125" i="9"/>
  <c r="O185" i="9"/>
  <c r="N125" i="9"/>
  <c r="N185" i="9"/>
  <c r="M125" i="9"/>
  <c r="M185" i="9"/>
  <c r="L125" i="9"/>
  <c r="L185" i="9"/>
  <c r="K125" i="9"/>
  <c r="K185" i="9"/>
  <c r="J125" i="9"/>
  <c r="J185" i="9"/>
  <c r="I125" i="9"/>
  <c r="I185" i="9"/>
  <c r="H125" i="9"/>
  <c r="H185" i="9"/>
  <c r="G125" i="9"/>
  <c r="G185" i="9"/>
  <c r="F125" i="9"/>
  <c r="F185" i="9"/>
  <c r="E125" i="9"/>
  <c r="E185" i="9"/>
  <c r="D125" i="9"/>
  <c r="D185" i="9"/>
  <c r="C125" i="9"/>
  <c r="C185" i="9"/>
  <c r="B125" i="9"/>
  <c r="AL124" i="9"/>
  <c r="AL184" i="9"/>
  <c r="AK124" i="9"/>
  <c r="AK184" i="9"/>
  <c r="AJ124" i="9"/>
  <c r="AJ184" i="9"/>
  <c r="AI124" i="9"/>
  <c r="AI184" i="9"/>
  <c r="AH124" i="9"/>
  <c r="AH184" i="9"/>
  <c r="AG124" i="9"/>
  <c r="AG184" i="9"/>
  <c r="AF124" i="9"/>
  <c r="AF184" i="9"/>
  <c r="AE124" i="9"/>
  <c r="AE184" i="9"/>
  <c r="AD124" i="9"/>
  <c r="AD184" i="9"/>
  <c r="AC124" i="9"/>
  <c r="AC184" i="9"/>
  <c r="AB124" i="9"/>
  <c r="AB184" i="9"/>
  <c r="AA124" i="9"/>
  <c r="AA184" i="9"/>
  <c r="Z124" i="9"/>
  <c r="Z184" i="9"/>
  <c r="Y124" i="9"/>
  <c r="Y184" i="9"/>
  <c r="X124" i="9"/>
  <c r="X184" i="9"/>
  <c r="W124" i="9"/>
  <c r="W184" i="9"/>
  <c r="V124" i="9"/>
  <c r="V184" i="9"/>
  <c r="U124" i="9"/>
  <c r="U184" i="9"/>
  <c r="T124" i="9"/>
  <c r="T184" i="9"/>
  <c r="S124" i="9"/>
  <c r="S184" i="9"/>
  <c r="R124" i="9"/>
  <c r="R184" i="9"/>
  <c r="Q124" i="9"/>
  <c r="Q184" i="9"/>
  <c r="P124" i="9"/>
  <c r="P184" i="9"/>
  <c r="O124" i="9"/>
  <c r="O184" i="9"/>
  <c r="N124" i="9"/>
  <c r="N184" i="9"/>
  <c r="M124" i="9"/>
  <c r="M184" i="9"/>
  <c r="L124" i="9"/>
  <c r="L184" i="9"/>
  <c r="K124" i="9"/>
  <c r="K184" i="9"/>
  <c r="J124" i="9"/>
  <c r="J184" i="9"/>
  <c r="I124" i="9"/>
  <c r="I184" i="9"/>
  <c r="H124" i="9"/>
  <c r="H184" i="9"/>
  <c r="G124" i="9"/>
  <c r="G184" i="9"/>
  <c r="F124" i="9"/>
  <c r="F184" i="9"/>
  <c r="E124" i="9"/>
  <c r="E184" i="9"/>
  <c r="D124" i="9"/>
  <c r="D184" i="9"/>
  <c r="C124" i="9"/>
  <c r="C184" i="9"/>
  <c r="B124" i="9"/>
  <c r="AL123" i="9"/>
  <c r="AL183" i="9"/>
  <c r="AK123" i="9"/>
  <c r="AK183" i="9"/>
  <c r="AJ123" i="9"/>
  <c r="AJ183" i="9"/>
  <c r="AI123" i="9"/>
  <c r="AI183" i="9"/>
  <c r="AH123" i="9"/>
  <c r="AH183" i="9"/>
  <c r="AG123" i="9"/>
  <c r="AG183" i="9"/>
  <c r="AF123" i="9"/>
  <c r="AF183" i="9"/>
  <c r="AE123" i="9"/>
  <c r="AE183" i="9"/>
  <c r="AD123" i="9"/>
  <c r="AD183" i="9"/>
  <c r="AC123" i="9"/>
  <c r="AC183" i="9"/>
  <c r="AB123" i="9"/>
  <c r="AB183" i="9"/>
  <c r="AA123" i="9"/>
  <c r="AA183" i="9"/>
  <c r="Z123" i="9"/>
  <c r="Z183" i="9"/>
  <c r="Y123" i="9"/>
  <c r="Y183" i="9"/>
  <c r="X123" i="9"/>
  <c r="X183" i="9"/>
  <c r="W123" i="9"/>
  <c r="W183" i="9"/>
  <c r="V123" i="9"/>
  <c r="V183" i="9"/>
  <c r="U123" i="9"/>
  <c r="U183" i="9"/>
  <c r="T123" i="9"/>
  <c r="T183" i="9"/>
  <c r="S123" i="9"/>
  <c r="S183" i="9"/>
  <c r="R123" i="9"/>
  <c r="R183" i="9"/>
  <c r="Q123" i="9"/>
  <c r="Q183" i="9"/>
  <c r="P123" i="9"/>
  <c r="P183" i="9"/>
  <c r="O123" i="9"/>
  <c r="O183" i="9"/>
  <c r="N123" i="9"/>
  <c r="N183" i="9"/>
  <c r="M123" i="9"/>
  <c r="M183" i="9"/>
  <c r="L123" i="9"/>
  <c r="L183" i="9"/>
  <c r="K123" i="9"/>
  <c r="K183" i="9"/>
  <c r="J123" i="9"/>
  <c r="J183" i="9"/>
  <c r="I123" i="9"/>
  <c r="I183" i="9"/>
  <c r="H123" i="9"/>
  <c r="H183" i="9"/>
  <c r="G123" i="9"/>
  <c r="G183" i="9"/>
  <c r="F123" i="9"/>
  <c r="F183" i="9"/>
  <c r="E123" i="9"/>
  <c r="E183" i="9"/>
  <c r="D123" i="9"/>
  <c r="D183" i="9"/>
  <c r="C123" i="9"/>
  <c r="C183" i="9"/>
  <c r="B123" i="9"/>
  <c r="AL122" i="9"/>
  <c r="AL182" i="9"/>
  <c r="AK122" i="9"/>
  <c r="AK182" i="9"/>
  <c r="AJ122" i="9"/>
  <c r="AJ182" i="9"/>
  <c r="AI122" i="9"/>
  <c r="AI182" i="9"/>
  <c r="AH122" i="9"/>
  <c r="AH182" i="9"/>
  <c r="AG122" i="9"/>
  <c r="AG182" i="9"/>
  <c r="AF122" i="9"/>
  <c r="AF182" i="9"/>
  <c r="AE122" i="9"/>
  <c r="AE182" i="9"/>
  <c r="AD122" i="9"/>
  <c r="AD182" i="9"/>
  <c r="AC122" i="9"/>
  <c r="AC182" i="9"/>
  <c r="AB122" i="9"/>
  <c r="AB182" i="9"/>
  <c r="AA122" i="9"/>
  <c r="AA182" i="9"/>
  <c r="Z122" i="9"/>
  <c r="Z182" i="9"/>
  <c r="Y122" i="9"/>
  <c r="Y182" i="9"/>
  <c r="X122" i="9"/>
  <c r="X182" i="9"/>
  <c r="W122" i="9"/>
  <c r="W182" i="9"/>
  <c r="V122" i="9"/>
  <c r="V182" i="9"/>
  <c r="U122" i="9"/>
  <c r="U182" i="9"/>
  <c r="T122" i="9"/>
  <c r="T182" i="9"/>
  <c r="S122" i="9"/>
  <c r="S182" i="9"/>
  <c r="R122" i="9"/>
  <c r="R182" i="9"/>
  <c r="Q122" i="9"/>
  <c r="Q182" i="9"/>
  <c r="P122" i="9"/>
  <c r="P182" i="9"/>
  <c r="O122" i="9"/>
  <c r="O182" i="9"/>
  <c r="N122" i="9"/>
  <c r="N182" i="9"/>
  <c r="M122" i="9"/>
  <c r="M182" i="9"/>
  <c r="L122" i="9"/>
  <c r="L182" i="9"/>
  <c r="K122" i="9"/>
  <c r="K182" i="9"/>
  <c r="J122" i="9"/>
  <c r="J182" i="9"/>
  <c r="I122" i="9"/>
  <c r="I182" i="9"/>
  <c r="H122" i="9"/>
  <c r="H182" i="9"/>
  <c r="G122" i="9"/>
  <c r="G182" i="9"/>
  <c r="F122" i="9"/>
  <c r="F182" i="9"/>
  <c r="E122" i="9"/>
  <c r="E182" i="9"/>
  <c r="D122" i="9"/>
  <c r="D182" i="9"/>
  <c r="C122" i="9"/>
  <c r="C182" i="9"/>
  <c r="B122" i="9"/>
  <c r="AL121" i="9"/>
  <c r="AL181" i="9"/>
  <c r="AK121" i="9"/>
  <c r="AK181" i="9"/>
  <c r="AJ121" i="9"/>
  <c r="AJ181" i="9"/>
  <c r="AI121" i="9"/>
  <c r="AI181" i="9"/>
  <c r="AH121" i="9"/>
  <c r="AH181" i="9"/>
  <c r="AG121" i="9"/>
  <c r="AG181" i="9"/>
  <c r="AF121" i="9"/>
  <c r="AF181" i="9"/>
  <c r="AE121" i="9"/>
  <c r="AE181" i="9"/>
  <c r="AD121" i="9"/>
  <c r="AD181" i="9"/>
  <c r="AC121" i="9"/>
  <c r="AC181" i="9"/>
  <c r="AB121" i="9"/>
  <c r="AB181" i="9"/>
  <c r="AA121" i="9"/>
  <c r="AA181" i="9"/>
  <c r="Z121" i="9"/>
  <c r="Z181" i="9"/>
  <c r="Y121" i="9"/>
  <c r="Y181" i="9"/>
  <c r="X121" i="9"/>
  <c r="X181" i="9"/>
  <c r="W121" i="9"/>
  <c r="W181" i="9"/>
  <c r="V121" i="9"/>
  <c r="V181" i="9"/>
  <c r="U121" i="9"/>
  <c r="U181" i="9"/>
  <c r="T121" i="9"/>
  <c r="T181" i="9"/>
  <c r="S121" i="9"/>
  <c r="S181" i="9"/>
  <c r="R121" i="9"/>
  <c r="R181" i="9"/>
  <c r="Q121" i="9"/>
  <c r="Q181" i="9"/>
  <c r="P121" i="9"/>
  <c r="P181" i="9"/>
  <c r="O121" i="9"/>
  <c r="O181" i="9"/>
  <c r="N121" i="9"/>
  <c r="N181" i="9"/>
  <c r="M121" i="9"/>
  <c r="M181" i="9"/>
  <c r="L121" i="9"/>
  <c r="L181" i="9"/>
  <c r="K121" i="9"/>
  <c r="K181" i="9"/>
  <c r="J121" i="9"/>
  <c r="J181" i="9"/>
  <c r="I121" i="9"/>
  <c r="I181" i="9"/>
  <c r="H121" i="9"/>
  <c r="H181" i="9"/>
  <c r="G121" i="9"/>
  <c r="G181" i="9"/>
  <c r="F121" i="9"/>
  <c r="F181" i="9"/>
  <c r="E121" i="9"/>
  <c r="E181" i="9"/>
  <c r="D121" i="9"/>
  <c r="D181" i="9"/>
  <c r="C121" i="9"/>
  <c r="C181" i="9"/>
  <c r="B121" i="9"/>
  <c r="AL120" i="9"/>
  <c r="AL180" i="9"/>
  <c r="AK120" i="9"/>
  <c r="AK180" i="9"/>
  <c r="AJ120" i="9"/>
  <c r="AJ180" i="9"/>
  <c r="AI120" i="9"/>
  <c r="AI180" i="9"/>
  <c r="AH120" i="9"/>
  <c r="AH180" i="9"/>
  <c r="AG120" i="9"/>
  <c r="AG180" i="9"/>
  <c r="AF120" i="9"/>
  <c r="AF180" i="9"/>
  <c r="AE120" i="9"/>
  <c r="AE180" i="9"/>
  <c r="AD120" i="9"/>
  <c r="AD180" i="9"/>
  <c r="AC120" i="9"/>
  <c r="AC180" i="9"/>
  <c r="AB120" i="9"/>
  <c r="AB180" i="9"/>
  <c r="AA120" i="9"/>
  <c r="AA180" i="9"/>
  <c r="Z120" i="9"/>
  <c r="Z180" i="9"/>
  <c r="Y120" i="9"/>
  <c r="Y180" i="9"/>
  <c r="X120" i="9"/>
  <c r="X180" i="9"/>
  <c r="W120" i="9"/>
  <c r="W180" i="9"/>
  <c r="V120" i="9"/>
  <c r="V180" i="9"/>
  <c r="U120" i="9"/>
  <c r="U180" i="9"/>
  <c r="T120" i="9"/>
  <c r="T180" i="9"/>
  <c r="S120" i="9"/>
  <c r="S180" i="9"/>
  <c r="R120" i="9"/>
  <c r="R180" i="9"/>
  <c r="Q120" i="9"/>
  <c r="Q180" i="9"/>
  <c r="P120" i="9"/>
  <c r="P180" i="9"/>
  <c r="O120" i="9"/>
  <c r="O180" i="9"/>
  <c r="N120" i="9"/>
  <c r="N180" i="9"/>
  <c r="M120" i="9"/>
  <c r="M180" i="9"/>
  <c r="L120" i="9"/>
  <c r="L180" i="9"/>
  <c r="K120" i="9"/>
  <c r="K180" i="9"/>
  <c r="J120" i="9"/>
  <c r="J180" i="9"/>
  <c r="I120" i="9"/>
  <c r="I180" i="9"/>
  <c r="H120" i="9"/>
  <c r="H180" i="9"/>
  <c r="G120" i="9"/>
  <c r="G180" i="9"/>
  <c r="F120" i="9"/>
  <c r="F180" i="9"/>
  <c r="E120" i="9"/>
  <c r="E180" i="9"/>
  <c r="D120" i="9"/>
  <c r="D180" i="9"/>
  <c r="C120" i="9"/>
  <c r="C180" i="9"/>
  <c r="B120" i="9"/>
  <c r="AL119" i="9"/>
  <c r="AL179" i="9"/>
  <c r="AK119" i="9"/>
  <c r="AK179" i="9"/>
  <c r="AJ119" i="9"/>
  <c r="AJ179" i="9"/>
  <c r="AI119" i="9"/>
  <c r="AI179" i="9"/>
  <c r="AH119" i="9"/>
  <c r="AH179" i="9"/>
  <c r="AG119" i="9"/>
  <c r="AG179" i="9"/>
  <c r="AF119" i="9"/>
  <c r="AF179" i="9"/>
  <c r="AE119" i="9"/>
  <c r="AE179" i="9"/>
  <c r="AD119" i="9"/>
  <c r="AD179" i="9"/>
  <c r="AC119" i="9"/>
  <c r="AC179" i="9"/>
  <c r="AB119" i="9"/>
  <c r="AB179" i="9"/>
  <c r="AA119" i="9"/>
  <c r="AA179" i="9"/>
  <c r="Z119" i="9"/>
  <c r="Z179" i="9"/>
  <c r="Y119" i="9"/>
  <c r="Y179" i="9"/>
  <c r="X119" i="9"/>
  <c r="X179" i="9"/>
  <c r="W119" i="9"/>
  <c r="W179" i="9"/>
  <c r="V119" i="9"/>
  <c r="V179" i="9"/>
  <c r="U119" i="9"/>
  <c r="U179" i="9"/>
  <c r="T119" i="9"/>
  <c r="T179" i="9"/>
  <c r="S119" i="9"/>
  <c r="S179" i="9"/>
  <c r="R119" i="9"/>
  <c r="R179" i="9"/>
  <c r="Q119" i="9"/>
  <c r="Q179" i="9"/>
  <c r="P119" i="9"/>
  <c r="P179" i="9"/>
  <c r="O119" i="9"/>
  <c r="O179" i="9"/>
  <c r="N119" i="9"/>
  <c r="N179" i="9"/>
  <c r="M119" i="9"/>
  <c r="M179" i="9"/>
  <c r="L119" i="9"/>
  <c r="L179" i="9"/>
  <c r="K119" i="9"/>
  <c r="K179" i="9"/>
  <c r="J119" i="9"/>
  <c r="J179" i="9"/>
  <c r="I119" i="9"/>
  <c r="I179" i="9"/>
  <c r="H119" i="9"/>
  <c r="H179" i="9"/>
  <c r="G119" i="9"/>
  <c r="G179" i="9"/>
  <c r="F119" i="9"/>
  <c r="F179" i="9"/>
  <c r="E119" i="9"/>
  <c r="E179" i="9"/>
  <c r="D119" i="9"/>
  <c r="D179" i="9"/>
  <c r="C119" i="9"/>
  <c r="C179" i="9"/>
  <c r="B119" i="9"/>
  <c r="AL118" i="9"/>
  <c r="AL178" i="9"/>
  <c r="AK118" i="9"/>
  <c r="AK178" i="9"/>
  <c r="AJ118" i="9"/>
  <c r="AJ178" i="9"/>
  <c r="AI118" i="9"/>
  <c r="AI178" i="9"/>
  <c r="AH118" i="9"/>
  <c r="AH178" i="9"/>
  <c r="AG118" i="9"/>
  <c r="AG178" i="9"/>
  <c r="AF118" i="9"/>
  <c r="AF178" i="9"/>
  <c r="AE118" i="9"/>
  <c r="AE178" i="9"/>
  <c r="AD118" i="9"/>
  <c r="AD178" i="9"/>
  <c r="AC118" i="9"/>
  <c r="AC178" i="9"/>
  <c r="AB118" i="9"/>
  <c r="AB178" i="9"/>
  <c r="AA118" i="9"/>
  <c r="AA178" i="9"/>
  <c r="Z118" i="9"/>
  <c r="Z178" i="9"/>
  <c r="Y118" i="9"/>
  <c r="Y178" i="9"/>
  <c r="X118" i="9"/>
  <c r="X178" i="9"/>
  <c r="W118" i="9"/>
  <c r="W178" i="9"/>
  <c r="V118" i="9"/>
  <c r="V178" i="9"/>
  <c r="U118" i="9"/>
  <c r="U178" i="9"/>
  <c r="T118" i="9"/>
  <c r="T178" i="9"/>
  <c r="S118" i="9"/>
  <c r="S178" i="9"/>
  <c r="R118" i="9"/>
  <c r="R178" i="9"/>
  <c r="Q118" i="9"/>
  <c r="Q178" i="9"/>
  <c r="P118" i="9"/>
  <c r="P178" i="9"/>
  <c r="O118" i="9"/>
  <c r="O178" i="9"/>
  <c r="N118" i="9"/>
  <c r="N178" i="9"/>
  <c r="M118" i="9"/>
  <c r="M178" i="9"/>
  <c r="L118" i="9"/>
  <c r="L178" i="9"/>
  <c r="K118" i="9"/>
  <c r="K178" i="9"/>
  <c r="J118" i="9"/>
  <c r="J178" i="9"/>
  <c r="I118" i="9"/>
  <c r="I178" i="9"/>
  <c r="H118" i="9"/>
  <c r="H178" i="9"/>
  <c r="G118" i="9"/>
  <c r="G178" i="9"/>
  <c r="F118" i="9"/>
  <c r="F178" i="9"/>
  <c r="E118" i="9"/>
  <c r="E178" i="9"/>
  <c r="D118" i="9"/>
  <c r="D178" i="9"/>
  <c r="C118" i="9"/>
  <c r="C178" i="9"/>
  <c r="B118" i="9"/>
  <c r="AL117" i="9"/>
  <c r="AL177" i="9"/>
  <c r="AK117" i="9"/>
  <c r="AK177" i="9"/>
  <c r="AJ117" i="9"/>
  <c r="AJ177" i="9"/>
  <c r="AI117" i="9"/>
  <c r="AI177" i="9"/>
  <c r="AH117" i="9"/>
  <c r="AH177" i="9"/>
  <c r="AG117" i="9"/>
  <c r="AG177" i="9"/>
  <c r="AF117" i="9"/>
  <c r="AF177" i="9"/>
  <c r="AE117" i="9"/>
  <c r="AE177" i="9"/>
  <c r="AD117" i="9"/>
  <c r="AD177" i="9"/>
  <c r="AC117" i="9"/>
  <c r="AC177" i="9"/>
  <c r="AB117" i="9"/>
  <c r="AB177" i="9"/>
  <c r="AA117" i="9"/>
  <c r="AA177" i="9"/>
  <c r="Z117" i="9"/>
  <c r="Z177" i="9"/>
  <c r="Y117" i="9"/>
  <c r="Y177" i="9"/>
  <c r="X117" i="9"/>
  <c r="X177" i="9"/>
  <c r="W117" i="9"/>
  <c r="W177" i="9"/>
  <c r="V117" i="9"/>
  <c r="V177" i="9"/>
  <c r="U117" i="9"/>
  <c r="U177" i="9"/>
  <c r="T117" i="9"/>
  <c r="T177" i="9"/>
  <c r="S117" i="9"/>
  <c r="S177" i="9"/>
  <c r="R117" i="9"/>
  <c r="R177" i="9"/>
  <c r="Q117" i="9"/>
  <c r="Q177" i="9"/>
  <c r="P117" i="9"/>
  <c r="P177" i="9"/>
  <c r="O117" i="9"/>
  <c r="O177" i="9"/>
  <c r="N117" i="9"/>
  <c r="N177" i="9"/>
  <c r="M117" i="9"/>
  <c r="M177" i="9"/>
  <c r="L117" i="9"/>
  <c r="L177" i="9"/>
  <c r="K117" i="9"/>
  <c r="K177" i="9"/>
  <c r="J117" i="9"/>
  <c r="J177" i="9"/>
  <c r="I117" i="9"/>
  <c r="I177" i="9"/>
  <c r="H117" i="9"/>
  <c r="H177" i="9"/>
  <c r="G117" i="9"/>
  <c r="G177" i="9"/>
  <c r="F117" i="9"/>
  <c r="F177" i="9"/>
  <c r="E117" i="9"/>
  <c r="E177" i="9"/>
  <c r="D117" i="9"/>
  <c r="D177" i="9"/>
  <c r="C117" i="9"/>
  <c r="C177" i="9"/>
  <c r="B117" i="9"/>
  <c r="AL116" i="9"/>
  <c r="AL176" i="9"/>
  <c r="AK116" i="9"/>
  <c r="AK176" i="9"/>
  <c r="AJ116" i="9"/>
  <c r="AJ176" i="9"/>
  <c r="AI116" i="9"/>
  <c r="AI176" i="9"/>
  <c r="AH116" i="9"/>
  <c r="AH176" i="9"/>
  <c r="AG116" i="9"/>
  <c r="AG176" i="9"/>
  <c r="AF116" i="9"/>
  <c r="AF176" i="9"/>
  <c r="AE116" i="9"/>
  <c r="AE176" i="9"/>
  <c r="AD116" i="9"/>
  <c r="AD176" i="9"/>
  <c r="AC116" i="9"/>
  <c r="AC176" i="9"/>
  <c r="AB116" i="9"/>
  <c r="AB176" i="9"/>
  <c r="AA116" i="9"/>
  <c r="AA176" i="9"/>
  <c r="Z116" i="9"/>
  <c r="Z176" i="9"/>
  <c r="Y116" i="9"/>
  <c r="Y176" i="9"/>
  <c r="X116" i="9"/>
  <c r="X176" i="9"/>
  <c r="W116" i="9"/>
  <c r="W176" i="9"/>
  <c r="V116" i="9"/>
  <c r="V176" i="9"/>
  <c r="U116" i="9"/>
  <c r="U176" i="9"/>
  <c r="T116" i="9"/>
  <c r="T176" i="9"/>
  <c r="S116" i="9"/>
  <c r="S176" i="9"/>
  <c r="R116" i="9"/>
  <c r="R176" i="9"/>
  <c r="Q116" i="9"/>
  <c r="Q176" i="9"/>
  <c r="P116" i="9"/>
  <c r="P176" i="9"/>
  <c r="O116" i="9"/>
  <c r="O176" i="9"/>
  <c r="N116" i="9"/>
  <c r="N176" i="9"/>
  <c r="M116" i="9"/>
  <c r="M176" i="9"/>
  <c r="L116" i="9"/>
  <c r="L176" i="9"/>
  <c r="K116" i="9"/>
  <c r="K176" i="9"/>
  <c r="J116" i="9"/>
  <c r="J176" i="9"/>
  <c r="I116" i="9"/>
  <c r="I176" i="9"/>
  <c r="H116" i="9"/>
  <c r="H176" i="9"/>
  <c r="G116" i="9"/>
  <c r="G176" i="9"/>
  <c r="F116" i="9"/>
  <c r="F176" i="9"/>
  <c r="E116" i="9"/>
  <c r="E176" i="9"/>
  <c r="D116" i="9"/>
  <c r="D176" i="9"/>
  <c r="C116" i="9"/>
  <c r="C176" i="9"/>
  <c r="B116" i="9"/>
  <c r="AL115" i="9"/>
  <c r="AL175" i="9"/>
  <c r="AK115" i="9"/>
  <c r="AK175" i="9"/>
  <c r="AJ115" i="9"/>
  <c r="AJ175" i="9"/>
  <c r="AI115" i="9"/>
  <c r="AI175" i="9"/>
  <c r="AH115" i="9"/>
  <c r="AH175" i="9"/>
  <c r="AG115" i="9"/>
  <c r="AG175" i="9"/>
  <c r="AF115" i="9"/>
  <c r="AF175" i="9"/>
  <c r="AE115" i="9"/>
  <c r="AE175" i="9"/>
  <c r="AD115" i="9"/>
  <c r="AD175" i="9"/>
  <c r="AC115" i="9"/>
  <c r="AC175" i="9"/>
  <c r="AB115" i="9"/>
  <c r="AB175" i="9"/>
  <c r="AA115" i="9"/>
  <c r="AA175" i="9"/>
  <c r="Z115" i="9"/>
  <c r="Z175" i="9"/>
  <c r="Y115" i="9"/>
  <c r="Y175" i="9"/>
  <c r="X115" i="9"/>
  <c r="X175" i="9"/>
  <c r="W115" i="9"/>
  <c r="W175" i="9"/>
  <c r="V115" i="9"/>
  <c r="V175" i="9"/>
  <c r="U115" i="9"/>
  <c r="U175" i="9"/>
  <c r="T115" i="9"/>
  <c r="T175" i="9"/>
  <c r="S115" i="9"/>
  <c r="S175" i="9"/>
  <c r="R115" i="9"/>
  <c r="R175" i="9"/>
  <c r="Q115" i="9"/>
  <c r="Q175" i="9"/>
  <c r="P115" i="9"/>
  <c r="P175" i="9"/>
  <c r="O115" i="9"/>
  <c r="O175" i="9"/>
  <c r="N115" i="9"/>
  <c r="N175" i="9"/>
  <c r="M115" i="9"/>
  <c r="M175" i="9"/>
  <c r="L115" i="9"/>
  <c r="L175" i="9"/>
  <c r="K115" i="9"/>
  <c r="K175" i="9"/>
  <c r="J115" i="9"/>
  <c r="J175" i="9"/>
  <c r="I115" i="9"/>
  <c r="I175" i="9"/>
  <c r="H115" i="9"/>
  <c r="H175" i="9"/>
  <c r="G115" i="9"/>
  <c r="G175" i="9"/>
  <c r="F115" i="9"/>
  <c r="F175" i="9"/>
  <c r="E115" i="9"/>
  <c r="E175" i="9"/>
  <c r="D115" i="9"/>
  <c r="D175" i="9"/>
  <c r="C115" i="9"/>
  <c r="C175" i="9"/>
  <c r="B115" i="9"/>
  <c r="AL114" i="9"/>
  <c r="AL174" i="9"/>
  <c r="AK114" i="9"/>
  <c r="AK174" i="9"/>
  <c r="AJ114" i="9"/>
  <c r="AJ174" i="9"/>
  <c r="AI114" i="9"/>
  <c r="AI174" i="9"/>
  <c r="AH114" i="9"/>
  <c r="AH174" i="9"/>
  <c r="AG114" i="9"/>
  <c r="AG174" i="9"/>
  <c r="AF114" i="9"/>
  <c r="AF174" i="9"/>
  <c r="AE114" i="9"/>
  <c r="AE174" i="9"/>
  <c r="AD114" i="9"/>
  <c r="AD174" i="9"/>
  <c r="AC114" i="9"/>
  <c r="AC174" i="9"/>
  <c r="AB114" i="9"/>
  <c r="AB174" i="9"/>
  <c r="AA114" i="9"/>
  <c r="AA174" i="9"/>
  <c r="Z114" i="9"/>
  <c r="Z174" i="9"/>
  <c r="Y114" i="9"/>
  <c r="Y174" i="9"/>
  <c r="X114" i="9"/>
  <c r="X174" i="9"/>
  <c r="W114" i="9"/>
  <c r="W174" i="9"/>
  <c r="V114" i="9"/>
  <c r="V174" i="9"/>
  <c r="U114" i="9"/>
  <c r="U174" i="9"/>
  <c r="T114" i="9"/>
  <c r="T174" i="9"/>
  <c r="S114" i="9"/>
  <c r="S174" i="9"/>
  <c r="R114" i="9"/>
  <c r="R174" i="9"/>
  <c r="Q114" i="9"/>
  <c r="Q174" i="9"/>
  <c r="P114" i="9"/>
  <c r="P174" i="9"/>
  <c r="O114" i="9"/>
  <c r="O174" i="9"/>
  <c r="N114" i="9"/>
  <c r="N174" i="9"/>
  <c r="M114" i="9"/>
  <c r="M174" i="9"/>
  <c r="L114" i="9"/>
  <c r="L174" i="9"/>
  <c r="K114" i="9"/>
  <c r="K174" i="9"/>
  <c r="J114" i="9"/>
  <c r="J174" i="9"/>
  <c r="I114" i="9"/>
  <c r="I174" i="9"/>
  <c r="H114" i="9"/>
  <c r="H174" i="9"/>
  <c r="G114" i="9"/>
  <c r="G174" i="9"/>
  <c r="F114" i="9"/>
  <c r="F174" i="9"/>
  <c r="E114" i="9"/>
  <c r="E174" i="9"/>
  <c r="D114" i="9"/>
  <c r="D174" i="9"/>
  <c r="C114" i="9"/>
  <c r="C174" i="9"/>
  <c r="B114" i="9"/>
  <c r="AL113" i="9"/>
  <c r="AL173" i="9"/>
  <c r="AK113" i="9"/>
  <c r="AK173" i="9"/>
  <c r="AJ113" i="9"/>
  <c r="AJ173" i="9"/>
  <c r="AI113" i="9"/>
  <c r="AI173" i="9"/>
  <c r="AH113" i="9"/>
  <c r="AH173" i="9"/>
  <c r="AG113" i="9"/>
  <c r="AG173" i="9"/>
  <c r="AF113" i="9"/>
  <c r="AF173" i="9"/>
  <c r="AE113" i="9"/>
  <c r="AE173" i="9"/>
  <c r="AD113" i="9"/>
  <c r="AD173" i="9"/>
  <c r="AC113" i="9"/>
  <c r="AC173" i="9"/>
  <c r="AB113" i="9"/>
  <c r="AB173" i="9"/>
  <c r="AA113" i="9"/>
  <c r="AA173" i="9"/>
  <c r="Z113" i="9"/>
  <c r="Z173" i="9"/>
  <c r="Y113" i="9"/>
  <c r="Y173" i="9"/>
  <c r="X113" i="9"/>
  <c r="X173" i="9"/>
  <c r="W113" i="9"/>
  <c r="W173" i="9"/>
  <c r="V113" i="9"/>
  <c r="V173" i="9"/>
  <c r="U113" i="9"/>
  <c r="U173" i="9"/>
  <c r="T113" i="9"/>
  <c r="T173" i="9"/>
  <c r="S113" i="9"/>
  <c r="S173" i="9"/>
  <c r="R113" i="9"/>
  <c r="R173" i="9"/>
  <c r="Q113" i="9"/>
  <c r="Q173" i="9"/>
  <c r="P113" i="9"/>
  <c r="P173" i="9"/>
  <c r="O113" i="9"/>
  <c r="O173" i="9"/>
  <c r="N113" i="9"/>
  <c r="N173" i="9"/>
  <c r="M113" i="9"/>
  <c r="M173" i="9"/>
  <c r="L113" i="9"/>
  <c r="L173" i="9"/>
  <c r="K113" i="9"/>
  <c r="K173" i="9"/>
  <c r="J113" i="9"/>
  <c r="J173" i="9"/>
  <c r="I113" i="9"/>
  <c r="I173" i="9"/>
  <c r="H113" i="9"/>
  <c r="H173" i="9"/>
  <c r="G113" i="9"/>
  <c r="G173" i="9"/>
  <c r="F113" i="9"/>
  <c r="F173" i="9"/>
  <c r="E113" i="9"/>
  <c r="E173" i="9"/>
  <c r="D113" i="9"/>
  <c r="D173" i="9"/>
  <c r="C113" i="9"/>
  <c r="C173" i="9"/>
  <c r="B113" i="9"/>
  <c r="AL112" i="9"/>
  <c r="AL172" i="9"/>
  <c r="AK112" i="9"/>
  <c r="AK172" i="9"/>
  <c r="AJ112" i="9"/>
  <c r="AJ172" i="9"/>
  <c r="AI112" i="9"/>
  <c r="AI172" i="9"/>
  <c r="AH112" i="9"/>
  <c r="AH172" i="9"/>
  <c r="AG112" i="9"/>
  <c r="AG172" i="9"/>
  <c r="AF112" i="9"/>
  <c r="AF172" i="9"/>
  <c r="AE112" i="9"/>
  <c r="AE172" i="9"/>
  <c r="AD112" i="9"/>
  <c r="AD172" i="9"/>
  <c r="AC112" i="9"/>
  <c r="AC172" i="9"/>
  <c r="AB112" i="9"/>
  <c r="AB172" i="9"/>
  <c r="AA112" i="9"/>
  <c r="AA172" i="9"/>
  <c r="Z112" i="9"/>
  <c r="Z172" i="9"/>
  <c r="Y112" i="9"/>
  <c r="Y172" i="9"/>
  <c r="X112" i="9"/>
  <c r="X172" i="9"/>
  <c r="W112" i="9"/>
  <c r="W172" i="9"/>
  <c r="V112" i="9"/>
  <c r="V172" i="9"/>
  <c r="U112" i="9"/>
  <c r="U172" i="9"/>
  <c r="T112" i="9"/>
  <c r="T172" i="9"/>
  <c r="S112" i="9"/>
  <c r="S172" i="9"/>
  <c r="R112" i="9"/>
  <c r="R172" i="9"/>
  <c r="Q112" i="9"/>
  <c r="Q172" i="9"/>
  <c r="P112" i="9"/>
  <c r="P172" i="9"/>
  <c r="O112" i="9"/>
  <c r="O172" i="9"/>
  <c r="N112" i="9"/>
  <c r="N172" i="9"/>
  <c r="M112" i="9"/>
  <c r="M172" i="9"/>
  <c r="L112" i="9"/>
  <c r="L172" i="9"/>
  <c r="K112" i="9"/>
  <c r="K172" i="9"/>
  <c r="J112" i="9"/>
  <c r="J172" i="9"/>
  <c r="I112" i="9"/>
  <c r="I172" i="9"/>
  <c r="H112" i="9"/>
  <c r="H172" i="9"/>
  <c r="G112" i="9"/>
  <c r="G172" i="9"/>
  <c r="F112" i="9"/>
  <c r="F172" i="9"/>
  <c r="E112" i="9"/>
  <c r="E172" i="9"/>
  <c r="D112" i="9"/>
  <c r="D172" i="9"/>
  <c r="C112" i="9"/>
  <c r="C172" i="9"/>
  <c r="B112" i="9"/>
  <c r="AL111" i="9"/>
  <c r="AL171" i="9"/>
  <c r="AK111" i="9"/>
  <c r="AK171" i="9"/>
  <c r="AJ111" i="9"/>
  <c r="AJ171" i="9"/>
  <c r="AI111" i="9"/>
  <c r="AI171" i="9"/>
  <c r="AH111" i="9"/>
  <c r="AH171" i="9"/>
  <c r="AG111" i="9"/>
  <c r="AG171" i="9"/>
  <c r="AF111" i="9"/>
  <c r="AF171" i="9"/>
  <c r="AE111" i="9"/>
  <c r="AE171" i="9"/>
  <c r="AD111" i="9"/>
  <c r="AD171" i="9"/>
  <c r="AC111" i="9"/>
  <c r="AC171" i="9"/>
  <c r="AB111" i="9"/>
  <c r="AB171" i="9"/>
  <c r="AA111" i="9"/>
  <c r="AA171" i="9"/>
  <c r="Z111" i="9"/>
  <c r="Z171" i="9"/>
  <c r="Y111" i="9"/>
  <c r="Y171" i="9"/>
  <c r="X111" i="9"/>
  <c r="X171" i="9"/>
  <c r="W111" i="9"/>
  <c r="W171" i="9"/>
  <c r="V111" i="9"/>
  <c r="V171" i="9"/>
  <c r="U111" i="9"/>
  <c r="U171" i="9"/>
  <c r="T111" i="9"/>
  <c r="T171" i="9"/>
  <c r="S111" i="9"/>
  <c r="S171" i="9"/>
  <c r="R111" i="9"/>
  <c r="R171" i="9"/>
  <c r="Q111" i="9"/>
  <c r="Q171" i="9"/>
  <c r="P111" i="9"/>
  <c r="P171" i="9"/>
  <c r="O111" i="9"/>
  <c r="O171" i="9"/>
  <c r="N111" i="9"/>
  <c r="N171" i="9"/>
  <c r="M111" i="9"/>
  <c r="M171" i="9"/>
  <c r="L111" i="9"/>
  <c r="L171" i="9"/>
  <c r="K111" i="9"/>
  <c r="K171" i="9"/>
  <c r="J111" i="9"/>
  <c r="J171" i="9"/>
  <c r="I111" i="9"/>
  <c r="I171" i="9"/>
  <c r="H111" i="9"/>
  <c r="H171" i="9"/>
  <c r="G111" i="9"/>
  <c r="G171" i="9"/>
  <c r="F111" i="9"/>
  <c r="F171" i="9"/>
  <c r="E111" i="9"/>
  <c r="E171" i="9"/>
  <c r="D111" i="9"/>
  <c r="D171" i="9"/>
  <c r="C111" i="9"/>
  <c r="C171" i="9"/>
  <c r="B111" i="9"/>
  <c r="AL110" i="9"/>
  <c r="AL170" i="9"/>
  <c r="AK110" i="9"/>
  <c r="AK170" i="9"/>
  <c r="AJ110" i="9"/>
  <c r="AJ170" i="9"/>
  <c r="AI110" i="9"/>
  <c r="AI170" i="9"/>
  <c r="AH110" i="9"/>
  <c r="AH170" i="9"/>
  <c r="AG110" i="9"/>
  <c r="AG170" i="9"/>
  <c r="AF110" i="9"/>
  <c r="AF170" i="9"/>
  <c r="AE110" i="9"/>
  <c r="AE170" i="9"/>
  <c r="AD110" i="9"/>
  <c r="AD170" i="9"/>
  <c r="AC110" i="9"/>
  <c r="AC170" i="9"/>
  <c r="AB110" i="9"/>
  <c r="AB170" i="9"/>
  <c r="AA110" i="9"/>
  <c r="AA170" i="9"/>
  <c r="Z110" i="9"/>
  <c r="Z170" i="9"/>
  <c r="Y110" i="9"/>
  <c r="Y170" i="9"/>
  <c r="X110" i="9"/>
  <c r="X170" i="9"/>
  <c r="W110" i="9"/>
  <c r="W170" i="9"/>
  <c r="V110" i="9"/>
  <c r="V170" i="9"/>
  <c r="U110" i="9"/>
  <c r="U170" i="9"/>
  <c r="T110" i="9"/>
  <c r="T170" i="9"/>
  <c r="S110" i="9"/>
  <c r="S170" i="9"/>
  <c r="R110" i="9"/>
  <c r="R170" i="9"/>
  <c r="Q110" i="9"/>
  <c r="Q170" i="9"/>
  <c r="P110" i="9"/>
  <c r="P170" i="9"/>
  <c r="O110" i="9"/>
  <c r="O170" i="9"/>
  <c r="N110" i="9"/>
  <c r="N170" i="9"/>
  <c r="M110" i="9"/>
  <c r="M170" i="9"/>
  <c r="L110" i="9"/>
  <c r="L170" i="9"/>
  <c r="K110" i="9"/>
  <c r="K170" i="9"/>
  <c r="J110" i="9"/>
  <c r="J170" i="9"/>
  <c r="I110" i="9"/>
  <c r="I170" i="9"/>
  <c r="H110" i="9"/>
  <c r="H170" i="9"/>
  <c r="G110" i="9"/>
  <c r="G170" i="9"/>
  <c r="F110" i="9"/>
  <c r="F170" i="9"/>
  <c r="E110" i="9"/>
  <c r="E170" i="9"/>
  <c r="D110" i="9"/>
  <c r="D170" i="9"/>
  <c r="C110" i="9"/>
  <c r="C170" i="9"/>
  <c r="B110" i="9"/>
  <c r="AL109" i="9"/>
  <c r="AL169" i="9"/>
  <c r="AK109" i="9"/>
  <c r="AK169" i="9"/>
  <c r="AJ109" i="9"/>
  <c r="AJ169" i="9"/>
  <c r="AI109" i="9"/>
  <c r="AI169" i="9"/>
  <c r="AH109" i="9"/>
  <c r="AH169" i="9"/>
  <c r="AG109" i="9"/>
  <c r="AG169" i="9"/>
  <c r="AF109" i="9"/>
  <c r="AF169" i="9"/>
  <c r="AE109" i="9"/>
  <c r="AE169" i="9"/>
  <c r="AD109" i="9"/>
  <c r="AD169" i="9"/>
  <c r="AC109" i="9"/>
  <c r="AC169" i="9"/>
  <c r="AB109" i="9"/>
  <c r="AB169" i="9"/>
  <c r="AA109" i="9"/>
  <c r="AA169" i="9"/>
  <c r="Z109" i="9"/>
  <c r="Z169" i="9"/>
  <c r="Y109" i="9"/>
  <c r="Y169" i="9"/>
  <c r="X109" i="9"/>
  <c r="X169" i="9"/>
  <c r="W109" i="9"/>
  <c r="W169" i="9"/>
  <c r="V109" i="9"/>
  <c r="V169" i="9"/>
  <c r="U109" i="9"/>
  <c r="U169" i="9"/>
  <c r="T109" i="9"/>
  <c r="T169" i="9"/>
  <c r="S109" i="9"/>
  <c r="S169" i="9"/>
  <c r="R109" i="9"/>
  <c r="R169" i="9"/>
  <c r="Q109" i="9"/>
  <c r="Q169" i="9"/>
  <c r="P109" i="9"/>
  <c r="P169" i="9"/>
  <c r="O109" i="9"/>
  <c r="O169" i="9"/>
  <c r="N109" i="9"/>
  <c r="N169" i="9"/>
  <c r="M109" i="9"/>
  <c r="M169" i="9"/>
  <c r="L109" i="9"/>
  <c r="L169" i="9"/>
  <c r="K109" i="9"/>
  <c r="K169" i="9"/>
  <c r="J109" i="9"/>
  <c r="J169" i="9"/>
  <c r="I109" i="9"/>
  <c r="I169" i="9"/>
  <c r="H109" i="9"/>
  <c r="H169" i="9"/>
  <c r="G109" i="9"/>
  <c r="G169" i="9"/>
  <c r="F109" i="9"/>
  <c r="F169" i="9"/>
  <c r="E109" i="9"/>
  <c r="E169" i="9"/>
  <c r="D109" i="9"/>
  <c r="D169" i="9"/>
  <c r="C109" i="9"/>
  <c r="C169" i="9"/>
  <c r="B109" i="9"/>
  <c r="AR109" i="9"/>
  <c r="AL108" i="9"/>
  <c r="AL168" i="9"/>
  <c r="AK108" i="9"/>
  <c r="AK168" i="9"/>
  <c r="AJ108" i="9"/>
  <c r="AJ168" i="9"/>
  <c r="AI108" i="9"/>
  <c r="AI168" i="9"/>
  <c r="AH108" i="9"/>
  <c r="AH168" i="9"/>
  <c r="AG108" i="9"/>
  <c r="AG168" i="9"/>
  <c r="AF108" i="9"/>
  <c r="AF168" i="9"/>
  <c r="AE108" i="9"/>
  <c r="AE168" i="9"/>
  <c r="AD108" i="9"/>
  <c r="AD168" i="9"/>
  <c r="AC108" i="9"/>
  <c r="AC168" i="9"/>
  <c r="AB108" i="9"/>
  <c r="AB168" i="9"/>
  <c r="AA108" i="9"/>
  <c r="AA168" i="9"/>
  <c r="Z108" i="9"/>
  <c r="Z168" i="9"/>
  <c r="Y108" i="9"/>
  <c r="Y168" i="9"/>
  <c r="X108" i="9"/>
  <c r="X168" i="9"/>
  <c r="W108" i="9"/>
  <c r="W168" i="9"/>
  <c r="V108" i="9"/>
  <c r="V168" i="9"/>
  <c r="U108" i="9"/>
  <c r="U168" i="9"/>
  <c r="T108" i="9"/>
  <c r="T168" i="9"/>
  <c r="S108" i="9"/>
  <c r="S168" i="9"/>
  <c r="R108" i="9"/>
  <c r="R168" i="9"/>
  <c r="Q108" i="9"/>
  <c r="Q168" i="9"/>
  <c r="P108" i="9"/>
  <c r="P168" i="9"/>
  <c r="O108" i="9"/>
  <c r="O168" i="9"/>
  <c r="N108" i="9"/>
  <c r="N168" i="9"/>
  <c r="M108" i="9"/>
  <c r="M168" i="9"/>
  <c r="L108" i="9"/>
  <c r="L168" i="9"/>
  <c r="K108" i="9"/>
  <c r="K168" i="9"/>
  <c r="J108" i="9"/>
  <c r="J168" i="9"/>
  <c r="I108" i="9"/>
  <c r="I168" i="9"/>
  <c r="H108" i="9"/>
  <c r="H168" i="9"/>
  <c r="G108" i="9"/>
  <c r="G168" i="9"/>
  <c r="F108" i="9"/>
  <c r="F168" i="9"/>
  <c r="E108" i="9"/>
  <c r="E168" i="9"/>
  <c r="D108" i="9"/>
  <c r="D168" i="9"/>
  <c r="C108" i="9"/>
  <c r="C168" i="9"/>
  <c r="B108" i="9"/>
  <c r="AL107" i="9"/>
  <c r="AL167" i="9"/>
  <c r="AK107" i="9"/>
  <c r="AK167" i="9"/>
  <c r="AJ107" i="9"/>
  <c r="AJ167" i="9"/>
  <c r="AI107" i="9"/>
  <c r="AI167" i="9"/>
  <c r="AH107" i="9"/>
  <c r="AH167" i="9"/>
  <c r="AG107" i="9"/>
  <c r="AG167" i="9"/>
  <c r="AF107" i="9"/>
  <c r="AF167" i="9"/>
  <c r="AE107" i="9"/>
  <c r="AE167" i="9"/>
  <c r="AD107" i="9"/>
  <c r="AD167" i="9"/>
  <c r="AC107" i="9"/>
  <c r="AC167" i="9"/>
  <c r="AB107" i="9"/>
  <c r="AB167" i="9"/>
  <c r="AA107" i="9"/>
  <c r="AA167" i="9"/>
  <c r="Z107" i="9"/>
  <c r="Z167" i="9"/>
  <c r="Y107" i="9"/>
  <c r="Y167" i="9"/>
  <c r="X107" i="9"/>
  <c r="X167" i="9"/>
  <c r="W107" i="9"/>
  <c r="W167" i="9"/>
  <c r="V107" i="9"/>
  <c r="V167" i="9"/>
  <c r="U107" i="9"/>
  <c r="U167" i="9"/>
  <c r="T107" i="9"/>
  <c r="T167" i="9"/>
  <c r="S107" i="9"/>
  <c r="S167" i="9"/>
  <c r="R107" i="9"/>
  <c r="R167" i="9"/>
  <c r="Q107" i="9"/>
  <c r="Q167" i="9"/>
  <c r="P107" i="9"/>
  <c r="P167" i="9"/>
  <c r="O107" i="9"/>
  <c r="O167" i="9"/>
  <c r="N107" i="9"/>
  <c r="N167" i="9"/>
  <c r="M107" i="9"/>
  <c r="M167" i="9"/>
  <c r="L107" i="9"/>
  <c r="L167" i="9"/>
  <c r="K107" i="9"/>
  <c r="K167" i="9"/>
  <c r="J107" i="9"/>
  <c r="J167" i="9"/>
  <c r="I107" i="9"/>
  <c r="I167" i="9"/>
  <c r="H107" i="9"/>
  <c r="H167" i="9"/>
  <c r="G107" i="9"/>
  <c r="G167" i="9"/>
  <c r="F107" i="9"/>
  <c r="F167" i="9"/>
  <c r="E107" i="9"/>
  <c r="E167" i="9"/>
  <c r="D107" i="9"/>
  <c r="D167" i="9"/>
  <c r="C107" i="9"/>
  <c r="C167" i="9"/>
  <c r="B107" i="9"/>
  <c r="AR107" i="9"/>
  <c r="AL105" i="9"/>
  <c r="AK105" i="9"/>
  <c r="AJ105" i="9"/>
  <c r="AI105" i="9"/>
  <c r="AH105" i="9"/>
  <c r="AG105" i="9"/>
  <c r="AF105" i="9"/>
  <c r="AE105" i="9"/>
  <c r="AD105" i="9"/>
  <c r="AC105" i="9"/>
  <c r="AB105" i="9"/>
  <c r="AA105" i="9"/>
  <c r="Z105" i="9"/>
  <c r="Y105" i="9"/>
  <c r="X105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L104" i="9"/>
  <c r="AK104" i="9"/>
  <c r="AJ104" i="9"/>
  <c r="AI104" i="9"/>
  <c r="AH104" i="9"/>
  <c r="AG104" i="9"/>
  <c r="AF104" i="9"/>
  <c r="AE104" i="9"/>
  <c r="AD104" i="9"/>
  <c r="AC104" i="9"/>
  <c r="AB104" i="9"/>
  <c r="AA104" i="9"/>
  <c r="Z104" i="9"/>
  <c r="Y104" i="9"/>
  <c r="X104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L75" i="9"/>
  <c r="AK75" i="9"/>
  <c r="AJ75" i="9"/>
  <c r="AI75" i="9"/>
  <c r="AH75" i="9"/>
  <c r="AG75" i="9"/>
  <c r="AF75" i="9"/>
  <c r="AE75" i="9"/>
  <c r="AD75" i="9"/>
  <c r="AC75" i="9"/>
  <c r="AB75" i="9"/>
  <c r="AA75" i="9"/>
  <c r="Z75" i="9"/>
  <c r="Y75" i="9"/>
  <c r="X75" i="9"/>
  <c r="W75" i="9"/>
  <c r="V75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L74" i="9"/>
  <c r="AK74" i="9"/>
  <c r="AJ74" i="9"/>
  <c r="AI74" i="9"/>
  <c r="AH74" i="9"/>
  <c r="AG74" i="9"/>
  <c r="AF74" i="9"/>
  <c r="AE74" i="9"/>
  <c r="AD74" i="9"/>
  <c r="AC74" i="9"/>
  <c r="AB74" i="9"/>
  <c r="AA74" i="9"/>
  <c r="Z74" i="9"/>
  <c r="Y74" i="9"/>
  <c r="X74" i="9"/>
  <c r="W74" i="9"/>
  <c r="V74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L69" i="9"/>
  <c r="AK69" i="9"/>
  <c r="AJ69" i="9"/>
  <c r="AI69" i="9"/>
  <c r="AH69" i="9"/>
  <c r="AG69" i="9"/>
  <c r="AF69" i="9"/>
  <c r="AE69" i="9"/>
  <c r="AD69" i="9"/>
  <c r="AC69" i="9"/>
  <c r="AB69" i="9"/>
  <c r="AA69" i="9"/>
  <c r="Z69" i="9"/>
  <c r="Y69" i="9"/>
  <c r="X69" i="9"/>
  <c r="W69" i="9"/>
  <c r="V69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L68" i="9"/>
  <c r="AK68" i="9"/>
  <c r="AJ68" i="9"/>
  <c r="AI68" i="9"/>
  <c r="AH68" i="9"/>
  <c r="AG68" i="9"/>
  <c r="AF68" i="9"/>
  <c r="AE68" i="9"/>
  <c r="AD68" i="9"/>
  <c r="AC68" i="9"/>
  <c r="AB68" i="9"/>
  <c r="AA68" i="9"/>
  <c r="Z68" i="9"/>
  <c r="Y68" i="9"/>
  <c r="X68" i="9"/>
  <c r="W68" i="9"/>
  <c r="V68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N68" i="9"/>
  <c r="AL67" i="9"/>
  <c r="AK67" i="9"/>
  <c r="AJ67" i="9"/>
  <c r="AI67" i="9"/>
  <c r="AH67" i="9"/>
  <c r="AG67" i="9"/>
  <c r="AF67" i="9"/>
  <c r="AE67" i="9"/>
  <c r="AD67" i="9"/>
  <c r="AC67" i="9"/>
  <c r="AB67" i="9"/>
  <c r="AA67" i="9"/>
  <c r="Z67" i="9"/>
  <c r="Y67" i="9"/>
  <c r="X67" i="9"/>
  <c r="W67" i="9"/>
  <c r="V67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L66" i="9"/>
  <c r="AK66" i="9"/>
  <c r="AJ66" i="9"/>
  <c r="AI66" i="9"/>
  <c r="AH66" i="9"/>
  <c r="AG66" i="9"/>
  <c r="AF66" i="9"/>
  <c r="AE66" i="9"/>
  <c r="AD66" i="9"/>
  <c r="AC66" i="9"/>
  <c r="AB66" i="9"/>
  <c r="AA66" i="9"/>
  <c r="Z66" i="9"/>
  <c r="Y66" i="9"/>
  <c r="X66" i="9"/>
  <c r="W66" i="9"/>
  <c r="V66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N66" i="9"/>
  <c r="AL65" i="9"/>
  <c r="AK65" i="9"/>
  <c r="AJ65" i="9"/>
  <c r="AI65" i="9"/>
  <c r="AH65" i="9"/>
  <c r="AG65" i="9"/>
  <c r="AF65" i="9"/>
  <c r="AE65" i="9"/>
  <c r="AD65" i="9"/>
  <c r="AC65" i="9"/>
  <c r="AB65" i="9"/>
  <c r="AA65" i="9"/>
  <c r="Z65" i="9"/>
  <c r="Y65" i="9"/>
  <c r="X65" i="9"/>
  <c r="W65" i="9"/>
  <c r="V65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M65" i="9"/>
  <c r="AL64" i="9"/>
  <c r="AK64" i="9"/>
  <c r="AJ64" i="9"/>
  <c r="AI64" i="9"/>
  <c r="AH64" i="9"/>
  <c r="AG64" i="9"/>
  <c r="AF64" i="9"/>
  <c r="AE64" i="9"/>
  <c r="AD64" i="9"/>
  <c r="AC64" i="9"/>
  <c r="AB64" i="9"/>
  <c r="AA64" i="9"/>
  <c r="Z64" i="9"/>
  <c r="Y64" i="9"/>
  <c r="X64" i="9"/>
  <c r="W64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N64" i="9"/>
  <c r="AL63" i="9"/>
  <c r="AK63" i="9"/>
  <c r="AJ63" i="9"/>
  <c r="AI63" i="9"/>
  <c r="AH63" i="9"/>
  <c r="AG63" i="9"/>
  <c r="AF63" i="9"/>
  <c r="AE63" i="9"/>
  <c r="AD63" i="9"/>
  <c r="AC63" i="9"/>
  <c r="AB63" i="9"/>
  <c r="AA63" i="9"/>
  <c r="Z63" i="9"/>
  <c r="Y63" i="9"/>
  <c r="X63" i="9"/>
  <c r="W63" i="9"/>
  <c r="V63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M63" i="9"/>
  <c r="AL62" i="9"/>
  <c r="AK62" i="9"/>
  <c r="AJ62" i="9"/>
  <c r="AI62" i="9"/>
  <c r="AH62" i="9"/>
  <c r="AG62" i="9"/>
  <c r="AF62" i="9"/>
  <c r="AE62" i="9"/>
  <c r="AD62" i="9"/>
  <c r="AC62" i="9"/>
  <c r="AB62" i="9"/>
  <c r="AA62" i="9"/>
  <c r="Z62" i="9"/>
  <c r="Y62" i="9"/>
  <c r="X62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N62" i="9"/>
  <c r="AL61" i="9"/>
  <c r="AK61" i="9"/>
  <c r="AJ61" i="9"/>
  <c r="AI61" i="9"/>
  <c r="AH61" i="9"/>
  <c r="AG61" i="9"/>
  <c r="AF61" i="9"/>
  <c r="AE61" i="9"/>
  <c r="AD61" i="9"/>
  <c r="AC61" i="9"/>
  <c r="AB61" i="9"/>
  <c r="AA61" i="9"/>
  <c r="Z61" i="9"/>
  <c r="Y61" i="9"/>
  <c r="X61" i="9"/>
  <c r="W61" i="9"/>
  <c r="V61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M61" i="9"/>
  <c r="AL60" i="9"/>
  <c r="AK60" i="9"/>
  <c r="AJ60" i="9"/>
  <c r="AI60" i="9"/>
  <c r="AH60" i="9"/>
  <c r="AG60" i="9"/>
  <c r="AF60" i="9"/>
  <c r="AE60" i="9"/>
  <c r="AD60" i="9"/>
  <c r="AC60" i="9"/>
  <c r="AB60" i="9"/>
  <c r="AA60" i="9"/>
  <c r="Z60" i="9"/>
  <c r="Y60" i="9"/>
  <c r="X60" i="9"/>
  <c r="W60" i="9"/>
  <c r="V60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N60" i="9"/>
  <c r="AL59" i="9"/>
  <c r="AK59" i="9"/>
  <c r="AJ59" i="9"/>
  <c r="AI59" i="9"/>
  <c r="AH59" i="9"/>
  <c r="AG59" i="9"/>
  <c r="AF59" i="9"/>
  <c r="AE59" i="9"/>
  <c r="AD59" i="9"/>
  <c r="AC59" i="9"/>
  <c r="AB59" i="9"/>
  <c r="AA59" i="9"/>
  <c r="Z59" i="9"/>
  <c r="Y59" i="9"/>
  <c r="X59" i="9"/>
  <c r="W59" i="9"/>
  <c r="V59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M59" i="9"/>
  <c r="AL58" i="9"/>
  <c r="AK58" i="9"/>
  <c r="AJ58" i="9"/>
  <c r="AI58" i="9"/>
  <c r="AH58" i="9"/>
  <c r="AG58" i="9"/>
  <c r="AF58" i="9"/>
  <c r="AE58" i="9"/>
  <c r="AD58" i="9"/>
  <c r="AC58" i="9"/>
  <c r="AB58" i="9"/>
  <c r="AA58" i="9"/>
  <c r="Z58" i="9"/>
  <c r="Y58" i="9"/>
  <c r="X58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N58" i="9"/>
  <c r="AL57" i="9"/>
  <c r="AK57" i="9"/>
  <c r="AJ57" i="9"/>
  <c r="AI57" i="9"/>
  <c r="AH57" i="9"/>
  <c r="AG57" i="9"/>
  <c r="AF57" i="9"/>
  <c r="AE57" i="9"/>
  <c r="AD57" i="9"/>
  <c r="AC57" i="9"/>
  <c r="AB57" i="9"/>
  <c r="AA57" i="9"/>
  <c r="Z57" i="9"/>
  <c r="Y57" i="9"/>
  <c r="X57" i="9"/>
  <c r="W57" i="9"/>
  <c r="V57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M57" i="9"/>
  <c r="AL56" i="9"/>
  <c r="AK56" i="9"/>
  <c r="AJ56" i="9"/>
  <c r="AI56" i="9"/>
  <c r="AH56" i="9"/>
  <c r="AG56" i="9"/>
  <c r="AF56" i="9"/>
  <c r="AE56" i="9"/>
  <c r="AD56" i="9"/>
  <c r="AC56" i="9"/>
  <c r="AB56" i="9"/>
  <c r="AA56" i="9"/>
  <c r="Z56" i="9"/>
  <c r="Y56" i="9"/>
  <c r="X56" i="9"/>
  <c r="W56" i="9"/>
  <c r="V56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N56" i="9"/>
  <c r="AL55" i="9"/>
  <c r="AK55" i="9"/>
  <c r="AJ55" i="9"/>
  <c r="AI55" i="9"/>
  <c r="AH55" i="9"/>
  <c r="AG55" i="9"/>
  <c r="AF55" i="9"/>
  <c r="AE55" i="9"/>
  <c r="AD55" i="9"/>
  <c r="AC55" i="9"/>
  <c r="AB55" i="9"/>
  <c r="AA55" i="9"/>
  <c r="Z55" i="9"/>
  <c r="Y55" i="9"/>
  <c r="X55" i="9"/>
  <c r="W55" i="9"/>
  <c r="V55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M55" i="9"/>
  <c r="AL54" i="9"/>
  <c r="AK54" i="9"/>
  <c r="AJ54" i="9"/>
  <c r="AI54" i="9"/>
  <c r="AH54" i="9"/>
  <c r="AG54" i="9"/>
  <c r="AF54" i="9"/>
  <c r="AE54" i="9"/>
  <c r="AD54" i="9"/>
  <c r="AC54" i="9"/>
  <c r="AB54" i="9"/>
  <c r="AA54" i="9"/>
  <c r="Z54" i="9"/>
  <c r="Y54" i="9"/>
  <c r="X54" i="9"/>
  <c r="W54" i="9"/>
  <c r="V54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N54" i="9"/>
  <c r="AL53" i="9"/>
  <c r="AK53" i="9"/>
  <c r="AJ53" i="9"/>
  <c r="AI53" i="9"/>
  <c r="AH53" i="9"/>
  <c r="AG53" i="9"/>
  <c r="AF53" i="9"/>
  <c r="AE53" i="9"/>
  <c r="AD53" i="9"/>
  <c r="AC53" i="9"/>
  <c r="AB53" i="9"/>
  <c r="AA53" i="9"/>
  <c r="Z53" i="9"/>
  <c r="Y53" i="9"/>
  <c r="X53" i="9"/>
  <c r="W53" i="9"/>
  <c r="V53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M53" i="9"/>
  <c r="AL52" i="9"/>
  <c r="AK52" i="9"/>
  <c r="AJ52" i="9"/>
  <c r="AI52" i="9"/>
  <c r="AH52" i="9"/>
  <c r="AG52" i="9"/>
  <c r="AF52" i="9"/>
  <c r="AE52" i="9"/>
  <c r="AD52" i="9"/>
  <c r="AC52" i="9"/>
  <c r="AB52" i="9"/>
  <c r="AA52" i="9"/>
  <c r="Z52" i="9"/>
  <c r="Y52" i="9"/>
  <c r="X52" i="9"/>
  <c r="W52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N52" i="9"/>
  <c r="AL51" i="9"/>
  <c r="AK51" i="9"/>
  <c r="AJ51" i="9"/>
  <c r="AI51" i="9"/>
  <c r="AH51" i="9"/>
  <c r="AG51" i="9"/>
  <c r="AF51" i="9"/>
  <c r="AE51" i="9"/>
  <c r="AD51" i="9"/>
  <c r="AC51" i="9"/>
  <c r="AB51" i="9"/>
  <c r="AA51" i="9"/>
  <c r="Z51" i="9"/>
  <c r="Y51" i="9"/>
  <c r="X51" i="9"/>
  <c r="W51" i="9"/>
  <c r="V51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M51" i="9"/>
  <c r="AL50" i="9"/>
  <c r="AK50" i="9"/>
  <c r="AJ50" i="9"/>
  <c r="AI50" i="9"/>
  <c r="AH50" i="9"/>
  <c r="AG50" i="9"/>
  <c r="AF50" i="9"/>
  <c r="AE50" i="9"/>
  <c r="AD50" i="9"/>
  <c r="AC50" i="9"/>
  <c r="AB50" i="9"/>
  <c r="AA50" i="9"/>
  <c r="Z50" i="9"/>
  <c r="Y50" i="9"/>
  <c r="X50" i="9"/>
  <c r="W50" i="9"/>
  <c r="V50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N50" i="9"/>
  <c r="AL49" i="9"/>
  <c r="AK49" i="9"/>
  <c r="AJ49" i="9"/>
  <c r="AI49" i="9"/>
  <c r="AH49" i="9"/>
  <c r="AG49" i="9"/>
  <c r="AF49" i="9"/>
  <c r="AE49" i="9"/>
  <c r="AD49" i="9"/>
  <c r="AC49" i="9"/>
  <c r="AB49" i="9"/>
  <c r="AA49" i="9"/>
  <c r="Z49" i="9"/>
  <c r="Y49" i="9"/>
  <c r="X49" i="9"/>
  <c r="W49" i="9"/>
  <c r="V49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M49" i="9"/>
  <c r="AL48" i="9"/>
  <c r="AK48" i="9"/>
  <c r="AJ48" i="9"/>
  <c r="AI48" i="9"/>
  <c r="AH48" i="9"/>
  <c r="AG48" i="9"/>
  <c r="AF48" i="9"/>
  <c r="AE48" i="9"/>
  <c r="AD48" i="9"/>
  <c r="AC48" i="9"/>
  <c r="AB48" i="9"/>
  <c r="AA48" i="9"/>
  <c r="Z48" i="9"/>
  <c r="Y48" i="9"/>
  <c r="X48" i="9"/>
  <c r="W48" i="9"/>
  <c r="V48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N48" i="9"/>
  <c r="AL47" i="9"/>
  <c r="AK47" i="9"/>
  <c r="AJ47" i="9"/>
  <c r="AI47" i="9"/>
  <c r="AH47" i="9"/>
  <c r="AG47" i="9"/>
  <c r="AF47" i="9"/>
  <c r="AE47" i="9"/>
  <c r="AD47" i="9"/>
  <c r="AC47" i="9"/>
  <c r="AB47" i="9"/>
  <c r="AA47" i="9"/>
  <c r="Z47" i="9"/>
  <c r="Y47" i="9"/>
  <c r="X47" i="9"/>
  <c r="W47" i="9"/>
  <c r="V47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M47" i="9"/>
  <c r="AL46" i="9"/>
  <c r="AK46" i="9"/>
  <c r="AJ46" i="9"/>
  <c r="AI46" i="9"/>
  <c r="AH46" i="9"/>
  <c r="AG46" i="9"/>
  <c r="AF46" i="9"/>
  <c r="AE46" i="9"/>
  <c r="AD46" i="9"/>
  <c r="AC46" i="9"/>
  <c r="AB46" i="9"/>
  <c r="AA46" i="9"/>
  <c r="Z46" i="9"/>
  <c r="Y46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N46" i="9"/>
  <c r="AL44" i="9"/>
  <c r="AK44" i="9"/>
  <c r="AJ44" i="9"/>
  <c r="AI44" i="9"/>
  <c r="AH44" i="9"/>
  <c r="AG44" i="9"/>
  <c r="AF44" i="9"/>
  <c r="AE44" i="9"/>
  <c r="AD44" i="9"/>
  <c r="AC44" i="9"/>
  <c r="AB44" i="9"/>
  <c r="AA44" i="9"/>
  <c r="Z44" i="9"/>
  <c r="Y44" i="9"/>
  <c r="X44" i="9"/>
  <c r="W44" i="9"/>
  <c r="V44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L43" i="9"/>
  <c r="AK43" i="9"/>
  <c r="AJ43" i="9"/>
  <c r="AI43" i="9"/>
  <c r="AH43" i="9"/>
  <c r="AG43" i="9"/>
  <c r="AF43" i="9"/>
  <c r="AE43" i="9"/>
  <c r="AD43" i="9"/>
  <c r="AC43" i="9"/>
  <c r="AB43" i="9"/>
  <c r="AA43" i="9"/>
  <c r="Z43" i="9"/>
  <c r="Y43" i="9"/>
  <c r="X43" i="9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G37" i="9"/>
  <c r="AN160" i="8"/>
  <c r="AM160" i="8"/>
  <c r="AN159" i="8"/>
  <c r="AM159" i="8"/>
  <c r="AN158" i="8"/>
  <c r="AM158" i="8"/>
  <c r="AN157" i="8"/>
  <c r="AM157" i="8"/>
  <c r="AN156" i="8"/>
  <c r="AM156" i="8"/>
  <c r="AN155" i="8"/>
  <c r="AM155" i="8"/>
  <c r="AN154" i="8"/>
  <c r="AM154" i="8"/>
  <c r="AN153" i="8"/>
  <c r="AM153" i="8"/>
  <c r="AN152" i="8"/>
  <c r="AM152" i="8"/>
  <c r="AN151" i="8"/>
  <c r="AM151" i="8"/>
  <c r="AN150" i="8"/>
  <c r="AM150" i="8"/>
  <c r="AN149" i="8"/>
  <c r="AM149" i="8"/>
  <c r="AN148" i="8"/>
  <c r="AM148" i="8"/>
  <c r="AN147" i="8"/>
  <c r="AM147" i="8"/>
  <c r="AN146" i="8"/>
  <c r="AM146" i="8"/>
  <c r="AN145" i="8"/>
  <c r="AM145" i="8"/>
  <c r="AN144" i="8"/>
  <c r="AM144" i="8"/>
  <c r="AN143" i="8"/>
  <c r="AM143" i="8"/>
  <c r="AN142" i="8"/>
  <c r="AM142" i="8"/>
  <c r="AN141" i="8"/>
  <c r="AM141" i="8"/>
  <c r="AN140" i="8"/>
  <c r="AM140" i="8"/>
  <c r="AN139" i="8"/>
  <c r="AM139" i="8"/>
  <c r="AN138" i="8"/>
  <c r="AM138" i="8"/>
  <c r="AN137" i="8"/>
  <c r="AM137" i="8"/>
  <c r="AL135" i="8"/>
  <c r="AK135" i="8"/>
  <c r="AJ135" i="8"/>
  <c r="AI135" i="8"/>
  <c r="AH135" i="8"/>
  <c r="AG135" i="8"/>
  <c r="AF135" i="8"/>
  <c r="AE135" i="8"/>
  <c r="AD135" i="8"/>
  <c r="AC135" i="8"/>
  <c r="AB135" i="8"/>
  <c r="AA135" i="8"/>
  <c r="Z135" i="8"/>
  <c r="Y135" i="8"/>
  <c r="X135" i="8"/>
  <c r="W135" i="8"/>
  <c r="V135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D135" i="8"/>
  <c r="C135" i="8"/>
  <c r="B135" i="8"/>
  <c r="AL134" i="8"/>
  <c r="AK134" i="8"/>
  <c r="AJ134" i="8"/>
  <c r="AI134" i="8"/>
  <c r="AH134" i="8"/>
  <c r="AG134" i="8"/>
  <c r="AF134" i="8"/>
  <c r="AE134" i="8"/>
  <c r="AD134" i="8"/>
  <c r="AC134" i="8"/>
  <c r="AB134" i="8"/>
  <c r="AA134" i="8"/>
  <c r="Z134" i="8"/>
  <c r="Y134" i="8"/>
  <c r="X134" i="8"/>
  <c r="W134" i="8"/>
  <c r="V134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D134" i="8"/>
  <c r="C134" i="8"/>
  <c r="B134" i="8"/>
  <c r="AL130" i="8"/>
  <c r="AL190" i="8"/>
  <c r="AK130" i="8"/>
  <c r="AK190" i="8"/>
  <c r="AJ130" i="8"/>
  <c r="AJ190" i="8"/>
  <c r="AI130" i="8"/>
  <c r="AI190" i="8"/>
  <c r="AH130" i="8"/>
  <c r="AH190" i="8"/>
  <c r="AG130" i="8"/>
  <c r="AG190" i="8"/>
  <c r="AF130" i="8"/>
  <c r="AF190" i="8"/>
  <c r="AE130" i="8"/>
  <c r="AE190" i="8"/>
  <c r="AD130" i="8"/>
  <c r="AD190" i="8"/>
  <c r="AC130" i="8"/>
  <c r="AC190" i="8"/>
  <c r="AB130" i="8"/>
  <c r="AB190" i="8"/>
  <c r="AA130" i="8"/>
  <c r="AA190" i="8"/>
  <c r="Z130" i="8"/>
  <c r="Z190" i="8"/>
  <c r="Y130" i="8"/>
  <c r="Y190" i="8"/>
  <c r="X130" i="8"/>
  <c r="X190" i="8"/>
  <c r="W130" i="8"/>
  <c r="W190" i="8"/>
  <c r="V130" i="8"/>
  <c r="V190" i="8"/>
  <c r="U130" i="8"/>
  <c r="U190" i="8"/>
  <c r="T130" i="8"/>
  <c r="T190" i="8"/>
  <c r="S130" i="8"/>
  <c r="S190" i="8"/>
  <c r="R130" i="8"/>
  <c r="R190" i="8"/>
  <c r="Q130" i="8"/>
  <c r="Q190" i="8"/>
  <c r="P130" i="8"/>
  <c r="P190" i="8"/>
  <c r="O130" i="8"/>
  <c r="O190" i="8"/>
  <c r="N130" i="8"/>
  <c r="N190" i="8"/>
  <c r="M130" i="8"/>
  <c r="M190" i="8"/>
  <c r="L130" i="8"/>
  <c r="L190" i="8"/>
  <c r="K130" i="8"/>
  <c r="K190" i="8"/>
  <c r="J130" i="8"/>
  <c r="J190" i="8"/>
  <c r="I130" i="8"/>
  <c r="I190" i="8"/>
  <c r="H130" i="8"/>
  <c r="H190" i="8"/>
  <c r="G130" i="8"/>
  <c r="G190" i="8"/>
  <c r="F130" i="8"/>
  <c r="F190" i="8"/>
  <c r="E130" i="8"/>
  <c r="E190" i="8"/>
  <c r="D130" i="8"/>
  <c r="D190" i="8"/>
  <c r="C130" i="8"/>
  <c r="C190" i="8"/>
  <c r="B130" i="8"/>
  <c r="AL129" i="8"/>
  <c r="AL189" i="8"/>
  <c r="AK129" i="8"/>
  <c r="AK189" i="8"/>
  <c r="AJ129" i="8"/>
  <c r="AJ189" i="8"/>
  <c r="AI129" i="8"/>
  <c r="AI189" i="8"/>
  <c r="AH129" i="8"/>
  <c r="AH189" i="8"/>
  <c r="AG129" i="8"/>
  <c r="AG189" i="8"/>
  <c r="AF129" i="8"/>
  <c r="AF189" i="8"/>
  <c r="AE129" i="8"/>
  <c r="AE189" i="8"/>
  <c r="AD129" i="8"/>
  <c r="AD189" i="8"/>
  <c r="AC129" i="8"/>
  <c r="AC189" i="8"/>
  <c r="AB129" i="8"/>
  <c r="AB189" i="8"/>
  <c r="AA129" i="8"/>
  <c r="AA189" i="8"/>
  <c r="Z129" i="8"/>
  <c r="Z189" i="8"/>
  <c r="Y129" i="8"/>
  <c r="Y189" i="8"/>
  <c r="X129" i="8"/>
  <c r="X189" i="8"/>
  <c r="W129" i="8"/>
  <c r="W189" i="8"/>
  <c r="V129" i="8"/>
  <c r="V189" i="8"/>
  <c r="U129" i="8"/>
  <c r="U189" i="8"/>
  <c r="T129" i="8"/>
  <c r="T189" i="8"/>
  <c r="S129" i="8"/>
  <c r="S189" i="8"/>
  <c r="R129" i="8"/>
  <c r="R189" i="8"/>
  <c r="Q129" i="8"/>
  <c r="Q189" i="8"/>
  <c r="P129" i="8"/>
  <c r="P189" i="8"/>
  <c r="O129" i="8"/>
  <c r="O189" i="8"/>
  <c r="N129" i="8"/>
  <c r="N189" i="8"/>
  <c r="M129" i="8"/>
  <c r="M189" i="8"/>
  <c r="L129" i="8"/>
  <c r="L189" i="8"/>
  <c r="K129" i="8"/>
  <c r="K189" i="8"/>
  <c r="J129" i="8"/>
  <c r="J189" i="8"/>
  <c r="I129" i="8"/>
  <c r="I189" i="8"/>
  <c r="H129" i="8"/>
  <c r="H189" i="8"/>
  <c r="G129" i="8"/>
  <c r="G189" i="8"/>
  <c r="F129" i="8"/>
  <c r="F189" i="8"/>
  <c r="E129" i="8"/>
  <c r="E189" i="8"/>
  <c r="D129" i="8"/>
  <c r="D189" i="8"/>
  <c r="C129" i="8"/>
  <c r="C189" i="8"/>
  <c r="B129" i="8"/>
  <c r="AL128" i="8"/>
  <c r="AL188" i="8"/>
  <c r="AK128" i="8"/>
  <c r="AK188" i="8"/>
  <c r="AJ128" i="8"/>
  <c r="AJ188" i="8"/>
  <c r="AI128" i="8"/>
  <c r="AI188" i="8"/>
  <c r="AH128" i="8"/>
  <c r="AH188" i="8"/>
  <c r="AG128" i="8"/>
  <c r="AG188" i="8"/>
  <c r="AF128" i="8"/>
  <c r="AF188" i="8"/>
  <c r="AE128" i="8"/>
  <c r="AE188" i="8"/>
  <c r="AD128" i="8"/>
  <c r="AD188" i="8"/>
  <c r="AC128" i="8"/>
  <c r="AC188" i="8"/>
  <c r="AB128" i="8"/>
  <c r="AB188" i="8"/>
  <c r="AA128" i="8"/>
  <c r="AA188" i="8"/>
  <c r="Z128" i="8"/>
  <c r="Z188" i="8"/>
  <c r="Y128" i="8"/>
  <c r="Y188" i="8"/>
  <c r="X128" i="8"/>
  <c r="X188" i="8"/>
  <c r="W128" i="8"/>
  <c r="W188" i="8"/>
  <c r="V128" i="8"/>
  <c r="V188" i="8"/>
  <c r="U128" i="8"/>
  <c r="U188" i="8"/>
  <c r="T128" i="8"/>
  <c r="T188" i="8"/>
  <c r="S128" i="8"/>
  <c r="S188" i="8"/>
  <c r="R128" i="8"/>
  <c r="R188" i="8"/>
  <c r="Q128" i="8"/>
  <c r="Q188" i="8"/>
  <c r="P128" i="8"/>
  <c r="P188" i="8"/>
  <c r="O128" i="8"/>
  <c r="O188" i="8"/>
  <c r="N128" i="8"/>
  <c r="N188" i="8"/>
  <c r="M128" i="8"/>
  <c r="M188" i="8"/>
  <c r="L128" i="8"/>
  <c r="L188" i="8"/>
  <c r="K128" i="8"/>
  <c r="K188" i="8"/>
  <c r="J128" i="8"/>
  <c r="J188" i="8"/>
  <c r="I128" i="8"/>
  <c r="I188" i="8"/>
  <c r="H128" i="8"/>
  <c r="H188" i="8"/>
  <c r="G128" i="8"/>
  <c r="G188" i="8"/>
  <c r="F128" i="8"/>
  <c r="F188" i="8"/>
  <c r="E128" i="8"/>
  <c r="E188" i="8"/>
  <c r="D128" i="8"/>
  <c r="D188" i="8"/>
  <c r="C128" i="8"/>
  <c r="C188" i="8"/>
  <c r="B128" i="8"/>
  <c r="AL127" i="8"/>
  <c r="AL187" i="8"/>
  <c r="AK127" i="8"/>
  <c r="AK187" i="8"/>
  <c r="AJ127" i="8"/>
  <c r="AJ187" i="8"/>
  <c r="AI127" i="8"/>
  <c r="AI187" i="8"/>
  <c r="AH127" i="8"/>
  <c r="AH187" i="8"/>
  <c r="AG127" i="8"/>
  <c r="AG187" i="8"/>
  <c r="AF127" i="8"/>
  <c r="AF187" i="8"/>
  <c r="AE127" i="8"/>
  <c r="AE187" i="8"/>
  <c r="AD127" i="8"/>
  <c r="AD187" i="8"/>
  <c r="AC127" i="8"/>
  <c r="AC187" i="8"/>
  <c r="AB127" i="8"/>
  <c r="AB187" i="8"/>
  <c r="AA127" i="8"/>
  <c r="AA187" i="8"/>
  <c r="Z127" i="8"/>
  <c r="Z187" i="8"/>
  <c r="Y127" i="8"/>
  <c r="Y187" i="8"/>
  <c r="X127" i="8"/>
  <c r="X187" i="8"/>
  <c r="W127" i="8"/>
  <c r="W187" i="8"/>
  <c r="V127" i="8"/>
  <c r="V187" i="8"/>
  <c r="U127" i="8"/>
  <c r="U187" i="8"/>
  <c r="T127" i="8"/>
  <c r="T187" i="8"/>
  <c r="S127" i="8"/>
  <c r="S187" i="8"/>
  <c r="R127" i="8"/>
  <c r="R187" i="8"/>
  <c r="Q127" i="8"/>
  <c r="Q187" i="8"/>
  <c r="P127" i="8"/>
  <c r="P187" i="8"/>
  <c r="O127" i="8"/>
  <c r="O187" i="8"/>
  <c r="N127" i="8"/>
  <c r="N187" i="8"/>
  <c r="M127" i="8"/>
  <c r="M187" i="8"/>
  <c r="L127" i="8"/>
  <c r="L187" i="8"/>
  <c r="K127" i="8"/>
  <c r="K187" i="8"/>
  <c r="J127" i="8"/>
  <c r="J187" i="8"/>
  <c r="I127" i="8"/>
  <c r="I187" i="8"/>
  <c r="H127" i="8"/>
  <c r="H187" i="8"/>
  <c r="G127" i="8"/>
  <c r="G187" i="8"/>
  <c r="F127" i="8"/>
  <c r="F187" i="8"/>
  <c r="E127" i="8"/>
  <c r="E187" i="8"/>
  <c r="D127" i="8"/>
  <c r="D187" i="8"/>
  <c r="C127" i="8"/>
  <c r="C187" i="8"/>
  <c r="B127" i="8"/>
  <c r="AL126" i="8"/>
  <c r="AL186" i="8"/>
  <c r="AK126" i="8"/>
  <c r="AK186" i="8"/>
  <c r="AJ126" i="8"/>
  <c r="AJ186" i="8"/>
  <c r="AI126" i="8"/>
  <c r="AI186" i="8"/>
  <c r="AH126" i="8"/>
  <c r="AH186" i="8"/>
  <c r="AG126" i="8"/>
  <c r="AG186" i="8"/>
  <c r="AF126" i="8"/>
  <c r="AF186" i="8"/>
  <c r="AE126" i="8"/>
  <c r="AE186" i="8"/>
  <c r="AD126" i="8"/>
  <c r="AD186" i="8"/>
  <c r="AC126" i="8"/>
  <c r="AC186" i="8"/>
  <c r="AB126" i="8"/>
  <c r="AB186" i="8"/>
  <c r="AA126" i="8"/>
  <c r="AA186" i="8"/>
  <c r="Z126" i="8"/>
  <c r="Z186" i="8"/>
  <c r="Y126" i="8"/>
  <c r="Y186" i="8"/>
  <c r="X126" i="8"/>
  <c r="X186" i="8"/>
  <c r="W126" i="8"/>
  <c r="W186" i="8"/>
  <c r="V126" i="8"/>
  <c r="V186" i="8"/>
  <c r="U126" i="8"/>
  <c r="U186" i="8"/>
  <c r="T126" i="8"/>
  <c r="T186" i="8"/>
  <c r="S126" i="8"/>
  <c r="S186" i="8"/>
  <c r="R126" i="8"/>
  <c r="R186" i="8"/>
  <c r="Q126" i="8"/>
  <c r="Q186" i="8"/>
  <c r="P126" i="8"/>
  <c r="P186" i="8"/>
  <c r="O126" i="8"/>
  <c r="O186" i="8"/>
  <c r="N126" i="8"/>
  <c r="N186" i="8"/>
  <c r="M126" i="8"/>
  <c r="M186" i="8"/>
  <c r="L126" i="8"/>
  <c r="L186" i="8"/>
  <c r="K126" i="8"/>
  <c r="K186" i="8"/>
  <c r="J126" i="8"/>
  <c r="J186" i="8"/>
  <c r="I126" i="8"/>
  <c r="I186" i="8"/>
  <c r="H126" i="8"/>
  <c r="H186" i="8"/>
  <c r="G126" i="8"/>
  <c r="G186" i="8"/>
  <c r="F126" i="8"/>
  <c r="F186" i="8"/>
  <c r="E126" i="8"/>
  <c r="E186" i="8"/>
  <c r="D126" i="8"/>
  <c r="D186" i="8"/>
  <c r="C126" i="8"/>
  <c r="C186" i="8"/>
  <c r="B126" i="8"/>
  <c r="AL125" i="8"/>
  <c r="AL185" i="8"/>
  <c r="AK125" i="8"/>
  <c r="AK185" i="8"/>
  <c r="AJ125" i="8"/>
  <c r="AJ185" i="8"/>
  <c r="AI125" i="8"/>
  <c r="AI185" i="8"/>
  <c r="AH125" i="8"/>
  <c r="AH185" i="8"/>
  <c r="AG125" i="8"/>
  <c r="AG185" i="8"/>
  <c r="AF125" i="8"/>
  <c r="AF185" i="8"/>
  <c r="AE125" i="8"/>
  <c r="AE185" i="8"/>
  <c r="AD125" i="8"/>
  <c r="AD185" i="8"/>
  <c r="AC125" i="8"/>
  <c r="AC185" i="8"/>
  <c r="AB125" i="8"/>
  <c r="AB185" i="8"/>
  <c r="AA125" i="8"/>
  <c r="AA185" i="8"/>
  <c r="Z125" i="8"/>
  <c r="Z185" i="8"/>
  <c r="Y125" i="8"/>
  <c r="Y185" i="8"/>
  <c r="X125" i="8"/>
  <c r="X185" i="8"/>
  <c r="W125" i="8"/>
  <c r="W185" i="8"/>
  <c r="V125" i="8"/>
  <c r="V185" i="8"/>
  <c r="U125" i="8"/>
  <c r="U185" i="8"/>
  <c r="T125" i="8"/>
  <c r="T185" i="8"/>
  <c r="S125" i="8"/>
  <c r="S185" i="8"/>
  <c r="R125" i="8"/>
  <c r="R185" i="8"/>
  <c r="Q125" i="8"/>
  <c r="Q185" i="8"/>
  <c r="P125" i="8"/>
  <c r="P185" i="8"/>
  <c r="O125" i="8"/>
  <c r="O185" i="8"/>
  <c r="N125" i="8"/>
  <c r="N185" i="8"/>
  <c r="M125" i="8"/>
  <c r="M185" i="8"/>
  <c r="L125" i="8"/>
  <c r="L185" i="8"/>
  <c r="K125" i="8"/>
  <c r="K185" i="8"/>
  <c r="J125" i="8"/>
  <c r="J185" i="8"/>
  <c r="I125" i="8"/>
  <c r="I185" i="8"/>
  <c r="H125" i="8"/>
  <c r="H185" i="8"/>
  <c r="G125" i="8"/>
  <c r="G185" i="8"/>
  <c r="F125" i="8"/>
  <c r="F185" i="8"/>
  <c r="E125" i="8"/>
  <c r="E185" i="8"/>
  <c r="D125" i="8"/>
  <c r="D185" i="8"/>
  <c r="C125" i="8"/>
  <c r="C185" i="8"/>
  <c r="B125" i="8"/>
  <c r="AL124" i="8"/>
  <c r="AL184" i="8"/>
  <c r="AK124" i="8"/>
  <c r="AK184" i="8"/>
  <c r="AJ124" i="8"/>
  <c r="AJ184" i="8"/>
  <c r="AI124" i="8"/>
  <c r="AI184" i="8"/>
  <c r="AH124" i="8"/>
  <c r="AH184" i="8"/>
  <c r="AG124" i="8"/>
  <c r="AG184" i="8"/>
  <c r="AF124" i="8"/>
  <c r="AF184" i="8"/>
  <c r="AE124" i="8"/>
  <c r="AE184" i="8"/>
  <c r="AD124" i="8"/>
  <c r="AD184" i="8"/>
  <c r="AC124" i="8"/>
  <c r="AC184" i="8"/>
  <c r="AB124" i="8"/>
  <c r="AB184" i="8"/>
  <c r="AA124" i="8"/>
  <c r="AA184" i="8"/>
  <c r="Z124" i="8"/>
  <c r="Z184" i="8"/>
  <c r="Y124" i="8"/>
  <c r="Y184" i="8"/>
  <c r="X124" i="8"/>
  <c r="X184" i="8"/>
  <c r="W124" i="8"/>
  <c r="W184" i="8"/>
  <c r="V124" i="8"/>
  <c r="V184" i="8"/>
  <c r="U124" i="8"/>
  <c r="U184" i="8"/>
  <c r="T124" i="8"/>
  <c r="T184" i="8"/>
  <c r="S124" i="8"/>
  <c r="S184" i="8"/>
  <c r="R124" i="8"/>
  <c r="R184" i="8"/>
  <c r="Q124" i="8"/>
  <c r="Q184" i="8"/>
  <c r="P124" i="8"/>
  <c r="P184" i="8"/>
  <c r="O124" i="8"/>
  <c r="O184" i="8"/>
  <c r="N124" i="8"/>
  <c r="N184" i="8"/>
  <c r="M124" i="8"/>
  <c r="M184" i="8"/>
  <c r="L124" i="8"/>
  <c r="L184" i="8"/>
  <c r="K124" i="8"/>
  <c r="K184" i="8"/>
  <c r="J124" i="8"/>
  <c r="J184" i="8"/>
  <c r="I124" i="8"/>
  <c r="I184" i="8"/>
  <c r="H124" i="8"/>
  <c r="H184" i="8"/>
  <c r="G124" i="8"/>
  <c r="G184" i="8"/>
  <c r="F124" i="8"/>
  <c r="F184" i="8"/>
  <c r="E124" i="8"/>
  <c r="E184" i="8"/>
  <c r="D124" i="8"/>
  <c r="D184" i="8"/>
  <c r="C124" i="8"/>
  <c r="C184" i="8"/>
  <c r="B124" i="8"/>
  <c r="AL123" i="8"/>
  <c r="AL183" i="8"/>
  <c r="AK123" i="8"/>
  <c r="AK183" i="8"/>
  <c r="AJ123" i="8"/>
  <c r="AJ183" i="8"/>
  <c r="AI123" i="8"/>
  <c r="AI183" i="8"/>
  <c r="AH123" i="8"/>
  <c r="AH183" i="8"/>
  <c r="AG123" i="8"/>
  <c r="AG183" i="8"/>
  <c r="AF123" i="8"/>
  <c r="AF183" i="8"/>
  <c r="AE123" i="8"/>
  <c r="AE183" i="8"/>
  <c r="AD123" i="8"/>
  <c r="AD183" i="8"/>
  <c r="AC123" i="8"/>
  <c r="AC183" i="8"/>
  <c r="AB123" i="8"/>
  <c r="AB183" i="8"/>
  <c r="AA123" i="8"/>
  <c r="AA183" i="8"/>
  <c r="Z123" i="8"/>
  <c r="Z183" i="8"/>
  <c r="Y123" i="8"/>
  <c r="Y183" i="8"/>
  <c r="X123" i="8"/>
  <c r="X183" i="8"/>
  <c r="W123" i="8"/>
  <c r="W183" i="8"/>
  <c r="V123" i="8"/>
  <c r="V183" i="8"/>
  <c r="U123" i="8"/>
  <c r="U183" i="8"/>
  <c r="T123" i="8"/>
  <c r="T183" i="8"/>
  <c r="S123" i="8"/>
  <c r="S183" i="8"/>
  <c r="R123" i="8"/>
  <c r="R183" i="8"/>
  <c r="Q123" i="8"/>
  <c r="Q183" i="8"/>
  <c r="P123" i="8"/>
  <c r="P183" i="8"/>
  <c r="O123" i="8"/>
  <c r="O183" i="8"/>
  <c r="N123" i="8"/>
  <c r="N183" i="8"/>
  <c r="M123" i="8"/>
  <c r="M183" i="8"/>
  <c r="L123" i="8"/>
  <c r="L183" i="8"/>
  <c r="K123" i="8"/>
  <c r="K183" i="8"/>
  <c r="J123" i="8"/>
  <c r="J183" i="8"/>
  <c r="I123" i="8"/>
  <c r="I183" i="8"/>
  <c r="H123" i="8"/>
  <c r="H183" i="8"/>
  <c r="G123" i="8"/>
  <c r="G183" i="8"/>
  <c r="F123" i="8"/>
  <c r="F183" i="8"/>
  <c r="E123" i="8"/>
  <c r="E183" i="8"/>
  <c r="D123" i="8"/>
  <c r="D183" i="8"/>
  <c r="C123" i="8"/>
  <c r="C183" i="8"/>
  <c r="B123" i="8"/>
  <c r="AL122" i="8"/>
  <c r="AL182" i="8"/>
  <c r="AK122" i="8"/>
  <c r="AK182" i="8"/>
  <c r="AJ122" i="8"/>
  <c r="AJ182" i="8"/>
  <c r="AI122" i="8"/>
  <c r="AI182" i="8"/>
  <c r="AH122" i="8"/>
  <c r="AH182" i="8"/>
  <c r="AG122" i="8"/>
  <c r="AG182" i="8"/>
  <c r="AF122" i="8"/>
  <c r="AF182" i="8"/>
  <c r="AE122" i="8"/>
  <c r="AE182" i="8"/>
  <c r="AD122" i="8"/>
  <c r="AD182" i="8"/>
  <c r="AC122" i="8"/>
  <c r="AC182" i="8"/>
  <c r="AB122" i="8"/>
  <c r="AB182" i="8"/>
  <c r="AA122" i="8"/>
  <c r="AA182" i="8"/>
  <c r="Z122" i="8"/>
  <c r="Z182" i="8"/>
  <c r="Y122" i="8"/>
  <c r="Y182" i="8"/>
  <c r="X122" i="8"/>
  <c r="X182" i="8"/>
  <c r="W122" i="8"/>
  <c r="W182" i="8"/>
  <c r="V122" i="8"/>
  <c r="V182" i="8"/>
  <c r="U122" i="8"/>
  <c r="U182" i="8"/>
  <c r="T122" i="8"/>
  <c r="T182" i="8"/>
  <c r="S122" i="8"/>
  <c r="S182" i="8"/>
  <c r="R122" i="8"/>
  <c r="R182" i="8"/>
  <c r="Q122" i="8"/>
  <c r="Q182" i="8"/>
  <c r="P122" i="8"/>
  <c r="P182" i="8"/>
  <c r="O122" i="8"/>
  <c r="O182" i="8"/>
  <c r="N122" i="8"/>
  <c r="N182" i="8"/>
  <c r="M122" i="8"/>
  <c r="M182" i="8"/>
  <c r="L122" i="8"/>
  <c r="L182" i="8"/>
  <c r="K122" i="8"/>
  <c r="K182" i="8"/>
  <c r="J122" i="8"/>
  <c r="J182" i="8"/>
  <c r="I122" i="8"/>
  <c r="I182" i="8"/>
  <c r="H122" i="8"/>
  <c r="H182" i="8"/>
  <c r="G122" i="8"/>
  <c r="G182" i="8"/>
  <c r="F122" i="8"/>
  <c r="F182" i="8"/>
  <c r="E122" i="8"/>
  <c r="E182" i="8"/>
  <c r="D122" i="8"/>
  <c r="D182" i="8"/>
  <c r="C122" i="8"/>
  <c r="C182" i="8"/>
  <c r="B122" i="8"/>
  <c r="AL121" i="8"/>
  <c r="AL181" i="8"/>
  <c r="AK121" i="8"/>
  <c r="AK181" i="8"/>
  <c r="AJ121" i="8"/>
  <c r="AJ181" i="8"/>
  <c r="AI121" i="8"/>
  <c r="AI181" i="8"/>
  <c r="AH121" i="8"/>
  <c r="AH181" i="8"/>
  <c r="AG121" i="8"/>
  <c r="AG181" i="8"/>
  <c r="AF121" i="8"/>
  <c r="AF181" i="8"/>
  <c r="AE121" i="8"/>
  <c r="AE181" i="8"/>
  <c r="AD121" i="8"/>
  <c r="AD181" i="8"/>
  <c r="AC121" i="8"/>
  <c r="AC181" i="8"/>
  <c r="AB121" i="8"/>
  <c r="AB181" i="8"/>
  <c r="AA121" i="8"/>
  <c r="AA181" i="8"/>
  <c r="Z121" i="8"/>
  <c r="Z181" i="8"/>
  <c r="Y121" i="8"/>
  <c r="Y181" i="8"/>
  <c r="X121" i="8"/>
  <c r="X181" i="8"/>
  <c r="W121" i="8"/>
  <c r="W181" i="8"/>
  <c r="V121" i="8"/>
  <c r="V181" i="8"/>
  <c r="U121" i="8"/>
  <c r="U181" i="8"/>
  <c r="T121" i="8"/>
  <c r="T181" i="8"/>
  <c r="S121" i="8"/>
  <c r="S181" i="8"/>
  <c r="R121" i="8"/>
  <c r="R181" i="8"/>
  <c r="Q121" i="8"/>
  <c r="Q181" i="8"/>
  <c r="P121" i="8"/>
  <c r="P181" i="8"/>
  <c r="O121" i="8"/>
  <c r="O181" i="8"/>
  <c r="N121" i="8"/>
  <c r="N181" i="8"/>
  <c r="M121" i="8"/>
  <c r="M181" i="8"/>
  <c r="L121" i="8"/>
  <c r="L181" i="8"/>
  <c r="K121" i="8"/>
  <c r="K181" i="8"/>
  <c r="J121" i="8"/>
  <c r="J181" i="8"/>
  <c r="I121" i="8"/>
  <c r="I181" i="8"/>
  <c r="H121" i="8"/>
  <c r="H181" i="8"/>
  <c r="G121" i="8"/>
  <c r="G181" i="8"/>
  <c r="F121" i="8"/>
  <c r="F181" i="8"/>
  <c r="E121" i="8"/>
  <c r="E181" i="8"/>
  <c r="D121" i="8"/>
  <c r="D181" i="8"/>
  <c r="C121" i="8"/>
  <c r="C181" i="8"/>
  <c r="B121" i="8"/>
  <c r="AL120" i="8"/>
  <c r="AL180" i="8"/>
  <c r="AK120" i="8"/>
  <c r="AK180" i="8"/>
  <c r="AJ120" i="8"/>
  <c r="AJ180" i="8"/>
  <c r="AI120" i="8"/>
  <c r="AI180" i="8"/>
  <c r="AH120" i="8"/>
  <c r="AH180" i="8"/>
  <c r="AG120" i="8"/>
  <c r="AG180" i="8"/>
  <c r="AF120" i="8"/>
  <c r="AF180" i="8"/>
  <c r="AE120" i="8"/>
  <c r="AE180" i="8"/>
  <c r="AD120" i="8"/>
  <c r="AD180" i="8"/>
  <c r="AC120" i="8"/>
  <c r="AC180" i="8"/>
  <c r="AB120" i="8"/>
  <c r="AB180" i="8"/>
  <c r="AA120" i="8"/>
  <c r="AA180" i="8"/>
  <c r="Z120" i="8"/>
  <c r="Z180" i="8"/>
  <c r="Y120" i="8"/>
  <c r="Y180" i="8"/>
  <c r="X120" i="8"/>
  <c r="X180" i="8"/>
  <c r="W120" i="8"/>
  <c r="W180" i="8"/>
  <c r="V120" i="8"/>
  <c r="V180" i="8"/>
  <c r="U120" i="8"/>
  <c r="U180" i="8"/>
  <c r="T120" i="8"/>
  <c r="T180" i="8"/>
  <c r="S120" i="8"/>
  <c r="S180" i="8"/>
  <c r="R120" i="8"/>
  <c r="R180" i="8"/>
  <c r="Q120" i="8"/>
  <c r="Q180" i="8"/>
  <c r="P120" i="8"/>
  <c r="P180" i="8"/>
  <c r="O120" i="8"/>
  <c r="O180" i="8"/>
  <c r="N120" i="8"/>
  <c r="N180" i="8"/>
  <c r="M120" i="8"/>
  <c r="M180" i="8"/>
  <c r="L120" i="8"/>
  <c r="L180" i="8"/>
  <c r="K120" i="8"/>
  <c r="K180" i="8"/>
  <c r="J120" i="8"/>
  <c r="J180" i="8"/>
  <c r="I120" i="8"/>
  <c r="I180" i="8"/>
  <c r="H120" i="8"/>
  <c r="H180" i="8"/>
  <c r="G120" i="8"/>
  <c r="G180" i="8"/>
  <c r="F120" i="8"/>
  <c r="F180" i="8"/>
  <c r="E120" i="8"/>
  <c r="E180" i="8"/>
  <c r="D120" i="8"/>
  <c r="D180" i="8"/>
  <c r="C120" i="8"/>
  <c r="C180" i="8"/>
  <c r="B120" i="8"/>
  <c r="AL119" i="8"/>
  <c r="AL179" i="8"/>
  <c r="AK119" i="8"/>
  <c r="AK179" i="8"/>
  <c r="AJ119" i="8"/>
  <c r="AJ179" i="8"/>
  <c r="AI119" i="8"/>
  <c r="AI179" i="8"/>
  <c r="AH119" i="8"/>
  <c r="AH179" i="8"/>
  <c r="AG119" i="8"/>
  <c r="AG179" i="8"/>
  <c r="AF119" i="8"/>
  <c r="AF179" i="8"/>
  <c r="AE119" i="8"/>
  <c r="AE179" i="8"/>
  <c r="AD119" i="8"/>
  <c r="AD179" i="8"/>
  <c r="AC119" i="8"/>
  <c r="AC179" i="8"/>
  <c r="AB119" i="8"/>
  <c r="AB179" i="8"/>
  <c r="AA119" i="8"/>
  <c r="AA179" i="8"/>
  <c r="Z119" i="8"/>
  <c r="Z179" i="8"/>
  <c r="Y119" i="8"/>
  <c r="Y179" i="8"/>
  <c r="X119" i="8"/>
  <c r="X179" i="8"/>
  <c r="W119" i="8"/>
  <c r="W179" i="8"/>
  <c r="V119" i="8"/>
  <c r="V179" i="8"/>
  <c r="U119" i="8"/>
  <c r="U179" i="8"/>
  <c r="T119" i="8"/>
  <c r="T179" i="8"/>
  <c r="S119" i="8"/>
  <c r="S179" i="8"/>
  <c r="R119" i="8"/>
  <c r="R179" i="8"/>
  <c r="Q119" i="8"/>
  <c r="Q179" i="8"/>
  <c r="P119" i="8"/>
  <c r="P179" i="8"/>
  <c r="O119" i="8"/>
  <c r="O179" i="8"/>
  <c r="N119" i="8"/>
  <c r="N179" i="8"/>
  <c r="M119" i="8"/>
  <c r="M179" i="8"/>
  <c r="L119" i="8"/>
  <c r="L179" i="8"/>
  <c r="K119" i="8"/>
  <c r="K179" i="8"/>
  <c r="J119" i="8"/>
  <c r="J179" i="8"/>
  <c r="I119" i="8"/>
  <c r="I179" i="8"/>
  <c r="H119" i="8"/>
  <c r="H179" i="8"/>
  <c r="G119" i="8"/>
  <c r="G179" i="8"/>
  <c r="F119" i="8"/>
  <c r="F179" i="8"/>
  <c r="E119" i="8"/>
  <c r="E179" i="8"/>
  <c r="D119" i="8"/>
  <c r="D179" i="8"/>
  <c r="C119" i="8"/>
  <c r="C179" i="8"/>
  <c r="B119" i="8"/>
  <c r="AL118" i="8"/>
  <c r="AL178" i="8"/>
  <c r="AK118" i="8"/>
  <c r="AK178" i="8"/>
  <c r="AJ118" i="8"/>
  <c r="AJ178" i="8"/>
  <c r="AI118" i="8"/>
  <c r="AI178" i="8"/>
  <c r="AH118" i="8"/>
  <c r="AH178" i="8"/>
  <c r="AG118" i="8"/>
  <c r="AG178" i="8"/>
  <c r="AF118" i="8"/>
  <c r="AF178" i="8"/>
  <c r="AE118" i="8"/>
  <c r="AE178" i="8"/>
  <c r="AD118" i="8"/>
  <c r="AD178" i="8"/>
  <c r="AC118" i="8"/>
  <c r="AC178" i="8"/>
  <c r="AB118" i="8"/>
  <c r="AB178" i="8"/>
  <c r="AA118" i="8"/>
  <c r="AA178" i="8"/>
  <c r="Z118" i="8"/>
  <c r="Z178" i="8"/>
  <c r="Y118" i="8"/>
  <c r="Y178" i="8"/>
  <c r="X118" i="8"/>
  <c r="X178" i="8"/>
  <c r="W118" i="8"/>
  <c r="W178" i="8"/>
  <c r="V118" i="8"/>
  <c r="V178" i="8"/>
  <c r="U118" i="8"/>
  <c r="U178" i="8"/>
  <c r="T118" i="8"/>
  <c r="T178" i="8"/>
  <c r="S118" i="8"/>
  <c r="S178" i="8"/>
  <c r="R118" i="8"/>
  <c r="R178" i="8"/>
  <c r="Q118" i="8"/>
  <c r="Q178" i="8"/>
  <c r="P118" i="8"/>
  <c r="P178" i="8"/>
  <c r="O118" i="8"/>
  <c r="O178" i="8"/>
  <c r="N118" i="8"/>
  <c r="N178" i="8"/>
  <c r="M118" i="8"/>
  <c r="M178" i="8"/>
  <c r="L118" i="8"/>
  <c r="L178" i="8"/>
  <c r="K118" i="8"/>
  <c r="K178" i="8"/>
  <c r="J118" i="8"/>
  <c r="J178" i="8"/>
  <c r="I118" i="8"/>
  <c r="I178" i="8"/>
  <c r="H118" i="8"/>
  <c r="H178" i="8"/>
  <c r="G118" i="8"/>
  <c r="G178" i="8"/>
  <c r="F118" i="8"/>
  <c r="F178" i="8"/>
  <c r="E118" i="8"/>
  <c r="E178" i="8"/>
  <c r="D118" i="8"/>
  <c r="D178" i="8"/>
  <c r="C118" i="8"/>
  <c r="C178" i="8"/>
  <c r="B118" i="8"/>
  <c r="AL117" i="8"/>
  <c r="AL177" i="8"/>
  <c r="AK117" i="8"/>
  <c r="AK177" i="8"/>
  <c r="AJ117" i="8"/>
  <c r="AJ177" i="8"/>
  <c r="AI117" i="8"/>
  <c r="AI177" i="8"/>
  <c r="AH117" i="8"/>
  <c r="AH177" i="8"/>
  <c r="AG117" i="8"/>
  <c r="AG177" i="8"/>
  <c r="AF117" i="8"/>
  <c r="AF177" i="8"/>
  <c r="AE117" i="8"/>
  <c r="AE177" i="8"/>
  <c r="AD117" i="8"/>
  <c r="AD177" i="8"/>
  <c r="AC117" i="8"/>
  <c r="AC177" i="8"/>
  <c r="AB117" i="8"/>
  <c r="AB177" i="8"/>
  <c r="AA117" i="8"/>
  <c r="AA177" i="8"/>
  <c r="Z117" i="8"/>
  <c r="Z177" i="8"/>
  <c r="Y117" i="8"/>
  <c r="Y177" i="8"/>
  <c r="X117" i="8"/>
  <c r="X177" i="8"/>
  <c r="W117" i="8"/>
  <c r="W177" i="8"/>
  <c r="V117" i="8"/>
  <c r="V177" i="8"/>
  <c r="U117" i="8"/>
  <c r="U177" i="8"/>
  <c r="T117" i="8"/>
  <c r="T177" i="8"/>
  <c r="S117" i="8"/>
  <c r="S177" i="8"/>
  <c r="R117" i="8"/>
  <c r="R177" i="8"/>
  <c r="Q117" i="8"/>
  <c r="Q177" i="8"/>
  <c r="P117" i="8"/>
  <c r="P177" i="8"/>
  <c r="O117" i="8"/>
  <c r="O177" i="8"/>
  <c r="N117" i="8"/>
  <c r="N177" i="8"/>
  <c r="M117" i="8"/>
  <c r="M177" i="8"/>
  <c r="L117" i="8"/>
  <c r="L177" i="8"/>
  <c r="K117" i="8"/>
  <c r="K177" i="8"/>
  <c r="J117" i="8"/>
  <c r="J177" i="8"/>
  <c r="I117" i="8"/>
  <c r="I177" i="8"/>
  <c r="H117" i="8"/>
  <c r="H177" i="8"/>
  <c r="G117" i="8"/>
  <c r="G177" i="8"/>
  <c r="F117" i="8"/>
  <c r="F177" i="8"/>
  <c r="E117" i="8"/>
  <c r="E177" i="8"/>
  <c r="D117" i="8"/>
  <c r="D177" i="8"/>
  <c r="C117" i="8"/>
  <c r="C177" i="8"/>
  <c r="B117" i="8"/>
  <c r="AR117" i="8"/>
  <c r="AL116" i="8"/>
  <c r="AL176" i="8"/>
  <c r="AK116" i="8"/>
  <c r="AK176" i="8"/>
  <c r="AJ116" i="8"/>
  <c r="AJ176" i="8"/>
  <c r="AI116" i="8"/>
  <c r="AI176" i="8"/>
  <c r="AH116" i="8"/>
  <c r="AH176" i="8"/>
  <c r="AG116" i="8"/>
  <c r="AG176" i="8"/>
  <c r="AF116" i="8"/>
  <c r="AF176" i="8"/>
  <c r="AE116" i="8"/>
  <c r="AE176" i="8"/>
  <c r="AD116" i="8"/>
  <c r="AD176" i="8"/>
  <c r="AC116" i="8"/>
  <c r="AC176" i="8"/>
  <c r="AB116" i="8"/>
  <c r="AB176" i="8"/>
  <c r="AA116" i="8"/>
  <c r="AA176" i="8"/>
  <c r="Z116" i="8"/>
  <c r="Z176" i="8"/>
  <c r="Y116" i="8"/>
  <c r="Y176" i="8"/>
  <c r="X116" i="8"/>
  <c r="X176" i="8"/>
  <c r="W116" i="8"/>
  <c r="W176" i="8"/>
  <c r="V116" i="8"/>
  <c r="V176" i="8"/>
  <c r="U116" i="8"/>
  <c r="U176" i="8"/>
  <c r="T116" i="8"/>
  <c r="T176" i="8"/>
  <c r="S116" i="8"/>
  <c r="S176" i="8"/>
  <c r="R116" i="8"/>
  <c r="R176" i="8"/>
  <c r="Q116" i="8"/>
  <c r="Q176" i="8"/>
  <c r="P116" i="8"/>
  <c r="P176" i="8"/>
  <c r="O116" i="8"/>
  <c r="O176" i="8"/>
  <c r="N116" i="8"/>
  <c r="N176" i="8"/>
  <c r="M116" i="8"/>
  <c r="M176" i="8"/>
  <c r="L116" i="8"/>
  <c r="L176" i="8"/>
  <c r="K116" i="8"/>
  <c r="K176" i="8"/>
  <c r="J116" i="8"/>
  <c r="J176" i="8"/>
  <c r="I116" i="8"/>
  <c r="I176" i="8"/>
  <c r="H116" i="8"/>
  <c r="H176" i="8"/>
  <c r="G116" i="8"/>
  <c r="G176" i="8"/>
  <c r="F116" i="8"/>
  <c r="F176" i="8"/>
  <c r="E116" i="8"/>
  <c r="E176" i="8"/>
  <c r="D116" i="8"/>
  <c r="D176" i="8"/>
  <c r="C116" i="8"/>
  <c r="C176" i="8"/>
  <c r="B116" i="8"/>
  <c r="AR116" i="8"/>
  <c r="AL115" i="8"/>
  <c r="AL175" i="8"/>
  <c r="AK115" i="8"/>
  <c r="AK175" i="8"/>
  <c r="AJ115" i="8"/>
  <c r="AJ175" i="8"/>
  <c r="AI115" i="8"/>
  <c r="AI175" i="8"/>
  <c r="AH115" i="8"/>
  <c r="AH175" i="8"/>
  <c r="AG115" i="8"/>
  <c r="AG175" i="8"/>
  <c r="AF115" i="8"/>
  <c r="AF175" i="8"/>
  <c r="AE115" i="8"/>
  <c r="AE175" i="8"/>
  <c r="AD115" i="8"/>
  <c r="AD175" i="8"/>
  <c r="AC115" i="8"/>
  <c r="AC175" i="8"/>
  <c r="AB115" i="8"/>
  <c r="AB175" i="8"/>
  <c r="AA115" i="8"/>
  <c r="AA175" i="8"/>
  <c r="Z115" i="8"/>
  <c r="Z175" i="8"/>
  <c r="Y115" i="8"/>
  <c r="Y175" i="8"/>
  <c r="X115" i="8"/>
  <c r="X175" i="8"/>
  <c r="W115" i="8"/>
  <c r="W175" i="8"/>
  <c r="V115" i="8"/>
  <c r="V175" i="8"/>
  <c r="U115" i="8"/>
  <c r="U175" i="8"/>
  <c r="T115" i="8"/>
  <c r="T175" i="8"/>
  <c r="S115" i="8"/>
  <c r="S175" i="8"/>
  <c r="R115" i="8"/>
  <c r="R175" i="8"/>
  <c r="Q115" i="8"/>
  <c r="Q175" i="8"/>
  <c r="P115" i="8"/>
  <c r="P175" i="8"/>
  <c r="O115" i="8"/>
  <c r="O175" i="8"/>
  <c r="N115" i="8"/>
  <c r="N175" i="8"/>
  <c r="M115" i="8"/>
  <c r="M175" i="8"/>
  <c r="L115" i="8"/>
  <c r="L175" i="8"/>
  <c r="K115" i="8"/>
  <c r="K175" i="8"/>
  <c r="J115" i="8"/>
  <c r="J175" i="8"/>
  <c r="I115" i="8"/>
  <c r="I175" i="8"/>
  <c r="H115" i="8"/>
  <c r="H175" i="8"/>
  <c r="G115" i="8"/>
  <c r="G175" i="8"/>
  <c r="F115" i="8"/>
  <c r="F175" i="8"/>
  <c r="E115" i="8"/>
  <c r="E175" i="8"/>
  <c r="D115" i="8"/>
  <c r="D175" i="8"/>
  <c r="C115" i="8"/>
  <c r="C175" i="8"/>
  <c r="B115" i="8"/>
  <c r="AR115" i="8"/>
  <c r="AL114" i="8"/>
  <c r="AL174" i="8"/>
  <c r="AK114" i="8"/>
  <c r="AK174" i="8"/>
  <c r="AJ114" i="8"/>
  <c r="AJ174" i="8"/>
  <c r="AI114" i="8"/>
  <c r="AI174" i="8"/>
  <c r="AH114" i="8"/>
  <c r="AH174" i="8"/>
  <c r="AG114" i="8"/>
  <c r="AG174" i="8"/>
  <c r="AF114" i="8"/>
  <c r="AF174" i="8"/>
  <c r="AE114" i="8"/>
  <c r="AE174" i="8"/>
  <c r="AD114" i="8"/>
  <c r="AD174" i="8"/>
  <c r="AC114" i="8"/>
  <c r="AC174" i="8"/>
  <c r="AB114" i="8"/>
  <c r="AB174" i="8"/>
  <c r="AA114" i="8"/>
  <c r="AA174" i="8"/>
  <c r="Z114" i="8"/>
  <c r="Z174" i="8"/>
  <c r="Y114" i="8"/>
  <c r="Y174" i="8"/>
  <c r="X114" i="8"/>
  <c r="X174" i="8"/>
  <c r="W114" i="8"/>
  <c r="W174" i="8"/>
  <c r="V114" i="8"/>
  <c r="V174" i="8"/>
  <c r="U114" i="8"/>
  <c r="U174" i="8"/>
  <c r="T114" i="8"/>
  <c r="T174" i="8"/>
  <c r="S114" i="8"/>
  <c r="S174" i="8"/>
  <c r="R114" i="8"/>
  <c r="R174" i="8"/>
  <c r="Q114" i="8"/>
  <c r="Q174" i="8"/>
  <c r="P114" i="8"/>
  <c r="P174" i="8"/>
  <c r="O114" i="8"/>
  <c r="O174" i="8"/>
  <c r="N114" i="8"/>
  <c r="N174" i="8"/>
  <c r="M114" i="8"/>
  <c r="M174" i="8"/>
  <c r="L114" i="8"/>
  <c r="L174" i="8"/>
  <c r="K114" i="8"/>
  <c r="K174" i="8"/>
  <c r="J114" i="8"/>
  <c r="J174" i="8"/>
  <c r="I114" i="8"/>
  <c r="I174" i="8"/>
  <c r="H114" i="8"/>
  <c r="H174" i="8"/>
  <c r="G114" i="8"/>
  <c r="G174" i="8"/>
  <c r="F114" i="8"/>
  <c r="F174" i="8"/>
  <c r="E114" i="8"/>
  <c r="E174" i="8"/>
  <c r="D114" i="8"/>
  <c r="D174" i="8"/>
  <c r="C114" i="8"/>
  <c r="C174" i="8"/>
  <c r="B114" i="8"/>
  <c r="AR114" i="8"/>
  <c r="AL113" i="8"/>
  <c r="AL173" i="8"/>
  <c r="AK113" i="8"/>
  <c r="AK173" i="8"/>
  <c r="AJ113" i="8"/>
  <c r="AJ173" i="8"/>
  <c r="AI113" i="8"/>
  <c r="AI173" i="8"/>
  <c r="AH113" i="8"/>
  <c r="AH173" i="8"/>
  <c r="AG113" i="8"/>
  <c r="AG173" i="8"/>
  <c r="AF113" i="8"/>
  <c r="AF173" i="8"/>
  <c r="AE113" i="8"/>
  <c r="AE173" i="8"/>
  <c r="AD113" i="8"/>
  <c r="AD173" i="8"/>
  <c r="AC113" i="8"/>
  <c r="AC173" i="8"/>
  <c r="AB113" i="8"/>
  <c r="AB173" i="8"/>
  <c r="AA113" i="8"/>
  <c r="AA173" i="8"/>
  <c r="Z113" i="8"/>
  <c r="Z173" i="8"/>
  <c r="Y113" i="8"/>
  <c r="Y173" i="8"/>
  <c r="X113" i="8"/>
  <c r="X173" i="8"/>
  <c r="W113" i="8"/>
  <c r="W173" i="8"/>
  <c r="V113" i="8"/>
  <c r="V173" i="8"/>
  <c r="U113" i="8"/>
  <c r="U173" i="8"/>
  <c r="T113" i="8"/>
  <c r="T173" i="8"/>
  <c r="S113" i="8"/>
  <c r="S173" i="8"/>
  <c r="R113" i="8"/>
  <c r="R173" i="8"/>
  <c r="Q113" i="8"/>
  <c r="Q173" i="8"/>
  <c r="P113" i="8"/>
  <c r="P173" i="8"/>
  <c r="O113" i="8"/>
  <c r="O173" i="8"/>
  <c r="N113" i="8"/>
  <c r="N173" i="8"/>
  <c r="M113" i="8"/>
  <c r="M173" i="8"/>
  <c r="L113" i="8"/>
  <c r="L173" i="8"/>
  <c r="K113" i="8"/>
  <c r="K173" i="8"/>
  <c r="J113" i="8"/>
  <c r="J173" i="8"/>
  <c r="I113" i="8"/>
  <c r="I173" i="8"/>
  <c r="H113" i="8"/>
  <c r="H173" i="8"/>
  <c r="G113" i="8"/>
  <c r="G173" i="8"/>
  <c r="F113" i="8"/>
  <c r="F173" i="8"/>
  <c r="E113" i="8"/>
  <c r="E173" i="8"/>
  <c r="D113" i="8"/>
  <c r="D173" i="8"/>
  <c r="C113" i="8"/>
  <c r="C173" i="8"/>
  <c r="B113" i="8"/>
  <c r="AL112" i="8"/>
  <c r="AL172" i="8"/>
  <c r="AK112" i="8"/>
  <c r="AK172" i="8"/>
  <c r="AJ112" i="8"/>
  <c r="AJ172" i="8"/>
  <c r="AI112" i="8"/>
  <c r="AI172" i="8"/>
  <c r="AH112" i="8"/>
  <c r="AH172" i="8"/>
  <c r="AG112" i="8"/>
  <c r="AG172" i="8"/>
  <c r="AF112" i="8"/>
  <c r="AF172" i="8"/>
  <c r="AE112" i="8"/>
  <c r="AE172" i="8"/>
  <c r="AD112" i="8"/>
  <c r="AD172" i="8"/>
  <c r="AC112" i="8"/>
  <c r="AC172" i="8"/>
  <c r="AB112" i="8"/>
  <c r="AB172" i="8"/>
  <c r="AA112" i="8"/>
  <c r="AA172" i="8"/>
  <c r="Z112" i="8"/>
  <c r="Z172" i="8"/>
  <c r="Y112" i="8"/>
  <c r="Y172" i="8"/>
  <c r="X112" i="8"/>
  <c r="X172" i="8"/>
  <c r="W112" i="8"/>
  <c r="W172" i="8"/>
  <c r="V112" i="8"/>
  <c r="V172" i="8"/>
  <c r="U112" i="8"/>
  <c r="U172" i="8"/>
  <c r="T112" i="8"/>
  <c r="T172" i="8"/>
  <c r="S112" i="8"/>
  <c r="S172" i="8"/>
  <c r="R112" i="8"/>
  <c r="R172" i="8"/>
  <c r="Q112" i="8"/>
  <c r="Q172" i="8"/>
  <c r="P112" i="8"/>
  <c r="P172" i="8"/>
  <c r="O112" i="8"/>
  <c r="O172" i="8"/>
  <c r="N112" i="8"/>
  <c r="N172" i="8"/>
  <c r="M112" i="8"/>
  <c r="M172" i="8"/>
  <c r="L112" i="8"/>
  <c r="L172" i="8"/>
  <c r="K112" i="8"/>
  <c r="K172" i="8"/>
  <c r="J112" i="8"/>
  <c r="J172" i="8"/>
  <c r="I112" i="8"/>
  <c r="I172" i="8"/>
  <c r="H112" i="8"/>
  <c r="H172" i="8"/>
  <c r="G112" i="8"/>
  <c r="G172" i="8"/>
  <c r="F112" i="8"/>
  <c r="F172" i="8"/>
  <c r="E112" i="8"/>
  <c r="E172" i="8"/>
  <c r="D112" i="8"/>
  <c r="D172" i="8"/>
  <c r="C112" i="8"/>
  <c r="C172" i="8"/>
  <c r="B112" i="8"/>
  <c r="AR112" i="8"/>
  <c r="AL111" i="8"/>
  <c r="AL171" i="8"/>
  <c r="AK111" i="8"/>
  <c r="AK171" i="8"/>
  <c r="AJ111" i="8"/>
  <c r="AJ171" i="8"/>
  <c r="AI111" i="8"/>
  <c r="AI171" i="8"/>
  <c r="AH111" i="8"/>
  <c r="AH171" i="8"/>
  <c r="AG111" i="8"/>
  <c r="AG171" i="8"/>
  <c r="AF111" i="8"/>
  <c r="AF171" i="8"/>
  <c r="AE111" i="8"/>
  <c r="AE171" i="8"/>
  <c r="AD111" i="8"/>
  <c r="AD171" i="8"/>
  <c r="AC111" i="8"/>
  <c r="AC171" i="8"/>
  <c r="AB111" i="8"/>
  <c r="AB171" i="8"/>
  <c r="AA111" i="8"/>
  <c r="AA171" i="8"/>
  <c r="Z111" i="8"/>
  <c r="Z171" i="8"/>
  <c r="Y111" i="8"/>
  <c r="Y171" i="8"/>
  <c r="X111" i="8"/>
  <c r="X171" i="8"/>
  <c r="W111" i="8"/>
  <c r="W171" i="8"/>
  <c r="V111" i="8"/>
  <c r="V171" i="8"/>
  <c r="U111" i="8"/>
  <c r="U171" i="8"/>
  <c r="T111" i="8"/>
  <c r="T171" i="8"/>
  <c r="S111" i="8"/>
  <c r="S171" i="8"/>
  <c r="R111" i="8"/>
  <c r="R171" i="8"/>
  <c r="Q111" i="8"/>
  <c r="Q171" i="8"/>
  <c r="P111" i="8"/>
  <c r="P171" i="8"/>
  <c r="O111" i="8"/>
  <c r="O171" i="8"/>
  <c r="N111" i="8"/>
  <c r="N171" i="8"/>
  <c r="M111" i="8"/>
  <c r="M171" i="8"/>
  <c r="L111" i="8"/>
  <c r="L171" i="8"/>
  <c r="K111" i="8"/>
  <c r="K171" i="8"/>
  <c r="J111" i="8"/>
  <c r="J171" i="8"/>
  <c r="I111" i="8"/>
  <c r="I171" i="8"/>
  <c r="H111" i="8"/>
  <c r="H171" i="8"/>
  <c r="G111" i="8"/>
  <c r="G171" i="8"/>
  <c r="F111" i="8"/>
  <c r="F171" i="8"/>
  <c r="E111" i="8"/>
  <c r="E171" i="8"/>
  <c r="D111" i="8"/>
  <c r="D171" i="8"/>
  <c r="C111" i="8"/>
  <c r="C171" i="8"/>
  <c r="B111" i="8"/>
  <c r="AL110" i="8"/>
  <c r="AL170" i="8"/>
  <c r="AK110" i="8"/>
  <c r="AK170" i="8"/>
  <c r="AJ110" i="8"/>
  <c r="AJ170" i="8"/>
  <c r="AI110" i="8"/>
  <c r="AI170" i="8"/>
  <c r="AH110" i="8"/>
  <c r="AH170" i="8"/>
  <c r="AG110" i="8"/>
  <c r="AG170" i="8"/>
  <c r="AF110" i="8"/>
  <c r="AF170" i="8"/>
  <c r="AE110" i="8"/>
  <c r="AE170" i="8"/>
  <c r="AD110" i="8"/>
  <c r="AD170" i="8"/>
  <c r="AC110" i="8"/>
  <c r="AC170" i="8"/>
  <c r="AB110" i="8"/>
  <c r="AB170" i="8"/>
  <c r="AA110" i="8"/>
  <c r="AA170" i="8"/>
  <c r="Z110" i="8"/>
  <c r="Z170" i="8"/>
  <c r="Y110" i="8"/>
  <c r="Y170" i="8"/>
  <c r="X110" i="8"/>
  <c r="X170" i="8"/>
  <c r="W110" i="8"/>
  <c r="W170" i="8"/>
  <c r="V110" i="8"/>
  <c r="V170" i="8"/>
  <c r="U110" i="8"/>
  <c r="U170" i="8"/>
  <c r="T110" i="8"/>
  <c r="T170" i="8"/>
  <c r="S110" i="8"/>
  <c r="S170" i="8"/>
  <c r="R110" i="8"/>
  <c r="R170" i="8"/>
  <c r="Q110" i="8"/>
  <c r="Q170" i="8"/>
  <c r="P110" i="8"/>
  <c r="P170" i="8"/>
  <c r="O110" i="8"/>
  <c r="O170" i="8"/>
  <c r="N110" i="8"/>
  <c r="N170" i="8"/>
  <c r="M110" i="8"/>
  <c r="M170" i="8"/>
  <c r="L110" i="8"/>
  <c r="L170" i="8"/>
  <c r="K110" i="8"/>
  <c r="K170" i="8"/>
  <c r="J110" i="8"/>
  <c r="J170" i="8"/>
  <c r="I110" i="8"/>
  <c r="I170" i="8"/>
  <c r="H110" i="8"/>
  <c r="H170" i="8"/>
  <c r="G110" i="8"/>
  <c r="G170" i="8"/>
  <c r="F110" i="8"/>
  <c r="F170" i="8"/>
  <c r="E110" i="8"/>
  <c r="E170" i="8"/>
  <c r="D110" i="8"/>
  <c r="D170" i="8"/>
  <c r="C110" i="8"/>
  <c r="C170" i="8"/>
  <c r="B110" i="8"/>
  <c r="AR110" i="8"/>
  <c r="AL109" i="8"/>
  <c r="AL169" i="8"/>
  <c r="AK109" i="8"/>
  <c r="AK169" i="8"/>
  <c r="AJ109" i="8"/>
  <c r="AJ169" i="8"/>
  <c r="AI109" i="8"/>
  <c r="AI169" i="8"/>
  <c r="AH109" i="8"/>
  <c r="AH169" i="8"/>
  <c r="AG109" i="8"/>
  <c r="AG169" i="8"/>
  <c r="AF109" i="8"/>
  <c r="AF169" i="8"/>
  <c r="AE109" i="8"/>
  <c r="AE169" i="8"/>
  <c r="AD109" i="8"/>
  <c r="AD169" i="8"/>
  <c r="AC109" i="8"/>
  <c r="AC169" i="8"/>
  <c r="AB109" i="8"/>
  <c r="AB169" i="8"/>
  <c r="AA109" i="8"/>
  <c r="AA169" i="8"/>
  <c r="Z109" i="8"/>
  <c r="Z169" i="8"/>
  <c r="Y109" i="8"/>
  <c r="Y169" i="8"/>
  <c r="X109" i="8"/>
  <c r="X169" i="8"/>
  <c r="W109" i="8"/>
  <c r="W169" i="8"/>
  <c r="V109" i="8"/>
  <c r="V169" i="8"/>
  <c r="U109" i="8"/>
  <c r="U169" i="8"/>
  <c r="T109" i="8"/>
  <c r="T169" i="8"/>
  <c r="S109" i="8"/>
  <c r="S169" i="8"/>
  <c r="R109" i="8"/>
  <c r="R169" i="8"/>
  <c r="Q109" i="8"/>
  <c r="Q169" i="8"/>
  <c r="P109" i="8"/>
  <c r="P169" i="8"/>
  <c r="O109" i="8"/>
  <c r="O169" i="8"/>
  <c r="N109" i="8"/>
  <c r="N169" i="8"/>
  <c r="M109" i="8"/>
  <c r="M169" i="8"/>
  <c r="L109" i="8"/>
  <c r="L169" i="8"/>
  <c r="K109" i="8"/>
  <c r="K169" i="8"/>
  <c r="J109" i="8"/>
  <c r="J169" i="8"/>
  <c r="I109" i="8"/>
  <c r="I169" i="8"/>
  <c r="H109" i="8"/>
  <c r="H169" i="8"/>
  <c r="G109" i="8"/>
  <c r="G169" i="8"/>
  <c r="F109" i="8"/>
  <c r="F169" i="8"/>
  <c r="E109" i="8"/>
  <c r="E169" i="8"/>
  <c r="D109" i="8"/>
  <c r="D169" i="8"/>
  <c r="C109" i="8"/>
  <c r="C169" i="8"/>
  <c r="B109" i="8"/>
  <c r="AL108" i="8"/>
  <c r="AL168" i="8"/>
  <c r="AK108" i="8"/>
  <c r="AK168" i="8"/>
  <c r="AJ108" i="8"/>
  <c r="AJ168" i="8"/>
  <c r="AI108" i="8"/>
  <c r="AI168" i="8"/>
  <c r="AH108" i="8"/>
  <c r="AH168" i="8"/>
  <c r="AG108" i="8"/>
  <c r="AG168" i="8"/>
  <c r="AF108" i="8"/>
  <c r="AF168" i="8"/>
  <c r="AE108" i="8"/>
  <c r="AE168" i="8"/>
  <c r="AD108" i="8"/>
  <c r="AD168" i="8"/>
  <c r="AC108" i="8"/>
  <c r="AC168" i="8"/>
  <c r="AB108" i="8"/>
  <c r="AB168" i="8"/>
  <c r="AA108" i="8"/>
  <c r="AA168" i="8"/>
  <c r="Z108" i="8"/>
  <c r="Z168" i="8"/>
  <c r="Y108" i="8"/>
  <c r="Y168" i="8"/>
  <c r="X108" i="8"/>
  <c r="X168" i="8"/>
  <c r="W108" i="8"/>
  <c r="W168" i="8"/>
  <c r="V108" i="8"/>
  <c r="V168" i="8"/>
  <c r="U108" i="8"/>
  <c r="U168" i="8"/>
  <c r="T108" i="8"/>
  <c r="T168" i="8"/>
  <c r="S108" i="8"/>
  <c r="S168" i="8"/>
  <c r="R108" i="8"/>
  <c r="R168" i="8"/>
  <c r="Q108" i="8"/>
  <c r="Q168" i="8"/>
  <c r="P108" i="8"/>
  <c r="P168" i="8"/>
  <c r="O108" i="8"/>
  <c r="O168" i="8"/>
  <c r="N108" i="8"/>
  <c r="N168" i="8"/>
  <c r="M108" i="8"/>
  <c r="M168" i="8"/>
  <c r="L108" i="8"/>
  <c r="L168" i="8"/>
  <c r="K108" i="8"/>
  <c r="K168" i="8"/>
  <c r="J108" i="8"/>
  <c r="J168" i="8"/>
  <c r="I108" i="8"/>
  <c r="I168" i="8"/>
  <c r="H108" i="8"/>
  <c r="H168" i="8"/>
  <c r="G108" i="8"/>
  <c r="G168" i="8"/>
  <c r="F108" i="8"/>
  <c r="F168" i="8"/>
  <c r="E108" i="8"/>
  <c r="E168" i="8"/>
  <c r="D108" i="8"/>
  <c r="D168" i="8"/>
  <c r="C108" i="8"/>
  <c r="C168" i="8"/>
  <c r="B108" i="8"/>
  <c r="B168" i="8"/>
  <c r="AM168" i="8"/>
  <c r="AL107" i="8"/>
  <c r="AL167" i="8"/>
  <c r="AK107" i="8"/>
  <c r="AK167" i="8"/>
  <c r="AJ107" i="8"/>
  <c r="AJ167" i="8"/>
  <c r="AI107" i="8"/>
  <c r="AI167" i="8"/>
  <c r="AH107" i="8"/>
  <c r="AH167" i="8"/>
  <c r="AG107" i="8"/>
  <c r="AG167" i="8"/>
  <c r="AF107" i="8"/>
  <c r="AF167" i="8"/>
  <c r="AE107" i="8"/>
  <c r="AE167" i="8"/>
  <c r="AD107" i="8"/>
  <c r="AD167" i="8"/>
  <c r="AC107" i="8"/>
  <c r="AC167" i="8"/>
  <c r="AB107" i="8"/>
  <c r="AB167" i="8"/>
  <c r="AA107" i="8"/>
  <c r="AA167" i="8"/>
  <c r="Z107" i="8"/>
  <c r="Z167" i="8"/>
  <c r="Y107" i="8"/>
  <c r="Y167" i="8"/>
  <c r="X107" i="8"/>
  <c r="X167" i="8"/>
  <c r="W107" i="8"/>
  <c r="W167" i="8"/>
  <c r="V107" i="8"/>
  <c r="V167" i="8"/>
  <c r="U107" i="8"/>
  <c r="U167" i="8"/>
  <c r="T107" i="8"/>
  <c r="T167" i="8"/>
  <c r="S107" i="8"/>
  <c r="S167" i="8"/>
  <c r="R107" i="8"/>
  <c r="R167" i="8"/>
  <c r="Q107" i="8"/>
  <c r="Q167" i="8"/>
  <c r="P107" i="8"/>
  <c r="P167" i="8"/>
  <c r="O107" i="8"/>
  <c r="O167" i="8"/>
  <c r="N107" i="8"/>
  <c r="N167" i="8"/>
  <c r="M107" i="8"/>
  <c r="M167" i="8"/>
  <c r="L107" i="8"/>
  <c r="L167" i="8"/>
  <c r="K107" i="8"/>
  <c r="K167" i="8"/>
  <c r="J107" i="8"/>
  <c r="J167" i="8"/>
  <c r="I107" i="8"/>
  <c r="I167" i="8"/>
  <c r="H107" i="8"/>
  <c r="H167" i="8"/>
  <c r="G107" i="8"/>
  <c r="G167" i="8"/>
  <c r="F107" i="8"/>
  <c r="F167" i="8"/>
  <c r="E107" i="8"/>
  <c r="E167" i="8"/>
  <c r="D107" i="8"/>
  <c r="D167" i="8"/>
  <c r="C107" i="8"/>
  <c r="C167" i="8"/>
  <c r="B107" i="8"/>
  <c r="AR107" i="8"/>
  <c r="AL105" i="8"/>
  <c r="AK105" i="8"/>
  <c r="AJ105" i="8"/>
  <c r="AI105" i="8"/>
  <c r="AH105" i="8"/>
  <c r="AG105" i="8"/>
  <c r="AF105" i="8"/>
  <c r="AE105" i="8"/>
  <c r="AD105" i="8"/>
  <c r="AC105" i="8"/>
  <c r="AB105" i="8"/>
  <c r="AA105" i="8"/>
  <c r="Z105" i="8"/>
  <c r="Y105" i="8"/>
  <c r="X105" i="8"/>
  <c r="W105" i="8"/>
  <c r="V105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D105" i="8"/>
  <c r="C105" i="8"/>
  <c r="B105" i="8"/>
  <c r="AL104" i="8"/>
  <c r="AK104" i="8"/>
  <c r="AJ104" i="8"/>
  <c r="AI104" i="8"/>
  <c r="AH104" i="8"/>
  <c r="AG104" i="8"/>
  <c r="AF104" i="8"/>
  <c r="AE104" i="8"/>
  <c r="AD104" i="8"/>
  <c r="AC104" i="8"/>
  <c r="AB104" i="8"/>
  <c r="AA104" i="8"/>
  <c r="Z104" i="8"/>
  <c r="Y104" i="8"/>
  <c r="X104" i="8"/>
  <c r="W104" i="8"/>
  <c r="V104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D104" i="8"/>
  <c r="C104" i="8"/>
  <c r="B104" i="8"/>
  <c r="AL75" i="8"/>
  <c r="AK75" i="8"/>
  <c r="AJ75" i="8"/>
  <c r="AI75" i="8"/>
  <c r="AH75" i="8"/>
  <c r="AG75" i="8"/>
  <c r="AF75" i="8"/>
  <c r="AE75" i="8"/>
  <c r="AD75" i="8"/>
  <c r="AC75" i="8"/>
  <c r="AB75" i="8"/>
  <c r="AA75" i="8"/>
  <c r="Z75" i="8"/>
  <c r="Y75" i="8"/>
  <c r="X75" i="8"/>
  <c r="W75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B75" i="8"/>
  <c r="AL74" i="8"/>
  <c r="AK74" i="8"/>
  <c r="AJ74" i="8"/>
  <c r="AI74" i="8"/>
  <c r="AH74" i="8"/>
  <c r="AG74" i="8"/>
  <c r="AF74" i="8"/>
  <c r="AE74" i="8"/>
  <c r="AD74" i="8"/>
  <c r="AC74" i="8"/>
  <c r="AB74" i="8"/>
  <c r="AA74" i="8"/>
  <c r="Z74" i="8"/>
  <c r="Y74" i="8"/>
  <c r="X74" i="8"/>
  <c r="W74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B74" i="8"/>
  <c r="AL69" i="8"/>
  <c r="AK69" i="8"/>
  <c r="AJ69" i="8"/>
  <c r="AI69" i="8"/>
  <c r="AH69" i="8"/>
  <c r="AG69" i="8"/>
  <c r="AF69" i="8"/>
  <c r="AE69" i="8"/>
  <c r="AD69" i="8"/>
  <c r="AC69" i="8"/>
  <c r="AB69" i="8"/>
  <c r="AA69" i="8"/>
  <c r="Z69" i="8"/>
  <c r="Y69" i="8"/>
  <c r="X69" i="8"/>
  <c r="W69" i="8"/>
  <c r="V69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D69" i="8"/>
  <c r="C69" i="8"/>
  <c r="B69" i="8"/>
  <c r="AL68" i="8"/>
  <c r="AK68" i="8"/>
  <c r="AJ68" i="8"/>
  <c r="AI68" i="8"/>
  <c r="AH68" i="8"/>
  <c r="AG68" i="8"/>
  <c r="AF68" i="8"/>
  <c r="AE68" i="8"/>
  <c r="AD68" i="8"/>
  <c r="AC68" i="8"/>
  <c r="AB68" i="8"/>
  <c r="AA68" i="8"/>
  <c r="Z68" i="8"/>
  <c r="Y68" i="8"/>
  <c r="X68" i="8"/>
  <c r="W68" i="8"/>
  <c r="V68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D68" i="8"/>
  <c r="C68" i="8"/>
  <c r="B68" i="8"/>
  <c r="AN68" i="8"/>
  <c r="AL67" i="8"/>
  <c r="AK67" i="8"/>
  <c r="AJ67" i="8"/>
  <c r="AI67" i="8"/>
  <c r="AH67" i="8"/>
  <c r="AG67" i="8"/>
  <c r="AF67" i="8"/>
  <c r="AE67" i="8"/>
  <c r="AD67" i="8"/>
  <c r="AC67" i="8"/>
  <c r="AB67" i="8"/>
  <c r="AA67" i="8"/>
  <c r="Z67" i="8"/>
  <c r="Y67" i="8"/>
  <c r="X67" i="8"/>
  <c r="W67" i="8"/>
  <c r="V67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D67" i="8"/>
  <c r="C67" i="8"/>
  <c r="B67" i="8"/>
  <c r="AL66" i="8"/>
  <c r="AK66" i="8"/>
  <c r="AJ66" i="8"/>
  <c r="AI66" i="8"/>
  <c r="AH66" i="8"/>
  <c r="AG66" i="8"/>
  <c r="AF66" i="8"/>
  <c r="AE66" i="8"/>
  <c r="AD66" i="8"/>
  <c r="AC66" i="8"/>
  <c r="AB66" i="8"/>
  <c r="AA66" i="8"/>
  <c r="Z66" i="8"/>
  <c r="Y66" i="8"/>
  <c r="X66" i="8"/>
  <c r="W66" i="8"/>
  <c r="V66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D66" i="8"/>
  <c r="C66" i="8"/>
  <c r="B66" i="8"/>
  <c r="AN66" i="8"/>
  <c r="AL65" i="8"/>
  <c r="AK65" i="8"/>
  <c r="AJ65" i="8"/>
  <c r="AI65" i="8"/>
  <c r="AH65" i="8"/>
  <c r="AG65" i="8"/>
  <c r="AF65" i="8"/>
  <c r="AE65" i="8"/>
  <c r="AD65" i="8"/>
  <c r="AC65" i="8"/>
  <c r="AB65" i="8"/>
  <c r="AA65" i="8"/>
  <c r="Z65" i="8"/>
  <c r="Y65" i="8"/>
  <c r="X65" i="8"/>
  <c r="W65" i="8"/>
  <c r="V65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D65" i="8"/>
  <c r="C65" i="8"/>
  <c r="B65" i="8"/>
  <c r="AL64" i="8"/>
  <c r="AK64" i="8"/>
  <c r="AJ64" i="8"/>
  <c r="AI64" i="8"/>
  <c r="AH64" i="8"/>
  <c r="AG64" i="8"/>
  <c r="AF64" i="8"/>
  <c r="AE64" i="8"/>
  <c r="AD64" i="8"/>
  <c r="AC64" i="8"/>
  <c r="AB64" i="8"/>
  <c r="AA64" i="8"/>
  <c r="Z64" i="8"/>
  <c r="Y64" i="8"/>
  <c r="X64" i="8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AN64" i="8"/>
  <c r="AL63" i="8"/>
  <c r="AK63" i="8"/>
  <c r="AJ63" i="8"/>
  <c r="AI63" i="8"/>
  <c r="AH63" i="8"/>
  <c r="AG63" i="8"/>
  <c r="AF63" i="8"/>
  <c r="AE63" i="8"/>
  <c r="AD63" i="8"/>
  <c r="AC63" i="8"/>
  <c r="AB63" i="8"/>
  <c r="AA63" i="8"/>
  <c r="Z63" i="8"/>
  <c r="Y63" i="8"/>
  <c r="X63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AL62" i="8"/>
  <c r="AK62" i="8"/>
  <c r="AJ62" i="8"/>
  <c r="AI62" i="8"/>
  <c r="AH62" i="8"/>
  <c r="AG62" i="8"/>
  <c r="AF62" i="8"/>
  <c r="AE62" i="8"/>
  <c r="AD62" i="8"/>
  <c r="AC62" i="8"/>
  <c r="AB62" i="8"/>
  <c r="AA62" i="8"/>
  <c r="Z62" i="8"/>
  <c r="Y62" i="8"/>
  <c r="X62" i="8"/>
  <c r="W62" i="8"/>
  <c r="V62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B62" i="8"/>
  <c r="AN62" i="8"/>
  <c r="AL61" i="8"/>
  <c r="AK61" i="8"/>
  <c r="AJ61" i="8"/>
  <c r="AI61" i="8"/>
  <c r="AH61" i="8"/>
  <c r="AG61" i="8"/>
  <c r="AF61" i="8"/>
  <c r="AE61" i="8"/>
  <c r="AD61" i="8"/>
  <c r="AC61" i="8"/>
  <c r="AB61" i="8"/>
  <c r="AA61" i="8"/>
  <c r="Z61" i="8"/>
  <c r="Y61" i="8"/>
  <c r="X61" i="8"/>
  <c r="W61" i="8"/>
  <c r="V61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D61" i="8"/>
  <c r="C61" i="8"/>
  <c r="B61" i="8"/>
  <c r="AL60" i="8"/>
  <c r="AK60" i="8"/>
  <c r="AJ60" i="8"/>
  <c r="AI60" i="8"/>
  <c r="AH60" i="8"/>
  <c r="AG60" i="8"/>
  <c r="AF60" i="8"/>
  <c r="AE60" i="8"/>
  <c r="AD60" i="8"/>
  <c r="AC60" i="8"/>
  <c r="AB60" i="8"/>
  <c r="AA60" i="8"/>
  <c r="Z60" i="8"/>
  <c r="Y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N60" i="8"/>
  <c r="AL59" i="8"/>
  <c r="AK59" i="8"/>
  <c r="AJ59" i="8"/>
  <c r="AI59" i="8"/>
  <c r="AH59" i="8"/>
  <c r="AG59" i="8"/>
  <c r="AF59" i="8"/>
  <c r="AE59" i="8"/>
  <c r="AD59" i="8"/>
  <c r="AC59" i="8"/>
  <c r="AB59" i="8"/>
  <c r="AA59" i="8"/>
  <c r="Z59" i="8"/>
  <c r="Y59" i="8"/>
  <c r="X59" i="8"/>
  <c r="W59" i="8"/>
  <c r="V59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D59" i="8"/>
  <c r="C59" i="8"/>
  <c r="B59" i="8"/>
  <c r="AL58" i="8"/>
  <c r="AK58" i="8"/>
  <c r="AJ58" i="8"/>
  <c r="AI58" i="8"/>
  <c r="AH58" i="8"/>
  <c r="AG58" i="8"/>
  <c r="AF58" i="8"/>
  <c r="AE58" i="8"/>
  <c r="AD58" i="8"/>
  <c r="AC58" i="8"/>
  <c r="AB58" i="8"/>
  <c r="AA58" i="8"/>
  <c r="Z58" i="8"/>
  <c r="Y58" i="8"/>
  <c r="X58" i="8"/>
  <c r="W58" i="8"/>
  <c r="V58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D58" i="8"/>
  <c r="C58" i="8"/>
  <c r="B58" i="8"/>
  <c r="AN58" i="8"/>
  <c r="AL57" i="8"/>
  <c r="AK57" i="8"/>
  <c r="AJ57" i="8"/>
  <c r="AI57" i="8"/>
  <c r="AH57" i="8"/>
  <c r="AG57" i="8"/>
  <c r="AF57" i="8"/>
  <c r="AE57" i="8"/>
  <c r="AD57" i="8"/>
  <c r="AC57" i="8"/>
  <c r="AB57" i="8"/>
  <c r="AA57" i="8"/>
  <c r="Z57" i="8"/>
  <c r="Y57" i="8"/>
  <c r="X57" i="8"/>
  <c r="W57" i="8"/>
  <c r="V57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D57" i="8"/>
  <c r="C57" i="8"/>
  <c r="B57" i="8"/>
  <c r="AL56" i="8"/>
  <c r="AK56" i="8"/>
  <c r="AJ56" i="8"/>
  <c r="AI56" i="8"/>
  <c r="AH56" i="8"/>
  <c r="AG56" i="8"/>
  <c r="AF56" i="8"/>
  <c r="AE56" i="8"/>
  <c r="AD56" i="8"/>
  <c r="AC56" i="8"/>
  <c r="AB56" i="8"/>
  <c r="AA56" i="8"/>
  <c r="Z56" i="8"/>
  <c r="Y56" i="8"/>
  <c r="X56" i="8"/>
  <c r="W56" i="8"/>
  <c r="V56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D56" i="8"/>
  <c r="C56" i="8"/>
  <c r="B56" i="8"/>
  <c r="AN56" i="8"/>
  <c r="AL55" i="8"/>
  <c r="AK55" i="8"/>
  <c r="AJ55" i="8"/>
  <c r="AI55" i="8"/>
  <c r="AH55" i="8"/>
  <c r="AG55" i="8"/>
  <c r="AF55" i="8"/>
  <c r="AE55" i="8"/>
  <c r="AD55" i="8"/>
  <c r="AC55" i="8"/>
  <c r="AB55" i="8"/>
  <c r="AA55" i="8"/>
  <c r="Z55" i="8"/>
  <c r="Y55" i="8"/>
  <c r="X55" i="8"/>
  <c r="W55" i="8"/>
  <c r="V55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D55" i="8"/>
  <c r="C55" i="8"/>
  <c r="B55" i="8"/>
  <c r="AL54" i="8"/>
  <c r="AK54" i="8"/>
  <c r="AJ54" i="8"/>
  <c r="AI54" i="8"/>
  <c r="AH54" i="8"/>
  <c r="AG54" i="8"/>
  <c r="AF54" i="8"/>
  <c r="AE54" i="8"/>
  <c r="AD54" i="8"/>
  <c r="AC54" i="8"/>
  <c r="AB54" i="8"/>
  <c r="AA54" i="8"/>
  <c r="Z54" i="8"/>
  <c r="Y54" i="8"/>
  <c r="X54" i="8"/>
  <c r="W54" i="8"/>
  <c r="V54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D54" i="8"/>
  <c r="C54" i="8"/>
  <c r="B54" i="8"/>
  <c r="AN54" i="8"/>
  <c r="AL53" i="8"/>
  <c r="AK53" i="8"/>
  <c r="AJ53" i="8"/>
  <c r="AI53" i="8"/>
  <c r="AH53" i="8"/>
  <c r="AG53" i="8"/>
  <c r="AF53" i="8"/>
  <c r="AE53" i="8"/>
  <c r="AD53" i="8"/>
  <c r="AC53" i="8"/>
  <c r="AB53" i="8"/>
  <c r="AA53" i="8"/>
  <c r="Z53" i="8"/>
  <c r="Y53" i="8"/>
  <c r="X53" i="8"/>
  <c r="W53" i="8"/>
  <c r="V53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B53" i="8"/>
  <c r="AL52" i="8"/>
  <c r="AK52" i="8"/>
  <c r="AJ52" i="8"/>
  <c r="AI52" i="8"/>
  <c r="AH52" i="8"/>
  <c r="AG52" i="8"/>
  <c r="AF52" i="8"/>
  <c r="AE52" i="8"/>
  <c r="AD52" i="8"/>
  <c r="AC52" i="8"/>
  <c r="AB52" i="8"/>
  <c r="AA52" i="8"/>
  <c r="Z52" i="8"/>
  <c r="Y52" i="8"/>
  <c r="X52" i="8"/>
  <c r="W52" i="8"/>
  <c r="V52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D52" i="8"/>
  <c r="C52" i="8"/>
  <c r="B52" i="8"/>
  <c r="AN52" i="8"/>
  <c r="AL51" i="8"/>
  <c r="AK51" i="8"/>
  <c r="AJ51" i="8"/>
  <c r="AI51" i="8"/>
  <c r="AH51" i="8"/>
  <c r="AG51" i="8"/>
  <c r="AF51" i="8"/>
  <c r="AE51" i="8"/>
  <c r="AD51" i="8"/>
  <c r="AC51" i="8"/>
  <c r="AB51" i="8"/>
  <c r="AA51" i="8"/>
  <c r="Z51" i="8"/>
  <c r="Y51" i="8"/>
  <c r="X51" i="8"/>
  <c r="W51" i="8"/>
  <c r="V51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D51" i="8"/>
  <c r="C51" i="8"/>
  <c r="B51" i="8"/>
  <c r="AL50" i="8"/>
  <c r="AK50" i="8"/>
  <c r="AJ50" i="8"/>
  <c r="AI50" i="8"/>
  <c r="AH50" i="8"/>
  <c r="AG50" i="8"/>
  <c r="AF50" i="8"/>
  <c r="AE50" i="8"/>
  <c r="AD50" i="8"/>
  <c r="AC50" i="8"/>
  <c r="AB50" i="8"/>
  <c r="AA50" i="8"/>
  <c r="Z50" i="8"/>
  <c r="Y50" i="8"/>
  <c r="X50" i="8"/>
  <c r="W50" i="8"/>
  <c r="V50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B50" i="8"/>
  <c r="AN50" i="8"/>
  <c r="AL49" i="8"/>
  <c r="AK49" i="8"/>
  <c r="AJ49" i="8"/>
  <c r="AI49" i="8"/>
  <c r="AH49" i="8"/>
  <c r="AG49" i="8"/>
  <c r="AF49" i="8"/>
  <c r="AE49" i="8"/>
  <c r="AD49" i="8"/>
  <c r="AC49" i="8"/>
  <c r="AB49" i="8"/>
  <c r="AA49" i="8"/>
  <c r="Z49" i="8"/>
  <c r="Y49" i="8"/>
  <c r="X49" i="8"/>
  <c r="W49" i="8"/>
  <c r="V49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B49" i="8"/>
  <c r="AL48" i="8"/>
  <c r="AK48" i="8"/>
  <c r="AJ48" i="8"/>
  <c r="AI48" i="8"/>
  <c r="AH48" i="8"/>
  <c r="AG48" i="8"/>
  <c r="AF48" i="8"/>
  <c r="AE48" i="8"/>
  <c r="AD48" i="8"/>
  <c r="AC48" i="8"/>
  <c r="AB48" i="8"/>
  <c r="AA48" i="8"/>
  <c r="Z48" i="8"/>
  <c r="Y48" i="8"/>
  <c r="X48" i="8"/>
  <c r="W48" i="8"/>
  <c r="V48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B48" i="8"/>
  <c r="AN48" i="8"/>
  <c r="AL47" i="8"/>
  <c r="AK47" i="8"/>
  <c r="AJ47" i="8"/>
  <c r="AI47" i="8"/>
  <c r="AH47" i="8"/>
  <c r="AG47" i="8"/>
  <c r="AF47" i="8"/>
  <c r="AE47" i="8"/>
  <c r="AD47" i="8"/>
  <c r="AC47" i="8"/>
  <c r="AB47" i="8"/>
  <c r="AA47" i="8"/>
  <c r="Z47" i="8"/>
  <c r="Y47" i="8"/>
  <c r="X47" i="8"/>
  <c r="W47" i="8"/>
  <c r="V47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B47" i="8"/>
  <c r="AL46" i="8"/>
  <c r="AK46" i="8"/>
  <c r="AJ46" i="8"/>
  <c r="AI46" i="8"/>
  <c r="AH46" i="8"/>
  <c r="AG46" i="8"/>
  <c r="AF46" i="8"/>
  <c r="AE46" i="8"/>
  <c r="AD46" i="8"/>
  <c r="AC46" i="8"/>
  <c r="AB46" i="8"/>
  <c r="AA46" i="8"/>
  <c r="Z46" i="8"/>
  <c r="Y46" i="8"/>
  <c r="X46" i="8"/>
  <c r="W46" i="8"/>
  <c r="V46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D46" i="8"/>
  <c r="C46" i="8"/>
  <c r="B46" i="8"/>
  <c r="AN46" i="8"/>
  <c r="AL44" i="8"/>
  <c r="AK44" i="8"/>
  <c r="AJ44" i="8"/>
  <c r="AI44" i="8"/>
  <c r="AH44" i="8"/>
  <c r="AG44" i="8"/>
  <c r="AF44" i="8"/>
  <c r="AE44" i="8"/>
  <c r="AD44" i="8"/>
  <c r="AC44" i="8"/>
  <c r="AB44" i="8"/>
  <c r="AA44" i="8"/>
  <c r="Z44" i="8"/>
  <c r="Y44" i="8"/>
  <c r="X44" i="8"/>
  <c r="W44" i="8"/>
  <c r="V44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D44" i="8"/>
  <c r="C44" i="8"/>
  <c r="B44" i="8"/>
  <c r="AL43" i="8"/>
  <c r="AK43" i="8"/>
  <c r="AJ43" i="8"/>
  <c r="AI43" i="8"/>
  <c r="AH43" i="8"/>
  <c r="AG43" i="8"/>
  <c r="AF43" i="8"/>
  <c r="AE43" i="8"/>
  <c r="AD43" i="8"/>
  <c r="AC43" i="8"/>
  <c r="AB43" i="8"/>
  <c r="AA43" i="8"/>
  <c r="Z43" i="8"/>
  <c r="Y43" i="8"/>
  <c r="X43" i="8"/>
  <c r="W43" i="8"/>
  <c r="V43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D43" i="8"/>
  <c r="C43" i="8"/>
  <c r="B43" i="8"/>
  <c r="G37" i="8"/>
  <c r="AN160" i="7"/>
  <c r="AM160" i="7"/>
  <c r="AN159" i="7"/>
  <c r="AM159" i="7"/>
  <c r="AN158" i="7"/>
  <c r="AM158" i="7"/>
  <c r="AN157" i="7"/>
  <c r="AM157" i="7"/>
  <c r="AN156" i="7"/>
  <c r="AM156" i="7"/>
  <c r="AN155" i="7"/>
  <c r="AM155" i="7"/>
  <c r="AN154" i="7"/>
  <c r="AM154" i="7"/>
  <c r="AN153" i="7"/>
  <c r="AM153" i="7"/>
  <c r="AN152" i="7"/>
  <c r="AM152" i="7"/>
  <c r="AN151" i="7"/>
  <c r="AM151" i="7"/>
  <c r="AN150" i="7"/>
  <c r="AM150" i="7"/>
  <c r="AN149" i="7"/>
  <c r="AM149" i="7"/>
  <c r="AN148" i="7"/>
  <c r="AM148" i="7"/>
  <c r="AN147" i="7"/>
  <c r="AM147" i="7"/>
  <c r="AN146" i="7"/>
  <c r="AM146" i="7"/>
  <c r="AN145" i="7"/>
  <c r="AM145" i="7"/>
  <c r="AN144" i="7"/>
  <c r="AM144" i="7"/>
  <c r="AN143" i="7"/>
  <c r="AM143" i="7"/>
  <c r="AN142" i="7"/>
  <c r="AM142" i="7"/>
  <c r="AN141" i="7"/>
  <c r="AM141" i="7"/>
  <c r="AN140" i="7"/>
  <c r="AM140" i="7"/>
  <c r="AN139" i="7"/>
  <c r="AM139" i="7"/>
  <c r="AN138" i="7"/>
  <c r="AM138" i="7"/>
  <c r="AN137" i="7"/>
  <c r="AM137" i="7"/>
  <c r="AL135" i="7"/>
  <c r="AK135" i="7"/>
  <c r="AJ135" i="7"/>
  <c r="AI135" i="7"/>
  <c r="AH135" i="7"/>
  <c r="AG135" i="7"/>
  <c r="AF135" i="7"/>
  <c r="AE135" i="7"/>
  <c r="AD135" i="7"/>
  <c r="AC135" i="7"/>
  <c r="AB135" i="7"/>
  <c r="AA135" i="7"/>
  <c r="Z135" i="7"/>
  <c r="Y135" i="7"/>
  <c r="X135" i="7"/>
  <c r="W135" i="7"/>
  <c r="V135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L134" i="7"/>
  <c r="AK134" i="7"/>
  <c r="AJ134" i="7"/>
  <c r="AI134" i="7"/>
  <c r="AH134" i="7"/>
  <c r="AG134" i="7"/>
  <c r="AF134" i="7"/>
  <c r="AE134" i="7"/>
  <c r="AD134" i="7"/>
  <c r="AC134" i="7"/>
  <c r="AB134" i="7"/>
  <c r="AA134" i="7"/>
  <c r="Z134" i="7"/>
  <c r="Y134" i="7"/>
  <c r="X134" i="7"/>
  <c r="W134" i="7"/>
  <c r="V134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L130" i="7"/>
  <c r="AL190" i="7"/>
  <c r="AK130" i="7"/>
  <c r="AK190" i="7"/>
  <c r="AJ130" i="7"/>
  <c r="AJ190" i="7"/>
  <c r="AI130" i="7"/>
  <c r="AI190" i="7"/>
  <c r="AH130" i="7"/>
  <c r="AH190" i="7"/>
  <c r="AG130" i="7"/>
  <c r="AG190" i="7"/>
  <c r="AF130" i="7"/>
  <c r="AF190" i="7"/>
  <c r="AE130" i="7"/>
  <c r="AE190" i="7"/>
  <c r="AD130" i="7"/>
  <c r="AD190" i="7"/>
  <c r="AC130" i="7"/>
  <c r="AC190" i="7"/>
  <c r="AB130" i="7"/>
  <c r="AB190" i="7"/>
  <c r="AA130" i="7"/>
  <c r="AA190" i="7"/>
  <c r="Z130" i="7"/>
  <c r="Z190" i="7"/>
  <c r="Y130" i="7"/>
  <c r="Y190" i="7"/>
  <c r="X130" i="7"/>
  <c r="X190" i="7"/>
  <c r="W130" i="7"/>
  <c r="W190" i="7"/>
  <c r="V130" i="7"/>
  <c r="V190" i="7"/>
  <c r="U130" i="7"/>
  <c r="U190" i="7"/>
  <c r="T130" i="7"/>
  <c r="T190" i="7"/>
  <c r="S130" i="7"/>
  <c r="S190" i="7"/>
  <c r="R130" i="7"/>
  <c r="R190" i="7"/>
  <c r="Q130" i="7"/>
  <c r="Q190" i="7"/>
  <c r="P130" i="7"/>
  <c r="P190" i="7"/>
  <c r="O130" i="7"/>
  <c r="O190" i="7"/>
  <c r="N130" i="7"/>
  <c r="N190" i="7"/>
  <c r="M130" i="7"/>
  <c r="M190" i="7"/>
  <c r="L130" i="7"/>
  <c r="L190" i="7"/>
  <c r="K130" i="7"/>
  <c r="K190" i="7"/>
  <c r="J130" i="7"/>
  <c r="J190" i="7"/>
  <c r="I130" i="7"/>
  <c r="I190" i="7"/>
  <c r="H130" i="7"/>
  <c r="H190" i="7"/>
  <c r="G130" i="7"/>
  <c r="G190" i="7"/>
  <c r="F130" i="7"/>
  <c r="F190" i="7"/>
  <c r="E130" i="7"/>
  <c r="E190" i="7"/>
  <c r="D130" i="7"/>
  <c r="D190" i="7"/>
  <c r="C130" i="7"/>
  <c r="C190" i="7"/>
  <c r="B130" i="7"/>
  <c r="AL129" i="7"/>
  <c r="AL189" i="7"/>
  <c r="AK129" i="7"/>
  <c r="AK189" i="7"/>
  <c r="AJ129" i="7"/>
  <c r="AJ189" i="7"/>
  <c r="AI129" i="7"/>
  <c r="AI189" i="7"/>
  <c r="AH129" i="7"/>
  <c r="AH189" i="7"/>
  <c r="AG129" i="7"/>
  <c r="AG189" i="7"/>
  <c r="AF129" i="7"/>
  <c r="AF189" i="7"/>
  <c r="AE129" i="7"/>
  <c r="AE189" i="7"/>
  <c r="AD129" i="7"/>
  <c r="AD189" i="7"/>
  <c r="AC129" i="7"/>
  <c r="AC189" i="7"/>
  <c r="AB129" i="7"/>
  <c r="AB189" i="7"/>
  <c r="AA129" i="7"/>
  <c r="AA189" i="7"/>
  <c r="Z129" i="7"/>
  <c r="Z189" i="7"/>
  <c r="Y129" i="7"/>
  <c r="Y189" i="7"/>
  <c r="X129" i="7"/>
  <c r="X189" i="7"/>
  <c r="W129" i="7"/>
  <c r="W189" i="7"/>
  <c r="V129" i="7"/>
  <c r="V189" i="7"/>
  <c r="U129" i="7"/>
  <c r="U189" i="7"/>
  <c r="T129" i="7"/>
  <c r="T189" i="7"/>
  <c r="S129" i="7"/>
  <c r="S189" i="7"/>
  <c r="R129" i="7"/>
  <c r="R189" i="7"/>
  <c r="Q129" i="7"/>
  <c r="Q189" i="7"/>
  <c r="P129" i="7"/>
  <c r="P189" i="7"/>
  <c r="O129" i="7"/>
  <c r="O189" i="7"/>
  <c r="N129" i="7"/>
  <c r="N189" i="7"/>
  <c r="M129" i="7"/>
  <c r="M189" i="7"/>
  <c r="L129" i="7"/>
  <c r="L189" i="7"/>
  <c r="K129" i="7"/>
  <c r="K189" i="7"/>
  <c r="J129" i="7"/>
  <c r="J189" i="7"/>
  <c r="I129" i="7"/>
  <c r="I189" i="7"/>
  <c r="H129" i="7"/>
  <c r="H189" i="7"/>
  <c r="G129" i="7"/>
  <c r="G189" i="7"/>
  <c r="F129" i="7"/>
  <c r="F189" i="7"/>
  <c r="E129" i="7"/>
  <c r="E189" i="7"/>
  <c r="D129" i="7"/>
  <c r="D189" i="7"/>
  <c r="C129" i="7"/>
  <c r="C189" i="7"/>
  <c r="B129" i="7"/>
  <c r="AL128" i="7"/>
  <c r="AL188" i="7"/>
  <c r="AK128" i="7"/>
  <c r="AK188" i="7"/>
  <c r="AJ128" i="7"/>
  <c r="AJ188" i="7"/>
  <c r="AI128" i="7"/>
  <c r="AI188" i="7"/>
  <c r="AH128" i="7"/>
  <c r="AH188" i="7"/>
  <c r="AG128" i="7"/>
  <c r="AG188" i="7"/>
  <c r="AF128" i="7"/>
  <c r="AF188" i="7"/>
  <c r="AE128" i="7"/>
  <c r="AE188" i="7"/>
  <c r="AD128" i="7"/>
  <c r="AD188" i="7"/>
  <c r="AC128" i="7"/>
  <c r="AC188" i="7"/>
  <c r="AB128" i="7"/>
  <c r="AB188" i="7"/>
  <c r="AA128" i="7"/>
  <c r="AA188" i="7"/>
  <c r="Z128" i="7"/>
  <c r="Z188" i="7"/>
  <c r="Y128" i="7"/>
  <c r="Y188" i="7"/>
  <c r="X128" i="7"/>
  <c r="X188" i="7"/>
  <c r="W128" i="7"/>
  <c r="W188" i="7"/>
  <c r="V128" i="7"/>
  <c r="V188" i="7"/>
  <c r="U128" i="7"/>
  <c r="U188" i="7"/>
  <c r="T128" i="7"/>
  <c r="T188" i="7"/>
  <c r="S128" i="7"/>
  <c r="S188" i="7"/>
  <c r="R128" i="7"/>
  <c r="R188" i="7"/>
  <c r="Q128" i="7"/>
  <c r="Q188" i="7"/>
  <c r="P128" i="7"/>
  <c r="P188" i="7"/>
  <c r="O128" i="7"/>
  <c r="O188" i="7"/>
  <c r="N128" i="7"/>
  <c r="N188" i="7"/>
  <c r="M128" i="7"/>
  <c r="M188" i="7"/>
  <c r="L128" i="7"/>
  <c r="L188" i="7"/>
  <c r="K128" i="7"/>
  <c r="K188" i="7"/>
  <c r="J128" i="7"/>
  <c r="J188" i="7"/>
  <c r="I128" i="7"/>
  <c r="I188" i="7"/>
  <c r="H128" i="7"/>
  <c r="H188" i="7"/>
  <c r="G128" i="7"/>
  <c r="G188" i="7"/>
  <c r="F128" i="7"/>
  <c r="F188" i="7"/>
  <c r="E128" i="7"/>
  <c r="E188" i="7"/>
  <c r="D128" i="7"/>
  <c r="D188" i="7"/>
  <c r="C128" i="7"/>
  <c r="C188" i="7"/>
  <c r="B128" i="7"/>
  <c r="AL127" i="7"/>
  <c r="AL187" i="7"/>
  <c r="AK127" i="7"/>
  <c r="AK187" i="7"/>
  <c r="AJ127" i="7"/>
  <c r="AJ187" i="7"/>
  <c r="AI127" i="7"/>
  <c r="AI187" i="7"/>
  <c r="AH127" i="7"/>
  <c r="AH187" i="7"/>
  <c r="AG127" i="7"/>
  <c r="AG187" i="7"/>
  <c r="AF127" i="7"/>
  <c r="AF187" i="7"/>
  <c r="AE127" i="7"/>
  <c r="AE187" i="7"/>
  <c r="AD127" i="7"/>
  <c r="AD187" i="7"/>
  <c r="AC127" i="7"/>
  <c r="AC187" i="7"/>
  <c r="AB127" i="7"/>
  <c r="AB187" i="7"/>
  <c r="AA127" i="7"/>
  <c r="AA187" i="7"/>
  <c r="Z127" i="7"/>
  <c r="Z187" i="7"/>
  <c r="Y127" i="7"/>
  <c r="Y187" i="7"/>
  <c r="X127" i="7"/>
  <c r="X187" i="7"/>
  <c r="W127" i="7"/>
  <c r="W187" i="7"/>
  <c r="V127" i="7"/>
  <c r="V187" i="7"/>
  <c r="U127" i="7"/>
  <c r="U187" i="7"/>
  <c r="T127" i="7"/>
  <c r="T187" i="7"/>
  <c r="S127" i="7"/>
  <c r="S187" i="7"/>
  <c r="R127" i="7"/>
  <c r="R187" i="7"/>
  <c r="Q127" i="7"/>
  <c r="Q187" i="7"/>
  <c r="P127" i="7"/>
  <c r="P187" i="7"/>
  <c r="O127" i="7"/>
  <c r="O187" i="7"/>
  <c r="N127" i="7"/>
  <c r="N187" i="7"/>
  <c r="M127" i="7"/>
  <c r="M187" i="7"/>
  <c r="L127" i="7"/>
  <c r="L187" i="7"/>
  <c r="K127" i="7"/>
  <c r="K187" i="7"/>
  <c r="J127" i="7"/>
  <c r="J187" i="7"/>
  <c r="I127" i="7"/>
  <c r="I187" i="7"/>
  <c r="H127" i="7"/>
  <c r="H187" i="7"/>
  <c r="G127" i="7"/>
  <c r="G187" i="7"/>
  <c r="F127" i="7"/>
  <c r="F187" i="7"/>
  <c r="E127" i="7"/>
  <c r="E187" i="7"/>
  <c r="D127" i="7"/>
  <c r="D187" i="7"/>
  <c r="C127" i="7"/>
  <c r="C187" i="7"/>
  <c r="B127" i="7"/>
  <c r="AL126" i="7"/>
  <c r="AL186" i="7"/>
  <c r="AK126" i="7"/>
  <c r="AK186" i="7"/>
  <c r="AJ126" i="7"/>
  <c r="AJ186" i="7"/>
  <c r="AI126" i="7"/>
  <c r="AI186" i="7"/>
  <c r="AH126" i="7"/>
  <c r="AH186" i="7"/>
  <c r="AG126" i="7"/>
  <c r="AG186" i="7"/>
  <c r="AF126" i="7"/>
  <c r="AF186" i="7"/>
  <c r="AE126" i="7"/>
  <c r="AE186" i="7"/>
  <c r="AD126" i="7"/>
  <c r="AD186" i="7"/>
  <c r="AC126" i="7"/>
  <c r="AC186" i="7"/>
  <c r="AB126" i="7"/>
  <c r="AB186" i="7"/>
  <c r="AA126" i="7"/>
  <c r="AA186" i="7"/>
  <c r="Z126" i="7"/>
  <c r="Z186" i="7"/>
  <c r="Y126" i="7"/>
  <c r="Y186" i="7"/>
  <c r="X126" i="7"/>
  <c r="X186" i="7"/>
  <c r="W126" i="7"/>
  <c r="W186" i="7"/>
  <c r="V126" i="7"/>
  <c r="V186" i="7"/>
  <c r="U126" i="7"/>
  <c r="U186" i="7"/>
  <c r="T126" i="7"/>
  <c r="T186" i="7"/>
  <c r="S126" i="7"/>
  <c r="S186" i="7"/>
  <c r="R126" i="7"/>
  <c r="R186" i="7"/>
  <c r="Q126" i="7"/>
  <c r="Q186" i="7"/>
  <c r="P126" i="7"/>
  <c r="P186" i="7"/>
  <c r="O126" i="7"/>
  <c r="O186" i="7"/>
  <c r="N126" i="7"/>
  <c r="N186" i="7"/>
  <c r="M126" i="7"/>
  <c r="M186" i="7"/>
  <c r="L126" i="7"/>
  <c r="L186" i="7"/>
  <c r="K126" i="7"/>
  <c r="K186" i="7"/>
  <c r="J126" i="7"/>
  <c r="J186" i="7"/>
  <c r="I126" i="7"/>
  <c r="I186" i="7"/>
  <c r="H126" i="7"/>
  <c r="H186" i="7"/>
  <c r="G126" i="7"/>
  <c r="G186" i="7"/>
  <c r="F126" i="7"/>
  <c r="F186" i="7"/>
  <c r="E126" i="7"/>
  <c r="E186" i="7"/>
  <c r="D126" i="7"/>
  <c r="D186" i="7"/>
  <c r="C126" i="7"/>
  <c r="C186" i="7"/>
  <c r="B126" i="7"/>
  <c r="AL125" i="7"/>
  <c r="AL185" i="7"/>
  <c r="AK125" i="7"/>
  <c r="AK185" i="7"/>
  <c r="AJ125" i="7"/>
  <c r="AJ185" i="7"/>
  <c r="AI125" i="7"/>
  <c r="AI185" i="7"/>
  <c r="AH125" i="7"/>
  <c r="AH185" i="7"/>
  <c r="AG125" i="7"/>
  <c r="AG185" i="7"/>
  <c r="AF125" i="7"/>
  <c r="AF185" i="7"/>
  <c r="AE125" i="7"/>
  <c r="AE185" i="7"/>
  <c r="AD125" i="7"/>
  <c r="AD185" i="7"/>
  <c r="AC125" i="7"/>
  <c r="AC185" i="7"/>
  <c r="AB125" i="7"/>
  <c r="AB185" i="7"/>
  <c r="AA125" i="7"/>
  <c r="AA185" i="7"/>
  <c r="Z125" i="7"/>
  <c r="Z185" i="7"/>
  <c r="Y125" i="7"/>
  <c r="Y185" i="7"/>
  <c r="X125" i="7"/>
  <c r="X185" i="7"/>
  <c r="W125" i="7"/>
  <c r="W185" i="7"/>
  <c r="V125" i="7"/>
  <c r="V185" i="7"/>
  <c r="U125" i="7"/>
  <c r="U185" i="7"/>
  <c r="T125" i="7"/>
  <c r="T185" i="7"/>
  <c r="S125" i="7"/>
  <c r="S185" i="7"/>
  <c r="R125" i="7"/>
  <c r="R185" i="7"/>
  <c r="Q125" i="7"/>
  <c r="Q185" i="7"/>
  <c r="P125" i="7"/>
  <c r="P185" i="7"/>
  <c r="O125" i="7"/>
  <c r="O185" i="7"/>
  <c r="N125" i="7"/>
  <c r="N185" i="7"/>
  <c r="M125" i="7"/>
  <c r="M185" i="7"/>
  <c r="L125" i="7"/>
  <c r="L185" i="7"/>
  <c r="K125" i="7"/>
  <c r="K185" i="7"/>
  <c r="J125" i="7"/>
  <c r="J185" i="7"/>
  <c r="I125" i="7"/>
  <c r="I185" i="7"/>
  <c r="H125" i="7"/>
  <c r="H185" i="7"/>
  <c r="G125" i="7"/>
  <c r="G185" i="7"/>
  <c r="F125" i="7"/>
  <c r="F185" i="7"/>
  <c r="E125" i="7"/>
  <c r="E185" i="7"/>
  <c r="D125" i="7"/>
  <c r="D185" i="7"/>
  <c r="C125" i="7"/>
  <c r="C185" i="7"/>
  <c r="B125" i="7"/>
  <c r="AL124" i="7"/>
  <c r="AL184" i="7"/>
  <c r="AK124" i="7"/>
  <c r="AK184" i="7"/>
  <c r="AJ124" i="7"/>
  <c r="AJ184" i="7"/>
  <c r="AI124" i="7"/>
  <c r="AI184" i="7"/>
  <c r="AH124" i="7"/>
  <c r="AH184" i="7"/>
  <c r="AG124" i="7"/>
  <c r="AG184" i="7"/>
  <c r="AF124" i="7"/>
  <c r="AF184" i="7"/>
  <c r="AE124" i="7"/>
  <c r="AE184" i="7"/>
  <c r="AD124" i="7"/>
  <c r="AD184" i="7"/>
  <c r="AC124" i="7"/>
  <c r="AC184" i="7"/>
  <c r="AB124" i="7"/>
  <c r="AB184" i="7"/>
  <c r="AA124" i="7"/>
  <c r="AA184" i="7"/>
  <c r="Z124" i="7"/>
  <c r="Z184" i="7"/>
  <c r="Y124" i="7"/>
  <c r="Y184" i="7"/>
  <c r="X124" i="7"/>
  <c r="X184" i="7"/>
  <c r="W124" i="7"/>
  <c r="W184" i="7"/>
  <c r="V124" i="7"/>
  <c r="V184" i="7"/>
  <c r="U124" i="7"/>
  <c r="U184" i="7"/>
  <c r="T124" i="7"/>
  <c r="T184" i="7"/>
  <c r="S124" i="7"/>
  <c r="S184" i="7"/>
  <c r="R124" i="7"/>
  <c r="R184" i="7"/>
  <c r="Q124" i="7"/>
  <c r="Q184" i="7"/>
  <c r="P124" i="7"/>
  <c r="P184" i="7"/>
  <c r="O124" i="7"/>
  <c r="O184" i="7"/>
  <c r="N124" i="7"/>
  <c r="N184" i="7"/>
  <c r="M124" i="7"/>
  <c r="M184" i="7"/>
  <c r="L124" i="7"/>
  <c r="L184" i="7"/>
  <c r="K124" i="7"/>
  <c r="K184" i="7"/>
  <c r="J124" i="7"/>
  <c r="J184" i="7"/>
  <c r="I124" i="7"/>
  <c r="I184" i="7"/>
  <c r="H124" i="7"/>
  <c r="H184" i="7"/>
  <c r="G124" i="7"/>
  <c r="G184" i="7"/>
  <c r="F124" i="7"/>
  <c r="F184" i="7"/>
  <c r="E124" i="7"/>
  <c r="E184" i="7"/>
  <c r="D124" i="7"/>
  <c r="D184" i="7"/>
  <c r="C124" i="7"/>
  <c r="C184" i="7"/>
  <c r="B124" i="7"/>
  <c r="AL123" i="7"/>
  <c r="AL183" i="7"/>
  <c r="AK123" i="7"/>
  <c r="AK183" i="7"/>
  <c r="AJ123" i="7"/>
  <c r="AJ183" i="7"/>
  <c r="AI123" i="7"/>
  <c r="AI183" i="7"/>
  <c r="AH123" i="7"/>
  <c r="AH183" i="7"/>
  <c r="AG123" i="7"/>
  <c r="AG183" i="7"/>
  <c r="AF123" i="7"/>
  <c r="AF183" i="7"/>
  <c r="AE123" i="7"/>
  <c r="AE183" i="7"/>
  <c r="AD123" i="7"/>
  <c r="AD183" i="7"/>
  <c r="AC123" i="7"/>
  <c r="AC183" i="7"/>
  <c r="AB123" i="7"/>
  <c r="AB183" i="7"/>
  <c r="AA123" i="7"/>
  <c r="AA183" i="7"/>
  <c r="Z123" i="7"/>
  <c r="Z183" i="7"/>
  <c r="Y123" i="7"/>
  <c r="Y183" i="7"/>
  <c r="X123" i="7"/>
  <c r="X183" i="7"/>
  <c r="W123" i="7"/>
  <c r="W183" i="7"/>
  <c r="V123" i="7"/>
  <c r="V183" i="7"/>
  <c r="U123" i="7"/>
  <c r="U183" i="7"/>
  <c r="T123" i="7"/>
  <c r="T183" i="7"/>
  <c r="S123" i="7"/>
  <c r="S183" i="7"/>
  <c r="R123" i="7"/>
  <c r="R183" i="7"/>
  <c r="Q123" i="7"/>
  <c r="Q183" i="7"/>
  <c r="P123" i="7"/>
  <c r="P183" i="7"/>
  <c r="O123" i="7"/>
  <c r="O183" i="7"/>
  <c r="N123" i="7"/>
  <c r="N183" i="7"/>
  <c r="M123" i="7"/>
  <c r="M183" i="7"/>
  <c r="L123" i="7"/>
  <c r="L183" i="7"/>
  <c r="K123" i="7"/>
  <c r="K183" i="7"/>
  <c r="J123" i="7"/>
  <c r="J183" i="7"/>
  <c r="I123" i="7"/>
  <c r="I183" i="7"/>
  <c r="H123" i="7"/>
  <c r="H183" i="7"/>
  <c r="G123" i="7"/>
  <c r="G183" i="7"/>
  <c r="F123" i="7"/>
  <c r="F183" i="7"/>
  <c r="E123" i="7"/>
  <c r="E183" i="7"/>
  <c r="D123" i="7"/>
  <c r="D183" i="7"/>
  <c r="C123" i="7"/>
  <c r="C183" i="7"/>
  <c r="B123" i="7"/>
  <c r="AL122" i="7"/>
  <c r="AL182" i="7"/>
  <c r="AK122" i="7"/>
  <c r="AK182" i="7"/>
  <c r="AJ122" i="7"/>
  <c r="AJ182" i="7"/>
  <c r="AI122" i="7"/>
  <c r="AI182" i="7"/>
  <c r="AH122" i="7"/>
  <c r="AH182" i="7"/>
  <c r="AG122" i="7"/>
  <c r="AG182" i="7"/>
  <c r="AF122" i="7"/>
  <c r="AF182" i="7"/>
  <c r="AE122" i="7"/>
  <c r="AE182" i="7"/>
  <c r="AD122" i="7"/>
  <c r="AD182" i="7"/>
  <c r="AC122" i="7"/>
  <c r="AC182" i="7"/>
  <c r="AB122" i="7"/>
  <c r="AB182" i="7"/>
  <c r="AA122" i="7"/>
  <c r="AA182" i="7"/>
  <c r="Z122" i="7"/>
  <c r="Z182" i="7"/>
  <c r="Y122" i="7"/>
  <c r="Y182" i="7"/>
  <c r="X122" i="7"/>
  <c r="X182" i="7"/>
  <c r="W122" i="7"/>
  <c r="W182" i="7"/>
  <c r="V122" i="7"/>
  <c r="V182" i="7"/>
  <c r="U122" i="7"/>
  <c r="U182" i="7"/>
  <c r="T122" i="7"/>
  <c r="T182" i="7"/>
  <c r="S122" i="7"/>
  <c r="S182" i="7"/>
  <c r="R122" i="7"/>
  <c r="R182" i="7"/>
  <c r="Q122" i="7"/>
  <c r="Q182" i="7"/>
  <c r="P122" i="7"/>
  <c r="P182" i="7"/>
  <c r="O122" i="7"/>
  <c r="O182" i="7"/>
  <c r="N122" i="7"/>
  <c r="N182" i="7"/>
  <c r="M122" i="7"/>
  <c r="M182" i="7"/>
  <c r="L122" i="7"/>
  <c r="L182" i="7"/>
  <c r="K122" i="7"/>
  <c r="K182" i="7"/>
  <c r="J122" i="7"/>
  <c r="J182" i="7"/>
  <c r="I122" i="7"/>
  <c r="I182" i="7"/>
  <c r="H122" i="7"/>
  <c r="H182" i="7"/>
  <c r="G122" i="7"/>
  <c r="G182" i="7"/>
  <c r="F122" i="7"/>
  <c r="F182" i="7"/>
  <c r="E122" i="7"/>
  <c r="E182" i="7"/>
  <c r="D122" i="7"/>
  <c r="D182" i="7"/>
  <c r="C122" i="7"/>
  <c r="C182" i="7"/>
  <c r="B122" i="7"/>
  <c r="AL121" i="7"/>
  <c r="AL181" i="7"/>
  <c r="AK121" i="7"/>
  <c r="AK181" i="7"/>
  <c r="AJ121" i="7"/>
  <c r="AJ181" i="7"/>
  <c r="AI121" i="7"/>
  <c r="AI181" i="7"/>
  <c r="AH121" i="7"/>
  <c r="AH181" i="7"/>
  <c r="AG121" i="7"/>
  <c r="AG181" i="7"/>
  <c r="AF121" i="7"/>
  <c r="AF181" i="7"/>
  <c r="AE121" i="7"/>
  <c r="AE181" i="7"/>
  <c r="AD121" i="7"/>
  <c r="AD181" i="7"/>
  <c r="AC121" i="7"/>
  <c r="AC181" i="7"/>
  <c r="AB121" i="7"/>
  <c r="AB181" i="7"/>
  <c r="AA121" i="7"/>
  <c r="AA181" i="7"/>
  <c r="Z121" i="7"/>
  <c r="Z181" i="7"/>
  <c r="Y121" i="7"/>
  <c r="Y181" i="7"/>
  <c r="X121" i="7"/>
  <c r="X181" i="7"/>
  <c r="W121" i="7"/>
  <c r="W181" i="7"/>
  <c r="V121" i="7"/>
  <c r="V181" i="7"/>
  <c r="U121" i="7"/>
  <c r="U181" i="7"/>
  <c r="T121" i="7"/>
  <c r="T181" i="7"/>
  <c r="S121" i="7"/>
  <c r="S181" i="7"/>
  <c r="R121" i="7"/>
  <c r="R181" i="7"/>
  <c r="Q121" i="7"/>
  <c r="Q181" i="7"/>
  <c r="P121" i="7"/>
  <c r="P181" i="7"/>
  <c r="O121" i="7"/>
  <c r="O181" i="7"/>
  <c r="N121" i="7"/>
  <c r="N181" i="7"/>
  <c r="M121" i="7"/>
  <c r="M181" i="7"/>
  <c r="L121" i="7"/>
  <c r="L181" i="7"/>
  <c r="K121" i="7"/>
  <c r="K181" i="7"/>
  <c r="J121" i="7"/>
  <c r="J181" i="7"/>
  <c r="I121" i="7"/>
  <c r="I181" i="7"/>
  <c r="H121" i="7"/>
  <c r="H181" i="7"/>
  <c r="G121" i="7"/>
  <c r="G181" i="7"/>
  <c r="F121" i="7"/>
  <c r="F181" i="7"/>
  <c r="E121" i="7"/>
  <c r="E181" i="7"/>
  <c r="D121" i="7"/>
  <c r="D181" i="7"/>
  <c r="C121" i="7"/>
  <c r="C181" i="7"/>
  <c r="B121" i="7"/>
  <c r="AL120" i="7"/>
  <c r="AL180" i="7"/>
  <c r="AK120" i="7"/>
  <c r="AK180" i="7"/>
  <c r="AJ120" i="7"/>
  <c r="AJ180" i="7"/>
  <c r="AI120" i="7"/>
  <c r="AI180" i="7"/>
  <c r="AH120" i="7"/>
  <c r="AH180" i="7"/>
  <c r="AG120" i="7"/>
  <c r="AG180" i="7"/>
  <c r="AF120" i="7"/>
  <c r="AF180" i="7"/>
  <c r="AE120" i="7"/>
  <c r="AE180" i="7"/>
  <c r="AD120" i="7"/>
  <c r="AD180" i="7"/>
  <c r="AC120" i="7"/>
  <c r="AC180" i="7"/>
  <c r="AB120" i="7"/>
  <c r="AB180" i="7"/>
  <c r="AA120" i="7"/>
  <c r="AA180" i="7"/>
  <c r="Z120" i="7"/>
  <c r="Z180" i="7"/>
  <c r="Y120" i="7"/>
  <c r="Y180" i="7"/>
  <c r="X120" i="7"/>
  <c r="X180" i="7"/>
  <c r="W120" i="7"/>
  <c r="W180" i="7"/>
  <c r="V120" i="7"/>
  <c r="V180" i="7"/>
  <c r="U120" i="7"/>
  <c r="U180" i="7"/>
  <c r="T120" i="7"/>
  <c r="T180" i="7"/>
  <c r="S120" i="7"/>
  <c r="S180" i="7"/>
  <c r="R120" i="7"/>
  <c r="R180" i="7"/>
  <c r="Q120" i="7"/>
  <c r="Q180" i="7"/>
  <c r="P120" i="7"/>
  <c r="P180" i="7"/>
  <c r="O120" i="7"/>
  <c r="O180" i="7"/>
  <c r="N120" i="7"/>
  <c r="N180" i="7"/>
  <c r="M120" i="7"/>
  <c r="M180" i="7"/>
  <c r="L120" i="7"/>
  <c r="L180" i="7"/>
  <c r="K120" i="7"/>
  <c r="K180" i="7"/>
  <c r="J120" i="7"/>
  <c r="J180" i="7"/>
  <c r="I120" i="7"/>
  <c r="I180" i="7"/>
  <c r="H120" i="7"/>
  <c r="H180" i="7"/>
  <c r="G120" i="7"/>
  <c r="G180" i="7"/>
  <c r="F120" i="7"/>
  <c r="F180" i="7"/>
  <c r="E120" i="7"/>
  <c r="E180" i="7"/>
  <c r="D120" i="7"/>
  <c r="D180" i="7"/>
  <c r="C120" i="7"/>
  <c r="C180" i="7"/>
  <c r="B120" i="7"/>
  <c r="AL119" i="7"/>
  <c r="AL179" i="7"/>
  <c r="AK119" i="7"/>
  <c r="AK179" i="7"/>
  <c r="AJ119" i="7"/>
  <c r="AJ179" i="7"/>
  <c r="AI119" i="7"/>
  <c r="AI179" i="7"/>
  <c r="AH119" i="7"/>
  <c r="AH179" i="7"/>
  <c r="AG119" i="7"/>
  <c r="AG179" i="7"/>
  <c r="AF119" i="7"/>
  <c r="AF179" i="7"/>
  <c r="AE119" i="7"/>
  <c r="AE179" i="7"/>
  <c r="AD119" i="7"/>
  <c r="AD179" i="7"/>
  <c r="AC119" i="7"/>
  <c r="AC179" i="7"/>
  <c r="AB119" i="7"/>
  <c r="AB179" i="7"/>
  <c r="AA119" i="7"/>
  <c r="AA179" i="7"/>
  <c r="Z119" i="7"/>
  <c r="Z179" i="7"/>
  <c r="Y119" i="7"/>
  <c r="Y179" i="7"/>
  <c r="X119" i="7"/>
  <c r="X179" i="7"/>
  <c r="W119" i="7"/>
  <c r="W179" i="7"/>
  <c r="V119" i="7"/>
  <c r="V179" i="7"/>
  <c r="U119" i="7"/>
  <c r="U179" i="7"/>
  <c r="T119" i="7"/>
  <c r="T179" i="7"/>
  <c r="S119" i="7"/>
  <c r="S179" i="7"/>
  <c r="R119" i="7"/>
  <c r="R179" i="7"/>
  <c r="Q119" i="7"/>
  <c r="Q179" i="7"/>
  <c r="P119" i="7"/>
  <c r="P179" i="7"/>
  <c r="O119" i="7"/>
  <c r="O179" i="7"/>
  <c r="N119" i="7"/>
  <c r="N179" i="7"/>
  <c r="M119" i="7"/>
  <c r="M179" i="7"/>
  <c r="L119" i="7"/>
  <c r="L179" i="7"/>
  <c r="K119" i="7"/>
  <c r="K179" i="7"/>
  <c r="J119" i="7"/>
  <c r="J179" i="7"/>
  <c r="I119" i="7"/>
  <c r="I179" i="7"/>
  <c r="H119" i="7"/>
  <c r="H179" i="7"/>
  <c r="G119" i="7"/>
  <c r="G179" i="7"/>
  <c r="F119" i="7"/>
  <c r="F179" i="7"/>
  <c r="E119" i="7"/>
  <c r="E179" i="7"/>
  <c r="D119" i="7"/>
  <c r="D179" i="7"/>
  <c r="C119" i="7"/>
  <c r="C179" i="7"/>
  <c r="B119" i="7"/>
  <c r="AL118" i="7"/>
  <c r="AL178" i="7"/>
  <c r="AK118" i="7"/>
  <c r="AK178" i="7"/>
  <c r="AJ118" i="7"/>
  <c r="AJ178" i="7"/>
  <c r="AI118" i="7"/>
  <c r="AI178" i="7"/>
  <c r="AH118" i="7"/>
  <c r="AH178" i="7"/>
  <c r="AG118" i="7"/>
  <c r="AG178" i="7"/>
  <c r="AF118" i="7"/>
  <c r="AF178" i="7"/>
  <c r="AE118" i="7"/>
  <c r="AE178" i="7"/>
  <c r="AD118" i="7"/>
  <c r="AD178" i="7"/>
  <c r="AC118" i="7"/>
  <c r="AC178" i="7"/>
  <c r="AB118" i="7"/>
  <c r="AB178" i="7"/>
  <c r="AA118" i="7"/>
  <c r="AA178" i="7"/>
  <c r="Z118" i="7"/>
  <c r="Z178" i="7"/>
  <c r="Y118" i="7"/>
  <c r="Y178" i="7"/>
  <c r="X118" i="7"/>
  <c r="X178" i="7"/>
  <c r="W118" i="7"/>
  <c r="W178" i="7"/>
  <c r="V118" i="7"/>
  <c r="V178" i="7"/>
  <c r="U118" i="7"/>
  <c r="U178" i="7"/>
  <c r="T118" i="7"/>
  <c r="T178" i="7"/>
  <c r="S118" i="7"/>
  <c r="S178" i="7"/>
  <c r="R118" i="7"/>
  <c r="R178" i="7"/>
  <c r="Q118" i="7"/>
  <c r="Q178" i="7"/>
  <c r="P118" i="7"/>
  <c r="P178" i="7"/>
  <c r="O118" i="7"/>
  <c r="O178" i="7"/>
  <c r="N118" i="7"/>
  <c r="N178" i="7"/>
  <c r="M118" i="7"/>
  <c r="M178" i="7"/>
  <c r="L118" i="7"/>
  <c r="L178" i="7"/>
  <c r="K118" i="7"/>
  <c r="K178" i="7"/>
  <c r="J118" i="7"/>
  <c r="J178" i="7"/>
  <c r="I118" i="7"/>
  <c r="I178" i="7"/>
  <c r="H118" i="7"/>
  <c r="H178" i="7"/>
  <c r="G118" i="7"/>
  <c r="G178" i="7"/>
  <c r="F118" i="7"/>
  <c r="F178" i="7"/>
  <c r="E118" i="7"/>
  <c r="E178" i="7"/>
  <c r="D118" i="7"/>
  <c r="D178" i="7"/>
  <c r="C118" i="7"/>
  <c r="C178" i="7"/>
  <c r="B118" i="7"/>
  <c r="AL117" i="7"/>
  <c r="AL177" i="7"/>
  <c r="AK117" i="7"/>
  <c r="AK177" i="7"/>
  <c r="AJ117" i="7"/>
  <c r="AJ177" i="7"/>
  <c r="AI117" i="7"/>
  <c r="AI177" i="7"/>
  <c r="AH117" i="7"/>
  <c r="AH177" i="7"/>
  <c r="AG117" i="7"/>
  <c r="AG177" i="7"/>
  <c r="AF117" i="7"/>
  <c r="AF177" i="7"/>
  <c r="AE117" i="7"/>
  <c r="AE177" i="7"/>
  <c r="AD117" i="7"/>
  <c r="AD177" i="7"/>
  <c r="AC117" i="7"/>
  <c r="AC177" i="7"/>
  <c r="AB117" i="7"/>
  <c r="AB177" i="7"/>
  <c r="AA117" i="7"/>
  <c r="AA177" i="7"/>
  <c r="Z117" i="7"/>
  <c r="Z177" i="7"/>
  <c r="Y117" i="7"/>
  <c r="Y177" i="7"/>
  <c r="X117" i="7"/>
  <c r="X177" i="7"/>
  <c r="W117" i="7"/>
  <c r="W177" i="7"/>
  <c r="V117" i="7"/>
  <c r="V177" i="7"/>
  <c r="U117" i="7"/>
  <c r="U177" i="7"/>
  <c r="T117" i="7"/>
  <c r="T177" i="7"/>
  <c r="S117" i="7"/>
  <c r="S177" i="7"/>
  <c r="R117" i="7"/>
  <c r="R177" i="7"/>
  <c r="Q117" i="7"/>
  <c r="Q177" i="7"/>
  <c r="P117" i="7"/>
  <c r="P177" i="7"/>
  <c r="O117" i="7"/>
  <c r="O177" i="7"/>
  <c r="N117" i="7"/>
  <c r="N177" i="7"/>
  <c r="M117" i="7"/>
  <c r="M177" i="7"/>
  <c r="L117" i="7"/>
  <c r="L177" i="7"/>
  <c r="K117" i="7"/>
  <c r="K177" i="7"/>
  <c r="J117" i="7"/>
  <c r="J177" i="7"/>
  <c r="I117" i="7"/>
  <c r="I177" i="7"/>
  <c r="H117" i="7"/>
  <c r="H177" i="7"/>
  <c r="G117" i="7"/>
  <c r="G177" i="7"/>
  <c r="F117" i="7"/>
  <c r="F177" i="7"/>
  <c r="E117" i="7"/>
  <c r="E177" i="7"/>
  <c r="D117" i="7"/>
  <c r="D177" i="7"/>
  <c r="C117" i="7"/>
  <c r="C177" i="7"/>
  <c r="B117" i="7"/>
  <c r="AR117" i="7"/>
  <c r="AL116" i="7"/>
  <c r="AL176" i="7"/>
  <c r="AK116" i="7"/>
  <c r="AK176" i="7"/>
  <c r="AJ116" i="7"/>
  <c r="AJ176" i="7"/>
  <c r="AI116" i="7"/>
  <c r="AI176" i="7"/>
  <c r="AH116" i="7"/>
  <c r="AH176" i="7"/>
  <c r="AG116" i="7"/>
  <c r="AG176" i="7"/>
  <c r="AF116" i="7"/>
  <c r="AF176" i="7"/>
  <c r="AE116" i="7"/>
  <c r="AE176" i="7"/>
  <c r="AD116" i="7"/>
  <c r="AD176" i="7"/>
  <c r="AC116" i="7"/>
  <c r="AC176" i="7"/>
  <c r="AB116" i="7"/>
  <c r="AB176" i="7"/>
  <c r="AA116" i="7"/>
  <c r="AA176" i="7"/>
  <c r="Z116" i="7"/>
  <c r="Z176" i="7"/>
  <c r="Y116" i="7"/>
  <c r="Y176" i="7"/>
  <c r="X116" i="7"/>
  <c r="X176" i="7"/>
  <c r="W116" i="7"/>
  <c r="W176" i="7"/>
  <c r="V116" i="7"/>
  <c r="V176" i="7"/>
  <c r="U116" i="7"/>
  <c r="U176" i="7"/>
  <c r="T116" i="7"/>
  <c r="T176" i="7"/>
  <c r="S116" i="7"/>
  <c r="S176" i="7"/>
  <c r="R116" i="7"/>
  <c r="R176" i="7"/>
  <c r="Q116" i="7"/>
  <c r="Q176" i="7"/>
  <c r="P116" i="7"/>
  <c r="P176" i="7"/>
  <c r="O116" i="7"/>
  <c r="O176" i="7"/>
  <c r="N116" i="7"/>
  <c r="N176" i="7"/>
  <c r="M116" i="7"/>
  <c r="M176" i="7"/>
  <c r="L116" i="7"/>
  <c r="L176" i="7"/>
  <c r="K116" i="7"/>
  <c r="K176" i="7"/>
  <c r="J116" i="7"/>
  <c r="J176" i="7"/>
  <c r="I116" i="7"/>
  <c r="I176" i="7"/>
  <c r="H116" i="7"/>
  <c r="H176" i="7"/>
  <c r="G116" i="7"/>
  <c r="G176" i="7"/>
  <c r="F116" i="7"/>
  <c r="F176" i="7"/>
  <c r="E116" i="7"/>
  <c r="E176" i="7"/>
  <c r="D116" i="7"/>
  <c r="D176" i="7"/>
  <c r="C116" i="7"/>
  <c r="C176" i="7"/>
  <c r="B116" i="7"/>
  <c r="AL115" i="7"/>
  <c r="AL175" i="7"/>
  <c r="AK115" i="7"/>
  <c r="AK175" i="7"/>
  <c r="AJ115" i="7"/>
  <c r="AJ175" i="7"/>
  <c r="AI115" i="7"/>
  <c r="AI175" i="7"/>
  <c r="AH115" i="7"/>
  <c r="AH175" i="7"/>
  <c r="AG115" i="7"/>
  <c r="AG175" i="7"/>
  <c r="AF115" i="7"/>
  <c r="AF175" i="7"/>
  <c r="AE115" i="7"/>
  <c r="AE175" i="7"/>
  <c r="AD115" i="7"/>
  <c r="AD175" i="7"/>
  <c r="AC115" i="7"/>
  <c r="AC175" i="7"/>
  <c r="AB115" i="7"/>
  <c r="AB175" i="7"/>
  <c r="AA115" i="7"/>
  <c r="AA175" i="7"/>
  <c r="Z115" i="7"/>
  <c r="Z175" i="7"/>
  <c r="Y115" i="7"/>
  <c r="Y175" i="7"/>
  <c r="X115" i="7"/>
  <c r="X175" i="7"/>
  <c r="W115" i="7"/>
  <c r="W175" i="7"/>
  <c r="V115" i="7"/>
  <c r="V175" i="7"/>
  <c r="U115" i="7"/>
  <c r="U175" i="7"/>
  <c r="T115" i="7"/>
  <c r="T175" i="7"/>
  <c r="S115" i="7"/>
  <c r="S175" i="7"/>
  <c r="R115" i="7"/>
  <c r="R175" i="7"/>
  <c r="Q115" i="7"/>
  <c r="Q175" i="7"/>
  <c r="P115" i="7"/>
  <c r="P175" i="7"/>
  <c r="O115" i="7"/>
  <c r="O175" i="7"/>
  <c r="N115" i="7"/>
  <c r="N175" i="7"/>
  <c r="M115" i="7"/>
  <c r="M175" i="7"/>
  <c r="L115" i="7"/>
  <c r="L175" i="7"/>
  <c r="K115" i="7"/>
  <c r="K175" i="7"/>
  <c r="J115" i="7"/>
  <c r="J175" i="7"/>
  <c r="I115" i="7"/>
  <c r="I175" i="7"/>
  <c r="H115" i="7"/>
  <c r="H175" i="7"/>
  <c r="G115" i="7"/>
  <c r="G175" i="7"/>
  <c r="F115" i="7"/>
  <c r="F175" i="7"/>
  <c r="E115" i="7"/>
  <c r="E175" i="7"/>
  <c r="D115" i="7"/>
  <c r="D175" i="7"/>
  <c r="C115" i="7"/>
  <c r="C175" i="7"/>
  <c r="B115" i="7"/>
  <c r="AR115" i="7"/>
  <c r="AL114" i="7"/>
  <c r="AL174" i="7"/>
  <c r="AK114" i="7"/>
  <c r="AK174" i="7"/>
  <c r="AJ114" i="7"/>
  <c r="AJ174" i="7"/>
  <c r="AI114" i="7"/>
  <c r="AI174" i="7"/>
  <c r="AH114" i="7"/>
  <c r="AH174" i="7"/>
  <c r="AG114" i="7"/>
  <c r="AG174" i="7"/>
  <c r="AF114" i="7"/>
  <c r="AF174" i="7"/>
  <c r="AE114" i="7"/>
  <c r="AE174" i="7"/>
  <c r="AD114" i="7"/>
  <c r="AD174" i="7"/>
  <c r="AC114" i="7"/>
  <c r="AC174" i="7"/>
  <c r="AB114" i="7"/>
  <c r="AB174" i="7"/>
  <c r="AA114" i="7"/>
  <c r="AA174" i="7"/>
  <c r="Z114" i="7"/>
  <c r="Z174" i="7"/>
  <c r="Y114" i="7"/>
  <c r="Y174" i="7"/>
  <c r="X114" i="7"/>
  <c r="X174" i="7"/>
  <c r="W114" i="7"/>
  <c r="W174" i="7"/>
  <c r="V114" i="7"/>
  <c r="V174" i="7"/>
  <c r="U114" i="7"/>
  <c r="U174" i="7"/>
  <c r="T114" i="7"/>
  <c r="T174" i="7"/>
  <c r="S114" i="7"/>
  <c r="S174" i="7"/>
  <c r="R114" i="7"/>
  <c r="R174" i="7"/>
  <c r="Q114" i="7"/>
  <c r="Q174" i="7"/>
  <c r="P114" i="7"/>
  <c r="P174" i="7"/>
  <c r="O114" i="7"/>
  <c r="O174" i="7"/>
  <c r="N114" i="7"/>
  <c r="N174" i="7"/>
  <c r="M114" i="7"/>
  <c r="M174" i="7"/>
  <c r="L114" i="7"/>
  <c r="L174" i="7"/>
  <c r="K114" i="7"/>
  <c r="K174" i="7"/>
  <c r="J114" i="7"/>
  <c r="J174" i="7"/>
  <c r="I114" i="7"/>
  <c r="I174" i="7"/>
  <c r="H114" i="7"/>
  <c r="H174" i="7"/>
  <c r="G114" i="7"/>
  <c r="G174" i="7"/>
  <c r="F114" i="7"/>
  <c r="F174" i="7"/>
  <c r="E114" i="7"/>
  <c r="E174" i="7"/>
  <c r="D114" i="7"/>
  <c r="D174" i="7"/>
  <c r="C114" i="7"/>
  <c r="C174" i="7"/>
  <c r="B114" i="7"/>
  <c r="AL113" i="7"/>
  <c r="AL173" i="7"/>
  <c r="AK113" i="7"/>
  <c r="AK173" i="7"/>
  <c r="AJ113" i="7"/>
  <c r="AJ173" i="7"/>
  <c r="AI113" i="7"/>
  <c r="AI173" i="7"/>
  <c r="AH113" i="7"/>
  <c r="AH173" i="7"/>
  <c r="AG113" i="7"/>
  <c r="AG173" i="7"/>
  <c r="AF113" i="7"/>
  <c r="AF173" i="7"/>
  <c r="AE113" i="7"/>
  <c r="AE173" i="7"/>
  <c r="AD113" i="7"/>
  <c r="AD173" i="7"/>
  <c r="AC113" i="7"/>
  <c r="AC173" i="7"/>
  <c r="AB113" i="7"/>
  <c r="AB173" i="7"/>
  <c r="AA113" i="7"/>
  <c r="AA173" i="7"/>
  <c r="Z113" i="7"/>
  <c r="Z173" i="7"/>
  <c r="Y113" i="7"/>
  <c r="Y173" i="7"/>
  <c r="X113" i="7"/>
  <c r="X173" i="7"/>
  <c r="W113" i="7"/>
  <c r="W173" i="7"/>
  <c r="V113" i="7"/>
  <c r="V173" i="7"/>
  <c r="U113" i="7"/>
  <c r="U173" i="7"/>
  <c r="T113" i="7"/>
  <c r="T173" i="7"/>
  <c r="S113" i="7"/>
  <c r="S173" i="7"/>
  <c r="R113" i="7"/>
  <c r="R173" i="7"/>
  <c r="Q113" i="7"/>
  <c r="Q173" i="7"/>
  <c r="P113" i="7"/>
  <c r="P173" i="7"/>
  <c r="O113" i="7"/>
  <c r="O173" i="7"/>
  <c r="N113" i="7"/>
  <c r="N173" i="7"/>
  <c r="M113" i="7"/>
  <c r="M173" i="7"/>
  <c r="L113" i="7"/>
  <c r="L173" i="7"/>
  <c r="K113" i="7"/>
  <c r="K173" i="7"/>
  <c r="J113" i="7"/>
  <c r="J173" i="7"/>
  <c r="I113" i="7"/>
  <c r="I173" i="7"/>
  <c r="H113" i="7"/>
  <c r="H173" i="7"/>
  <c r="G113" i="7"/>
  <c r="G173" i="7"/>
  <c r="F113" i="7"/>
  <c r="F173" i="7"/>
  <c r="E113" i="7"/>
  <c r="E173" i="7"/>
  <c r="D113" i="7"/>
  <c r="D173" i="7"/>
  <c r="C113" i="7"/>
  <c r="C173" i="7"/>
  <c r="B113" i="7"/>
  <c r="AR113" i="7"/>
  <c r="AL112" i="7"/>
  <c r="AL172" i="7"/>
  <c r="AK112" i="7"/>
  <c r="AK172" i="7"/>
  <c r="AJ112" i="7"/>
  <c r="AJ172" i="7"/>
  <c r="AI112" i="7"/>
  <c r="AI172" i="7"/>
  <c r="AH112" i="7"/>
  <c r="AH172" i="7"/>
  <c r="AG112" i="7"/>
  <c r="AG172" i="7"/>
  <c r="AF112" i="7"/>
  <c r="AF172" i="7"/>
  <c r="AE112" i="7"/>
  <c r="AE172" i="7"/>
  <c r="AD112" i="7"/>
  <c r="AD172" i="7"/>
  <c r="AC112" i="7"/>
  <c r="AC172" i="7"/>
  <c r="AB112" i="7"/>
  <c r="AB172" i="7"/>
  <c r="AA112" i="7"/>
  <c r="AA172" i="7"/>
  <c r="Z112" i="7"/>
  <c r="Z172" i="7"/>
  <c r="Y112" i="7"/>
  <c r="Y172" i="7"/>
  <c r="X112" i="7"/>
  <c r="X172" i="7"/>
  <c r="W112" i="7"/>
  <c r="W172" i="7"/>
  <c r="V112" i="7"/>
  <c r="V172" i="7"/>
  <c r="U112" i="7"/>
  <c r="U172" i="7"/>
  <c r="T112" i="7"/>
  <c r="T172" i="7"/>
  <c r="S112" i="7"/>
  <c r="S172" i="7"/>
  <c r="R112" i="7"/>
  <c r="R172" i="7"/>
  <c r="Q112" i="7"/>
  <c r="Q172" i="7"/>
  <c r="P112" i="7"/>
  <c r="P172" i="7"/>
  <c r="O112" i="7"/>
  <c r="O172" i="7"/>
  <c r="N112" i="7"/>
  <c r="N172" i="7"/>
  <c r="M112" i="7"/>
  <c r="M172" i="7"/>
  <c r="L112" i="7"/>
  <c r="L172" i="7"/>
  <c r="K112" i="7"/>
  <c r="K172" i="7"/>
  <c r="J112" i="7"/>
  <c r="J172" i="7"/>
  <c r="I112" i="7"/>
  <c r="I172" i="7"/>
  <c r="H112" i="7"/>
  <c r="H172" i="7"/>
  <c r="G112" i="7"/>
  <c r="G172" i="7"/>
  <c r="F112" i="7"/>
  <c r="F172" i="7"/>
  <c r="E112" i="7"/>
  <c r="E172" i="7"/>
  <c r="D112" i="7"/>
  <c r="D172" i="7"/>
  <c r="C112" i="7"/>
  <c r="C172" i="7"/>
  <c r="B112" i="7"/>
  <c r="AL111" i="7"/>
  <c r="AL171" i="7"/>
  <c r="AK111" i="7"/>
  <c r="AK171" i="7"/>
  <c r="AJ111" i="7"/>
  <c r="AJ171" i="7"/>
  <c r="AI111" i="7"/>
  <c r="AI171" i="7"/>
  <c r="AH111" i="7"/>
  <c r="AH171" i="7"/>
  <c r="AG111" i="7"/>
  <c r="AG171" i="7"/>
  <c r="AF111" i="7"/>
  <c r="AF171" i="7"/>
  <c r="AE111" i="7"/>
  <c r="AE171" i="7"/>
  <c r="AD111" i="7"/>
  <c r="AD171" i="7"/>
  <c r="AC111" i="7"/>
  <c r="AC171" i="7"/>
  <c r="AB111" i="7"/>
  <c r="AB171" i="7"/>
  <c r="AA111" i="7"/>
  <c r="AA171" i="7"/>
  <c r="Z111" i="7"/>
  <c r="Z171" i="7"/>
  <c r="Y111" i="7"/>
  <c r="Y171" i="7"/>
  <c r="X111" i="7"/>
  <c r="X171" i="7"/>
  <c r="W111" i="7"/>
  <c r="W171" i="7"/>
  <c r="V111" i="7"/>
  <c r="V171" i="7"/>
  <c r="U111" i="7"/>
  <c r="U171" i="7"/>
  <c r="T111" i="7"/>
  <c r="T171" i="7"/>
  <c r="S111" i="7"/>
  <c r="S171" i="7"/>
  <c r="R111" i="7"/>
  <c r="R171" i="7"/>
  <c r="Q111" i="7"/>
  <c r="Q171" i="7"/>
  <c r="P111" i="7"/>
  <c r="P171" i="7"/>
  <c r="O111" i="7"/>
  <c r="O171" i="7"/>
  <c r="N111" i="7"/>
  <c r="N171" i="7"/>
  <c r="M111" i="7"/>
  <c r="M171" i="7"/>
  <c r="L111" i="7"/>
  <c r="L171" i="7"/>
  <c r="K111" i="7"/>
  <c r="K171" i="7"/>
  <c r="J111" i="7"/>
  <c r="J171" i="7"/>
  <c r="I111" i="7"/>
  <c r="I171" i="7"/>
  <c r="H111" i="7"/>
  <c r="H171" i="7"/>
  <c r="G111" i="7"/>
  <c r="G171" i="7"/>
  <c r="F111" i="7"/>
  <c r="F171" i="7"/>
  <c r="E111" i="7"/>
  <c r="E171" i="7"/>
  <c r="D111" i="7"/>
  <c r="D171" i="7"/>
  <c r="C111" i="7"/>
  <c r="C171" i="7"/>
  <c r="B111" i="7"/>
  <c r="AR111" i="7"/>
  <c r="AL110" i="7"/>
  <c r="AL170" i="7"/>
  <c r="AK110" i="7"/>
  <c r="AK170" i="7"/>
  <c r="AJ110" i="7"/>
  <c r="AJ170" i="7"/>
  <c r="AI110" i="7"/>
  <c r="AI170" i="7"/>
  <c r="AH110" i="7"/>
  <c r="AH170" i="7"/>
  <c r="AG110" i="7"/>
  <c r="AG170" i="7"/>
  <c r="AF110" i="7"/>
  <c r="AF170" i="7"/>
  <c r="AE110" i="7"/>
  <c r="AE170" i="7"/>
  <c r="AD110" i="7"/>
  <c r="AD170" i="7"/>
  <c r="AC110" i="7"/>
  <c r="AC170" i="7"/>
  <c r="AB110" i="7"/>
  <c r="AB170" i="7"/>
  <c r="AA110" i="7"/>
  <c r="AA170" i="7"/>
  <c r="Z110" i="7"/>
  <c r="Z170" i="7"/>
  <c r="Y110" i="7"/>
  <c r="Y170" i="7"/>
  <c r="X110" i="7"/>
  <c r="X170" i="7"/>
  <c r="W110" i="7"/>
  <c r="W170" i="7"/>
  <c r="V110" i="7"/>
  <c r="V170" i="7"/>
  <c r="U110" i="7"/>
  <c r="U170" i="7"/>
  <c r="T110" i="7"/>
  <c r="T170" i="7"/>
  <c r="S110" i="7"/>
  <c r="S170" i="7"/>
  <c r="R110" i="7"/>
  <c r="R170" i="7"/>
  <c r="Q110" i="7"/>
  <c r="Q170" i="7"/>
  <c r="P110" i="7"/>
  <c r="P170" i="7"/>
  <c r="O110" i="7"/>
  <c r="O170" i="7"/>
  <c r="N110" i="7"/>
  <c r="N170" i="7"/>
  <c r="M110" i="7"/>
  <c r="M170" i="7"/>
  <c r="L110" i="7"/>
  <c r="L170" i="7"/>
  <c r="K110" i="7"/>
  <c r="K170" i="7"/>
  <c r="J110" i="7"/>
  <c r="J170" i="7"/>
  <c r="I110" i="7"/>
  <c r="I170" i="7"/>
  <c r="H110" i="7"/>
  <c r="H170" i="7"/>
  <c r="G110" i="7"/>
  <c r="G170" i="7"/>
  <c r="F110" i="7"/>
  <c r="F170" i="7"/>
  <c r="E110" i="7"/>
  <c r="E170" i="7"/>
  <c r="D110" i="7"/>
  <c r="D170" i="7"/>
  <c r="C110" i="7"/>
  <c r="C170" i="7"/>
  <c r="B110" i="7"/>
  <c r="AL109" i="7"/>
  <c r="AL169" i="7"/>
  <c r="AK109" i="7"/>
  <c r="AK169" i="7"/>
  <c r="AJ109" i="7"/>
  <c r="AJ169" i="7"/>
  <c r="AI109" i="7"/>
  <c r="AI169" i="7"/>
  <c r="AH109" i="7"/>
  <c r="AH169" i="7"/>
  <c r="AG109" i="7"/>
  <c r="AG169" i="7"/>
  <c r="AF109" i="7"/>
  <c r="AF169" i="7"/>
  <c r="AE109" i="7"/>
  <c r="AE169" i="7"/>
  <c r="AD109" i="7"/>
  <c r="AD169" i="7"/>
  <c r="AC109" i="7"/>
  <c r="AC169" i="7"/>
  <c r="AB109" i="7"/>
  <c r="AB169" i="7"/>
  <c r="AA109" i="7"/>
  <c r="AA169" i="7"/>
  <c r="Z109" i="7"/>
  <c r="Z169" i="7"/>
  <c r="Y109" i="7"/>
  <c r="Y169" i="7"/>
  <c r="X109" i="7"/>
  <c r="X169" i="7"/>
  <c r="W109" i="7"/>
  <c r="W169" i="7"/>
  <c r="V109" i="7"/>
  <c r="V169" i="7"/>
  <c r="U109" i="7"/>
  <c r="U169" i="7"/>
  <c r="T109" i="7"/>
  <c r="T169" i="7"/>
  <c r="S109" i="7"/>
  <c r="S169" i="7"/>
  <c r="R109" i="7"/>
  <c r="R169" i="7"/>
  <c r="Q109" i="7"/>
  <c r="Q169" i="7"/>
  <c r="P109" i="7"/>
  <c r="P169" i="7"/>
  <c r="O109" i="7"/>
  <c r="O169" i="7"/>
  <c r="N109" i="7"/>
  <c r="N169" i="7"/>
  <c r="M109" i="7"/>
  <c r="M169" i="7"/>
  <c r="L109" i="7"/>
  <c r="L169" i="7"/>
  <c r="K109" i="7"/>
  <c r="K169" i="7"/>
  <c r="J109" i="7"/>
  <c r="J169" i="7"/>
  <c r="I109" i="7"/>
  <c r="I169" i="7"/>
  <c r="H109" i="7"/>
  <c r="H169" i="7"/>
  <c r="G109" i="7"/>
  <c r="G169" i="7"/>
  <c r="F109" i="7"/>
  <c r="F169" i="7"/>
  <c r="E109" i="7"/>
  <c r="E169" i="7"/>
  <c r="D109" i="7"/>
  <c r="D169" i="7"/>
  <c r="C109" i="7"/>
  <c r="C169" i="7"/>
  <c r="B109" i="7"/>
  <c r="AR109" i="7"/>
  <c r="AL108" i="7"/>
  <c r="AL168" i="7"/>
  <c r="AK108" i="7"/>
  <c r="AK168" i="7"/>
  <c r="AJ108" i="7"/>
  <c r="AJ168" i="7"/>
  <c r="AI108" i="7"/>
  <c r="AI168" i="7"/>
  <c r="AH108" i="7"/>
  <c r="AH168" i="7"/>
  <c r="AG108" i="7"/>
  <c r="AG168" i="7"/>
  <c r="AF108" i="7"/>
  <c r="AF168" i="7"/>
  <c r="AE108" i="7"/>
  <c r="AE168" i="7"/>
  <c r="AD108" i="7"/>
  <c r="AD168" i="7"/>
  <c r="AC108" i="7"/>
  <c r="AC168" i="7"/>
  <c r="AB108" i="7"/>
  <c r="AB168" i="7"/>
  <c r="AA108" i="7"/>
  <c r="AA168" i="7"/>
  <c r="Z108" i="7"/>
  <c r="Z168" i="7"/>
  <c r="Y108" i="7"/>
  <c r="Y168" i="7"/>
  <c r="X108" i="7"/>
  <c r="X168" i="7"/>
  <c r="W108" i="7"/>
  <c r="W168" i="7"/>
  <c r="V108" i="7"/>
  <c r="V168" i="7"/>
  <c r="U108" i="7"/>
  <c r="U168" i="7"/>
  <c r="T108" i="7"/>
  <c r="T168" i="7"/>
  <c r="S108" i="7"/>
  <c r="S168" i="7"/>
  <c r="R108" i="7"/>
  <c r="R168" i="7"/>
  <c r="Q108" i="7"/>
  <c r="Q168" i="7"/>
  <c r="P108" i="7"/>
  <c r="P168" i="7"/>
  <c r="O108" i="7"/>
  <c r="O168" i="7"/>
  <c r="N108" i="7"/>
  <c r="N168" i="7"/>
  <c r="M108" i="7"/>
  <c r="M168" i="7"/>
  <c r="L108" i="7"/>
  <c r="L168" i="7"/>
  <c r="K108" i="7"/>
  <c r="K168" i="7"/>
  <c r="J108" i="7"/>
  <c r="J168" i="7"/>
  <c r="I108" i="7"/>
  <c r="I168" i="7"/>
  <c r="H108" i="7"/>
  <c r="H168" i="7"/>
  <c r="G108" i="7"/>
  <c r="G168" i="7"/>
  <c r="F108" i="7"/>
  <c r="F168" i="7"/>
  <c r="E108" i="7"/>
  <c r="E168" i="7"/>
  <c r="D108" i="7"/>
  <c r="D168" i="7"/>
  <c r="C108" i="7"/>
  <c r="C168" i="7"/>
  <c r="B108" i="7"/>
  <c r="AL107" i="7"/>
  <c r="AL167" i="7"/>
  <c r="AK107" i="7"/>
  <c r="AK167" i="7"/>
  <c r="AJ107" i="7"/>
  <c r="AJ167" i="7"/>
  <c r="AI107" i="7"/>
  <c r="AI167" i="7"/>
  <c r="AH107" i="7"/>
  <c r="AH167" i="7"/>
  <c r="AG107" i="7"/>
  <c r="AG167" i="7"/>
  <c r="AF107" i="7"/>
  <c r="AF167" i="7"/>
  <c r="AE107" i="7"/>
  <c r="AE167" i="7"/>
  <c r="AD107" i="7"/>
  <c r="AD167" i="7"/>
  <c r="AC107" i="7"/>
  <c r="AC167" i="7"/>
  <c r="AB107" i="7"/>
  <c r="AB167" i="7"/>
  <c r="AA107" i="7"/>
  <c r="AA167" i="7"/>
  <c r="Z107" i="7"/>
  <c r="Z167" i="7"/>
  <c r="Y107" i="7"/>
  <c r="Y167" i="7"/>
  <c r="X107" i="7"/>
  <c r="X167" i="7"/>
  <c r="W107" i="7"/>
  <c r="W167" i="7"/>
  <c r="V107" i="7"/>
  <c r="V167" i="7"/>
  <c r="U107" i="7"/>
  <c r="U167" i="7"/>
  <c r="T107" i="7"/>
  <c r="T167" i="7"/>
  <c r="S107" i="7"/>
  <c r="S167" i="7"/>
  <c r="R107" i="7"/>
  <c r="R167" i="7"/>
  <c r="Q107" i="7"/>
  <c r="Q167" i="7"/>
  <c r="P107" i="7"/>
  <c r="P167" i="7"/>
  <c r="O107" i="7"/>
  <c r="O167" i="7"/>
  <c r="N107" i="7"/>
  <c r="N167" i="7"/>
  <c r="M107" i="7"/>
  <c r="M167" i="7"/>
  <c r="L107" i="7"/>
  <c r="L167" i="7"/>
  <c r="K107" i="7"/>
  <c r="K167" i="7"/>
  <c r="J107" i="7"/>
  <c r="J167" i="7"/>
  <c r="I107" i="7"/>
  <c r="I167" i="7"/>
  <c r="H107" i="7"/>
  <c r="H167" i="7"/>
  <c r="G107" i="7"/>
  <c r="G167" i="7"/>
  <c r="F107" i="7"/>
  <c r="F167" i="7"/>
  <c r="E107" i="7"/>
  <c r="E167" i="7"/>
  <c r="D107" i="7"/>
  <c r="D167" i="7"/>
  <c r="C107" i="7"/>
  <c r="C167" i="7"/>
  <c r="B107" i="7"/>
  <c r="AR107" i="7"/>
  <c r="AL105" i="7"/>
  <c r="AK105" i="7"/>
  <c r="AJ105" i="7"/>
  <c r="AI105" i="7"/>
  <c r="AH105" i="7"/>
  <c r="AG105" i="7"/>
  <c r="AF105" i="7"/>
  <c r="AE105" i="7"/>
  <c r="AD105" i="7"/>
  <c r="AC105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L104" i="7"/>
  <c r="AK104" i="7"/>
  <c r="AJ104" i="7"/>
  <c r="AI104" i="7"/>
  <c r="AH104" i="7"/>
  <c r="AG104" i="7"/>
  <c r="AF104" i="7"/>
  <c r="AE104" i="7"/>
  <c r="AD104" i="7"/>
  <c r="AC104" i="7"/>
  <c r="AB104" i="7"/>
  <c r="AA104" i="7"/>
  <c r="Z104" i="7"/>
  <c r="Y104" i="7"/>
  <c r="X104" i="7"/>
  <c r="W104" i="7"/>
  <c r="V104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L75" i="7"/>
  <c r="AK75" i="7"/>
  <c r="AJ75" i="7"/>
  <c r="AI75" i="7"/>
  <c r="AH75" i="7"/>
  <c r="AG75" i="7"/>
  <c r="AF75" i="7"/>
  <c r="AE75" i="7"/>
  <c r="AD75" i="7"/>
  <c r="AC75" i="7"/>
  <c r="AB75" i="7"/>
  <c r="AA75" i="7"/>
  <c r="Z75" i="7"/>
  <c r="Y75" i="7"/>
  <c r="X75" i="7"/>
  <c r="W75" i="7"/>
  <c r="V75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L74" i="7"/>
  <c r="AK74" i="7"/>
  <c r="AJ74" i="7"/>
  <c r="AI74" i="7"/>
  <c r="AH74" i="7"/>
  <c r="AG74" i="7"/>
  <c r="AF74" i="7"/>
  <c r="AE74" i="7"/>
  <c r="AD74" i="7"/>
  <c r="AC74" i="7"/>
  <c r="AB74" i="7"/>
  <c r="AA74" i="7"/>
  <c r="Z74" i="7"/>
  <c r="Y74" i="7"/>
  <c r="X74" i="7"/>
  <c r="W74" i="7"/>
  <c r="V74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L69" i="7"/>
  <c r="AK69" i="7"/>
  <c r="AJ69" i="7"/>
  <c r="AI69" i="7"/>
  <c r="AH69" i="7"/>
  <c r="AG69" i="7"/>
  <c r="AF69" i="7"/>
  <c r="AE69" i="7"/>
  <c r="AD69" i="7"/>
  <c r="AC69" i="7"/>
  <c r="AB69" i="7"/>
  <c r="AA69" i="7"/>
  <c r="Z69" i="7"/>
  <c r="Y69" i="7"/>
  <c r="X69" i="7"/>
  <c r="W69" i="7"/>
  <c r="V69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L68" i="7"/>
  <c r="AK68" i="7"/>
  <c r="AJ68" i="7"/>
  <c r="AI68" i="7"/>
  <c r="AH68" i="7"/>
  <c r="AG68" i="7"/>
  <c r="AF68" i="7"/>
  <c r="AE68" i="7"/>
  <c r="AD68" i="7"/>
  <c r="AC68" i="7"/>
  <c r="AB68" i="7"/>
  <c r="AA68" i="7"/>
  <c r="Z68" i="7"/>
  <c r="Y68" i="7"/>
  <c r="X68" i="7"/>
  <c r="W68" i="7"/>
  <c r="V68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N68" i="7"/>
  <c r="AL67" i="7"/>
  <c r="AK67" i="7"/>
  <c r="AJ67" i="7"/>
  <c r="AI67" i="7"/>
  <c r="AH67" i="7"/>
  <c r="AG67" i="7"/>
  <c r="AF67" i="7"/>
  <c r="AE67" i="7"/>
  <c r="AD67" i="7"/>
  <c r="AC67" i="7"/>
  <c r="AB67" i="7"/>
  <c r="AA67" i="7"/>
  <c r="Z67" i="7"/>
  <c r="Y67" i="7"/>
  <c r="X67" i="7"/>
  <c r="W67" i="7"/>
  <c r="V67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L66" i="7"/>
  <c r="AK66" i="7"/>
  <c r="AJ66" i="7"/>
  <c r="AI66" i="7"/>
  <c r="AH66" i="7"/>
  <c r="AG66" i="7"/>
  <c r="AF66" i="7"/>
  <c r="AE66" i="7"/>
  <c r="AD66" i="7"/>
  <c r="AC66" i="7"/>
  <c r="AB66" i="7"/>
  <c r="AA66" i="7"/>
  <c r="Z66" i="7"/>
  <c r="Y66" i="7"/>
  <c r="X66" i="7"/>
  <c r="W66" i="7"/>
  <c r="V66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N66" i="7"/>
  <c r="AL65" i="7"/>
  <c r="AK65" i="7"/>
  <c r="AJ65" i="7"/>
  <c r="AI65" i="7"/>
  <c r="AH65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L64" i="7"/>
  <c r="AK64" i="7"/>
  <c r="AJ64" i="7"/>
  <c r="AI64" i="7"/>
  <c r="AH64" i="7"/>
  <c r="AG64" i="7"/>
  <c r="AF64" i="7"/>
  <c r="AE64" i="7"/>
  <c r="AD64" i="7"/>
  <c r="AC64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N64" i="7"/>
  <c r="AL63" i="7"/>
  <c r="AK63" i="7"/>
  <c r="AJ63" i="7"/>
  <c r="AI63" i="7"/>
  <c r="AH63" i="7"/>
  <c r="AG63" i="7"/>
  <c r="AF63" i="7"/>
  <c r="AE63" i="7"/>
  <c r="AD63" i="7"/>
  <c r="AC63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L62" i="7"/>
  <c r="AK62" i="7"/>
  <c r="AJ62" i="7"/>
  <c r="AI62" i="7"/>
  <c r="AH62" i="7"/>
  <c r="AG62" i="7"/>
  <c r="AF62" i="7"/>
  <c r="AE62" i="7"/>
  <c r="AD62" i="7"/>
  <c r="AC62" i="7"/>
  <c r="AB62" i="7"/>
  <c r="AA62" i="7"/>
  <c r="Z62" i="7"/>
  <c r="Y62" i="7"/>
  <c r="X62" i="7"/>
  <c r="W62" i="7"/>
  <c r="V62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N62" i="7"/>
  <c r="AL61" i="7"/>
  <c r="AK61" i="7"/>
  <c r="AJ61" i="7"/>
  <c r="AI61" i="7"/>
  <c r="AH61" i="7"/>
  <c r="AG61" i="7"/>
  <c r="AF61" i="7"/>
  <c r="AE61" i="7"/>
  <c r="AD61" i="7"/>
  <c r="AC61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L60" i="7"/>
  <c r="AK60" i="7"/>
  <c r="AJ60" i="7"/>
  <c r="AI60" i="7"/>
  <c r="AH60" i="7"/>
  <c r="AG60" i="7"/>
  <c r="AF60" i="7"/>
  <c r="AE60" i="7"/>
  <c r="AD60" i="7"/>
  <c r="AC60" i="7"/>
  <c r="AB60" i="7"/>
  <c r="AA60" i="7"/>
  <c r="Z60" i="7"/>
  <c r="Y60" i="7"/>
  <c r="X60" i="7"/>
  <c r="W60" i="7"/>
  <c r="V60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N60" i="7"/>
  <c r="AL59" i="7"/>
  <c r="AK59" i="7"/>
  <c r="AJ59" i="7"/>
  <c r="AI59" i="7"/>
  <c r="AH59" i="7"/>
  <c r="AG59" i="7"/>
  <c r="AF59" i="7"/>
  <c r="AE59" i="7"/>
  <c r="AD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L58" i="7"/>
  <c r="AK58" i="7"/>
  <c r="AJ58" i="7"/>
  <c r="AI58" i="7"/>
  <c r="AH58" i="7"/>
  <c r="AG58" i="7"/>
  <c r="AF58" i="7"/>
  <c r="AE58" i="7"/>
  <c r="AD58" i="7"/>
  <c r="AC58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N58" i="7"/>
  <c r="AL57" i="7"/>
  <c r="AK57" i="7"/>
  <c r="AJ57" i="7"/>
  <c r="AI57" i="7"/>
  <c r="AH57" i="7"/>
  <c r="AG57" i="7"/>
  <c r="AF57" i="7"/>
  <c r="AE57" i="7"/>
  <c r="AD57" i="7"/>
  <c r="AC57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L56" i="7"/>
  <c r="AK56" i="7"/>
  <c r="AJ56" i="7"/>
  <c r="AI56" i="7"/>
  <c r="AH56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N56" i="7"/>
  <c r="AL55" i="7"/>
  <c r="AK55" i="7"/>
  <c r="AJ55" i="7"/>
  <c r="AI55" i="7"/>
  <c r="AH55" i="7"/>
  <c r="AG55" i="7"/>
  <c r="AF55" i="7"/>
  <c r="AE55" i="7"/>
  <c r="AD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L54" i="7"/>
  <c r="AK54" i="7"/>
  <c r="AJ54" i="7"/>
  <c r="AI54" i="7"/>
  <c r="AH54" i="7"/>
  <c r="AG54" i="7"/>
  <c r="AF54" i="7"/>
  <c r="AE54" i="7"/>
  <c r="AD54" i="7"/>
  <c r="AC54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N54" i="7"/>
  <c r="AL53" i="7"/>
  <c r="AK53" i="7"/>
  <c r="AJ53" i="7"/>
  <c r="AI53" i="7"/>
  <c r="AH53" i="7"/>
  <c r="AG53" i="7"/>
  <c r="AF53" i="7"/>
  <c r="AE53" i="7"/>
  <c r="AD53" i="7"/>
  <c r="AC53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N52" i="7"/>
  <c r="AL51" i="7"/>
  <c r="AK51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L50" i="7"/>
  <c r="AK50" i="7"/>
  <c r="AJ50" i="7"/>
  <c r="AI50" i="7"/>
  <c r="AH50" i="7"/>
  <c r="AG50" i="7"/>
  <c r="AF50" i="7"/>
  <c r="AE50" i="7"/>
  <c r="AD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N50" i="7"/>
  <c r="AL49" i="7"/>
  <c r="AK49" i="7"/>
  <c r="AJ49" i="7"/>
  <c r="AI49" i="7"/>
  <c r="AH49" i="7"/>
  <c r="AG49" i="7"/>
  <c r="AF49" i="7"/>
  <c r="AE49" i="7"/>
  <c r="AD49" i="7"/>
  <c r="AC49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L48" i="7"/>
  <c r="AK48" i="7"/>
  <c r="AJ48" i="7"/>
  <c r="AI48" i="7"/>
  <c r="AH48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N48" i="7"/>
  <c r="AL47" i="7"/>
  <c r="AK47" i="7"/>
  <c r="AJ47" i="7"/>
  <c r="AI47" i="7"/>
  <c r="AH47" i="7"/>
  <c r="AG47" i="7"/>
  <c r="AF47" i="7"/>
  <c r="AE47" i="7"/>
  <c r="AD47" i="7"/>
  <c r="AC47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L46" i="7"/>
  <c r="AK46" i="7"/>
  <c r="AJ46" i="7"/>
  <c r="AI46" i="7"/>
  <c r="AH46" i="7"/>
  <c r="AG46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N46" i="7"/>
  <c r="AL44" i="7"/>
  <c r="AK44" i="7"/>
  <c r="AJ44" i="7"/>
  <c r="AI44" i="7"/>
  <c r="AH44" i="7"/>
  <c r="AG44" i="7"/>
  <c r="AF44" i="7"/>
  <c r="AE44" i="7"/>
  <c r="AD44" i="7"/>
  <c r="AC44" i="7"/>
  <c r="AB44" i="7"/>
  <c r="AA44" i="7"/>
  <c r="Z44" i="7"/>
  <c r="Y44" i="7"/>
  <c r="X44" i="7"/>
  <c r="W44" i="7"/>
  <c r="V44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L43" i="7"/>
  <c r="AK43" i="7"/>
  <c r="AJ43" i="7"/>
  <c r="AI43" i="7"/>
  <c r="AH43" i="7"/>
  <c r="AG43" i="7"/>
  <c r="AF43" i="7"/>
  <c r="AE43" i="7"/>
  <c r="AD43" i="7"/>
  <c r="AC43" i="7"/>
  <c r="AB43" i="7"/>
  <c r="AA43" i="7"/>
  <c r="Z43" i="7"/>
  <c r="Y43" i="7"/>
  <c r="X43" i="7"/>
  <c r="W43" i="7"/>
  <c r="V43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G37" i="7"/>
  <c r="AN160" i="6"/>
  <c r="AM160" i="6"/>
  <c r="AN159" i="6"/>
  <c r="AM159" i="6"/>
  <c r="AN158" i="6"/>
  <c r="AM158" i="6"/>
  <c r="AN157" i="6"/>
  <c r="AM157" i="6"/>
  <c r="AN156" i="6"/>
  <c r="AM156" i="6"/>
  <c r="AN155" i="6"/>
  <c r="AM155" i="6"/>
  <c r="AN154" i="6"/>
  <c r="AM154" i="6"/>
  <c r="AN153" i="6"/>
  <c r="AM153" i="6"/>
  <c r="AN152" i="6"/>
  <c r="AM152" i="6"/>
  <c r="AN151" i="6"/>
  <c r="AM151" i="6"/>
  <c r="AN150" i="6"/>
  <c r="AM150" i="6"/>
  <c r="AN149" i="6"/>
  <c r="AM149" i="6"/>
  <c r="AN148" i="6"/>
  <c r="AM148" i="6"/>
  <c r="AN147" i="6"/>
  <c r="AM147" i="6"/>
  <c r="AN146" i="6"/>
  <c r="AM146" i="6"/>
  <c r="AN145" i="6"/>
  <c r="AM145" i="6"/>
  <c r="AN144" i="6"/>
  <c r="AM144" i="6"/>
  <c r="AN143" i="6"/>
  <c r="AM143" i="6"/>
  <c r="AN142" i="6"/>
  <c r="AM142" i="6"/>
  <c r="AN141" i="6"/>
  <c r="AM141" i="6"/>
  <c r="AN140" i="6"/>
  <c r="AM140" i="6"/>
  <c r="AN139" i="6"/>
  <c r="AM139" i="6"/>
  <c r="AN138" i="6"/>
  <c r="AM138" i="6"/>
  <c r="AN137" i="6"/>
  <c r="AM137" i="6"/>
  <c r="AL135" i="6"/>
  <c r="AK135" i="6"/>
  <c r="AJ135" i="6"/>
  <c r="AI135" i="6"/>
  <c r="AH135" i="6"/>
  <c r="AG135" i="6"/>
  <c r="AF135" i="6"/>
  <c r="AE135" i="6"/>
  <c r="AD135" i="6"/>
  <c r="AC135" i="6"/>
  <c r="AB135" i="6"/>
  <c r="AA135" i="6"/>
  <c r="Z135" i="6"/>
  <c r="Y135" i="6"/>
  <c r="X135" i="6"/>
  <c r="W135" i="6"/>
  <c r="V135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D135" i="6"/>
  <c r="C135" i="6"/>
  <c r="B135" i="6"/>
  <c r="AL134" i="6"/>
  <c r="AK134" i="6"/>
  <c r="AJ134" i="6"/>
  <c r="AI134" i="6"/>
  <c r="AH134" i="6"/>
  <c r="AG134" i="6"/>
  <c r="AF134" i="6"/>
  <c r="AE134" i="6"/>
  <c r="AD134" i="6"/>
  <c r="AC134" i="6"/>
  <c r="AB134" i="6"/>
  <c r="AA134" i="6"/>
  <c r="Z134" i="6"/>
  <c r="Y134" i="6"/>
  <c r="X134" i="6"/>
  <c r="W134" i="6"/>
  <c r="V134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D134" i="6"/>
  <c r="C134" i="6"/>
  <c r="B134" i="6"/>
  <c r="AL130" i="6"/>
  <c r="AL190" i="6"/>
  <c r="AK130" i="6"/>
  <c r="AK190" i="6"/>
  <c r="AJ130" i="6"/>
  <c r="AJ190" i="6"/>
  <c r="AI130" i="6"/>
  <c r="AI190" i="6"/>
  <c r="AH130" i="6"/>
  <c r="AH190" i="6"/>
  <c r="AG130" i="6"/>
  <c r="AG190" i="6"/>
  <c r="AF130" i="6"/>
  <c r="AF190" i="6"/>
  <c r="AE130" i="6"/>
  <c r="AE190" i="6"/>
  <c r="AD130" i="6"/>
  <c r="AD190" i="6"/>
  <c r="AC130" i="6"/>
  <c r="AC190" i="6"/>
  <c r="AB130" i="6"/>
  <c r="AB190" i="6"/>
  <c r="AA130" i="6"/>
  <c r="AA190" i="6"/>
  <c r="Z130" i="6"/>
  <c r="Z190" i="6"/>
  <c r="Y130" i="6"/>
  <c r="Y190" i="6"/>
  <c r="X130" i="6"/>
  <c r="X190" i="6"/>
  <c r="W130" i="6"/>
  <c r="W190" i="6"/>
  <c r="V130" i="6"/>
  <c r="V190" i="6"/>
  <c r="U130" i="6"/>
  <c r="U190" i="6"/>
  <c r="T130" i="6"/>
  <c r="T190" i="6"/>
  <c r="S130" i="6"/>
  <c r="S190" i="6"/>
  <c r="R130" i="6"/>
  <c r="R190" i="6"/>
  <c r="Q130" i="6"/>
  <c r="Q190" i="6"/>
  <c r="P130" i="6"/>
  <c r="P190" i="6"/>
  <c r="O130" i="6"/>
  <c r="O190" i="6"/>
  <c r="N130" i="6"/>
  <c r="N190" i="6"/>
  <c r="M130" i="6"/>
  <c r="M190" i="6"/>
  <c r="L130" i="6"/>
  <c r="L190" i="6"/>
  <c r="K130" i="6"/>
  <c r="K190" i="6"/>
  <c r="J130" i="6"/>
  <c r="J190" i="6"/>
  <c r="I130" i="6"/>
  <c r="I190" i="6"/>
  <c r="H130" i="6"/>
  <c r="H190" i="6"/>
  <c r="G130" i="6"/>
  <c r="G190" i="6"/>
  <c r="F130" i="6"/>
  <c r="F190" i="6"/>
  <c r="E130" i="6"/>
  <c r="E190" i="6"/>
  <c r="D130" i="6"/>
  <c r="D190" i="6"/>
  <c r="C130" i="6"/>
  <c r="C190" i="6"/>
  <c r="B130" i="6"/>
  <c r="B190" i="6"/>
  <c r="AL129" i="6"/>
  <c r="AL189" i="6"/>
  <c r="AK129" i="6"/>
  <c r="AK189" i="6"/>
  <c r="AJ129" i="6"/>
  <c r="AJ189" i="6"/>
  <c r="AI129" i="6"/>
  <c r="AI189" i="6"/>
  <c r="AH129" i="6"/>
  <c r="AH189" i="6"/>
  <c r="AG129" i="6"/>
  <c r="AG189" i="6"/>
  <c r="AF129" i="6"/>
  <c r="AF189" i="6"/>
  <c r="AE129" i="6"/>
  <c r="AE189" i="6"/>
  <c r="AD129" i="6"/>
  <c r="AD189" i="6"/>
  <c r="AC129" i="6"/>
  <c r="AC189" i="6"/>
  <c r="AB129" i="6"/>
  <c r="AB189" i="6"/>
  <c r="AA129" i="6"/>
  <c r="AA189" i="6"/>
  <c r="Z129" i="6"/>
  <c r="Z189" i="6"/>
  <c r="Y129" i="6"/>
  <c r="Y189" i="6"/>
  <c r="X129" i="6"/>
  <c r="X189" i="6"/>
  <c r="W129" i="6"/>
  <c r="W189" i="6"/>
  <c r="V129" i="6"/>
  <c r="V189" i="6"/>
  <c r="U129" i="6"/>
  <c r="U189" i="6"/>
  <c r="T129" i="6"/>
  <c r="T189" i="6"/>
  <c r="S129" i="6"/>
  <c r="S189" i="6"/>
  <c r="R129" i="6"/>
  <c r="R189" i="6"/>
  <c r="Q129" i="6"/>
  <c r="Q189" i="6"/>
  <c r="P129" i="6"/>
  <c r="P189" i="6"/>
  <c r="O129" i="6"/>
  <c r="O189" i="6"/>
  <c r="N129" i="6"/>
  <c r="N189" i="6"/>
  <c r="M129" i="6"/>
  <c r="M189" i="6"/>
  <c r="L129" i="6"/>
  <c r="L189" i="6"/>
  <c r="K129" i="6"/>
  <c r="K189" i="6"/>
  <c r="J129" i="6"/>
  <c r="J189" i="6"/>
  <c r="I129" i="6"/>
  <c r="I189" i="6"/>
  <c r="H129" i="6"/>
  <c r="H189" i="6"/>
  <c r="G129" i="6"/>
  <c r="G189" i="6"/>
  <c r="F129" i="6"/>
  <c r="F189" i="6"/>
  <c r="E129" i="6"/>
  <c r="E189" i="6"/>
  <c r="D129" i="6"/>
  <c r="D189" i="6"/>
  <c r="C129" i="6"/>
  <c r="C189" i="6"/>
  <c r="B129" i="6"/>
  <c r="B189" i="6"/>
  <c r="AM189" i="6"/>
  <c r="AL128" i="6"/>
  <c r="AL188" i="6"/>
  <c r="AK128" i="6"/>
  <c r="AK188" i="6"/>
  <c r="AJ128" i="6"/>
  <c r="AJ188" i="6"/>
  <c r="AI128" i="6"/>
  <c r="AI188" i="6"/>
  <c r="AH128" i="6"/>
  <c r="AH188" i="6"/>
  <c r="AG128" i="6"/>
  <c r="AG188" i="6"/>
  <c r="AF128" i="6"/>
  <c r="AF188" i="6"/>
  <c r="AE128" i="6"/>
  <c r="AE188" i="6"/>
  <c r="AD128" i="6"/>
  <c r="AD188" i="6"/>
  <c r="AC128" i="6"/>
  <c r="AC188" i="6"/>
  <c r="AB128" i="6"/>
  <c r="AB188" i="6"/>
  <c r="AA128" i="6"/>
  <c r="AA188" i="6"/>
  <c r="Z128" i="6"/>
  <c r="Z188" i="6"/>
  <c r="Y128" i="6"/>
  <c r="Y188" i="6"/>
  <c r="X128" i="6"/>
  <c r="X188" i="6"/>
  <c r="W128" i="6"/>
  <c r="W188" i="6"/>
  <c r="V128" i="6"/>
  <c r="V188" i="6"/>
  <c r="U128" i="6"/>
  <c r="U188" i="6"/>
  <c r="T128" i="6"/>
  <c r="T188" i="6"/>
  <c r="S128" i="6"/>
  <c r="S188" i="6"/>
  <c r="R128" i="6"/>
  <c r="R188" i="6"/>
  <c r="Q128" i="6"/>
  <c r="Q188" i="6"/>
  <c r="P128" i="6"/>
  <c r="P188" i="6"/>
  <c r="O128" i="6"/>
  <c r="O188" i="6"/>
  <c r="N128" i="6"/>
  <c r="N188" i="6"/>
  <c r="M128" i="6"/>
  <c r="M188" i="6"/>
  <c r="L128" i="6"/>
  <c r="L188" i="6"/>
  <c r="K128" i="6"/>
  <c r="K188" i="6"/>
  <c r="J128" i="6"/>
  <c r="J188" i="6"/>
  <c r="I128" i="6"/>
  <c r="I188" i="6"/>
  <c r="H128" i="6"/>
  <c r="H188" i="6"/>
  <c r="G128" i="6"/>
  <c r="G188" i="6"/>
  <c r="F128" i="6"/>
  <c r="F188" i="6"/>
  <c r="E128" i="6"/>
  <c r="E188" i="6"/>
  <c r="D128" i="6"/>
  <c r="D188" i="6"/>
  <c r="C128" i="6"/>
  <c r="C188" i="6"/>
  <c r="B128" i="6"/>
  <c r="B188" i="6"/>
  <c r="AL127" i="6"/>
  <c r="AL187" i="6"/>
  <c r="AK127" i="6"/>
  <c r="AK187" i="6"/>
  <c r="AJ127" i="6"/>
  <c r="AJ187" i="6"/>
  <c r="AI127" i="6"/>
  <c r="AI187" i="6"/>
  <c r="AH127" i="6"/>
  <c r="AH187" i="6"/>
  <c r="AG127" i="6"/>
  <c r="AG187" i="6"/>
  <c r="AF127" i="6"/>
  <c r="AF187" i="6"/>
  <c r="AE127" i="6"/>
  <c r="AE187" i="6"/>
  <c r="AD127" i="6"/>
  <c r="AD187" i="6"/>
  <c r="AC127" i="6"/>
  <c r="AC187" i="6"/>
  <c r="AB127" i="6"/>
  <c r="AB187" i="6"/>
  <c r="AA127" i="6"/>
  <c r="AA187" i="6"/>
  <c r="Z127" i="6"/>
  <c r="Z187" i="6"/>
  <c r="Y127" i="6"/>
  <c r="Y187" i="6"/>
  <c r="X127" i="6"/>
  <c r="X187" i="6"/>
  <c r="W127" i="6"/>
  <c r="W187" i="6"/>
  <c r="V127" i="6"/>
  <c r="V187" i="6"/>
  <c r="U127" i="6"/>
  <c r="U187" i="6"/>
  <c r="T127" i="6"/>
  <c r="T187" i="6"/>
  <c r="S127" i="6"/>
  <c r="S187" i="6"/>
  <c r="R127" i="6"/>
  <c r="R187" i="6"/>
  <c r="Q127" i="6"/>
  <c r="Q187" i="6"/>
  <c r="P127" i="6"/>
  <c r="P187" i="6"/>
  <c r="O127" i="6"/>
  <c r="O187" i="6"/>
  <c r="N127" i="6"/>
  <c r="N187" i="6"/>
  <c r="M127" i="6"/>
  <c r="M187" i="6"/>
  <c r="L127" i="6"/>
  <c r="L187" i="6"/>
  <c r="K127" i="6"/>
  <c r="K187" i="6"/>
  <c r="J127" i="6"/>
  <c r="J187" i="6"/>
  <c r="I127" i="6"/>
  <c r="I187" i="6"/>
  <c r="H127" i="6"/>
  <c r="H187" i="6"/>
  <c r="G127" i="6"/>
  <c r="G187" i="6"/>
  <c r="F127" i="6"/>
  <c r="F187" i="6"/>
  <c r="E127" i="6"/>
  <c r="E187" i="6"/>
  <c r="D127" i="6"/>
  <c r="D187" i="6"/>
  <c r="C127" i="6"/>
  <c r="C187" i="6"/>
  <c r="B127" i="6"/>
  <c r="B187" i="6"/>
  <c r="AM187" i="6"/>
  <c r="AL126" i="6"/>
  <c r="AL186" i="6"/>
  <c r="AK126" i="6"/>
  <c r="AK186" i="6"/>
  <c r="AJ126" i="6"/>
  <c r="AJ186" i="6"/>
  <c r="AI126" i="6"/>
  <c r="AI186" i="6"/>
  <c r="AH126" i="6"/>
  <c r="AH186" i="6"/>
  <c r="AG126" i="6"/>
  <c r="AG186" i="6"/>
  <c r="AF126" i="6"/>
  <c r="AF186" i="6"/>
  <c r="AE126" i="6"/>
  <c r="AE186" i="6"/>
  <c r="AD126" i="6"/>
  <c r="AD186" i="6"/>
  <c r="AC126" i="6"/>
  <c r="AC186" i="6"/>
  <c r="AB126" i="6"/>
  <c r="AB186" i="6"/>
  <c r="AA126" i="6"/>
  <c r="AA186" i="6"/>
  <c r="Z126" i="6"/>
  <c r="Z186" i="6"/>
  <c r="Y126" i="6"/>
  <c r="Y186" i="6"/>
  <c r="X126" i="6"/>
  <c r="X186" i="6"/>
  <c r="W126" i="6"/>
  <c r="W186" i="6"/>
  <c r="V126" i="6"/>
  <c r="V186" i="6"/>
  <c r="U126" i="6"/>
  <c r="U186" i="6"/>
  <c r="T126" i="6"/>
  <c r="T186" i="6"/>
  <c r="S126" i="6"/>
  <c r="S186" i="6"/>
  <c r="R126" i="6"/>
  <c r="R186" i="6"/>
  <c r="Q126" i="6"/>
  <c r="Q186" i="6"/>
  <c r="P126" i="6"/>
  <c r="P186" i="6"/>
  <c r="O126" i="6"/>
  <c r="O186" i="6"/>
  <c r="N126" i="6"/>
  <c r="N186" i="6"/>
  <c r="M126" i="6"/>
  <c r="M186" i="6"/>
  <c r="L126" i="6"/>
  <c r="L186" i="6"/>
  <c r="K126" i="6"/>
  <c r="K186" i="6"/>
  <c r="J126" i="6"/>
  <c r="J186" i="6"/>
  <c r="I126" i="6"/>
  <c r="I186" i="6"/>
  <c r="H126" i="6"/>
  <c r="H186" i="6"/>
  <c r="G126" i="6"/>
  <c r="G186" i="6"/>
  <c r="F126" i="6"/>
  <c r="F186" i="6"/>
  <c r="E126" i="6"/>
  <c r="E186" i="6"/>
  <c r="D126" i="6"/>
  <c r="D186" i="6"/>
  <c r="C126" i="6"/>
  <c r="C186" i="6"/>
  <c r="B126" i="6"/>
  <c r="B186" i="6"/>
  <c r="AL125" i="6"/>
  <c r="AL185" i="6"/>
  <c r="AK125" i="6"/>
  <c r="AK185" i="6"/>
  <c r="AJ125" i="6"/>
  <c r="AJ185" i="6"/>
  <c r="AI125" i="6"/>
  <c r="AI185" i="6"/>
  <c r="AH125" i="6"/>
  <c r="AH185" i="6"/>
  <c r="AG125" i="6"/>
  <c r="AG185" i="6"/>
  <c r="AF125" i="6"/>
  <c r="AF185" i="6"/>
  <c r="AE125" i="6"/>
  <c r="AE185" i="6"/>
  <c r="AD125" i="6"/>
  <c r="AD185" i="6"/>
  <c r="AC125" i="6"/>
  <c r="AC185" i="6"/>
  <c r="AB125" i="6"/>
  <c r="AB185" i="6"/>
  <c r="AA125" i="6"/>
  <c r="AA185" i="6"/>
  <c r="Z125" i="6"/>
  <c r="Z185" i="6"/>
  <c r="Y125" i="6"/>
  <c r="Y185" i="6"/>
  <c r="X125" i="6"/>
  <c r="X185" i="6"/>
  <c r="W125" i="6"/>
  <c r="W185" i="6"/>
  <c r="V125" i="6"/>
  <c r="V185" i="6"/>
  <c r="U125" i="6"/>
  <c r="U185" i="6"/>
  <c r="T125" i="6"/>
  <c r="T185" i="6"/>
  <c r="S125" i="6"/>
  <c r="S185" i="6"/>
  <c r="R125" i="6"/>
  <c r="R185" i="6"/>
  <c r="Q125" i="6"/>
  <c r="Q185" i="6"/>
  <c r="P125" i="6"/>
  <c r="P185" i="6"/>
  <c r="O125" i="6"/>
  <c r="O185" i="6"/>
  <c r="N125" i="6"/>
  <c r="N185" i="6"/>
  <c r="M125" i="6"/>
  <c r="M185" i="6"/>
  <c r="L125" i="6"/>
  <c r="L185" i="6"/>
  <c r="K125" i="6"/>
  <c r="K185" i="6"/>
  <c r="J125" i="6"/>
  <c r="J185" i="6"/>
  <c r="I125" i="6"/>
  <c r="I185" i="6"/>
  <c r="H125" i="6"/>
  <c r="H185" i="6"/>
  <c r="G125" i="6"/>
  <c r="G185" i="6"/>
  <c r="F125" i="6"/>
  <c r="F185" i="6"/>
  <c r="E125" i="6"/>
  <c r="E185" i="6"/>
  <c r="D125" i="6"/>
  <c r="D185" i="6"/>
  <c r="C125" i="6"/>
  <c r="C185" i="6"/>
  <c r="B125" i="6"/>
  <c r="B185" i="6"/>
  <c r="AM185" i="6"/>
  <c r="AL124" i="6"/>
  <c r="AL184" i="6"/>
  <c r="AK124" i="6"/>
  <c r="AK184" i="6"/>
  <c r="AJ124" i="6"/>
  <c r="AJ184" i="6"/>
  <c r="AI124" i="6"/>
  <c r="AI184" i="6"/>
  <c r="AH124" i="6"/>
  <c r="AH184" i="6"/>
  <c r="AG124" i="6"/>
  <c r="AG184" i="6"/>
  <c r="AF124" i="6"/>
  <c r="AF184" i="6"/>
  <c r="AE124" i="6"/>
  <c r="AE184" i="6"/>
  <c r="AD124" i="6"/>
  <c r="AD184" i="6"/>
  <c r="AC124" i="6"/>
  <c r="AC184" i="6"/>
  <c r="AB124" i="6"/>
  <c r="AB184" i="6"/>
  <c r="AA124" i="6"/>
  <c r="AA184" i="6"/>
  <c r="Z124" i="6"/>
  <c r="Z184" i="6"/>
  <c r="Y124" i="6"/>
  <c r="Y184" i="6"/>
  <c r="X124" i="6"/>
  <c r="X184" i="6"/>
  <c r="W124" i="6"/>
  <c r="W184" i="6"/>
  <c r="V124" i="6"/>
  <c r="V184" i="6"/>
  <c r="U124" i="6"/>
  <c r="U184" i="6"/>
  <c r="T124" i="6"/>
  <c r="T184" i="6"/>
  <c r="S124" i="6"/>
  <c r="S184" i="6"/>
  <c r="R124" i="6"/>
  <c r="R184" i="6"/>
  <c r="Q124" i="6"/>
  <c r="Q184" i="6"/>
  <c r="P124" i="6"/>
  <c r="P184" i="6"/>
  <c r="O124" i="6"/>
  <c r="O184" i="6"/>
  <c r="N124" i="6"/>
  <c r="N184" i="6"/>
  <c r="M124" i="6"/>
  <c r="M184" i="6"/>
  <c r="L124" i="6"/>
  <c r="L184" i="6"/>
  <c r="K124" i="6"/>
  <c r="K184" i="6"/>
  <c r="J124" i="6"/>
  <c r="J184" i="6"/>
  <c r="I124" i="6"/>
  <c r="I184" i="6"/>
  <c r="H124" i="6"/>
  <c r="H184" i="6"/>
  <c r="G124" i="6"/>
  <c r="G184" i="6"/>
  <c r="F124" i="6"/>
  <c r="F184" i="6"/>
  <c r="E124" i="6"/>
  <c r="E184" i="6"/>
  <c r="D124" i="6"/>
  <c r="D184" i="6"/>
  <c r="C124" i="6"/>
  <c r="C184" i="6"/>
  <c r="B124" i="6"/>
  <c r="B184" i="6"/>
  <c r="AL123" i="6"/>
  <c r="AL183" i="6"/>
  <c r="AK123" i="6"/>
  <c r="AK183" i="6"/>
  <c r="AJ123" i="6"/>
  <c r="AJ183" i="6"/>
  <c r="AI123" i="6"/>
  <c r="AI183" i="6"/>
  <c r="AH123" i="6"/>
  <c r="AH183" i="6"/>
  <c r="AG123" i="6"/>
  <c r="AG183" i="6"/>
  <c r="AF123" i="6"/>
  <c r="AF183" i="6"/>
  <c r="AE123" i="6"/>
  <c r="AE183" i="6"/>
  <c r="AD123" i="6"/>
  <c r="AD183" i="6"/>
  <c r="AC123" i="6"/>
  <c r="AC183" i="6"/>
  <c r="AB123" i="6"/>
  <c r="AB183" i="6"/>
  <c r="AA123" i="6"/>
  <c r="AA183" i="6"/>
  <c r="Z123" i="6"/>
  <c r="Z183" i="6"/>
  <c r="Y123" i="6"/>
  <c r="Y183" i="6"/>
  <c r="X123" i="6"/>
  <c r="X183" i="6"/>
  <c r="W123" i="6"/>
  <c r="W183" i="6"/>
  <c r="V123" i="6"/>
  <c r="V183" i="6"/>
  <c r="U123" i="6"/>
  <c r="U183" i="6"/>
  <c r="T123" i="6"/>
  <c r="T183" i="6"/>
  <c r="S123" i="6"/>
  <c r="S183" i="6"/>
  <c r="R123" i="6"/>
  <c r="R183" i="6"/>
  <c r="Q123" i="6"/>
  <c r="Q183" i="6"/>
  <c r="P123" i="6"/>
  <c r="P183" i="6"/>
  <c r="O123" i="6"/>
  <c r="O183" i="6"/>
  <c r="N123" i="6"/>
  <c r="N183" i="6"/>
  <c r="M123" i="6"/>
  <c r="M183" i="6"/>
  <c r="L123" i="6"/>
  <c r="L183" i="6"/>
  <c r="K123" i="6"/>
  <c r="K183" i="6"/>
  <c r="J123" i="6"/>
  <c r="J183" i="6"/>
  <c r="I123" i="6"/>
  <c r="I183" i="6"/>
  <c r="H123" i="6"/>
  <c r="H183" i="6"/>
  <c r="G123" i="6"/>
  <c r="G183" i="6"/>
  <c r="F123" i="6"/>
  <c r="F183" i="6"/>
  <c r="E123" i="6"/>
  <c r="E183" i="6"/>
  <c r="D123" i="6"/>
  <c r="D183" i="6"/>
  <c r="C123" i="6"/>
  <c r="C183" i="6"/>
  <c r="B123" i="6"/>
  <c r="B183" i="6"/>
  <c r="AM183" i="6"/>
  <c r="AL122" i="6"/>
  <c r="AL182" i="6"/>
  <c r="AK122" i="6"/>
  <c r="AK182" i="6"/>
  <c r="AJ122" i="6"/>
  <c r="AJ182" i="6"/>
  <c r="AI122" i="6"/>
  <c r="AI182" i="6"/>
  <c r="AH122" i="6"/>
  <c r="AH182" i="6"/>
  <c r="AG122" i="6"/>
  <c r="AG182" i="6"/>
  <c r="AF122" i="6"/>
  <c r="AF182" i="6"/>
  <c r="AE122" i="6"/>
  <c r="AE182" i="6"/>
  <c r="AD122" i="6"/>
  <c r="AD182" i="6"/>
  <c r="AC122" i="6"/>
  <c r="AC182" i="6"/>
  <c r="AB122" i="6"/>
  <c r="AB182" i="6"/>
  <c r="AA122" i="6"/>
  <c r="AA182" i="6"/>
  <c r="Z122" i="6"/>
  <c r="Z182" i="6"/>
  <c r="Y122" i="6"/>
  <c r="Y182" i="6"/>
  <c r="X122" i="6"/>
  <c r="X182" i="6"/>
  <c r="W122" i="6"/>
  <c r="W182" i="6"/>
  <c r="V122" i="6"/>
  <c r="V182" i="6"/>
  <c r="U122" i="6"/>
  <c r="U182" i="6"/>
  <c r="T122" i="6"/>
  <c r="T182" i="6"/>
  <c r="S122" i="6"/>
  <c r="S182" i="6"/>
  <c r="R122" i="6"/>
  <c r="R182" i="6"/>
  <c r="Q122" i="6"/>
  <c r="Q182" i="6"/>
  <c r="P122" i="6"/>
  <c r="P182" i="6"/>
  <c r="O122" i="6"/>
  <c r="O182" i="6"/>
  <c r="N122" i="6"/>
  <c r="N182" i="6"/>
  <c r="M122" i="6"/>
  <c r="M182" i="6"/>
  <c r="L122" i="6"/>
  <c r="L182" i="6"/>
  <c r="K122" i="6"/>
  <c r="K182" i="6"/>
  <c r="J122" i="6"/>
  <c r="J182" i="6"/>
  <c r="I122" i="6"/>
  <c r="I182" i="6"/>
  <c r="H122" i="6"/>
  <c r="H182" i="6"/>
  <c r="G122" i="6"/>
  <c r="G182" i="6"/>
  <c r="F122" i="6"/>
  <c r="F182" i="6"/>
  <c r="E122" i="6"/>
  <c r="E182" i="6"/>
  <c r="D122" i="6"/>
  <c r="D182" i="6"/>
  <c r="C122" i="6"/>
  <c r="C182" i="6"/>
  <c r="B122" i="6"/>
  <c r="B182" i="6"/>
  <c r="AL121" i="6"/>
  <c r="AL181" i="6"/>
  <c r="AK121" i="6"/>
  <c r="AK181" i="6"/>
  <c r="AJ121" i="6"/>
  <c r="AJ181" i="6"/>
  <c r="AI121" i="6"/>
  <c r="AI181" i="6"/>
  <c r="AH121" i="6"/>
  <c r="AH181" i="6"/>
  <c r="AG121" i="6"/>
  <c r="AG181" i="6"/>
  <c r="AF121" i="6"/>
  <c r="AF181" i="6"/>
  <c r="AE121" i="6"/>
  <c r="AE181" i="6"/>
  <c r="AD121" i="6"/>
  <c r="AD181" i="6"/>
  <c r="AC121" i="6"/>
  <c r="AC181" i="6"/>
  <c r="AB121" i="6"/>
  <c r="AB181" i="6"/>
  <c r="AA121" i="6"/>
  <c r="AA181" i="6"/>
  <c r="Z121" i="6"/>
  <c r="Z181" i="6"/>
  <c r="Y121" i="6"/>
  <c r="Y181" i="6"/>
  <c r="X121" i="6"/>
  <c r="X181" i="6"/>
  <c r="W121" i="6"/>
  <c r="W181" i="6"/>
  <c r="V121" i="6"/>
  <c r="V181" i="6"/>
  <c r="U121" i="6"/>
  <c r="U181" i="6"/>
  <c r="T121" i="6"/>
  <c r="T181" i="6"/>
  <c r="S121" i="6"/>
  <c r="S181" i="6"/>
  <c r="R121" i="6"/>
  <c r="R181" i="6"/>
  <c r="Q121" i="6"/>
  <c r="Q181" i="6"/>
  <c r="P121" i="6"/>
  <c r="P181" i="6"/>
  <c r="O121" i="6"/>
  <c r="O181" i="6"/>
  <c r="N121" i="6"/>
  <c r="N181" i="6"/>
  <c r="M121" i="6"/>
  <c r="M181" i="6"/>
  <c r="L121" i="6"/>
  <c r="L181" i="6"/>
  <c r="K121" i="6"/>
  <c r="K181" i="6"/>
  <c r="J121" i="6"/>
  <c r="J181" i="6"/>
  <c r="I121" i="6"/>
  <c r="I181" i="6"/>
  <c r="H121" i="6"/>
  <c r="H181" i="6"/>
  <c r="G121" i="6"/>
  <c r="G181" i="6"/>
  <c r="F121" i="6"/>
  <c r="F181" i="6"/>
  <c r="E121" i="6"/>
  <c r="E181" i="6"/>
  <c r="D121" i="6"/>
  <c r="D181" i="6"/>
  <c r="C121" i="6"/>
  <c r="C181" i="6"/>
  <c r="B121" i="6"/>
  <c r="B181" i="6"/>
  <c r="AM181" i="6"/>
  <c r="AL120" i="6"/>
  <c r="AL180" i="6"/>
  <c r="AK120" i="6"/>
  <c r="AK180" i="6"/>
  <c r="AJ120" i="6"/>
  <c r="AJ180" i="6"/>
  <c r="AI120" i="6"/>
  <c r="AI180" i="6"/>
  <c r="AH120" i="6"/>
  <c r="AH180" i="6"/>
  <c r="AG120" i="6"/>
  <c r="AG180" i="6"/>
  <c r="AF120" i="6"/>
  <c r="AF180" i="6"/>
  <c r="AE120" i="6"/>
  <c r="AE180" i="6"/>
  <c r="AD120" i="6"/>
  <c r="AD180" i="6"/>
  <c r="AC120" i="6"/>
  <c r="AC180" i="6"/>
  <c r="AB120" i="6"/>
  <c r="AB180" i="6"/>
  <c r="AA120" i="6"/>
  <c r="AA180" i="6"/>
  <c r="Z120" i="6"/>
  <c r="Z180" i="6"/>
  <c r="Y120" i="6"/>
  <c r="Y180" i="6"/>
  <c r="X120" i="6"/>
  <c r="X180" i="6"/>
  <c r="W120" i="6"/>
  <c r="W180" i="6"/>
  <c r="V120" i="6"/>
  <c r="V180" i="6"/>
  <c r="U120" i="6"/>
  <c r="U180" i="6"/>
  <c r="T120" i="6"/>
  <c r="T180" i="6"/>
  <c r="S120" i="6"/>
  <c r="S180" i="6"/>
  <c r="R120" i="6"/>
  <c r="R180" i="6"/>
  <c r="Q120" i="6"/>
  <c r="Q180" i="6"/>
  <c r="P120" i="6"/>
  <c r="P180" i="6"/>
  <c r="O120" i="6"/>
  <c r="O180" i="6"/>
  <c r="N120" i="6"/>
  <c r="N180" i="6"/>
  <c r="M120" i="6"/>
  <c r="M180" i="6"/>
  <c r="L120" i="6"/>
  <c r="L180" i="6"/>
  <c r="K120" i="6"/>
  <c r="K180" i="6"/>
  <c r="J120" i="6"/>
  <c r="J180" i="6"/>
  <c r="I120" i="6"/>
  <c r="I180" i="6"/>
  <c r="H120" i="6"/>
  <c r="H180" i="6"/>
  <c r="G120" i="6"/>
  <c r="G180" i="6"/>
  <c r="F120" i="6"/>
  <c r="F180" i="6"/>
  <c r="E120" i="6"/>
  <c r="E180" i="6"/>
  <c r="D120" i="6"/>
  <c r="D180" i="6"/>
  <c r="C120" i="6"/>
  <c r="C180" i="6"/>
  <c r="B120" i="6"/>
  <c r="B180" i="6"/>
  <c r="AL119" i="6"/>
  <c r="AL179" i="6"/>
  <c r="AK119" i="6"/>
  <c r="AK179" i="6"/>
  <c r="AJ119" i="6"/>
  <c r="AJ179" i="6"/>
  <c r="AI119" i="6"/>
  <c r="AI179" i="6"/>
  <c r="AH119" i="6"/>
  <c r="AH179" i="6"/>
  <c r="AG119" i="6"/>
  <c r="AG179" i="6"/>
  <c r="AF119" i="6"/>
  <c r="AF179" i="6"/>
  <c r="AE119" i="6"/>
  <c r="AE179" i="6"/>
  <c r="AD119" i="6"/>
  <c r="AD179" i="6"/>
  <c r="AC119" i="6"/>
  <c r="AC179" i="6"/>
  <c r="AB119" i="6"/>
  <c r="AB179" i="6"/>
  <c r="AA119" i="6"/>
  <c r="AA179" i="6"/>
  <c r="Z119" i="6"/>
  <c r="Z179" i="6"/>
  <c r="Y119" i="6"/>
  <c r="Y179" i="6"/>
  <c r="X119" i="6"/>
  <c r="X179" i="6"/>
  <c r="W119" i="6"/>
  <c r="W179" i="6"/>
  <c r="V119" i="6"/>
  <c r="V179" i="6"/>
  <c r="U119" i="6"/>
  <c r="U179" i="6"/>
  <c r="T119" i="6"/>
  <c r="T179" i="6"/>
  <c r="S119" i="6"/>
  <c r="S179" i="6"/>
  <c r="R119" i="6"/>
  <c r="R179" i="6"/>
  <c r="Q119" i="6"/>
  <c r="Q179" i="6"/>
  <c r="P119" i="6"/>
  <c r="P179" i="6"/>
  <c r="O119" i="6"/>
  <c r="O179" i="6"/>
  <c r="N119" i="6"/>
  <c r="N179" i="6"/>
  <c r="M119" i="6"/>
  <c r="M179" i="6"/>
  <c r="L119" i="6"/>
  <c r="L179" i="6"/>
  <c r="K119" i="6"/>
  <c r="K179" i="6"/>
  <c r="J119" i="6"/>
  <c r="J179" i="6"/>
  <c r="I119" i="6"/>
  <c r="I179" i="6"/>
  <c r="H119" i="6"/>
  <c r="H179" i="6"/>
  <c r="G119" i="6"/>
  <c r="G179" i="6"/>
  <c r="F119" i="6"/>
  <c r="F179" i="6"/>
  <c r="E119" i="6"/>
  <c r="E179" i="6"/>
  <c r="D119" i="6"/>
  <c r="D179" i="6"/>
  <c r="C119" i="6"/>
  <c r="C179" i="6"/>
  <c r="B119" i="6"/>
  <c r="B179" i="6"/>
  <c r="AM179" i="6"/>
  <c r="AL118" i="6"/>
  <c r="AL178" i="6"/>
  <c r="AK118" i="6"/>
  <c r="AK178" i="6"/>
  <c r="AJ118" i="6"/>
  <c r="AJ178" i="6"/>
  <c r="AI118" i="6"/>
  <c r="AI178" i="6"/>
  <c r="AH118" i="6"/>
  <c r="AH178" i="6"/>
  <c r="AG118" i="6"/>
  <c r="AG178" i="6"/>
  <c r="AF118" i="6"/>
  <c r="AF178" i="6"/>
  <c r="AE118" i="6"/>
  <c r="AE178" i="6"/>
  <c r="AD118" i="6"/>
  <c r="AD178" i="6"/>
  <c r="AC118" i="6"/>
  <c r="AC178" i="6"/>
  <c r="AB118" i="6"/>
  <c r="AB178" i="6"/>
  <c r="AA118" i="6"/>
  <c r="AA178" i="6"/>
  <c r="Z118" i="6"/>
  <c r="Z178" i="6"/>
  <c r="Y118" i="6"/>
  <c r="Y178" i="6"/>
  <c r="X118" i="6"/>
  <c r="X178" i="6"/>
  <c r="W118" i="6"/>
  <c r="W178" i="6"/>
  <c r="V118" i="6"/>
  <c r="V178" i="6"/>
  <c r="U118" i="6"/>
  <c r="U178" i="6"/>
  <c r="T118" i="6"/>
  <c r="T178" i="6"/>
  <c r="S118" i="6"/>
  <c r="S178" i="6"/>
  <c r="R118" i="6"/>
  <c r="R178" i="6"/>
  <c r="Q118" i="6"/>
  <c r="Q178" i="6"/>
  <c r="P118" i="6"/>
  <c r="P178" i="6"/>
  <c r="O118" i="6"/>
  <c r="O178" i="6"/>
  <c r="N118" i="6"/>
  <c r="N178" i="6"/>
  <c r="M118" i="6"/>
  <c r="M178" i="6"/>
  <c r="L118" i="6"/>
  <c r="L178" i="6"/>
  <c r="K118" i="6"/>
  <c r="K178" i="6"/>
  <c r="J118" i="6"/>
  <c r="J178" i="6"/>
  <c r="I118" i="6"/>
  <c r="I178" i="6"/>
  <c r="H118" i="6"/>
  <c r="H178" i="6"/>
  <c r="G118" i="6"/>
  <c r="G178" i="6"/>
  <c r="F118" i="6"/>
  <c r="F178" i="6"/>
  <c r="E118" i="6"/>
  <c r="E178" i="6"/>
  <c r="D118" i="6"/>
  <c r="D178" i="6"/>
  <c r="C118" i="6"/>
  <c r="C178" i="6"/>
  <c r="B118" i="6"/>
  <c r="B178" i="6"/>
  <c r="AL117" i="6"/>
  <c r="AL177" i="6"/>
  <c r="AK117" i="6"/>
  <c r="AK177" i="6"/>
  <c r="AJ117" i="6"/>
  <c r="AJ177" i="6"/>
  <c r="AI117" i="6"/>
  <c r="AI177" i="6"/>
  <c r="AH117" i="6"/>
  <c r="AH177" i="6"/>
  <c r="AG117" i="6"/>
  <c r="AG177" i="6"/>
  <c r="AF117" i="6"/>
  <c r="AF177" i="6"/>
  <c r="AE117" i="6"/>
  <c r="AE177" i="6"/>
  <c r="AD117" i="6"/>
  <c r="AD177" i="6"/>
  <c r="AC117" i="6"/>
  <c r="AC177" i="6"/>
  <c r="AB117" i="6"/>
  <c r="AB177" i="6"/>
  <c r="AA117" i="6"/>
  <c r="AA177" i="6"/>
  <c r="Z117" i="6"/>
  <c r="Z177" i="6"/>
  <c r="Y117" i="6"/>
  <c r="Y177" i="6"/>
  <c r="X117" i="6"/>
  <c r="X177" i="6"/>
  <c r="W117" i="6"/>
  <c r="W177" i="6"/>
  <c r="V117" i="6"/>
  <c r="V177" i="6"/>
  <c r="U117" i="6"/>
  <c r="U177" i="6"/>
  <c r="T117" i="6"/>
  <c r="T177" i="6"/>
  <c r="S117" i="6"/>
  <c r="S177" i="6"/>
  <c r="R117" i="6"/>
  <c r="R177" i="6"/>
  <c r="Q117" i="6"/>
  <c r="Q177" i="6"/>
  <c r="P117" i="6"/>
  <c r="P177" i="6"/>
  <c r="O117" i="6"/>
  <c r="O177" i="6"/>
  <c r="N117" i="6"/>
  <c r="N177" i="6"/>
  <c r="M117" i="6"/>
  <c r="M177" i="6"/>
  <c r="L117" i="6"/>
  <c r="L177" i="6"/>
  <c r="K117" i="6"/>
  <c r="K177" i="6"/>
  <c r="J117" i="6"/>
  <c r="J177" i="6"/>
  <c r="I117" i="6"/>
  <c r="I177" i="6"/>
  <c r="H117" i="6"/>
  <c r="H177" i="6"/>
  <c r="G117" i="6"/>
  <c r="G177" i="6"/>
  <c r="F117" i="6"/>
  <c r="F177" i="6"/>
  <c r="E117" i="6"/>
  <c r="E177" i="6"/>
  <c r="D117" i="6"/>
  <c r="D177" i="6"/>
  <c r="C117" i="6"/>
  <c r="C177" i="6"/>
  <c r="B117" i="6"/>
  <c r="B177" i="6"/>
  <c r="AL116" i="6"/>
  <c r="AL176" i="6"/>
  <c r="AK116" i="6"/>
  <c r="AK176" i="6"/>
  <c r="AJ116" i="6"/>
  <c r="AJ176" i="6"/>
  <c r="AI116" i="6"/>
  <c r="AI176" i="6"/>
  <c r="AH116" i="6"/>
  <c r="AH176" i="6"/>
  <c r="AG116" i="6"/>
  <c r="AG176" i="6"/>
  <c r="AF116" i="6"/>
  <c r="AF176" i="6"/>
  <c r="AE116" i="6"/>
  <c r="AE176" i="6"/>
  <c r="AD116" i="6"/>
  <c r="AD176" i="6"/>
  <c r="AC116" i="6"/>
  <c r="AC176" i="6"/>
  <c r="AB116" i="6"/>
  <c r="AB176" i="6"/>
  <c r="AA116" i="6"/>
  <c r="AA176" i="6"/>
  <c r="Z116" i="6"/>
  <c r="Z176" i="6"/>
  <c r="Y116" i="6"/>
  <c r="Y176" i="6"/>
  <c r="X116" i="6"/>
  <c r="X176" i="6"/>
  <c r="W116" i="6"/>
  <c r="W176" i="6"/>
  <c r="V116" i="6"/>
  <c r="V176" i="6"/>
  <c r="U116" i="6"/>
  <c r="U176" i="6"/>
  <c r="T116" i="6"/>
  <c r="T176" i="6"/>
  <c r="S116" i="6"/>
  <c r="S176" i="6"/>
  <c r="R116" i="6"/>
  <c r="R176" i="6"/>
  <c r="Q116" i="6"/>
  <c r="Q176" i="6"/>
  <c r="P116" i="6"/>
  <c r="P176" i="6"/>
  <c r="O116" i="6"/>
  <c r="O176" i="6"/>
  <c r="N116" i="6"/>
  <c r="N176" i="6"/>
  <c r="M116" i="6"/>
  <c r="M176" i="6"/>
  <c r="L116" i="6"/>
  <c r="L176" i="6"/>
  <c r="K116" i="6"/>
  <c r="K176" i="6"/>
  <c r="J116" i="6"/>
  <c r="J176" i="6"/>
  <c r="I116" i="6"/>
  <c r="I176" i="6"/>
  <c r="H116" i="6"/>
  <c r="H176" i="6"/>
  <c r="G116" i="6"/>
  <c r="G176" i="6"/>
  <c r="F116" i="6"/>
  <c r="F176" i="6"/>
  <c r="E116" i="6"/>
  <c r="E176" i="6"/>
  <c r="D116" i="6"/>
  <c r="D176" i="6"/>
  <c r="C116" i="6"/>
  <c r="C176" i="6"/>
  <c r="B116" i="6"/>
  <c r="B176" i="6"/>
  <c r="AM176" i="6"/>
  <c r="AL115" i="6"/>
  <c r="AL175" i="6"/>
  <c r="AK115" i="6"/>
  <c r="AK175" i="6"/>
  <c r="AJ115" i="6"/>
  <c r="AJ175" i="6"/>
  <c r="AI115" i="6"/>
  <c r="AI175" i="6"/>
  <c r="AH115" i="6"/>
  <c r="AH175" i="6"/>
  <c r="AG115" i="6"/>
  <c r="AG175" i="6"/>
  <c r="AF115" i="6"/>
  <c r="AF175" i="6"/>
  <c r="AE115" i="6"/>
  <c r="AE175" i="6"/>
  <c r="AD115" i="6"/>
  <c r="AD175" i="6"/>
  <c r="AC115" i="6"/>
  <c r="AC175" i="6"/>
  <c r="AB115" i="6"/>
  <c r="AB175" i="6"/>
  <c r="AA115" i="6"/>
  <c r="AA175" i="6"/>
  <c r="Z115" i="6"/>
  <c r="Z175" i="6"/>
  <c r="Y115" i="6"/>
  <c r="Y175" i="6"/>
  <c r="X115" i="6"/>
  <c r="X175" i="6"/>
  <c r="W115" i="6"/>
  <c r="W175" i="6"/>
  <c r="V115" i="6"/>
  <c r="V175" i="6"/>
  <c r="U115" i="6"/>
  <c r="U175" i="6"/>
  <c r="T115" i="6"/>
  <c r="T175" i="6"/>
  <c r="S115" i="6"/>
  <c r="S175" i="6"/>
  <c r="R115" i="6"/>
  <c r="R175" i="6"/>
  <c r="Q115" i="6"/>
  <c r="Q175" i="6"/>
  <c r="P115" i="6"/>
  <c r="P175" i="6"/>
  <c r="O115" i="6"/>
  <c r="O175" i="6"/>
  <c r="N115" i="6"/>
  <c r="N175" i="6"/>
  <c r="M115" i="6"/>
  <c r="M175" i="6"/>
  <c r="L115" i="6"/>
  <c r="L175" i="6"/>
  <c r="K115" i="6"/>
  <c r="K175" i="6"/>
  <c r="J115" i="6"/>
  <c r="J175" i="6"/>
  <c r="I115" i="6"/>
  <c r="I175" i="6"/>
  <c r="H115" i="6"/>
  <c r="H175" i="6"/>
  <c r="G115" i="6"/>
  <c r="G175" i="6"/>
  <c r="F115" i="6"/>
  <c r="F175" i="6"/>
  <c r="E115" i="6"/>
  <c r="E175" i="6"/>
  <c r="D115" i="6"/>
  <c r="D175" i="6"/>
  <c r="C115" i="6"/>
  <c r="C175" i="6"/>
  <c r="B115" i="6"/>
  <c r="B175" i="6"/>
  <c r="AL114" i="6"/>
  <c r="AL174" i="6"/>
  <c r="AK114" i="6"/>
  <c r="AK174" i="6"/>
  <c r="AJ114" i="6"/>
  <c r="AJ174" i="6"/>
  <c r="AI114" i="6"/>
  <c r="AI174" i="6"/>
  <c r="AH114" i="6"/>
  <c r="AH174" i="6"/>
  <c r="AG114" i="6"/>
  <c r="AG174" i="6"/>
  <c r="AF114" i="6"/>
  <c r="AF174" i="6"/>
  <c r="AE114" i="6"/>
  <c r="AE174" i="6"/>
  <c r="AD114" i="6"/>
  <c r="AD174" i="6"/>
  <c r="AC114" i="6"/>
  <c r="AC174" i="6"/>
  <c r="AB114" i="6"/>
  <c r="AB174" i="6"/>
  <c r="AA114" i="6"/>
  <c r="AA174" i="6"/>
  <c r="Z114" i="6"/>
  <c r="Z174" i="6"/>
  <c r="Y114" i="6"/>
  <c r="Y174" i="6"/>
  <c r="X114" i="6"/>
  <c r="X174" i="6"/>
  <c r="W114" i="6"/>
  <c r="W174" i="6"/>
  <c r="V114" i="6"/>
  <c r="V174" i="6"/>
  <c r="U114" i="6"/>
  <c r="U174" i="6"/>
  <c r="T114" i="6"/>
  <c r="T174" i="6"/>
  <c r="S114" i="6"/>
  <c r="S174" i="6"/>
  <c r="R114" i="6"/>
  <c r="R174" i="6"/>
  <c r="Q114" i="6"/>
  <c r="Q174" i="6"/>
  <c r="P114" i="6"/>
  <c r="P174" i="6"/>
  <c r="O114" i="6"/>
  <c r="O174" i="6"/>
  <c r="N114" i="6"/>
  <c r="N174" i="6"/>
  <c r="M114" i="6"/>
  <c r="M174" i="6"/>
  <c r="L114" i="6"/>
  <c r="L174" i="6"/>
  <c r="K114" i="6"/>
  <c r="K174" i="6"/>
  <c r="J114" i="6"/>
  <c r="J174" i="6"/>
  <c r="I114" i="6"/>
  <c r="I174" i="6"/>
  <c r="H114" i="6"/>
  <c r="H174" i="6"/>
  <c r="G114" i="6"/>
  <c r="G174" i="6"/>
  <c r="F114" i="6"/>
  <c r="F174" i="6"/>
  <c r="E114" i="6"/>
  <c r="E174" i="6"/>
  <c r="D114" i="6"/>
  <c r="D174" i="6"/>
  <c r="C114" i="6"/>
  <c r="C174" i="6"/>
  <c r="B114" i="6"/>
  <c r="B174" i="6"/>
  <c r="AM174" i="6"/>
  <c r="AL113" i="6"/>
  <c r="AL173" i="6"/>
  <c r="AK113" i="6"/>
  <c r="AK173" i="6"/>
  <c r="AJ113" i="6"/>
  <c r="AJ173" i="6"/>
  <c r="AI113" i="6"/>
  <c r="AI173" i="6"/>
  <c r="AH113" i="6"/>
  <c r="AH173" i="6"/>
  <c r="AG113" i="6"/>
  <c r="AG173" i="6"/>
  <c r="AF113" i="6"/>
  <c r="AF173" i="6"/>
  <c r="AE113" i="6"/>
  <c r="AE173" i="6"/>
  <c r="AD113" i="6"/>
  <c r="AD173" i="6"/>
  <c r="AC113" i="6"/>
  <c r="AC173" i="6"/>
  <c r="AB113" i="6"/>
  <c r="AB173" i="6"/>
  <c r="AA113" i="6"/>
  <c r="AA173" i="6"/>
  <c r="Z113" i="6"/>
  <c r="Z173" i="6"/>
  <c r="Y113" i="6"/>
  <c r="Y173" i="6"/>
  <c r="X113" i="6"/>
  <c r="X173" i="6"/>
  <c r="W113" i="6"/>
  <c r="W173" i="6"/>
  <c r="V113" i="6"/>
  <c r="V173" i="6"/>
  <c r="U113" i="6"/>
  <c r="U173" i="6"/>
  <c r="T113" i="6"/>
  <c r="T173" i="6"/>
  <c r="S113" i="6"/>
  <c r="S173" i="6"/>
  <c r="R113" i="6"/>
  <c r="R173" i="6"/>
  <c r="Q113" i="6"/>
  <c r="Q173" i="6"/>
  <c r="P113" i="6"/>
  <c r="P173" i="6"/>
  <c r="O113" i="6"/>
  <c r="O173" i="6"/>
  <c r="N113" i="6"/>
  <c r="N173" i="6"/>
  <c r="M113" i="6"/>
  <c r="M173" i="6"/>
  <c r="L113" i="6"/>
  <c r="L173" i="6"/>
  <c r="K113" i="6"/>
  <c r="K173" i="6"/>
  <c r="J113" i="6"/>
  <c r="J173" i="6"/>
  <c r="I113" i="6"/>
  <c r="I173" i="6"/>
  <c r="H113" i="6"/>
  <c r="H173" i="6"/>
  <c r="G113" i="6"/>
  <c r="G173" i="6"/>
  <c r="F113" i="6"/>
  <c r="F173" i="6"/>
  <c r="E113" i="6"/>
  <c r="E173" i="6"/>
  <c r="D113" i="6"/>
  <c r="D173" i="6"/>
  <c r="C113" i="6"/>
  <c r="C173" i="6"/>
  <c r="B113" i="6"/>
  <c r="B173" i="6"/>
  <c r="AL112" i="6"/>
  <c r="AL172" i="6"/>
  <c r="AK112" i="6"/>
  <c r="AK172" i="6"/>
  <c r="AJ112" i="6"/>
  <c r="AJ172" i="6"/>
  <c r="AI112" i="6"/>
  <c r="AI172" i="6"/>
  <c r="AH112" i="6"/>
  <c r="AH172" i="6"/>
  <c r="AG112" i="6"/>
  <c r="AG172" i="6"/>
  <c r="AF112" i="6"/>
  <c r="AF172" i="6"/>
  <c r="AE112" i="6"/>
  <c r="AE172" i="6"/>
  <c r="AD112" i="6"/>
  <c r="AD172" i="6"/>
  <c r="AC112" i="6"/>
  <c r="AC172" i="6"/>
  <c r="AB112" i="6"/>
  <c r="AB172" i="6"/>
  <c r="AA112" i="6"/>
  <c r="AA172" i="6"/>
  <c r="Z112" i="6"/>
  <c r="Z172" i="6"/>
  <c r="Y112" i="6"/>
  <c r="Y172" i="6"/>
  <c r="X112" i="6"/>
  <c r="X172" i="6"/>
  <c r="W112" i="6"/>
  <c r="W172" i="6"/>
  <c r="V112" i="6"/>
  <c r="V172" i="6"/>
  <c r="U112" i="6"/>
  <c r="U172" i="6"/>
  <c r="T112" i="6"/>
  <c r="T172" i="6"/>
  <c r="S112" i="6"/>
  <c r="S172" i="6"/>
  <c r="R112" i="6"/>
  <c r="R172" i="6"/>
  <c r="Q112" i="6"/>
  <c r="Q172" i="6"/>
  <c r="P112" i="6"/>
  <c r="P172" i="6"/>
  <c r="O112" i="6"/>
  <c r="O172" i="6"/>
  <c r="N112" i="6"/>
  <c r="N172" i="6"/>
  <c r="M112" i="6"/>
  <c r="M172" i="6"/>
  <c r="L112" i="6"/>
  <c r="L172" i="6"/>
  <c r="K112" i="6"/>
  <c r="K172" i="6"/>
  <c r="J112" i="6"/>
  <c r="J172" i="6"/>
  <c r="I112" i="6"/>
  <c r="I172" i="6"/>
  <c r="H112" i="6"/>
  <c r="H172" i="6"/>
  <c r="G112" i="6"/>
  <c r="G172" i="6"/>
  <c r="F112" i="6"/>
  <c r="F172" i="6"/>
  <c r="E112" i="6"/>
  <c r="E172" i="6"/>
  <c r="D112" i="6"/>
  <c r="D172" i="6"/>
  <c r="C112" i="6"/>
  <c r="C172" i="6"/>
  <c r="B112" i="6"/>
  <c r="B172" i="6"/>
  <c r="AM172" i="6"/>
  <c r="AL111" i="6"/>
  <c r="AL171" i="6"/>
  <c r="AK111" i="6"/>
  <c r="AK171" i="6"/>
  <c r="AJ111" i="6"/>
  <c r="AJ171" i="6"/>
  <c r="AI111" i="6"/>
  <c r="AI171" i="6"/>
  <c r="AH111" i="6"/>
  <c r="AH171" i="6"/>
  <c r="AG111" i="6"/>
  <c r="AG171" i="6"/>
  <c r="AF111" i="6"/>
  <c r="AF171" i="6"/>
  <c r="AE111" i="6"/>
  <c r="AE171" i="6"/>
  <c r="AD111" i="6"/>
  <c r="AD171" i="6"/>
  <c r="AC111" i="6"/>
  <c r="AC171" i="6"/>
  <c r="AB111" i="6"/>
  <c r="AB171" i="6"/>
  <c r="AA111" i="6"/>
  <c r="AA171" i="6"/>
  <c r="Z111" i="6"/>
  <c r="Z171" i="6"/>
  <c r="Y111" i="6"/>
  <c r="Y171" i="6"/>
  <c r="X111" i="6"/>
  <c r="X171" i="6"/>
  <c r="W111" i="6"/>
  <c r="W171" i="6"/>
  <c r="V111" i="6"/>
  <c r="V171" i="6"/>
  <c r="U111" i="6"/>
  <c r="U171" i="6"/>
  <c r="T111" i="6"/>
  <c r="T171" i="6"/>
  <c r="S111" i="6"/>
  <c r="S171" i="6"/>
  <c r="R111" i="6"/>
  <c r="R171" i="6"/>
  <c r="Q111" i="6"/>
  <c r="Q171" i="6"/>
  <c r="P111" i="6"/>
  <c r="P171" i="6"/>
  <c r="O111" i="6"/>
  <c r="O171" i="6"/>
  <c r="N111" i="6"/>
  <c r="N171" i="6"/>
  <c r="M111" i="6"/>
  <c r="M171" i="6"/>
  <c r="L111" i="6"/>
  <c r="L171" i="6"/>
  <c r="K111" i="6"/>
  <c r="K171" i="6"/>
  <c r="J111" i="6"/>
  <c r="J171" i="6"/>
  <c r="I111" i="6"/>
  <c r="I171" i="6"/>
  <c r="H111" i="6"/>
  <c r="H171" i="6"/>
  <c r="G111" i="6"/>
  <c r="G171" i="6"/>
  <c r="F111" i="6"/>
  <c r="F171" i="6"/>
  <c r="E111" i="6"/>
  <c r="E171" i="6"/>
  <c r="D111" i="6"/>
  <c r="D171" i="6"/>
  <c r="C111" i="6"/>
  <c r="C171" i="6"/>
  <c r="B111" i="6"/>
  <c r="B171" i="6"/>
  <c r="AL110" i="6"/>
  <c r="AL170" i="6"/>
  <c r="AK110" i="6"/>
  <c r="AK170" i="6"/>
  <c r="AJ110" i="6"/>
  <c r="AJ170" i="6"/>
  <c r="AI110" i="6"/>
  <c r="AI170" i="6"/>
  <c r="AH110" i="6"/>
  <c r="AH170" i="6"/>
  <c r="AG110" i="6"/>
  <c r="AG170" i="6"/>
  <c r="AF110" i="6"/>
  <c r="AF170" i="6"/>
  <c r="AE110" i="6"/>
  <c r="AE170" i="6"/>
  <c r="AD110" i="6"/>
  <c r="AD170" i="6"/>
  <c r="AC110" i="6"/>
  <c r="AC170" i="6"/>
  <c r="AB110" i="6"/>
  <c r="AB170" i="6"/>
  <c r="AA110" i="6"/>
  <c r="AA170" i="6"/>
  <c r="Z110" i="6"/>
  <c r="Z170" i="6"/>
  <c r="Y110" i="6"/>
  <c r="Y170" i="6"/>
  <c r="X110" i="6"/>
  <c r="X170" i="6"/>
  <c r="W110" i="6"/>
  <c r="W170" i="6"/>
  <c r="V110" i="6"/>
  <c r="V170" i="6"/>
  <c r="U110" i="6"/>
  <c r="U170" i="6"/>
  <c r="T110" i="6"/>
  <c r="T170" i="6"/>
  <c r="S110" i="6"/>
  <c r="S170" i="6"/>
  <c r="R110" i="6"/>
  <c r="R170" i="6"/>
  <c r="Q110" i="6"/>
  <c r="Q170" i="6"/>
  <c r="P110" i="6"/>
  <c r="P170" i="6"/>
  <c r="O110" i="6"/>
  <c r="O170" i="6"/>
  <c r="N110" i="6"/>
  <c r="N170" i="6"/>
  <c r="M110" i="6"/>
  <c r="M170" i="6"/>
  <c r="L110" i="6"/>
  <c r="L170" i="6"/>
  <c r="K110" i="6"/>
  <c r="K170" i="6"/>
  <c r="J110" i="6"/>
  <c r="J170" i="6"/>
  <c r="I110" i="6"/>
  <c r="I170" i="6"/>
  <c r="H110" i="6"/>
  <c r="H170" i="6"/>
  <c r="G110" i="6"/>
  <c r="G170" i="6"/>
  <c r="F110" i="6"/>
  <c r="F170" i="6"/>
  <c r="E110" i="6"/>
  <c r="E170" i="6"/>
  <c r="D110" i="6"/>
  <c r="D170" i="6"/>
  <c r="C110" i="6"/>
  <c r="C170" i="6"/>
  <c r="B110" i="6"/>
  <c r="B170" i="6"/>
  <c r="AM170" i="6"/>
  <c r="AL109" i="6"/>
  <c r="AL169" i="6"/>
  <c r="AK109" i="6"/>
  <c r="AK169" i="6"/>
  <c r="AJ109" i="6"/>
  <c r="AJ169" i="6"/>
  <c r="AI109" i="6"/>
  <c r="AI169" i="6"/>
  <c r="AH109" i="6"/>
  <c r="AH169" i="6"/>
  <c r="AG109" i="6"/>
  <c r="AG169" i="6"/>
  <c r="AF109" i="6"/>
  <c r="AF169" i="6"/>
  <c r="AE109" i="6"/>
  <c r="AE169" i="6"/>
  <c r="AD109" i="6"/>
  <c r="AD169" i="6"/>
  <c r="AC109" i="6"/>
  <c r="AC169" i="6"/>
  <c r="AB109" i="6"/>
  <c r="AB169" i="6"/>
  <c r="AA109" i="6"/>
  <c r="AA169" i="6"/>
  <c r="Z109" i="6"/>
  <c r="Z169" i="6"/>
  <c r="Y109" i="6"/>
  <c r="Y169" i="6"/>
  <c r="X109" i="6"/>
  <c r="X169" i="6"/>
  <c r="W109" i="6"/>
  <c r="W169" i="6"/>
  <c r="V109" i="6"/>
  <c r="V169" i="6"/>
  <c r="U109" i="6"/>
  <c r="U169" i="6"/>
  <c r="T109" i="6"/>
  <c r="T169" i="6"/>
  <c r="S109" i="6"/>
  <c r="S169" i="6"/>
  <c r="R109" i="6"/>
  <c r="R169" i="6"/>
  <c r="Q109" i="6"/>
  <c r="Q169" i="6"/>
  <c r="P109" i="6"/>
  <c r="P169" i="6"/>
  <c r="O109" i="6"/>
  <c r="O169" i="6"/>
  <c r="N109" i="6"/>
  <c r="N169" i="6"/>
  <c r="M109" i="6"/>
  <c r="M169" i="6"/>
  <c r="L109" i="6"/>
  <c r="L169" i="6"/>
  <c r="K109" i="6"/>
  <c r="K169" i="6"/>
  <c r="J109" i="6"/>
  <c r="J169" i="6"/>
  <c r="I109" i="6"/>
  <c r="I169" i="6"/>
  <c r="H109" i="6"/>
  <c r="H169" i="6"/>
  <c r="G109" i="6"/>
  <c r="G169" i="6"/>
  <c r="F109" i="6"/>
  <c r="F169" i="6"/>
  <c r="E109" i="6"/>
  <c r="E169" i="6"/>
  <c r="D109" i="6"/>
  <c r="D169" i="6"/>
  <c r="C109" i="6"/>
  <c r="C169" i="6"/>
  <c r="B109" i="6"/>
  <c r="B169" i="6"/>
  <c r="AL108" i="6"/>
  <c r="AL168" i="6"/>
  <c r="AK108" i="6"/>
  <c r="AK168" i="6"/>
  <c r="AJ108" i="6"/>
  <c r="AJ168" i="6"/>
  <c r="AI108" i="6"/>
  <c r="AI168" i="6"/>
  <c r="AH108" i="6"/>
  <c r="AH168" i="6"/>
  <c r="AG108" i="6"/>
  <c r="AG168" i="6"/>
  <c r="AF108" i="6"/>
  <c r="AF168" i="6"/>
  <c r="AE108" i="6"/>
  <c r="AE168" i="6"/>
  <c r="AD108" i="6"/>
  <c r="AD168" i="6"/>
  <c r="AC108" i="6"/>
  <c r="AC168" i="6"/>
  <c r="AB108" i="6"/>
  <c r="AB168" i="6"/>
  <c r="AA108" i="6"/>
  <c r="AA168" i="6"/>
  <c r="Z108" i="6"/>
  <c r="Z168" i="6"/>
  <c r="Y108" i="6"/>
  <c r="Y168" i="6"/>
  <c r="X108" i="6"/>
  <c r="X168" i="6"/>
  <c r="W108" i="6"/>
  <c r="W168" i="6"/>
  <c r="V108" i="6"/>
  <c r="V168" i="6"/>
  <c r="U108" i="6"/>
  <c r="U168" i="6"/>
  <c r="T108" i="6"/>
  <c r="T168" i="6"/>
  <c r="S108" i="6"/>
  <c r="S168" i="6"/>
  <c r="R108" i="6"/>
  <c r="R168" i="6"/>
  <c r="Q108" i="6"/>
  <c r="Q168" i="6"/>
  <c r="P108" i="6"/>
  <c r="P168" i="6"/>
  <c r="O108" i="6"/>
  <c r="O168" i="6"/>
  <c r="N108" i="6"/>
  <c r="N168" i="6"/>
  <c r="M108" i="6"/>
  <c r="M168" i="6"/>
  <c r="L108" i="6"/>
  <c r="L168" i="6"/>
  <c r="K108" i="6"/>
  <c r="K168" i="6"/>
  <c r="J108" i="6"/>
  <c r="J168" i="6"/>
  <c r="I108" i="6"/>
  <c r="I168" i="6"/>
  <c r="H108" i="6"/>
  <c r="H168" i="6"/>
  <c r="G108" i="6"/>
  <c r="G168" i="6"/>
  <c r="F108" i="6"/>
  <c r="F168" i="6"/>
  <c r="E108" i="6"/>
  <c r="E168" i="6"/>
  <c r="D108" i="6"/>
  <c r="D168" i="6"/>
  <c r="C108" i="6"/>
  <c r="C168" i="6"/>
  <c r="B108" i="6"/>
  <c r="B168" i="6"/>
  <c r="AM168" i="6"/>
  <c r="AL107" i="6"/>
  <c r="AL167" i="6"/>
  <c r="AK107" i="6"/>
  <c r="AK167" i="6"/>
  <c r="AJ107" i="6"/>
  <c r="AJ167" i="6"/>
  <c r="AI107" i="6"/>
  <c r="AI167" i="6"/>
  <c r="AH107" i="6"/>
  <c r="AH167" i="6"/>
  <c r="AG107" i="6"/>
  <c r="AG167" i="6"/>
  <c r="AF107" i="6"/>
  <c r="AF167" i="6"/>
  <c r="AE107" i="6"/>
  <c r="AE167" i="6"/>
  <c r="AD107" i="6"/>
  <c r="AD167" i="6"/>
  <c r="AC107" i="6"/>
  <c r="AC167" i="6"/>
  <c r="AB107" i="6"/>
  <c r="AB167" i="6"/>
  <c r="AA107" i="6"/>
  <c r="AA167" i="6"/>
  <c r="Z107" i="6"/>
  <c r="Z167" i="6"/>
  <c r="Y107" i="6"/>
  <c r="Y167" i="6"/>
  <c r="X107" i="6"/>
  <c r="X167" i="6"/>
  <c r="W107" i="6"/>
  <c r="W167" i="6"/>
  <c r="V107" i="6"/>
  <c r="V167" i="6"/>
  <c r="U107" i="6"/>
  <c r="U167" i="6"/>
  <c r="T107" i="6"/>
  <c r="T167" i="6"/>
  <c r="S107" i="6"/>
  <c r="S167" i="6"/>
  <c r="R107" i="6"/>
  <c r="R167" i="6"/>
  <c r="Q107" i="6"/>
  <c r="Q167" i="6"/>
  <c r="P107" i="6"/>
  <c r="P167" i="6"/>
  <c r="O107" i="6"/>
  <c r="O167" i="6"/>
  <c r="N107" i="6"/>
  <c r="N167" i="6"/>
  <c r="M107" i="6"/>
  <c r="M167" i="6"/>
  <c r="L107" i="6"/>
  <c r="L167" i="6"/>
  <c r="K107" i="6"/>
  <c r="K167" i="6"/>
  <c r="J107" i="6"/>
  <c r="J167" i="6"/>
  <c r="I107" i="6"/>
  <c r="I167" i="6"/>
  <c r="H107" i="6"/>
  <c r="H167" i="6"/>
  <c r="G107" i="6"/>
  <c r="G167" i="6"/>
  <c r="F107" i="6"/>
  <c r="F167" i="6"/>
  <c r="E107" i="6"/>
  <c r="E167" i="6"/>
  <c r="D107" i="6"/>
  <c r="D167" i="6"/>
  <c r="C107" i="6"/>
  <c r="C167" i="6"/>
  <c r="B107" i="6"/>
  <c r="B167" i="6"/>
  <c r="AL105" i="6"/>
  <c r="AK105" i="6"/>
  <c r="AJ105" i="6"/>
  <c r="AI105" i="6"/>
  <c r="AH105" i="6"/>
  <c r="AG105" i="6"/>
  <c r="AF105" i="6"/>
  <c r="AE105" i="6"/>
  <c r="AD105" i="6"/>
  <c r="AC105" i="6"/>
  <c r="AB105" i="6"/>
  <c r="AA105" i="6"/>
  <c r="Z105" i="6"/>
  <c r="Y105" i="6"/>
  <c r="X105" i="6"/>
  <c r="W105" i="6"/>
  <c r="V105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D105" i="6"/>
  <c r="C105" i="6"/>
  <c r="B105" i="6"/>
  <c r="AL104" i="6"/>
  <c r="AK104" i="6"/>
  <c r="AJ104" i="6"/>
  <c r="AI104" i="6"/>
  <c r="AH104" i="6"/>
  <c r="AG104" i="6"/>
  <c r="AF104" i="6"/>
  <c r="AE104" i="6"/>
  <c r="AD104" i="6"/>
  <c r="AC104" i="6"/>
  <c r="AB104" i="6"/>
  <c r="AA104" i="6"/>
  <c r="Z104" i="6"/>
  <c r="Y104" i="6"/>
  <c r="X104" i="6"/>
  <c r="W104" i="6"/>
  <c r="V104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D104" i="6"/>
  <c r="C104" i="6"/>
  <c r="B104" i="6"/>
  <c r="G37" i="6"/>
  <c r="AK100" i="6"/>
  <c r="AG100" i="6"/>
  <c r="AC100" i="6"/>
  <c r="Y100" i="6"/>
  <c r="U100" i="6"/>
  <c r="Q100" i="6"/>
  <c r="M100" i="6"/>
  <c r="I100" i="6"/>
  <c r="E100" i="6"/>
  <c r="AJ99" i="6"/>
  <c r="AF99" i="6"/>
  <c r="AB99" i="6"/>
  <c r="X99" i="6"/>
  <c r="T99" i="6"/>
  <c r="P99" i="6"/>
  <c r="L99" i="6"/>
  <c r="H99" i="6"/>
  <c r="D99" i="6"/>
  <c r="AI98" i="6"/>
  <c r="AE98" i="6"/>
  <c r="AA98" i="6"/>
  <c r="W98" i="6"/>
  <c r="S98" i="6"/>
  <c r="O98" i="6"/>
  <c r="K98" i="6"/>
  <c r="G98" i="6"/>
  <c r="C98" i="6"/>
  <c r="AL97" i="6"/>
  <c r="AH97" i="6"/>
  <c r="AD97" i="6"/>
  <c r="Z97" i="6"/>
  <c r="V97" i="6"/>
  <c r="R97" i="6"/>
  <c r="N97" i="6"/>
  <c r="J97" i="6"/>
  <c r="F97" i="6"/>
  <c r="B97" i="6"/>
  <c r="AK96" i="6"/>
  <c r="AG96" i="6"/>
  <c r="AC96" i="6"/>
  <c r="Y96" i="6"/>
  <c r="U96" i="6"/>
  <c r="Q96" i="6"/>
  <c r="M96" i="6"/>
  <c r="I96" i="6"/>
  <c r="E96" i="6"/>
  <c r="AJ95" i="6"/>
  <c r="AF95" i="6"/>
  <c r="AB95" i="6"/>
  <c r="X95" i="6"/>
  <c r="T95" i="6"/>
  <c r="P95" i="6"/>
  <c r="L95" i="6"/>
  <c r="H95" i="6"/>
  <c r="D95" i="6"/>
  <c r="AI94" i="6"/>
  <c r="AE94" i="6"/>
  <c r="AA94" i="6"/>
  <c r="W94" i="6"/>
  <c r="S94" i="6"/>
  <c r="O94" i="6"/>
  <c r="K94" i="6"/>
  <c r="G94" i="6"/>
  <c r="C94" i="6"/>
  <c r="AL93" i="6"/>
  <c r="AH93" i="6"/>
  <c r="AD93" i="6"/>
  <c r="Z93" i="6"/>
  <c r="V93" i="6"/>
  <c r="R93" i="6"/>
  <c r="N93" i="6"/>
  <c r="J93" i="6"/>
  <c r="F93" i="6"/>
  <c r="B93" i="6"/>
  <c r="AK92" i="6"/>
  <c r="AG92" i="6"/>
  <c r="AC92" i="6"/>
  <c r="Y92" i="6"/>
  <c r="U92" i="6"/>
  <c r="Q92" i="6"/>
  <c r="M92" i="6"/>
  <c r="I92" i="6"/>
  <c r="E92" i="6"/>
  <c r="AJ91" i="6"/>
  <c r="AF91" i="6"/>
  <c r="AB91" i="6"/>
  <c r="X91" i="6"/>
  <c r="T91" i="6"/>
  <c r="P91" i="6"/>
  <c r="L91" i="6"/>
  <c r="H91" i="6"/>
  <c r="D91" i="6"/>
  <c r="AI90" i="6"/>
  <c r="AE90" i="6"/>
  <c r="AA90" i="6"/>
  <c r="W90" i="6"/>
  <c r="S90" i="6"/>
  <c r="O90" i="6"/>
  <c r="M90" i="6"/>
  <c r="K90" i="6"/>
  <c r="I90" i="6"/>
  <c r="G90" i="6"/>
  <c r="E90" i="6"/>
  <c r="C90" i="6"/>
  <c r="AL89" i="6"/>
  <c r="AJ89" i="6"/>
  <c r="AH89" i="6"/>
  <c r="AF89" i="6"/>
  <c r="AD89" i="6"/>
  <c r="AB89" i="6"/>
  <c r="Z89" i="6"/>
  <c r="X89" i="6"/>
  <c r="V89" i="6"/>
  <c r="T89" i="6"/>
  <c r="R89" i="6"/>
  <c r="P89" i="6"/>
  <c r="N89" i="6"/>
  <c r="L89" i="6"/>
  <c r="J89" i="6"/>
  <c r="H89" i="6"/>
  <c r="F89" i="6"/>
  <c r="D89" i="6"/>
  <c r="B89" i="6"/>
  <c r="AK88" i="6"/>
  <c r="AI88" i="6"/>
  <c r="AG88" i="6"/>
  <c r="AE88" i="6"/>
  <c r="AC88" i="6"/>
  <c r="AA88" i="6"/>
  <c r="Y88" i="6"/>
  <c r="W88" i="6"/>
  <c r="U88" i="6"/>
  <c r="S88" i="6"/>
  <c r="Q88" i="6"/>
  <c r="O88" i="6"/>
  <c r="M88" i="6"/>
  <c r="K88" i="6"/>
  <c r="I88" i="6"/>
  <c r="G88" i="6"/>
  <c r="E88" i="6"/>
  <c r="C88" i="6"/>
  <c r="AL87" i="6"/>
  <c r="AJ87" i="6"/>
  <c r="AH87" i="6"/>
  <c r="AF87" i="6"/>
  <c r="AD87" i="6"/>
  <c r="AB87" i="6"/>
  <c r="Z87" i="6"/>
  <c r="X87" i="6"/>
  <c r="V87" i="6"/>
  <c r="T87" i="6"/>
  <c r="R87" i="6"/>
  <c r="P87" i="6"/>
  <c r="N87" i="6"/>
  <c r="L87" i="6"/>
  <c r="J87" i="6"/>
  <c r="H87" i="6"/>
  <c r="F87" i="6"/>
  <c r="D87" i="6"/>
  <c r="B87" i="6"/>
  <c r="AK86" i="6"/>
  <c r="AI86" i="6"/>
  <c r="AG86" i="6"/>
  <c r="AE86" i="6"/>
  <c r="AC86" i="6"/>
  <c r="AA86" i="6"/>
  <c r="Y86" i="6"/>
  <c r="W86" i="6"/>
  <c r="U86" i="6"/>
  <c r="S86" i="6"/>
  <c r="Q86" i="6"/>
  <c r="O86" i="6"/>
  <c r="M86" i="6"/>
  <c r="K86" i="6"/>
  <c r="I86" i="6"/>
  <c r="G86" i="6"/>
  <c r="E86" i="6"/>
  <c r="C86" i="6"/>
  <c r="AL85" i="6"/>
  <c r="AJ85" i="6"/>
  <c r="AH85" i="6"/>
  <c r="AF85" i="6"/>
  <c r="AD85" i="6"/>
  <c r="AB85" i="6"/>
  <c r="Z85" i="6"/>
  <c r="X85" i="6"/>
  <c r="V85" i="6"/>
  <c r="T85" i="6"/>
  <c r="R85" i="6"/>
  <c r="P85" i="6"/>
  <c r="N85" i="6"/>
  <c r="L85" i="6"/>
  <c r="J85" i="6"/>
  <c r="H85" i="6"/>
  <c r="F85" i="6"/>
  <c r="D85" i="6"/>
  <c r="B85" i="6"/>
  <c r="AK84" i="6"/>
  <c r="AI84" i="6"/>
  <c r="AG84" i="6"/>
  <c r="AE84" i="6"/>
  <c r="AC84" i="6"/>
  <c r="AA84" i="6"/>
  <c r="Y84" i="6"/>
  <c r="W84" i="6"/>
  <c r="U84" i="6"/>
  <c r="S84" i="6"/>
  <c r="Q84" i="6"/>
  <c r="O84" i="6"/>
  <c r="M84" i="6"/>
  <c r="K84" i="6"/>
  <c r="I84" i="6"/>
  <c r="G84" i="6"/>
  <c r="E84" i="6"/>
  <c r="C84" i="6"/>
  <c r="AL83" i="6"/>
  <c r="AJ83" i="6"/>
  <c r="AH83" i="6"/>
  <c r="AF83" i="6"/>
  <c r="AD83" i="6"/>
  <c r="AB83" i="6"/>
  <c r="Z83" i="6"/>
  <c r="X83" i="6"/>
  <c r="V83" i="6"/>
  <c r="T83" i="6"/>
  <c r="R83" i="6"/>
  <c r="P83" i="6"/>
  <c r="N83" i="6"/>
  <c r="L83" i="6"/>
  <c r="J83" i="6"/>
  <c r="H83" i="6"/>
  <c r="F83" i="6"/>
  <c r="D83" i="6"/>
  <c r="B83" i="6"/>
  <c r="AK82" i="6"/>
  <c r="AI82" i="6"/>
  <c r="AG82" i="6"/>
  <c r="AE82" i="6"/>
  <c r="AC82" i="6"/>
  <c r="AA82" i="6"/>
  <c r="Y82" i="6"/>
  <c r="W82" i="6"/>
  <c r="U82" i="6"/>
  <c r="S82" i="6"/>
  <c r="Q82" i="6"/>
  <c r="O82" i="6"/>
  <c r="M82" i="6"/>
  <c r="K82" i="6"/>
  <c r="I82" i="6"/>
  <c r="G82" i="6"/>
  <c r="E82" i="6"/>
  <c r="C82" i="6"/>
  <c r="AL81" i="6"/>
  <c r="AJ81" i="6"/>
  <c r="AH81" i="6"/>
  <c r="AF81" i="6"/>
  <c r="AD81" i="6"/>
  <c r="AB81" i="6"/>
  <c r="Z81" i="6"/>
  <c r="X81" i="6"/>
  <c r="V81" i="6"/>
  <c r="T81" i="6"/>
  <c r="R81" i="6"/>
  <c r="P81" i="6"/>
  <c r="N81" i="6"/>
  <c r="L81" i="6"/>
  <c r="J81" i="6"/>
  <c r="H81" i="6"/>
  <c r="F81" i="6"/>
  <c r="D81" i="6"/>
  <c r="B81" i="6"/>
  <c r="AK80" i="6"/>
  <c r="AI80" i="6"/>
  <c r="AG80" i="6"/>
  <c r="AE80" i="6"/>
  <c r="AC80" i="6"/>
  <c r="AA80" i="6"/>
  <c r="Y80" i="6"/>
  <c r="W80" i="6"/>
  <c r="U80" i="6"/>
  <c r="S80" i="6"/>
  <c r="Q80" i="6"/>
  <c r="O80" i="6"/>
  <c r="M80" i="6"/>
  <c r="K80" i="6"/>
  <c r="I80" i="6"/>
  <c r="G80" i="6"/>
  <c r="E80" i="6"/>
  <c r="C80" i="6"/>
  <c r="AL79" i="6"/>
  <c r="AJ79" i="6"/>
  <c r="AH79" i="6"/>
  <c r="AF79" i="6"/>
  <c r="AD79" i="6"/>
  <c r="AB79" i="6"/>
  <c r="Z79" i="6"/>
  <c r="X79" i="6"/>
  <c r="V79" i="6"/>
  <c r="T79" i="6"/>
  <c r="R79" i="6"/>
  <c r="P79" i="6"/>
  <c r="N79" i="6"/>
  <c r="L79" i="6"/>
  <c r="J79" i="6"/>
  <c r="H79" i="6"/>
  <c r="F79" i="6"/>
  <c r="D79" i="6"/>
  <c r="B79" i="6"/>
  <c r="AK78" i="6"/>
  <c r="AI78" i="6"/>
  <c r="AG78" i="6"/>
  <c r="AE78" i="6"/>
  <c r="AC78" i="6"/>
  <c r="AA78" i="6"/>
  <c r="Y78" i="6"/>
  <c r="W78" i="6"/>
  <c r="U78" i="6"/>
  <c r="S78" i="6"/>
  <c r="Q78" i="6"/>
  <c r="O78" i="6"/>
  <c r="M78" i="6"/>
  <c r="K78" i="6"/>
  <c r="I78" i="6"/>
  <c r="G78" i="6"/>
  <c r="E78" i="6"/>
  <c r="C78" i="6"/>
  <c r="AL77" i="6"/>
  <c r="AJ77" i="6"/>
  <c r="AH77" i="6"/>
  <c r="AF77" i="6"/>
  <c r="AD77" i="6"/>
  <c r="AB77" i="6"/>
  <c r="Z77" i="6"/>
  <c r="X77" i="6"/>
  <c r="V77" i="6"/>
  <c r="T77" i="6"/>
  <c r="R77" i="6"/>
  <c r="P77" i="6"/>
  <c r="N77" i="6"/>
  <c r="L77" i="6"/>
  <c r="J77" i="6"/>
  <c r="H77" i="6"/>
  <c r="F77" i="6"/>
  <c r="D77" i="6"/>
  <c r="B77" i="6"/>
  <c r="AL75" i="6"/>
  <c r="AK75" i="6"/>
  <c r="AJ75" i="6"/>
  <c r="AI75" i="6"/>
  <c r="AH75" i="6"/>
  <c r="AG75" i="6"/>
  <c r="AF75" i="6"/>
  <c r="AE75" i="6"/>
  <c r="AD75" i="6"/>
  <c r="AC75" i="6"/>
  <c r="AB75" i="6"/>
  <c r="AA75" i="6"/>
  <c r="Z75" i="6"/>
  <c r="Y75" i="6"/>
  <c r="X75" i="6"/>
  <c r="W75" i="6"/>
  <c r="V75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D75" i="6"/>
  <c r="C75" i="6"/>
  <c r="B75" i="6"/>
  <c r="AL74" i="6"/>
  <c r="AK74" i="6"/>
  <c r="AJ74" i="6"/>
  <c r="AI74" i="6"/>
  <c r="AH74" i="6"/>
  <c r="AG74" i="6"/>
  <c r="AF74" i="6"/>
  <c r="AE74" i="6"/>
  <c r="AD74" i="6"/>
  <c r="AC74" i="6"/>
  <c r="AB74" i="6"/>
  <c r="AA74" i="6"/>
  <c r="Z74" i="6"/>
  <c r="Y74" i="6"/>
  <c r="X74" i="6"/>
  <c r="W74" i="6"/>
  <c r="V74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D74" i="6"/>
  <c r="C74" i="6"/>
  <c r="B74" i="6"/>
  <c r="AL69" i="6"/>
  <c r="AK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AN69" i="6"/>
  <c r="AL68" i="6"/>
  <c r="AK68" i="6"/>
  <c r="AJ68" i="6"/>
  <c r="AI68" i="6"/>
  <c r="AH68" i="6"/>
  <c r="AG68" i="6"/>
  <c r="AF68" i="6"/>
  <c r="AE68" i="6"/>
  <c r="AD68" i="6"/>
  <c r="AC68" i="6"/>
  <c r="AB68" i="6"/>
  <c r="AA68" i="6"/>
  <c r="Z68" i="6"/>
  <c r="Y68" i="6"/>
  <c r="X68" i="6"/>
  <c r="W68" i="6"/>
  <c r="V68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D68" i="6"/>
  <c r="C68" i="6"/>
  <c r="B68" i="6"/>
  <c r="AL67" i="6"/>
  <c r="AK67" i="6"/>
  <c r="AJ67" i="6"/>
  <c r="AI67" i="6"/>
  <c r="AH67" i="6"/>
  <c r="AG67" i="6"/>
  <c r="AF67" i="6"/>
  <c r="AE67" i="6"/>
  <c r="AD67" i="6"/>
  <c r="AC67" i="6"/>
  <c r="AB67" i="6"/>
  <c r="AA67" i="6"/>
  <c r="Z67" i="6"/>
  <c r="Y67" i="6"/>
  <c r="X67" i="6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D67" i="6"/>
  <c r="C67" i="6"/>
  <c r="B67" i="6"/>
  <c r="AN67" i="6"/>
  <c r="AL66" i="6"/>
  <c r="AK66" i="6"/>
  <c r="AJ66" i="6"/>
  <c r="AI66" i="6"/>
  <c r="AH66" i="6"/>
  <c r="AG66" i="6"/>
  <c r="AF66" i="6"/>
  <c r="AE66" i="6"/>
  <c r="AD66" i="6"/>
  <c r="AC66" i="6"/>
  <c r="AB66" i="6"/>
  <c r="AA66" i="6"/>
  <c r="Z66" i="6"/>
  <c r="Y66" i="6"/>
  <c r="X66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C66" i="6"/>
  <c r="B66" i="6"/>
  <c r="AL65" i="6"/>
  <c r="AK65" i="6"/>
  <c r="AJ65" i="6"/>
  <c r="AI65" i="6"/>
  <c r="AH65" i="6"/>
  <c r="AG65" i="6"/>
  <c r="AF65" i="6"/>
  <c r="AE65" i="6"/>
  <c r="AD65" i="6"/>
  <c r="AC65" i="6"/>
  <c r="AB65" i="6"/>
  <c r="AA65" i="6"/>
  <c r="Z65" i="6"/>
  <c r="Y65" i="6"/>
  <c r="X65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C65" i="6"/>
  <c r="B65" i="6"/>
  <c r="AN65" i="6"/>
  <c r="AL64" i="6"/>
  <c r="AK64" i="6"/>
  <c r="AJ64" i="6"/>
  <c r="AI64" i="6"/>
  <c r="AH64" i="6"/>
  <c r="AG64" i="6"/>
  <c r="AF64" i="6"/>
  <c r="AE64" i="6"/>
  <c r="AD64" i="6"/>
  <c r="AC64" i="6"/>
  <c r="AB64" i="6"/>
  <c r="AA64" i="6"/>
  <c r="Z64" i="6"/>
  <c r="Y64" i="6"/>
  <c r="X64" i="6"/>
  <c r="W64" i="6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D64" i="6"/>
  <c r="C64" i="6"/>
  <c r="B64" i="6"/>
  <c r="AL63" i="6"/>
  <c r="AK63" i="6"/>
  <c r="AJ63" i="6"/>
  <c r="AI63" i="6"/>
  <c r="AH63" i="6"/>
  <c r="AG63" i="6"/>
  <c r="AF63" i="6"/>
  <c r="AE63" i="6"/>
  <c r="AD63" i="6"/>
  <c r="AC63" i="6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D63" i="6"/>
  <c r="C63" i="6"/>
  <c r="B63" i="6"/>
  <c r="AN63" i="6"/>
  <c r="AL62" i="6"/>
  <c r="AK62" i="6"/>
  <c r="AJ62" i="6"/>
  <c r="AI62" i="6"/>
  <c r="AH62" i="6"/>
  <c r="AG62" i="6"/>
  <c r="AF62" i="6"/>
  <c r="AE62" i="6"/>
  <c r="AD62" i="6"/>
  <c r="AC62" i="6"/>
  <c r="AB62" i="6"/>
  <c r="AA62" i="6"/>
  <c r="Z62" i="6"/>
  <c r="Y62" i="6"/>
  <c r="X62" i="6"/>
  <c r="W62" i="6"/>
  <c r="V62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D62" i="6"/>
  <c r="C62" i="6"/>
  <c r="B62" i="6"/>
  <c r="AL61" i="6"/>
  <c r="AK61" i="6"/>
  <c r="AJ61" i="6"/>
  <c r="AI61" i="6"/>
  <c r="AH61" i="6"/>
  <c r="AG61" i="6"/>
  <c r="AF61" i="6"/>
  <c r="AE61" i="6"/>
  <c r="AD61" i="6"/>
  <c r="AC61" i="6"/>
  <c r="AB61" i="6"/>
  <c r="AA61" i="6"/>
  <c r="Z61" i="6"/>
  <c r="Y61" i="6"/>
  <c r="X61" i="6"/>
  <c r="W61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D61" i="6"/>
  <c r="C61" i="6"/>
  <c r="B61" i="6"/>
  <c r="AN61" i="6"/>
  <c r="AL60" i="6"/>
  <c r="AK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D60" i="6"/>
  <c r="C60" i="6"/>
  <c r="B60" i="6"/>
  <c r="AL59" i="6"/>
  <c r="AK59" i="6"/>
  <c r="AJ59" i="6"/>
  <c r="AI59" i="6"/>
  <c r="AH59" i="6"/>
  <c r="AG59" i="6"/>
  <c r="AF59" i="6"/>
  <c r="AE59" i="6"/>
  <c r="AD59" i="6"/>
  <c r="AC59" i="6"/>
  <c r="AB59" i="6"/>
  <c r="AA59" i="6"/>
  <c r="Z59" i="6"/>
  <c r="Y59" i="6"/>
  <c r="X59" i="6"/>
  <c r="W59" i="6"/>
  <c r="V59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D59" i="6"/>
  <c r="C59" i="6"/>
  <c r="B59" i="6"/>
  <c r="AN59" i="6"/>
  <c r="AL58" i="6"/>
  <c r="AK58" i="6"/>
  <c r="AJ58" i="6"/>
  <c r="AI58" i="6"/>
  <c r="AH58" i="6"/>
  <c r="AG58" i="6"/>
  <c r="AF58" i="6"/>
  <c r="AE58" i="6"/>
  <c r="AD58" i="6"/>
  <c r="AC58" i="6"/>
  <c r="AB58" i="6"/>
  <c r="AA58" i="6"/>
  <c r="Z58" i="6"/>
  <c r="Y58" i="6"/>
  <c r="X58" i="6"/>
  <c r="W58" i="6"/>
  <c r="V58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D58" i="6"/>
  <c r="C58" i="6"/>
  <c r="B58" i="6"/>
  <c r="AL57" i="6"/>
  <c r="AK57" i="6"/>
  <c r="AJ57" i="6"/>
  <c r="AI57" i="6"/>
  <c r="AH57" i="6"/>
  <c r="AG57" i="6"/>
  <c r="AF57" i="6"/>
  <c r="AE57" i="6"/>
  <c r="AD57" i="6"/>
  <c r="AC57" i="6"/>
  <c r="AB57" i="6"/>
  <c r="AA57" i="6"/>
  <c r="Z57" i="6"/>
  <c r="Y57" i="6"/>
  <c r="X57" i="6"/>
  <c r="W57" i="6"/>
  <c r="V57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D57" i="6"/>
  <c r="C57" i="6"/>
  <c r="B57" i="6"/>
  <c r="AN57" i="6"/>
  <c r="AL56" i="6"/>
  <c r="AK56" i="6"/>
  <c r="AJ56" i="6"/>
  <c r="AI56" i="6"/>
  <c r="AH56" i="6"/>
  <c r="AG56" i="6"/>
  <c r="AF56" i="6"/>
  <c r="AE56" i="6"/>
  <c r="AD56" i="6"/>
  <c r="AC56" i="6"/>
  <c r="AB56" i="6"/>
  <c r="AA56" i="6"/>
  <c r="Z56" i="6"/>
  <c r="Y56" i="6"/>
  <c r="X56" i="6"/>
  <c r="W56" i="6"/>
  <c r="V56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D56" i="6"/>
  <c r="C56" i="6"/>
  <c r="B56" i="6"/>
  <c r="AL55" i="6"/>
  <c r="AK55" i="6"/>
  <c r="AJ55" i="6"/>
  <c r="AI55" i="6"/>
  <c r="AH55" i="6"/>
  <c r="AG55" i="6"/>
  <c r="AF55" i="6"/>
  <c r="AE55" i="6"/>
  <c r="AD55" i="6"/>
  <c r="AC55" i="6"/>
  <c r="AB55" i="6"/>
  <c r="AA55" i="6"/>
  <c r="Z55" i="6"/>
  <c r="Y55" i="6"/>
  <c r="X55" i="6"/>
  <c r="W55" i="6"/>
  <c r="V55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D55" i="6"/>
  <c r="C55" i="6"/>
  <c r="B55" i="6"/>
  <c r="AN55" i="6"/>
  <c r="AL54" i="6"/>
  <c r="AK54" i="6"/>
  <c r="AJ54" i="6"/>
  <c r="AI54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B54" i="6"/>
  <c r="AL53" i="6"/>
  <c r="AK53" i="6"/>
  <c r="AJ53" i="6"/>
  <c r="AI53" i="6"/>
  <c r="AH53" i="6"/>
  <c r="AG53" i="6"/>
  <c r="AF53" i="6"/>
  <c r="AE53" i="6"/>
  <c r="AD53" i="6"/>
  <c r="AC53" i="6"/>
  <c r="AB53" i="6"/>
  <c r="AA53" i="6"/>
  <c r="Z53" i="6"/>
  <c r="Y53" i="6"/>
  <c r="X53" i="6"/>
  <c r="W53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D53" i="6"/>
  <c r="C53" i="6"/>
  <c r="B53" i="6"/>
  <c r="AN53" i="6"/>
  <c r="AL52" i="6"/>
  <c r="AK52" i="6"/>
  <c r="AJ52" i="6"/>
  <c r="AI52" i="6"/>
  <c r="AH52" i="6"/>
  <c r="AG52" i="6"/>
  <c r="AF52" i="6"/>
  <c r="AE52" i="6"/>
  <c r="AD52" i="6"/>
  <c r="AC52" i="6"/>
  <c r="AB52" i="6"/>
  <c r="AA52" i="6"/>
  <c r="Z52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D52" i="6"/>
  <c r="C52" i="6"/>
  <c r="B52" i="6"/>
  <c r="AL51" i="6"/>
  <c r="AK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AN51" i="6"/>
  <c r="AL50" i="6"/>
  <c r="AK50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AL49" i="6"/>
  <c r="AK49" i="6"/>
  <c r="AJ49" i="6"/>
  <c r="AI49" i="6"/>
  <c r="AH49" i="6"/>
  <c r="AG49" i="6"/>
  <c r="AF49" i="6"/>
  <c r="AE49" i="6"/>
  <c r="AD49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D49" i="6"/>
  <c r="C49" i="6"/>
  <c r="B49" i="6"/>
  <c r="AN49" i="6"/>
  <c r="AL48" i="6"/>
  <c r="AK48" i="6"/>
  <c r="AJ48" i="6"/>
  <c r="AI48" i="6"/>
  <c r="AH48" i="6"/>
  <c r="AG48" i="6"/>
  <c r="AF48" i="6"/>
  <c r="AE48" i="6"/>
  <c r="AD48" i="6"/>
  <c r="AC48" i="6"/>
  <c r="AB48" i="6"/>
  <c r="AA48" i="6"/>
  <c r="Z48" i="6"/>
  <c r="Y48" i="6"/>
  <c r="X48" i="6"/>
  <c r="W48" i="6"/>
  <c r="V48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D48" i="6"/>
  <c r="C48" i="6"/>
  <c r="B48" i="6"/>
  <c r="AL47" i="6"/>
  <c r="AK47" i="6"/>
  <c r="AJ47" i="6"/>
  <c r="AI47" i="6"/>
  <c r="AH47" i="6"/>
  <c r="AG47" i="6"/>
  <c r="AF47" i="6"/>
  <c r="AE47" i="6"/>
  <c r="AD47" i="6"/>
  <c r="AC47" i="6"/>
  <c r="AB47" i="6"/>
  <c r="AA47" i="6"/>
  <c r="Z47" i="6"/>
  <c r="Y47" i="6"/>
  <c r="X47" i="6"/>
  <c r="W47" i="6"/>
  <c r="V47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D47" i="6"/>
  <c r="C47" i="6"/>
  <c r="B47" i="6"/>
  <c r="AN47" i="6"/>
  <c r="AL46" i="6"/>
  <c r="AK46" i="6"/>
  <c r="AJ46" i="6"/>
  <c r="AI46" i="6"/>
  <c r="AH46" i="6"/>
  <c r="AG46" i="6"/>
  <c r="AF46" i="6"/>
  <c r="AE46" i="6"/>
  <c r="AD46" i="6"/>
  <c r="AC46" i="6"/>
  <c r="AB46" i="6"/>
  <c r="AA46" i="6"/>
  <c r="Z46" i="6"/>
  <c r="Y46" i="6"/>
  <c r="X46" i="6"/>
  <c r="W46" i="6"/>
  <c r="V46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D46" i="6"/>
  <c r="C46" i="6"/>
  <c r="B46" i="6"/>
  <c r="AL44" i="6"/>
  <c r="AK44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C44" i="6"/>
  <c r="B44" i="6"/>
  <c r="AL43" i="6"/>
  <c r="AK43" i="6"/>
  <c r="AJ43" i="6"/>
  <c r="AI43" i="6"/>
  <c r="AH43" i="6"/>
  <c r="AG43" i="6"/>
  <c r="AF43" i="6"/>
  <c r="AE43" i="6"/>
  <c r="AD43" i="6"/>
  <c r="AC43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D43" i="6"/>
  <c r="C43" i="6"/>
  <c r="B43" i="6"/>
  <c r="AN160" i="4"/>
  <c r="AM160" i="4"/>
  <c r="AN159" i="4"/>
  <c r="AM159" i="4"/>
  <c r="AN158" i="4"/>
  <c r="AM158" i="4"/>
  <c r="AN157" i="4"/>
  <c r="AM157" i="4"/>
  <c r="AN156" i="4"/>
  <c r="AM156" i="4"/>
  <c r="AN155" i="4"/>
  <c r="AM155" i="4"/>
  <c r="AN154" i="4"/>
  <c r="AM154" i="4"/>
  <c r="AN153" i="4"/>
  <c r="AM153" i="4"/>
  <c r="AN152" i="4"/>
  <c r="AM152" i="4"/>
  <c r="AN151" i="4"/>
  <c r="AM151" i="4"/>
  <c r="AN150" i="4"/>
  <c r="AM150" i="4"/>
  <c r="AN149" i="4"/>
  <c r="AM149" i="4"/>
  <c r="AN148" i="4"/>
  <c r="AM148" i="4"/>
  <c r="AN147" i="4"/>
  <c r="AM147" i="4"/>
  <c r="AN146" i="4"/>
  <c r="AM146" i="4"/>
  <c r="AN145" i="4"/>
  <c r="AM145" i="4"/>
  <c r="AN144" i="4"/>
  <c r="AM144" i="4"/>
  <c r="AN143" i="4"/>
  <c r="AM143" i="4"/>
  <c r="AN142" i="4"/>
  <c r="AM142" i="4"/>
  <c r="AN141" i="4"/>
  <c r="AM141" i="4"/>
  <c r="AN140" i="4"/>
  <c r="AM140" i="4"/>
  <c r="AN139" i="4"/>
  <c r="AM139" i="4"/>
  <c r="AN138" i="4"/>
  <c r="AM138" i="4"/>
  <c r="AN137" i="4"/>
  <c r="AM137" i="4"/>
  <c r="AL135" i="4"/>
  <c r="AK135" i="4"/>
  <c r="AJ135" i="4"/>
  <c r="AI135" i="4"/>
  <c r="AH135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AL134" i="4"/>
  <c r="AK134" i="4"/>
  <c r="AJ134" i="4"/>
  <c r="AI134" i="4"/>
  <c r="AH134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AL130" i="4"/>
  <c r="AL190" i="4"/>
  <c r="AK130" i="4"/>
  <c r="AK190" i="4"/>
  <c r="AJ130" i="4"/>
  <c r="AJ190" i="4"/>
  <c r="AI130" i="4"/>
  <c r="AI190" i="4"/>
  <c r="AH130" i="4"/>
  <c r="AH190" i="4"/>
  <c r="AG130" i="4"/>
  <c r="AG190" i="4"/>
  <c r="AF130" i="4"/>
  <c r="AF190" i="4"/>
  <c r="AE130" i="4"/>
  <c r="AE190" i="4"/>
  <c r="AD130" i="4"/>
  <c r="AD190" i="4"/>
  <c r="AC130" i="4"/>
  <c r="AC190" i="4"/>
  <c r="AB130" i="4"/>
  <c r="AB190" i="4"/>
  <c r="AA130" i="4"/>
  <c r="AA190" i="4"/>
  <c r="Z130" i="4"/>
  <c r="Z190" i="4"/>
  <c r="Y130" i="4"/>
  <c r="Y190" i="4"/>
  <c r="X130" i="4"/>
  <c r="X190" i="4"/>
  <c r="W130" i="4"/>
  <c r="W190" i="4"/>
  <c r="V130" i="4"/>
  <c r="V190" i="4"/>
  <c r="U130" i="4"/>
  <c r="U190" i="4"/>
  <c r="T130" i="4"/>
  <c r="T190" i="4"/>
  <c r="S130" i="4"/>
  <c r="S190" i="4"/>
  <c r="R130" i="4"/>
  <c r="R190" i="4"/>
  <c r="Q130" i="4"/>
  <c r="Q190" i="4"/>
  <c r="P130" i="4"/>
  <c r="P190" i="4"/>
  <c r="O130" i="4"/>
  <c r="O190" i="4"/>
  <c r="N130" i="4"/>
  <c r="N190" i="4"/>
  <c r="M130" i="4"/>
  <c r="M190" i="4"/>
  <c r="L130" i="4"/>
  <c r="L190" i="4"/>
  <c r="K130" i="4"/>
  <c r="K190" i="4"/>
  <c r="J130" i="4"/>
  <c r="J190" i="4"/>
  <c r="I130" i="4"/>
  <c r="I190" i="4"/>
  <c r="H130" i="4"/>
  <c r="H190" i="4"/>
  <c r="G130" i="4"/>
  <c r="G190" i="4"/>
  <c r="F130" i="4"/>
  <c r="F190" i="4"/>
  <c r="E130" i="4"/>
  <c r="E190" i="4"/>
  <c r="D130" i="4"/>
  <c r="D190" i="4"/>
  <c r="C130" i="4"/>
  <c r="C190" i="4"/>
  <c r="B130" i="4"/>
  <c r="AL129" i="4"/>
  <c r="AL189" i="4"/>
  <c r="AK129" i="4"/>
  <c r="AK189" i="4"/>
  <c r="AJ129" i="4"/>
  <c r="AJ189" i="4"/>
  <c r="AI129" i="4"/>
  <c r="AI189" i="4"/>
  <c r="AH129" i="4"/>
  <c r="AH189" i="4"/>
  <c r="AG129" i="4"/>
  <c r="AG189" i="4"/>
  <c r="AF129" i="4"/>
  <c r="AF189" i="4"/>
  <c r="AE129" i="4"/>
  <c r="AE189" i="4"/>
  <c r="AD129" i="4"/>
  <c r="AD189" i="4"/>
  <c r="AC129" i="4"/>
  <c r="AC189" i="4"/>
  <c r="AB129" i="4"/>
  <c r="AB189" i="4"/>
  <c r="AA129" i="4"/>
  <c r="AA189" i="4"/>
  <c r="Z129" i="4"/>
  <c r="Z189" i="4"/>
  <c r="Y129" i="4"/>
  <c r="Y189" i="4"/>
  <c r="X129" i="4"/>
  <c r="X189" i="4"/>
  <c r="W129" i="4"/>
  <c r="W189" i="4"/>
  <c r="V129" i="4"/>
  <c r="V189" i="4"/>
  <c r="U129" i="4"/>
  <c r="U189" i="4"/>
  <c r="T129" i="4"/>
  <c r="T189" i="4"/>
  <c r="S129" i="4"/>
  <c r="S189" i="4"/>
  <c r="R129" i="4"/>
  <c r="R189" i="4"/>
  <c r="Q129" i="4"/>
  <c r="Q189" i="4"/>
  <c r="P129" i="4"/>
  <c r="P189" i="4"/>
  <c r="O129" i="4"/>
  <c r="O189" i="4"/>
  <c r="N129" i="4"/>
  <c r="N189" i="4"/>
  <c r="M129" i="4"/>
  <c r="M189" i="4"/>
  <c r="L129" i="4"/>
  <c r="L189" i="4"/>
  <c r="K129" i="4"/>
  <c r="K189" i="4"/>
  <c r="J129" i="4"/>
  <c r="J189" i="4"/>
  <c r="I129" i="4"/>
  <c r="I189" i="4"/>
  <c r="H129" i="4"/>
  <c r="H189" i="4"/>
  <c r="G129" i="4"/>
  <c r="G189" i="4"/>
  <c r="F129" i="4"/>
  <c r="F189" i="4"/>
  <c r="E129" i="4"/>
  <c r="E189" i="4"/>
  <c r="D129" i="4"/>
  <c r="D189" i="4"/>
  <c r="C129" i="4"/>
  <c r="C189" i="4"/>
  <c r="B129" i="4"/>
  <c r="AL128" i="4"/>
  <c r="AL188" i="4"/>
  <c r="AK128" i="4"/>
  <c r="AK188" i="4"/>
  <c r="AJ128" i="4"/>
  <c r="AJ188" i="4"/>
  <c r="AI128" i="4"/>
  <c r="AI188" i="4"/>
  <c r="AH128" i="4"/>
  <c r="AH188" i="4"/>
  <c r="AG128" i="4"/>
  <c r="AG188" i="4"/>
  <c r="AF128" i="4"/>
  <c r="AF188" i="4"/>
  <c r="AE128" i="4"/>
  <c r="AE188" i="4"/>
  <c r="AD128" i="4"/>
  <c r="AD188" i="4"/>
  <c r="AC128" i="4"/>
  <c r="AC188" i="4"/>
  <c r="AB128" i="4"/>
  <c r="AB188" i="4"/>
  <c r="AA128" i="4"/>
  <c r="AA188" i="4"/>
  <c r="Z128" i="4"/>
  <c r="Z188" i="4"/>
  <c r="Y128" i="4"/>
  <c r="Y188" i="4"/>
  <c r="X128" i="4"/>
  <c r="X188" i="4"/>
  <c r="W128" i="4"/>
  <c r="W188" i="4"/>
  <c r="V128" i="4"/>
  <c r="V188" i="4"/>
  <c r="U128" i="4"/>
  <c r="U188" i="4"/>
  <c r="T128" i="4"/>
  <c r="T188" i="4"/>
  <c r="S128" i="4"/>
  <c r="S188" i="4"/>
  <c r="R128" i="4"/>
  <c r="R188" i="4"/>
  <c r="Q128" i="4"/>
  <c r="Q188" i="4"/>
  <c r="P128" i="4"/>
  <c r="P188" i="4"/>
  <c r="O128" i="4"/>
  <c r="O188" i="4"/>
  <c r="N128" i="4"/>
  <c r="N188" i="4"/>
  <c r="M128" i="4"/>
  <c r="M188" i="4"/>
  <c r="L128" i="4"/>
  <c r="L188" i="4"/>
  <c r="K128" i="4"/>
  <c r="K188" i="4"/>
  <c r="J128" i="4"/>
  <c r="J188" i="4"/>
  <c r="I128" i="4"/>
  <c r="I188" i="4"/>
  <c r="H128" i="4"/>
  <c r="H188" i="4"/>
  <c r="G128" i="4"/>
  <c r="G188" i="4"/>
  <c r="F128" i="4"/>
  <c r="F188" i="4"/>
  <c r="E128" i="4"/>
  <c r="E188" i="4"/>
  <c r="D128" i="4"/>
  <c r="D188" i="4"/>
  <c r="C128" i="4"/>
  <c r="C188" i="4"/>
  <c r="B128" i="4"/>
  <c r="AL127" i="4"/>
  <c r="AL187" i="4"/>
  <c r="AK127" i="4"/>
  <c r="AK187" i="4"/>
  <c r="AJ127" i="4"/>
  <c r="AJ187" i="4"/>
  <c r="AI127" i="4"/>
  <c r="AI187" i="4"/>
  <c r="AH127" i="4"/>
  <c r="AH187" i="4"/>
  <c r="AG127" i="4"/>
  <c r="AG187" i="4"/>
  <c r="AF127" i="4"/>
  <c r="AF187" i="4"/>
  <c r="AE127" i="4"/>
  <c r="AE187" i="4"/>
  <c r="AD127" i="4"/>
  <c r="AD187" i="4"/>
  <c r="AC127" i="4"/>
  <c r="AC187" i="4"/>
  <c r="AB127" i="4"/>
  <c r="AB187" i="4"/>
  <c r="AA127" i="4"/>
  <c r="AA187" i="4"/>
  <c r="Z127" i="4"/>
  <c r="Z187" i="4"/>
  <c r="Y127" i="4"/>
  <c r="Y187" i="4"/>
  <c r="X127" i="4"/>
  <c r="X187" i="4"/>
  <c r="W127" i="4"/>
  <c r="W187" i="4"/>
  <c r="V127" i="4"/>
  <c r="V187" i="4"/>
  <c r="U127" i="4"/>
  <c r="U187" i="4"/>
  <c r="T127" i="4"/>
  <c r="T187" i="4"/>
  <c r="S127" i="4"/>
  <c r="S187" i="4"/>
  <c r="R127" i="4"/>
  <c r="R187" i="4"/>
  <c r="Q127" i="4"/>
  <c r="Q187" i="4"/>
  <c r="P127" i="4"/>
  <c r="P187" i="4"/>
  <c r="O127" i="4"/>
  <c r="O187" i="4"/>
  <c r="N127" i="4"/>
  <c r="N187" i="4"/>
  <c r="M127" i="4"/>
  <c r="M187" i="4"/>
  <c r="L127" i="4"/>
  <c r="L187" i="4"/>
  <c r="K127" i="4"/>
  <c r="K187" i="4"/>
  <c r="J127" i="4"/>
  <c r="J187" i="4"/>
  <c r="I127" i="4"/>
  <c r="I187" i="4"/>
  <c r="H127" i="4"/>
  <c r="H187" i="4"/>
  <c r="G127" i="4"/>
  <c r="G187" i="4"/>
  <c r="F127" i="4"/>
  <c r="F187" i="4"/>
  <c r="E127" i="4"/>
  <c r="E187" i="4"/>
  <c r="D127" i="4"/>
  <c r="D187" i="4"/>
  <c r="C127" i="4"/>
  <c r="C187" i="4"/>
  <c r="B127" i="4"/>
  <c r="AL126" i="4"/>
  <c r="AL186" i="4"/>
  <c r="AK126" i="4"/>
  <c r="AK186" i="4"/>
  <c r="AJ126" i="4"/>
  <c r="AJ186" i="4"/>
  <c r="AI126" i="4"/>
  <c r="AI186" i="4"/>
  <c r="AH126" i="4"/>
  <c r="AH186" i="4"/>
  <c r="AG126" i="4"/>
  <c r="AG186" i="4"/>
  <c r="AF126" i="4"/>
  <c r="AF186" i="4"/>
  <c r="AE126" i="4"/>
  <c r="AE186" i="4"/>
  <c r="AD126" i="4"/>
  <c r="AD186" i="4"/>
  <c r="AC126" i="4"/>
  <c r="AC186" i="4"/>
  <c r="AB126" i="4"/>
  <c r="AB186" i="4"/>
  <c r="AA126" i="4"/>
  <c r="AA186" i="4"/>
  <c r="Z126" i="4"/>
  <c r="Z186" i="4"/>
  <c r="Y126" i="4"/>
  <c r="Y186" i="4"/>
  <c r="X126" i="4"/>
  <c r="X186" i="4"/>
  <c r="W126" i="4"/>
  <c r="W186" i="4"/>
  <c r="V126" i="4"/>
  <c r="V186" i="4"/>
  <c r="U126" i="4"/>
  <c r="U186" i="4"/>
  <c r="T126" i="4"/>
  <c r="T186" i="4"/>
  <c r="S126" i="4"/>
  <c r="S186" i="4"/>
  <c r="R126" i="4"/>
  <c r="R186" i="4"/>
  <c r="Q126" i="4"/>
  <c r="Q186" i="4"/>
  <c r="P126" i="4"/>
  <c r="P186" i="4"/>
  <c r="O126" i="4"/>
  <c r="O186" i="4"/>
  <c r="N126" i="4"/>
  <c r="N186" i="4"/>
  <c r="M126" i="4"/>
  <c r="M186" i="4"/>
  <c r="L126" i="4"/>
  <c r="L186" i="4"/>
  <c r="K126" i="4"/>
  <c r="K186" i="4"/>
  <c r="J126" i="4"/>
  <c r="J186" i="4"/>
  <c r="I126" i="4"/>
  <c r="I186" i="4"/>
  <c r="H126" i="4"/>
  <c r="H186" i="4"/>
  <c r="G126" i="4"/>
  <c r="G186" i="4"/>
  <c r="F126" i="4"/>
  <c r="F186" i="4"/>
  <c r="E126" i="4"/>
  <c r="E186" i="4"/>
  <c r="D126" i="4"/>
  <c r="D186" i="4"/>
  <c r="C126" i="4"/>
  <c r="C186" i="4"/>
  <c r="B126" i="4"/>
  <c r="AL125" i="4"/>
  <c r="AL185" i="4"/>
  <c r="AK125" i="4"/>
  <c r="AK185" i="4"/>
  <c r="AJ125" i="4"/>
  <c r="AJ185" i="4"/>
  <c r="AI125" i="4"/>
  <c r="AI185" i="4"/>
  <c r="AH125" i="4"/>
  <c r="AH185" i="4"/>
  <c r="AG125" i="4"/>
  <c r="AG185" i="4"/>
  <c r="AF125" i="4"/>
  <c r="AF185" i="4"/>
  <c r="AE125" i="4"/>
  <c r="AE185" i="4"/>
  <c r="AD125" i="4"/>
  <c r="AD185" i="4"/>
  <c r="AC125" i="4"/>
  <c r="AC185" i="4"/>
  <c r="AB125" i="4"/>
  <c r="AB185" i="4"/>
  <c r="AA125" i="4"/>
  <c r="AA185" i="4"/>
  <c r="Z125" i="4"/>
  <c r="Z185" i="4"/>
  <c r="Y125" i="4"/>
  <c r="Y185" i="4"/>
  <c r="X125" i="4"/>
  <c r="X185" i="4"/>
  <c r="W125" i="4"/>
  <c r="W185" i="4"/>
  <c r="V125" i="4"/>
  <c r="V185" i="4"/>
  <c r="U125" i="4"/>
  <c r="U185" i="4"/>
  <c r="T125" i="4"/>
  <c r="T185" i="4"/>
  <c r="S125" i="4"/>
  <c r="S185" i="4"/>
  <c r="R125" i="4"/>
  <c r="R185" i="4"/>
  <c r="Q125" i="4"/>
  <c r="Q185" i="4"/>
  <c r="P125" i="4"/>
  <c r="P185" i="4"/>
  <c r="O125" i="4"/>
  <c r="O185" i="4"/>
  <c r="N125" i="4"/>
  <c r="N185" i="4"/>
  <c r="M125" i="4"/>
  <c r="M185" i="4"/>
  <c r="L125" i="4"/>
  <c r="L185" i="4"/>
  <c r="K125" i="4"/>
  <c r="K185" i="4"/>
  <c r="J125" i="4"/>
  <c r="J185" i="4"/>
  <c r="I125" i="4"/>
  <c r="I185" i="4"/>
  <c r="H125" i="4"/>
  <c r="H185" i="4"/>
  <c r="G125" i="4"/>
  <c r="G185" i="4"/>
  <c r="F125" i="4"/>
  <c r="F185" i="4"/>
  <c r="E125" i="4"/>
  <c r="E185" i="4"/>
  <c r="D125" i="4"/>
  <c r="D185" i="4"/>
  <c r="C125" i="4"/>
  <c r="C185" i="4"/>
  <c r="B125" i="4"/>
  <c r="AL124" i="4"/>
  <c r="AL184" i="4"/>
  <c r="AK124" i="4"/>
  <c r="AK184" i="4"/>
  <c r="AJ124" i="4"/>
  <c r="AJ184" i="4"/>
  <c r="AI124" i="4"/>
  <c r="AI184" i="4"/>
  <c r="AH124" i="4"/>
  <c r="AH184" i="4"/>
  <c r="AG124" i="4"/>
  <c r="AG184" i="4"/>
  <c r="AF124" i="4"/>
  <c r="AF184" i="4"/>
  <c r="AE124" i="4"/>
  <c r="AE184" i="4"/>
  <c r="AD124" i="4"/>
  <c r="AD184" i="4"/>
  <c r="AC124" i="4"/>
  <c r="AC184" i="4"/>
  <c r="AB124" i="4"/>
  <c r="AB184" i="4"/>
  <c r="AA124" i="4"/>
  <c r="AA184" i="4"/>
  <c r="Z124" i="4"/>
  <c r="Z184" i="4"/>
  <c r="Y124" i="4"/>
  <c r="Y184" i="4"/>
  <c r="X124" i="4"/>
  <c r="X184" i="4"/>
  <c r="W124" i="4"/>
  <c r="W184" i="4"/>
  <c r="V124" i="4"/>
  <c r="V184" i="4"/>
  <c r="U124" i="4"/>
  <c r="U184" i="4"/>
  <c r="T124" i="4"/>
  <c r="T184" i="4"/>
  <c r="S124" i="4"/>
  <c r="S184" i="4"/>
  <c r="R124" i="4"/>
  <c r="R184" i="4"/>
  <c r="Q124" i="4"/>
  <c r="Q184" i="4"/>
  <c r="P124" i="4"/>
  <c r="P184" i="4"/>
  <c r="O124" i="4"/>
  <c r="O184" i="4"/>
  <c r="N124" i="4"/>
  <c r="N184" i="4"/>
  <c r="M124" i="4"/>
  <c r="M184" i="4"/>
  <c r="L124" i="4"/>
  <c r="L184" i="4"/>
  <c r="K124" i="4"/>
  <c r="K184" i="4"/>
  <c r="J124" i="4"/>
  <c r="J184" i="4"/>
  <c r="I124" i="4"/>
  <c r="I184" i="4"/>
  <c r="H124" i="4"/>
  <c r="H184" i="4"/>
  <c r="G124" i="4"/>
  <c r="G184" i="4"/>
  <c r="F124" i="4"/>
  <c r="F184" i="4"/>
  <c r="E124" i="4"/>
  <c r="E184" i="4"/>
  <c r="D124" i="4"/>
  <c r="D184" i="4"/>
  <c r="C124" i="4"/>
  <c r="C184" i="4"/>
  <c r="B124" i="4"/>
  <c r="AL123" i="4"/>
  <c r="AL183" i="4"/>
  <c r="AK123" i="4"/>
  <c r="AK183" i="4"/>
  <c r="AJ123" i="4"/>
  <c r="AJ183" i="4"/>
  <c r="AI123" i="4"/>
  <c r="AI183" i="4"/>
  <c r="AH123" i="4"/>
  <c r="AH183" i="4"/>
  <c r="AG123" i="4"/>
  <c r="AG183" i="4"/>
  <c r="AF123" i="4"/>
  <c r="AF183" i="4"/>
  <c r="AE123" i="4"/>
  <c r="AE183" i="4"/>
  <c r="AD123" i="4"/>
  <c r="AD183" i="4"/>
  <c r="AC123" i="4"/>
  <c r="AC183" i="4"/>
  <c r="AB123" i="4"/>
  <c r="AB183" i="4"/>
  <c r="AA123" i="4"/>
  <c r="AA183" i="4"/>
  <c r="Z123" i="4"/>
  <c r="Z183" i="4"/>
  <c r="Y123" i="4"/>
  <c r="Y183" i="4"/>
  <c r="X123" i="4"/>
  <c r="X183" i="4"/>
  <c r="W123" i="4"/>
  <c r="W183" i="4"/>
  <c r="V123" i="4"/>
  <c r="V183" i="4"/>
  <c r="U123" i="4"/>
  <c r="U183" i="4"/>
  <c r="T123" i="4"/>
  <c r="T183" i="4"/>
  <c r="S123" i="4"/>
  <c r="S183" i="4"/>
  <c r="R123" i="4"/>
  <c r="R183" i="4"/>
  <c r="Q123" i="4"/>
  <c r="Q183" i="4"/>
  <c r="P123" i="4"/>
  <c r="P183" i="4"/>
  <c r="O123" i="4"/>
  <c r="O183" i="4"/>
  <c r="N123" i="4"/>
  <c r="N183" i="4"/>
  <c r="M123" i="4"/>
  <c r="M183" i="4"/>
  <c r="L123" i="4"/>
  <c r="L183" i="4"/>
  <c r="K123" i="4"/>
  <c r="K183" i="4"/>
  <c r="J123" i="4"/>
  <c r="J183" i="4"/>
  <c r="I123" i="4"/>
  <c r="I183" i="4"/>
  <c r="H123" i="4"/>
  <c r="H183" i="4"/>
  <c r="G123" i="4"/>
  <c r="G183" i="4"/>
  <c r="F123" i="4"/>
  <c r="F183" i="4"/>
  <c r="E123" i="4"/>
  <c r="E183" i="4"/>
  <c r="D123" i="4"/>
  <c r="D183" i="4"/>
  <c r="C123" i="4"/>
  <c r="C183" i="4"/>
  <c r="B123" i="4"/>
  <c r="AL122" i="4"/>
  <c r="AL182" i="4"/>
  <c r="AK122" i="4"/>
  <c r="AK182" i="4"/>
  <c r="AJ122" i="4"/>
  <c r="AJ182" i="4"/>
  <c r="AI122" i="4"/>
  <c r="AI182" i="4"/>
  <c r="AH122" i="4"/>
  <c r="AH182" i="4"/>
  <c r="AG122" i="4"/>
  <c r="AG182" i="4"/>
  <c r="AF122" i="4"/>
  <c r="AF182" i="4"/>
  <c r="AE122" i="4"/>
  <c r="AE182" i="4"/>
  <c r="AD122" i="4"/>
  <c r="AD182" i="4"/>
  <c r="AC122" i="4"/>
  <c r="AC182" i="4"/>
  <c r="AB122" i="4"/>
  <c r="AB182" i="4"/>
  <c r="AA122" i="4"/>
  <c r="AA182" i="4"/>
  <c r="Z122" i="4"/>
  <c r="Z182" i="4"/>
  <c r="Y122" i="4"/>
  <c r="Y182" i="4"/>
  <c r="X122" i="4"/>
  <c r="X182" i="4"/>
  <c r="W122" i="4"/>
  <c r="W182" i="4"/>
  <c r="V122" i="4"/>
  <c r="V182" i="4"/>
  <c r="U122" i="4"/>
  <c r="U182" i="4"/>
  <c r="T122" i="4"/>
  <c r="T182" i="4"/>
  <c r="S122" i="4"/>
  <c r="S182" i="4"/>
  <c r="R122" i="4"/>
  <c r="R182" i="4"/>
  <c r="Q122" i="4"/>
  <c r="Q182" i="4"/>
  <c r="P122" i="4"/>
  <c r="P182" i="4"/>
  <c r="O122" i="4"/>
  <c r="O182" i="4"/>
  <c r="N122" i="4"/>
  <c r="N182" i="4"/>
  <c r="M122" i="4"/>
  <c r="M182" i="4"/>
  <c r="L122" i="4"/>
  <c r="L182" i="4"/>
  <c r="K122" i="4"/>
  <c r="K182" i="4"/>
  <c r="J122" i="4"/>
  <c r="J182" i="4"/>
  <c r="I122" i="4"/>
  <c r="I182" i="4"/>
  <c r="H122" i="4"/>
  <c r="H182" i="4"/>
  <c r="G122" i="4"/>
  <c r="G182" i="4"/>
  <c r="F122" i="4"/>
  <c r="F182" i="4"/>
  <c r="E122" i="4"/>
  <c r="E182" i="4"/>
  <c r="D122" i="4"/>
  <c r="D182" i="4"/>
  <c r="C122" i="4"/>
  <c r="C182" i="4"/>
  <c r="B122" i="4"/>
  <c r="AL121" i="4"/>
  <c r="AL181" i="4"/>
  <c r="AK121" i="4"/>
  <c r="AK181" i="4"/>
  <c r="AJ121" i="4"/>
  <c r="AJ181" i="4"/>
  <c r="AI121" i="4"/>
  <c r="AI181" i="4"/>
  <c r="AH121" i="4"/>
  <c r="AH181" i="4"/>
  <c r="AG121" i="4"/>
  <c r="AG181" i="4"/>
  <c r="AF121" i="4"/>
  <c r="AF181" i="4"/>
  <c r="AE121" i="4"/>
  <c r="AE181" i="4"/>
  <c r="AD121" i="4"/>
  <c r="AD181" i="4"/>
  <c r="AC121" i="4"/>
  <c r="AC181" i="4"/>
  <c r="AB121" i="4"/>
  <c r="AB181" i="4"/>
  <c r="AA121" i="4"/>
  <c r="AA181" i="4"/>
  <c r="Z121" i="4"/>
  <c r="Z181" i="4"/>
  <c r="Y121" i="4"/>
  <c r="Y181" i="4"/>
  <c r="X121" i="4"/>
  <c r="X181" i="4"/>
  <c r="W121" i="4"/>
  <c r="W181" i="4"/>
  <c r="V121" i="4"/>
  <c r="V181" i="4"/>
  <c r="U121" i="4"/>
  <c r="U181" i="4"/>
  <c r="T121" i="4"/>
  <c r="T181" i="4"/>
  <c r="S121" i="4"/>
  <c r="S181" i="4"/>
  <c r="R121" i="4"/>
  <c r="R181" i="4"/>
  <c r="Q121" i="4"/>
  <c r="Q181" i="4"/>
  <c r="P121" i="4"/>
  <c r="P181" i="4"/>
  <c r="O121" i="4"/>
  <c r="O181" i="4"/>
  <c r="N121" i="4"/>
  <c r="N181" i="4"/>
  <c r="M121" i="4"/>
  <c r="M181" i="4"/>
  <c r="L121" i="4"/>
  <c r="L181" i="4"/>
  <c r="K121" i="4"/>
  <c r="K181" i="4"/>
  <c r="J121" i="4"/>
  <c r="J181" i="4"/>
  <c r="I121" i="4"/>
  <c r="I181" i="4"/>
  <c r="H121" i="4"/>
  <c r="H181" i="4"/>
  <c r="G121" i="4"/>
  <c r="G181" i="4"/>
  <c r="F121" i="4"/>
  <c r="F181" i="4"/>
  <c r="E121" i="4"/>
  <c r="E181" i="4"/>
  <c r="D121" i="4"/>
  <c r="D181" i="4"/>
  <c r="C121" i="4"/>
  <c r="C181" i="4"/>
  <c r="B121" i="4"/>
  <c r="AL120" i="4"/>
  <c r="AL180" i="4"/>
  <c r="AK120" i="4"/>
  <c r="AK180" i="4"/>
  <c r="AJ120" i="4"/>
  <c r="AJ180" i="4"/>
  <c r="AI120" i="4"/>
  <c r="AI180" i="4"/>
  <c r="AH120" i="4"/>
  <c r="AH180" i="4"/>
  <c r="AG120" i="4"/>
  <c r="AG180" i="4"/>
  <c r="AF120" i="4"/>
  <c r="AF180" i="4"/>
  <c r="AE120" i="4"/>
  <c r="AE180" i="4"/>
  <c r="AD120" i="4"/>
  <c r="AD180" i="4"/>
  <c r="AC120" i="4"/>
  <c r="AC180" i="4"/>
  <c r="AB120" i="4"/>
  <c r="AB180" i="4"/>
  <c r="AA120" i="4"/>
  <c r="AA180" i="4"/>
  <c r="Z120" i="4"/>
  <c r="Z180" i="4"/>
  <c r="Y120" i="4"/>
  <c r="Y180" i="4"/>
  <c r="X120" i="4"/>
  <c r="X180" i="4"/>
  <c r="W120" i="4"/>
  <c r="W180" i="4"/>
  <c r="V120" i="4"/>
  <c r="V180" i="4"/>
  <c r="U120" i="4"/>
  <c r="U180" i="4"/>
  <c r="T120" i="4"/>
  <c r="T180" i="4"/>
  <c r="S120" i="4"/>
  <c r="S180" i="4"/>
  <c r="R120" i="4"/>
  <c r="R180" i="4"/>
  <c r="Q120" i="4"/>
  <c r="Q180" i="4"/>
  <c r="P120" i="4"/>
  <c r="P180" i="4"/>
  <c r="O120" i="4"/>
  <c r="O180" i="4"/>
  <c r="N120" i="4"/>
  <c r="N180" i="4"/>
  <c r="M120" i="4"/>
  <c r="M180" i="4"/>
  <c r="L120" i="4"/>
  <c r="L180" i="4"/>
  <c r="K120" i="4"/>
  <c r="K180" i="4"/>
  <c r="J120" i="4"/>
  <c r="J180" i="4"/>
  <c r="I120" i="4"/>
  <c r="I180" i="4"/>
  <c r="H120" i="4"/>
  <c r="H180" i="4"/>
  <c r="G120" i="4"/>
  <c r="G180" i="4"/>
  <c r="F120" i="4"/>
  <c r="F180" i="4"/>
  <c r="E120" i="4"/>
  <c r="E180" i="4"/>
  <c r="D120" i="4"/>
  <c r="D180" i="4"/>
  <c r="C120" i="4"/>
  <c r="C180" i="4"/>
  <c r="B120" i="4"/>
  <c r="AL119" i="4"/>
  <c r="AL179" i="4"/>
  <c r="AK119" i="4"/>
  <c r="AK179" i="4"/>
  <c r="AJ119" i="4"/>
  <c r="AJ179" i="4"/>
  <c r="AI119" i="4"/>
  <c r="AI179" i="4"/>
  <c r="AH119" i="4"/>
  <c r="AH179" i="4"/>
  <c r="AG119" i="4"/>
  <c r="AG179" i="4"/>
  <c r="AF119" i="4"/>
  <c r="AF179" i="4"/>
  <c r="AE119" i="4"/>
  <c r="AE179" i="4"/>
  <c r="AD119" i="4"/>
  <c r="AD179" i="4"/>
  <c r="AC119" i="4"/>
  <c r="AC179" i="4"/>
  <c r="AB119" i="4"/>
  <c r="AB179" i="4"/>
  <c r="AA119" i="4"/>
  <c r="AA179" i="4"/>
  <c r="Z119" i="4"/>
  <c r="Z179" i="4"/>
  <c r="Y119" i="4"/>
  <c r="Y179" i="4"/>
  <c r="X119" i="4"/>
  <c r="X179" i="4"/>
  <c r="W119" i="4"/>
  <c r="W179" i="4"/>
  <c r="V119" i="4"/>
  <c r="V179" i="4"/>
  <c r="U119" i="4"/>
  <c r="U179" i="4"/>
  <c r="T119" i="4"/>
  <c r="T179" i="4"/>
  <c r="S119" i="4"/>
  <c r="S179" i="4"/>
  <c r="R119" i="4"/>
  <c r="R179" i="4"/>
  <c r="Q119" i="4"/>
  <c r="Q179" i="4"/>
  <c r="P119" i="4"/>
  <c r="P179" i="4"/>
  <c r="O119" i="4"/>
  <c r="O179" i="4"/>
  <c r="N119" i="4"/>
  <c r="N179" i="4"/>
  <c r="M119" i="4"/>
  <c r="M179" i="4"/>
  <c r="L119" i="4"/>
  <c r="L179" i="4"/>
  <c r="K119" i="4"/>
  <c r="K179" i="4"/>
  <c r="J119" i="4"/>
  <c r="J179" i="4"/>
  <c r="I119" i="4"/>
  <c r="I179" i="4"/>
  <c r="H119" i="4"/>
  <c r="H179" i="4"/>
  <c r="G119" i="4"/>
  <c r="G179" i="4"/>
  <c r="F119" i="4"/>
  <c r="F179" i="4"/>
  <c r="E119" i="4"/>
  <c r="E179" i="4"/>
  <c r="D119" i="4"/>
  <c r="D179" i="4"/>
  <c r="C119" i="4"/>
  <c r="C179" i="4"/>
  <c r="B119" i="4"/>
  <c r="AL118" i="4"/>
  <c r="AL178" i="4"/>
  <c r="AK118" i="4"/>
  <c r="AK178" i="4"/>
  <c r="AJ118" i="4"/>
  <c r="AJ178" i="4"/>
  <c r="AI118" i="4"/>
  <c r="AI178" i="4"/>
  <c r="AH118" i="4"/>
  <c r="AH178" i="4"/>
  <c r="AG118" i="4"/>
  <c r="AG178" i="4"/>
  <c r="AF118" i="4"/>
  <c r="AF178" i="4"/>
  <c r="AE118" i="4"/>
  <c r="AE178" i="4"/>
  <c r="AD118" i="4"/>
  <c r="AD178" i="4"/>
  <c r="AC118" i="4"/>
  <c r="AC178" i="4"/>
  <c r="AB118" i="4"/>
  <c r="AB178" i="4"/>
  <c r="AA118" i="4"/>
  <c r="AA178" i="4"/>
  <c r="Z118" i="4"/>
  <c r="Z178" i="4"/>
  <c r="Y118" i="4"/>
  <c r="Y178" i="4"/>
  <c r="X118" i="4"/>
  <c r="X178" i="4"/>
  <c r="W118" i="4"/>
  <c r="W178" i="4"/>
  <c r="V118" i="4"/>
  <c r="V178" i="4"/>
  <c r="U118" i="4"/>
  <c r="U178" i="4"/>
  <c r="T118" i="4"/>
  <c r="T178" i="4"/>
  <c r="S118" i="4"/>
  <c r="S178" i="4"/>
  <c r="R118" i="4"/>
  <c r="R178" i="4"/>
  <c r="Q118" i="4"/>
  <c r="Q178" i="4"/>
  <c r="P118" i="4"/>
  <c r="P178" i="4"/>
  <c r="O118" i="4"/>
  <c r="O178" i="4"/>
  <c r="N118" i="4"/>
  <c r="N178" i="4"/>
  <c r="M118" i="4"/>
  <c r="M178" i="4"/>
  <c r="L118" i="4"/>
  <c r="L178" i="4"/>
  <c r="K118" i="4"/>
  <c r="K178" i="4"/>
  <c r="J118" i="4"/>
  <c r="J178" i="4"/>
  <c r="I118" i="4"/>
  <c r="I178" i="4"/>
  <c r="H118" i="4"/>
  <c r="H178" i="4"/>
  <c r="G118" i="4"/>
  <c r="G178" i="4"/>
  <c r="F118" i="4"/>
  <c r="F178" i="4"/>
  <c r="E118" i="4"/>
  <c r="E178" i="4"/>
  <c r="D118" i="4"/>
  <c r="D178" i="4"/>
  <c r="C118" i="4"/>
  <c r="C178" i="4"/>
  <c r="B118" i="4"/>
  <c r="AL117" i="4"/>
  <c r="AL177" i="4"/>
  <c r="AK117" i="4"/>
  <c r="AK177" i="4"/>
  <c r="AJ117" i="4"/>
  <c r="AJ177" i="4"/>
  <c r="AI117" i="4"/>
  <c r="AI177" i="4"/>
  <c r="AH117" i="4"/>
  <c r="AH177" i="4"/>
  <c r="AG117" i="4"/>
  <c r="AG177" i="4"/>
  <c r="AF117" i="4"/>
  <c r="AF177" i="4"/>
  <c r="AE117" i="4"/>
  <c r="AE177" i="4"/>
  <c r="AD117" i="4"/>
  <c r="AD177" i="4"/>
  <c r="AC117" i="4"/>
  <c r="AC177" i="4"/>
  <c r="AB117" i="4"/>
  <c r="AB177" i="4"/>
  <c r="AA117" i="4"/>
  <c r="AA177" i="4"/>
  <c r="Z117" i="4"/>
  <c r="Z177" i="4"/>
  <c r="Y117" i="4"/>
  <c r="Y177" i="4"/>
  <c r="X117" i="4"/>
  <c r="X177" i="4"/>
  <c r="W117" i="4"/>
  <c r="W177" i="4"/>
  <c r="V117" i="4"/>
  <c r="V177" i="4"/>
  <c r="U117" i="4"/>
  <c r="U177" i="4"/>
  <c r="T117" i="4"/>
  <c r="T177" i="4"/>
  <c r="S117" i="4"/>
  <c r="S177" i="4"/>
  <c r="R117" i="4"/>
  <c r="R177" i="4"/>
  <c r="Q117" i="4"/>
  <c r="Q177" i="4"/>
  <c r="P117" i="4"/>
  <c r="P177" i="4"/>
  <c r="O117" i="4"/>
  <c r="O177" i="4"/>
  <c r="N117" i="4"/>
  <c r="N177" i="4"/>
  <c r="M117" i="4"/>
  <c r="M177" i="4"/>
  <c r="L117" i="4"/>
  <c r="L177" i="4"/>
  <c r="K117" i="4"/>
  <c r="K177" i="4"/>
  <c r="J117" i="4"/>
  <c r="J177" i="4"/>
  <c r="I117" i="4"/>
  <c r="I177" i="4"/>
  <c r="H117" i="4"/>
  <c r="H177" i="4"/>
  <c r="G117" i="4"/>
  <c r="G177" i="4"/>
  <c r="F117" i="4"/>
  <c r="F177" i="4"/>
  <c r="E117" i="4"/>
  <c r="E177" i="4"/>
  <c r="D117" i="4"/>
  <c r="D177" i="4"/>
  <c r="C117" i="4"/>
  <c r="C177" i="4"/>
  <c r="B117" i="4"/>
  <c r="AL116" i="4"/>
  <c r="AL176" i="4"/>
  <c r="AK116" i="4"/>
  <c r="AK176" i="4"/>
  <c r="AJ116" i="4"/>
  <c r="AJ176" i="4"/>
  <c r="AI116" i="4"/>
  <c r="AI176" i="4"/>
  <c r="AH116" i="4"/>
  <c r="AH176" i="4"/>
  <c r="AG116" i="4"/>
  <c r="AG176" i="4"/>
  <c r="AF116" i="4"/>
  <c r="AF176" i="4"/>
  <c r="AE116" i="4"/>
  <c r="AE176" i="4"/>
  <c r="AD116" i="4"/>
  <c r="AD176" i="4"/>
  <c r="AC116" i="4"/>
  <c r="AC176" i="4"/>
  <c r="AB116" i="4"/>
  <c r="AB176" i="4"/>
  <c r="AA116" i="4"/>
  <c r="AA176" i="4"/>
  <c r="Z116" i="4"/>
  <c r="Z176" i="4"/>
  <c r="Y116" i="4"/>
  <c r="Y176" i="4"/>
  <c r="X116" i="4"/>
  <c r="X176" i="4"/>
  <c r="W116" i="4"/>
  <c r="W176" i="4"/>
  <c r="V116" i="4"/>
  <c r="V176" i="4"/>
  <c r="U116" i="4"/>
  <c r="U176" i="4"/>
  <c r="T116" i="4"/>
  <c r="T176" i="4"/>
  <c r="S116" i="4"/>
  <c r="S176" i="4"/>
  <c r="R116" i="4"/>
  <c r="R176" i="4"/>
  <c r="Q116" i="4"/>
  <c r="Q176" i="4"/>
  <c r="P116" i="4"/>
  <c r="P176" i="4"/>
  <c r="O116" i="4"/>
  <c r="O176" i="4"/>
  <c r="N116" i="4"/>
  <c r="N176" i="4"/>
  <c r="M116" i="4"/>
  <c r="M176" i="4"/>
  <c r="L116" i="4"/>
  <c r="L176" i="4"/>
  <c r="K116" i="4"/>
  <c r="K176" i="4"/>
  <c r="J116" i="4"/>
  <c r="J176" i="4"/>
  <c r="I116" i="4"/>
  <c r="I176" i="4"/>
  <c r="H116" i="4"/>
  <c r="H176" i="4"/>
  <c r="G116" i="4"/>
  <c r="G176" i="4"/>
  <c r="F116" i="4"/>
  <c r="F176" i="4"/>
  <c r="E116" i="4"/>
  <c r="E176" i="4"/>
  <c r="D116" i="4"/>
  <c r="D176" i="4"/>
  <c r="C116" i="4"/>
  <c r="C176" i="4"/>
  <c r="B116" i="4"/>
  <c r="AL115" i="4"/>
  <c r="AL175" i="4"/>
  <c r="AK115" i="4"/>
  <c r="AK175" i="4"/>
  <c r="AJ115" i="4"/>
  <c r="AJ175" i="4"/>
  <c r="AI115" i="4"/>
  <c r="AI175" i="4"/>
  <c r="AH115" i="4"/>
  <c r="AH175" i="4"/>
  <c r="AG115" i="4"/>
  <c r="AG175" i="4"/>
  <c r="AF115" i="4"/>
  <c r="AF175" i="4"/>
  <c r="AE115" i="4"/>
  <c r="AE175" i="4"/>
  <c r="AD115" i="4"/>
  <c r="AD175" i="4"/>
  <c r="AC115" i="4"/>
  <c r="AC175" i="4"/>
  <c r="AB115" i="4"/>
  <c r="AB175" i="4"/>
  <c r="AA115" i="4"/>
  <c r="AA175" i="4"/>
  <c r="Z115" i="4"/>
  <c r="Z175" i="4"/>
  <c r="Y115" i="4"/>
  <c r="Y175" i="4"/>
  <c r="X115" i="4"/>
  <c r="X175" i="4"/>
  <c r="W115" i="4"/>
  <c r="W175" i="4"/>
  <c r="V115" i="4"/>
  <c r="V175" i="4"/>
  <c r="U115" i="4"/>
  <c r="U175" i="4"/>
  <c r="T115" i="4"/>
  <c r="T175" i="4"/>
  <c r="S115" i="4"/>
  <c r="S175" i="4"/>
  <c r="R115" i="4"/>
  <c r="R175" i="4"/>
  <c r="Q115" i="4"/>
  <c r="Q175" i="4"/>
  <c r="P115" i="4"/>
  <c r="P175" i="4"/>
  <c r="O115" i="4"/>
  <c r="O175" i="4"/>
  <c r="N115" i="4"/>
  <c r="N175" i="4"/>
  <c r="M115" i="4"/>
  <c r="M175" i="4"/>
  <c r="L115" i="4"/>
  <c r="L175" i="4"/>
  <c r="K115" i="4"/>
  <c r="K175" i="4"/>
  <c r="J115" i="4"/>
  <c r="J175" i="4"/>
  <c r="I115" i="4"/>
  <c r="I175" i="4"/>
  <c r="H115" i="4"/>
  <c r="H175" i="4"/>
  <c r="G115" i="4"/>
  <c r="G175" i="4"/>
  <c r="F115" i="4"/>
  <c r="F175" i="4"/>
  <c r="E115" i="4"/>
  <c r="E175" i="4"/>
  <c r="D115" i="4"/>
  <c r="D175" i="4"/>
  <c r="C115" i="4"/>
  <c r="C175" i="4"/>
  <c r="B115" i="4"/>
  <c r="AL114" i="4"/>
  <c r="AL174" i="4"/>
  <c r="AK114" i="4"/>
  <c r="AK174" i="4"/>
  <c r="AJ114" i="4"/>
  <c r="AJ174" i="4"/>
  <c r="AI114" i="4"/>
  <c r="AI174" i="4"/>
  <c r="AH114" i="4"/>
  <c r="AH174" i="4"/>
  <c r="AG114" i="4"/>
  <c r="AG174" i="4"/>
  <c r="AF114" i="4"/>
  <c r="AF174" i="4"/>
  <c r="AE114" i="4"/>
  <c r="AE174" i="4"/>
  <c r="AD114" i="4"/>
  <c r="AD174" i="4"/>
  <c r="AC114" i="4"/>
  <c r="AC174" i="4"/>
  <c r="AB114" i="4"/>
  <c r="AB174" i="4"/>
  <c r="AA114" i="4"/>
  <c r="AA174" i="4"/>
  <c r="Z114" i="4"/>
  <c r="Z174" i="4"/>
  <c r="Y114" i="4"/>
  <c r="Y174" i="4"/>
  <c r="X114" i="4"/>
  <c r="X174" i="4"/>
  <c r="W114" i="4"/>
  <c r="W174" i="4"/>
  <c r="V114" i="4"/>
  <c r="V174" i="4"/>
  <c r="U114" i="4"/>
  <c r="U174" i="4"/>
  <c r="T114" i="4"/>
  <c r="T174" i="4"/>
  <c r="S114" i="4"/>
  <c r="S174" i="4"/>
  <c r="R114" i="4"/>
  <c r="R174" i="4"/>
  <c r="Q114" i="4"/>
  <c r="Q174" i="4"/>
  <c r="P114" i="4"/>
  <c r="P174" i="4"/>
  <c r="O114" i="4"/>
  <c r="O174" i="4"/>
  <c r="N114" i="4"/>
  <c r="N174" i="4"/>
  <c r="M114" i="4"/>
  <c r="M174" i="4"/>
  <c r="L114" i="4"/>
  <c r="L174" i="4"/>
  <c r="K114" i="4"/>
  <c r="K174" i="4"/>
  <c r="J114" i="4"/>
  <c r="J174" i="4"/>
  <c r="I114" i="4"/>
  <c r="I174" i="4"/>
  <c r="H114" i="4"/>
  <c r="H174" i="4"/>
  <c r="G114" i="4"/>
  <c r="G174" i="4"/>
  <c r="F114" i="4"/>
  <c r="F174" i="4"/>
  <c r="E114" i="4"/>
  <c r="E174" i="4"/>
  <c r="D114" i="4"/>
  <c r="D174" i="4"/>
  <c r="C114" i="4"/>
  <c r="C174" i="4"/>
  <c r="B114" i="4"/>
  <c r="AL113" i="4"/>
  <c r="AL173" i="4"/>
  <c r="AK113" i="4"/>
  <c r="AK173" i="4"/>
  <c r="AJ113" i="4"/>
  <c r="AJ173" i="4"/>
  <c r="AI113" i="4"/>
  <c r="AI173" i="4"/>
  <c r="AH113" i="4"/>
  <c r="AH173" i="4"/>
  <c r="AG113" i="4"/>
  <c r="AG173" i="4"/>
  <c r="AF113" i="4"/>
  <c r="AF173" i="4"/>
  <c r="AE113" i="4"/>
  <c r="AE173" i="4"/>
  <c r="AD113" i="4"/>
  <c r="AD173" i="4"/>
  <c r="AC113" i="4"/>
  <c r="AC173" i="4"/>
  <c r="AB113" i="4"/>
  <c r="AB173" i="4"/>
  <c r="AA113" i="4"/>
  <c r="AA173" i="4"/>
  <c r="Z113" i="4"/>
  <c r="Z173" i="4"/>
  <c r="Y113" i="4"/>
  <c r="Y173" i="4"/>
  <c r="X113" i="4"/>
  <c r="X173" i="4"/>
  <c r="W113" i="4"/>
  <c r="W173" i="4"/>
  <c r="V113" i="4"/>
  <c r="V173" i="4"/>
  <c r="U113" i="4"/>
  <c r="U173" i="4"/>
  <c r="T113" i="4"/>
  <c r="T173" i="4"/>
  <c r="S113" i="4"/>
  <c r="S173" i="4"/>
  <c r="R113" i="4"/>
  <c r="R173" i="4"/>
  <c r="Q113" i="4"/>
  <c r="Q173" i="4"/>
  <c r="P113" i="4"/>
  <c r="P173" i="4"/>
  <c r="O113" i="4"/>
  <c r="O173" i="4"/>
  <c r="N113" i="4"/>
  <c r="N173" i="4"/>
  <c r="M113" i="4"/>
  <c r="M173" i="4"/>
  <c r="L113" i="4"/>
  <c r="L173" i="4"/>
  <c r="K113" i="4"/>
  <c r="K173" i="4"/>
  <c r="J113" i="4"/>
  <c r="J173" i="4"/>
  <c r="I113" i="4"/>
  <c r="I173" i="4"/>
  <c r="H113" i="4"/>
  <c r="H173" i="4"/>
  <c r="G113" i="4"/>
  <c r="G173" i="4"/>
  <c r="F113" i="4"/>
  <c r="F173" i="4"/>
  <c r="E113" i="4"/>
  <c r="E173" i="4"/>
  <c r="D113" i="4"/>
  <c r="D173" i="4"/>
  <c r="C113" i="4"/>
  <c r="C173" i="4"/>
  <c r="B113" i="4"/>
  <c r="AL112" i="4"/>
  <c r="AL172" i="4"/>
  <c r="AK112" i="4"/>
  <c r="AK172" i="4"/>
  <c r="AJ112" i="4"/>
  <c r="AJ172" i="4"/>
  <c r="AI112" i="4"/>
  <c r="AI172" i="4"/>
  <c r="AH112" i="4"/>
  <c r="AH172" i="4"/>
  <c r="AG112" i="4"/>
  <c r="AG172" i="4"/>
  <c r="AF112" i="4"/>
  <c r="AF172" i="4"/>
  <c r="AE112" i="4"/>
  <c r="AE172" i="4"/>
  <c r="AD112" i="4"/>
  <c r="AD172" i="4"/>
  <c r="AC112" i="4"/>
  <c r="AC172" i="4"/>
  <c r="AB112" i="4"/>
  <c r="AB172" i="4"/>
  <c r="AA112" i="4"/>
  <c r="AA172" i="4"/>
  <c r="Z112" i="4"/>
  <c r="Z172" i="4"/>
  <c r="Y112" i="4"/>
  <c r="Y172" i="4"/>
  <c r="X112" i="4"/>
  <c r="X172" i="4"/>
  <c r="W112" i="4"/>
  <c r="W172" i="4"/>
  <c r="V112" i="4"/>
  <c r="V172" i="4"/>
  <c r="U112" i="4"/>
  <c r="U172" i="4"/>
  <c r="T112" i="4"/>
  <c r="T172" i="4"/>
  <c r="S112" i="4"/>
  <c r="S172" i="4"/>
  <c r="R112" i="4"/>
  <c r="R172" i="4"/>
  <c r="Q112" i="4"/>
  <c r="Q172" i="4"/>
  <c r="P112" i="4"/>
  <c r="P172" i="4"/>
  <c r="O112" i="4"/>
  <c r="O172" i="4"/>
  <c r="N112" i="4"/>
  <c r="N172" i="4"/>
  <c r="M112" i="4"/>
  <c r="M172" i="4"/>
  <c r="L112" i="4"/>
  <c r="L172" i="4"/>
  <c r="K112" i="4"/>
  <c r="K172" i="4"/>
  <c r="J112" i="4"/>
  <c r="J172" i="4"/>
  <c r="I112" i="4"/>
  <c r="I172" i="4"/>
  <c r="H112" i="4"/>
  <c r="H172" i="4"/>
  <c r="G112" i="4"/>
  <c r="G172" i="4"/>
  <c r="F112" i="4"/>
  <c r="F172" i="4"/>
  <c r="E112" i="4"/>
  <c r="E172" i="4"/>
  <c r="D112" i="4"/>
  <c r="D172" i="4"/>
  <c r="C112" i="4"/>
  <c r="C172" i="4"/>
  <c r="B112" i="4"/>
  <c r="AL111" i="4"/>
  <c r="AL171" i="4"/>
  <c r="AK111" i="4"/>
  <c r="AK171" i="4"/>
  <c r="AJ111" i="4"/>
  <c r="AJ171" i="4"/>
  <c r="AI111" i="4"/>
  <c r="AI171" i="4"/>
  <c r="AH111" i="4"/>
  <c r="AH171" i="4"/>
  <c r="AG111" i="4"/>
  <c r="AG171" i="4"/>
  <c r="AF111" i="4"/>
  <c r="AF171" i="4"/>
  <c r="AE111" i="4"/>
  <c r="AE171" i="4"/>
  <c r="AD111" i="4"/>
  <c r="AD171" i="4"/>
  <c r="AC111" i="4"/>
  <c r="AC171" i="4"/>
  <c r="AB111" i="4"/>
  <c r="AB171" i="4"/>
  <c r="AA111" i="4"/>
  <c r="AA171" i="4"/>
  <c r="Z111" i="4"/>
  <c r="Z171" i="4"/>
  <c r="Y111" i="4"/>
  <c r="Y171" i="4"/>
  <c r="X111" i="4"/>
  <c r="X171" i="4"/>
  <c r="W111" i="4"/>
  <c r="W171" i="4"/>
  <c r="V111" i="4"/>
  <c r="V171" i="4"/>
  <c r="U111" i="4"/>
  <c r="U171" i="4"/>
  <c r="T111" i="4"/>
  <c r="T171" i="4"/>
  <c r="S111" i="4"/>
  <c r="S171" i="4"/>
  <c r="R111" i="4"/>
  <c r="R171" i="4"/>
  <c r="Q111" i="4"/>
  <c r="Q171" i="4"/>
  <c r="P111" i="4"/>
  <c r="P171" i="4"/>
  <c r="O111" i="4"/>
  <c r="O171" i="4"/>
  <c r="N111" i="4"/>
  <c r="N171" i="4"/>
  <c r="M111" i="4"/>
  <c r="M171" i="4"/>
  <c r="L111" i="4"/>
  <c r="L171" i="4"/>
  <c r="K111" i="4"/>
  <c r="K171" i="4"/>
  <c r="J111" i="4"/>
  <c r="J171" i="4"/>
  <c r="I111" i="4"/>
  <c r="I171" i="4"/>
  <c r="H111" i="4"/>
  <c r="H171" i="4"/>
  <c r="G111" i="4"/>
  <c r="G171" i="4"/>
  <c r="F111" i="4"/>
  <c r="F171" i="4"/>
  <c r="E111" i="4"/>
  <c r="E171" i="4"/>
  <c r="D111" i="4"/>
  <c r="D171" i="4"/>
  <c r="C111" i="4"/>
  <c r="C171" i="4"/>
  <c r="B111" i="4"/>
  <c r="AL110" i="4"/>
  <c r="AL170" i="4"/>
  <c r="AK110" i="4"/>
  <c r="AK170" i="4"/>
  <c r="AJ110" i="4"/>
  <c r="AJ170" i="4"/>
  <c r="AI110" i="4"/>
  <c r="AI170" i="4"/>
  <c r="AH110" i="4"/>
  <c r="AH170" i="4"/>
  <c r="AG110" i="4"/>
  <c r="AG170" i="4"/>
  <c r="AF110" i="4"/>
  <c r="AF170" i="4"/>
  <c r="AE110" i="4"/>
  <c r="AE170" i="4"/>
  <c r="AD110" i="4"/>
  <c r="AD170" i="4"/>
  <c r="AC110" i="4"/>
  <c r="AC170" i="4"/>
  <c r="AB110" i="4"/>
  <c r="AB170" i="4"/>
  <c r="AA110" i="4"/>
  <c r="AA170" i="4"/>
  <c r="Z110" i="4"/>
  <c r="Z170" i="4"/>
  <c r="Y110" i="4"/>
  <c r="Y170" i="4"/>
  <c r="X110" i="4"/>
  <c r="X170" i="4"/>
  <c r="W110" i="4"/>
  <c r="W170" i="4"/>
  <c r="V110" i="4"/>
  <c r="V170" i="4"/>
  <c r="U110" i="4"/>
  <c r="U170" i="4"/>
  <c r="T110" i="4"/>
  <c r="T170" i="4"/>
  <c r="S110" i="4"/>
  <c r="S170" i="4"/>
  <c r="R110" i="4"/>
  <c r="R170" i="4"/>
  <c r="Q110" i="4"/>
  <c r="Q170" i="4"/>
  <c r="P110" i="4"/>
  <c r="P170" i="4"/>
  <c r="O110" i="4"/>
  <c r="O170" i="4"/>
  <c r="N110" i="4"/>
  <c r="N170" i="4"/>
  <c r="M110" i="4"/>
  <c r="M170" i="4"/>
  <c r="L110" i="4"/>
  <c r="L170" i="4"/>
  <c r="K110" i="4"/>
  <c r="K170" i="4"/>
  <c r="I110" i="4"/>
  <c r="I170" i="4"/>
  <c r="H110" i="4"/>
  <c r="H170" i="4"/>
  <c r="G110" i="4"/>
  <c r="G170" i="4"/>
  <c r="E110" i="4"/>
  <c r="E170" i="4"/>
  <c r="D110" i="4"/>
  <c r="D170" i="4"/>
  <c r="C110" i="4"/>
  <c r="C170" i="4"/>
  <c r="AL109" i="4"/>
  <c r="AL169" i="4"/>
  <c r="AK109" i="4"/>
  <c r="AK169" i="4"/>
  <c r="AJ109" i="4"/>
  <c r="AJ169" i="4"/>
  <c r="AH109" i="4"/>
  <c r="AH169" i="4"/>
  <c r="AG109" i="4"/>
  <c r="AG169" i="4"/>
  <c r="AF109" i="4"/>
  <c r="AF169" i="4"/>
  <c r="AD109" i="4"/>
  <c r="AD169" i="4"/>
  <c r="AC109" i="4"/>
  <c r="AC169" i="4"/>
  <c r="AB109" i="4"/>
  <c r="AB169" i="4"/>
  <c r="Z109" i="4"/>
  <c r="Z169" i="4"/>
  <c r="Y109" i="4"/>
  <c r="Y169" i="4"/>
  <c r="X109" i="4"/>
  <c r="X169" i="4"/>
  <c r="V109" i="4"/>
  <c r="V169" i="4"/>
  <c r="U109" i="4"/>
  <c r="U169" i="4"/>
  <c r="T109" i="4"/>
  <c r="T169" i="4"/>
  <c r="R109" i="4"/>
  <c r="R169" i="4"/>
  <c r="Q109" i="4"/>
  <c r="Q169" i="4"/>
  <c r="P109" i="4"/>
  <c r="P169" i="4"/>
  <c r="N109" i="4"/>
  <c r="N169" i="4"/>
  <c r="M109" i="4"/>
  <c r="M169" i="4"/>
  <c r="L109" i="4"/>
  <c r="L169" i="4"/>
  <c r="J109" i="4"/>
  <c r="J169" i="4"/>
  <c r="I109" i="4"/>
  <c r="I169" i="4"/>
  <c r="H109" i="4"/>
  <c r="H169" i="4"/>
  <c r="F109" i="4"/>
  <c r="F169" i="4"/>
  <c r="E109" i="4"/>
  <c r="E169" i="4"/>
  <c r="D109" i="4"/>
  <c r="D169" i="4"/>
  <c r="B109" i="4"/>
  <c r="AL108" i="4"/>
  <c r="AL168" i="4"/>
  <c r="AK108" i="4"/>
  <c r="AK168" i="4"/>
  <c r="AI108" i="4"/>
  <c r="AI168" i="4"/>
  <c r="AH108" i="4"/>
  <c r="AH168" i="4"/>
  <c r="AG108" i="4"/>
  <c r="AG168" i="4"/>
  <c r="AE108" i="4"/>
  <c r="AE168" i="4"/>
  <c r="AD108" i="4"/>
  <c r="AD168" i="4"/>
  <c r="AC108" i="4"/>
  <c r="AC168" i="4"/>
  <c r="AA108" i="4"/>
  <c r="AA168" i="4"/>
  <c r="Z108" i="4"/>
  <c r="Z168" i="4"/>
  <c r="Y108" i="4"/>
  <c r="Y168" i="4"/>
  <c r="W108" i="4"/>
  <c r="W168" i="4"/>
  <c r="V108" i="4"/>
  <c r="V168" i="4"/>
  <c r="U108" i="4"/>
  <c r="U168" i="4"/>
  <c r="S108" i="4"/>
  <c r="S168" i="4"/>
  <c r="R108" i="4"/>
  <c r="R168" i="4"/>
  <c r="Q108" i="4"/>
  <c r="Q168" i="4"/>
  <c r="O108" i="4"/>
  <c r="O168" i="4"/>
  <c r="N108" i="4"/>
  <c r="N168" i="4"/>
  <c r="M108" i="4"/>
  <c r="M168" i="4"/>
  <c r="K108" i="4"/>
  <c r="K168" i="4"/>
  <c r="J108" i="4"/>
  <c r="J168" i="4"/>
  <c r="I108" i="4"/>
  <c r="I168" i="4"/>
  <c r="G108" i="4"/>
  <c r="G168" i="4"/>
  <c r="F108" i="4"/>
  <c r="F168" i="4"/>
  <c r="E108" i="4"/>
  <c r="E168" i="4"/>
  <c r="C108" i="4"/>
  <c r="C168" i="4"/>
  <c r="B108" i="4"/>
  <c r="AL107" i="4"/>
  <c r="AL167" i="4"/>
  <c r="AJ107" i="4"/>
  <c r="AJ167" i="4"/>
  <c r="AI107" i="4"/>
  <c r="AI167" i="4"/>
  <c r="AH107" i="4"/>
  <c r="AH167" i="4"/>
  <c r="AF107" i="4"/>
  <c r="AF167" i="4"/>
  <c r="AE107" i="4"/>
  <c r="AE167" i="4"/>
  <c r="AD107" i="4"/>
  <c r="AD167" i="4"/>
  <c r="AB107" i="4"/>
  <c r="AB167" i="4"/>
  <c r="AA107" i="4"/>
  <c r="AA167" i="4"/>
  <c r="Z107" i="4"/>
  <c r="Z167" i="4"/>
  <c r="X107" i="4"/>
  <c r="X167" i="4"/>
  <c r="W107" i="4"/>
  <c r="W167" i="4"/>
  <c r="V107" i="4"/>
  <c r="V167" i="4"/>
  <c r="T107" i="4"/>
  <c r="T167" i="4"/>
  <c r="S107" i="4"/>
  <c r="S167" i="4"/>
  <c r="R107" i="4"/>
  <c r="R167" i="4"/>
  <c r="P107" i="4"/>
  <c r="P167" i="4"/>
  <c r="O107" i="4"/>
  <c r="O167" i="4"/>
  <c r="N107" i="4"/>
  <c r="N167" i="4"/>
  <c r="L107" i="4"/>
  <c r="L167" i="4"/>
  <c r="K107" i="4"/>
  <c r="K167" i="4"/>
  <c r="J107" i="4"/>
  <c r="J167" i="4"/>
  <c r="H107" i="4"/>
  <c r="H167" i="4"/>
  <c r="G107" i="4"/>
  <c r="G167" i="4"/>
  <c r="F107" i="4"/>
  <c r="F167" i="4"/>
  <c r="D107" i="4"/>
  <c r="D167" i="4"/>
  <c r="C107" i="4"/>
  <c r="C167" i="4"/>
  <c r="B107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AL104" i="4"/>
  <c r="AK104" i="4"/>
  <c r="AJ104" i="4"/>
  <c r="AI104" i="4"/>
  <c r="AH104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AL75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AL74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AL68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AN68" i="4"/>
  <c r="AL67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AL66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AN66" i="4"/>
  <c r="AL65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AL64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AN64" i="4"/>
  <c r="AL63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AL62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AN62" i="4"/>
  <c r="AL61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AL60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AL59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AL58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AN58" i="4"/>
  <c r="AL57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AN56" i="4"/>
  <c r="AL55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AN54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AN52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AN50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AN48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AL46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AN46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G37" i="4"/>
  <c r="AN160" i="5"/>
  <c r="AM160" i="5"/>
  <c r="AN159" i="5"/>
  <c r="AM159" i="5"/>
  <c r="AN158" i="5"/>
  <c r="AM158" i="5"/>
  <c r="AN157" i="5"/>
  <c r="AM157" i="5"/>
  <c r="AN156" i="5"/>
  <c r="AM156" i="5"/>
  <c r="AN155" i="5"/>
  <c r="AM155" i="5"/>
  <c r="AN154" i="5"/>
  <c r="AM154" i="5"/>
  <c r="AN153" i="5"/>
  <c r="AM153" i="5"/>
  <c r="AN152" i="5"/>
  <c r="AM152" i="5"/>
  <c r="AN151" i="5"/>
  <c r="AM151" i="5"/>
  <c r="AN150" i="5"/>
  <c r="AM150" i="5"/>
  <c r="AN149" i="5"/>
  <c r="AM149" i="5"/>
  <c r="AN148" i="5"/>
  <c r="AM148" i="5"/>
  <c r="AN147" i="5"/>
  <c r="AM147" i="5"/>
  <c r="AN146" i="5"/>
  <c r="AM146" i="5"/>
  <c r="AN145" i="5"/>
  <c r="AM145" i="5"/>
  <c r="AN144" i="5"/>
  <c r="AM144" i="5"/>
  <c r="AN143" i="5"/>
  <c r="AM143" i="5"/>
  <c r="AN142" i="5"/>
  <c r="AM142" i="5"/>
  <c r="AN141" i="5"/>
  <c r="AM141" i="5"/>
  <c r="AN140" i="5"/>
  <c r="AM140" i="5"/>
  <c r="AN139" i="5"/>
  <c r="AM139" i="5"/>
  <c r="AN138" i="5"/>
  <c r="AM138" i="5"/>
  <c r="AN137" i="5"/>
  <c r="AM137" i="5"/>
  <c r="AL135" i="5"/>
  <c r="AK135" i="5"/>
  <c r="AJ135" i="5"/>
  <c r="AI135" i="5"/>
  <c r="AH135" i="5"/>
  <c r="AG135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C135" i="5"/>
  <c r="B135" i="5"/>
  <c r="AL134" i="5"/>
  <c r="AK134" i="5"/>
  <c r="AJ134" i="5"/>
  <c r="AI134" i="5"/>
  <c r="AH134" i="5"/>
  <c r="AG134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D134" i="5"/>
  <c r="C134" i="5"/>
  <c r="B134" i="5"/>
  <c r="AL130" i="5"/>
  <c r="AL190" i="5"/>
  <c r="AK130" i="5"/>
  <c r="AK190" i="5"/>
  <c r="AJ130" i="5"/>
  <c r="AJ190" i="5"/>
  <c r="AI130" i="5"/>
  <c r="AI190" i="5"/>
  <c r="AH130" i="5"/>
  <c r="AH190" i="5"/>
  <c r="AG130" i="5"/>
  <c r="AG190" i="5"/>
  <c r="AL129" i="5"/>
  <c r="AL189" i="5"/>
  <c r="AK129" i="5"/>
  <c r="AK189" i="5"/>
  <c r="AJ129" i="5"/>
  <c r="AJ189" i="5"/>
  <c r="AI129" i="5"/>
  <c r="AI189" i="5"/>
  <c r="AH129" i="5"/>
  <c r="AH189" i="5"/>
  <c r="AG129" i="5"/>
  <c r="AG189" i="5"/>
  <c r="AL128" i="5"/>
  <c r="AL188" i="5"/>
  <c r="AK128" i="5"/>
  <c r="AK188" i="5"/>
  <c r="AJ128" i="5"/>
  <c r="AJ188" i="5"/>
  <c r="AI128" i="5"/>
  <c r="AI188" i="5"/>
  <c r="AH128" i="5"/>
  <c r="AH188" i="5"/>
  <c r="AG128" i="5"/>
  <c r="AG188" i="5"/>
  <c r="AL127" i="5"/>
  <c r="AL187" i="5"/>
  <c r="AK127" i="5"/>
  <c r="AK187" i="5"/>
  <c r="AJ127" i="5"/>
  <c r="AJ187" i="5"/>
  <c r="AI127" i="5"/>
  <c r="AI187" i="5"/>
  <c r="AH127" i="5"/>
  <c r="AH187" i="5"/>
  <c r="AG127" i="5"/>
  <c r="AG187" i="5"/>
  <c r="AL126" i="5"/>
  <c r="AL186" i="5"/>
  <c r="AK126" i="5"/>
  <c r="AK186" i="5"/>
  <c r="AJ126" i="5"/>
  <c r="AJ186" i="5"/>
  <c r="AI126" i="5"/>
  <c r="AI186" i="5"/>
  <c r="AH126" i="5"/>
  <c r="AH186" i="5"/>
  <c r="AG126" i="5"/>
  <c r="AG186" i="5"/>
  <c r="AL125" i="5"/>
  <c r="AL185" i="5"/>
  <c r="AK125" i="5"/>
  <c r="AK185" i="5"/>
  <c r="AJ125" i="5"/>
  <c r="AJ185" i="5"/>
  <c r="AI125" i="5"/>
  <c r="AI185" i="5"/>
  <c r="AH125" i="5"/>
  <c r="AH185" i="5"/>
  <c r="AG125" i="5"/>
  <c r="AG185" i="5"/>
  <c r="AL124" i="5"/>
  <c r="AL184" i="5"/>
  <c r="AK124" i="5"/>
  <c r="AK184" i="5"/>
  <c r="AJ124" i="5"/>
  <c r="AJ184" i="5"/>
  <c r="AI124" i="5"/>
  <c r="AI184" i="5"/>
  <c r="AH124" i="5"/>
  <c r="AH184" i="5"/>
  <c r="AG124" i="5"/>
  <c r="AG184" i="5"/>
  <c r="AL123" i="5"/>
  <c r="AL183" i="5"/>
  <c r="AK123" i="5"/>
  <c r="AK183" i="5"/>
  <c r="AJ123" i="5"/>
  <c r="AJ183" i="5"/>
  <c r="AI123" i="5"/>
  <c r="AI183" i="5"/>
  <c r="AH123" i="5"/>
  <c r="AH183" i="5"/>
  <c r="AG123" i="5"/>
  <c r="AG183" i="5"/>
  <c r="AL122" i="5"/>
  <c r="AL182" i="5"/>
  <c r="AK122" i="5"/>
  <c r="AK182" i="5"/>
  <c r="AJ122" i="5"/>
  <c r="AJ182" i="5"/>
  <c r="AI122" i="5"/>
  <c r="AI182" i="5"/>
  <c r="AH122" i="5"/>
  <c r="AH182" i="5"/>
  <c r="AG122" i="5"/>
  <c r="AG182" i="5"/>
  <c r="AL121" i="5"/>
  <c r="AL181" i="5"/>
  <c r="AK121" i="5"/>
  <c r="AK181" i="5"/>
  <c r="AJ121" i="5"/>
  <c r="AJ181" i="5"/>
  <c r="AI121" i="5"/>
  <c r="AI181" i="5"/>
  <c r="AH121" i="5"/>
  <c r="AH181" i="5"/>
  <c r="AG121" i="5"/>
  <c r="AG181" i="5"/>
  <c r="AL120" i="5"/>
  <c r="AL180" i="5"/>
  <c r="AK120" i="5"/>
  <c r="AK180" i="5"/>
  <c r="AJ120" i="5"/>
  <c r="AJ180" i="5"/>
  <c r="AI120" i="5"/>
  <c r="AI180" i="5"/>
  <c r="AH120" i="5"/>
  <c r="AH180" i="5"/>
  <c r="AG120" i="5"/>
  <c r="AG180" i="5"/>
  <c r="AL119" i="5"/>
  <c r="AL179" i="5"/>
  <c r="AK119" i="5"/>
  <c r="AK179" i="5"/>
  <c r="AJ119" i="5"/>
  <c r="AJ179" i="5"/>
  <c r="AI119" i="5"/>
  <c r="AI179" i="5"/>
  <c r="AH119" i="5"/>
  <c r="AH179" i="5"/>
  <c r="AG119" i="5"/>
  <c r="AG179" i="5"/>
  <c r="AL118" i="5"/>
  <c r="AL178" i="5"/>
  <c r="AK118" i="5"/>
  <c r="AK178" i="5"/>
  <c r="AJ118" i="5"/>
  <c r="AJ178" i="5"/>
  <c r="AI118" i="5"/>
  <c r="AI178" i="5"/>
  <c r="AH118" i="5"/>
  <c r="AH178" i="5"/>
  <c r="AG118" i="5"/>
  <c r="AG178" i="5"/>
  <c r="AL117" i="5"/>
  <c r="AL177" i="5"/>
  <c r="AK117" i="5"/>
  <c r="AK177" i="5"/>
  <c r="AJ117" i="5"/>
  <c r="AJ177" i="5"/>
  <c r="AI117" i="5"/>
  <c r="AI177" i="5"/>
  <c r="AH117" i="5"/>
  <c r="AH177" i="5"/>
  <c r="AG117" i="5"/>
  <c r="AG177" i="5"/>
  <c r="AL116" i="5"/>
  <c r="AL176" i="5"/>
  <c r="AK116" i="5"/>
  <c r="AK176" i="5"/>
  <c r="AJ116" i="5"/>
  <c r="AJ176" i="5"/>
  <c r="AI116" i="5"/>
  <c r="AI176" i="5"/>
  <c r="AH116" i="5"/>
  <c r="AH176" i="5"/>
  <c r="AG116" i="5"/>
  <c r="AG176" i="5"/>
  <c r="AL115" i="5"/>
  <c r="AL175" i="5"/>
  <c r="AK115" i="5"/>
  <c r="AK175" i="5"/>
  <c r="AJ115" i="5"/>
  <c r="AJ175" i="5"/>
  <c r="AI115" i="5"/>
  <c r="AI175" i="5"/>
  <c r="AH115" i="5"/>
  <c r="AH175" i="5"/>
  <c r="AG115" i="5"/>
  <c r="AG175" i="5"/>
  <c r="AL114" i="5"/>
  <c r="AL174" i="5"/>
  <c r="AK114" i="5"/>
  <c r="AK174" i="5"/>
  <c r="AJ114" i="5"/>
  <c r="AJ174" i="5"/>
  <c r="AI114" i="5"/>
  <c r="AI174" i="5"/>
  <c r="AH114" i="5"/>
  <c r="AH174" i="5"/>
  <c r="AG114" i="5"/>
  <c r="AG174" i="5"/>
  <c r="AL113" i="5"/>
  <c r="AL173" i="5"/>
  <c r="AK113" i="5"/>
  <c r="AK173" i="5"/>
  <c r="AJ113" i="5"/>
  <c r="AJ173" i="5"/>
  <c r="AI113" i="5"/>
  <c r="AI173" i="5"/>
  <c r="AH113" i="5"/>
  <c r="AH173" i="5"/>
  <c r="AG113" i="5"/>
  <c r="AG173" i="5"/>
  <c r="O113" i="5"/>
  <c r="O173" i="5"/>
  <c r="AL112" i="5"/>
  <c r="AL172" i="5"/>
  <c r="AK112" i="5"/>
  <c r="AK172" i="5"/>
  <c r="AJ112" i="5"/>
  <c r="AJ172" i="5"/>
  <c r="AI112" i="5"/>
  <c r="AI172" i="5"/>
  <c r="AH112" i="5"/>
  <c r="AH172" i="5"/>
  <c r="AG112" i="5"/>
  <c r="AG172" i="5"/>
  <c r="AL111" i="5"/>
  <c r="AL171" i="5"/>
  <c r="AK111" i="5"/>
  <c r="AK171" i="5"/>
  <c r="AJ111" i="5"/>
  <c r="AJ171" i="5"/>
  <c r="AI111" i="5"/>
  <c r="AI171" i="5"/>
  <c r="AH111" i="5"/>
  <c r="AH171" i="5"/>
  <c r="AG111" i="5"/>
  <c r="AG171" i="5"/>
  <c r="AL110" i="5"/>
  <c r="AL170" i="5"/>
  <c r="AK110" i="5"/>
  <c r="AK170" i="5"/>
  <c r="AJ110" i="5"/>
  <c r="AJ170" i="5"/>
  <c r="AI110" i="5"/>
  <c r="AI170" i="5"/>
  <c r="AH110" i="5"/>
  <c r="AH170" i="5"/>
  <c r="AG110" i="5"/>
  <c r="AG170" i="5"/>
  <c r="AL109" i="5"/>
  <c r="AL169" i="5"/>
  <c r="AK109" i="5"/>
  <c r="AK169" i="5"/>
  <c r="AJ109" i="5"/>
  <c r="AJ169" i="5"/>
  <c r="AI109" i="5"/>
  <c r="AI169" i="5"/>
  <c r="AH109" i="5"/>
  <c r="AH169" i="5"/>
  <c r="AG109" i="5"/>
  <c r="AG169" i="5"/>
  <c r="AL108" i="5"/>
  <c r="AL168" i="5"/>
  <c r="AK108" i="5"/>
  <c r="AK168" i="5"/>
  <c r="AJ108" i="5"/>
  <c r="AJ168" i="5"/>
  <c r="AI108" i="5"/>
  <c r="AI168" i="5"/>
  <c r="AH108" i="5"/>
  <c r="AH168" i="5"/>
  <c r="AG108" i="5"/>
  <c r="AG168" i="5"/>
  <c r="AL107" i="5"/>
  <c r="AL167" i="5"/>
  <c r="AK107" i="5"/>
  <c r="AK167" i="5"/>
  <c r="AJ107" i="5"/>
  <c r="AJ167" i="5"/>
  <c r="AI107" i="5"/>
  <c r="AI167" i="5"/>
  <c r="AH107" i="5"/>
  <c r="AH167" i="5"/>
  <c r="AG107" i="5"/>
  <c r="AG167" i="5"/>
  <c r="AL105" i="5"/>
  <c r="AK105" i="5"/>
  <c r="AJ105" i="5"/>
  <c r="AI105" i="5"/>
  <c r="AH105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B105" i="5"/>
  <c r="AL104" i="5"/>
  <c r="AK104" i="5"/>
  <c r="AJ104" i="5"/>
  <c r="AI104" i="5"/>
  <c r="AH104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B104" i="5"/>
  <c r="AL75" i="5"/>
  <c r="AK75" i="5"/>
  <c r="AJ75" i="5"/>
  <c r="AI75" i="5"/>
  <c r="AH75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B75" i="5"/>
  <c r="AL74" i="5"/>
  <c r="AK74" i="5"/>
  <c r="AJ74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B74" i="5"/>
  <c r="AL69" i="5"/>
  <c r="AK69" i="5"/>
  <c r="AJ69" i="5"/>
  <c r="AI69" i="5"/>
  <c r="AH69" i="5"/>
  <c r="AG69" i="5"/>
  <c r="AL68" i="5"/>
  <c r="AK68" i="5"/>
  <c r="AJ68" i="5"/>
  <c r="AI68" i="5"/>
  <c r="AH68" i="5"/>
  <c r="AG68" i="5"/>
  <c r="AL67" i="5"/>
  <c r="AK67" i="5"/>
  <c r="AJ67" i="5"/>
  <c r="AI67" i="5"/>
  <c r="AH67" i="5"/>
  <c r="AG67" i="5"/>
  <c r="AL66" i="5"/>
  <c r="AK66" i="5"/>
  <c r="AJ66" i="5"/>
  <c r="AI66" i="5"/>
  <c r="AH66" i="5"/>
  <c r="AG66" i="5"/>
  <c r="AL65" i="5"/>
  <c r="AK65" i="5"/>
  <c r="AJ65" i="5"/>
  <c r="AI65" i="5"/>
  <c r="AH65" i="5"/>
  <c r="AG65" i="5"/>
  <c r="AL64" i="5"/>
  <c r="AK64" i="5"/>
  <c r="AJ64" i="5"/>
  <c r="AI64" i="5"/>
  <c r="AH64" i="5"/>
  <c r="AG64" i="5"/>
  <c r="AL63" i="5"/>
  <c r="AK63" i="5"/>
  <c r="AJ63" i="5"/>
  <c r="AI63" i="5"/>
  <c r="AH63" i="5"/>
  <c r="AG63" i="5"/>
  <c r="AL62" i="5"/>
  <c r="AK62" i="5"/>
  <c r="AJ62" i="5"/>
  <c r="AI62" i="5"/>
  <c r="AH62" i="5"/>
  <c r="AG62" i="5"/>
  <c r="AL61" i="5"/>
  <c r="AK61" i="5"/>
  <c r="AJ61" i="5"/>
  <c r="AI61" i="5"/>
  <c r="AH61" i="5"/>
  <c r="AG61" i="5"/>
  <c r="AL60" i="5"/>
  <c r="AK60" i="5"/>
  <c r="AJ60" i="5"/>
  <c r="AI60" i="5"/>
  <c r="AH60" i="5"/>
  <c r="AG60" i="5"/>
  <c r="AL59" i="5"/>
  <c r="AK59" i="5"/>
  <c r="AJ59" i="5"/>
  <c r="AI59" i="5"/>
  <c r="AH59" i="5"/>
  <c r="AG59" i="5"/>
  <c r="AL58" i="5"/>
  <c r="AK58" i="5"/>
  <c r="AJ58" i="5"/>
  <c r="AI58" i="5"/>
  <c r="AH58" i="5"/>
  <c r="AG58" i="5"/>
  <c r="AL57" i="5"/>
  <c r="AK57" i="5"/>
  <c r="AJ57" i="5"/>
  <c r="AI57" i="5"/>
  <c r="AH57" i="5"/>
  <c r="AG57" i="5"/>
  <c r="AL56" i="5"/>
  <c r="AK56" i="5"/>
  <c r="AJ56" i="5"/>
  <c r="AI56" i="5"/>
  <c r="AH56" i="5"/>
  <c r="AG56" i="5"/>
  <c r="AL55" i="5"/>
  <c r="AK55" i="5"/>
  <c r="AJ55" i="5"/>
  <c r="AI55" i="5"/>
  <c r="AH55" i="5"/>
  <c r="AG55" i="5"/>
  <c r="AL54" i="5"/>
  <c r="AK54" i="5"/>
  <c r="AJ54" i="5"/>
  <c r="AI54" i="5"/>
  <c r="AH54" i="5"/>
  <c r="AG54" i="5"/>
  <c r="AL53" i="5"/>
  <c r="AK53" i="5"/>
  <c r="AJ53" i="5"/>
  <c r="AI53" i="5"/>
  <c r="AH53" i="5"/>
  <c r="AG53" i="5"/>
  <c r="AL52" i="5"/>
  <c r="AK52" i="5"/>
  <c r="AJ52" i="5"/>
  <c r="AI52" i="5"/>
  <c r="AH52" i="5"/>
  <c r="AG52" i="5"/>
  <c r="O52" i="5"/>
  <c r="AL51" i="5"/>
  <c r="AK51" i="5"/>
  <c r="AJ51" i="5"/>
  <c r="AI51" i="5"/>
  <c r="AH51" i="5"/>
  <c r="AG51" i="5"/>
  <c r="AL50" i="5"/>
  <c r="AK50" i="5"/>
  <c r="AJ50" i="5"/>
  <c r="AI50" i="5"/>
  <c r="AH50" i="5"/>
  <c r="AG50" i="5"/>
  <c r="AL49" i="5"/>
  <c r="AK49" i="5"/>
  <c r="AJ49" i="5"/>
  <c r="AI49" i="5"/>
  <c r="AH49" i="5"/>
  <c r="AG49" i="5"/>
  <c r="AL48" i="5"/>
  <c r="AK48" i="5"/>
  <c r="AJ48" i="5"/>
  <c r="AI48" i="5"/>
  <c r="AH48" i="5"/>
  <c r="AG48" i="5"/>
  <c r="AL47" i="5"/>
  <c r="AK47" i="5"/>
  <c r="AJ47" i="5"/>
  <c r="AI47" i="5"/>
  <c r="AH47" i="5"/>
  <c r="AG47" i="5"/>
  <c r="AL46" i="5"/>
  <c r="AK46" i="5"/>
  <c r="AJ46" i="5"/>
  <c r="AI46" i="5"/>
  <c r="AH46" i="5"/>
  <c r="AG46" i="5"/>
  <c r="AL44" i="5"/>
  <c r="AK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AL43" i="5"/>
  <c r="AK43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B43" i="5"/>
  <c r="G37" i="5"/>
  <c r="AN160" i="16"/>
  <c r="AM160" i="16"/>
  <c r="AN159" i="16"/>
  <c r="AM159" i="16"/>
  <c r="AN158" i="16"/>
  <c r="AM158" i="16"/>
  <c r="AN157" i="16"/>
  <c r="AM157" i="16"/>
  <c r="AN156" i="16"/>
  <c r="AM156" i="16"/>
  <c r="AN155" i="16"/>
  <c r="AM155" i="16"/>
  <c r="AN154" i="16"/>
  <c r="AM154" i="16"/>
  <c r="AN153" i="16"/>
  <c r="AM153" i="16"/>
  <c r="AN152" i="16"/>
  <c r="AM152" i="16"/>
  <c r="AN151" i="16"/>
  <c r="AM151" i="16"/>
  <c r="AN150" i="16"/>
  <c r="AM150" i="16"/>
  <c r="AN149" i="16"/>
  <c r="AM149" i="16"/>
  <c r="AN148" i="16"/>
  <c r="AM148" i="16"/>
  <c r="AN147" i="16"/>
  <c r="AM147" i="16"/>
  <c r="AN146" i="16"/>
  <c r="AM146" i="16"/>
  <c r="AN145" i="16"/>
  <c r="AM145" i="16"/>
  <c r="AN144" i="16"/>
  <c r="AM144" i="16"/>
  <c r="AN143" i="16"/>
  <c r="AM143" i="16"/>
  <c r="AN142" i="16"/>
  <c r="AM142" i="16"/>
  <c r="AN141" i="16"/>
  <c r="AM141" i="16"/>
  <c r="AN140" i="16"/>
  <c r="AM140" i="16"/>
  <c r="AN139" i="16"/>
  <c r="AM139" i="16"/>
  <c r="AN138" i="16"/>
  <c r="AM138" i="16"/>
  <c r="AN137" i="16"/>
  <c r="AM137" i="16"/>
  <c r="AL135" i="16"/>
  <c r="AK135" i="16"/>
  <c r="AJ135" i="16"/>
  <c r="AI135" i="16"/>
  <c r="AH135" i="16"/>
  <c r="AG135" i="16"/>
  <c r="AF135" i="16"/>
  <c r="AE135" i="16"/>
  <c r="AD135" i="16"/>
  <c r="AC135" i="16"/>
  <c r="AB135" i="16"/>
  <c r="AA135" i="16"/>
  <c r="Z135" i="16"/>
  <c r="Y135" i="16"/>
  <c r="X135" i="16"/>
  <c r="W135" i="16"/>
  <c r="V135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D135" i="16"/>
  <c r="C135" i="16"/>
  <c r="B135" i="16"/>
  <c r="AL134" i="16"/>
  <c r="AK134" i="16"/>
  <c r="AJ134" i="16"/>
  <c r="AI134" i="16"/>
  <c r="AH134" i="16"/>
  <c r="AG134" i="16"/>
  <c r="AF134" i="16"/>
  <c r="AE134" i="16"/>
  <c r="AD134" i="16"/>
  <c r="AC134" i="16"/>
  <c r="AB134" i="16"/>
  <c r="AA134" i="16"/>
  <c r="Z134" i="16"/>
  <c r="Y134" i="16"/>
  <c r="X134" i="16"/>
  <c r="W134" i="16"/>
  <c r="V134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D134" i="16"/>
  <c r="C134" i="16"/>
  <c r="B134" i="16"/>
  <c r="AL130" i="16"/>
  <c r="AL190" i="16"/>
  <c r="AK130" i="16"/>
  <c r="AK190" i="16"/>
  <c r="AJ130" i="16"/>
  <c r="AJ190" i="16"/>
  <c r="AI130" i="16"/>
  <c r="AI190" i="16"/>
  <c r="AH130" i="16"/>
  <c r="AH190" i="16"/>
  <c r="AG130" i="16"/>
  <c r="AG190" i="16"/>
  <c r="AF130" i="16"/>
  <c r="AF190" i="16"/>
  <c r="AE130" i="16"/>
  <c r="AE190" i="16"/>
  <c r="AD130" i="16"/>
  <c r="AD190" i="16"/>
  <c r="AC130" i="16"/>
  <c r="AC190" i="16"/>
  <c r="AB130" i="16"/>
  <c r="AB190" i="16"/>
  <c r="AA130" i="16"/>
  <c r="AA190" i="16"/>
  <c r="Z130" i="16"/>
  <c r="Z190" i="16"/>
  <c r="Y130" i="16"/>
  <c r="Y190" i="16"/>
  <c r="X130" i="16"/>
  <c r="X190" i="16"/>
  <c r="W130" i="16"/>
  <c r="W190" i="16"/>
  <c r="V130" i="16"/>
  <c r="V190" i="16"/>
  <c r="U130" i="16"/>
  <c r="U190" i="16"/>
  <c r="T130" i="16"/>
  <c r="T190" i="16"/>
  <c r="S130" i="16"/>
  <c r="S190" i="16"/>
  <c r="R130" i="16"/>
  <c r="R190" i="16"/>
  <c r="Q130" i="16"/>
  <c r="Q190" i="16"/>
  <c r="P130" i="16"/>
  <c r="P190" i="16"/>
  <c r="O130" i="16"/>
  <c r="O190" i="16"/>
  <c r="N130" i="16"/>
  <c r="N190" i="16"/>
  <c r="M130" i="16"/>
  <c r="M190" i="16"/>
  <c r="L130" i="16"/>
  <c r="L190" i="16"/>
  <c r="K130" i="16"/>
  <c r="K190" i="16"/>
  <c r="J130" i="16"/>
  <c r="J190" i="16"/>
  <c r="I130" i="16"/>
  <c r="I190" i="16"/>
  <c r="H130" i="16"/>
  <c r="H190" i="16"/>
  <c r="G130" i="16"/>
  <c r="G190" i="16"/>
  <c r="F130" i="16"/>
  <c r="F190" i="16"/>
  <c r="E130" i="16"/>
  <c r="E190" i="16"/>
  <c r="D130" i="16"/>
  <c r="D190" i="16"/>
  <c r="C130" i="16"/>
  <c r="C190" i="16"/>
  <c r="B130" i="16"/>
  <c r="AL129" i="16"/>
  <c r="AL189" i="16"/>
  <c r="AK129" i="16"/>
  <c r="AK189" i="16"/>
  <c r="AJ129" i="16"/>
  <c r="AJ189" i="16"/>
  <c r="AI129" i="16"/>
  <c r="AI189" i="16"/>
  <c r="AH129" i="16"/>
  <c r="AH189" i="16"/>
  <c r="AG129" i="16"/>
  <c r="AG189" i="16"/>
  <c r="AF129" i="16"/>
  <c r="AF189" i="16"/>
  <c r="AE129" i="16"/>
  <c r="AE189" i="16"/>
  <c r="AD129" i="16"/>
  <c r="AD189" i="16"/>
  <c r="AC129" i="16"/>
  <c r="AC189" i="16"/>
  <c r="AB129" i="16"/>
  <c r="AB189" i="16"/>
  <c r="AA129" i="16"/>
  <c r="AA189" i="16"/>
  <c r="Z129" i="16"/>
  <c r="Z189" i="16"/>
  <c r="Y129" i="16"/>
  <c r="Y189" i="16"/>
  <c r="X129" i="16"/>
  <c r="X189" i="16"/>
  <c r="W129" i="16"/>
  <c r="W189" i="16"/>
  <c r="V129" i="16"/>
  <c r="V189" i="16"/>
  <c r="U129" i="16"/>
  <c r="U189" i="16"/>
  <c r="T129" i="16"/>
  <c r="T189" i="16"/>
  <c r="S129" i="16"/>
  <c r="S189" i="16"/>
  <c r="R129" i="16"/>
  <c r="R189" i="16"/>
  <c r="Q129" i="16"/>
  <c r="Q189" i="16"/>
  <c r="P129" i="16"/>
  <c r="P189" i="16"/>
  <c r="O129" i="16"/>
  <c r="O189" i="16"/>
  <c r="N129" i="16"/>
  <c r="N189" i="16"/>
  <c r="M129" i="16"/>
  <c r="M189" i="16"/>
  <c r="L129" i="16"/>
  <c r="L189" i="16"/>
  <c r="K129" i="16"/>
  <c r="K189" i="16"/>
  <c r="J129" i="16"/>
  <c r="J189" i="16"/>
  <c r="I129" i="16"/>
  <c r="I189" i="16"/>
  <c r="H129" i="16"/>
  <c r="H189" i="16"/>
  <c r="G129" i="16"/>
  <c r="G189" i="16"/>
  <c r="F129" i="16"/>
  <c r="F189" i="16"/>
  <c r="E129" i="16"/>
  <c r="E189" i="16"/>
  <c r="D129" i="16"/>
  <c r="D189" i="16"/>
  <c r="C129" i="16"/>
  <c r="C189" i="16"/>
  <c r="B129" i="16"/>
  <c r="AL128" i="16"/>
  <c r="AL188" i="16"/>
  <c r="AK128" i="16"/>
  <c r="AK188" i="16"/>
  <c r="AJ128" i="16"/>
  <c r="AJ188" i="16"/>
  <c r="AI128" i="16"/>
  <c r="AI188" i="16"/>
  <c r="AH128" i="16"/>
  <c r="AH188" i="16"/>
  <c r="AG128" i="16"/>
  <c r="AG188" i="16"/>
  <c r="AF128" i="16"/>
  <c r="AF188" i="16"/>
  <c r="AE128" i="16"/>
  <c r="AE188" i="16"/>
  <c r="AD128" i="16"/>
  <c r="AD188" i="16"/>
  <c r="AC128" i="16"/>
  <c r="AC188" i="16"/>
  <c r="AB128" i="16"/>
  <c r="AB188" i="16"/>
  <c r="AA128" i="16"/>
  <c r="AA188" i="16"/>
  <c r="Z128" i="16"/>
  <c r="Z188" i="16"/>
  <c r="Y128" i="16"/>
  <c r="Y188" i="16"/>
  <c r="X128" i="16"/>
  <c r="X188" i="16"/>
  <c r="W128" i="16"/>
  <c r="W188" i="16"/>
  <c r="V128" i="16"/>
  <c r="V188" i="16"/>
  <c r="U128" i="16"/>
  <c r="U188" i="16"/>
  <c r="T128" i="16"/>
  <c r="T188" i="16"/>
  <c r="S128" i="16"/>
  <c r="S188" i="16"/>
  <c r="R128" i="16"/>
  <c r="R188" i="16"/>
  <c r="Q128" i="16"/>
  <c r="Q188" i="16"/>
  <c r="P128" i="16"/>
  <c r="P188" i="16"/>
  <c r="O128" i="16"/>
  <c r="O188" i="16"/>
  <c r="N128" i="16"/>
  <c r="N188" i="16"/>
  <c r="M128" i="16"/>
  <c r="M188" i="16"/>
  <c r="L128" i="16"/>
  <c r="L188" i="16"/>
  <c r="K128" i="16"/>
  <c r="K188" i="16"/>
  <c r="J128" i="16"/>
  <c r="J188" i="16"/>
  <c r="I128" i="16"/>
  <c r="I188" i="16"/>
  <c r="H128" i="16"/>
  <c r="H188" i="16"/>
  <c r="G128" i="16"/>
  <c r="G188" i="16"/>
  <c r="F128" i="16"/>
  <c r="F188" i="16"/>
  <c r="E128" i="16"/>
  <c r="E188" i="16"/>
  <c r="D128" i="16"/>
  <c r="D188" i="16"/>
  <c r="C128" i="16"/>
  <c r="C188" i="16"/>
  <c r="B128" i="16"/>
  <c r="AL127" i="16"/>
  <c r="AL187" i="16"/>
  <c r="AK127" i="16"/>
  <c r="AK187" i="16"/>
  <c r="AJ127" i="16"/>
  <c r="AJ187" i="16"/>
  <c r="AI127" i="16"/>
  <c r="AI187" i="16"/>
  <c r="AH127" i="16"/>
  <c r="AH187" i="16"/>
  <c r="AG127" i="16"/>
  <c r="AG187" i="16"/>
  <c r="AF127" i="16"/>
  <c r="AF187" i="16"/>
  <c r="AE127" i="16"/>
  <c r="AE187" i="16"/>
  <c r="AD127" i="16"/>
  <c r="AD187" i="16"/>
  <c r="AC127" i="16"/>
  <c r="AC187" i="16"/>
  <c r="AB127" i="16"/>
  <c r="AB187" i="16"/>
  <c r="AA127" i="16"/>
  <c r="AA187" i="16"/>
  <c r="Z127" i="16"/>
  <c r="Z187" i="16"/>
  <c r="Y127" i="16"/>
  <c r="Y187" i="16"/>
  <c r="X127" i="16"/>
  <c r="X187" i="16"/>
  <c r="W127" i="16"/>
  <c r="W187" i="16"/>
  <c r="V127" i="16"/>
  <c r="V187" i="16"/>
  <c r="U127" i="16"/>
  <c r="U187" i="16"/>
  <c r="T127" i="16"/>
  <c r="T187" i="16"/>
  <c r="S127" i="16"/>
  <c r="S187" i="16"/>
  <c r="R127" i="16"/>
  <c r="R187" i="16"/>
  <c r="Q127" i="16"/>
  <c r="Q187" i="16"/>
  <c r="P127" i="16"/>
  <c r="P187" i="16"/>
  <c r="O127" i="16"/>
  <c r="O187" i="16"/>
  <c r="N127" i="16"/>
  <c r="N187" i="16"/>
  <c r="M127" i="16"/>
  <c r="M187" i="16"/>
  <c r="L127" i="16"/>
  <c r="L187" i="16"/>
  <c r="K127" i="16"/>
  <c r="K187" i="16"/>
  <c r="J127" i="16"/>
  <c r="J187" i="16"/>
  <c r="I127" i="16"/>
  <c r="I187" i="16"/>
  <c r="H127" i="16"/>
  <c r="H187" i="16"/>
  <c r="G127" i="16"/>
  <c r="G187" i="16"/>
  <c r="F127" i="16"/>
  <c r="F187" i="16"/>
  <c r="E127" i="16"/>
  <c r="E187" i="16"/>
  <c r="D127" i="16"/>
  <c r="D187" i="16"/>
  <c r="C127" i="16"/>
  <c r="C187" i="16"/>
  <c r="B127" i="16"/>
  <c r="AL126" i="16"/>
  <c r="AL186" i="16"/>
  <c r="AK126" i="16"/>
  <c r="AK186" i="16"/>
  <c r="AJ126" i="16"/>
  <c r="AJ186" i="16"/>
  <c r="AI126" i="16"/>
  <c r="AI186" i="16"/>
  <c r="AH126" i="16"/>
  <c r="AH186" i="16"/>
  <c r="AG126" i="16"/>
  <c r="AG186" i="16"/>
  <c r="AF126" i="16"/>
  <c r="AF186" i="16"/>
  <c r="AE126" i="16"/>
  <c r="AE186" i="16"/>
  <c r="AD126" i="16"/>
  <c r="AD186" i="16"/>
  <c r="AC126" i="16"/>
  <c r="AC186" i="16"/>
  <c r="AB126" i="16"/>
  <c r="AB186" i="16"/>
  <c r="AA126" i="16"/>
  <c r="AA186" i="16"/>
  <c r="Z126" i="16"/>
  <c r="Z186" i="16"/>
  <c r="Y126" i="16"/>
  <c r="Y186" i="16"/>
  <c r="X126" i="16"/>
  <c r="X186" i="16"/>
  <c r="W126" i="16"/>
  <c r="W186" i="16"/>
  <c r="V126" i="16"/>
  <c r="V186" i="16"/>
  <c r="U126" i="16"/>
  <c r="U186" i="16"/>
  <c r="T126" i="16"/>
  <c r="T186" i="16"/>
  <c r="S126" i="16"/>
  <c r="S186" i="16"/>
  <c r="R126" i="16"/>
  <c r="R186" i="16"/>
  <c r="Q126" i="16"/>
  <c r="Q186" i="16"/>
  <c r="P126" i="16"/>
  <c r="P186" i="16"/>
  <c r="O126" i="16"/>
  <c r="O186" i="16"/>
  <c r="N126" i="16"/>
  <c r="N186" i="16"/>
  <c r="M126" i="16"/>
  <c r="M186" i="16"/>
  <c r="L126" i="16"/>
  <c r="L186" i="16"/>
  <c r="K126" i="16"/>
  <c r="K186" i="16"/>
  <c r="J126" i="16"/>
  <c r="J186" i="16"/>
  <c r="I126" i="16"/>
  <c r="I186" i="16"/>
  <c r="H126" i="16"/>
  <c r="H186" i="16"/>
  <c r="G126" i="16"/>
  <c r="G186" i="16"/>
  <c r="F126" i="16"/>
  <c r="F186" i="16"/>
  <c r="E126" i="16"/>
  <c r="E186" i="16"/>
  <c r="D126" i="16"/>
  <c r="D186" i="16"/>
  <c r="C126" i="16"/>
  <c r="C186" i="16"/>
  <c r="B126" i="16"/>
  <c r="AL125" i="16"/>
  <c r="AL185" i="16"/>
  <c r="AK125" i="16"/>
  <c r="AK185" i="16"/>
  <c r="AJ125" i="16"/>
  <c r="AJ185" i="16"/>
  <c r="AI125" i="16"/>
  <c r="AI185" i="16"/>
  <c r="AH125" i="16"/>
  <c r="AH185" i="16"/>
  <c r="AG125" i="16"/>
  <c r="AG185" i="16"/>
  <c r="AF125" i="16"/>
  <c r="AF185" i="16"/>
  <c r="AE125" i="16"/>
  <c r="AE185" i="16"/>
  <c r="AD125" i="16"/>
  <c r="AD185" i="16"/>
  <c r="AC125" i="16"/>
  <c r="AC185" i="16"/>
  <c r="AB125" i="16"/>
  <c r="AB185" i="16"/>
  <c r="AA125" i="16"/>
  <c r="AA185" i="16"/>
  <c r="Z125" i="16"/>
  <c r="Z185" i="16"/>
  <c r="Y125" i="16"/>
  <c r="Y185" i="16"/>
  <c r="X125" i="16"/>
  <c r="X185" i="16"/>
  <c r="W125" i="16"/>
  <c r="W185" i="16"/>
  <c r="V125" i="16"/>
  <c r="V185" i="16"/>
  <c r="U125" i="16"/>
  <c r="U185" i="16"/>
  <c r="T125" i="16"/>
  <c r="T185" i="16"/>
  <c r="S125" i="16"/>
  <c r="S185" i="16"/>
  <c r="R125" i="16"/>
  <c r="R185" i="16"/>
  <c r="Q125" i="16"/>
  <c r="Q185" i="16"/>
  <c r="P125" i="16"/>
  <c r="P185" i="16"/>
  <c r="O125" i="16"/>
  <c r="O185" i="16"/>
  <c r="N125" i="16"/>
  <c r="N185" i="16"/>
  <c r="M125" i="16"/>
  <c r="M185" i="16"/>
  <c r="L125" i="16"/>
  <c r="L185" i="16"/>
  <c r="K125" i="16"/>
  <c r="K185" i="16"/>
  <c r="J125" i="16"/>
  <c r="J185" i="16"/>
  <c r="I125" i="16"/>
  <c r="I185" i="16"/>
  <c r="H125" i="16"/>
  <c r="H185" i="16"/>
  <c r="G125" i="16"/>
  <c r="G185" i="16"/>
  <c r="F125" i="16"/>
  <c r="F185" i="16"/>
  <c r="E125" i="16"/>
  <c r="E185" i="16"/>
  <c r="D125" i="16"/>
  <c r="D185" i="16"/>
  <c r="C125" i="16"/>
  <c r="C185" i="16"/>
  <c r="B125" i="16"/>
  <c r="AL124" i="16"/>
  <c r="AL184" i="16"/>
  <c r="AK124" i="16"/>
  <c r="AK184" i="16"/>
  <c r="AJ124" i="16"/>
  <c r="AJ184" i="16"/>
  <c r="AI124" i="16"/>
  <c r="AI184" i="16"/>
  <c r="AH124" i="16"/>
  <c r="AH184" i="16"/>
  <c r="AG124" i="16"/>
  <c r="AG184" i="16"/>
  <c r="AF124" i="16"/>
  <c r="AF184" i="16"/>
  <c r="AE124" i="16"/>
  <c r="AE184" i="16"/>
  <c r="AD124" i="16"/>
  <c r="AD184" i="16"/>
  <c r="AC124" i="16"/>
  <c r="AC184" i="16"/>
  <c r="AB124" i="16"/>
  <c r="AB184" i="16"/>
  <c r="AA124" i="16"/>
  <c r="AA184" i="16"/>
  <c r="Z124" i="16"/>
  <c r="Z184" i="16"/>
  <c r="Y124" i="16"/>
  <c r="Y184" i="16"/>
  <c r="X124" i="16"/>
  <c r="X184" i="16"/>
  <c r="W124" i="16"/>
  <c r="W184" i="16"/>
  <c r="V124" i="16"/>
  <c r="V184" i="16"/>
  <c r="U124" i="16"/>
  <c r="U184" i="16"/>
  <c r="T124" i="16"/>
  <c r="T184" i="16"/>
  <c r="S124" i="16"/>
  <c r="S184" i="16"/>
  <c r="R124" i="16"/>
  <c r="R184" i="16"/>
  <c r="Q124" i="16"/>
  <c r="Q184" i="16"/>
  <c r="P124" i="16"/>
  <c r="P184" i="16"/>
  <c r="O124" i="16"/>
  <c r="O184" i="16"/>
  <c r="N124" i="16"/>
  <c r="N184" i="16"/>
  <c r="M124" i="16"/>
  <c r="M184" i="16"/>
  <c r="L124" i="16"/>
  <c r="L184" i="16"/>
  <c r="K124" i="16"/>
  <c r="K184" i="16"/>
  <c r="J124" i="16"/>
  <c r="J184" i="16"/>
  <c r="I124" i="16"/>
  <c r="I184" i="16"/>
  <c r="H124" i="16"/>
  <c r="H184" i="16"/>
  <c r="G124" i="16"/>
  <c r="G184" i="16"/>
  <c r="F124" i="16"/>
  <c r="F184" i="16"/>
  <c r="E124" i="16"/>
  <c r="E184" i="16"/>
  <c r="D124" i="16"/>
  <c r="D184" i="16"/>
  <c r="C124" i="16"/>
  <c r="C184" i="16"/>
  <c r="B124" i="16"/>
  <c r="AL123" i="16"/>
  <c r="AL183" i="16"/>
  <c r="AK123" i="16"/>
  <c r="AK183" i="16"/>
  <c r="AJ123" i="16"/>
  <c r="AJ183" i="16"/>
  <c r="AI123" i="16"/>
  <c r="AI183" i="16"/>
  <c r="AH123" i="16"/>
  <c r="AH183" i="16"/>
  <c r="AG123" i="16"/>
  <c r="AG183" i="16"/>
  <c r="AF123" i="16"/>
  <c r="AF183" i="16"/>
  <c r="AE123" i="16"/>
  <c r="AE183" i="16"/>
  <c r="AD123" i="16"/>
  <c r="AD183" i="16"/>
  <c r="AC123" i="16"/>
  <c r="AC183" i="16"/>
  <c r="AB123" i="16"/>
  <c r="AB183" i="16"/>
  <c r="AA123" i="16"/>
  <c r="AA183" i="16"/>
  <c r="Z123" i="16"/>
  <c r="Z183" i="16"/>
  <c r="Y123" i="16"/>
  <c r="Y183" i="16"/>
  <c r="X123" i="16"/>
  <c r="X183" i="16"/>
  <c r="W123" i="16"/>
  <c r="W183" i="16"/>
  <c r="V123" i="16"/>
  <c r="V183" i="16"/>
  <c r="U123" i="16"/>
  <c r="U183" i="16"/>
  <c r="T123" i="16"/>
  <c r="T183" i="16"/>
  <c r="S123" i="16"/>
  <c r="S183" i="16"/>
  <c r="R123" i="16"/>
  <c r="R183" i="16"/>
  <c r="Q123" i="16"/>
  <c r="Q183" i="16"/>
  <c r="P123" i="16"/>
  <c r="P183" i="16"/>
  <c r="O123" i="16"/>
  <c r="O183" i="16"/>
  <c r="N123" i="16"/>
  <c r="N183" i="16"/>
  <c r="M123" i="16"/>
  <c r="M183" i="16"/>
  <c r="L123" i="16"/>
  <c r="L183" i="16"/>
  <c r="K123" i="16"/>
  <c r="K183" i="16"/>
  <c r="J123" i="16"/>
  <c r="J183" i="16"/>
  <c r="I123" i="16"/>
  <c r="I183" i="16"/>
  <c r="H123" i="16"/>
  <c r="H183" i="16"/>
  <c r="G123" i="16"/>
  <c r="G183" i="16"/>
  <c r="F123" i="16"/>
  <c r="F183" i="16"/>
  <c r="E123" i="16"/>
  <c r="E183" i="16"/>
  <c r="D123" i="16"/>
  <c r="D183" i="16"/>
  <c r="C123" i="16"/>
  <c r="C183" i="16"/>
  <c r="B123" i="16"/>
  <c r="AL122" i="16"/>
  <c r="AL182" i="16"/>
  <c r="AK122" i="16"/>
  <c r="AK182" i="16"/>
  <c r="AJ122" i="16"/>
  <c r="AJ182" i="16"/>
  <c r="AI122" i="16"/>
  <c r="AI182" i="16"/>
  <c r="AH122" i="16"/>
  <c r="AH182" i="16"/>
  <c r="AG122" i="16"/>
  <c r="AG182" i="16"/>
  <c r="AF122" i="16"/>
  <c r="AF182" i="16"/>
  <c r="AE122" i="16"/>
  <c r="AE182" i="16"/>
  <c r="AD122" i="16"/>
  <c r="AD182" i="16"/>
  <c r="AC122" i="16"/>
  <c r="AC182" i="16"/>
  <c r="AB122" i="16"/>
  <c r="AB182" i="16"/>
  <c r="AA122" i="16"/>
  <c r="AA182" i="16"/>
  <c r="Z122" i="16"/>
  <c r="Z182" i="16"/>
  <c r="Y122" i="16"/>
  <c r="Y182" i="16"/>
  <c r="X122" i="16"/>
  <c r="X182" i="16"/>
  <c r="W122" i="16"/>
  <c r="W182" i="16"/>
  <c r="V122" i="16"/>
  <c r="V182" i="16"/>
  <c r="U122" i="16"/>
  <c r="U182" i="16"/>
  <c r="T122" i="16"/>
  <c r="T182" i="16"/>
  <c r="S122" i="16"/>
  <c r="S182" i="16"/>
  <c r="R122" i="16"/>
  <c r="R182" i="16"/>
  <c r="Q122" i="16"/>
  <c r="Q182" i="16"/>
  <c r="P122" i="16"/>
  <c r="P182" i="16"/>
  <c r="O122" i="16"/>
  <c r="O182" i="16"/>
  <c r="N122" i="16"/>
  <c r="N182" i="16"/>
  <c r="M122" i="16"/>
  <c r="M182" i="16"/>
  <c r="L122" i="16"/>
  <c r="L182" i="16"/>
  <c r="K122" i="16"/>
  <c r="K182" i="16"/>
  <c r="J122" i="16"/>
  <c r="J182" i="16"/>
  <c r="I122" i="16"/>
  <c r="I182" i="16"/>
  <c r="H122" i="16"/>
  <c r="H182" i="16"/>
  <c r="G122" i="16"/>
  <c r="G182" i="16"/>
  <c r="F122" i="16"/>
  <c r="F182" i="16"/>
  <c r="E122" i="16"/>
  <c r="E182" i="16"/>
  <c r="D122" i="16"/>
  <c r="D182" i="16"/>
  <c r="C122" i="16"/>
  <c r="C182" i="16"/>
  <c r="B122" i="16"/>
  <c r="AL121" i="16"/>
  <c r="AL181" i="16"/>
  <c r="AK121" i="16"/>
  <c r="AK181" i="16"/>
  <c r="AJ121" i="16"/>
  <c r="AJ181" i="16"/>
  <c r="AI121" i="16"/>
  <c r="AI181" i="16"/>
  <c r="AH121" i="16"/>
  <c r="AH181" i="16"/>
  <c r="AG121" i="16"/>
  <c r="AG181" i="16"/>
  <c r="AF121" i="16"/>
  <c r="AF181" i="16"/>
  <c r="AE121" i="16"/>
  <c r="AE181" i="16"/>
  <c r="AD121" i="16"/>
  <c r="AD181" i="16"/>
  <c r="AC121" i="16"/>
  <c r="AC181" i="16"/>
  <c r="AB121" i="16"/>
  <c r="AB181" i="16"/>
  <c r="AA121" i="16"/>
  <c r="AA181" i="16"/>
  <c r="Z121" i="16"/>
  <c r="Z181" i="16"/>
  <c r="Y121" i="16"/>
  <c r="Y181" i="16"/>
  <c r="X121" i="16"/>
  <c r="X181" i="16"/>
  <c r="W121" i="16"/>
  <c r="W181" i="16"/>
  <c r="V121" i="16"/>
  <c r="V181" i="16"/>
  <c r="U121" i="16"/>
  <c r="U181" i="16"/>
  <c r="T121" i="16"/>
  <c r="T181" i="16"/>
  <c r="S121" i="16"/>
  <c r="S181" i="16"/>
  <c r="R121" i="16"/>
  <c r="R181" i="16"/>
  <c r="Q121" i="16"/>
  <c r="Q181" i="16"/>
  <c r="P121" i="16"/>
  <c r="P181" i="16"/>
  <c r="O121" i="16"/>
  <c r="O181" i="16"/>
  <c r="N121" i="16"/>
  <c r="N181" i="16"/>
  <c r="M121" i="16"/>
  <c r="M181" i="16"/>
  <c r="L121" i="16"/>
  <c r="L181" i="16"/>
  <c r="K121" i="16"/>
  <c r="K181" i="16"/>
  <c r="J121" i="16"/>
  <c r="J181" i="16"/>
  <c r="I121" i="16"/>
  <c r="I181" i="16"/>
  <c r="H121" i="16"/>
  <c r="H181" i="16"/>
  <c r="G121" i="16"/>
  <c r="G181" i="16"/>
  <c r="F121" i="16"/>
  <c r="F181" i="16"/>
  <c r="E121" i="16"/>
  <c r="E181" i="16"/>
  <c r="D121" i="16"/>
  <c r="D181" i="16"/>
  <c r="C121" i="16"/>
  <c r="C181" i="16"/>
  <c r="B121" i="16"/>
  <c r="AL120" i="16"/>
  <c r="AL180" i="16"/>
  <c r="AK120" i="16"/>
  <c r="AK180" i="16"/>
  <c r="AJ120" i="16"/>
  <c r="AJ180" i="16"/>
  <c r="AI120" i="16"/>
  <c r="AI180" i="16"/>
  <c r="AH120" i="16"/>
  <c r="AH180" i="16"/>
  <c r="AG120" i="16"/>
  <c r="AG180" i="16"/>
  <c r="AF120" i="16"/>
  <c r="AF180" i="16"/>
  <c r="AE120" i="16"/>
  <c r="AE180" i="16"/>
  <c r="AD120" i="16"/>
  <c r="AD180" i="16"/>
  <c r="AC120" i="16"/>
  <c r="AC180" i="16"/>
  <c r="AB120" i="16"/>
  <c r="AB180" i="16"/>
  <c r="AA120" i="16"/>
  <c r="AA180" i="16"/>
  <c r="Z120" i="16"/>
  <c r="Z180" i="16"/>
  <c r="Y120" i="16"/>
  <c r="Y180" i="16"/>
  <c r="X120" i="16"/>
  <c r="X180" i="16"/>
  <c r="W120" i="16"/>
  <c r="W180" i="16"/>
  <c r="V120" i="16"/>
  <c r="V180" i="16"/>
  <c r="U120" i="16"/>
  <c r="U180" i="16"/>
  <c r="T120" i="16"/>
  <c r="T180" i="16"/>
  <c r="S120" i="16"/>
  <c r="S180" i="16"/>
  <c r="R120" i="16"/>
  <c r="R180" i="16"/>
  <c r="Q120" i="16"/>
  <c r="Q180" i="16"/>
  <c r="P120" i="16"/>
  <c r="P180" i="16"/>
  <c r="O120" i="16"/>
  <c r="O180" i="16"/>
  <c r="N120" i="16"/>
  <c r="N180" i="16"/>
  <c r="M120" i="16"/>
  <c r="M180" i="16"/>
  <c r="L120" i="16"/>
  <c r="L180" i="16"/>
  <c r="K120" i="16"/>
  <c r="K180" i="16"/>
  <c r="J120" i="16"/>
  <c r="J180" i="16"/>
  <c r="I120" i="16"/>
  <c r="I180" i="16"/>
  <c r="H120" i="16"/>
  <c r="H180" i="16"/>
  <c r="G120" i="16"/>
  <c r="G180" i="16"/>
  <c r="F120" i="16"/>
  <c r="F180" i="16"/>
  <c r="E120" i="16"/>
  <c r="E180" i="16"/>
  <c r="D120" i="16"/>
  <c r="D180" i="16"/>
  <c r="C120" i="16"/>
  <c r="C180" i="16"/>
  <c r="B120" i="16"/>
  <c r="AL119" i="16"/>
  <c r="AL179" i="16"/>
  <c r="AK119" i="16"/>
  <c r="AK179" i="16"/>
  <c r="AJ119" i="16"/>
  <c r="AJ179" i="16"/>
  <c r="AI119" i="16"/>
  <c r="AI179" i="16"/>
  <c r="AH119" i="16"/>
  <c r="AH179" i="16"/>
  <c r="AG119" i="16"/>
  <c r="AG179" i="16"/>
  <c r="AF119" i="16"/>
  <c r="AF179" i="16"/>
  <c r="AE119" i="16"/>
  <c r="AE179" i="16"/>
  <c r="AD119" i="16"/>
  <c r="AD179" i="16"/>
  <c r="AC119" i="16"/>
  <c r="AC179" i="16"/>
  <c r="AB119" i="16"/>
  <c r="AB179" i="16"/>
  <c r="AA119" i="16"/>
  <c r="AA179" i="16"/>
  <c r="Z119" i="16"/>
  <c r="Z179" i="16"/>
  <c r="Y119" i="16"/>
  <c r="Y179" i="16"/>
  <c r="X119" i="16"/>
  <c r="X179" i="16"/>
  <c r="W119" i="16"/>
  <c r="W179" i="16"/>
  <c r="V119" i="16"/>
  <c r="V179" i="16"/>
  <c r="U119" i="16"/>
  <c r="U179" i="16"/>
  <c r="T119" i="16"/>
  <c r="T179" i="16"/>
  <c r="S119" i="16"/>
  <c r="S179" i="16"/>
  <c r="R119" i="16"/>
  <c r="R179" i="16"/>
  <c r="Q119" i="16"/>
  <c r="Q179" i="16"/>
  <c r="P119" i="16"/>
  <c r="P179" i="16"/>
  <c r="O119" i="16"/>
  <c r="O179" i="16"/>
  <c r="N119" i="16"/>
  <c r="N179" i="16"/>
  <c r="M119" i="16"/>
  <c r="M179" i="16"/>
  <c r="L119" i="16"/>
  <c r="L179" i="16"/>
  <c r="K119" i="16"/>
  <c r="K179" i="16"/>
  <c r="J119" i="16"/>
  <c r="J179" i="16"/>
  <c r="I119" i="16"/>
  <c r="I179" i="16"/>
  <c r="H119" i="16"/>
  <c r="H179" i="16"/>
  <c r="G119" i="16"/>
  <c r="G179" i="16"/>
  <c r="F119" i="16"/>
  <c r="F179" i="16"/>
  <c r="E119" i="16"/>
  <c r="E179" i="16"/>
  <c r="D119" i="16"/>
  <c r="D179" i="16"/>
  <c r="C119" i="16"/>
  <c r="C179" i="16"/>
  <c r="B119" i="16"/>
  <c r="AL118" i="16"/>
  <c r="AL178" i="16"/>
  <c r="AK118" i="16"/>
  <c r="AK178" i="16"/>
  <c r="AJ118" i="16"/>
  <c r="AJ178" i="16"/>
  <c r="AI118" i="16"/>
  <c r="AI178" i="16"/>
  <c r="AH118" i="16"/>
  <c r="AH178" i="16"/>
  <c r="AG118" i="16"/>
  <c r="AG178" i="16"/>
  <c r="AF118" i="16"/>
  <c r="AF178" i="16"/>
  <c r="AE118" i="16"/>
  <c r="AE178" i="16"/>
  <c r="AD118" i="16"/>
  <c r="AD178" i="16"/>
  <c r="AC118" i="16"/>
  <c r="AC178" i="16"/>
  <c r="AB118" i="16"/>
  <c r="AB178" i="16"/>
  <c r="AA118" i="16"/>
  <c r="AA178" i="16"/>
  <c r="Z118" i="16"/>
  <c r="Z178" i="16"/>
  <c r="Y118" i="16"/>
  <c r="Y178" i="16"/>
  <c r="X118" i="16"/>
  <c r="X178" i="16"/>
  <c r="W118" i="16"/>
  <c r="W178" i="16"/>
  <c r="V118" i="16"/>
  <c r="V178" i="16"/>
  <c r="U118" i="16"/>
  <c r="U178" i="16"/>
  <c r="T118" i="16"/>
  <c r="T178" i="16"/>
  <c r="S118" i="16"/>
  <c r="S178" i="16"/>
  <c r="R118" i="16"/>
  <c r="R178" i="16"/>
  <c r="Q118" i="16"/>
  <c r="Q178" i="16"/>
  <c r="P118" i="16"/>
  <c r="P178" i="16"/>
  <c r="O118" i="16"/>
  <c r="O178" i="16"/>
  <c r="N118" i="16"/>
  <c r="N178" i="16"/>
  <c r="M118" i="16"/>
  <c r="M178" i="16"/>
  <c r="L118" i="16"/>
  <c r="L178" i="16"/>
  <c r="K118" i="16"/>
  <c r="K178" i="16"/>
  <c r="J118" i="16"/>
  <c r="J178" i="16"/>
  <c r="I118" i="16"/>
  <c r="I178" i="16"/>
  <c r="H118" i="16"/>
  <c r="H178" i="16"/>
  <c r="G118" i="16"/>
  <c r="G178" i="16"/>
  <c r="F118" i="16"/>
  <c r="F178" i="16"/>
  <c r="E118" i="16"/>
  <c r="E178" i="16"/>
  <c r="D118" i="16"/>
  <c r="D178" i="16"/>
  <c r="C118" i="16"/>
  <c r="C178" i="16"/>
  <c r="B118" i="16"/>
  <c r="AL117" i="16"/>
  <c r="AL177" i="16"/>
  <c r="AK117" i="16"/>
  <c r="AK177" i="16"/>
  <c r="AJ117" i="16"/>
  <c r="AJ177" i="16"/>
  <c r="AI117" i="16"/>
  <c r="AI177" i="16"/>
  <c r="AH117" i="16"/>
  <c r="AH177" i="16"/>
  <c r="AG117" i="16"/>
  <c r="AG177" i="16"/>
  <c r="AF117" i="16"/>
  <c r="AF177" i="16"/>
  <c r="AE117" i="16"/>
  <c r="AE177" i="16"/>
  <c r="AD117" i="16"/>
  <c r="AD177" i="16"/>
  <c r="AC117" i="16"/>
  <c r="AC177" i="16"/>
  <c r="AB117" i="16"/>
  <c r="AB177" i="16"/>
  <c r="AA117" i="16"/>
  <c r="AA177" i="16"/>
  <c r="Z117" i="16"/>
  <c r="Z177" i="16"/>
  <c r="Y117" i="16"/>
  <c r="Y177" i="16"/>
  <c r="X117" i="16"/>
  <c r="X177" i="16"/>
  <c r="W117" i="16"/>
  <c r="W177" i="16"/>
  <c r="V117" i="16"/>
  <c r="V177" i="16"/>
  <c r="U117" i="16"/>
  <c r="U177" i="16"/>
  <c r="T117" i="16"/>
  <c r="T177" i="16"/>
  <c r="S117" i="16"/>
  <c r="S177" i="16"/>
  <c r="R117" i="16"/>
  <c r="R177" i="16"/>
  <c r="Q117" i="16"/>
  <c r="Q177" i="16"/>
  <c r="P117" i="16"/>
  <c r="P177" i="16"/>
  <c r="O117" i="16"/>
  <c r="O177" i="16"/>
  <c r="N117" i="16"/>
  <c r="N177" i="16"/>
  <c r="M117" i="16"/>
  <c r="M177" i="16"/>
  <c r="L117" i="16"/>
  <c r="L177" i="16"/>
  <c r="K117" i="16"/>
  <c r="K177" i="16"/>
  <c r="J117" i="16"/>
  <c r="J177" i="16"/>
  <c r="I117" i="16"/>
  <c r="I177" i="16"/>
  <c r="H117" i="16"/>
  <c r="H177" i="16"/>
  <c r="G117" i="16"/>
  <c r="G177" i="16"/>
  <c r="F117" i="16"/>
  <c r="F177" i="16"/>
  <c r="E117" i="16"/>
  <c r="E177" i="16"/>
  <c r="D117" i="16"/>
  <c r="D177" i="16"/>
  <c r="C117" i="16"/>
  <c r="C177" i="16"/>
  <c r="B117" i="16"/>
  <c r="AR117" i="16"/>
  <c r="AL116" i="16"/>
  <c r="AL176" i="16"/>
  <c r="AK116" i="16"/>
  <c r="AK176" i="16"/>
  <c r="AJ116" i="16"/>
  <c r="AJ176" i="16"/>
  <c r="AI116" i="16"/>
  <c r="AI176" i="16"/>
  <c r="AH116" i="16"/>
  <c r="AH176" i="16"/>
  <c r="AG116" i="16"/>
  <c r="AG176" i="16"/>
  <c r="AF116" i="16"/>
  <c r="AF176" i="16"/>
  <c r="AE116" i="16"/>
  <c r="AE176" i="16"/>
  <c r="AD116" i="16"/>
  <c r="AD176" i="16"/>
  <c r="AC116" i="16"/>
  <c r="AC176" i="16"/>
  <c r="AB116" i="16"/>
  <c r="AB176" i="16"/>
  <c r="AA116" i="16"/>
  <c r="AA176" i="16"/>
  <c r="Z116" i="16"/>
  <c r="Z176" i="16"/>
  <c r="Y116" i="16"/>
  <c r="Y176" i="16"/>
  <c r="X116" i="16"/>
  <c r="X176" i="16"/>
  <c r="W116" i="16"/>
  <c r="W176" i="16"/>
  <c r="V116" i="16"/>
  <c r="V176" i="16"/>
  <c r="U116" i="16"/>
  <c r="U176" i="16"/>
  <c r="T116" i="16"/>
  <c r="T176" i="16"/>
  <c r="S116" i="16"/>
  <c r="S176" i="16"/>
  <c r="R116" i="16"/>
  <c r="R176" i="16"/>
  <c r="Q116" i="16"/>
  <c r="Q176" i="16"/>
  <c r="P116" i="16"/>
  <c r="P176" i="16"/>
  <c r="O116" i="16"/>
  <c r="O176" i="16"/>
  <c r="N116" i="16"/>
  <c r="N176" i="16"/>
  <c r="M116" i="16"/>
  <c r="M176" i="16"/>
  <c r="L116" i="16"/>
  <c r="L176" i="16"/>
  <c r="K116" i="16"/>
  <c r="K176" i="16"/>
  <c r="J116" i="16"/>
  <c r="J176" i="16"/>
  <c r="I116" i="16"/>
  <c r="I176" i="16"/>
  <c r="H116" i="16"/>
  <c r="H176" i="16"/>
  <c r="G116" i="16"/>
  <c r="G176" i="16"/>
  <c r="F116" i="16"/>
  <c r="F176" i="16"/>
  <c r="E116" i="16"/>
  <c r="E176" i="16"/>
  <c r="D116" i="16"/>
  <c r="D176" i="16"/>
  <c r="C116" i="16"/>
  <c r="C176" i="16"/>
  <c r="B116" i="16"/>
  <c r="AR116" i="16"/>
  <c r="AL115" i="16"/>
  <c r="AL175" i="16"/>
  <c r="AK115" i="16"/>
  <c r="AK175" i="16"/>
  <c r="AJ115" i="16"/>
  <c r="AJ175" i="16"/>
  <c r="AI115" i="16"/>
  <c r="AI175" i="16"/>
  <c r="AH115" i="16"/>
  <c r="AH175" i="16"/>
  <c r="AG115" i="16"/>
  <c r="AG175" i="16"/>
  <c r="AF115" i="16"/>
  <c r="AF175" i="16"/>
  <c r="AE115" i="16"/>
  <c r="AE175" i="16"/>
  <c r="AD115" i="16"/>
  <c r="AD175" i="16"/>
  <c r="AC115" i="16"/>
  <c r="AC175" i="16"/>
  <c r="AB115" i="16"/>
  <c r="AB175" i="16"/>
  <c r="AA115" i="16"/>
  <c r="AA175" i="16"/>
  <c r="Z115" i="16"/>
  <c r="Z175" i="16"/>
  <c r="Y115" i="16"/>
  <c r="Y175" i="16"/>
  <c r="X115" i="16"/>
  <c r="X175" i="16"/>
  <c r="W115" i="16"/>
  <c r="W175" i="16"/>
  <c r="V115" i="16"/>
  <c r="V175" i="16"/>
  <c r="U115" i="16"/>
  <c r="U175" i="16"/>
  <c r="T115" i="16"/>
  <c r="T175" i="16"/>
  <c r="S115" i="16"/>
  <c r="S175" i="16"/>
  <c r="R115" i="16"/>
  <c r="R175" i="16"/>
  <c r="Q115" i="16"/>
  <c r="Q175" i="16"/>
  <c r="P115" i="16"/>
  <c r="P175" i="16"/>
  <c r="O115" i="16"/>
  <c r="O175" i="16"/>
  <c r="N115" i="16"/>
  <c r="N175" i="16"/>
  <c r="M115" i="16"/>
  <c r="M175" i="16"/>
  <c r="L115" i="16"/>
  <c r="L175" i="16"/>
  <c r="K115" i="16"/>
  <c r="K175" i="16"/>
  <c r="J115" i="16"/>
  <c r="J175" i="16"/>
  <c r="I115" i="16"/>
  <c r="I175" i="16"/>
  <c r="H115" i="16"/>
  <c r="H175" i="16"/>
  <c r="G115" i="16"/>
  <c r="G175" i="16"/>
  <c r="F115" i="16"/>
  <c r="F175" i="16"/>
  <c r="E115" i="16"/>
  <c r="E175" i="16"/>
  <c r="D115" i="16"/>
  <c r="D175" i="16"/>
  <c r="C115" i="16"/>
  <c r="C175" i="16"/>
  <c r="B115" i="16"/>
  <c r="B175" i="16"/>
  <c r="AL114" i="16"/>
  <c r="AL174" i="16"/>
  <c r="AK114" i="16"/>
  <c r="AK174" i="16"/>
  <c r="AJ114" i="16"/>
  <c r="AJ174" i="16"/>
  <c r="AI114" i="16"/>
  <c r="AI174" i="16"/>
  <c r="AH114" i="16"/>
  <c r="AH174" i="16"/>
  <c r="AG114" i="16"/>
  <c r="AG174" i="16"/>
  <c r="AF114" i="16"/>
  <c r="AF174" i="16"/>
  <c r="AE114" i="16"/>
  <c r="AE174" i="16"/>
  <c r="AD114" i="16"/>
  <c r="AD174" i="16"/>
  <c r="AC114" i="16"/>
  <c r="AC174" i="16"/>
  <c r="AB114" i="16"/>
  <c r="AB174" i="16"/>
  <c r="AA114" i="16"/>
  <c r="AA174" i="16"/>
  <c r="Z114" i="16"/>
  <c r="Z174" i="16"/>
  <c r="Y114" i="16"/>
  <c r="Y174" i="16"/>
  <c r="X114" i="16"/>
  <c r="X174" i="16"/>
  <c r="W114" i="16"/>
  <c r="W174" i="16"/>
  <c r="V114" i="16"/>
  <c r="V174" i="16"/>
  <c r="U114" i="16"/>
  <c r="U174" i="16"/>
  <c r="T114" i="16"/>
  <c r="T174" i="16"/>
  <c r="S114" i="16"/>
  <c r="S174" i="16"/>
  <c r="R114" i="16"/>
  <c r="R174" i="16"/>
  <c r="Q114" i="16"/>
  <c r="Q174" i="16"/>
  <c r="P114" i="16"/>
  <c r="P174" i="16"/>
  <c r="O114" i="16"/>
  <c r="O174" i="16"/>
  <c r="N114" i="16"/>
  <c r="N174" i="16"/>
  <c r="M114" i="16"/>
  <c r="M174" i="16"/>
  <c r="L114" i="16"/>
  <c r="L174" i="16"/>
  <c r="K114" i="16"/>
  <c r="K174" i="16"/>
  <c r="J114" i="16"/>
  <c r="J174" i="16"/>
  <c r="I114" i="16"/>
  <c r="I174" i="16"/>
  <c r="H114" i="16"/>
  <c r="H174" i="16"/>
  <c r="G114" i="16"/>
  <c r="G174" i="16"/>
  <c r="F114" i="16"/>
  <c r="F174" i="16"/>
  <c r="E114" i="16"/>
  <c r="E174" i="16"/>
  <c r="D114" i="16"/>
  <c r="D174" i="16"/>
  <c r="C114" i="16"/>
  <c r="C174" i="16"/>
  <c r="B114" i="16"/>
  <c r="AR114" i="16"/>
  <c r="AL113" i="16"/>
  <c r="AL173" i="16"/>
  <c r="AK113" i="16"/>
  <c r="AK173" i="16"/>
  <c r="AJ113" i="16"/>
  <c r="AJ173" i="16"/>
  <c r="AI113" i="16"/>
  <c r="AI173" i="16"/>
  <c r="AH113" i="16"/>
  <c r="AH173" i="16"/>
  <c r="AG113" i="16"/>
  <c r="AG173" i="16"/>
  <c r="AF113" i="16"/>
  <c r="AF173" i="16"/>
  <c r="AE113" i="16"/>
  <c r="AE173" i="16"/>
  <c r="AD113" i="16"/>
  <c r="AD173" i="16"/>
  <c r="AC113" i="16"/>
  <c r="AC173" i="16"/>
  <c r="AB113" i="16"/>
  <c r="AB173" i="16"/>
  <c r="AA113" i="16"/>
  <c r="AA173" i="16"/>
  <c r="Z113" i="16"/>
  <c r="Z173" i="16"/>
  <c r="Y113" i="16"/>
  <c r="Y173" i="16"/>
  <c r="X113" i="16"/>
  <c r="X173" i="16"/>
  <c r="W113" i="16"/>
  <c r="W173" i="16"/>
  <c r="V113" i="16"/>
  <c r="V173" i="16"/>
  <c r="U113" i="16"/>
  <c r="U173" i="16"/>
  <c r="T113" i="16"/>
  <c r="T173" i="16"/>
  <c r="S113" i="16"/>
  <c r="S173" i="16"/>
  <c r="R113" i="16"/>
  <c r="R173" i="16"/>
  <c r="Q113" i="16"/>
  <c r="Q173" i="16"/>
  <c r="P113" i="16"/>
  <c r="P173" i="16"/>
  <c r="O113" i="16"/>
  <c r="O173" i="16"/>
  <c r="N113" i="16"/>
  <c r="N173" i="16"/>
  <c r="M113" i="16"/>
  <c r="M173" i="16"/>
  <c r="L113" i="16"/>
  <c r="L173" i="16"/>
  <c r="K113" i="16"/>
  <c r="K173" i="16"/>
  <c r="J113" i="16"/>
  <c r="J173" i="16"/>
  <c r="I113" i="16"/>
  <c r="I173" i="16"/>
  <c r="H113" i="16"/>
  <c r="H173" i="16"/>
  <c r="G113" i="16"/>
  <c r="G173" i="16"/>
  <c r="F113" i="16"/>
  <c r="F173" i="16"/>
  <c r="E113" i="16"/>
  <c r="E173" i="16"/>
  <c r="D113" i="16"/>
  <c r="D173" i="16"/>
  <c r="C113" i="16"/>
  <c r="C173" i="16"/>
  <c r="B113" i="16"/>
  <c r="AR113" i="16"/>
  <c r="AL112" i="16"/>
  <c r="AL172" i="16"/>
  <c r="AK112" i="16"/>
  <c r="AK172" i="16"/>
  <c r="AJ112" i="16"/>
  <c r="AJ172" i="16"/>
  <c r="AI112" i="16"/>
  <c r="AI172" i="16"/>
  <c r="AH112" i="16"/>
  <c r="AH172" i="16"/>
  <c r="AG112" i="16"/>
  <c r="AG172" i="16"/>
  <c r="AF112" i="16"/>
  <c r="AF172" i="16"/>
  <c r="AE112" i="16"/>
  <c r="AE172" i="16"/>
  <c r="AD112" i="16"/>
  <c r="AD172" i="16"/>
  <c r="AC112" i="16"/>
  <c r="AC172" i="16"/>
  <c r="AB112" i="16"/>
  <c r="AB172" i="16"/>
  <c r="AA112" i="16"/>
  <c r="AA172" i="16"/>
  <c r="Z112" i="16"/>
  <c r="Z172" i="16"/>
  <c r="Y112" i="16"/>
  <c r="Y172" i="16"/>
  <c r="X112" i="16"/>
  <c r="X172" i="16"/>
  <c r="W112" i="16"/>
  <c r="W172" i="16"/>
  <c r="V112" i="16"/>
  <c r="V172" i="16"/>
  <c r="U112" i="16"/>
  <c r="U172" i="16"/>
  <c r="T112" i="16"/>
  <c r="T172" i="16"/>
  <c r="S112" i="16"/>
  <c r="S172" i="16"/>
  <c r="R112" i="16"/>
  <c r="R172" i="16"/>
  <c r="Q112" i="16"/>
  <c r="Q172" i="16"/>
  <c r="P112" i="16"/>
  <c r="P172" i="16"/>
  <c r="O112" i="16"/>
  <c r="O172" i="16"/>
  <c r="N112" i="16"/>
  <c r="N172" i="16"/>
  <c r="M112" i="16"/>
  <c r="M172" i="16"/>
  <c r="L112" i="16"/>
  <c r="L172" i="16"/>
  <c r="K112" i="16"/>
  <c r="K172" i="16"/>
  <c r="J112" i="16"/>
  <c r="J172" i="16"/>
  <c r="I112" i="16"/>
  <c r="I172" i="16"/>
  <c r="H112" i="16"/>
  <c r="H172" i="16"/>
  <c r="G112" i="16"/>
  <c r="G172" i="16"/>
  <c r="F112" i="16"/>
  <c r="F172" i="16"/>
  <c r="E112" i="16"/>
  <c r="E172" i="16"/>
  <c r="D112" i="16"/>
  <c r="D172" i="16"/>
  <c r="C112" i="16"/>
  <c r="C172" i="16"/>
  <c r="B112" i="16"/>
  <c r="AL111" i="16"/>
  <c r="AL171" i="16"/>
  <c r="AK111" i="16"/>
  <c r="AK171" i="16"/>
  <c r="AJ111" i="16"/>
  <c r="AJ171" i="16"/>
  <c r="AI111" i="16"/>
  <c r="AI171" i="16"/>
  <c r="AH111" i="16"/>
  <c r="AH171" i="16"/>
  <c r="AG111" i="16"/>
  <c r="AG171" i="16"/>
  <c r="AF111" i="16"/>
  <c r="AF171" i="16"/>
  <c r="AE111" i="16"/>
  <c r="AE171" i="16"/>
  <c r="AD111" i="16"/>
  <c r="AD171" i="16"/>
  <c r="AC111" i="16"/>
  <c r="AC171" i="16"/>
  <c r="AB111" i="16"/>
  <c r="AB171" i="16"/>
  <c r="AA111" i="16"/>
  <c r="AA171" i="16"/>
  <c r="Z111" i="16"/>
  <c r="Z171" i="16"/>
  <c r="Y111" i="16"/>
  <c r="Y171" i="16"/>
  <c r="X111" i="16"/>
  <c r="X171" i="16"/>
  <c r="W111" i="16"/>
  <c r="W171" i="16"/>
  <c r="V111" i="16"/>
  <c r="V171" i="16"/>
  <c r="U111" i="16"/>
  <c r="U171" i="16"/>
  <c r="T111" i="16"/>
  <c r="T171" i="16"/>
  <c r="S111" i="16"/>
  <c r="S171" i="16"/>
  <c r="R111" i="16"/>
  <c r="R171" i="16"/>
  <c r="Q111" i="16"/>
  <c r="Q171" i="16"/>
  <c r="P111" i="16"/>
  <c r="P171" i="16"/>
  <c r="O111" i="16"/>
  <c r="O171" i="16"/>
  <c r="N111" i="16"/>
  <c r="N171" i="16"/>
  <c r="M111" i="16"/>
  <c r="M171" i="16"/>
  <c r="L111" i="16"/>
  <c r="L171" i="16"/>
  <c r="K111" i="16"/>
  <c r="K171" i="16"/>
  <c r="J111" i="16"/>
  <c r="J171" i="16"/>
  <c r="I111" i="16"/>
  <c r="I171" i="16"/>
  <c r="H111" i="16"/>
  <c r="H171" i="16"/>
  <c r="G111" i="16"/>
  <c r="G171" i="16"/>
  <c r="F111" i="16"/>
  <c r="F171" i="16"/>
  <c r="E111" i="16"/>
  <c r="E171" i="16"/>
  <c r="D111" i="16"/>
  <c r="D171" i="16"/>
  <c r="C111" i="16"/>
  <c r="C171" i="16"/>
  <c r="B111" i="16"/>
  <c r="AR111" i="16"/>
  <c r="AL110" i="16"/>
  <c r="AL170" i="16"/>
  <c r="AK110" i="16"/>
  <c r="AK170" i="16"/>
  <c r="AJ110" i="16"/>
  <c r="AJ170" i="16"/>
  <c r="AI110" i="16"/>
  <c r="AI170" i="16"/>
  <c r="AH110" i="16"/>
  <c r="AH170" i="16"/>
  <c r="AG110" i="16"/>
  <c r="AG170" i="16"/>
  <c r="AF110" i="16"/>
  <c r="AF170" i="16"/>
  <c r="AE110" i="16"/>
  <c r="AE170" i="16"/>
  <c r="AD110" i="16"/>
  <c r="AD170" i="16"/>
  <c r="AC110" i="16"/>
  <c r="AC170" i="16"/>
  <c r="AB110" i="16"/>
  <c r="AB170" i="16"/>
  <c r="AA110" i="16"/>
  <c r="AA170" i="16"/>
  <c r="Z110" i="16"/>
  <c r="Z170" i="16"/>
  <c r="Y110" i="16"/>
  <c r="Y170" i="16"/>
  <c r="X110" i="16"/>
  <c r="X170" i="16"/>
  <c r="W110" i="16"/>
  <c r="W170" i="16"/>
  <c r="V110" i="16"/>
  <c r="V170" i="16"/>
  <c r="U110" i="16"/>
  <c r="U170" i="16"/>
  <c r="T110" i="16"/>
  <c r="T170" i="16"/>
  <c r="S110" i="16"/>
  <c r="S170" i="16"/>
  <c r="R110" i="16"/>
  <c r="R170" i="16"/>
  <c r="Q110" i="16"/>
  <c r="Q170" i="16"/>
  <c r="P110" i="16"/>
  <c r="P170" i="16"/>
  <c r="O110" i="16"/>
  <c r="O170" i="16"/>
  <c r="N110" i="16"/>
  <c r="N170" i="16"/>
  <c r="M110" i="16"/>
  <c r="M170" i="16"/>
  <c r="L110" i="16"/>
  <c r="L170" i="16"/>
  <c r="K110" i="16"/>
  <c r="K170" i="16"/>
  <c r="J110" i="16"/>
  <c r="J170" i="16"/>
  <c r="I110" i="16"/>
  <c r="I170" i="16"/>
  <c r="H110" i="16"/>
  <c r="H170" i="16"/>
  <c r="G110" i="16"/>
  <c r="G170" i="16"/>
  <c r="F110" i="16"/>
  <c r="F170" i="16"/>
  <c r="E110" i="16"/>
  <c r="E170" i="16"/>
  <c r="D110" i="16"/>
  <c r="D170" i="16"/>
  <c r="C110" i="16"/>
  <c r="C170" i="16"/>
  <c r="B110" i="16"/>
  <c r="AR110" i="16"/>
  <c r="AL109" i="16"/>
  <c r="AL169" i="16"/>
  <c r="AK109" i="16"/>
  <c r="AK169" i="16"/>
  <c r="AJ109" i="16"/>
  <c r="AJ169" i="16"/>
  <c r="AI109" i="16"/>
  <c r="AI169" i="16"/>
  <c r="AH109" i="16"/>
  <c r="AH169" i="16"/>
  <c r="AG109" i="16"/>
  <c r="AG169" i="16"/>
  <c r="AF109" i="16"/>
  <c r="AF169" i="16"/>
  <c r="AE109" i="16"/>
  <c r="AE169" i="16"/>
  <c r="AD109" i="16"/>
  <c r="AD169" i="16"/>
  <c r="AC109" i="16"/>
  <c r="AC169" i="16"/>
  <c r="AB109" i="16"/>
  <c r="AB169" i="16"/>
  <c r="AA109" i="16"/>
  <c r="AA169" i="16"/>
  <c r="Z109" i="16"/>
  <c r="Z169" i="16"/>
  <c r="Y109" i="16"/>
  <c r="Y169" i="16"/>
  <c r="X109" i="16"/>
  <c r="X169" i="16"/>
  <c r="W109" i="16"/>
  <c r="W169" i="16"/>
  <c r="V109" i="16"/>
  <c r="V169" i="16"/>
  <c r="U109" i="16"/>
  <c r="U169" i="16"/>
  <c r="T109" i="16"/>
  <c r="T169" i="16"/>
  <c r="S109" i="16"/>
  <c r="S169" i="16"/>
  <c r="R109" i="16"/>
  <c r="R169" i="16"/>
  <c r="Q109" i="16"/>
  <c r="Q169" i="16"/>
  <c r="P109" i="16"/>
  <c r="P169" i="16"/>
  <c r="O109" i="16"/>
  <c r="O169" i="16"/>
  <c r="N109" i="16"/>
  <c r="N169" i="16"/>
  <c r="M109" i="16"/>
  <c r="M169" i="16"/>
  <c r="L109" i="16"/>
  <c r="L169" i="16"/>
  <c r="K109" i="16"/>
  <c r="K169" i="16"/>
  <c r="J109" i="16"/>
  <c r="J169" i="16"/>
  <c r="I109" i="16"/>
  <c r="I169" i="16"/>
  <c r="H109" i="16"/>
  <c r="H169" i="16"/>
  <c r="G109" i="16"/>
  <c r="G169" i="16"/>
  <c r="F109" i="16"/>
  <c r="F169" i="16"/>
  <c r="E109" i="16"/>
  <c r="E169" i="16"/>
  <c r="D109" i="16"/>
  <c r="D169" i="16"/>
  <c r="C109" i="16"/>
  <c r="C169" i="16"/>
  <c r="B109" i="16"/>
  <c r="AR109" i="16"/>
  <c r="AL108" i="16"/>
  <c r="AL168" i="16"/>
  <c r="AK108" i="16"/>
  <c r="AK168" i="16"/>
  <c r="AJ108" i="16"/>
  <c r="AJ168" i="16"/>
  <c r="AI108" i="16"/>
  <c r="AI168" i="16"/>
  <c r="AH108" i="16"/>
  <c r="AH168" i="16"/>
  <c r="AG108" i="16"/>
  <c r="AG168" i="16"/>
  <c r="AF108" i="16"/>
  <c r="AF168" i="16"/>
  <c r="AE108" i="16"/>
  <c r="AE168" i="16"/>
  <c r="AD108" i="16"/>
  <c r="AD168" i="16"/>
  <c r="AC108" i="16"/>
  <c r="AC168" i="16"/>
  <c r="AB108" i="16"/>
  <c r="AB168" i="16"/>
  <c r="AA108" i="16"/>
  <c r="AA168" i="16"/>
  <c r="Z108" i="16"/>
  <c r="Z168" i="16"/>
  <c r="Y108" i="16"/>
  <c r="Y168" i="16"/>
  <c r="X108" i="16"/>
  <c r="X168" i="16"/>
  <c r="W108" i="16"/>
  <c r="W168" i="16"/>
  <c r="V108" i="16"/>
  <c r="V168" i="16"/>
  <c r="U108" i="16"/>
  <c r="U168" i="16"/>
  <c r="T108" i="16"/>
  <c r="T168" i="16"/>
  <c r="S108" i="16"/>
  <c r="S168" i="16"/>
  <c r="R108" i="16"/>
  <c r="R168" i="16"/>
  <c r="Q108" i="16"/>
  <c r="Q168" i="16"/>
  <c r="P108" i="16"/>
  <c r="P168" i="16"/>
  <c r="O108" i="16"/>
  <c r="O168" i="16"/>
  <c r="N108" i="16"/>
  <c r="N168" i="16"/>
  <c r="M108" i="16"/>
  <c r="M168" i="16"/>
  <c r="L108" i="16"/>
  <c r="L168" i="16"/>
  <c r="K108" i="16"/>
  <c r="K168" i="16"/>
  <c r="J108" i="16"/>
  <c r="J168" i="16"/>
  <c r="I108" i="16"/>
  <c r="I168" i="16"/>
  <c r="H108" i="16"/>
  <c r="H168" i="16"/>
  <c r="G108" i="16"/>
  <c r="G168" i="16"/>
  <c r="F108" i="16"/>
  <c r="F168" i="16"/>
  <c r="E108" i="16"/>
  <c r="E168" i="16"/>
  <c r="D108" i="16"/>
  <c r="D168" i="16"/>
  <c r="C108" i="16"/>
  <c r="C168" i="16"/>
  <c r="B108" i="16"/>
  <c r="AR108" i="16"/>
  <c r="AL107" i="16"/>
  <c r="AL167" i="16"/>
  <c r="AK107" i="16"/>
  <c r="AK167" i="16"/>
  <c r="AJ107" i="16"/>
  <c r="AJ167" i="16"/>
  <c r="AI107" i="16"/>
  <c r="AI167" i="16"/>
  <c r="AH107" i="16"/>
  <c r="AH167" i="16"/>
  <c r="AG107" i="16"/>
  <c r="AG167" i="16"/>
  <c r="AF107" i="16"/>
  <c r="AF167" i="16"/>
  <c r="AE107" i="16"/>
  <c r="AE167" i="16"/>
  <c r="AD107" i="16"/>
  <c r="AD167" i="16"/>
  <c r="AC107" i="16"/>
  <c r="AC167" i="16"/>
  <c r="AB107" i="16"/>
  <c r="AB167" i="16"/>
  <c r="AA107" i="16"/>
  <c r="AA167" i="16"/>
  <c r="Z107" i="16"/>
  <c r="Z167" i="16"/>
  <c r="Y107" i="16"/>
  <c r="Y167" i="16"/>
  <c r="X107" i="16"/>
  <c r="X167" i="16"/>
  <c r="W107" i="16"/>
  <c r="W167" i="16"/>
  <c r="V107" i="16"/>
  <c r="V167" i="16"/>
  <c r="U107" i="16"/>
  <c r="U167" i="16"/>
  <c r="T107" i="16"/>
  <c r="T167" i="16"/>
  <c r="S107" i="16"/>
  <c r="S167" i="16"/>
  <c r="R107" i="16"/>
  <c r="R167" i="16"/>
  <c r="Q107" i="16"/>
  <c r="Q167" i="16"/>
  <c r="P107" i="16"/>
  <c r="P167" i="16"/>
  <c r="O107" i="16"/>
  <c r="O167" i="16"/>
  <c r="N107" i="16"/>
  <c r="N167" i="16"/>
  <c r="M107" i="16"/>
  <c r="M167" i="16"/>
  <c r="L107" i="16"/>
  <c r="L167" i="16"/>
  <c r="K107" i="16"/>
  <c r="K167" i="16"/>
  <c r="J107" i="16"/>
  <c r="J167" i="16"/>
  <c r="I107" i="16"/>
  <c r="I167" i="16"/>
  <c r="H107" i="16"/>
  <c r="H167" i="16"/>
  <c r="G107" i="16"/>
  <c r="G167" i="16"/>
  <c r="F107" i="16"/>
  <c r="F167" i="16"/>
  <c r="E107" i="16"/>
  <c r="E167" i="16"/>
  <c r="D107" i="16"/>
  <c r="D167" i="16"/>
  <c r="C107" i="16"/>
  <c r="C167" i="16"/>
  <c r="B107" i="16"/>
  <c r="AL105" i="16"/>
  <c r="AK105" i="16"/>
  <c r="AJ105" i="16"/>
  <c r="AI105" i="16"/>
  <c r="AH105" i="16"/>
  <c r="AG105" i="16"/>
  <c r="AF105" i="16"/>
  <c r="AE105" i="16"/>
  <c r="AD105" i="16"/>
  <c r="AC105" i="16"/>
  <c r="AB105" i="16"/>
  <c r="AA105" i="16"/>
  <c r="Z105" i="16"/>
  <c r="Y105" i="16"/>
  <c r="X105" i="16"/>
  <c r="W105" i="16"/>
  <c r="V105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D105" i="16"/>
  <c r="C105" i="16"/>
  <c r="B105" i="16"/>
  <c r="AL104" i="16"/>
  <c r="AK104" i="16"/>
  <c r="AJ104" i="16"/>
  <c r="AI104" i="16"/>
  <c r="AH104" i="16"/>
  <c r="AG104" i="16"/>
  <c r="AF104" i="16"/>
  <c r="AE104" i="16"/>
  <c r="AD104" i="16"/>
  <c r="AC104" i="16"/>
  <c r="AB104" i="16"/>
  <c r="AA104" i="16"/>
  <c r="Z104" i="16"/>
  <c r="Y104" i="16"/>
  <c r="X104" i="16"/>
  <c r="W104" i="16"/>
  <c r="V104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D104" i="16"/>
  <c r="C104" i="16"/>
  <c r="B104" i="16"/>
  <c r="AL75" i="16"/>
  <c r="AK75" i="16"/>
  <c r="AJ75" i="16"/>
  <c r="AI75" i="16"/>
  <c r="AH75" i="16"/>
  <c r="AG75" i="16"/>
  <c r="AF75" i="16"/>
  <c r="AE75" i="16"/>
  <c r="AD75" i="16"/>
  <c r="AC75" i="16"/>
  <c r="AB75" i="16"/>
  <c r="AA75" i="16"/>
  <c r="Z75" i="16"/>
  <c r="Y75" i="16"/>
  <c r="X75" i="16"/>
  <c r="W75" i="16"/>
  <c r="V75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D75" i="16"/>
  <c r="C75" i="16"/>
  <c r="B75" i="16"/>
  <c r="AL74" i="16"/>
  <c r="AK74" i="16"/>
  <c r="AJ74" i="16"/>
  <c r="AI74" i="16"/>
  <c r="AH74" i="16"/>
  <c r="AG74" i="16"/>
  <c r="AF74" i="16"/>
  <c r="AE74" i="16"/>
  <c r="AD74" i="16"/>
  <c r="AC74" i="16"/>
  <c r="AB74" i="16"/>
  <c r="AA74" i="16"/>
  <c r="Z74" i="16"/>
  <c r="Y74" i="16"/>
  <c r="X74" i="16"/>
  <c r="W74" i="16"/>
  <c r="V74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D74" i="16"/>
  <c r="C74" i="16"/>
  <c r="B74" i="16"/>
  <c r="AL69" i="16"/>
  <c r="AK69" i="16"/>
  <c r="AJ69" i="16"/>
  <c r="AI69" i="16"/>
  <c r="AH69" i="16"/>
  <c r="AG69" i="16"/>
  <c r="AF69" i="16"/>
  <c r="AE69" i="16"/>
  <c r="AD69" i="16"/>
  <c r="AC69" i="16"/>
  <c r="AB69" i="16"/>
  <c r="AA69" i="16"/>
  <c r="Z69" i="16"/>
  <c r="Y69" i="16"/>
  <c r="X69" i="16"/>
  <c r="W69" i="16"/>
  <c r="V69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D69" i="16"/>
  <c r="C69" i="16"/>
  <c r="B69" i="16"/>
  <c r="AN69" i="16"/>
  <c r="AL68" i="16"/>
  <c r="AK68" i="16"/>
  <c r="AJ68" i="16"/>
  <c r="AI68" i="16"/>
  <c r="AH68" i="16"/>
  <c r="AG68" i="16"/>
  <c r="AF68" i="16"/>
  <c r="AE68" i="16"/>
  <c r="AD68" i="16"/>
  <c r="AC68" i="16"/>
  <c r="AB68" i="16"/>
  <c r="AA68" i="16"/>
  <c r="Z68" i="16"/>
  <c r="Y68" i="16"/>
  <c r="X68" i="16"/>
  <c r="W68" i="16"/>
  <c r="V68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D68" i="16"/>
  <c r="C68" i="16"/>
  <c r="B68" i="16"/>
  <c r="AL67" i="16"/>
  <c r="AK67" i="16"/>
  <c r="AJ67" i="16"/>
  <c r="AI67" i="16"/>
  <c r="AH67" i="16"/>
  <c r="AG67" i="16"/>
  <c r="AF67" i="16"/>
  <c r="AE67" i="16"/>
  <c r="AD67" i="16"/>
  <c r="AC67" i="16"/>
  <c r="AB67" i="16"/>
  <c r="AA67" i="16"/>
  <c r="Z67" i="16"/>
  <c r="Y67" i="16"/>
  <c r="X67" i="16"/>
  <c r="W67" i="16"/>
  <c r="V67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D67" i="16"/>
  <c r="C67" i="16"/>
  <c r="B67" i="16"/>
  <c r="AN67" i="16"/>
  <c r="AL66" i="16"/>
  <c r="AK66" i="16"/>
  <c r="AJ66" i="16"/>
  <c r="AI66" i="16"/>
  <c r="AH66" i="16"/>
  <c r="AG66" i="16"/>
  <c r="AF66" i="16"/>
  <c r="AE66" i="16"/>
  <c r="AD66" i="16"/>
  <c r="AC66" i="16"/>
  <c r="AB66" i="16"/>
  <c r="AA66" i="16"/>
  <c r="Z66" i="16"/>
  <c r="Y66" i="16"/>
  <c r="X66" i="16"/>
  <c r="W66" i="16"/>
  <c r="V66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D66" i="16"/>
  <c r="C66" i="16"/>
  <c r="B66" i="16"/>
  <c r="AL65" i="16"/>
  <c r="AK65" i="16"/>
  <c r="AJ65" i="16"/>
  <c r="AI65" i="16"/>
  <c r="AH65" i="16"/>
  <c r="AG65" i="16"/>
  <c r="AF65" i="16"/>
  <c r="AE65" i="16"/>
  <c r="AD65" i="16"/>
  <c r="AC65" i="16"/>
  <c r="AB65" i="16"/>
  <c r="AA65" i="16"/>
  <c r="Z65" i="16"/>
  <c r="Y65" i="16"/>
  <c r="X65" i="16"/>
  <c r="W65" i="16"/>
  <c r="V65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D65" i="16"/>
  <c r="C65" i="16"/>
  <c r="B65" i="16"/>
  <c r="AN65" i="16"/>
  <c r="AL64" i="16"/>
  <c r="AK64" i="16"/>
  <c r="AJ64" i="16"/>
  <c r="AI64" i="16"/>
  <c r="AH64" i="16"/>
  <c r="AG64" i="16"/>
  <c r="AF64" i="16"/>
  <c r="AE64" i="16"/>
  <c r="AD64" i="16"/>
  <c r="AC64" i="16"/>
  <c r="AB64" i="16"/>
  <c r="AA64" i="16"/>
  <c r="Z64" i="16"/>
  <c r="Y64" i="16"/>
  <c r="X64" i="16"/>
  <c r="W64" i="16"/>
  <c r="V64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D64" i="16"/>
  <c r="C64" i="16"/>
  <c r="B64" i="16"/>
  <c r="AL63" i="16"/>
  <c r="AK63" i="16"/>
  <c r="AJ63" i="16"/>
  <c r="AI63" i="16"/>
  <c r="AH63" i="16"/>
  <c r="AG63" i="16"/>
  <c r="AF63" i="16"/>
  <c r="AE63" i="16"/>
  <c r="AD63" i="16"/>
  <c r="AC63" i="16"/>
  <c r="AB63" i="16"/>
  <c r="AA63" i="16"/>
  <c r="Z63" i="16"/>
  <c r="Y63" i="16"/>
  <c r="X63" i="16"/>
  <c r="W63" i="16"/>
  <c r="V63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D63" i="16"/>
  <c r="C63" i="16"/>
  <c r="B63" i="16"/>
  <c r="AN63" i="16"/>
  <c r="AL62" i="16"/>
  <c r="AK62" i="16"/>
  <c r="AJ62" i="16"/>
  <c r="AI62" i="16"/>
  <c r="AH62" i="16"/>
  <c r="AG62" i="16"/>
  <c r="AF62" i="16"/>
  <c r="AE62" i="16"/>
  <c r="AD62" i="16"/>
  <c r="AC62" i="16"/>
  <c r="AB62" i="16"/>
  <c r="AA62" i="16"/>
  <c r="Z62" i="16"/>
  <c r="Y62" i="16"/>
  <c r="X62" i="16"/>
  <c r="W62" i="16"/>
  <c r="V62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D62" i="16"/>
  <c r="C62" i="16"/>
  <c r="B62" i="16"/>
  <c r="AL61" i="16"/>
  <c r="AK61" i="16"/>
  <c r="AJ61" i="16"/>
  <c r="AI61" i="16"/>
  <c r="AH61" i="16"/>
  <c r="AG61" i="16"/>
  <c r="AF61" i="16"/>
  <c r="AE61" i="16"/>
  <c r="AD61" i="16"/>
  <c r="AC61" i="16"/>
  <c r="AB61" i="16"/>
  <c r="AA61" i="16"/>
  <c r="Z61" i="16"/>
  <c r="Y61" i="16"/>
  <c r="X61" i="16"/>
  <c r="W61" i="16"/>
  <c r="V61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D61" i="16"/>
  <c r="C61" i="16"/>
  <c r="B61" i="16"/>
  <c r="AN61" i="16"/>
  <c r="AL60" i="16"/>
  <c r="AK60" i="16"/>
  <c r="AJ60" i="16"/>
  <c r="AI60" i="16"/>
  <c r="AH60" i="16"/>
  <c r="AG60" i="16"/>
  <c r="AF60" i="16"/>
  <c r="AE60" i="16"/>
  <c r="AD60" i="16"/>
  <c r="AC60" i="16"/>
  <c r="AB60" i="16"/>
  <c r="AA60" i="16"/>
  <c r="Z60" i="16"/>
  <c r="Y60" i="16"/>
  <c r="X60" i="16"/>
  <c r="W60" i="16"/>
  <c r="V60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D60" i="16"/>
  <c r="C60" i="16"/>
  <c r="B60" i="16"/>
  <c r="AL59" i="16"/>
  <c r="AK59" i="16"/>
  <c r="AJ59" i="16"/>
  <c r="AI59" i="16"/>
  <c r="AH59" i="16"/>
  <c r="AG59" i="16"/>
  <c r="AF59" i="16"/>
  <c r="AE59" i="16"/>
  <c r="AD59" i="16"/>
  <c r="AC59" i="16"/>
  <c r="AB59" i="16"/>
  <c r="AA59" i="16"/>
  <c r="Z59" i="16"/>
  <c r="Y59" i="16"/>
  <c r="X59" i="16"/>
  <c r="W59" i="16"/>
  <c r="V59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D59" i="16"/>
  <c r="C59" i="16"/>
  <c r="B59" i="16"/>
  <c r="AN59" i="16"/>
  <c r="AL58" i="16"/>
  <c r="AK58" i="16"/>
  <c r="AJ58" i="16"/>
  <c r="AI58" i="16"/>
  <c r="AH58" i="16"/>
  <c r="AG58" i="16"/>
  <c r="AF58" i="16"/>
  <c r="AE58" i="16"/>
  <c r="AD58" i="16"/>
  <c r="AC58" i="16"/>
  <c r="AB58" i="16"/>
  <c r="AA58" i="16"/>
  <c r="Z58" i="16"/>
  <c r="Y58" i="16"/>
  <c r="X58" i="16"/>
  <c r="W58" i="16"/>
  <c r="V58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D58" i="16"/>
  <c r="C58" i="16"/>
  <c r="B58" i="16"/>
  <c r="AL57" i="16"/>
  <c r="AK57" i="16"/>
  <c r="AJ57" i="16"/>
  <c r="AI57" i="16"/>
  <c r="AH57" i="16"/>
  <c r="AG57" i="16"/>
  <c r="AF57" i="16"/>
  <c r="AE57" i="16"/>
  <c r="AD57" i="16"/>
  <c r="AC57" i="16"/>
  <c r="AB57" i="16"/>
  <c r="AA57" i="16"/>
  <c r="Z57" i="16"/>
  <c r="Y57" i="16"/>
  <c r="X57" i="16"/>
  <c r="W57" i="16"/>
  <c r="V57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D57" i="16"/>
  <c r="C57" i="16"/>
  <c r="B57" i="16"/>
  <c r="AN57" i="16"/>
  <c r="AL56" i="16"/>
  <c r="AK56" i="16"/>
  <c r="AJ56" i="16"/>
  <c r="AI56" i="16"/>
  <c r="AH56" i="16"/>
  <c r="AG56" i="16"/>
  <c r="AF56" i="16"/>
  <c r="AE56" i="16"/>
  <c r="AD56" i="16"/>
  <c r="AC56" i="16"/>
  <c r="AB56" i="16"/>
  <c r="AA56" i="16"/>
  <c r="Z56" i="16"/>
  <c r="Y56" i="16"/>
  <c r="X56" i="16"/>
  <c r="W56" i="16"/>
  <c r="V56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D56" i="16"/>
  <c r="C56" i="16"/>
  <c r="B56" i="16"/>
  <c r="AL55" i="16"/>
  <c r="AK55" i="16"/>
  <c r="AJ55" i="16"/>
  <c r="AI55" i="16"/>
  <c r="AH55" i="16"/>
  <c r="AG55" i="16"/>
  <c r="AF55" i="16"/>
  <c r="AE55" i="16"/>
  <c r="AD55" i="16"/>
  <c r="AC55" i="16"/>
  <c r="AB55" i="16"/>
  <c r="AA55" i="16"/>
  <c r="Z55" i="16"/>
  <c r="Y55" i="16"/>
  <c r="X55" i="16"/>
  <c r="W55" i="16"/>
  <c r="V55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D55" i="16"/>
  <c r="C55" i="16"/>
  <c r="B55" i="16"/>
  <c r="AN55" i="16"/>
  <c r="AL54" i="16"/>
  <c r="AK54" i="16"/>
  <c r="AJ54" i="16"/>
  <c r="AI54" i="16"/>
  <c r="AH54" i="16"/>
  <c r="AG54" i="16"/>
  <c r="AF54" i="16"/>
  <c r="AE54" i="16"/>
  <c r="AD54" i="16"/>
  <c r="AC54" i="16"/>
  <c r="AB54" i="16"/>
  <c r="AA54" i="16"/>
  <c r="Z54" i="16"/>
  <c r="Y54" i="16"/>
  <c r="X54" i="16"/>
  <c r="W54" i="16"/>
  <c r="V54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D54" i="16"/>
  <c r="C54" i="16"/>
  <c r="B54" i="16"/>
  <c r="AM54" i="16"/>
  <c r="AL53" i="16"/>
  <c r="AK53" i="16"/>
  <c r="AJ53" i="16"/>
  <c r="AI53" i="16"/>
  <c r="AH53" i="16"/>
  <c r="AG53" i="16"/>
  <c r="AF53" i="16"/>
  <c r="AE53" i="16"/>
  <c r="AD53" i="16"/>
  <c r="AC53" i="16"/>
  <c r="AB53" i="16"/>
  <c r="AA53" i="16"/>
  <c r="Z53" i="16"/>
  <c r="Y53" i="16"/>
  <c r="X53" i="16"/>
  <c r="W53" i="16"/>
  <c r="V53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D53" i="16"/>
  <c r="C53" i="16"/>
  <c r="B53" i="16"/>
  <c r="AN53" i="16"/>
  <c r="AL52" i="16"/>
  <c r="AK52" i="16"/>
  <c r="AJ52" i="16"/>
  <c r="AI52" i="16"/>
  <c r="AH52" i="16"/>
  <c r="AG52" i="16"/>
  <c r="AF52" i="16"/>
  <c r="AE52" i="16"/>
  <c r="AD52" i="16"/>
  <c r="AC52" i="16"/>
  <c r="AB52" i="16"/>
  <c r="AA52" i="16"/>
  <c r="Z52" i="16"/>
  <c r="Y52" i="16"/>
  <c r="X52" i="16"/>
  <c r="W52" i="16"/>
  <c r="V52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D52" i="16"/>
  <c r="C52" i="16"/>
  <c r="B52" i="16"/>
  <c r="AM52" i="16"/>
  <c r="AL51" i="16"/>
  <c r="AK51" i="16"/>
  <c r="AJ51" i="16"/>
  <c r="AI51" i="16"/>
  <c r="AH51" i="16"/>
  <c r="AG51" i="16"/>
  <c r="AF51" i="16"/>
  <c r="AE51" i="16"/>
  <c r="AD51" i="16"/>
  <c r="AC51" i="16"/>
  <c r="AB51" i="16"/>
  <c r="AA51" i="16"/>
  <c r="Z51" i="16"/>
  <c r="Y51" i="16"/>
  <c r="X51" i="16"/>
  <c r="W51" i="16"/>
  <c r="V51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D51" i="16"/>
  <c r="C51" i="16"/>
  <c r="B51" i="16"/>
  <c r="AN51" i="16"/>
  <c r="AL50" i="16"/>
  <c r="AK50" i="16"/>
  <c r="AJ50" i="16"/>
  <c r="AI50" i="16"/>
  <c r="AH50" i="16"/>
  <c r="AG50" i="16"/>
  <c r="AF50" i="16"/>
  <c r="AE50" i="16"/>
  <c r="AD50" i="16"/>
  <c r="AC50" i="16"/>
  <c r="AB50" i="16"/>
  <c r="AA50" i="16"/>
  <c r="Z50" i="16"/>
  <c r="Y50" i="16"/>
  <c r="X50" i="16"/>
  <c r="W50" i="16"/>
  <c r="V50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D50" i="16"/>
  <c r="C50" i="16"/>
  <c r="B50" i="16"/>
  <c r="AM50" i="16"/>
  <c r="AL49" i="16"/>
  <c r="AK49" i="16"/>
  <c r="AJ49" i="16"/>
  <c r="AI49" i="16"/>
  <c r="AH49" i="16"/>
  <c r="AG49" i="16"/>
  <c r="AF49" i="16"/>
  <c r="AE49" i="16"/>
  <c r="AD49" i="16"/>
  <c r="AC49" i="16"/>
  <c r="AB49" i="16"/>
  <c r="AA49" i="16"/>
  <c r="Z49" i="16"/>
  <c r="Y49" i="16"/>
  <c r="X49" i="16"/>
  <c r="W49" i="16"/>
  <c r="V49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D49" i="16"/>
  <c r="C49" i="16"/>
  <c r="B49" i="16"/>
  <c r="AN49" i="16"/>
  <c r="AL48" i="16"/>
  <c r="AK48" i="16"/>
  <c r="AJ48" i="16"/>
  <c r="AI48" i="16"/>
  <c r="AH48" i="16"/>
  <c r="AG48" i="16"/>
  <c r="AF48" i="16"/>
  <c r="AE48" i="16"/>
  <c r="AD48" i="16"/>
  <c r="AC48" i="16"/>
  <c r="AB48" i="16"/>
  <c r="AA48" i="16"/>
  <c r="Z48" i="16"/>
  <c r="Y48" i="16"/>
  <c r="X48" i="16"/>
  <c r="W48" i="16"/>
  <c r="V48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D48" i="16"/>
  <c r="C48" i="16"/>
  <c r="B48" i="16"/>
  <c r="AM48" i="16"/>
  <c r="AL47" i="16"/>
  <c r="AK47" i="16"/>
  <c r="AJ47" i="16"/>
  <c r="AI47" i="16"/>
  <c r="AH47" i="16"/>
  <c r="AG47" i="16"/>
  <c r="AF47" i="16"/>
  <c r="AE47" i="16"/>
  <c r="AD47" i="16"/>
  <c r="AC47" i="16"/>
  <c r="AB47" i="16"/>
  <c r="AA47" i="16"/>
  <c r="Z47" i="16"/>
  <c r="Y47" i="16"/>
  <c r="X47" i="16"/>
  <c r="W47" i="16"/>
  <c r="V47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D47" i="16"/>
  <c r="C47" i="16"/>
  <c r="B47" i="16"/>
  <c r="AN47" i="16"/>
  <c r="AL46" i="16"/>
  <c r="AK46" i="16"/>
  <c r="AJ46" i="16"/>
  <c r="AI46" i="16"/>
  <c r="AH46" i="16"/>
  <c r="AG46" i="16"/>
  <c r="AF46" i="16"/>
  <c r="AE46" i="16"/>
  <c r="AD46" i="16"/>
  <c r="AC46" i="16"/>
  <c r="AB46" i="16"/>
  <c r="AA46" i="16"/>
  <c r="Z46" i="16"/>
  <c r="Y46" i="16"/>
  <c r="X46" i="16"/>
  <c r="W46" i="16"/>
  <c r="V46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D46" i="16"/>
  <c r="C46" i="16"/>
  <c r="B46" i="16"/>
  <c r="AM46" i="16"/>
  <c r="AL44" i="16"/>
  <c r="AK44" i="16"/>
  <c r="AJ44" i="16"/>
  <c r="AI44" i="16"/>
  <c r="AH44" i="16"/>
  <c r="AG44" i="16"/>
  <c r="AF44" i="16"/>
  <c r="AE44" i="16"/>
  <c r="AD44" i="16"/>
  <c r="AC44" i="16"/>
  <c r="AB44" i="16"/>
  <c r="AA44" i="16"/>
  <c r="Z44" i="16"/>
  <c r="Y44" i="16"/>
  <c r="X44" i="16"/>
  <c r="W44" i="16"/>
  <c r="V44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D44" i="16"/>
  <c r="C44" i="16"/>
  <c r="B44" i="16"/>
  <c r="AL43" i="16"/>
  <c r="AK43" i="16"/>
  <c r="AJ43" i="16"/>
  <c r="AI43" i="16"/>
  <c r="AH43" i="16"/>
  <c r="AG43" i="16"/>
  <c r="AF43" i="16"/>
  <c r="AE43" i="16"/>
  <c r="AD43" i="16"/>
  <c r="AC43" i="16"/>
  <c r="AB43" i="16"/>
  <c r="AA43" i="16"/>
  <c r="Z43" i="16"/>
  <c r="Y43" i="16"/>
  <c r="X43" i="16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C43" i="16"/>
  <c r="B43" i="16"/>
  <c r="G37" i="16"/>
  <c r="H77" i="16"/>
  <c r="D107" i="15"/>
  <c r="D167" i="15"/>
  <c r="G37" i="15"/>
  <c r="D77" i="15"/>
  <c r="AY5" i="25"/>
  <c r="B19" i="25"/>
  <c r="B21" i="25"/>
  <c r="AF190" i="25"/>
  <c r="AG190" i="25"/>
  <c r="AH190" i="25"/>
  <c r="AF47" i="25"/>
  <c r="AY6" i="25"/>
  <c r="C19" i="25"/>
  <c r="C36" i="25"/>
  <c r="AG47" i="25"/>
  <c r="AZ6" i="25"/>
  <c r="AH47" i="25"/>
  <c r="BA6" i="25"/>
  <c r="AF48" i="25"/>
  <c r="AY7" i="25"/>
  <c r="D19" i="25"/>
  <c r="AG48" i="25"/>
  <c r="AZ7" i="25"/>
  <c r="AH48" i="25"/>
  <c r="BA7" i="25"/>
  <c r="AF49" i="25"/>
  <c r="AY8" i="25"/>
  <c r="E19" i="25"/>
  <c r="E36" i="25"/>
  <c r="AG49" i="25"/>
  <c r="AZ8" i="25"/>
  <c r="AH49" i="25"/>
  <c r="BA8" i="25"/>
  <c r="AF50" i="25"/>
  <c r="AY9" i="25"/>
  <c r="F19" i="25"/>
  <c r="AG50" i="25"/>
  <c r="AZ9" i="25"/>
  <c r="AH50" i="25"/>
  <c r="BA9" i="25"/>
  <c r="AF51" i="25"/>
  <c r="AY10" i="25"/>
  <c r="G19" i="25"/>
  <c r="G35" i="25"/>
  <c r="AG51" i="25"/>
  <c r="AZ10" i="25"/>
  <c r="AH51" i="25"/>
  <c r="BA10" i="25"/>
  <c r="AF52" i="25"/>
  <c r="AY11" i="25"/>
  <c r="H19" i="25"/>
  <c r="AG52" i="25"/>
  <c r="AZ11" i="25"/>
  <c r="AH52" i="25"/>
  <c r="BA11" i="25"/>
  <c r="AF53" i="25"/>
  <c r="AY12" i="25"/>
  <c r="I19" i="25"/>
  <c r="I35" i="25"/>
  <c r="AG53" i="25"/>
  <c r="AZ12" i="25"/>
  <c r="AH53" i="25"/>
  <c r="BA12" i="25"/>
  <c r="AF54" i="25"/>
  <c r="AY13" i="25"/>
  <c r="J19" i="25"/>
  <c r="AG54" i="25"/>
  <c r="AZ13" i="25"/>
  <c r="AH54" i="25"/>
  <c r="BA13" i="25"/>
  <c r="AF55" i="25"/>
  <c r="AY14" i="25"/>
  <c r="K19" i="25"/>
  <c r="K35" i="25"/>
  <c r="AG55" i="25"/>
  <c r="AZ14" i="25"/>
  <c r="AH55" i="25"/>
  <c r="BA14" i="25"/>
  <c r="AF56" i="25"/>
  <c r="AY15" i="25"/>
  <c r="L19" i="25"/>
  <c r="AG56" i="25"/>
  <c r="AZ15" i="25"/>
  <c r="AH56" i="25"/>
  <c r="BA15" i="25"/>
  <c r="AF57" i="25"/>
  <c r="AY16" i="25"/>
  <c r="M19" i="25"/>
  <c r="M35" i="25"/>
  <c r="AG57" i="25"/>
  <c r="AZ16" i="25"/>
  <c r="AH57" i="25"/>
  <c r="BA16" i="25"/>
  <c r="AF58" i="25"/>
  <c r="AY17" i="25"/>
  <c r="N19" i="25"/>
  <c r="AG58" i="25"/>
  <c r="AZ17" i="25"/>
  <c r="AH58" i="25"/>
  <c r="BA17" i="25"/>
  <c r="AF59" i="25"/>
  <c r="AY18" i="25"/>
  <c r="O19" i="25"/>
  <c r="O35" i="25"/>
  <c r="AG59" i="25"/>
  <c r="AZ18" i="25"/>
  <c r="AH59" i="25"/>
  <c r="BA18" i="25"/>
  <c r="AF60" i="25"/>
  <c r="AY19" i="25"/>
  <c r="P19" i="25"/>
  <c r="AG60" i="25"/>
  <c r="AZ19" i="25"/>
  <c r="AH60" i="25"/>
  <c r="BA19" i="25"/>
  <c r="AF61" i="25"/>
  <c r="AY20" i="25"/>
  <c r="Q19" i="25"/>
  <c r="Q35" i="25"/>
  <c r="AG61" i="25"/>
  <c r="AZ20" i="25"/>
  <c r="AH61" i="25"/>
  <c r="BA20" i="25"/>
  <c r="AF62" i="25"/>
  <c r="AY21" i="25"/>
  <c r="R19" i="25"/>
  <c r="AG62" i="25"/>
  <c r="AZ21" i="25"/>
  <c r="AH62" i="25"/>
  <c r="BA21" i="25"/>
  <c r="AF63" i="25"/>
  <c r="AY22" i="25"/>
  <c r="S19" i="25"/>
  <c r="S35" i="25"/>
  <c r="AG63" i="25"/>
  <c r="AZ22" i="25"/>
  <c r="AH63" i="25"/>
  <c r="BA22" i="25"/>
  <c r="AF64" i="25"/>
  <c r="AY23" i="25"/>
  <c r="T19" i="25"/>
  <c r="AG64" i="25"/>
  <c r="AZ23" i="25"/>
  <c r="AH64" i="25"/>
  <c r="BA23" i="25"/>
  <c r="AF65" i="25"/>
  <c r="AY24" i="25"/>
  <c r="U19" i="25"/>
  <c r="U35" i="25"/>
  <c r="AG65" i="25"/>
  <c r="AZ24" i="25"/>
  <c r="AH65" i="25"/>
  <c r="BA24" i="25"/>
  <c r="AF66" i="25"/>
  <c r="AY25" i="25"/>
  <c r="V19" i="25"/>
  <c r="AG66" i="25"/>
  <c r="AZ25" i="25"/>
  <c r="AH66" i="25"/>
  <c r="BA25" i="25"/>
  <c r="AF67" i="25"/>
  <c r="AY26" i="25"/>
  <c r="W19" i="25"/>
  <c r="W35" i="25"/>
  <c r="AG67" i="25"/>
  <c r="AZ26" i="25"/>
  <c r="AH67" i="25"/>
  <c r="BA26" i="25"/>
  <c r="AF68" i="25"/>
  <c r="AY27" i="25"/>
  <c r="X19" i="25"/>
  <c r="AG68" i="25"/>
  <c r="AZ27" i="25"/>
  <c r="AH68" i="25"/>
  <c r="BA27" i="25"/>
  <c r="AY28" i="25"/>
  <c r="Y19" i="25"/>
  <c r="Y35" i="25"/>
  <c r="AZ28" i="25"/>
  <c r="BA28" i="25"/>
  <c r="AG46" i="25"/>
  <c r="AZ5" i="25"/>
  <c r="AH46" i="25"/>
  <c r="BA5" i="25"/>
  <c r="AH135" i="25"/>
  <c r="AG135" i="25"/>
  <c r="AF135" i="25"/>
  <c r="AH134" i="25"/>
  <c r="AG134" i="25"/>
  <c r="AF134" i="25"/>
  <c r="AH105" i="25"/>
  <c r="AG105" i="25"/>
  <c r="AF105" i="25"/>
  <c r="AH104" i="25"/>
  <c r="AG104" i="25"/>
  <c r="AF104" i="25"/>
  <c r="AH75" i="25"/>
  <c r="AG75" i="25"/>
  <c r="AF75" i="25"/>
  <c r="AH74" i="25"/>
  <c r="AG74" i="25"/>
  <c r="AF74" i="25"/>
  <c r="AH44" i="25"/>
  <c r="AG44" i="25"/>
  <c r="AF44" i="25"/>
  <c r="AH43" i="25"/>
  <c r="AG43" i="25"/>
  <c r="AF43" i="25"/>
  <c r="AJ11" i="25"/>
  <c r="AJ12" i="25"/>
  <c r="AJ13" i="25"/>
  <c r="AJ14" i="25"/>
  <c r="AJ15" i="25"/>
  <c r="AJ16" i="25"/>
  <c r="AJ17" i="25"/>
  <c r="AJ18" i="25"/>
  <c r="AJ19" i="25"/>
  <c r="AJ20" i="25"/>
  <c r="AJ21" i="25"/>
  <c r="AJ22" i="25"/>
  <c r="AJ23" i="25"/>
  <c r="Q34" i="34"/>
  <c r="Q35" i="34"/>
  <c r="Q36" i="34"/>
  <c r="Q37" i="34"/>
  <c r="Q38" i="34"/>
  <c r="Q39" i="34"/>
  <c r="Q40" i="34"/>
  <c r="Q41" i="34"/>
  <c r="Q42" i="34"/>
  <c r="Q43" i="34"/>
  <c r="Q44" i="34"/>
  <c r="Q45" i="34"/>
  <c r="Q46" i="34"/>
  <c r="Q47" i="34"/>
  <c r="Q48" i="34"/>
  <c r="Q49" i="34"/>
  <c r="Q50" i="34"/>
  <c r="Q51" i="34"/>
  <c r="Q52" i="34"/>
  <c r="Q53" i="34"/>
  <c r="Q54" i="34"/>
  <c r="Q55" i="34"/>
  <c r="Q56" i="34"/>
  <c r="Q57" i="34"/>
  <c r="Q59" i="34"/>
  <c r="P59" i="34"/>
  <c r="O59" i="34"/>
  <c r="N59" i="34"/>
  <c r="M59" i="34"/>
  <c r="L59" i="34"/>
  <c r="K59" i="34"/>
  <c r="J59" i="34"/>
  <c r="P28" i="34"/>
  <c r="O28" i="34"/>
  <c r="N28" i="34"/>
  <c r="M28" i="34"/>
  <c r="L28" i="34"/>
  <c r="K28" i="34"/>
  <c r="J28" i="34"/>
  <c r="Q28" i="34"/>
  <c r="F28" i="34"/>
  <c r="E28" i="34"/>
  <c r="D28" i="34"/>
  <c r="C28" i="34"/>
  <c r="B28" i="34"/>
  <c r="P27" i="34"/>
  <c r="O27" i="34"/>
  <c r="N27" i="34"/>
  <c r="M27" i="34"/>
  <c r="L27" i="34"/>
  <c r="K27" i="34"/>
  <c r="J27" i="34"/>
  <c r="Q27" i="34"/>
  <c r="F27" i="34"/>
  <c r="E27" i="34"/>
  <c r="D27" i="34"/>
  <c r="C27" i="34"/>
  <c r="B27" i="34"/>
  <c r="P26" i="34"/>
  <c r="O26" i="34"/>
  <c r="N26" i="34"/>
  <c r="M26" i="34"/>
  <c r="L26" i="34"/>
  <c r="K26" i="34"/>
  <c r="J26" i="34"/>
  <c r="Q26" i="34"/>
  <c r="F26" i="34"/>
  <c r="E26" i="34"/>
  <c r="D26" i="34"/>
  <c r="C26" i="34"/>
  <c r="B26" i="34"/>
  <c r="P25" i="34"/>
  <c r="O25" i="34"/>
  <c r="N25" i="34"/>
  <c r="M25" i="34"/>
  <c r="L25" i="34"/>
  <c r="K25" i="34"/>
  <c r="J25" i="34"/>
  <c r="Q25" i="34"/>
  <c r="F25" i="34"/>
  <c r="E25" i="34"/>
  <c r="D25" i="34"/>
  <c r="C25" i="34"/>
  <c r="B25" i="34"/>
  <c r="P24" i="34"/>
  <c r="O24" i="34"/>
  <c r="N24" i="34"/>
  <c r="M24" i="34"/>
  <c r="L24" i="34"/>
  <c r="K24" i="34"/>
  <c r="J24" i="34"/>
  <c r="Q24" i="34"/>
  <c r="F24" i="34"/>
  <c r="E24" i="34"/>
  <c r="D24" i="34"/>
  <c r="C24" i="34"/>
  <c r="B24" i="34"/>
  <c r="P23" i="34"/>
  <c r="O23" i="34"/>
  <c r="N23" i="34"/>
  <c r="M23" i="34"/>
  <c r="L23" i="34"/>
  <c r="K23" i="34"/>
  <c r="J23" i="34"/>
  <c r="Q23" i="34"/>
  <c r="F23" i="34"/>
  <c r="E23" i="34"/>
  <c r="D23" i="34"/>
  <c r="C23" i="34"/>
  <c r="B23" i="34"/>
  <c r="P22" i="34"/>
  <c r="O22" i="34"/>
  <c r="N22" i="34"/>
  <c r="M22" i="34"/>
  <c r="L22" i="34"/>
  <c r="K22" i="34"/>
  <c r="J22" i="34"/>
  <c r="Q22" i="34"/>
  <c r="F22" i="34"/>
  <c r="E22" i="34"/>
  <c r="D22" i="34"/>
  <c r="C22" i="34"/>
  <c r="B22" i="34"/>
  <c r="P21" i="34"/>
  <c r="O21" i="34"/>
  <c r="N21" i="34"/>
  <c r="M21" i="34"/>
  <c r="L21" i="34"/>
  <c r="K21" i="34"/>
  <c r="J21" i="34"/>
  <c r="Q21" i="34"/>
  <c r="F21" i="34"/>
  <c r="E21" i="34"/>
  <c r="D21" i="34"/>
  <c r="C21" i="34"/>
  <c r="B21" i="34"/>
  <c r="P20" i="34"/>
  <c r="O20" i="34"/>
  <c r="N20" i="34"/>
  <c r="M20" i="34"/>
  <c r="L20" i="34"/>
  <c r="K20" i="34"/>
  <c r="J20" i="34"/>
  <c r="Q20" i="34"/>
  <c r="F20" i="34"/>
  <c r="E20" i="34"/>
  <c r="D20" i="34"/>
  <c r="C20" i="34"/>
  <c r="B20" i="34"/>
  <c r="P19" i="34"/>
  <c r="O19" i="34"/>
  <c r="N19" i="34"/>
  <c r="M19" i="34"/>
  <c r="L19" i="34"/>
  <c r="K19" i="34"/>
  <c r="J19" i="34"/>
  <c r="Q19" i="34"/>
  <c r="F19" i="34"/>
  <c r="E19" i="34"/>
  <c r="D19" i="34"/>
  <c r="C19" i="34"/>
  <c r="B19" i="34"/>
  <c r="P18" i="34"/>
  <c r="O18" i="34"/>
  <c r="N18" i="34"/>
  <c r="M18" i="34"/>
  <c r="L18" i="34"/>
  <c r="K18" i="34"/>
  <c r="J18" i="34"/>
  <c r="Q18" i="34"/>
  <c r="F18" i="34"/>
  <c r="E18" i="34"/>
  <c r="D18" i="34"/>
  <c r="C18" i="34"/>
  <c r="B18" i="34"/>
  <c r="P17" i="34"/>
  <c r="O17" i="34"/>
  <c r="N17" i="34"/>
  <c r="M17" i="34"/>
  <c r="L17" i="34"/>
  <c r="K17" i="34"/>
  <c r="J17" i="34"/>
  <c r="Q17" i="34"/>
  <c r="F17" i="34"/>
  <c r="E17" i="34"/>
  <c r="D17" i="34"/>
  <c r="C17" i="34"/>
  <c r="B17" i="34"/>
  <c r="P16" i="34"/>
  <c r="O16" i="34"/>
  <c r="N16" i="34"/>
  <c r="M16" i="34"/>
  <c r="L16" i="34"/>
  <c r="K16" i="34"/>
  <c r="J16" i="34"/>
  <c r="Q16" i="34"/>
  <c r="F16" i="34"/>
  <c r="E16" i="34"/>
  <c r="D16" i="34"/>
  <c r="C16" i="34"/>
  <c r="B16" i="34"/>
  <c r="P15" i="34"/>
  <c r="O15" i="34"/>
  <c r="N15" i="34"/>
  <c r="M15" i="34"/>
  <c r="L15" i="34"/>
  <c r="K15" i="34"/>
  <c r="J15" i="34"/>
  <c r="Q15" i="34"/>
  <c r="F15" i="34"/>
  <c r="E15" i="34"/>
  <c r="D15" i="34"/>
  <c r="C15" i="34"/>
  <c r="B15" i="34"/>
  <c r="P14" i="34"/>
  <c r="O14" i="34"/>
  <c r="N14" i="34"/>
  <c r="M14" i="34"/>
  <c r="L14" i="34"/>
  <c r="K14" i="34"/>
  <c r="J14" i="34"/>
  <c r="Q14" i="34"/>
  <c r="F14" i="34"/>
  <c r="E14" i="34"/>
  <c r="D14" i="34"/>
  <c r="C14" i="34"/>
  <c r="B14" i="34"/>
  <c r="P13" i="34"/>
  <c r="O13" i="34"/>
  <c r="N13" i="34"/>
  <c r="M13" i="34"/>
  <c r="L13" i="34"/>
  <c r="K13" i="34"/>
  <c r="J13" i="34"/>
  <c r="Q13" i="34"/>
  <c r="F13" i="34"/>
  <c r="E13" i="34"/>
  <c r="D13" i="34"/>
  <c r="C13" i="34"/>
  <c r="B13" i="34"/>
  <c r="P12" i="34"/>
  <c r="O12" i="34"/>
  <c r="N12" i="34"/>
  <c r="M12" i="34"/>
  <c r="L12" i="34"/>
  <c r="K12" i="34"/>
  <c r="J12" i="34"/>
  <c r="F12" i="34"/>
  <c r="E12" i="34"/>
  <c r="D12" i="34"/>
  <c r="C12" i="34"/>
  <c r="B12" i="34"/>
  <c r="P11" i="34"/>
  <c r="O11" i="34"/>
  <c r="N11" i="34"/>
  <c r="M11" i="34"/>
  <c r="L11" i="34"/>
  <c r="K11" i="34"/>
  <c r="J11" i="34"/>
  <c r="Q11" i="34"/>
  <c r="F11" i="34"/>
  <c r="E11" i="34"/>
  <c r="D11" i="34"/>
  <c r="C11" i="34"/>
  <c r="B11" i="34"/>
  <c r="P10" i="34"/>
  <c r="O10" i="34"/>
  <c r="N10" i="34"/>
  <c r="M10" i="34"/>
  <c r="L10" i="34"/>
  <c r="K10" i="34"/>
  <c r="J10" i="34"/>
  <c r="Q10" i="34"/>
  <c r="F10" i="34"/>
  <c r="E10" i="34"/>
  <c r="D10" i="34"/>
  <c r="C10" i="34"/>
  <c r="B10" i="34"/>
  <c r="P9" i="34"/>
  <c r="O9" i="34"/>
  <c r="N9" i="34"/>
  <c r="M9" i="34"/>
  <c r="L9" i="34"/>
  <c r="K9" i="34"/>
  <c r="J9" i="34"/>
  <c r="Q9" i="34"/>
  <c r="F9" i="34"/>
  <c r="E9" i="34"/>
  <c r="D9" i="34"/>
  <c r="C9" i="34"/>
  <c r="B9" i="34"/>
  <c r="P8" i="34"/>
  <c r="O8" i="34"/>
  <c r="N8" i="34"/>
  <c r="M8" i="34"/>
  <c r="L8" i="34"/>
  <c r="K8" i="34"/>
  <c r="J8" i="34"/>
  <c r="Q8" i="34"/>
  <c r="F8" i="34"/>
  <c r="E8" i="34"/>
  <c r="D8" i="34"/>
  <c r="C8" i="34"/>
  <c r="B8" i="34"/>
  <c r="P7" i="34"/>
  <c r="O7" i="34"/>
  <c r="N7" i="34"/>
  <c r="M7" i="34"/>
  <c r="L7" i="34"/>
  <c r="K7" i="34"/>
  <c r="J7" i="34"/>
  <c r="Q7" i="34"/>
  <c r="F7" i="34"/>
  <c r="E7" i="34"/>
  <c r="D7" i="34"/>
  <c r="C7" i="34"/>
  <c r="B7" i="34"/>
  <c r="P6" i="34"/>
  <c r="O6" i="34"/>
  <c r="N6" i="34"/>
  <c r="M6" i="34"/>
  <c r="L6" i="34"/>
  <c r="K6" i="34"/>
  <c r="J6" i="34"/>
  <c r="Q6" i="34"/>
  <c r="F6" i="34"/>
  <c r="E6" i="34"/>
  <c r="D6" i="34"/>
  <c r="C6" i="34"/>
  <c r="B6" i="34"/>
  <c r="P5" i="34"/>
  <c r="P30" i="34"/>
  <c r="O5" i="34"/>
  <c r="O30" i="34"/>
  <c r="N5" i="34"/>
  <c r="N30" i="34"/>
  <c r="M5" i="34"/>
  <c r="M30" i="34"/>
  <c r="L5" i="34"/>
  <c r="L30" i="34"/>
  <c r="K5" i="34"/>
  <c r="K30" i="34"/>
  <c r="J5" i="34"/>
  <c r="P32" i="34"/>
  <c r="F5" i="34"/>
  <c r="E5" i="34"/>
  <c r="D5" i="34"/>
  <c r="C5" i="34"/>
  <c r="B5" i="34"/>
  <c r="F8" i="33"/>
  <c r="G8" i="33"/>
  <c r="H8" i="33"/>
  <c r="I8" i="33"/>
  <c r="J8" i="33"/>
  <c r="K8" i="33"/>
  <c r="L8" i="33"/>
  <c r="M8" i="33"/>
  <c r="N8" i="33"/>
  <c r="O8" i="33"/>
  <c r="P8" i="33"/>
  <c r="Q8" i="33"/>
  <c r="R8" i="33"/>
  <c r="S8" i="33"/>
  <c r="T8" i="33"/>
  <c r="U8" i="33"/>
  <c r="V8" i="33"/>
  <c r="W8" i="33"/>
  <c r="X8" i="33"/>
  <c r="Y8" i="33"/>
  <c r="Z8" i="33"/>
  <c r="AA8" i="33"/>
  <c r="AB8" i="33"/>
  <c r="AC8" i="33"/>
  <c r="AD8" i="33"/>
  <c r="AE8" i="33"/>
  <c r="AF8" i="33"/>
  <c r="AG8" i="33"/>
  <c r="AH8" i="33"/>
  <c r="AI8" i="33"/>
  <c r="AJ8" i="33"/>
  <c r="F9" i="33"/>
  <c r="G9" i="33"/>
  <c r="H9" i="33"/>
  <c r="I9" i="33"/>
  <c r="J9" i="33"/>
  <c r="K9" i="33"/>
  <c r="L9" i="33"/>
  <c r="M9" i="33"/>
  <c r="N9" i="33"/>
  <c r="O9" i="33"/>
  <c r="P9" i="33"/>
  <c r="Q9" i="33"/>
  <c r="R9" i="33"/>
  <c r="S9" i="33"/>
  <c r="T9" i="33"/>
  <c r="U9" i="33"/>
  <c r="V9" i="33"/>
  <c r="W9" i="33"/>
  <c r="X9" i="33"/>
  <c r="Y9" i="33"/>
  <c r="Z9" i="33"/>
  <c r="AA9" i="33"/>
  <c r="AB9" i="33"/>
  <c r="AC9" i="33"/>
  <c r="AD9" i="33"/>
  <c r="AE9" i="33"/>
  <c r="AF9" i="33"/>
  <c r="AG9" i="33"/>
  <c r="AH9" i="33"/>
  <c r="AI9" i="33"/>
  <c r="AJ9" i="33"/>
  <c r="F10" i="33"/>
  <c r="G10" i="33"/>
  <c r="H10" i="33"/>
  <c r="I10" i="33"/>
  <c r="J10" i="33"/>
  <c r="K10" i="33"/>
  <c r="L10" i="33"/>
  <c r="M10" i="33"/>
  <c r="N10" i="33"/>
  <c r="O10" i="33"/>
  <c r="P10" i="33"/>
  <c r="Q10" i="33"/>
  <c r="R10" i="33"/>
  <c r="S10" i="33"/>
  <c r="T10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AG10" i="33"/>
  <c r="AH10" i="33"/>
  <c r="AI10" i="33"/>
  <c r="AJ10" i="33"/>
  <c r="F11" i="33"/>
  <c r="G11" i="33"/>
  <c r="H11" i="33"/>
  <c r="I11" i="33"/>
  <c r="J11" i="33"/>
  <c r="K11" i="33"/>
  <c r="L11" i="33"/>
  <c r="M11" i="33"/>
  <c r="N11" i="33"/>
  <c r="O11" i="33"/>
  <c r="P11" i="33"/>
  <c r="Q11" i="33"/>
  <c r="R11" i="33"/>
  <c r="S11" i="33"/>
  <c r="T11" i="33"/>
  <c r="U11" i="33"/>
  <c r="V11" i="33"/>
  <c r="W11" i="33"/>
  <c r="X11" i="33"/>
  <c r="Y11" i="33"/>
  <c r="Z11" i="33"/>
  <c r="AA11" i="33"/>
  <c r="AB11" i="33"/>
  <c r="AC11" i="33"/>
  <c r="AD11" i="33"/>
  <c r="AE11" i="33"/>
  <c r="AF11" i="33"/>
  <c r="AG11" i="33"/>
  <c r="AH11" i="33"/>
  <c r="AI11" i="33"/>
  <c r="AJ11" i="33"/>
  <c r="F12" i="33"/>
  <c r="G12" i="33"/>
  <c r="H12" i="33"/>
  <c r="I12" i="33"/>
  <c r="J12" i="33"/>
  <c r="K12" i="33"/>
  <c r="L12" i="33"/>
  <c r="M12" i="33"/>
  <c r="N12" i="33"/>
  <c r="O12" i="33"/>
  <c r="P12" i="33"/>
  <c r="Q12" i="33"/>
  <c r="R12" i="33"/>
  <c r="S12" i="33"/>
  <c r="T12" i="33"/>
  <c r="U12" i="33"/>
  <c r="V12" i="33"/>
  <c r="W12" i="33"/>
  <c r="X12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F13" i="33"/>
  <c r="G13" i="33"/>
  <c r="H13" i="33"/>
  <c r="I13" i="33"/>
  <c r="J13" i="33"/>
  <c r="K13" i="33"/>
  <c r="L13" i="33"/>
  <c r="M13" i="33"/>
  <c r="N13" i="33"/>
  <c r="O13" i="33"/>
  <c r="P13" i="33"/>
  <c r="Q13" i="33"/>
  <c r="R13" i="33"/>
  <c r="S13" i="33"/>
  <c r="T13" i="33"/>
  <c r="U13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F14" i="33"/>
  <c r="G14" i="33"/>
  <c r="H14" i="33"/>
  <c r="I14" i="33"/>
  <c r="J14" i="33"/>
  <c r="K14" i="33"/>
  <c r="L14" i="33"/>
  <c r="M14" i="33"/>
  <c r="N14" i="33"/>
  <c r="O14" i="33"/>
  <c r="P14" i="33"/>
  <c r="Q14" i="33"/>
  <c r="R14" i="33"/>
  <c r="S14" i="33"/>
  <c r="T14" i="33"/>
  <c r="U14" i="33"/>
  <c r="V14" i="33"/>
  <c r="W14" i="33"/>
  <c r="X14" i="33"/>
  <c r="Y14" i="33"/>
  <c r="Z14" i="33"/>
  <c r="AA14" i="33"/>
  <c r="AB14" i="33"/>
  <c r="AC14" i="33"/>
  <c r="AD14" i="33"/>
  <c r="AE14" i="33"/>
  <c r="AF14" i="33"/>
  <c r="AG14" i="33"/>
  <c r="AH14" i="33"/>
  <c r="AI14" i="33"/>
  <c r="AJ14" i="33"/>
  <c r="F15" i="33"/>
  <c r="G15" i="33"/>
  <c r="H15" i="33"/>
  <c r="I15" i="33"/>
  <c r="J15" i="33"/>
  <c r="K15" i="33"/>
  <c r="L15" i="33"/>
  <c r="M15" i="33"/>
  <c r="N15" i="33"/>
  <c r="O15" i="33"/>
  <c r="P15" i="33"/>
  <c r="Q15" i="33"/>
  <c r="R15" i="33"/>
  <c r="S15" i="33"/>
  <c r="T15" i="33"/>
  <c r="U15" i="33"/>
  <c r="V15" i="33"/>
  <c r="W15" i="33"/>
  <c r="X15" i="33"/>
  <c r="Y15" i="33"/>
  <c r="Z15" i="33"/>
  <c r="AA15" i="33"/>
  <c r="AB15" i="33"/>
  <c r="AC15" i="33"/>
  <c r="AD15" i="33"/>
  <c r="AE15" i="33"/>
  <c r="AF15" i="33"/>
  <c r="AG15" i="33"/>
  <c r="AH15" i="33"/>
  <c r="AI15" i="33"/>
  <c r="AJ15" i="33"/>
  <c r="F16" i="33"/>
  <c r="G16" i="33"/>
  <c r="H16" i="33"/>
  <c r="I16" i="33"/>
  <c r="J16" i="33"/>
  <c r="K16" i="33"/>
  <c r="L16" i="33"/>
  <c r="M16" i="33"/>
  <c r="N16" i="33"/>
  <c r="O16" i="33"/>
  <c r="P16" i="33"/>
  <c r="Q16" i="33"/>
  <c r="R16" i="33"/>
  <c r="S16" i="33"/>
  <c r="T16" i="33"/>
  <c r="U16" i="33"/>
  <c r="V16" i="33"/>
  <c r="W16" i="33"/>
  <c r="X16" i="33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F17" i="33"/>
  <c r="G17" i="33"/>
  <c r="H17" i="33"/>
  <c r="I17" i="33"/>
  <c r="J17" i="33"/>
  <c r="K17" i="33"/>
  <c r="L17" i="33"/>
  <c r="M17" i="33"/>
  <c r="N17" i="33"/>
  <c r="O17" i="33"/>
  <c r="P17" i="33"/>
  <c r="Q17" i="33"/>
  <c r="R17" i="33"/>
  <c r="S17" i="33"/>
  <c r="T17" i="33"/>
  <c r="U17" i="33"/>
  <c r="V17" i="33"/>
  <c r="W17" i="33"/>
  <c r="X17" i="33"/>
  <c r="Y17" i="33"/>
  <c r="Z17" i="33"/>
  <c r="AA17" i="33"/>
  <c r="AB17" i="33"/>
  <c r="AC17" i="33"/>
  <c r="AD17" i="33"/>
  <c r="AE17" i="33"/>
  <c r="AF17" i="33"/>
  <c r="AG17" i="33"/>
  <c r="AH17" i="33"/>
  <c r="AI17" i="33"/>
  <c r="AJ17" i="33"/>
  <c r="AQ17" i="33"/>
  <c r="F18" i="33"/>
  <c r="G18" i="33"/>
  <c r="H18" i="33"/>
  <c r="I18" i="33"/>
  <c r="J18" i="33"/>
  <c r="K18" i="33"/>
  <c r="L18" i="33"/>
  <c r="M18" i="33"/>
  <c r="N18" i="33"/>
  <c r="O18" i="33"/>
  <c r="P18" i="33"/>
  <c r="Q18" i="33"/>
  <c r="R18" i="33"/>
  <c r="S18" i="33"/>
  <c r="T18" i="33"/>
  <c r="U18" i="33"/>
  <c r="V18" i="33"/>
  <c r="W18" i="33"/>
  <c r="X18" i="33"/>
  <c r="Y18" i="33"/>
  <c r="Z18" i="33"/>
  <c r="AA18" i="33"/>
  <c r="AB18" i="33"/>
  <c r="AC18" i="33"/>
  <c r="AD18" i="33"/>
  <c r="AE18" i="33"/>
  <c r="AF18" i="33"/>
  <c r="AG18" i="33"/>
  <c r="AH18" i="33"/>
  <c r="AI18" i="33"/>
  <c r="AJ18" i="33"/>
  <c r="F19" i="33"/>
  <c r="G19" i="33"/>
  <c r="H19" i="33"/>
  <c r="I19" i="33"/>
  <c r="J19" i="33"/>
  <c r="K19" i="33"/>
  <c r="L19" i="33"/>
  <c r="M19" i="33"/>
  <c r="N19" i="33"/>
  <c r="O19" i="33"/>
  <c r="P19" i="33"/>
  <c r="Q19" i="33"/>
  <c r="R19" i="33"/>
  <c r="S19" i="33"/>
  <c r="T19" i="33"/>
  <c r="U19" i="33"/>
  <c r="V19" i="33"/>
  <c r="W19" i="33"/>
  <c r="X19" i="33"/>
  <c r="Y19" i="33"/>
  <c r="Z19" i="33"/>
  <c r="AA19" i="33"/>
  <c r="AB19" i="33"/>
  <c r="AC19" i="33"/>
  <c r="AD19" i="33"/>
  <c r="AE19" i="33"/>
  <c r="AF19" i="33"/>
  <c r="AG19" i="33"/>
  <c r="AH19" i="33"/>
  <c r="AI19" i="33"/>
  <c r="AJ19" i="33"/>
  <c r="F20" i="33"/>
  <c r="G20" i="33"/>
  <c r="H20" i="33"/>
  <c r="I20" i="33"/>
  <c r="J20" i="33"/>
  <c r="K20" i="33"/>
  <c r="L20" i="33"/>
  <c r="M20" i="33"/>
  <c r="N20" i="33"/>
  <c r="O20" i="33"/>
  <c r="P20" i="33"/>
  <c r="Q20" i="33"/>
  <c r="R20" i="33"/>
  <c r="S20" i="33"/>
  <c r="T20" i="33"/>
  <c r="U20" i="33"/>
  <c r="V20" i="33"/>
  <c r="W20" i="33"/>
  <c r="X20" i="33"/>
  <c r="Y20" i="33"/>
  <c r="Z20" i="33"/>
  <c r="AA20" i="33"/>
  <c r="AB20" i="33"/>
  <c r="AC20" i="33"/>
  <c r="AD20" i="33"/>
  <c r="AE20" i="33"/>
  <c r="AF20" i="33"/>
  <c r="AG20" i="33"/>
  <c r="AH20" i="33"/>
  <c r="AI20" i="33"/>
  <c r="AJ20" i="33"/>
  <c r="F21" i="33"/>
  <c r="G21" i="33"/>
  <c r="H21" i="33"/>
  <c r="I21" i="33"/>
  <c r="J21" i="33"/>
  <c r="K21" i="33"/>
  <c r="L21" i="33"/>
  <c r="M21" i="33"/>
  <c r="N21" i="33"/>
  <c r="O21" i="33"/>
  <c r="P21" i="33"/>
  <c r="Q21" i="33"/>
  <c r="R21" i="33"/>
  <c r="S21" i="33"/>
  <c r="T21" i="33"/>
  <c r="U21" i="33"/>
  <c r="V21" i="33"/>
  <c r="W21" i="33"/>
  <c r="X21" i="33"/>
  <c r="Y21" i="33"/>
  <c r="Z21" i="33"/>
  <c r="AA21" i="33"/>
  <c r="AB21" i="33"/>
  <c r="AC21" i="33"/>
  <c r="AD21" i="33"/>
  <c r="AE21" i="33"/>
  <c r="AF21" i="33"/>
  <c r="AG21" i="33"/>
  <c r="AH21" i="33"/>
  <c r="AI21" i="33"/>
  <c r="AJ21" i="33"/>
  <c r="F22" i="33"/>
  <c r="G22" i="33"/>
  <c r="H22" i="33"/>
  <c r="I22" i="33"/>
  <c r="J22" i="33"/>
  <c r="K22" i="33"/>
  <c r="L22" i="33"/>
  <c r="M22" i="33"/>
  <c r="N22" i="33"/>
  <c r="O22" i="33"/>
  <c r="P22" i="33"/>
  <c r="Q22" i="33"/>
  <c r="R22" i="33"/>
  <c r="S22" i="33"/>
  <c r="T22" i="33"/>
  <c r="U22" i="33"/>
  <c r="V22" i="33"/>
  <c r="W22" i="33"/>
  <c r="X22" i="33"/>
  <c r="Y22" i="33"/>
  <c r="Z22" i="33"/>
  <c r="AA22" i="33"/>
  <c r="AB22" i="33"/>
  <c r="AC22" i="33"/>
  <c r="AD22" i="33"/>
  <c r="AE22" i="33"/>
  <c r="AF22" i="33"/>
  <c r="AG22" i="33"/>
  <c r="AH22" i="33"/>
  <c r="AI22" i="33"/>
  <c r="AJ22" i="33"/>
  <c r="F23" i="33"/>
  <c r="G23" i="33"/>
  <c r="H23" i="33"/>
  <c r="I23" i="33"/>
  <c r="J23" i="33"/>
  <c r="K23" i="33"/>
  <c r="L23" i="33"/>
  <c r="M23" i="33"/>
  <c r="N23" i="33"/>
  <c r="O23" i="33"/>
  <c r="P23" i="33"/>
  <c r="Q23" i="33"/>
  <c r="R23" i="33"/>
  <c r="S23" i="33"/>
  <c r="T23" i="33"/>
  <c r="U23" i="33"/>
  <c r="V23" i="33"/>
  <c r="W23" i="33"/>
  <c r="X23" i="33"/>
  <c r="Y23" i="33"/>
  <c r="Z23" i="33"/>
  <c r="AA23" i="33"/>
  <c r="AB23" i="33"/>
  <c r="AC23" i="33"/>
  <c r="AD23" i="33"/>
  <c r="AE23" i="33"/>
  <c r="AF23" i="33"/>
  <c r="AG23" i="33"/>
  <c r="AH23" i="33"/>
  <c r="AI23" i="33"/>
  <c r="AJ23" i="33"/>
  <c r="F24" i="33"/>
  <c r="G24" i="33"/>
  <c r="H24" i="33"/>
  <c r="I24" i="33"/>
  <c r="J24" i="33"/>
  <c r="K24" i="33"/>
  <c r="L24" i="33"/>
  <c r="M24" i="33"/>
  <c r="N24" i="33"/>
  <c r="O24" i="33"/>
  <c r="P24" i="33"/>
  <c r="Q24" i="33"/>
  <c r="R24" i="33"/>
  <c r="S24" i="33"/>
  <c r="T24" i="33"/>
  <c r="U24" i="33"/>
  <c r="V24" i="33"/>
  <c r="W24" i="33"/>
  <c r="X24" i="33"/>
  <c r="Y24" i="33"/>
  <c r="Z24" i="33"/>
  <c r="AA24" i="33"/>
  <c r="AB24" i="33"/>
  <c r="AC24" i="33"/>
  <c r="AD24" i="33"/>
  <c r="AE24" i="33"/>
  <c r="AF24" i="33"/>
  <c r="AG24" i="33"/>
  <c r="AH24" i="33"/>
  <c r="AI24" i="33"/>
  <c r="AJ24" i="33"/>
  <c r="F25" i="33"/>
  <c r="G25" i="33"/>
  <c r="H25" i="33"/>
  <c r="I25" i="33"/>
  <c r="J25" i="33"/>
  <c r="K25" i="33"/>
  <c r="L25" i="33"/>
  <c r="M25" i="33"/>
  <c r="N25" i="33"/>
  <c r="O25" i="33"/>
  <c r="P25" i="33"/>
  <c r="Q25" i="33"/>
  <c r="R25" i="33"/>
  <c r="S25" i="33"/>
  <c r="T25" i="33"/>
  <c r="U25" i="33"/>
  <c r="V25" i="33"/>
  <c r="W25" i="33"/>
  <c r="X25" i="33"/>
  <c r="Y25" i="33"/>
  <c r="Z25" i="33"/>
  <c r="AA25" i="33"/>
  <c r="AB25" i="33"/>
  <c r="AC25" i="33"/>
  <c r="AD25" i="33"/>
  <c r="AE25" i="33"/>
  <c r="AF25" i="33"/>
  <c r="AG25" i="33"/>
  <c r="AH25" i="33"/>
  <c r="AI25" i="33"/>
  <c r="AJ25" i="33"/>
  <c r="F26" i="33"/>
  <c r="G26" i="33"/>
  <c r="H26" i="33"/>
  <c r="I26" i="33"/>
  <c r="J26" i="33"/>
  <c r="K26" i="33"/>
  <c r="L26" i="33"/>
  <c r="M26" i="33"/>
  <c r="N26" i="33"/>
  <c r="O26" i="33"/>
  <c r="P26" i="33"/>
  <c r="Q26" i="33"/>
  <c r="R26" i="33"/>
  <c r="S26" i="33"/>
  <c r="T26" i="33"/>
  <c r="U26" i="33"/>
  <c r="V26" i="33"/>
  <c r="W26" i="33"/>
  <c r="X26" i="33"/>
  <c r="Y26" i="33"/>
  <c r="Z26" i="33"/>
  <c r="AA26" i="33"/>
  <c r="AB26" i="33"/>
  <c r="AC26" i="33"/>
  <c r="AD26" i="33"/>
  <c r="AE26" i="33"/>
  <c r="AF26" i="33"/>
  <c r="AG26" i="33"/>
  <c r="AH26" i="33"/>
  <c r="AI26" i="33"/>
  <c r="AJ26" i="33"/>
  <c r="F27" i="33"/>
  <c r="G27" i="33"/>
  <c r="H27" i="33"/>
  <c r="I27" i="33"/>
  <c r="J27" i="33"/>
  <c r="K27" i="33"/>
  <c r="L27" i="33"/>
  <c r="M27" i="33"/>
  <c r="N27" i="33"/>
  <c r="O27" i="33"/>
  <c r="P27" i="33"/>
  <c r="Q27" i="33"/>
  <c r="R27" i="33"/>
  <c r="S27" i="33"/>
  <c r="T27" i="33"/>
  <c r="U27" i="33"/>
  <c r="V27" i="33"/>
  <c r="W27" i="33"/>
  <c r="X27" i="33"/>
  <c r="Y27" i="33"/>
  <c r="Z27" i="33"/>
  <c r="AA27" i="33"/>
  <c r="AB27" i="33"/>
  <c r="AC27" i="33"/>
  <c r="AD27" i="33"/>
  <c r="AE27" i="33"/>
  <c r="AF27" i="33"/>
  <c r="AG27" i="33"/>
  <c r="AH27" i="33"/>
  <c r="AI27" i="33"/>
  <c r="AJ27" i="33"/>
  <c r="F28" i="33"/>
  <c r="G28" i="33"/>
  <c r="H28" i="33"/>
  <c r="I28" i="33"/>
  <c r="J28" i="33"/>
  <c r="K28" i="33"/>
  <c r="L28" i="33"/>
  <c r="M28" i="33"/>
  <c r="N28" i="33"/>
  <c r="O28" i="33"/>
  <c r="P28" i="33"/>
  <c r="Q28" i="33"/>
  <c r="R28" i="33"/>
  <c r="S28" i="33"/>
  <c r="T28" i="33"/>
  <c r="U28" i="33"/>
  <c r="V28" i="33"/>
  <c r="W28" i="33"/>
  <c r="X28" i="33"/>
  <c r="Y28" i="33"/>
  <c r="Z28" i="33"/>
  <c r="AA28" i="33"/>
  <c r="AB28" i="33"/>
  <c r="AC28" i="33"/>
  <c r="AD28" i="33"/>
  <c r="AE28" i="33"/>
  <c r="AF28" i="33"/>
  <c r="AG28" i="33"/>
  <c r="AH28" i="33"/>
  <c r="AI28" i="33"/>
  <c r="AJ28" i="33"/>
  <c r="F29" i="33"/>
  <c r="G29" i="33"/>
  <c r="H29" i="33"/>
  <c r="I29" i="33"/>
  <c r="J29" i="33"/>
  <c r="K29" i="33"/>
  <c r="L29" i="33"/>
  <c r="M29" i="33"/>
  <c r="N29" i="33"/>
  <c r="O29" i="33"/>
  <c r="P29" i="33"/>
  <c r="Q29" i="33"/>
  <c r="R29" i="33"/>
  <c r="S29" i="33"/>
  <c r="T29" i="33"/>
  <c r="U29" i="33"/>
  <c r="V29" i="33"/>
  <c r="W29" i="33"/>
  <c r="X29" i="33"/>
  <c r="Y29" i="33"/>
  <c r="Z29" i="33"/>
  <c r="AA29" i="33"/>
  <c r="AB29" i="33"/>
  <c r="AC29" i="33"/>
  <c r="AD29" i="33"/>
  <c r="AE29" i="33"/>
  <c r="AF29" i="33"/>
  <c r="AG29" i="33"/>
  <c r="AH29" i="33"/>
  <c r="AI29" i="33"/>
  <c r="AJ29" i="33"/>
  <c r="F30" i="33"/>
  <c r="G30" i="33"/>
  <c r="H30" i="33"/>
  <c r="I30" i="33"/>
  <c r="J30" i="33"/>
  <c r="K30" i="33"/>
  <c r="L30" i="33"/>
  <c r="M30" i="33"/>
  <c r="N30" i="33"/>
  <c r="O30" i="33"/>
  <c r="P30" i="33"/>
  <c r="Q30" i="33"/>
  <c r="R30" i="33"/>
  <c r="S30" i="33"/>
  <c r="T30" i="33"/>
  <c r="U30" i="33"/>
  <c r="V30" i="33"/>
  <c r="W30" i="33"/>
  <c r="X30" i="33"/>
  <c r="Y30" i="33"/>
  <c r="Z30" i="33"/>
  <c r="AA30" i="33"/>
  <c r="AB30" i="33"/>
  <c r="AC30" i="33"/>
  <c r="AD30" i="33"/>
  <c r="AE30" i="33"/>
  <c r="AF30" i="33"/>
  <c r="AG30" i="33"/>
  <c r="AH30" i="33"/>
  <c r="AI30" i="33"/>
  <c r="AJ30" i="33"/>
  <c r="G7" i="33"/>
  <c r="G34" i="33"/>
  <c r="H7" i="33"/>
  <c r="I7" i="33"/>
  <c r="I34" i="33"/>
  <c r="J7" i="33"/>
  <c r="K7" i="33"/>
  <c r="K34" i="33"/>
  <c r="L7" i="33"/>
  <c r="M7" i="33"/>
  <c r="M34" i="33"/>
  <c r="N7" i="33"/>
  <c r="O7" i="33"/>
  <c r="O34" i="33"/>
  <c r="P7" i="33"/>
  <c r="Q7" i="33"/>
  <c r="Q34" i="33"/>
  <c r="R7" i="33"/>
  <c r="S7" i="33"/>
  <c r="S34" i="33"/>
  <c r="T7" i="33"/>
  <c r="U7" i="33"/>
  <c r="U34" i="33"/>
  <c r="V7" i="33"/>
  <c r="W7" i="33"/>
  <c r="W34" i="33"/>
  <c r="X7" i="33"/>
  <c r="Y7" i="33"/>
  <c r="Y34" i="33"/>
  <c r="Z7" i="33"/>
  <c r="AA7" i="33"/>
  <c r="AA34" i="33"/>
  <c r="AB7" i="33"/>
  <c r="AC7" i="33"/>
  <c r="AC34" i="33"/>
  <c r="AD7" i="33"/>
  <c r="AE7" i="33"/>
  <c r="AE34" i="33"/>
  <c r="AF7" i="33"/>
  <c r="AG7" i="33"/>
  <c r="AG34" i="33"/>
  <c r="AH7" i="33"/>
  <c r="AI7" i="33"/>
  <c r="AI34" i="33"/>
  <c r="AJ7" i="33"/>
  <c r="F7" i="33"/>
  <c r="F35" i="33"/>
  <c r="D8" i="32"/>
  <c r="E8" i="32"/>
  <c r="F8" i="32"/>
  <c r="G8" i="32"/>
  <c r="H8" i="32"/>
  <c r="I8" i="32"/>
  <c r="J8" i="32"/>
  <c r="K8" i="32"/>
  <c r="L8" i="32"/>
  <c r="M8" i="32"/>
  <c r="N8" i="32"/>
  <c r="O8" i="32"/>
  <c r="P8" i="32"/>
  <c r="Q8" i="32"/>
  <c r="R8" i="32"/>
  <c r="S8" i="32"/>
  <c r="T8" i="32"/>
  <c r="U8" i="32"/>
  <c r="V8" i="32"/>
  <c r="W8" i="32"/>
  <c r="X8" i="32"/>
  <c r="Y8" i="32"/>
  <c r="Z8" i="32"/>
  <c r="AA8" i="32"/>
  <c r="AB8" i="32"/>
  <c r="AC8" i="32"/>
  <c r="AD8" i="32"/>
  <c r="AE8" i="32"/>
  <c r="AF8" i="32"/>
  <c r="AG8" i="32"/>
  <c r="D9" i="32"/>
  <c r="E9" i="32"/>
  <c r="F9" i="32"/>
  <c r="G9" i="32"/>
  <c r="H9" i="32"/>
  <c r="I9" i="32"/>
  <c r="J9" i="32"/>
  <c r="K9" i="32"/>
  <c r="L9" i="32"/>
  <c r="M9" i="32"/>
  <c r="N9" i="32"/>
  <c r="O9" i="32"/>
  <c r="P9" i="32"/>
  <c r="Q9" i="32"/>
  <c r="R9" i="32"/>
  <c r="S9" i="32"/>
  <c r="T9" i="32"/>
  <c r="U9" i="32"/>
  <c r="V9" i="32"/>
  <c r="W9" i="32"/>
  <c r="X9" i="32"/>
  <c r="Y9" i="32"/>
  <c r="Z9" i="32"/>
  <c r="AA9" i="32"/>
  <c r="AB9" i="32"/>
  <c r="AC9" i="32"/>
  <c r="AD9" i="32"/>
  <c r="AE9" i="32"/>
  <c r="AF9" i="32"/>
  <c r="AG9" i="32"/>
  <c r="D10" i="32"/>
  <c r="E10" i="32"/>
  <c r="F10" i="32"/>
  <c r="G10" i="32"/>
  <c r="H10" i="32"/>
  <c r="I10" i="32"/>
  <c r="J10" i="32"/>
  <c r="K10" i="32"/>
  <c r="L10" i="32"/>
  <c r="M10" i="32"/>
  <c r="N10" i="32"/>
  <c r="O10" i="32"/>
  <c r="P10" i="32"/>
  <c r="Q10" i="32"/>
  <c r="R10" i="32"/>
  <c r="S10" i="32"/>
  <c r="T10" i="32"/>
  <c r="U10" i="32"/>
  <c r="V10" i="32"/>
  <c r="W10" i="32"/>
  <c r="X10" i="32"/>
  <c r="Y10" i="32"/>
  <c r="Z10" i="32"/>
  <c r="AA10" i="32"/>
  <c r="AB10" i="32"/>
  <c r="AC10" i="32"/>
  <c r="AD10" i="32"/>
  <c r="AE10" i="32"/>
  <c r="AF10" i="32"/>
  <c r="AG10" i="32"/>
  <c r="D11" i="32"/>
  <c r="E11" i="32"/>
  <c r="F11" i="32"/>
  <c r="G11" i="32"/>
  <c r="H11" i="32"/>
  <c r="I11" i="32"/>
  <c r="J11" i="32"/>
  <c r="K11" i="32"/>
  <c r="L11" i="32"/>
  <c r="M11" i="32"/>
  <c r="N11" i="32"/>
  <c r="O11" i="32"/>
  <c r="P11" i="32"/>
  <c r="Q11" i="32"/>
  <c r="R11" i="32"/>
  <c r="S11" i="32"/>
  <c r="T11" i="32"/>
  <c r="U11" i="32"/>
  <c r="V11" i="32"/>
  <c r="W11" i="32"/>
  <c r="X11" i="32"/>
  <c r="Y11" i="32"/>
  <c r="Z11" i="32"/>
  <c r="AA11" i="32"/>
  <c r="AB11" i="32"/>
  <c r="AC11" i="32"/>
  <c r="AD11" i="32"/>
  <c r="AE11" i="32"/>
  <c r="AF11" i="32"/>
  <c r="AG11" i="32"/>
  <c r="D12" i="32"/>
  <c r="E12" i="32"/>
  <c r="F12" i="32"/>
  <c r="G12" i="32"/>
  <c r="H12" i="32"/>
  <c r="I12" i="32"/>
  <c r="J12" i="32"/>
  <c r="K12" i="32"/>
  <c r="L12" i="32"/>
  <c r="M12" i="32"/>
  <c r="N12" i="32"/>
  <c r="O12" i="32"/>
  <c r="P12" i="32"/>
  <c r="Q12" i="32"/>
  <c r="R12" i="32"/>
  <c r="S12" i="32"/>
  <c r="T12" i="32"/>
  <c r="U12" i="32"/>
  <c r="V12" i="32"/>
  <c r="W12" i="32"/>
  <c r="X12" i="32"/>
  <c r="Y12" i="32"/>
  <c r="Z12" i="32"/>
  <c r="AA12" i="32"/>
  <c r="AB12" i="32"/>
  <c r="AC12" i="32"/>
  <c r="AD12" i="32"/>
  <c r="AE12" i="32"/>
  <c r="AF12" i="32"/>
  <c r="AG12" i="32"/>
  <c r="D13" i="32"/>
  <c r="E13" i="32"/>
  <c r="F13" i="32"/>
  <c r="G13" i="32"/>
  <c r="H13" i="32"/>
  <c r="I13" i="32"/>
  <c r="J13" i="32"/>
  <c r="K13" i="32"/>
  <c r="L13" i="32"/>
  <c r="M13" i="32"/>
  <c r="N13" i="32"/>
  <c r="O13" i="32"/>
  <c r="P13" i="32"/>
  <c r="Q13" i="32"/>
  <c r="R13" i="32"/>
  <c r="S13" i="32"/>
  <c r="T13" i="32"/>
  <c r="U13" i="32"/>
  <c r="V13" i="32"/>
  <c r="W13" i="32"/>
  <c r="X13" i="32"/>
  <c r="Y13" i="32"/>
  <c r="Z13" i="32"/>
  <c r="AA13" i="32"/>
  <c r="AB13" i="32"/>
  <c r="AC13" i="32"/>
  <c r="AD13" i="32"/>
  <c r="AE13" i="32"/>
  <c r="AF13" i="32"/>
  <c r="AG13" i="32"/>
  <c r="D14" i="32"/>
  <c r="E14" i="32"/>
  <c r="F14" i="32"/>
  <c r="G14" i="32"/>
  <c r="H14" i="32"/>
  <c r="I14" i="32"/>
  <c r="J14" i="32"/>
  <c r="K14" i="32"/>
  <c r="L14" i="32"/>
  <c r="M14" i="32"/>
  <c r="N14" i="32"/>
  <c r="O14" i="32"/>
  <c r="P14" i="32"/>
  <c r="Q14" i="32"/>
  <c r="R14" i="32"/>
  <c r="S14" i="32"/>
  <c r="T14" i="32"/>
  <c r="U14" i="32"/>
  <c r="V14" i="32"/>
  <c r="W14" i="32"/>
  <c r="X14" i="32"/>
  <c r="Y14" i="32"/>
  <c r="Z14" i="32"/>
  <c r="AA14" i="32"/>
  <c r="AB14" i="32"/>
  <c r="AC14" i="32"/>
  <c r="AD14" i="32"/>
  <c r="AE14" i="32"/>
  <c r="AF14" i="32"/>
  <c r="AG14" i="32"/>
  <c r="D15" i="32"/>
  <c r="E15" i="32"/>
  <c r="F15" i="32"/>
  <c r="G15" i="32"/>
  <c r="H15" i="32"/>
  <c r="I15" i="32"/>
  <c r="J15" i="32"/>
  <c r="K15" i="32"/>
  <c r="L15" i="32"/>
  <c r="M15" i="32"/>
  <c r="N15" i="32"/>
  <c r="O15" i="32"/>
  <c r="P15" i="32"/>
  <c r="Q15" i="32"/>
  <c r="R15" i="32"/>
  <c r="S15" i="32"/>
  <c r="T15" i="32"/>
  <c r="U15" i="32"/>
  <c r="V15" i="32"/>
  <c r="W15" i="32"/>
  <c r="X15" i="32"/>
  <c r="Y15" i="32"/>
  <c r="Z15" i="32"/>
  <c r="AA15" i="32"/>
  <c r="AB15" i="32"/>
  <c r="AC15" i="32"/>
  <c r="AD15" i="32"/>
  <c r="AE15" i="32"/>
  <c r="AF15" i="32"/>
  <c r="AG15" i="32"/>
  <c r="D16" i="32"/>
  <c r="E16" i="32"/>
  <c r="F16" i="32"/>
  <c r="G16" i="32"/>
  <c r="H16" i="32"/>
  <c r="I16" i="32"/>
  <c r="J16" i="32"/>
  <c r="K16" i="32"/>
  <c r="L16" i="32"/>
  <c r="M16" i="32"/>
  <c r="N16" i="32"/>
  <c r="O16" i="32"/>
  <c r="P16" i="32"/>
  <c r="Q16" i="32"/>
  <c r="R16" i="32"/>
  <c r="S16" i="32"/>
  <c r="T16" i="32"/>
  <c r="U16" i="32"/>
  <c r="V16" i="32"/>
  <c r="W16" i="32"/>
  <c r="X16" i="32"/>
  <c r="Y16" i="32"/>
  <c r="Z16" i="32"/>
  <c r="AA16" i="32"/>
  <c r="AB16" i="32"/>
  <c r="AC16" i="32"/>
  <c r="AD16" i="32"/>
  <c r="AE16" i="32"/>
  <c r="AF16" i="32"/>
  <c r="AG16" i="32"/>
  <c r="D17" i="32"/>
  <c r="E17" i="32"/>
  <c r="F17" i="32"/>
  <c r="G17" i="32"/>
  <c r="H17" i="32"/>
  <c r="I17" i="32"/>
  <c r="J17" i="32"/>
  <c r="K17" i="32"/>
  <c r="L17" i="32"/>
  <c r="M17" i="32"/>
  <c r="N17" i="32"/>
  <c r="O17" i="32"/>
  <c r="P17" i="32"/>
  <c r="Q17" i="32"/>
  <c r="R17" i="32"/>
  <c r="S17" i="32"/>
  <c r="T17" i="32"/>
  <c r="U17" i="32"/>
  <c r="V17" i="32"/>
  <c r="W17" i="32"/>
  <c r="X17" i="32"/>
  <c r="Y17" i="32"/>
  <c r="Z17" i="32"/>
  <c r="AA17" i="32"/>
  <c r="AB17" i="32"/>
  <c r="AC17" i="32"/>
  <c r="AD17" i="32"/>
  <c r="AE17" i="32"/>
  <c r="AF17" i="32"/>
  <c r="AG17" i="32"/>
  <c r="D18" i="32"/>
  <c r="E18" i="32"/>
  <c r="F18" i="32"/>
  <c r="G18" i="32"/>
  <c r="H18" i="32"/>
  <c r="I18" i="32"/>
  <c r="J18" i="32"/>
  <c r="K18" i="32"/>
  <c r="L18" i="32"/>
  <c r="M18" i="32"/>
  <c r="N18" i="32"/>
  <c r="O18" i="32"/>
  <c r="P18" i="32"/>
  <c r="Q18" i="32"/>
  <c r="R18" i="32"/>
  <c r="S18" i="32"/>
  <c r="T18" i="32"/>
  <c r="U18" i="32"/>
  <c r="V18" i="32"/>
  <c r="W18" i="32"/>
  <c r="X18" i="32"/>
  <c r="Y18" i="32"/>
  <c r="Z18" i="32"/>
  <c r="AA18" i="32"/>
  <c r="AB18" i="32"/>
  <c r="AC18" i="32"/>
  <c r="AD18" i="32"/>
  <c r="AE18" i="32"/>
  <c r="AF18" i="32"/>
  <c r="AG18" i="32"/>
  <c r="D19" i="32"/>
  <c r="E19" i="32"/>
  <c r="F19" i="32"/>
  <c r="G19" i="32"/>
  <c r="H19" i="32"/>
  <c r="I19" i="32"/>
  <c r="J19" i="32"/>
  <c r="K19" i="32"/>
  <c r="L19" i="32"/>
  <c r="M19" i="32"/>
  <c r="N19" i="32"/>
  <c r="O19" i="32"/>
  <c r="P19" i="32"/>
  <c r="Q19" i="32"/>
  <c r="R19" i="32"/>
  <c r="S19" i="32"/>
  <c r="T19" i="32"/>
  <c r="U19" i="32"/>
  <c r="V19" i="32"/>
  <c r="W19" i="32"/>
  <c r="X19" i="32"/>
  <c r="Y19" i="32"/>
  <c r="Z19" i="32"/>
  <c r="AA19" i="32"/>
  <c r="AB19" i="32"/>
  <c r="AC19" i="32"/>
  <c r="AD19" i="32"/>
  <c r="AE19" i="32"/>
  <c r="AF19" i="32"/>
  <c r="AG19" i="32"/>
  <c r="D20" i="32"/>
  <c r="E20" i="32"/>
  <c r="F20" i="32"/>
  <c r="G20" i="32"/>
  <c r="H20" i="32"/>
  <c r="I20" i="32"/>
  <c r="J20" i="32"/>
  <c r="K20" i="32"/>
  <c r="L20" i="32"/>
  <c r="M20" i="32"/>
  <c r="N20" i="32"/>
  <c r="O20" i="32"/>
  <c r="P20" i="32"/>
  <c r="Q20" i="32"/>
  <c r="R20" i="32"/>
  <c r="S20" i="32"/>
  <c r="T20" i="32"/>
  <c r="U20" i="32"/>
  <c r="V20" i="32"/>
  <c r="W20" i="32"/>
  <c r="X20" i="32"/>
  <c r="Y20" i="32"/>
  <c r="Z20" i="32"/>
  <c r="AA20" i="32"/>
  <c r="AB20" i="32"/>
  <c r="AC20" i="32"/>
  <c r="AD20" i="32"/>
  <c r="AE20" i="32"/>
  <c r="AF20" i="32"/>
  <c r="AG20" i="32"/>
  <c r="D21" i="32"/>
  <c r="E21" i="32"/>
  <c r="F21" i="32"/>
  <c r="G21" i="32"/>
  <c r="H21" i="32"/>
  <c r="I21" i="32"/>
  <c r="J21" i="32"/>
  <c r="K21" i="32"/>
  <c r="L21" i="32"/>
  <c r="M21" i="32"/>
  <c r="N21" i="32"/>
  <c r="O21" i="32"/>
  <c r="P21" i="32"/>
  <c r="Q21" i="32"/>
  <c r="R21" i="32"/>
  <c r="S21" i="32"/>
  <c r="T21" i="32"/>
  <c r="U21" i="32"/>
  <c r="V21" i="32"/>
  <c r="W21" i="32"/>
  <c r="X21" i="32"/>
  <c r="Y21" i="32"/>
  <c r="Z21" i="32"/>
  <c r="AA21" i="32"/>
  <c r="AB21" i="32"/>
  <c r="AC21" i="32"/>
  <c r="AD21" i="32"/>
  <c r="AE21" i="32"/>
  <c r="AF21" i="32"/>
  <c r="AG21" i="32"/>
  <c r="D22" i="32"/>
  <c r="E22" i="32"/>
  <c r="F22" i="32"/>
  <c r="G22" i="32"/>
  <c r="H22" i="32"/>
  <c r="I22" i="32"/>
  <c r="J22" i="32"/>
  <c r="K22" i="32"/>
  <c r="L22" i="32"/>
  <c r="M22" i="32"/>
  <c r="N22" i="32"/>
  <c r="O22" i="32"/>
  <c r="P22" i="32"/>
  <c r="Q22" i="32"/>
  <c r="R22" i="32"/>
  <c r="S22" i="32"/>
  <c r="T22" i="32"/>
  <c r="U22" i="32"/>
  <c r="V22" i="32"/>
  <c r="W22" i="32"/>
  <c r="X22" i="32"/>
  <c r="Y22" i="32"/>
  <c r="Z22" i="32"/>
  <c r="AA22" i="32"/>
  <c r="AB22" i="32"/>
  <c r="AC22" i="32"/>
  <c r="AD22" i="32"/>
  <c r="AE22" i="32"/>
  <c r="AF22" i="32"/>
  <c r="AG22" i="32"/>
  <c r="D23" i="32"/>
  <c r="E23" i="32"/>
  <c r="F23" i="32"/>
  <c r="G23" i="32"/>
  <c r="H23" i="32"/>
  <c r="I23" i="32"/>
  <c r="J23" i="32"/>
  <c r="K23" i="32"/>
  <c r="L23" i="32"/>
  <c r="M23" i="32"/>
  <c r="N23" i="32"/>
  <c r="O23" i="32"/>
  <c r="P23" i="32"/>
  <c r="Q23" i="32"/>
  <c r="R23" i="32"/>
  <c r="S23" i="32"/>
  <c r="T23" i="32"/>
  <c r="U23" i="32"/>
  <c r="V23" i="32"/>
  <c r="W23" i="32"/>
  <c r="X23" i="32"/>
  <c r="Y23" i="32"/>
  <c r="Z23" i="32"/>
  <c r="AA23" i="32"/>
  <c r="AB23" i="32"/>
  <c r="AC23" i="32"/>
  <c r="AD23" i="32"/>
  <c r="AE23" i="32"/>
  <c r="AF23" i="32"/>
  <c r="AG23" i="32"/>
  <c r="D24" i="32"/>
  <c r="E24" i="32"/>
  <c r="F24" i="32"/>
  <c r="G24" i="32"/>
  <c r="H24" i="32"/>
  <c r="I24" i="32"/>
  <c r="J24" i="32"/>
  <c r="K24" i="32"/>
  <c r="L24" i="32"/>
  <c r="M24" i="32"/>
  <c r="N24" i="32"/>
  <c r="O24" i="32"/>
  <c r="P24" i="32"/>
  <c r="Q24" i="32"/>
  <c r="R24" i="32"/>
  <c r="S24" i="32"/>
  <c r="T24" i="32"/>
  <c r="U24" i="32"/>
  <c r="V24" i="32"/>
  <c r="W24" i="32"/>
  <c r="X24" i="32"/>
  <c r="Y24" i="32"/>
  <c r="Z24" i="32"/>
  <c r="AA24" i="32"/>
  <c r="AB24" i="32"/>
  <c r="AC24" i="32"/>
  <c r="AD24" i="32"/>
  <c r="AE24" i="32"/>
  <c r="AF24" i="32"/>
  <c r="AG24" i="32"/>
  <c r="D25" i="32"/>
  <c r="E25" i="32"/>
  <c r="F25" i="32"/>
  <c r="G25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T25" i="32"/>
  <c r="U25" i="32"/>
  <c r="V25" i="32"/>
  <c r="W25" i="32"/>
  <c r="X25" i="32"/>
  <c r="Y25" i="32"/>
  <c r="Z25" i="32"/>
  <c r="AA25" i="32"/>
  <c r="AB25" i="32"/>
  <c r="AC25" i="32"/>
  <c r="AD25" i="32"/>
  <c r="AE25" i="32"/>
  <c r="AF25" i="32"/>
  <c r="AG25" i="32"/>
  <c r="D26" i="32"/>
  <c r="E26" i="32"/>
  <c r="F26" i="32"/>
  <c r="G26" i="32"/>
  <c r="H26" i="32"/>
  <c r="I26" i="32"/>
  <c r="J26" i="32"/>
  <c r="K26" i="32"/>
  <c r="L26" i="32"/>
  <c r="M26" i="32"/>
  <c r="N26" i="32"/>
  <c r="O26" i="32"/>
  <c r="P26" i="32"/>
  <c r="Q26" i="32"/>
  <c r="R26" i="32"/>
  <c r="S26" i="32"/>
  <c r="T26" i="32"/>
  <c r="U26" i="32"/>
  <c r="V26" i="32"/>
  <c r="W26" i="32"/>
  <c r="X26" i="32"/>
  <c r="Y26" i="32"/>
  <c r="Z26" i="32"/>
  <c r="AA26" i="32"/>
  <c r="AB26" i="32"/>
  <c r="AC26" i="32"/>
  <c r="AD26" i="32"/>
  <c r="AE26" i="32"/>
  <c r="AF26" i="32"/>
  <c r="AG26" i="32"/>
  <c r="D27" i="32"/>
  <c r="E27" i="32"/>
  <c r="F27" i="32"/>
  <c r="G27" i="32"/>
  <c r="H27" i="32"/>
  <c r="I27" i="32"/>
  <c r="J27" i="32"/>
  <c r="K27" i="32"/>
  <c r="L27" i="32"/>
  <c r="M27" i="32"/>
  <c r="N27" i="32"/>
  <c r="O27" i="32"/>
  <c r="P27" i="32"/>
  <c r="Q27" i="32"/>
  <c r="R27" i="32"/>
  <c r="S27" i="32"/>
  <c r="T27" i="32"/>
  <c r="U27" i="32"/>
  <c r="V27" i="32"/>
  <c r="W27" i="32"/>
  <c r="X27" i="32"/>
  <c r="Y27" i="32"/>
  <c r="Z27" i="32"/>
  <c r="AA27" i="32"/>
  <c r="AB27" i="32"/>
  <c r="AC27" i="32"/>
  <c r="AD27" i="32"/>
  <c r="AE27" i="32"/>
  <c r="AF27" i="32"/>
  <c r="AG27" i="32"/>
  <c r="D28" i="32"/>
  <c r="E28" i="32"/>
  <c r="F28" i="32"/>
  <c r="G28" i="32"/>
  <c r="H28" i="32"/>
  <c r="I28" i="32"/>
  <c r="J28" i="32"/>
  <c r="K28" i="32"/>
  <c r="L28" i="32"/>
  <c r="M28" i="32"/>
  <c r="N28" i="32"/>
  <c r="O28" i="32"/>
  <c r="P28" i="32"/>
  <c r="Q28" i="32"/>
  <c r="R28" i="32"/>
  <c r="S28" i="32"/>
  <c r="T28" i="32"/>
  <c r="U28" i="32"/>
  <c r="V28" i="32"/>
  <c r="W28" i="32"/>
  <c r="X28" i="32"/>
  <c r="Y28" i="32"/>
  <c r="Z28" i="32"/>
  <c r="AA28" i="32"/>
  <c r="AB28" i="32"/>
  <c r="AC28" i="32"/>
  <c r="AD28" i="32"/>
  <c r="AE28" i="32"/>
  <c r="AF28" i="32"/>
  <c r="AG28" i="32"/>
  <c r="D29" i="32"/>
  <c r="E29" i="32"/>
  <c r="F29" i="32"/>
  <c r="G29" i="32"/>
  <c r="H29" i="32"/>
  <c r="I29" i="32"/>
  <c r="J29" i="32"/>
  <c r="K29" i="32"/>
  <c r="L29" i="32"/>
  <c r="M29" i="32"/>
  <c r="N29" i="32"/>
  <c r="O29" i="32"/>
  <c r="P29" i="32"/>
  <c r="Q29" i="32"/>
  <c r="R29" i="32"/>
  <c r="S29" i="32"/>
  <c r="T29" i="32"/>
  <c r="U29" i="32"/>
  <c r="V29" i="32"/>
  <c r="W29" i="32"/>
  <c r="X29" i="32"/>
  <c r="Y29" i="32"/>
  <c r="Z29" i="32"/>
  <c r="AA29" i="32"/>
  <c r="AB29" i="32"/>
  <c r="AC29" i="32"/>
  <c r="AD29" i="32"/>
  <c r="AE29" i="32"/>
  <c r="AF29" i="32"/>
  <c r="AG29" i="32"/>
  <c r="D30" i="32"/>
  <c r="E30" i="32"/>
  <c r="F30" i="32"/>
  <c r="G30" i="32"/>
  <c r="H30" i="32"/>
  <c r="I30" i="32"/>
  <c r="J30" i="32"/>
  <c r="K30" i="32"/>
  <c r="L30" i="32"/>
  <c r="M30" i="32"/>
  <c r="N30" i="32"/>
  <c r="O30" i="32"/>
  <c r="P30" i="32"/>
  <c r="Q30" i="32"/>
  <c r="R30" i="32"/>
  <c r="S30" i="32"/>
  <c r="T30" i="32"/>
  <c r="U30" i="32"/>
  <c r="V30" i="32"/>
  <c r="W30" i="32"/>
  <c r="X30" i="32"/>
  <c r="Y30" i="32"/>
  <c r="Z30" i="32"/>
  <c r="AA30" i="32"/>
  <c r="AB30" i="32"/>
  <c r="AC30" i="32"/>
  <c r="AD30" i="32"/>
  <c r="AE30" i="32"/>
  <c r="AF30" i="32"/>
  <c r="AG30" i="32"/>
  <c r="E7" i="32"/>
  <c r="F7" i="32"/>
  <c r="G7" i="32"/>
  <c r="H7" i="32"/>
  <c r="H35" i="32"/>
  <c r="I7" i="32"/>
  <c r="J7" i="32"/>
  <c r="K7" i="32"/>
  <c r="L7" i="32"/>
  <c r="L35" i="32"/>
  <c r="M7" i="32"/>
  <c r="N7" i="32"/>
  <c r="O7" i="32"/>
  <c r="P7" i="32"/>
  <c r="P35" i="32"/>
  <c r="Q7" i="32"/>
  <c r="R7" i="32"/>
  <c r="S7" i="32"/>
  <c r="T7" i="32"/>
  <c r="T35" i="32"/>
  <c r="U7" i="32"/>
  <c r="V7" i="32"/>
  <c r="W7" i="32"/>
  <c r="X7" i="32"/>
  <c r="X35" i="32"/>
  <c r="Y7" i="32"/>
  <c r="Z7" i="32"/>
  <c r="AA7" i="32"/>
  <c r="AB7" i="32"/>
  <c r="AB35" i="32"/>
  <c r="AC7" i="32"/>
  <c r="AD7" i="32"/>
  <c r="AE7" i="32"/>
  <c r="AF7" i="32"/>
  <c r="AF35" i="32"/>
  <c r="AG7" i="32"/>
  <c r="D7" i="32"/>
  <c r="H8" i="31"/>
  <c r="I8" i="31"/>
  <c r="J8" i="31"/>
  <c r="K8" i="31"/>
  <c r="L8" i="31"/>
  <c r="M8" i="31"/>
  <c r="N8" i="31"/>
  <c r="O8" i="31"/>
  <c r="P8" i="31"/>
  <c r="Q8" i="31"/>
  <c r="R8" i="31"/>
  <c r="S8" i="31"/>
  <c r="T8" i="31"/>
  <c r="U8" i="31"/>
  <c r="V8" i="31"/>
  <c r="W8" i="31"/>
  <c r="X8" i="31"/>
  <c r="Y8" i="31"/>
  <c r="Z8" i="31"/>
  <c r="AA8" i="31"/>
  <c r="AB8" i="31"/>
  <c r="AC8" i="31"/>
  <c r="AD8" i="31"/>
  <c r="AE8" i="31"/>
  <c r="AF8" i="31"/>
  <c r="AG8" i="31"/>
  <c r="AH8" i="31"/>
  <c r="AI8" i="31"/>
  <c r="AJ8" i="31"/>
  <c r="AK8" i="31"/>
  <c r="AL8" i="31"/>
  <c r="H9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V9" i="31"/>
  <c r="W9" i="31"/>
  <c r="X9" i="31"/>
  <c r="Y9" i="31"/>
  <c r="Z9" i="31"/>
  <c r="AA9" i="31"/>
  <c r="AB9" i="31"/>
  <c r="AC9" i="31"/>
  <c r="AD9" i="31"/>
  <c r="AE9" i="31"/>
  <c r="AF9" i="31"/>
  <c r="AG9" i="31"/>
  <c r="AH9" i="31"/>
  <c r="AI9" i="31"/>
  <c r="AJ9" i="31"/>
  <c r="AK9" i="31"/>
  <c r="AL9" i="31"/>
  <c r="H10" i="31"/>
  <c r="I10" i="31"/>
  <c r="J10" i="31"/>
  <c r="K10" i="31"/>
  <c r="L10" i="31"/>
  <c r="M10" i="31"/>
  <c r="N10" i="31"/>
  <c r="O10" i="31"/>
  <c r="P10" i="31"/>
  <c r="Q10" i="31"/>
  <c r="R10" i="31"/>
  <c r="S10" i="31"/>
  <c r="T10" i="31"/>
  <c r="U10" i="31"/>
  <c r="V10" i="31"/>
  <c r="W10" i="31"/>
  <c r="X10" i="31"/>
  <c r="Y10" i="31"/>
  <c r="Z10" i="31"/>
  <c r="AA10" i="31"/>
  <c r="AB10" i="31"/>
  <c r="AC10" i="31"/>
  <c r="AD10" i="31"/>
  <c r="AE10" i="31"/>
  <c r="AF10" i="31"/>
  <c r="AG10" i="31"/>
  <c r="AH10" i="31"/>
  <c r="AI10" i="31"/>
  <c r="AJ10" i="31"/>
  <c r="AK10" i="31"/>
  <c r="AL10" i="31"/>
  <c r="H11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AK11" i="31"/>
  <c r="AL11" i="31"/>
  <c r="H12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AC12" i="31"/>
  <c r="AD12" i="31"/>
  <c r="AE12" i="31"/>
  <c r="AF12" i="31"/>
  <c r="AG12" i="31"/>
  <c r="AH12" i="31"/>
  <c r="AI12" i="31"/>
  <c r="AJ12" i="31"/>
  <c r="AK12" i="31"/>
  <c r="AL12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AI14" i="31"/>
  <c r="AJ14" i="31"/>
  <c r="AK14" i="31"/>
  <c r="AL14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AG16" i="31"/>
  <c r="AH16" i="31"/>
  <c r="AI16" i="31"/>
  <c r="AJ16" i="31"/>
  <c r="AK16" i="31"/>
  <c r="AL16" i="31"/>
  <c r="H17" i="31"/>
  <c r="I17" i="31"/>
  <c r="J17" i="31"/>
  <c r="K17" i="31"/>
  <c r="L17" i="31"/>
  <c r="M17" i="31"/>
  <c r="N17" i="31"/>
  <c r="O17" i="31"/>
  <c r="P17" i="31"/>
  <c r="Q17" i="31"/>
  <c r="R17" i="31"/>
  <c r="S17" i="31"/>
  <c r="T17" i="31"/>
  <c r="U17" i="31"/>
  <c r="V17" i="31"/>
  <c r="W17" i="31"/>
  <c r="X17" i="31"/>
  <c r="Y17" i="31"/>
  <c r="Z17" i="31"/>
  <c r="AA17" i="31"/>
  <c r="AB17" i="31"/>
  <c r="AC17" i="31"/>
  <c r="AD17" i="31"/>
  <c r="AE17" i="31"/>
  <c r="AF17" i="31"/>
  <c r="AG17" i="31"/>
  <c r="AH17" i="31"/>
  <c r="AI17" i="31"/>
  <c r="AJ17" i="31"/>
  <c r="AK17" i="31"/>
  <c r="AL17" i="31"/>
  <c r="H18" i="31"/>
  <c r="I18" i="31"/>
  <c r="J18" i="31"/>
  <c r="K18" i="31"/>
  <c r="L18" i="31"/>
  <c r="M18" i="31"/>
  <c r="N18" i="31"/>
  <c r="O18" i="31"/>
  <c r="P18" i="31"/>
  <c r="Q18" i="31"/>
  <c r="R18" i="31"/>
  <c r="S18" i="31"/>
  <c r="T18" i="31"/>
  <c r="U18" i="31"/>
  <c r="V18" i="31"/>
  <c r="W18" i="31"/>
  <c r="X18" i="31"/>
  <c r="Y18" i="31"/>
  <c r="Z18" i="31"/>
  <c r="AA18" i="31"/>
  <c r="AB18" i="31"/>
  <c r="AC18" i="31"/>
  <c r="AD18" i="31"/>
  <c r="AE18" i="31"/>
  <c r="AF18" i="31"/>
  <c r="AG18" i="31"/>
  <c r="AH18" i="31"/>
  <c r="AI18" i="31"/>
  <c r="AJ18" i="31"/>
  <c r="AK18" i="31"/>
  <c r="AL18" i="31"/>
  <c r="H19" i="31"/>
  <c r="I19" i="31"/>
  <c r="J19" i="31"/>
  <c r="K19" i="31"/>
  <c r="L19" i="31"/>
  <c r="M19" i="31"/>
  <c r="N19" i="31"/>
  <c r="O19" i="31"/>
  <c r="P19" i="31"/>
  <c r="Q19" i="31"/>
  <c r="R19" i="31"/>
  <c r="S19" i="31"/>
  <c r="T19" i="31"/>
  <c r="U19" i="31"/>
  <c r="V19" i="31"/>
  <c r="W19" i="31"/>
  <c r="X19" i="31"/>
  <c r="Y19" i="31"/>
  <c r="Z19" i="31"/>
  <c r="AA19" i="31"/>
  <c r="AB19" i="31"/>
  <c r="AC19" i="31"/>
  <c r="AD19" i="31"/>
  <c r="AE19" i="31"/>
  <c r="AF19" i="31"/>
  <c r="AG19" i="31"/>
  <c r="AH19" i="31"/>
  <c r="AI19" i="31"/>
  <c r="AJ19" i="31"/>
  <c r="AK19" i="31"/>
  <c r="AL19" i="31"/>
  <c r="H20" i="31"/>
  <c r="I20" i="31"/>
  <c r="J20" i="31"/>
  <c r="K20" i="31"/>
  <c r="L20" i="31"/>
  <c r="M20" i="31"/>
  <c r="N20" i="31"/>
  <c r="O20" i="31"/>
  <c r="P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AC20" i="31"/>
  <c r="AD20" i="31"/>
  <c r="AE20" i="31"/>
  <c r="AF20" i="31"/>
  <c r="AG20" i="31"/>
  <c r="AH20" i="31"/>
  <c r="AI20" i="31"/>
  <c r="AJ20" i="31"/>
  <c r="AK20" i="31"/>
  <c r="AL20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AG21" i="31"/>
  <c r="AH21" i="31"/>
  <c r="AI21" i="31"/>
  <c r="AJ21" i="31"/>
  <c r="AK21" i="31"/>
  <c r="AL21" i="31"/>
  <c r="H22" i="31"/>
  <c r="I22" i="31"/>
  <c r="J22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AG22" i="31"/>
  <c r="AH22" i="31"/>
  <c r="AI22" i="31"/>
  <c r="AJ22" i="31"/>
  <c r="AK22" i="31"/>
  <c r="AL22" i="31"/>
  <c r="H23" i="31"/>
  <c r="I23" i="31"/>
  <c r="J23" i="31"/>
  <c r="K23" i="31"/>
  <c r="L23" i="31"/>
  <c r="M23" i="31"/>
  <c r="N23" i="31"/>
  <c r="O23" i="31"/>
  <c r="P23" i="31"/>
  <c r="Q23" i="31"/>
  <c r="R23" i="31"/>
  <c r="S23" i="31"/>
  <c r="T23" i="31"/>
  <c r="U23" i="31"/>
  <c r="V23" i="31"/>
  <c r="W23" i="31"/>
  <c r="X23" i="31"/>
  <c r="Y23" i="31"/>
  <c r="Z23" i="31"/>
  <c r="AA23" i="31"/>
  <c r="AB23" i="31"/>
  <c r="AC23" i="31"/>
  <c r="AD23" i="31"/>
  <c r="AE23" i="31"/>
  <c r="AF23" i="31"/>
  <c r="AG23" i="31"/>
  <c r="AH23" i="31"/>
  <c r="AI23" i="31"/>
  <c r="AJ23" i="31"/>
  <c r="AK23" i="31"/>
  <c r="AL23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AG24" i="31"/>
  <c r="AH24" i="31"/>
  <c r="AI24" i="31"/>
  <c r="AJ24" i="31"/>
  <c r="AK24" i="31"/>
  <c r="AL24" i="31"/>
  <c r="H25" i="31"/>
  <c r="I25" i="31"/>
  <c r="J25" i="31"/>
  <c r="K25" i="31"/>
  <c r="L25" i="31"/>
  <c r="M25" i="31"/>
  <c r="N25" i="31"/>
  <c r="O25" i="31"/>
  <c r="P25" i="31"/>
  <c r="Q25" i="31"/>
  <c r="R25" i="31"/>
  <c r="S25" i="31"/>
  <c r="T25" i="31"/>
  <c r="U25" i="31"/>
  <c r="V25" i="31"/>
  <c r="W25" i="31"/>
  <c r="X25" i="31"/>
  <c r="Y25" i="31"/>
  <c r="Z25" i="31"/>
  <c r="AA25" i="31"/>
  <c r="AB25" i="31"/>
  <c r="AC25" i="31"/>
  <c r="AD25" i="31"/>
  <c r="AE25" i="31"/>
  <c r="AF25" i="31"/>
  <c r="AG25" i="31"/>
  <c r="AH25" i="31"/>
  <c r="AI25" i="31"/>
  <c r="AJ25" i="31"/>
  <c r="AK25" i="31"/>
  <c r="AL25" i="31"/>
  <c r="H26" i="31"/>
  <c r="I26" i="31"/>
  <c r="J26" i="31"/>
  <c r="K26" i="31"/>
  <c r="L26" i="31"/>
  <c r="M26" i="31"/>
  <c r="N26" i="31"/>
  <c r="O26" i="31"/>
  <c r="P26" i="31"/>
  <c r="Q26" i="31"/>
  <c r="R26" i="31"/>
  <c r="S26" i="31"/>
  <c r="T26" i="31"/>
  <c r="U26" i="31"/>
  <c r="V26" i="31"/>
  <c r="W26" i="31"/>
  <c r="X26" i="31"/>
  <c r="Y26" i="31"/>
  <c r="Z26" i="31"/>
  <c r="AA26" i="31"/>
  <c r="AB26" i="31"/>
  <c r="AC26" i="31"/>
  <c r="AD26" i="31"/>
  <c r="AE26" i="31"/>
  <c r="AF26" i="31"/>
  <c r="AG26" i="31"/>
  <c r="AH26" i="31"/>
  <c r="AI26" i="31"/>
  <c r="AJ26" i="31"/>
  <c r="AK26" i="31"/>
  <c r="AL26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AG27" i="31"/>
  <c r="AH27" i="31"/>
  <c r="AI27" i="31"/>
  <c r="AJ27" i="31"/>
  <c r="AK27" i="31"/>
  <c r="AL27" i="31"/>
  <c r="H28" i="31"/>
  <c r="I28" i="31"/>
  <c r="J28" i="3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AG28" i="31"/>
  <c r="AH28" i="31"/>
  <c r="AI28" i="31"/>
  <c r="AJ28" i="31"/>
  <c r="AK28" i="31"/>
  <c r="AL28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Z29" i="31"/>
  <c r="AA29" i="31"/>
  <c r="AB29" i="31"/>
  <c r="AC29" i="31"/>
  <c r="AD29" i="31"/>
  <c r="AE29" i="31"/>
  <c r="AF29" i="31"/>
  <c r="AG29" i="31"/>
  <c r="AH29" i="31"/>
  <c r="AI29" i="31"/>
  <c r="AJ29" i="31"/>
  <c r="AK29" i="31"/>
  <c r="AL29" i="31"/>
  <c r="H30" i="31"/>
  <c r="I30" i="31"/>
  <c r="J30" i="31"/>
  <c r="K30" i="31"/>
  <c r="L30" i="31"/>
  <c r="M30" i="31"/>
  <c r="N30" i="31"/>
  <c r="O30" i="31"/>
  <c r="P30" i="31"/>
  <c r="Q30" i="31"/>
  <c r="R30" i="31"/>
  <c r="S30" i="31"/>
  <c r="T30" i="31"/>
  <c r="U30" i="31"/>
  <c r="V30" i="31"/>
  <c r="W30" i="31"/>
  <c r="X30" i="31"/>
  <c r="Y30" i="31"/>
  <c r="Z30" i="31"/>
  <c r="AA30" i="31"/>
  <c r="AB30" i="31"/>
  <c r="AC30" i="31"/>
  <c r="AD30" i="31"/>
  <c r="AE30" i="31"/>
  <c r="AF30" i="31"/>
  <c r="AG30" i="31"/>
  <c r="AH30" i="31"/>
  <c r="AI30" i="31"/>
  <c r="AJ30" i="31"/>
  <c r="AK30" i="31"/>
  <c r="AL30" i="31"/>
  <c r="I7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AG7" i="31"/>
  <c r="AH7" i="31"/>
  <c r="AI7" i="31"/>
  <c r="AJ7" i="31"/>
  <c r="AK7" i="31"/>
  <c r="AK34" i="31"/>
  <c r="AL7" i="31"/>
  <c r="H7" i="31"/>
  <c r="AN7" i="31"/>
  <c r="F8" i="30"/>
  <c r="G8" i="30"/>
  <c r="H8" i="30"/>
  <c r="I8" i="30"/>
  <c r="J8" i="30"/>
  <c r="K8" i="30"/>
  <c r="L8" i="30"/>
  <c r="M8" i="30"/>
  <c r="N8" i="30"/>
  <c r="O8" i="30"/>
  <c r="P8" i="30"/>
  <c r="Q8" i="30"/>
  <c r="R8" i="30"/>
  <c r="S8" i="30"/>
  <c r="T8" i="30"/>
  <c r="U8" i="30"/>
  <c r="V8" i="30"/>
  <c r="W8" i="30"/>
  <c r="X8" i="30"/>
  <c r="Y8" i="30"/>
  <c r="Z8" i="30"/>
  <c r="AA8" i="30"/>
  <c r="AB8" i="30"/>
  <c r="AC8" i="30"/>
  <c r="AD8" i="30"/>
  <c r="AE8" i="30"/>
  <c r="AF8" i="30"/>
  <c r="AG8" i="30"/>
  <c r="AH8" i="30"/>
  <c r="AI8" i="30"/>
  <c r="F9" i="30"/>
  <c r="G9" i="30"/>
  <c r="H9" i="30"/>
  <c r="I9" i="30"/>
  <c r="J9" i="30"/>
  <c r="K9" i="30"/>
  <c r="L9" i="30"/>
  <c r="M9" i="30"/>
  <c r="N9" i="30"/>
  <c r="O9" i="30"/>
  <c r="P9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AH9" i="30"/>
  <c r="AI9" i="30"/>
  <c r="F10" i="30"/>
  <c r="G10" i="30"/>
  <c r="H10" i="30"/>
  <c r="I10" i="30"/>
  <c r="J10" i="30"/>
  <c r="K10" i="30"/>
  <c r="L10" i="30"/>
  <c r="M10" i="30"/>
  <c r="N10" i="30"/>
  <c r="O10" i="30"/>
  <c r="P10" i="30"/>
  <c r="Q10" i="30"/>
  <c r="R10" i="30"/>
  <c r="S10" i="30"/>
  <c r="T10" i="30"/>
  <c r="U10" i="30"/>
  <c r="V10" i="30"/>
  <c r="W10" i="30"/>
  <c r="X10" i="30"/>
  <c r="Y10" i="30"/>
  <c r="Z10" i="30"/>
  <c r="AA10" i="30"/>
  <c r="AB10" i="30"/>
  <c r="AC10" i="30"/>
  <c r="AD10" i="30"/>
  <c r="AE10" i="30"/>
  <c r="AF10" i="30"/>
  <c r="AG10" i="30"/>
  <c r="AH10" i="30"/>
  <c r="AI10" i="30"/>
  <c r="F11" i="30"/>
  <c r="G11" i="30"/>
  <c r="H11" i="30"/>
  <c r="I11" i="30"/>
  <c r="J11" i="30"/>
  <c r="K11" i="30"/>
  <c r="L11" i="30"/>
  <c r="M11" i="30"/>
  <c r="N11" i="30"/>
  <c r="O11" i="30"/>
  <c r="P11" i="30"/>
  <c r="Q11" i="30"/>
  <c r="R11" i="30"/>
  <c r="S11" i="30"/>
  <c r="T11" i="30"/>
  <c r="U11" i="30"/>
  <c r="V11" i="30"/>
  <c r="W11" i="30"/>
  <c r="X11" i="30"/>
  <c r="Y11" i="30"/>
  <c r="Z11" i="30"/>
  <c r="AA11" i="30"/>
  <c r="AB11" i="30"/>
  <c r="AC11" i="30"/>
  <c r="AD11" i="30"/>
  <c r="AE11" i="30"/>
  <c r="AF11" i="30"/>
  <c r="AG11" i="30"/>
  <c r="AH11" i="30"/>
  <c r="AI11" i="30"/>
  <c r="F12" i="30"/>
  <c r="G12" i="30"/>
  <c r="H12" i="30"/>
  <c r="I12" i="30"/>
  <c r="J12" i="30"/>
  <c r="K12" i="30"/>
  <c r="L12" i="30"/>
  <c r="M12" i="30"/>
  <c r="N12" i="30"/>
  <c r="O12" i="30"/>
  <c r="P12" i="30"/>
  <c r="Q12" i="30"/>
  <c r="R12" i="30"/>
  <c r="S12" i="30"/>
  <c r="T12" i="30"/>
  <c r="U12" i="30"/>
  <c r="V12" i="30"/>
  <c r="W12" i="30"/>
  <c r="X12" i="30"/>
  <c r="Y12" i="30"/>
  <c r="Z12" i="30"/>
  <c r="AA12" i="30"/>
  <c r="AB12" i="30"/>
  <c r="AC12" i="30"/>
  <c r="AD12" i="30"/>
  <c r="AE12" i="30"/>
  <c r="AF12" i="30"/>
  <c r="AG12" i="30"/>
  <c r="AH12" i="30"/>
  <c r="AI12" i="30"/>
  <c r="F13" i="30"/>
  <c r="G13" i="30"/>
  <c r="H13" i="30"/>
  <c r="I13" i="30"/>
  <c r="J13" i="30"/>
  <c r="K13" i="30"/>
  <c r="L13" i="30"/>
  <c r="M13" i="30"/>
  <c r="N13" i="30"/>
  <c r="O13" i="30"/>
  <c r="P13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AC13" i="30"/>
  <c r="AD13" i="30"/>
  <c r="AE13" i="30"/>
  <c r="AF13" i="30"/>
  <c r="AG13" i="30"/>
  <c r="AH13" i="30"/>
  <c r="AI13" i="30"/>
  <c r="F14" i="30"/>
  <c r="G14" i="30"/>
  <c r="H14" i="30"/>
  <c r="I14" i="30"/>
  <c r="J14" i="30"/>
  <c r="K14" i="30"/>
  <c r="L14" i="30"/>
  <c r="M14" i="30"/>
  <c r="N14" i="30"/>
  <c r="O14" i="30"/>
  <c r="P14" i="30"/>
  <c r="Q14" i="30"/>
  <c r="R14" i="30"/>
  <c r="S14" i="30"/>
  <c r="T14" i="30"/>
  <c r="U14" i="30"/>
  <c r="V14" i="30"/>
  <c r="W14" i="30"/>
  <c r="X14" i="30"/>
  <c r="Y14" i="30"/>
  <c r="Z14" i="30"/>
  <c r="AA14" i="30"/>
  <c r="AB14" i="30"/>
  <c r="AC14" i="30"/>
  <c r="AD14" i="30"/>
  <c r="AE14" i="30"/>
  <c r="AF14" i="30"/>
  <c r="AG14" i="30"/>
  <c r="AH14" i="30"/>
  <c r="AI14" i="30"/>
  <c r="F15" i="30"/>
  <c r="G15" i="30"/>
  <c r="H15" i="30"/>
  <c r="I15" i="30"/>
  <c r="J15" i="30"/>
  <c r="K15" i="30"/>
  <c r="L15" i="30"/>
  <c r="M15" i="30"/>
  <c r="N15" i="30"/>
  <c r="O15" i="30"/>
  <c r="P15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AC15" i="30"/>
  <c r="AD15" i="30"/>
  <c r="AE15" i="30"/>
  <c r="AF15" i="30"/>
  <c r="AG15" i="30"/>
  <c r="AH15" i="30"/>
  <c r="AI15" i="30"/>
  <c r="F16" i="30"/>
  <c r="G16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AD16" i="30"/>
  <c r="AE16" i="30"/>
  <c r="AF16" i="30"/>
  <c r="AG16" i="30"/>
  <c r="AH16" i="30"/>
  <c r="AI16" i="30"/>
  <c r="F17" i="30"/>
  <c r="G17" i="30"/>
  <c r="H17" i="30"/>
  <c r="I17" i="30"/>
  <c r="J17" i="30"/>
  <c r="K17" i="30"/>
  <c r="L17" i="30"/>
  <c r="M17" i="30"/>
  <c r="N17" i="30"/>
  <c r="O17" i="30"/>
  <c r="P17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AC17" i="30"/>
  <c r="AD17" i="30"/>
  <c r="AE17" i="30"/>
  <c r="AF17" i="30"/>
  <c r="AG17" i="30"/>
  <c r="AH17" i="30"/>
  <c r="AI17" i="30"/>
  <c r="F18" i="30"/>
  <c r="G18" i="30"/>
  <c r="H18" i="30"/>
  <c r="I18" i="30"/>
  <c r="J18" i="30"/>
  <c r="K18" i="30"/>
  <c r="L18" i="30"/>
  <c r="M18" i="30"/>
  <c r="N18" i="30"/>
  <c r="O18" i="30"/>
  <c r="P18" i="30"/>
  <c r="Q18" i="30"/>
  <c r="R18" i="30"/>
  <c r="S18" i="30"/>
  <c r="T18" i="30"/>
  <c r="U18" i="30"/>
  <c r="V18" i="30"/>
  <c r="W18" i="30"/>
  <c r="X18" i="30"/>
  <c r="Y18" i="30"/>
  <c r="Z18" i="30"/>
  <c r="AA18" i="30"/>
  <c r="AB18" i="30"/>
  <c r="AC18" i="30"/>
  <c r="AD18" i="30"/>
  <c r="AE18" i="30"/>
  <c r="AF18" i="30"/>
  <c r="AG18" i="30"/>
  <c r="AH18" i="30"/>
  <c r="AI18" i="30"/>
  <c r="F19" i="30"/>
  <c r="G19" i="30"/>
  <c r="H19" i="30"/>
  <c r="I19" i="30"/>
  <c r="J19" i="30"/>
  <c r="K19" i="30"/>
  <c r="L19" i="30"/>
  <c r="M19" i="30"/>
  <c r="N19" i="30"/>
  <c r="O19" i="30"/>
  <c r="P19" i="30"/>
  <c r="Q19" i="30"/>
  <c r="R19" i="30"/>
  <c r="S19" i="30"/>
  <c r="T19" i="30"/>
  <c r="U19" i="30"/>
  <c r="V19" i="30"/>
  <c r="W19" i="30"/>
  <c r="X19" i="30"/>
  <c r="Y19" i="30"/>
  <c r="Z19" i="30"/>
  <c r="AA19" i="30"/>
  <c r="AB19" i="30"/>
  <c r="AC19" i="30"/>
  <c r="AD19" i="30"/>
  <c r="AE19" i="30"/>
  <c r="AF19" i="30"/>
  <c r="AG19" i="30"/>
  <c r="AH19" i="30"/>
  <c r="AI19" i="30"/>
  <c r="F20" i="30"/>
  <c r="G20" i="30"/>
  <c r="H20" i="30"/>
  <c r="I20" i="30"/>
  <c r="J20" i="30"/>
  <c r="K20" i="30"/>
  <c r="L20" i="30"/>
  <c r="M20" i="30"/>
  <c r="N20" i="30"/>
  <c r="O20" i="30"/>
  <c r="P20" i="30"/>
  <c r="Q20" i="30"/>
  <c r="R20" i="30"/>
  <c r="S20" i="30"/>
  <c r="T20" i="30"/>
  <c r="U20" i="30"/>
  <c r="V20" i="30"/>
  <c r="W20" i="30"/>
  <c r="X20" i="30"/>
  <c r="Y20" i="30"/>
  <c r="Z20" i="30"/>
  <c r="AA20" i="30"/>
  <c r="AB20" i="30"/>
  <c r="AC20" i="30"/>
  <c r="AD20" i="30"/>
  <c r="AE20" i="30"/>
  <c r="AF20" i="30"/>
  <c r="AG20" i="30"/>
  <c r="AH20" i="30"/>
  <c r="AI20" i="30"/>
  <c r="F21" i="30"/>
  <c r="G21" i="30"/>
  <c r="H21" i="30"/>
  <c r="I21" i="30"/>
  <c r="J21" i="30"/>
  <c r="K21" i="30"/>
  <c r="L21" i="30"/>
  <c r="M21" i="30"/>
  <c r="N21" i="30"/>
  <c r="O21" i="30"/>
  <c r="P21" i="30"/>
  <c r="Q21" i="30"/>
  <c r="R21" i="30"/>
  <c r="S21" i="30"/>
  <c r="T21" i="30"/>
  <c r="U21" i="30"/>
  <c r="V21" i="30"/>
  <c r="W21" i="30"/>
  <c r="X21" i="30"/>
  <c r="Y21" i="30"/>
  <c r="Z21" i="30"/>
  <c r="AA21" i="30"/>
  <c r="AB21" i="30"/>
  <c r="AC21" i="30"/>
  <c r="AD21" i="30"/>
  <c r="AE21" i="30"/>
  <c r="AF21" i="30"/>
  <c r="AG21" i="30"/>
  <c r="AH21" i="30"/>
  <c r="AI21" i="30"/>
  <c r="F22" i="30"/>
  <c r="G22" i="30"/>
  <c r="H22" i="30"/>
  <c r="I22" i="30"/>
  <c r="J22" i="30"/>
  <c r="K22" i="30"/>
  <c r="L22" i="30"/>
  <c r="M22" i="30"/>
  <c r="N22" i="30"/>
  <c r="O22" i="30"/>
  <c r="P22" i="30"/>
  <c r="Q22" i="30"/>
  <c r="R22" i="30"/>
  <c r="S22" i="30"/>
  <c r="T22" i="30"/>
  <c r="U22" i="30"/>
  <c r="V22" i="30"/>
  <c r="W22" i="30"/>
  <c r="X22" i="30"/>
  <c r="Y22" i="30"/>
  <c r="Z22" i="30"/>
  <c r="AA22" i="30"/>
  <c r="AB22" i="30"/>
  <c r="AC22" i="30"/>
  <c r="AD22" i="30"/>
  <c r="AE22" i="30"/>
  <c r="AF22" i="30"/>
  <c r="AG22" i="30"/>
  <c r="AH22" i="30"/>
  <c r="AI22" i="30"/>
  <c r="F23" i="30"/>
  <c r="G23" i="30"/>
  <c r="H23" i="30"/>
  <c r="I23" i="30"/>
  <c r="J23" i="30"/>
  <c r="K23" i="30"/>
  <c r="L23" i="30"/>
  <c r="M23" i="30"/>
  <c r="N23" i="30"/>
  <c r="O23" i="30"/>
  <c r="P23" i="30"/>
  <c r="Q23" i="30"/>
  <c r="R23" i="30"/>
  <c r="S23" i="30"/>
  <c r="T23" i="30"/>
  <c r="U23" i="30"/>
  <c r="V23" i="30"/>
  <c r="W23" i="30"/>
  <c r="X23" i="30"/>
  <c r="Y23" i="30"/>
  <c r="Z23" i="30"/>
  <c r="AA23" i="30"/>
  <c r="AB23" i="30"/>
  <c r="AC23" i="30"/>
  <c r="AD23" i="30"/>
  <c r="AE23" i="30"/>
  <c r="AF23" i="30"/>
  <c r="AG23" i="30"/>
  <c r="AH23" i="30"/>
  <c r="AI23" i="30"/>
  <c r="F24" i="30"/>
  <c r="G24" i="30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F25" i="30"/>
  <c r="G25" i="30"/>
  <c r="H25" i="30"/>
  <c r="I25" i="30"/>
  <c r="J25" i="30"/>
  <c r="K25" i="30"/>
  <c r="L25" i="30"/>
  <c r="M25" i="30"/>
  <c r="N25" i="30"/>
  <c r="O25" i="30"/>
  <c r="P25" i="30"/>
  <c r="Q25" i="30"/>
  <c r="R25" i="30"/>
  <c r="S25" i="30"/>
  <c r="T25" i="30"/>
  <c r="U25" i="30"/>
  <c r="V25" i="30"/>
  <c r="W25" i="30"/>
  <c r="X25" i="30"/>
  <c r="Y25" i="30"/>
  <c r="Z25" i="30"/>
  <c r="AA25" i="30"/>
  <c r="AB25" i="30"/>
  <c r="AC25" i="30"/>
  <c r="AD25" i="30"/>
  <c r="AE25" i="30"/>
  <c r="AF25" i="30"/>
  <c r="AG25" i="30"/>
  <c r="AH25" i="30"/>
  <c r="AI25" i="30"/>
  <c r="F26" i="30"/>
  <c r="G26" i="30"/>
  <c r="H26" i="30"/>
  <c r="I26" i="30"/>
  <c r="J26" i="30"/>
  <c r="K26" i="30"/>
  <c r="L26" i="30"/>
  <c r="M26" i="30"/>
  <c r="N26" i="30"/>
  <c r="O26" i="30"/>
  <c r="P26" i="30"/>
  <c r="Q26" i="30"/>
  <c r="R26" i="30"/>
  <c r="S26" i="30"/>
  <c r="T26" i="30"/>
  <c r="U26" i="30"/>
  <c r="V26" i="30"/>
  <c r="W26" i="30"/>
  <c r="X26" i="30"/>
  <c r="Y26" i="30"/>
  <c r="Z26" i="30"/>
  <c r="AA26" i="30"/>
  <c r="AB26" i="30"/>
  <c r="AC26" i="30"/>
  <c r="AD26" i="30"/>
  <c r="AE26" i="30"/>
  <c r="AF26" i="30"/>
  <c r="AG26" i="30"/>
  <c r="AH26" i="30"/>
  <c r="AI26" i="30"/>
  <c r="F27" i="30"/>
  <c r="G27" i="30"/>
  <c r="H27" i="30"/>
  <c r="I27" i="30"/>
  <c r="J27" i="30"/>
  <c r="K27" i="30"/>
  <c r="L27" i="30"/>
  <c r="M27" i="30"/>
  <c r="N27" i="30"/>
  <c r="O27" i="30"/>
  <c r="P27" i="30"/>
  <c r="Q27" i="30"/>
  <c r="R27" i="30"/>
  <c r="S27" i="30"/>
  <c r="T27" i="30"/>
  <c r="U27" i="30"/>
  <c r="V27" i="30"/>
  <c r="W27" i="30"/>
  <c r="X27" i="30"/>
  <c r="Y27" i="30"/>
  <c r="Z27" i="30"/>
  <c r="AA27" i="30"/>
  <c r="AB27" i="30"/>
  <c r="AC27" i="30"/>
  <c r="AD27" i="30"/>
  <c r="AE27" i="30"/>
  <c r="AF27" i="30"/>
  <c r="AG27" i="30"/>
  <c r="AH27" i="30"/>
  <c r="AI27" i="30"/>
  <c r="F28" i="30"/>
  <c r="G28" i="30"/>
  <c r="H28" i="30"/>
  <c r="I28" i="30"/>
  <c r="J28" i="30"/>
  <c r="K28" i="30"/>
  <c r="L28" i="30"/>
  <c r="M28" i="30"/>
  <c r="N28" i="30"/>
  <c r="O28" i="30"/>
  <c r="P28" i="30"/>
  <c r="Q28" i="30"/>
  <c r="R28" i="30"/>
  <c r="S28" i="30"/>
  <c r="T28" i="30"/>
  <c r="U28" i="30"/>
  <c r="V28" i="30"/>
  <c r="W28" i="30"/>
  <c r="X28" i="30"/>
  <c r="Y28" i="30"/>
  <c r="Z28" i="30"/>
  <c r="AA28" i="30"/>
  <c r="AB28" i="30"/>
  <c r="AC28" i="30"/>
  <c r="AD28" i="30"/>
  <c r="AE28" i="30"/>
  <c r="AF28" i="30"/>
  <c r="AG28" i="30"/>
  <c r="AH28" i="30"/>
  <c r="AI28" i="30"/>
  <c r="F29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F30" i="30"/>
  <c r="G30" i="30"/>
  <c r="H30" i="30"/>
  <c r="I30" i="30"/>
  <c r="J30" i="30"/>
  <c r="K30" i="30"/>
  <c r="L30" i="30"/>
  <c r="M30" i="30"/>
  <c r="N30" i="30"/>
  <c r="O30" i="30"/>
  <c r="P30" i="30"/>
  <c r="Q30" i="30"/>
  <c r="R30" i="30"/>
  <c r="S30" i="30"/>
  <c r="T30" i="30"/>
  <c r="U30" i="30"/>
  <c r="V30" i="30"/>
  <c r="W30" i="30"/>
  <c r="X30" i="30"/>
  <c r="Y30" i="30"/>
  <c r="Z30" i="30"/>
  <c r="AA30" i="30"/>
  <c r="AB30" i="30"/>
  <c r="AC30" i="30"/>
  <c r="AD30" i="30"/>
  <c r="AE30" i="30"/>
  <c r="AF30" i="30"/>
  <c r="AG30" i="30"/>
  <c r="AH30" i="30"/>
  <c r="AI30" i="30"/>
  <c r="G7" i="30"/>
  <c r="H7" i="30"/>
  <c r="H35" i="30"/>
  <c r="I7" i="30"/>
  <c r="J7" i="30"/>
  <c r="J35" i="30"/>
  <c r="K7" i="30"/>
  <c r="L7" i="30"/>
  <c r="L35" i="30"/>
  <c r="M7" i="30"/>
  <c r="N7" i="30"/>
  <c r="N35" i="30"/>
  <c r="O7" i="30"/>
  <c r="P7" i="30"/>
  <c r="P35" i="30"/>
  <c r="Q7" i="30"/>
  <c r="R7" i="30"/>
  <c r="R35" i="30"/>
  <c r="S7" i="30"/>
  <c r="T7" i="30"/>
  <c r="T35" i="30"/>
  <c r="U7" i="30"/>
  <c r="V7" i="30"/>
  <c r="V35" i="30"/>
  <c r="W7" i="30"/>
  <c r="X7" i="30"/>
  <c r="X35" i="30"/>
  <c r="Y7" i="30"/>
  <c r="Z7" i="30"/>
  <c r="Z35" i="30"/>
  <c r="AA7" i="30"/>
  <c r="AB7" i="30"/>
  <c r="AB35" i="30"/>
  <c r="AC7" i="30"/>
  <c r="AD7" i="30"/>
  <c r="AD35" i="30"/>
  <c r="AE7" i="30"/>
  <c r="AF7" i="30"/>
  <c r="AF35" i="30"/>
  <c r="AG7" i="30"/>
  <c r="AH7" i="30"/>
  <c r="AH35" i="30"/>
  <c r="AI7" i="30"/>
  <c r="F7" i="30"/>
  <c r="F35" i="30"/>
  <c r="AL35" i="33"/>
  <c r="AK35" i="33"/>
  <c r="AI35" i="33"/>
  <c r="AG35" i="33"/>
  <c r="AE35" i="33"/>
  <c r="AC35" i="33"/>
  <c r="AA35" i="33"/>
  <c r="Y35" i="33"/>
  <c r="W35" i="33"/>
  <c r="U35" i="33"/>
  <c r="S35" i="33"/>
  <c r="Q35" i="33"/>
  <c r="O35" i="33"/>
  <c r="M35" i="33"/>
  <c r="K35" i="33"/>
  <c r="I35" i="33"/>
  <c r="G35" i="33"/>
  <c r="E35" i="33"/>
  <c r="D35" i="33"/>
  <c r="C35" i="33"/>
  <c r="B35" i="33"/>
  <c r="AL34" i="33"/>
  <c r="AK34" i="33"/>
  <c r="AJ34" i="33"/>
  <c r="AH34" i="33"/>
  <c r="AF34" i="33"/>
  <c r="AD34" i="33"/>
  <c r="AB34" i="33"/>
  <c r="Z34" i="33"/>
  <c r="X34" i="33"/>
  <c r="V34" i="33"/>
  <c r="T34" i="33"/>
  <c r="R34" i="33"/>
  <c r="P34" i="33"/>
  <c r="N34" i="33"/>
  <c r="L34" i="33"/>
  <c r="J34" i="33"/>
  <c r="H34" i="33"/>
  <c r="F34" i="33"/>
  <c r="E34" i="33"/>
  <c r="D34" i="33"/>
  <c r="C34" i="33"/>
  <c r="B34" i="33"/>
  <c r="AQ30" i="33"/>
  <c r="AN30" i="33"/>
  <c r="AR29" i="33"/>
  <c r="AP29" i="33"/>
  <c r="AM29" i="33"/>
  <c r="AQ28" i="33"/>
  <c r="AN28" i="33"/>
  <c r="AR27" i="33"/>
  <c r="AP27" i="33"/>
  <c r="AM27" i="33"/>
  <c r="AQ26" i="33"/>
  <c r="AN26" i="33"/>
  <c r="AR25" i="33"/>
  <c r="AP25" i="33"/>
  <c r="AM25" i="33"/>
  <c r="AQ24" i="33"/>
  <c r="AN24" i="33"/>
  <c r="AR23" i="33"/>
  <c r="AP23" i="33"/>
  <c r="AM23" i="33"/>
  <c r="AQ22" i="33"/>
  <c r="AN22" i="33"/>
  <c r="AR21" i="33"/>
  <c r="AP21" i="33"/>
  <c r="AM21" i="33"/>
  <c r="AQ20" i="33"/>
  <c r="AN20" i="33"/>
  <c r="AR19" i="33"/>
  <c r="AP19" i="33"/>
  <c r="AM19" i="33"/>
  <c r="AQ18" i="33"/>
  <c r="AN18" i="33"/>
  <c r="AR17" i="33"/>
  <c r="AP17" i="33"/>
  <c r="AN17" i="33"/>
  <c r="AM17" i="33"/>
  <c r="AR16" i="33"/>
  <c r="AQ16" i="33"/>
  <c r="AP16" i="33"/>
  <c r="AN16" i="33"/>
  <c r="AM16" i="33"/>
  <c r="AR15" i="33"/>
  <c r="AQ15" i="33"/>
  <c r="AP15" i="33"/>
  <c r="AN15" i="33"/>
  <c r="AM15" i="33"/>
  <c r="AR14" i="33"/>
  <c r="AQ14" i="33"/>
  <c r="AP14" i="33"/>
  <c r="AN14" i="33"/>
  <c r="AM14" i="33"/>
  <c r="AR13" i="33"/>
  <c r="AQ13" i="33"/>
  <c r="AP13" i="33"/>
  <c r="AN13" i="33"/>
  <c r="AM13" i="33"/>
  <c r="AR12" i="33"/>
  <c r="AQ12" i="33"/>
  <c r="AP12" i="33"/>
  <c r="AN12" i="33"/>
  <c r="AM12" i="33"/>
  <c r="AR11" i="33"/>
  <c r="AQ11" i="33"/>
  <c r="AP11" i="33"/>
  <c r="AN11" i="33"/>
  <c r="AM11" i="33"/>
  <c r="AR10" i="33"/>
  <c r="AQ10" i="33"/>
  <c r="AP10" i="33"/>
  <c r="AN10" i="33"/>
  <c r="AM10" i="33"/>
  <c r="AR9" i="33"/>
  <c r="AQ9" i="33"/>
  <c r="AP9" i="33"/>
  <c r="AN9" i="33"/>
  <c r="AM9" i="33"/>
  <c r="AR8" i="33"/>
  <c r="AQ8" i="33"/>
  <c r="AP8" i="33"/>
  <c r="AN8" i="33"/>
  <c r="AM8" i="33"/>
  <c r="AR7" i="33"/>
  <c r="AP7" i="33"/>
  <c r="AM7" i="33"/>
  <c r="AL35" i="32"/>
  <c r="AK35" i="32"/>
  <c r="AJ35" i="32"/>
  <c r="AI35" i="32"/>
  <c r="AH35" i="32"/>
  <c r="AG35" i="32"/>
  <c r="AC35" i="32"/>
  <c r="Y35" i="32"/>
  <c r="U35" i="32"/>
  <c r="Q35" i="32"/>
  <c r="M35" i="32"/>
  <c r="I35" i="32"/>
  <c r="E35" i="32"/>
  <c r="C35" i="32"/>
  <c r="B35" i="32"/>
  <c r="AL34" i="32"/>
  <c r="AK34" i="32"/>
  <c r="AJ34" i="32"/>
  <c r="AI34" i="32"/>
  <c r="AH34" i="32"/>
  <c r="AF34" i="32"/>
  <c r="AB34" i="32"/>
  <c r="X34" i="32"/>
  <c r="T34" i="32"/>
  <c r="P34" i="32"/>
  <c r="L34" i="32"/>
  <c r="H34" i="32"/>
  <c r="D34" i="32"/>
  <c r="C34" i="32"/>
  <c r="B34" i="32"/>
  <c r="AN30" i="32"/>
  <c r="AP29" i="32"/>
  <c r="AQ28" i="32"/>
  <c r="AR27" i="32"/>
  <c r="AM27" i="32"/>
  <c r="AN26" i="32"/>
  <c r="AP25" i="32"/>
  <c r="AQ24" i="32"/>
  <c r="AR23" i="32"/>
  <c r="AM23" i="32"/>
  <c r="AN22" i="32"/>
  <c r="AP21" i="32"/>
  <c r="AQ20" i="32"/>
  <c r="AR19" i="32"/>
  <c r="AM19" i="32"/>
  <c r="AN18" i="32"/>
  <c r="AP17" i="32"/>
  <c r="AQ16" i="32"/>
  <c r="AR15" i="32"/>
  <c r="AM15" i="32"/>
  <c r="AN14" i="32"/>
  <c r="AP13" i="32"/>
  <c r="AQ12" i="32"/>
  <c r="AR11" i="32"/>
  <c r="AM11" i="32"/>
  <c r="AN10" i="32"/>
  <c r="AP9" i="32"/>
  <c r="AQ8" i="32"/>
  <c r="AR7" i="32"/>
  <c r="AN30" i="31"/>
  <c r="AN26" i="31"/>
  <c r="AN22" i="31"/>
  <c r="AN18" i="31"/>
  <c r="AN14" i="31"/>
  <c r="AN12" i="31"/>
  <c r="AN10" i="31"/>
  <c r="AN8" i="31"/>
  <c r="AM7" i="31"/>
  <c r="AF35" i="31"/>
  <c r="AB35" i="31"/>
  <c r="X35" i="31"/>
  <c r="T35" i="31"/>
  <c r="P35" i="31"/>
  <c r="L35" i="31"/>
  <c r="H35" i="31"/>
  <c r="G35" i="31"/>
  <c r="F35" i="31"/>
  <c r="E35" i="31"/>
  <c r="D35" i="31"/>
  <c r="C35" i="31"/>
  <c r="B35" i="31"/>
  <c r="AF34" i="31"/>
  <c r="AB34" i="31"/>
  <c r="X34" i="31"/>
  <c r="T34" i="31"/>
  <c r="P34" i="31"/>
  <c r="L34" i="31"/>
  <c r="H34" i="31"/>
  <c r="G34" i="31"/>
  <c r="F34" i="31"/>
  <c r="E34" i="31"/>
  <c r="D34" i="31"/>
  <c r="C34" i="31"/>
  <c r="B34" i="31"/>
  <c r="AM28" i="31"/>
  <c r="AP23" i="31"/>
  <c r="AP19" i="31"/>
  <c r="AP17" i="31"/>
  <c r="AP15" i="31"/>
  <c r="AP13" i="31"/>
  <c r="AP11" i="31"/>
  <c r="AP9" i="31"/>
  <c r="AP7" i="31"/>
  <c r="AJ8" i="30"/>
  <c r="AK8" i="30"/>
  <c r="AR8" i="30"/>
  <c r="AL8" i="30"/>
  <c r="AJ9" i="30"/>
  <c r="AK9" i="30"/>
  <c r="AL9" i="30"/>
  <c r="AP9" i="30"/>
  <c r="AJ10" i="30"/>
  <c r="AK10" i="30"/>
  <c r="AR10" i="30"/>
  <c r="AL10" i="30"/>
  <c r="AJ11" i="30"/>
  <c r="AK11" i="30"/>
  <c r="AL11" i="30"/>
  <c r="AP11" i="30"/>
  <c r="AJ12" i="30"/>
  <c r="AK12" i="30"/>
  <c r="AR12" i="30"/>
  <c r="AL12" i="30"/>
  <c r="AJ13" i="30"/>
  <c r="AQ13" i="30"/>
  <c r="AK13" i="30"/>
  <c r="AL13" i="30"/>
  <c r="AJ14" i="30"/>
  <c r="AK14" i="30"/>
  <c r="AL14" i="30"/>
  <c r="AJ15" i="30"/>
  <c r="AQ15" i="30"/>
  <c r="AK15" i="30"/>
  <c r="AL15" i="30"/>
  <c r="AJ16" i="30"/>
  <c r="AK16" i="30"/>
  <c r="AL16" i="30"/>
  <c r="AJ17" i="30"/>
  <c r="AQ17" i="30"/>
  <c r="AK17" i="30"/>
  <c r="AL17" i="30"/>
  <c r="AJ18" i="30"/>
  <c r="AK18" i="30"/>
  <c r="AL18" i="30"/>
  <c r="AJ19" i="30"/>
  <c r="AQ19" i="30"/>
  <c r="AK19" i="30"/>
  <c r="AL19" i="30"/>
  <c r="AJ20" i="30"/>
  <c r="AK20" i="30"/>
  <c r="AL20" i="30"/>
  <c r="AJ21" i="30"/>
  <c r="AQ21" i="30"/>
  <c r="AK21" i="30"/>
  <c r="AL21" i="30"/>
  <c r="AJ22" i="30"/>
  <c r="AK22" i="30"/>
  <c r="AL22" i="30"/>
  <c r="AJ23" i="30"/>
  <c r="AQ23" i="30"/>
  <c r="AK23" i="30"/>
  <c r="AL23" i="30"/>
  <c r="AJ24" i="30"/>
  <c r="AK24" i="30"/>
  <c r="AL24" i="30"/>
  <c r="AJ25" i="30"/>
  <c r="AQ25" i="30"/>
  <c r="AK25" i="30"/>
  <c r="AL25" i="30"/>
  <c r="AJ26" i="30"/>
  <c r="AK26" i="30"/>
  <c r="AL26" i="30"/>
  <c r="AJ27" i="30"/>
  <c r="AQ27" i="30"/>
  <c r="AK27" i="30"/>
  <c r="AL27" i="30"/>
  <c r="AJ28" i="30"/>
  <c r="AK28" i="30"/>
  <c r="AL28" i="30"/>
  <c r="AJ29" i="30"/>
  <c r="AQ29" i="30"/>
  <c r="AK29" i="30"/>
  <c r="AL29" i="30"/>
  <c r="AJ30" i="30"/>
  <c r="AK30" i="30"/>
  <c r="AL30" i="30"/>
  <c r="AJ7" i="30"/>
  <c r="AJ34" i="30"/>
  <c r="AK7" i="30"/>
  <c r="AL7" i="30"/>
  <c r="AI35" i="30"/>
  <c r="AE35" i="30"/>
  <c r="AA35" i="30"/>
  <c r="W35" i="30"/>
  <c r="S35" i="30"/>
  <c r="O35" i="30"/>
  <c r="K35" i="30"/>
  <c r="G35" i="30"/>
  <c r="E35" i="30"/>
  <c r="D35" i="30"/>
  <c r="C35" i="30"/>
  <c r="B35" i="30"/>
  <c r="AF34" i="30"/>
  <c r="AB34" i="30"/>
  <c r="X34" i="30"/>
  <c r="T34" i="30"/>
  <c r="P34" i="30"/>
  <c r="L34" i="30"/>
  <c r="H34" i="30"/>
  <c r="E34" i="30"/>
  <c r="D34" i="30"/>
  <c r="C34" i="30"/>
  <c r="B34" i="30"/>
  <c r="AQ30" i="30"/>
  <c r="AQ28" i="30"/>
  <c r="AQ26" i="30"/>
  <c r="AQ24" i="30"/>
  <c r="AQ22" i="30"/>
  <c r="AQ20" i="30"/>
  <c r="AQ18" i="30"/>
  <c r="AQ16" i="30"/>
  <c r="AQ14" i="30"/>
  <c r="AP12" i="30"/>
  <c r="AR11" i="30"/>
  <c r="AP10" i="30"/>
  <c r="AR9" i="30"/>
  <c r="AP8" i="30"/>
  <c r="AR7" i="30"/>
  <c r="AP7" i="30"/>
  <c r="AH8" i="28"/>
  <c r="AI8" i="28"/>
  <c r="AJ8" i="28"/>
  <c r="AK8" i="28"/>
  <c r="AL8" i="28"/>
  <c r="AH9" i="28"/>
  <c r="AI9" i="28"/>
  <c r="AJ9" i="28"/>
  <c r="AK9" i="28"/>
  <c r="AL9" i="28"/>
  <c r="AH10" i="28"/>
  <c r="AI10" i="28"/>
  <c r="AJ10" i="28"/>
  <c r="AK10" i="28"/>
  <c r="AL10" i="28"/>
  <c r="AH11" i="28"/>
  <c r="AI11" i="28"/>
  <c r="AJ11" i="28"/>
  <c r="AK11" i="28"/>
  <c r="AL11" i="28"/>
  <c r="AH12" i="28"/>
  <c r="AI12" i="28"/>
  <c r="AJ12" i="28"/>
  <c r="AK12" i="28"/>
  <c r="AL12" i="28"/>
  <c r="P13" i="28"/>
  <c r="AH13" i="28"/>
  <c r="AI13" i="28"/>
  <c r="AJ13" i="28"/>
  <c r="AK13" i="28"/>
  <c r="AL13" i="28"/>
  <c r="AH14" i="28"/>
  <c r="AI14" i="28"/>
  <c r="AJ14" i="28"/>
  <c r="AK14" i="28"/>
  <c r="AL14" i="28"/>
  <c r="AH15" i="28"/>
  <c r="AI15" i="28"/>
  <c r="AJ15" i="28"/>
  <c r="AK15" i="28"/>
  <c r="AL15" i="28"/>
  <c r="AH16" i="28"/>
  <c r="AI16" i="28"/>
  <c r="AJ16" i="28"/>
  <c r="AK16" i="28"/>
  <c r="AL16" i="28"/>
  <c r="AH17" i="28"/>
  <c r="AI17" i="28"/>
  <c r="AJ17" i="28"/>
  <c r="AK17" i="28"/>
  <c r="AL17" i="28"/>
  <c r="AH18" i="28"/>
  <c r="AI18" i="28"/>
  <c r="AJ18" i="28"/>
  <c r="AK18" i="28"/>
  <c r="AL18" i="28"/>
  <c r="AH19" i="28"/>
  <c r="AI19" i="28"/>
  <c r="AJ19" i="28"/>
  <c r="AK19" i="28"/>
  <c r="AL19" i="28"/>
  <c r="AH20" i="28"/>
  <c r="AI20" i="28"/>
  <c r="AJ20" i="28"/>
  <c r="AK20" i="28"/>
  <c r="AL20" i="28"/>
  <c r="AH21" i="28"/>
  <c r="AI21" i="28"/>
  <c r="AJ21" i="28"/>
  <c r="AK21" i="28"/>
  <c r="AL21" i="28"/>
  <c r="AH22" i="28"/>
  <c r="AI22" i="28"/>
  <c r="AJ22" i="28"/>
  <c r="AK22" i="28"/>
  <c r="AL22" i="28"/>
  <c r="AH23" i="28"/>
  <c r="AI23" i="28"/>
  <c r="AJ23" i="28"/>
  <c r="AK23" i="28"/>
  <c r="AL23" i="28"/>
  <c r="AH24" i="28"/>
  <c r="AI24" i="28"/>
  <c r="AJ24" i="28"/>
  <c r="AK24" i="28"/>
  <c r="AL24" i="28"/>
  <c r="AH25" i="28"/>
  <c r="AI25" i="28"/>
  <c r="AJ25" i="28"/>
  <c r="AK25" i="28"/>
  <c r="AL25" i="28"/>
  <c r="AH26" i="28"/>
  <c r="AI26" i="28"/>
  <c r="AJ26" i="28"/>
  <c r="AK26" i="28"/>
  <c r="AL26" i="28"/>
  <c r="AH27" i="28"/>
  <c r="AI27" i="28"/>
  <c r="AJ27" i="28"/>
  <c r="AK27" i="28"/>
  <c r="AL27" i="28"/>
  <c r="AH28" i="28"/>
  <c r="AI28" i="28"/>
  <c r="AJ28" i="28"/>
  <c r="AK28" i="28"/>
  <c r="AL28" i="28"/>
  <c r="AH29" i="28"/>
  <c r="AI29" i="28"/>
  <c r="AJ29" i="28"/>
  <c r="AK29" i="28"/>
  <c r="AL29" i="28"/>
  <c r="AH30" i="28"/>
  <c r="AI30" i="28"/>
  <c r="AJ30" i="28"/>
  <c r="AK30" i="28"/>
  <c r="AL30" i="28"/>
  <c r="AH7" i="28"/>
  <c r="AI7" i="28"/>
  <c r="AJ7" i="28"/>
  <c r="AK7" i="28"/>
  <c r="AL7" i="28"/>
  <c r="AI35" i="28"/>
  <c r="B35" i="28"/>
  <c r="AK34" i="28"/>
  <c r="B34" i="28"/>
  <c r="AL30" i="27"/>
  <c r="AK30" i="27"/>
  <c r="AJ30" i="27"/>
  <c r="AI30" i="27"/>
  <c r="AH30" i="27"/>
  <c r="AG30" i="27"/>
  <c r="AF30" i="27"/>
  <c r="AE30" i="27"/>
  <c r="AD30" i="27"/>
  <c r="AC30" i="27"/>
  <c r="AB30" i="27"/>
  <c r="AA30" i="27"/>
  <c r="Z30" i="27"/>
  <c r="Y30" i="27"/>
  <c r="X30" i="27"/>
  <c r="W30" i="27"/>
  <c r="V30" i="27"/>
  <c r="U30" i="27"/>
  <c r="T30" i="27"/>
  <c r="S30" i="27"/>
  <c r="R30" i="27"/>
  <c r="Q30" i="27"/>
  <c r="P30" i="27"/>
  <c r="O30" i="27"/>
  <c r="N30" i="27"/>
  <c r="M30" i="27"/>
  <c r="L30" i="27"/>
  <c r="K30" i="27"/>
  <c r="J30" i="27"/>
  <c r="I30" i="27"/>
  <c r="H30" i="27"/>
  <c r="G30" i="27"/>
  <c r="AL29" i="27"/>
  <c r="AK29" i="27"/>
  <c r="AJ29" i="27"/>
  <c r="AI29" i="27"/>
  <c r="AH29" i="27"/>
  <c r="AG29" i="27"/>
  <c r="AF29" i="27"/>
  <c r="AE29" i="27"/>
  <c r="AD29" i="27"/>
  <c r="AC29" i="27"/>
  <c r="AB29" i="27"/>
  <c r="AA29" i="27"/>
  <c r="Z29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AL28" i="27"/>
  <c r="AK28" i="27"/>
  <c r="AJ28" i="27"/>
  <c r="AI28" i="27"/>
  <c r="AH28" i="27"/>
  <c r="AG28" i="27"/>
  <c r="AF28" i="27"/>
  <c r="AE28" i="27"/>
  <c r="AD28" i="27"/>
  <c r="AC28" i="27"/>
  <c r="AB28" i="27"/>
  <c r="AA28" i="27"/>
  <c r="Z28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AL27" i="27"/>
  <c r="AK27" i="27"/>
  <c r="AJ27" i="27"/>
  <c r="AI27" i="27"/>
  <c r="AH27" i="27"/>
  <c r="AG27" i="27"/>
  <c r="AF27" i="27"/>
  <c r="AE27" i="27"/>
  <c r="AD27" i="27"/>
  <c r="AC27" i="27"/>
  <c r="AB27" i="27"/>
  <c r="AA27" i="27"/>
  <c r="Z27" i="27"/>
  <c r="Y27" i="27"/>
  <c r="X27" i="27"/>
  <c r="W27" i="27"/>
  <c r="V27" i="27"/>
  <c r="U27" i="27"/>
  <c r="T27" i="27"/>
  <c r="S27" i="27"/>
  <c r="R27" i="27"/>
  <c r="Q27" i="27"/>
  <c r="P27" i="27"/>
  <c r="O27" i="27"/>
  <c r="N27" i="27"/>
  <c r="M27" i="27"/>
  <c r="L27" i="27"/>
  <c r="K27" i="27"/>
  <c r="J27" i="27"/>
  <c r="I27" i="27"/>
  <c r="H27" i="27"/>
  <c r="G27" i="27"/>
  <c r="AL26" i="27"/>
  <c r="AK26" i="27"/>
  <c r="AJ26" i="27"/>
  <c r="AI26" i="27"/>
  <c r="AH26" i="27"/>
  <c r="AG26" i="27"/>
  <c r="AF26" i="27"/>
  <c r="AE26" i="27"/>
  <c r="AD26" i="27"/>
  <c r="AC26" i="27"/>
  <c r="AB26" i="27"/>
  <c r="AA26" i="27"/>
  <c r="Z26" i="27"/>
  <c r="Y26" i="27"/>
  <c r="X26" i="27"/>
  <c r="W26" i="27"/>
  <c r="V26" i="27"/>
  <c r="U26" i="27"/>
  <c r="T26" i="27"/>
  <c r="S26" i="27"/>
  <c r="R26" i="27"/>
  <c r="Q26" i="27"/>
  <c r="P26" i="27"/>
  <c r="O26" i="27"/>
  <c r="N26" i="27"/>
  <c r="M26" i="27"/>
  <c r="L26" i="27"/>
  <c r="K26" i="27"/>
  <c r="J26" i="27"/>
  <c r="I26" i="27"/>
  <c r="H26" i="27"/>
  <c r="G26" i="27"/>
  <c r="AL25" i="27"/>
  <c r="AK25" i="27"/>
  <c r="AJ25" i="27"/>
  <c r="AI25" i="27"/>
  <c r="AH25" i="27"/>
  <c r="AG25" i="27"/>
  <c r="AF25" i="27"/>
  <c r="AE25" i="27"/>
  <c r="AD25" i="27"/>
  <c r="AC25" i="27"/>
  <c r="AB25" i="27"/>
  <c r="AA25" i="27"/>
  <c r="Z25" i="27"/>
  <c r="Y25" i="27"/>
  <c r="X25" i="27"/>
  <c r="W25" i="27"/>
  <c r="V25" i="27"/>
  <c r="U25" i="27"/>
  <c r="T25" i="27"/>
  <c r="S25" i="27"/>
  <c r="R25" i="27"/>
  <c r="Q25" i="27"/>
  <c r="P25" i="27"/>
  <c r="O25" i="27"/>
  <c r="N25" i="27"/>
  <c r="M25" i="27"/>
  <c r="L25" i="27"/>
  <c r="K25" i="27"/>
  <c r="J25" i="27"/>
  <c r="I25" i="27"/>
  <c r="H25" i="27"/>
  <c r="G25" i="27"/>
  <c r="AL24" i="27"/>
  <c r="AK24" i="27"/>
  <c r="AJ24" i="27"/>
  <c r="AI24" i="27"/>
  <c r="AH24" i="27"/>
  <c r="AG24" i="27"/>
  <c r="AF24" i="27"/>
  <c r="AE24" i="27"/>
  <c r="AD24" i="27"/>
  <c r="AC24" i="27"/>
  <c r="AB24" i="27"/>
  <c r="AA24" i="27"/>
  <c r="Z24" i="27"/>
  <c r="Y24" i="27"/>
  <c r="X24" i="27"/>
  <c r="W24" i="27"/>
  <c r="V24" i="27"/>
  <c r="U24" i="27"/>
  <c r="T24" i="27"/>
  <c r="S24" i="27"/>
  <c r="R24" i="27"/>
  <c r="Q24" i="27"/>
  <c r="P24" i="27"/>
  <c r="O24" i="27"/>
  <c r="N24" i="27"/>
  <c r="M24" i="27"/>
  <c r="L24" i="27"/>
  <c r="K24" i="27"/>
  <c r="J24" i="27"/>
  <c r="I24" i="27"/>
  <c r="H24" i="27"/>
  <c r="G24" i="27"/>
  <c r="AL23" i="27"/>
  <c r="AK23" i="27"/>
  <c r="AJ23" i="27"/>
  <c r="AI23" i="27"/>
  <c r="AH23" i="27"/>
  <c r="AG23" i="27"/>
  <c r="AF23" i="27"/>
  <c r="AE23" i="27"/>
  <c r="AD23" i="27"/>
  <c r="AC23" i="27"/>
  <c r="AB23" i="27"/>
  <c r="AA23" i="27"/>
  <c r="Z23" i="27"/>
  <c r="Y23" i="27"/>
  <c r="X23" i="27"/>
  <c r="W23" i="27"/>
  <c r="V23" i="27"/>
  <c r="U23" i="27"/>
  <c r="T23" i="27"/>
  <c r="S23" i="27"/>
  <c r="R23" i="27"/>
  <c r="Q23" i="27"/>
  <c r="P23" i="27"/>
  <c r="O23" i="27"/>
  <c r="N23" i="27"/>
  <c r="M23" i="27"/>
  <c r="L23" i="27"/>
  <c r="K23" i="27"/>
  <c r="J23" i="27"/>
  <c r="I23" i="27"/>
  <c r="H23" i="27"/>
  <c r="G23" i="27"/>
  <c r="AL22" i="27"/>
  <c r="AK22" i="27"/>
  <c r="AJ22" i="27"/>
  <c r="AI22" i="27"/>
  <c r="AH22" i="27"/>
  <c r="AG22" i="27"/>
  <c r="AF22" i="27"/>
  <c r="AE22" i="27"/>
  <c r="AD22" i="27"/>
  <c r="AC22" i="27"/>
  <c r="AB22" i="27"/>
  <c r="AA22" i="27"/>
  <c r="Z22" i="27"/>
  <c r="Y22" i="27"/>
  <c r="X22" i="27"/>
  <c r="W22" i="27"/>
  <c r="V22" i="27"/>
  <c r="U22" i="27"/>
  <c r="T22" i="27"/>
  <c r="S22" i="27"/>
  <c r="R22" i="27"/>
  <c r="Q22" i="27"/>
  <c r="P22" i="27"/>
  <c r="O22" i="27"/>
  <c r="N22" i="27"/>
  <c r="M22" i="27"/>
  <c r="L22" i="27"/>
  <c r="K22" i="27"/>
  <c r="J22" i="27"/>
  <c r="I22" i="27"/>
  <c r="H22" i="27"/>
  <c r="G22" i="27"/>
  <c r="AL21" i="27"/>
  <c r="AK21" i="27"/>
  <c r="AJ21" i="27"/>
  <c r="AI21" i="27"/>
  <c r="AH21" i="27"/>
  <c r="AG21" i="27"/>
  <c r="AF21" i="27"/>
  <c r="AE21" i="27"/>
  <c r="AD21" i="27"/>
  <c r="AC21" i="27"/>
  <c r="AB21" i="27"/>
  <c r="AA21" i="27"/>
  <c r="Z21" i="27"/>
  <c r="Y21" i="27"/>
  <c r="X21" i="27"/>
  <c r="W21" i="27"/>
  <c r="V21" i="27"/>
  <c r="U21" i="27"/>
  <c r="T21" i="27"/>
  <c r="S21" i="27"/>
  <c r="R21" i="27"/>
  <c r="Q21" i="27"/>
  <c r="P21" i="27"/>
  <c r="O21" i="27"/>
  <c r="N21" i="27"/>
  <c r="M21" i="27"/>
  <c r="L21" i="27"/>
  <c r="K21" i="27"/>
  <c r="J21" i="27"/>
  <c r="I21" i="27"/>
  <c r="H21" i="27"/>
  <c r="G21" i="27"/>
  <c r="AL20" i="27"/>
  <c r="AK20" i="27"/>
  <c r="AJ20" i="27"/>
  <c r="AI20" i="27"/>
  <c r="AH20" i="27"/>
  <c r="AG20" i="27"/>
  <c r="AF20" i="27"/>
  <c r="AE20" i="27"/>
  <c r="AD20" i="27"/>
  <c r="AC20" i="27"/>
  <c r="AB20" i="27"/>
  <c r="AA20" i="27"/>
  <c r="Z20" i="27"/>
  <c r="Y20" i="27"/>
  <c r="X20" i="27"/>
  <c r="W20" i="27"/>
  <c r="V20" i="27"/>
  <c r="U20" i="27"/>
  <c r="T20" i="27"/>
  <c r="S20" i="27"/>
  <c r="R20" i="27"/>
  <c r="Q20" i="27"/>
  <c r="P20" i="27"/>
  <c r="O20" i="27"/>
  <c r="N20" i="27"/>
  <c r="M20" i="27"/>
  <c r="L20" i="27"/>
  <c r="K20" i="27"/>
  <c r="J20" i="27"/>
  <c r="I20" i="27"/>
  <c r="H20" i="27"/>
  <c r="G20" i="27"/>
  <c r="AL19" i="27"/>
  <c r="AK19" i="27"/>
  <c r="AJ19" i="27"/>
  <c r="AI19" i="27"/>
  <c r="AH19" i="27"/>
  <c r="AG19" i="27"/>
  <c r="AF19" i="27"/>
  <c r="AE19" i="27"/>
  <c r="AD19" i="27"/>
  <c r="AC19" i="27"/>
  <c r="AB19" i="27"/>
  <c r="AA19" i="27"/>
  <c r="Z19" i="27"/>
  <c r="Y19" i="27"/>
  <c r="X19" i="27"/>
  <c r="W19" i="27"/>
  <c r="V19" i="27"/>
  <c r="U19" i="27"/>
  <c r="T19" i="27"/>
  <c r="S19" i="27"/>
  <c r="R19" i="27"/>
  <c r="Q19" i="27"/>
  <c r="P19" i="27"/>
  <c r="O19" i="27"/>
  <c r="N19" i="27"/>
  <c r="M19" i="27"/>
  <c r="L19" i="27"/>
  <c r="K19" i="27"/>
  <c r="J19" i="27"/>
  <c r="I19" i="27"/>
  <c r="H19" i="27"/>
  <c r="G19" i="27"/>
  <c r="AL18" i="27"/>
  <c r="AK18" i="27"/>
  <c r="AJ18" i="27"/>
  <c r="AI18" i="27"/>
  <c r="AH18" i="27"/>
  <c r="AG18" i="27"/>
  <c r="AF18" i="27"/>
  <c r="AE18" i="27"/>
  <c r="AD18" i="27"/>
  <c r="AC18" i="27"/>
  <c r="AB18" i="27"/>
  <c r="AA18" i="27"/>
  <c r="Z18" i="27"/>
  <c r="Y18" i="27"/>
  <c r="X18" i="27"/>
  <c r="W18" i="27"/>
  <c r="V18" i="27"/>
  <c r="U18" i="27"/>
  <c r="T18" i="27"/>
  <c r="S18" i="27"/>
  <c r="R18" i="27"/>
  <c r="Q18" i="27"/>
  <c r="P18" i="27"/>
  <c r="O18" i="27"/>
  <c r="N18" i="27"/>
  <c r="M18" i="27"/>
  <c r="L18" i="27"/>
  <c r="K18" i="27"/>
  <c r="J18" i="27"/>
  <c r="I18" i="27"/>
  <c r="H18" i="27"/>
  <c r="G18" i="27"/>
  <c r="AL17" i="27"/>
  <c r="AK17" i="27"/>
  <c r="AJ17" i="27"/>
  <c r="AI17" i="27"/>
  <c r="AH17" i="27"/>
  <c r="AG17" i="27"/>
  <c r="AF17" i="27"/>
  <c r="AE17" i="27"/>
  <c r="AD17" i="27"/>
  <c r="AC17" i="27"/>
  <c r="AB17" i="27"/>
  <c r="AA17" i="27"/>
  <c r="Z17" i="27"/>
  <c r="Y17" i="27"/>
  <c r="X17" i="27"/>
  <c r="W17" i="27"/>
  <c r="V17" i="27"/>
  <c r="U17" i="27"/>
  <c r="T17" i="27"/>
  <c r="S17" i="27"/>
  <c r="R17" i="27"/>
  <c r="Q17" i="27"/>
  <c r="P17" i="27"/>
  <c r="O17" i="27"/>
  <c r="N17" i="27"/>
  <c r="M17" i="27"/>
  <c r="L17" i="27"/>
  <c r="K17" i="27"/>
  <c r="J17" i="27"/>
  <c r="I17" i="27"/>
  <c r="H17" i="27"/>
  <c r="G17" i="27"/>
  <c r="AL16" i="27"/>
  <c r="AK16" i="27"/>
  <c r="AJ16" i="27"/>
  <c r="AI16" i="27"/>
  <c r="AH16" i="27"/>
  <c r="AG16" i="27"/>
  <c r="AF16" i="27"/>
  <c r="AE16" i="27"/>
  <c r="AD16" i="27"/>
  <c r="AC16" i="27"/>
  <c r="AB16" i="27"/>
  <c r="AA16" i="27"/>
  <c r="Z16" i="27"/>
  <c r="Y16" i="27"/>
  <c r="X16" i="27"/>
  <c r="W16" i="27"/>
  <c r="V16" i="27"/>
  <c r="U16" i="27"/>
  <c r="T16" i="27"/>
  <c r="S16" i="27"/>
  <c r="R16" i="27"/>
  <c r="Q16" i="27"/>
  <c r="P16" i="27"/>
  <c r="O16" i="27"/>
  <c r="N16" i="27"/>
  <c r="M16" i="27"/>
  <c r="L16" i="27"/>
  <c r="K16" i="27"/>
  <c r="J16" i="27"/>
  <c r="I16" i="27"/>
  <c r="H16" i="27"/>
  <c r="G16" i="27"/>
  <c r="AL15" i="27"/>
  <c r="AK15" i="27"/>
  <c r="AJ15" i="27"/>
  <c r="AI15" i="27"/>
  <c r="AH15" i="27"/>
  <c r="AG15" i="27"/>
  <c r="AF15" i="27"/>
  <c r="AE15" i="27"/>
  <c r="AD15" i="27"/>
  <c r="AC15" i="27"/>
  <c r="AB15" i="27"/>
  <c r="AA15" i="27"/>
  <c r="Z15" i="27"/>
  <c r="Y15" i="27"/>
  <c r="X15" i="27"/>
  <c r="W15" i="27"/>
  <c r="V15" i="27"/>
  <c r="U15" i="27"/>
  <c r="T15" i="27"/>
  <c r="S15" i="27"/>
  <c r="R15" i="27"/>
  <c r="Q15" i="27"/>
  <c r="P15" i="27"/>
  <c r="O15" i="27"/>
  <c r="N15" i="27"/>
  <c r="M15" i="27"/>
  <c r="L15" i="27"/>
  <c r="K15" i="27"/>
  <c r="J15" i="27"/>
  <c r="I15" i="27"/>
  <c r="H15" i="27"/>
  <c r="G15" i="27"/>
  <c r="AL14" i="27"/>
  <c r="AK14" i="27"/>
  <c r="AJ14" i="27"/>
  <c r="AI14" i="27"/>
  <c r="AH14" i="27"/>
  <c r="AG14" i="27"/>
  <c r="AF14" i="27"/>
  <c r="AE14" i="27"/>
  <c r="AD14" i="27"/>
  <c r="AC14" i="27"/>
  <c r="AB14" i="27"/>
  <c r="AA14" i="27"/>
  <c r="Z14" i="27"/>
  <c r="Y14" i="27"/>
  <c r="X14" i="27"/>
  <c r="W14" i="27"/>
  <c r="V14" i="27"/>
  <c r="U14" i="27"/>
  <c r="T14" i="27"/>
  <c r="S14" i="27"/>
  <c r="R14" i="27"/>
  <c r="Q14" i="27"/>
  <c r="P14" i="27"/>
  <c r="O14" i="27"/>
  <c r="N14" i="27"/>
  <c r="M14" i="27"/>
  <c r="L14" i="27"/>
  <c r="K14" i="27"/>
  <c r="J14" i="27"/>
  <c r="I14" i="27"/>
  <c r="H14" i="27"/>
  <c r="G14" i="27"/>
  <c r="AL13" i="27"/>
  <c r="AK13" i="27"/>
  <c r="AJ13" i="27"/>
  <c r="AI13" i="27"/>
  <c r="AH13" i="27"/>
  <c r="AG13" i="27"/>
  <c r="AF13" i="27"/>
  <c r="AE13" i="27"/>
  <c r="AD13" i="27"/>
  <c r="AC13" i="27"/>
  <c r="AB13" i="27"/>
  <c r="AA13" i="27"/>
  <c r="Z13" i="27"/>
  <c r="Y13" i="27"/>
  <c r="X13" i="27"/>
  <c r="W13" i="27"/>
  <c r="V13" i="27"/>
  <c r="U13" i="27"/>
  <c r="T13" i="27"/>
  <c r="S13" i="27"/>
  <c r="R13" i="27"/>
  <c r="Q13" i="27"/>
  <c r="P13" i="27"/>
  <c r="O13" i="27"/>
  <c r="N13" i="27"/>
  <c r="M13" i="27"/>
  <c r="L13" i="27"/>
  <c r="K13" i="27"/>
  <c r="J13" i="27"/>
  <c r="I13" i="27"/>
  <c r="H13" i="27"/>
  <c r="G13" i="27"/>
  <c r="AL12" i="27"/>
  <c r="AK12" i="27"/>
  <c r="AJ12" i="27"/>
  <c r="AI12" i="27"/>
  <c r="AH12" i="27"/>
  <c r="AG12" i="27"/>
  <c r="AF12" i="27"/>
  <c r="AE12" i="27"/>
  <c r="AD12" i="27"/>
  <c r="AC12" i="27"/>
  <c r="AB12" i="27"/>
  <c r="AA12" i="27"/>
  <c r="Z12" i="27"/>
  <c r="Y12" i="27"/>
  <c r="X12" i="27"/>
  <c r="W12" i="27"/>
  <c r="V12" i="27"/>
  <c r="U12" i="27"/>
  <c r="T12" i="27"/>
  <c r="S12" i="27"/>
  <c r="R12" i="27"/>
  <c r="Q12" i="27"/>
  <c r="P12" i="27"/>
  <c r="O12" i="27"/>
  <c r="N12" i="27"/>
  <c r="M12" i="27"/>
  <c r="L12" i="27"/>
  <c r="K12" i="27"/>
  <c r="J12" i="27"/>
  <c r="I12" i="27"/>
  <c r="H12" i="27"/>
  <c r="G12" i="27"/>
  <c r="AL11" i="27"/>
  <c r="AK11" i="27"/>
  <c r="AJ11" i="27"/>
  <c r="AI11" i="27"/>
  <c r="AH11" i="27"/>
  <c r="AG11" i="27"/>
  <c r="AF11" i="27"/>
  <c r="AE11" i="27"/>
  <c r="AD11" i="27"/>
  <c r="AC11" i="27"/>
  <c r="AB11" i="27"/>
  <c r="AA11" i="27"/>
  <c r="Z11" i="27"/>
  <c r="Y11" i="27"/>
  <c r="X11" i="27"/>
  <c r="W11" i="27"/>
  <c r="V11" i="27"/>
  <c r="U11" i="27"/>
  <c r="T11" i="27"/>
  <c r="S11" i="27"/>
  <c r="R11" i="27"/>
  <c r="Q11" i="27"/>
  <c r="P11" i="27"/>
  <c r="O11" i="27"/>
  <c r="N11" i="27"/>
  <c r="M11" i="27"/>
  <c r="L11" i="27"/>
  <c r="K11" i="27"/>
  <c r="J11" i="27"/>
  <c r="I11" i="27"/>
  <c r="H11" i="27"/>
  <c r="G11" i="27"/>
  <c r="AL10" i="27"/>
  <c r="AK10" i="27"/>
  <c r="AJ10" i="27"/>
  <c r="AI10" i="27"/>
  <c r="AH10" i="27"/>
  <c r="AG10" i="27"/>
  <c r="AF10" i="27"/>
  <c r="AE10" i="27"/>
  <c r="AD10" i="27"/>
  <c r="AC10" i="27"/>
  <c r="AB10" i="27"/>
  <c r="AA10" i="27"/>
  <c r="Z10" i="27"/>
  <c r="Y10" i="27"/>
  <c r="X10" i="27"/>
  <c r="W10" i="27"/>
  <c r="V10" i="27"/>
  <c r="U10" i="27"/>
  <c r="T10" i="27"/>
  <c r="S10" i="27"/>
  <c r="R10" i="27"/>
  <c r="Q10" i="27"/>
  <c r="P10" i="27"/>
  <c r="O10" i="27"/>
  <c r="N10" i="27"/>
  <c r="M10" i="27"/>
  <c r="L10" i="27"/>
  <c r="K10" i="27"/>
  <c r="J10" i="27"/>
  <c r="I10" i="27"/>
  <c r="H10" i="27"/>
  <c r="G10" i="27"/>
  <c r="AL9" i="27"/>
  <c r="AK9" i="27"/>
  <c r="AJ9" i="27"/>
  <c r="AI9" i="27"/>
  <c r="AH9" i="27"/>
  <c r="AG9" i="27"/>
  <c r="AF9" i="27"/>
  <c r="AE9" i="27"/>
  <c r="AD9" i="27"/>
  <c r="AC9" i="27"/>
  <c r="AB9" i="27"/>
  <c r="AA9" i="27"/>
  <c r="Z9" i="27"/>
  <c r="Y9" i="27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AL8" i="27"/>
  <c r="AK8" i="27"/>
  <c r="AJ8" i="27"/>
  <c r="AI8" i="27"/>
  <c r="AH8" i="27"/>
  <c r="AG8" i="27"/>
  <c r="AF8" i="27"/>
  <c r="AE8" i="27"/>
  <c r="AD8" i="27"/>
  <c r="AC8" i="27"/>
  <c r="AB8" i="27"/>
  <c r="AA8" i="27"/>
  <c r="Z8" i="27"/>
  <c r="Y8" i="27"/>
  <c r="X8" i="27"/>
  <c r="W8" i="27"/>
  <c r="V8" i="27"/>
  <c r="U8" i="27"/>
  <c r="T8" i="27"/>
  <c r="S8" i="27"/>
  <c r="R8" i="27"/>
  <c r="Q8" i="27"/>
  <c r="P8" i="27"/>
  <c r="O8" i="27"/>
  <c r="N8" i="27"/>
  <c r="M8" i="27"/>
  <c r="L8" i="27"/>
  <c r="K8" i="27"/>
  <c r="J8" i="27"/>
  <c r="I8" i="27"/>
  <c r="H8" i="27"/>
  <c r="G8" i="27"/>
  <c r="H7" i="27"/>
  <c r="I7" i="27"/>
  <c r="J7" i="27"/>
  <c r="K7" i="27"/>
  <c r="L7" i="27"/>
  <c r="M7" i="27"/>
  <c r="N7" i="27"/>
  <c r="O7" i="27"/>
  <c r="P7" i="27"/>
  <c r="Q7" i="27"/>
  <c r="R7" i="27"/>
  <c r="S7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AL7" i="27"/>
  <c r="G7" i="27"/>
  <c r="F34" i="16"/>
  <c r="F35" i="16"/>
  <c r="D34" i="15"/>
  <c r="E34" i="15"/>
  <c r="AL30" i="26"/>
  <c r="AK30" i="26"/>
  <c r="AJ30" i="26"/>
  <c r="AI30" i="26"/>
  <c r="AH30" i="26"/>
  <c r="AG30" i="26"/>
  <c r="AF30" i="26"/>
  <c r="AE30" i="26"/>
  <c r="AD30" i="26"/>
  <c r="AC30" i="26"/>
  <c r="AB30" i="26"/>
  <c r="AA30" i="26"/>
  <c r="Z30" i="26"/>
  <c r="Y30" i="26"/>
  <c r="X30" i="26"/>
  <c r="W30" i="26"/>
  <c r="V30" i="26"/>
  <c r="U30" i="26"/>
  <c r="T30" i="26"/>
  <c r="S30" i="26"/>
  <c r="R30" i="26"/>
  <c r="Q30" i="26"/>
  <c r="P30" i="26"/>
  <c r="O30" i="26"/>
  <c r="N30" i="26"/>
  <c r="M30" i="26"/>
  <c r="L30" i="26"/>
  <c r="K30" i="26"/>
  <c r="J30" i="26"/>
  <c r="I30" i="26"/>
  <c r="H30" i="26"/>
  <c r="G30" i="26"/>
  <c r="F30" i="26"/>
  <c r="E30" i="26"/>
  <c r="D30" i="26"/>
  <c r="C30" i="26"/>
  <c r="B30" i="26"/>
  <c r="AL29" i="26"/>
  <c r="AK29" i="26"/>
  <c r="AJ29" i="26"/>
  <c r="AI29" i="26"/>
  <c r="AH29" i="26"/>
  <c r="AG29" i="26"/>
  <c r="AF29" i="26"/>
  <c r="AE29" i="26"/>
  <c r="AD29" i="26"/>
  <c r="AC29" i="26"/>
  <c r="AB29" i="26"/>
  <c r="AA29" i="26"/>
  <c r="Z29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AL28" i="26"/>
  <c r="AK28" i="26"/>
  <c r="AJ28" i="26"/>
  <c r="AI28" i="26"/>
  <c r="AH28" i="26"/>
  <c r="AG28" i="26"/>
  <c r="AF28" i="26"/>
  <c r="AE28" i="26"/>
  <c r="AD28" i="26"/>
  <c r="AC28" i="26"/>
  <c r="AB28" i="26"/>
  <c r="AA28" i="26"/>
  <c r="Z28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AL27" i="26"/>
  <c r="AK27" i="26"/>
  <c r="AJ27" i="26"/>
  <c r="AI27" i="26"/>
  <c r="AH27" i="26"/>
  <c r="AG27" i="26"/>
  <c r="AF27" i="26"/>
  <c r="AE27" i="26"/>
  <c r="AD27" i="26"/>
  <c r="AC27" i="26"/>
  <c r="AB27" i="26"/>
  <c r="AA27" i="26"/>
  <c r="Z27" i="26"/>
  <c r="Y27" i="26"/>
  <c r="X27" i="26"/>
  <c r="W27" i="26"/>
  <c r="V27" i="26"/>
  <c r="U27" i="26"/>
  <c r="T27" i="26"/>
  <c r="S27" i="26"/>
  <c r="R27" i="26"/>
  <c r="Q27" i="26"/>
  <c r="P27" i="26"/>
  <c r="O27" i="26"/>
  <c r="N27" i="26"/>
  <c r="M27" i="26"/>
  <c r="L27" i="26"/>
  <c r="K27" i="26"/>
  <c r="J27" i="26"/>
  <c r="I27" i="26"/>
  <c r="H27" i="26"/>
  <c r="G27" i="26"/>
  <c r="F27" i="26"/>
  <c r="E27" i="26"/>
  <c r="D27" i="26"/>
  <c r="C27" i="26"/>
  <c r="B27" i="26"/>
  <c r="AL26" i="26"/>
  <c r="AK26" i="26"/>
  <c r="AJ26" i="26"/>
  <c r="AI26" i="26"/>
  <c r="AH26" i="26"/>
  <c r="AG26" i="26"/>
  <c r="AF26" i="26"/>
  <c r="AE26" i="26"/>
  <c r="AD26" i="26"/>
  <c r="AC26" i="26"/>
  <c r="AB26" i="26"/>
  <c r="AA26" i="26"/>
  <c r="Z26" i="26"/>
  <c r="Y26" i="26"/>
  <c r="X26" i="26"/>
  <c r="W26" i="26"/>
  <c r="V26" i="26"/>
  <c r="U26" i="26"/>
  <c r="T26" i="26"/>
  <c r="S26" i="26"/>
  <c r="R26" i="26"/>
  <c r="Q26" i="26"/>
  <c r="P26" i="26"/>
  <c r="O26" i="26"/>
  <c r="N26" i="26"/>
  <c r="M26" i="26"/>
  <c r="L26" i="26"/>
  <c r="K26" i="26"/>
  <c r="J26" i="26"/>
  <c r="I26" i="26"/>
  <c r="H26" i="26"/>
  <c r="G26" i="26"/>
  <c r="F26" i="26"/>
  <c r="E26" i="26"/>
  <c r="D26" i="26"/>
  <c r="C26" i="26"/>
  <c r="B26" i="26"/>
  <c r="AL25" i="26"/>
  <c r="AK25" i="26"/>
  <c r="AJ25" i="26"/>
  <c r="AI25" i="26"/>
  <c r="AH25" i="26"/>
  <c r="AG25" i="26"/>
  <c r="AF25" i="26"/>
  <c r="AE25" i="26"/>
  <c r="AD25" i="26"/>
  <c r="AC25" i="26"/>
  <c r="AB25" i="26"/>
  <c r="AA25" i="26"/>
  <c r="Z25" i="26"/>
  <c r="Y25" i="26"/>
  <c r="X25" i="26"/>
  <c r="W25" i="26"/>
  <c r="V25" i="26"/>
  <c r="U25" i="26"/>
  <c r="T25" i="26"/>
  <c r="S25" i="26"/>
  <c r="R25" i="26"/>
  <c r="Q25" i="26"/>
  <c r="P25" i="26"/>
  <c r="O25" i="26"/>
  <c r="N25" i="26"/>
  <c r="M25" i="26"/>
  <c r="L25" i="26"/>
  <c r="K25" i="26"/>
  <c r="J25" i="26"/>
  <c r="I25" i="26"/>
  <c r="H25" i="26"/>
  <c r="G25" i="26"/>
  <c r="F25" i="26"/>
  <c r="E25" i="26"/>
  <c r="D25" i="26"/>
  <c r="C25" i="26"/>
  <c r="B25" i="26"/>
  <c r="AL24" i="26"/>
  <c r="AK24" i="26"/>
  <c r="AJ24" i="26"/>
  <c r="AI24" i="26"/>
  <c r="AH24" i="26"/>
  <c r="AG24" i="26"/>
  <c r="AF24" i="26"/>
  <c r="AE24" i="26"/>
  <c r="AD24" i="26"/>
  <c r="AC24" i="26"/>
  <c r="AB24" i="26"/>
  <c r="AA24" i="26"/>
  <c r="Z24" i="26"/>
  <c r="Y24" i="26"/>
  <c r="X24" i="26"/>
  <c r="W24" i="26"/>
  <c r="V24" i="26"/>
  <c r="U24" i="26"/>
  <c r="T24" i="26"/>
  <c r="S24" i="26"/>
  <c r="R24" i="26"/>
  <c r="Q24" i="26"/>
  <c r="P24" i="26"/>
  <c r="O24" i="26"/>
  <c r="N24" i="26"/>
  <c r="M24" i="26"/>
  <c r="L24" i="26"/>
  <c r="K24" i="26"/>
  <c r="J24" i="26"/>
  <c r="I24" i="26"/>
  <c r="H24" i="26"/>
  <c r="G24" i="26"/>
  <c r="F24" i="26"/>
  <c r="E24" i="26"/>
  <c r="D24" i="26"/>
  <c r="C24" i="26"/>
  <c r="B24" i="26"/>
  <c r="AL23" i="26"/>
  <c r="AK23" i="26"/>
  <c r="AJ23" i="26"/>
  <c r="AI23" i="26"/>
  <c r="AH23" i="26"/>
  <c r="AG23" i="26"/>
  <c r="AF23" i="26"/>
  <c r="AE23" i="26"/>
  <c r="AD23" i="26"/>
  <c r="AC23" i="26"/>
  <c r="AB23" i="26"/>
  <c r="AA23" i="26"/>
  <c r="Z23" i="26"/>
  <c r="Y23" i="26"/>
  <c r="X23" i="26"/>
  <c r="W23" i="26"/>
  <c r="V23" i="26"/>
  <c r="U23" i="26"/>
  <c r="T23" i="26"/>
  <c r="S23" i="26"/>
  <c r="R23" i="26"/>
  <c r="Q23" i="26"/>
  <c r="P23" i="26"/>
  <c r="O23" i="26"/>
  <c r="N23" i="26"/>
  <c r="M23" i="26"/>
  <c r="L23" i="26"/>
  <c r="K23" i="26"/>
  <c r="J23" i="26"/>
  <c r="I23" i="26"/>
  <c r="H23" i="26"/>
  <c r="G23" i="26"/>
  <c r="F23" i="26"/>
  <c r="E23" i="26"/>
  <c r="D23" i="26"/>
  <c r="C23" i="26"/>
  <c r="B23" i="26"/>
  <c r="AL22" i="26"/>
  <c r="AK22" i="26"/>
  <c r="AJ22" i="26"/>
  <c r="AI22" i="26"/>
  <c r="AH22" i="26"/>
  <c r="AG22" i="26"/>
  <c r="AF22" i="26"/>
  <c r="AE22" i="26"/>
  <c r="AD22" i="26"/>
  <c r="AC22" i="26"/>
  <c r="AB22" i="26"/>
  <c r="AA22" i="26"/>
  <c r="Z22" i="26"/>
  <c r="Y22" i="26"/>
  <c r="X22" i="26"/>
  <c r="W22" i="26"/>
  <c r="V22" i="26"/>
  <c r="U22" i="26"/>
  <c r="T22" i="26"/>
  <c r="S22" i="26"/>
  <c r="R22" i="26"/>
  <c r="Q22" i="26"/>
  <c r="P22" i="26"/>
  <c r="O22" i="26"/>
  <c r="N22" i="26"/>
  <c r="M22" i="26"/>
  <c r="L22" i="26"/>
  <c r="K22" i="26"/>
  <c r="J22" i="26"/>
  <c r="I22" i="26"/>
  <c r="H22" i="26"/>
  <c r="G22" i="26"/>
  <c r="F22" i="26"/>
  <c r="E22" i="26"/>
  <c r="D22" i="26"/>
  <c r="C22" i="26"/>
  <c r="B22" i="26"/>
  <c r="AL21" i="26"/>
  <c r="AK21" i="26"/>
  <c r="AJ21" i="26"/>
  <c r="AI21" i="26"/>
  <c r="AH21" i="26"/>
  <c r="AG21" i="26"/>
  <c r="AF21" i="26"/>
  <c r="AE21" i="26"/>
  <c r="AD21" i="26"/>
  <c r="AC21" i="26"/>
  <c r="AB21" i="26"/>
  <c r="AA21" i="26"/>
  <c r="Z21" i="26"/>
  <c r="Y21" i="26"/>
  <c r="X21" i="26"/>
  <c r="W21" i="26"/>
  <c r="V21" i="26"/>
  <c r="U21" i="26"/>
  <c r="T21" i="26"/>
  <c r="S21" i="26"/>
  <c r="R21" i="26"/>
  <c r="Q21" i="26"/>
  <c r="P21" i="26"/>
  <c r="O21" i="26"/>
  <c r="N21" i="26"/>
  <c r="M21" i="26"/>
  <c r="L21" i="26"/>
  <c r="K21" i="26"/>
  <c r="J21" i="26"/>
  <c r="I21" i="26"/>
  <c r="H21" i="26"/>
  <c r="G21" i="26"/>
  <c r="F21" i="26"/>
  <c r="E21" i="26"/>
  <c r="D21" i="26"/>
  <c r="C21" i="26"/>
  <c r="B21" i="26"/>
  <c r="AL20" i="26"/>
  <c r="AK20" i="26"/>
  <c r="AJ20" i="26"/>
  <c r="AI20" i="26"/>
  <c r="AH20" i="26"/>
  <c r="AG20" i="26"/>
  <c r="AF20" i="26"/>
  <c r="AE20" i="26"/>
  <c r="AD20" i="26"/>
  <c r="AC20" i="26"/>
  <c r="AB20" i="26"/>
  <c r="AA20" i="26"/>
  <c r="Z20" i="26"/>
  <c r="Y20" i="26"/>
  <c r="X20" i="26"/>
  <c r="W20" i="26"/>
  <c r="V20" i="26"/>
  <c r="U20" i="26"/>
  <c r="T20" i="26"/>
  <c r="S20" i="26"/>
  <c r="R20" i="26"/>
  <c r="Q20" i="26"/>
  <c r="P20" i="26"/>
  <c r="O20" i="26"/>
  <c r="N20" i="26"/>
  <c r="M20" i="26"/>
  <c r="L20" i="26"/>
  <c r="K20" i="26"/>
  <c r="J20" i="26"/>
  <c r="I20" i="26"/>
  <c r="H20" i="26"/>
  <c r="G20" i="26"/>
  <c r="F20" i="26"/>
  <c r="E20" i="26"/>
  <c r="D20" i="26"/>
  <c r="C20" i="26"/>
  <c r="B20" i="26"/>
  <c r="AL19" i="26"/>
  <c r="AK19" i="26"/>
  <c r="AJ19" i="26"/>
  <c r="AI19" i="26"/>
  <c r="AH19" i="26"/>
  <c r="AG19" i="26"/>
  <c r="AF19" i="26"/>
  <c r="AE19" i="26"/>
  <c r="AD19" i="26"/>
  <c r="AC19" i="26"/>
  <c r="AB19" i="26"/>
  <c r="AA19" i="26"/>
  <c r="Z19" i="26"/>
  <c r="Y19" i="26"/>
  <c r="X19" i="26"/>
  <c r="W19" i="26"/>
  <c r="V19" i="26"/>
  <c r="U19" i="26"/>
  <c r="T19" i="26"/>
  <c r="S19" i="26"/>
  <c r="R19" i="26"/>
  <c r="Q19" i="26"/>
  <c r="P19" i="26"/>
  <c r="O19" i="26"/>
  <c r="N19" i="26"/>
  <c r="M19" i="26"/>
  <c r="L19" i="26"/>
  <c r="K19" i="26"/>
  <c r="J19" i="26"/>
  <c r="I19" i="26"/>
  <c r="H19" i="26"/>
  <c r="G19" i="26"/>
  <c r="F19" i="26"/>
  <c r="E19" i="26"/>
  <c r="D19" i="26"/>
  <c r="C19" i="26"/>
  <c r="B19" i="26"/>
  <c r="AL18" i="26"/>
  <c r="AK18" i="26"/>
  <c r="AJ18" i="26"/>
  <c r="AI18" i="26"/>
  <c r="AH18" i="26"/>
  <c r="AG18" i="26"/>
  <c r="AF18" i="26"/>
  <c r="AE18" i="26"/>
  <c r="AD18" i="26"/>
  <c r="AC18" i="26"/>
  <c r="AB18" i="26"/>
  <c r="AA18" i="26"/>
  <c r="Z18" i="26"/>
  <c r="Y18" i="26"/>
  <c r="X18" i="26"/>
  <c r="W18" i="26"/>
  <c r="V18" i="26"/>
  <c r="U18" i="26"/>
  <c r="T18" i="26"/>
  <c r="S18" i="26"/>
  <c r="R18" i="26"/>
  <c r="Q18" i="26"/>
  <c r="P18" i="26"/>
  <c r="O18" i="26"/>
  <c r="N18" i="26"/>
  <c r="M18" i="26"/>
  <c r="L18" i="26"/>
  <c r="K18" i="26"/>
  <c r="J18" i="26"/>
  <c r="I18" i="26"/>
  <c r="H18" i="26"/>
  <c r="G18" i="26"/>
  <c r="F18" i="26"/>
  <c r="E18" i="26"/>
  <c r="D18" i="26"/>
  <c r="C18" i="26"/>
  <c r="B18" i="26"/>
  <c r="AL17" i="26"/>
  <c r="AK17" i="26"/>
  <c r="AJ17" i="26"/>
  <c r="AI17" i="26"/>
  <c r="AH17" i="26"/>
  <c r="AG17" i="26"/>
  <c r="AF17" i="26"/>
  <c r="AE17" i="26"/>
  <c r="AD17" i="26"/>
  <c r="AC17" i="26"/>
  <c r="AB17" i="26"/>
  <c r="AA17" i="26"/>
  <c r="Z17" i="26"/>
  <c r="Y17" i="26"/>
  <c r="X17" i="26"/>
  <c r="W17" i="26"/>
  <c r="V17" i="26"/>
  <c r="U17" i="26"/>
  <c r="T17" i="26"/>
  <c r="S17" i="26"/>
  <c r="R17" i="26"/>
  <c r="Q17" i="26"/>
  <c r="P17" i="26"/>
  <c r="O17" i="26"/>
  <c r="N17" i="26"/>
  <c r="M17" i="26"/>
  <c r="L17" i="26"/>
  <c r="K17" i="26"/>
  <c r="J17" i="26"/>
  <c r="I17" i="26"/>
  <c r="H17" i="26"/>
  <c r="G17" i="26"/>
  <c r="F17" i="26"/>
  <c r="E17" i="26"/>
  <c r="D17" i="26"/>
  <c r="C17" i="26"/>
  <c r="B17" i="26"/>
  <c r="AL16" i="26"/>
  <c r="AK16" i="26"/>
  <c r="AJ16" i="26"/>
  <c r="AI16" i="26"/>
  <c r="AH16" i="26"/>
  <c r="AG16" i="26"/>
  <c r="AF16" i="26"/>
  <c r="AE16" i="26"/>
  <c r="AD16" i="26"/>
  <c r="AC16" i="26"/>
  <c r="AB16" i="26"/>
  <c r="AA16" i="26"/>
  <c r="Z16" i="26"/>
  <c r="Y16" i="26"/>
  <c r="X16" i="26"/>
  <c r="W16" i="26"/>
  <c r="V16" i="26"/>
  <c r="U16" i="26"/>
  <c r="T16" i="26"/>
  <c r="S16" i="26"/>
  <c r="R16" i="26"/>
  <c r="Q16" i="26"/>
  <c r="P16" i="26"/>
  <c r="O16" i="26"/>
  <c r="N16" i="26"/>
  <c r="M16" i="26"/>
  <c r="L16" i="26"/>
  <c r="K16" i="26"/>
  <c r="J16" i="26"/>
  <c r="I16" i="26"/>
  <c r="H16" i="26"/>
  <c r="G16" i="26"/>
  <c r="F16" i="26"/>
  <c r="E16" i="26"/>
  <c r="D16" i="26"/>
  <c r="C16" i="26"/>
  <c r="B16" i="26"/>
  <c r="AL15" i="26"/>
  <c r="AK15" i="26"/>
  <c r="AJ15" i="26"/>
  <c r="AI15" i="26"/>
  <c r="AH15" i="26"/>
  <c r="AG15" i="26"/>
  <c r="AF15" i="26"/>
  <c r="AE15" i="26"/>
  <c r="AD15" i="26"/>
  <c r="AC15" i="26"/>
  <c r="AB15" i="26"/>
  <c r="AA15" i="26"/>
  <c r="Z15" i="26"/>
  <c r="Y15" i="26"/>
  <c r="X15" i="26"/>
  <c r="W15" i="26"/>
  <c r="V15" i="26"/>
  <c r="U15" i="26"/>
  <c r="T15" i="26"/>
  <c r="S15" i="26"/>
  <c r="R15" i="26"/>
  <c r="Q15" i="26"/>
  <c r="P15" i="26"/>
  <c r="O15" i="26"/>
  <c r="N15" i="26"/>
  <c r="M15" i="26"/>
  <c r="L15" i="26"/>
  <c r="K15" i="26"/>
  <c r="J15" i="26"/>
  <c r="I15" i="26"/>
  <c r="H15" i="26"/>
  <c r="G15" i="26"/>
  <c r="F15" i="26"/>
  <c r="E15" i="26"/>
  <c r="D15" i="26"/>
  <c r="C15" i="26"/>
  <c r="B15" i="26"/>
  <c r="AL14" i="26"/>
  <c r="AK14" i="26"/>
  <c r="AJ14" i="26"/>
  <c r="AI14" i="26"/>
  <c r="AH14" i="26"/>
  <c r="AG14" i="26"/>
  <c r="AF14" i="26"/>
  <c r="AE14" i="26"/>
  <c r="AD14" i="26"/>
  <c r="AC14" i="26"/>
  <c r="AB14" i="26"/>
  <c r="AA14" i="26"/>
  <c r="Z14" i="26"/>
  <c r="Y14" i="26"/>
  <c r="X14" i="26"/>
  <c r="W14" i="26"/>
  <c r="V14" i="26"/>
  <c r="U14" i="26"/>
  <c r="T14" i="26"/>
  <c r="S14" i="26"/>
  <c r="R14" i="26"/>
  <c r="Q14" i="26"/>
  <c r="P14" i="26"/>
  <c r="O14" i="26"/>
  <c r="N14" i="26"/>
  <c r="M14" i="26"/>
  <c r="L14" i="26"/>
  <c r="K14" i="26"/>
  <c r="J14" i="26"/>
  <c r="I14" i="26"/>
  <c r="H14" i="26"/>
  <c r="G14" i="26"/>
  <c r="F14" i="26"/>
  <c r="E14" i="26"/>
  <c r="D14" i="26"/>
  <c r="C14" i="26"/>
  <c r="B14" i="26"/>
  <c r="AL13" i="26"/>
  <c r="AK13" i="26"/>
  <c r="AJ13" i="26"/>
  <c r="AI13" i="26"/>
  <c r="AH13" i="26"/>
  <c r="AG13" i="26"/>
  <c r="AF13" i="26"/>
  <c r="AE13" i="26"/>
  <c r="AD13" i="26"/>
  <c r="AC13" i="26"/>
  <c r="AB13" i="26"/>
  <c r="AA13" i="26"/>
  <c r="Z13" i="26"/>
  <c r="Y13" i="26"/>
  <c r="X13" i="26"/>
  <c r="W13" i="26"/>
  <c r="V13" i="26"/>
  <c r="U13" i="26"/>
  <c r="T13" i="26"/>
  <c r="S13" i="26"/>
  <c r="R13" i="26"/>
  <c r="Q13" i="26"/>
  <c r="P13" i="26"/>
  <c r="O13" i="26"/>
  <c r="N13" i="26"/>
  <c r="M13" i="26"/>
  <c r="L13" i="26"/>
  <c r="K13" i="26"/>
  <c r="J13" i="26"/>
  <c r="I13" i="26"/>
  <c r="H13" i="26"/>
  <c r="G13" i="26"/>
  <c r="F13" i="26"/>
  <c r="E13" i="26"/>
  <c r="D13" i="26"/>
  <c r="C13" i="26"/>
  <c r="B13" i="26"/>
  <c r="AL12" i="26"/>
  <c r="AK12" i="26"/>
  <c r="AJ12" i="26"/>
  <c r="AI12" i="26"/>
  <c r="AH12" i="26"/>
  <c r="AG12" i="26"/>
  <c r="AF12" i="26"/>
  <c r="AE12" i="26"/>
  <c r="AD12" i="26"/>
  <c r="AC12" i="26"/>
  <c r="AB12" i="26"/>
  <c r="AA12" i="26"/>
  <c r="Z12" i="26"/>
  <c r="Y12" i="26"/>
  <c r="X12" i="26"/>
  <c r="W12" i="26"/>
  <c r="V12" i="26"/>
  <c r="U12" i="26"/>
  <c r="T12" i="26"/>
  <c r="S12" i="26"/>
  <c r="R12" i="26"/>
  <c r="Q12" i="26"/>
  <c r="P12" i="26"/>
  <c r="O12" i="26"/>
  <c r="N12" i="26"/>
  <c r="M12" i="26"/>
  <c r="L12" i="26"/>
  <c r="K12" i="26"/>
  <c r="J12" i="26"/>
  <c r="I12" i="26"/>
  <c r="H12" i="26"/>
  <c r="G12" i="26"/>
  <c r="F12" i="26"/>
  <c r="E12" i="26"/>
  <c r="D12" i="26"/>
  <c r="C12" i="26"/>
  <c r="B12" i="26"/>
  <c r="AL11" i="26"/>
  <c r="AK11" i="26"/>
  <c r="AJ11" i="26"/>
  <c r="AI11" i="26"/>
  <c r="AH11" i="26"/>
  <c r="AG11" i="26"/>
  <c r="AF11" i="26"/>
  <c r="AE11" i="26"/>
  <c r="AD11" i="26"/>
  <c r="AC11" i="26"/>
  <c r="AB11" i="26"/>
  <c r="AA11" i="26"/>
  <c r="Z11" i="26"/>
  <c r="Y11" i="26"/>
  <c r="X11" i="26"/>
  <c r="W11" i="26"/>
  <c r="V11" i="26"/>
  <c r="U11" i="26"/>
  <c r="T11" i="26"/>
  <c r="S11" i="26"/>
  <c r="R11" i="26"/>
  <c r="Q11" i="26"/>
  <c r="P11" i="26"/>
  <c r="O11" i="26"/>
  <c r="N11" i="26"/>
  <c r="M11" i="26"/>
  <c r="L11" i="26"/>
  <c r="K11" i="26"/>
  <c r="J11" i="26"/>
  <c r="I11" i="26"/>
  <c r="H11" i="26"/>
  <c r="G11" i="26"/>
  <c r="F11" i="26"/>
  <c r="E11" i="26"/>
  <c r="D11" i="26"/>
  <c r="C11" i="26"/>
  <c r="B11" i="26"/>
  <c r="AL10" i="26"/>
  <c r="AK10" i="26"/>
  <c r="AJ10" i="26"/>
  <c r="AI10" i="26"/>
  <c r="AH10" i="26"/>
  <c r="AG10" i="26"/>
  <c r="AF10" i="26"/>
  <c r="AE10" i="26"/>
  <c r="AD10" i="26"/>
  <c r="AC10" i="26"/>
  <c r="AB10" i="26"/>
  <c r="AA10" i="26"/>
  <c r="Z10" i="26"/>
  <c r="Y10" i="26"/>
  <c r="X10" i="26"/>
  <c r="W10" i="26"/>
  <c r="V10" i="26"/>
  <c r="U10" i="26"/>
  <c r="T10" i="26"/>
  <c r="S10" i="26"/>
  <c r="R10" i="26"/>
  <c r="Q10" i="26"/>
  <c r="P10" i="26"/>
  <c r="O10" i="26"/>
  <c r="N10" i="26"/>
  <c r="M10" i="26"/>
  <c r="L10" i="26"/>
  <c r="K10" i="26"/>
  <c r="J10" i="26"/>
  <c r="I10" i="26"/>
  <c r="H10" i="26"/>
  <c r="G10" i="26"/>
  <c r="F10" i="26"/>
  <c r="E10" i="26"/>
  <c r="D10" i="26"/>
  <c r="C10" i="26"/>
  <c r="B10" i="26"/>
  <c r="AN10" i="26"/>
  <c r="AL9" i="26"/>
  <c r="AK9" i="26"/>
  <c r="AJ9" i="26"/>
  <c r="AI9" i="26"/>
  <c r="AH9" i="26"/>
  <c r="AG9" i="26"/>
  <c r="AF9" i="26"/>
  <c r="AE9" i="26"/>
  <c r="AD9" i="26"/>
  <c r="AC9" i="26"/>
  <c r="AB9" i="26"/>
  <c r="AA9" i="26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AL8" i="26"/>
  <c r="AK8" i="26"/>
  <c r="AJ8" i="26"/>
  <c r="AI8" i="26"/>
  <c r="AH8" i="26"/>
  <c r="AG8" i="26"/>
  <c r="AF8" i="26"/>
  <c r="AE8" i="26"/>
  <c r="AD8" i="26"/>
  <c r="AC8" i="26"/>
  <c r="AB8" i="26"/>
  <c r="AA8" i="26"/>
  <c r="Z8" i="26"/>
  <c r="Y8" i="26"/>
  <c r="X8" i="26"/>
  <c r="W8" i="26"/>
  <c r="V8" i="26"/>
  <c r="U8" i="26"/>
  <c r="T8" i="26"/>
  <c r="S8" i="26"/>
  <c r="R8" i="26"/>
  <c r="Q8" i="26"/>
  <c r="P8" i="26"/>
  <c r="O8" i="26"/>
  <c r="N8" i="26"/>
  <c r="M8" i="26"/>
  <c r="L8" i="26"/>
  <c r="K8" i="26"/>
  <c r="J8" i="26"/>
  <c r="I8" i="26"/>
  <c r="H8" i="26"/>
  <c r="G8" i="26"/>
  <c r="F8" i="26"/>
  <c r="E8" i="26"/>
  <c r="D8" i="26"/>
  <c r="C8" i="26"/>
  <c r="B8" i="26"/>
  <c r="AN8" i="26"/>
  <c r="AL7" i="26"/>
  <c r="AK7" i="26"/>
  <c r="AJ7" i="26"/>
  <c r="AI7" i="26"/>
  <c r="AH7" i="26"/>
  <c r="AG7" i="26"/>
  <c r="AF7" i="26"/>
  <c r="AE7" i="26"/>
  <c r="AD7" i="26"/>
  <c r="AC7" i="26"/>
  <c r="AB7" i="26"/>
  <c r="AA7" i="26"/>
  <c r="Z7" i="26"/>
  <c r="Y7" i="26"/>
  <c r="X7" i="26"/>
  <c r="W7" i="26"/>
  <c r="V7" i="26"/>
  <c r="U7" i="26"/>
  <c r="T7" i="26"/>
  <c r="S7" i="26"/>
  <c r="R7" i="26"/>
  <c r="Q7" i="26"/>
  <c r="P7" i="26"/>
  <c r="O7" i="26"/>
  <c r="N7" i="26"/>
  <c r="M7" i="26"/>
  <c r="L7" i="26"/>
  <c r="K7" i="26"/>
  <c r="J7" i="26"/>
  <c r="I7" i="26"/>
  <c r="H7" i="26"/>
  <c r="G7" i="26"/>
  <c r="F7" i="26"/>
  <c r="E7" i="26"/>
  <c r="D7" i="26"/>
  <c r="C7" i="26"/>
  <c r="B7" i="26"/>
  <c r="B34" i="26"/>
  <c r="AH35" i="26"/>
  <c r="Z35" i="26"/>
  <c r="J35" i="26"/>
  <c r="AI34" i="26"/>
  <c r="AE34" i="26"/>
  <c r="AA34" i="26"/>
  <c r="W34" i="26"/>
  <c r="S34" i="26"/>
  <c r="O34" i="26"/>
  <c r="K34" i="26"/>
  <c r="G34" i="26"/>
  <c r="C34" i="26"/>
  <c r="AR30" i="26"/>
  <c r="AQ30" i="26"/>
  <c r="AP30" i="26"/>
  <c r="AN30" i="26"/>
  <c r="AR29" i="26"/>
  <c r="AQ29" i="26"/>
  <c r="AP29" i="26"/>
  <c r="AN29" i="26"/>
  <c r="AR28" i="26"/>
  <c r="AQ28" i="26"/>
  <c r="AP28" i="26"/>
  <c r="AN28" i="26"/>
  <c r="AR27" i="26"/>
  <c r="AQ27" i="26"/>
  <c r="AP27" i="26"/>
  <c r="AN27" i="26"/>
  <c r="AP26" i="26"/>
  <c r="AN26" i="26"/>
  <c r="AP25" i="26"/>
  <c r="AN25" i="26"/>
  <c r="AR24" i="26"/>
  <c r="AQ24" i="26"/>
  <c r="AP24" i="26"/>
  <c r="AN24" i="26"/>
  <c r="AR23" i="26"/>
  <c r="AQ23" i="26"/>
  <c r="AP23" i="26"/>
  <c r="AN23" i="26"/>
  <c r="AR22" i="26"/>
  <c r="AQ22" i="26"/>
  <c r="AP22" i="26"/>
  <c r="AN22" i="26"/>
  <c r="AR21" i="26"/>
  <c r="AQ21" i="26"/>
  <c r="AP21" i="26"/>
  <c r="AN21" i="26"/>
  <c r="AR20" i="26"/>
  <c r="AQ20" i="26"/>
  <c r="AP20" i="26"/>
  <c r="AN20" i="26"/>
  <c r="AR19" i="26"/>
  <c r="AQ19" i="26"/>
  <c r="AP19" i="26"/>
  <c r="AN19" i="26"/>
  <c r="AR18" i="26"/>
  <c r="AQ18" i="26"/>
  <c r="AP18" i="26"/>
  <c r="AN18" i="26"/>
  <c r="AR17" i="26"/>
  <c r="AQ17" i="26"/>
  <c r="AP17" i="26"/>
  <c r="AN17" i="26"/>
  <c r="AR16" i="26"/>
  <c r="AQ16" i="26"/>
  <c r="AP16" i="26"/>
  <c r="AN16" i="26"/>
  <c r="AR15" i="26"/>
  <c r="AQ15" i="26"/>
  <c r="AP15" i="26"/>
  <c r="AN15" i="26"/>
  <c r="AR14" i="26"/>
  <c r="AQ14" i="26"/>
  <c r="AP14" i="26"/>
  <c r="AN14" i="26"/>
  <c r="AR13" i="26"/>
  <c r="AQ13" i="26"/>
  <c r="AP13" i="26"/>
  <c r="AN13" i="26"/>
  <c r="AR12" i="26"/>
  <c r="AQ12" i="26"/>
  <c r="AP12" i="26"/>
  <c r="AN12" i="26"/>
  <c r="AR11" i="26"/>
  <c r="AP11" i="26"/>
  <c r="AN11" i="26"/>
  <c r="AR10" i="26"/>
  <c r="AP10" i="26"/>
  <c r="AR9" i="26"/>
  <c r="AP9" i="26"/>
  <c r="AN9" i="26"/>
  <c r="AR8" i="26"/>
  <c r="AP8" i="26"/>
  <c r="AR7" i="26"/>
  <c r="AP7" i="26"/>
  <c r="AN7" i="26"/>
  <c r="F4" i="26"/>
  <c r="F164" i="26"/>
  <c r="AN137" i="15"/>
  <c r="AN160" i="15"/>
  <c r="AN159" i="15"/>
  <c r="AN158" i="15"/>
  <c r="AN157" i="15"/>
  <c r="AN156" i="15"/>
  <c r="AN155" i="15"/>
  <c r="AN154" i="15"/>
  <c r="AN153" i="15"/>
  <c r="AN152" i="15"/>
  <c r="AN151" i="15"/>
  <c r="AN150" i="15"/>
  <c r="AN149" i="15"/>
  <c r="AN148" i="15"/>
  <c r="AN147" i="15"/>
  <c r="AN146" i="15"/>
  <c r="AN145" i="15"/>
  <c r="AN144" i="15"/>
  <c r="AN143" i="15"/>
  <c r="AN142" i="15"/>
  <c r="AN141" i="15"/>
  <c r="AN140" i="15"/>
  <c r="AN139" i="15"/>
  <c r="AN138" i="15"/>
  <c r="AM160" i="15"/>
  <c r="AM159" i="15"/>
  <c r="AM158" i="15"/>
  <c r="AM157" i="15"/>
  <c r="AM156" i="15"/>
  <c r="AM155" i="15"/>
  <c r="AM154" i="15"/>
  <c r="AM153" i="15"/>
  <c r="AM152" i="15"/>
  <c r="AM151" i="15"/>
  <c r="AM150" i="15"/>
  <c r="AM149" i="15"/>
  <c r="AM148" i="15"/>
  <c r="AM147" i="15"/>
  <c r="AM146" i="15"/>
  <c r="AM145" i="15"/>
  <c r="AM144" i="15"/>
  <c r="AM143" i="15"/>
  <c r="AM142" i="15"/>
  <c r="AM141" i="15"/>
  <c r="AM140" i="15"/>
  <c r="AM139" i="15"/>
  <c r="AM30" i="9"/>
  <c r="AM29" i="9"/>
  <c r="AM28" i="9"/>
  <c r="AM27" i="9"/>
  <c r="AM26" i="9"/>
  <c r="AM25" i="9"/>
  <c r="AM24" i="9"/>
  <c r="AM23" i="9"/>
  <c r="AM22" i="9"/>
  <c r="AM21" i="9"/>
  <c r="AM20" i="9"/>
  <c r="AM19" i="9"/>
  <c r="AM18" i="9"/>
  <c r="AM17" i="9"/>
  <c r="AM16" i="9"/>
  <c r="AM15" i="9"/>
  <c r="AM14" i="9"/>
  <c r="AM13" i="9"/>
  <c r="AM12" i="9"/>
  <c r="AM11" i="9"/>
  <c r="AM10" i="9"/>
  <c r="AM9" i="9"/>
  <c r="D130" i="15"/>
  <c r="D190" i="15"/>
  <c r="D108" i="15"/>
  <c r="D168" i="15"/>
  <c r="E108" i="15"/>
  <c r="E168" i="15"/>
  <c r="F108" i="15"/>
  <c r="F168" i="15"/>
  <c r="G108" i="15"/>
  <c r="G168" i="15"/>
  <c r="H108" i="15"/>
  <c r="H168" i="15"/>
  <c r="I108" i="15"/>
  <c r="I168" i="15"/>
  <c r="J108" i="15"/>
  <c r="J168" i="15"/>
  <c r="K108" i="15"/>
  <c r="K168" i="15"/>
  <c r="L108" i="15"/>
  <c r="L168" i="15"/>
  <c r="M108" i="15"/>
  <c r="M168" i="15"/>
  <c r="N108" i="15"/>
  <c r="N168" i="15"/>
  <c r="O108" i="15"/>
  <c r="O168" i="15"/>
  <c r="P108" i="15"/>
  <c r="P168" i="15"/>
  <c r="Q108" i="15"/>
  <c r="Q168" i="15"/>
  <c r="R108" i="15"/>
  <c r="R168" i="15"/>
  <c r="S108" i="15"/>
  <c r="S168" i="15"/>
  <c r="T108" i="15"/>
  <c r="T168" i="15"/>
  <c r="U108" i="15"/>
  <c r="U168" i="15"/>
  <c r="V108" i="15"/>
  <c r="V168" i="15"/>
  <c r="W108" i="15"/>
  <c r="W168" i="15"/>
  <c r="X108" i="15"/>
  <c r="X168" i="15"/>
  <c r="Y108" i="15"/>
  <c r="Y168" i="15"/>
  <c r="Z108" i="15"/>
  <c r="Z168" i="15"/>
  <c r="AA108" i="15"/>
  <c r="AA168" i="15"/>
  <c r="AB108" i="15"/>
  <c r="AB168" i="15"/>
  <c r="AC108" i="15"/>
  <c r="AC168" i="15"/>
  <c r="AD108" i="15"/>
  <c r="AD168" i="15"/>
  <c r="AE108" i="15"/>
  <c r="AE168" i="15"/>
  <c r="AF108" i="15"/>
  <c r="AF168" i="15"/>
  <c r="AG108" i="15"/>
  <c r="AG168" i="15"/>
  <c r="D109" i="15"/>
  <c r="D169" i="15"/>
  <c r="E109" i="15"/>
  <c r="E169" i="15"/>
  <c r="F109" i="15"/>
  <c r="F169" i="15"/>
  <c r="G109" i="15"/>
  <c r="G169" i="15"/>
  <c r="H109" i="15"/>
  <c r="H169" i="15"/>
  <c r="I109" i="15"/>
  <c r="I169" i="15"/>
  <c r="J109" i="15"/>
  <c r="J169" i="15"/>
  <c r="K109" i="15"/>
  <c r="K169" i="15"/>
  <c r="L109" i="15"/>
  <c r="L169" i="15"/>
  <c r="M109" i="15"/>
  <c r="M169" i="15"/>
  <c r="N109" i="15"/>
  <c r="N169" i="15"/>
  <c r="O109" i="15"/>
  <c r="O169" i="15"/>
  <c r="P109" i="15"/>
  <c r="P169" i="15"/>
  <c r="Q109" i="15"/>
  <c r="Q169" i="15"/>
  <c r="R109" i="15"/>
  <c r="R169" i="15"/>
  <c r="S109" i="15"/>
  <c r="S169" i="15"/>
  <c r="T109" i="15"/>
  <c r="T169" i="15"/>
  <c r="U109" i="15"/>
  <c r="U169" i="15"/>
  <c r="V109" i="15"/>
  <c r="V169" i="15"/>
  <c r="W109" i="15"/>
  <c r="W169" i="15"/>
  <c r="X109" i="15"/>
  <c r="X169" i="15"/>
  <c r="Y109" i="15"/>
  <c r="Y169" i="15"/>
  <c r="Z109" i="15"/>
  <c r="Z169" i="15"/>
  <c r="AA109" i="15"/>
  <c r="AA169" i="15"/>
  <c r="AB109" i="15"/>
  <c r="AB169" i="15"/>
  <c r="AC109" i="15"/>
  <c r="AC169" i="15"/>
  <c r="AD109" i="15"/>
  <c r="AD169" i="15"/>
  <c r="AE109" i="15"/>
  <c r="AE169" i="15"/>
  <c r="AF109" i="15"/>
  <c r="AF169" i="15"/>
  <c r="AG109" i="15"/>
  <c r="AG169" i="15"/>
  <c r="D110" i="15"/>
  <c r="D170" i="15"/>
  <c r="E110" i="15"/>
  <c r="E170" i="15"/>
  <c r="F110" i="15"/>
  <c r="F170" i="15"/>
  <c r="G110" i="15"/>
  <c r="G170" i="15"/>
  <c r="H110" i="15"/>
  <c r="H170" i="15"/>
  <c r="I110" i="15"/>
  <c r="I170" i="15"/>
  <c r="J110" i="15"/>
  <c r="J170" i="15"/>
  <c r="K110" i="15"/>
  <c r="K170" i="15"/>
  <c r="L110" i="15"/>
  <c r="L170" i="15"/>
  <c r="M110" i="15"/>
  <c r="M170" i="15"/>
  <c r="N110" i="15"/>
  <c r="N170" i="15"/>
  <c r="O110" i="15"/>
  <c r="O170" i="15"/>
  <c r="P110" i="15"/>
  <c r="P170" i="15"/>
  <c r="Q110" i="15"/>
  <c r="Q170" i="15"/>
  <c r="R110" i="15"/>
  <c r="R170" i="15"/>
  <c r="S110" i="15"/>
  <c r="S170" i="15"/>
  <c r="T110" i="15"/>
  <c r="T170" i="15"/>
  <c r="U110" i="15"/>
  <c r="U170" i="15"/>
  <c r="V110" i="15"/>
  <c r="V170" i="15"/>
  <c r="W110" i="15"/>
  <c r="W170" i="15"/>
  <c r="X110" i="15"/>
  <c r="X170" i="15"/>
  <c r="Y110" i="15"/>
  <c r="Y170" i="15"/>
  <c r="Z110" i="15"/>
  <c r="Z170" i="15"/>
  <c r="AA110" i="15"/>
  <c r="AA170" i="15"/>
  <c r="AB110" i="15"/>
  <c r="AB170" i="15"/>
  <c r="AC110" i="15"/>
  <c r="AC170" i="15"/>
  <c r="AD110" i="15"/>
  <c r="AD170" i="15"/>
  <c r="AE110" i="15"/>
  <c r="AE170" i="15"/>
  <c r="AF110" i="15"/>
  <c r="AF170" i="15"/>
  <c r="AG110" i="15"/>
  <c r="AG170" i="15"/>
  <c r="D111" i="15"/>
  <c r="D171" i="15"/>
  <c r="E111" i="15"/>
  <c r="E171" i="15"/>
  <c r="F111" i="15"/>
  <c r="F171" i="15"/>
  <c r="G111" i="15"/>
  <c r="G171" i="15"/>
  <c r="H111" i="15"/>
  <c r="H171" i="15"/>
  <c r="I111" i="15"/>
  <c r="I171" i="15"/>
  <c r="J111" i="15"/>
  <c r="J171" i="15"/>
  <c r="K111" i="15"/>
  <c r="K171" i="15"/>
  <c r="L111" i="15"/>
  <c r="L171" i="15"/>
  <c r="M111" i="15"/>
  <c r="M171" i="15"/>
  <c r="N111" i="15"/>
  <c r="N171" i="15"/>
  <c r="O111" i="15"/>
  <c r="O171" i="15"/>
  <c r="P111" i="15"/>
  <c r="P171" i="15"/>
  <c r="Q111" i="15"/>
  <c r="Q171" i="15"/>
  <c r="R111" i="15"/>
  <c r="R171" i="15"/>
  <c r="S111" i="15"/>
  <c r="S171" i="15"/>
  <c r="T111" i="15"/>
  <c r="T171" i="15"/>
  <c r="U111" i="15"/>
  <c r="U171" i="15"/>
  <c r="V111" i="15"/>
  <c r="V171" i="15"/>
  <c r="W111" i="15"/>
  <c r="W171" i="15"/>
  <c r="X111" i="15"/>
  <c r="X171" i="15"/>
  <c r="Y111" i="15"/>
  <c r="Y171" i="15"/>
  <c r="Z111" i="15"/>
  <c r="Z171" i="15"/>
  <c r="AA111" i="15"/>
  <c r="AA171" i="15"/>
  <c r="AB111" i="15"/>
  <c r="AB171" i="15"/>
  <c r="AC111" i="15"/>
  <c r="AC171" i="15"/>
  <c r="AD111" i="15"/>
  <c r="AD171" i="15"/>
  <c r="AE111" i="15"/>
  <c r="AE171" i="15"/>
  <c r="AF111" i="15"/>
  <c r="AF171" i="15"/>
  <c r="AG111" i="15"/>
  <c r="AG171" i="15"/>
  <c r="D112" i="15"/>
  <c r="D172" i="15"/>
  <c r="E112" i="15"/>
  <c r="E172" i="15"/>
  <c r="F112" i="15"/>
  <c r="F172" i="15"/>
  <c r="G112" i="15"/>
  <c r="G172" i="15"/>
  <c r="H112" i="15"/>
  <c r="H172" i="15"/>
  <c r="I112" i="15"/>
  <c r="I172" i="15"/>
  <c r="J112" i="15"/>
  <c r="J172" i="15"/>
  <c r="K112" i="15"/>
  <c r="K172" i="15"/>
  <c r="L112" i="15"/>
  <c r="L172" i="15"/>
  <c r="M112" i="15"/>
  <c r="M172" i="15"/>
  <c r="N112" i="15"/>
  <c r="N172" i="15"/>
  <c r="O112" i="15"/>
  <c r="O172" i="15"/>
  <c r="P112" i="15"/>
  <c r="P172" i="15"/>
  <c r="Q112" i="15"/>
  <c r="Q172" i="15"/>
  <c r="R112" i="15"/>
  <c r="R172" i="15"/>
  <c r="S112" i="15"/>
  <c r="S172" i="15"/>
  <c r="T112" i="15"/>
  <c r="T172" i="15"/>
  <c r="U112" i="15"/>
  <c r="U172" i="15"/>
  <c r="V112" i="15"/>
  <c r="V172" i="15"/>
  <c r="W112" i="15"/>
  <c r="W172" i="15"/>
  <c r="X112" i="15"/>
  <c r="X172" i="15"/>
  <c r="Y112" i="15"/>
  <c r="Y172" i="15"/>
  <c r="Z112" i="15"/>
  <c r="Z172" i="15"/>
  <c r="AA112" i="15"/>
  <c r="AA172" i="15"/>
  <c r="AB112" i="15"/>
  <c r="AB172" i="15"/>
  <c r="AC112" i="15"/>
  <c r="AC172" i="15"/>
  <c r="AD112" i="15"/>
  <c r="AD172" i="15"/>
  <c r="AE112" i="15"/>
  <c r="AE172" i="15"/>
  <c r="AF112" i="15"/>
  <c r="AF172" i="15"/>
  <c r="AG112" i="15"/>
  <c r="AG172" i="15"/>
  <c r="D113" i="15"/>
  <c r="D173" i="15"/>
  <c r="E113" i="15"/>
  <c r="E173" i="15"/>
  <c r="F113" i="15"/>
  <c r="F173" i="15"/>
  <c r="G113" i="15"/>
  <c r="G173" i="15"/>
  <c r="H113" i="15"/>
  <c r="H173" i="15"/>
  <c r="I113" i="15"/>
  <c r="I173" i="15"/>
  <c r="J113" i="15"/>
  <c r="J173" i="15"/>
  <c r="K113" i="15"/>
  <c r="K173" i="15"/>
  <c r="L113" i="15"/>
  <c r="L173" i="15"/>
  <c r="M113" i="15"/>
  <c r="M173" i="15"/>
  <c r="N113" i="15"/>
  <c r="N173" i="15"/>
  <c r="O113" i="15"/>
  <c r="O173" i="15"/>
  <c r="P113" i="15"/>
  <c r="P173" i="15"/>
  <c r="Q113" i="15"/>
  <c r="Q173" i="15"/>
  <c r="R113" i="15"/>
  <c r="R173" i="15"/>
  <c r="S113" i="15"/>
  <c r="S173" i="15"/>
  <c r="T113" i="15"/>
  <c r="T173" i="15"/>
  <c r="U113" i="15"/>
  <c r="U173" i="15"/>
  <c r="V113" i="15"/>
  <c r="V173" i="15"/>
  <c r="W113" i="15"/>
  <c r="W173" i="15"/>
  <c r="X113" i="15"/>
  <c r="X173" i="15"/>
  <c r="Y113" i="15"/>
  <c r="Y173" i="15"/>
  <c r="Z113" i="15"/>
  <c r="Z173" i="15"/>
  <c r="AA113" i="15"/>
  <c r="AA173" i="15"/>
  <c r="AB113" i="15"/>
  <c r="AB173" i="15"/>
  <c r="AC113" i="15"/>
  <c r="AC173" i="15"/>
  <c r="AD113" i="15"/>
  <c r="AD173" i="15"/>
  <c r="AE113" i="15"/>
  <c r="AE173" i="15"/>
  <c r="AF113" i="15"/>
  <c r="AF173" i="15"/>
  <c r="AG113" i="15"/>
  <c r="AG173" i="15"/>
  <c r="D114" i="15"/>
  <c r="D174" i="15"/>
  <c r="E114" i="15"/>
  <c r="E174" i="15"/>
  <c r="F114" i="15"/>
  <c r="F174" i="15"/>
  <c r="G114" i="15"/>
  <c r="G174" i="15"/>
  <c r="H114" i="15"/>
  <c r="H174" i="15"/>
  <c r="I114" i="15"/>
  <c r="I174" i="15"/>
  <c r="J114" i="15"/>
  <c r="J174" i="15"/>
  <c r="K114" i="15"/>
  <c r="K174" i="15"/>
  <c r="L114" i="15"/>
  <c r="L174" i="15"/>
  <c r="M114" i="15"/>
  <c r="M174" i="15"/>
  <c r="N114" i="15"/>
  <c r="N174" i="15"/>
  <c r="O114" i="15"/>
  <c r="O174" i="15"/>
  <c r="P114" i="15"/>
  <c r="P174" i="15"/>
  <c r="Q114" i="15"/>
  <c r="Q174" i="15"/>
  <c r="R114" i="15"/>
  <c r="R174" i="15"/>
  <c r="S114" i="15"/>
  <c r="S174" i="15"/>
  <c r="T114" i="15"/>
  <c r="T174" i="15"/>
  <c r="U114" i="15"/>
  <c r="U174" i="15"/>
  <c r="V114" i="15"/>
  <c r="V174" i="15"/>
  <c r="W114" i="15"/>
  <c r="W174" i="15"/>
  <c r="X114" i="15"/>
  <c r="X174" i="15"/>
  <c r="Y114" i="15"/>
  <c r="Y174" i="15"/>
  <c r="Z114" i="15"/>
  <c r="Z174" i="15"/>
  <c r="AA114" i="15"/>
  <c r="AA174" i="15"/>
  <c r="AB114" i="15"/>
  <c r="AB174" i="15"/>
  <c r="AC114" i="15"/>
  <c r="AC174" i="15"/>
  <c r="AD114" i="15"/>
  <c r="AD174" i="15"/>
  <c r="AE114" i="15"/>
  <c r="AE174" i="15"/>
  <c r="AF114" i="15"/>
  <c r="AF174" i="15"/>
  <c r="AG114" i="15"/>
  <c r="AG174" i="15"/>
  <c r="D115" i="15"/>
  <c r="D175" i="15"/>
  <c r="E115" i="15"/>
  <c r="E175" i="15"/>
  <c r="F115" i="15"/>
  <c r="F175" i="15"/>
  <c r="G115" i="15"/>
  <c r="G175" i="15"/>
  <c r="H115" i="15"/>
  <c r="H175" i="15"/>
  <c r="I115" i="15"/>
  <c r="I175" i="15"/>
  <c r="J115" i="15"/>
  <c r="J175" i="15"/>
  <c r="K115" i="15"/>
  <c r="K175" i="15"/>
  <c r="L115" i="15"/>
  <c r="L175" i="15"/>
  <c r="M115" i="15"/>
  <c r="M175" i="15"/>
  <c r="N115" i="15"/>
  <c r="N175" i="15"/>
  <c r="O115" i="15"/>
  <c r="O175" i="15"/>
  <c r="P115" i="15"/>
  <c r="P175" i="15"/>
  <c r="Q115" i="15"/>
  <c r="Q175" i="15"/>
  <c r="R115" i="15"/>
  <c r="R175" i="15"/>
  <c r="S115" i="15"/>
  <c r="S175" i="15"/>
  <c r="T115" i="15"/>
  <c r="T175" i="15"/>
  <c r="U115" i="15"/>
  <c r="U175" i="15"/>
  <c r="V115" i="15"/>
  <c r="V175" i="15"/>
  <c r="W115" i="15"/>
  <c r="W175" i="15"/>
  <c r="X115" i="15"/>
  <c r="X175" i="15"/>
  <c r="Y115" i="15"/>
  <c r="Y175" i="15"/>
  <c r="Z115" i="15"/>
  <c r="Z175" i="15"/>
  <c r="AA115" i="15"/>
  <c r="AA175" i="15"/>
  <c r="AB115" i="15"/>
  <c r="AB175" i="15"/>
  <c r="AC115" i="15"/>
  <c r="AC175" i="15"/>
  <c r="AD115" i="15"/>
  <c r="AD175" i="15"/>
  <c r="AE115" i="15"/>
  <c r="AE175" i="15"/>
  <c r="AF115" i="15"/>
  <c r="AF175" i="15"/>
  <c r="AG115" i="15"/>
  <c r="AG175" i="15"/>
  <c r="D116" i="15"/>
  <c r="D176" i="15"/>
  <c r="E116" i="15"/>
  <c r="E176" i="15"/>
  <c r="F116" i="15"/>
  <c r="F176" i="15"/>
  <c r="G116" i="15"/>
  <c r="G176" i="15"/>
  <c r="H116" i="15"/>
  <c r="H176" i="15"/>
  <c r="I116" i="15"/>
  <c r="I176" i="15"/>
  <c r="J116" i="15"/>
  <c r="J176" i="15"/>
  <c r="K116" i="15"/>
  <c r="K176" i="15"/>
  <c r="L116" i="15"/>
  <c r="L176" i="15"/>
  <c r="M116" i="15"/>
  <c r="M176" i="15"/>
  <c r="N116" i="15"/>
  <c r="N176" i="15"/>
  <c r="O116" i="15"/>
  <c r="O176" i="15"/>
  <c r="P116" i="15"/>
  <c r="P176" i="15"/>
  <c r="Q116" i="15"/>
  <c r="Q176" i="15"/>
  <c r="R116" i="15"/>
  <c r="R176" i="15"/>
  <c r="S116" i="15"/>
  <c r="S176" i="15"/>
  <c r="T116" i="15"/>
  <c r="T176" i="15"/>
  <c r="U116" i="15"/>
  <c r="U176" i="15"/>
  <c r="V116" i="15"/>
  <c r="V176" i="15"/>
  <c r="W116" i="15"/>
  <c r="W176" i="15"/>
  <c r="X116" i="15"/>
  <c r="X176" i="15"/>
  <c r="Y116" i="15"/>
  <c r="Y176" i="15"/>
  <c r="Z116" i="15"/>
  <c r="Z176" i="15"/>
  <c r="AA116" i="15"/>
  <c r="AA176" i="15"/>
  <c r="AB116" i="15"/>
  <c r="AB176" i="15"/>
  <c r="AC116" i="15"/>
  <c r="AC176" i="15"/>
  <c r="AD116" i="15"/>
  <c r="AD176" i="15"/>
  <c r="AE116" i="15"/>
  <c r="AE176" i="15"/>
  <c r="AF116" i="15"/>
  <c r="AF176" i="15"/>
  <c r="AG116" i="15"/>
  <c r="AG176" i="15"/>
  <c r="D117" i="15"/>
  <c r="D177" i="15"/>
  <c r="E117" i="15"/>
  <c r="E177" i="15"/>
  <c r="F117" i="15"/>
  <c r="F177" i="15"/>
  <c r="G117" i="15"/>
  <c r="G177" i="15"/>
  <c r="H117" i="15"/>
  <c r="H177" i="15"/>
  <c r="I117" i="15"/>
  <c r="I177" i="15"/>
  <c r="J117" i="15"/>
  <c r="J177" i="15"/>
  <c r="K117" i="15"/>
  <c r="K177" i="15"/>
  <c r="L117" i="15"/>
  <c r="L177" i="15"/>
  <c r="M117" i="15"/>
  <c r="M177" i="15"/>
  <c r="N117" i="15"/>
  <c r="N177" i="15"/>
  <c r="O117" i="15"/>
  <c r="O177" i="15"/>
  <c r="P117" i="15"/>
  <c r="P177" i="15"/>
  <c r="Q117" i="15"/>
  <c r="Q177" i="15"/>
  <c r="R117" i="15"/>
  <c r="R177" i="15"/>
  <c r="S117" i="15"/>
  <c r="S177" i="15"/>
  <c r="T117" i="15"/>
  <c r="T177" i="15"/>
  <c r="U117" i="15"/>
  <c r="U177" i="15"/>
  <c r="V117" i="15"/>
  <c r="V177" i="15"/>
  <c r="W117" i="15"/>
  <c r="W177" i="15"/>
  <c r="X117" i="15"/>
  <c r="X177" i="15"/>
  <c r="Y117" i="15"/>
  <c r="Y177" i="15"/>
  <c r="Z117" i="15"/>
  <c r="Z177" i="15"/>
  <c r="AA117" i="15"/>
  <c r="AA177" i="15"/>
  <c r="AB117" i="15"/>
  <c r="AB177" i="15"/>
  <c r="AC117" i="15"/>
  <c r="AC177" i="15"/>
  <c r="AD117" i="15"/>
  <c r="AD177" i="15"/>
  <c r="AE117" i="15"/>
  <c r="AE177" i="15"/>
  <c r="AF117" i="15"/>
  <c r="AF177" i="15"/>
  <c r="AG117" i="15"/>
  <c r="AG177" i="15"/>
  <c r="D118" i="15"/>
  <c r="D178" i="15"/>
  <c r="E118" i="15"/>
  <c r="E178" i="15"/>
  <c r="F118" i="15"/>
  <c r="F178" i="15"/>
  <c r="G118" i="15"/>
  <c r="G178" i="15"/>
  <c r="H118" i="15"/>
  <c r="H178" i="15"/>
  <c r="I118" i="15"/>
  <c r="I178" i="15"/>
  <c r="J118" i="15"/>
  <c r="J178" i="15"/>
  <c r="K118" i="15"/>
  <c r="K178" i="15"/>
  <c r="L118" i="15"/>
  <c r="L178" i="15"/>
  <c r="M118" i="15"/>
  <c r="M178" i="15"/>
  <c r="N118" i="15"/>
  <c r="N178" i="15"/>
  <c r="O118" i="15"/>
  <c r="O178" i="15"/>
  <c r="P118" i="15"/>
  <c r="P178" i="15"/>
  <c r="Q118" i="15"/>
  <c r="Q178" i="15"/>
  <c r="R118" i="15"/>
  <c r="R178" i="15"/>
  <c r="S118" i="15"/>
  <c r="S178" i="15"/>
  <c r="T118" i="15"/>
  <c r="T178" i="15"/>
  <c r="U118" i="15"/>
  <c r="U178" i="15"/>
  <c r="V118" i="15"/>
  <c r="V178" i="15"/>
  <c r="W118" i="15"/>
  <c r="W178" i="15"/>
  <c r="X118" i="15"/>
  <c r="X178" i="15"/>
  <c r="Y118" i="15"/>
  <c r="Y178" i="15"/>
  <c r="Z118" i="15"/>
  <c r="Z178" i="15"/>
  <c r="AA118" i="15"/>
  <c r="AA178" i="15"/>
  <c r="AB118" i="15"/>
  <c r="AB178" i="15"/>
  <c r="AC118" i="15"/>
  <c r="AC178" i="15"/>
  <c r="AD118" i="15"/>
  <c r="AD178" i="15"/>
  <c r="AE118" i="15"/>
  <c r="AE178" i="15"/>
  <c r="AF118" i="15"/>
  <c r="AF178" i="15"/>
  <c r="AG118" i="15"/>
  <c r="AG178" i="15"/>
  <c r="D119" i="15"/>
  <c r="D179" i="15"/>
  <c r="E119" i="15"/>
  <c r="E179" i="15"/>
  <c r="F119" i="15"/>
  <c r="F179" i="15"/>
  <c r="G119" i="15"/>
  <c r="G179" i="15"/>
  <c r="H119" i="15"/>
  <c r="H179" i="15"/>
  <c r="I119" i="15"/>
  <c r="I179" i="15"/>
  <c r="J119" i="15"/>
  <c r="J179" i="15"/>
  <c r="K119" i="15"/>
  <c r="K179" i="15"/>
  <c r="L119" i="15"/>
  <c r="L179" i="15"/>
  <c r="M119" i="15"/>
  <c r="M179" i="15"/>
  <c r="N119" i="15"/>
  <c r="N179" i="15"/>
  <c r="O119" i="15"/>
  <c r="O179" i="15"/>
  <c r="P119" i="15"/>
  <c r="P179" i="15"/>
  <c r="Q119" i="15"/>
  <c r="Q179" i="15"/>
  <c r="R119" i="15"/>
  <c r="R179" i="15"/>
  <c r="S119" i="15"/>
  <c r="S179" i="15"/>
  <c r="T119" i="15"/>
  <c r="T179" i="15"/>
  <c r="U119" i="15"/>
  <c r="U179" i="15"/>
  <c r="V119" i="15"/>
  <c r="V179" i="15"/>
  <c r="W119" i="15"/>
  <c r="W179" i="15"/>
  <c r="X119" i="15"/>
  <c r="X179" i="15"/>
  <c r="Y119" i="15"/>
  <c r="Y179" i="15"/>
  <c r="Z119" i="15"/>
  <c r="Z179" i="15"/>
  <c r="AA119" i="15"/>
  <c r="AA179" i="15"/>
  <c r="AB119" i="15"/>
  <c r="AB179" i="15"/>
  <c r="AC119" i="15"/>
  <c r="AC179" i="15"/>
  <c r="AD119" i="15"/>
  <c r="AD179" i="15"/>
  <c r="AE119" i="15"/>
  <c r="AE179" i="15"/>
  <c r="AF119" i="15"/>
  <c r="AF179" i="15"/>
  <c r="AG119" i="15"/>
  <c r="AG179" i="15"/>
  <c r="D120" i="15"/>
  <c r="D180" i="15"/>
  <c r="E120" i="15"/>
  <c r="E180" i="15"/>
  <c r="F120" i="15"/>
  <c r="F180" i="15"/>
  <c r="G120" i="15"/>
  <c r="G180" i="15"/>
  <c r="H120" i="15"/>
  <c r="H180" i="15"/>
  <c r="I120" i="15"/>
  <c r="I180" i="15"/>
  <c r="J120" i="15"/>
  <c r="J180" i="15"/>
  <c r="K120" i="15"/>
  <c r="K180" i="15"/>
  <c r="L120" i="15"/>
  <c r="L180" i="15"/>
  <c r="M120" i="15"/>
  <c r="M180" i="15"/>
  <c r="N120" i="15"/>
  <c r="N180" i="15"/>
  <c r="O120" i="15"/>
  <c r="O180" i="15"/>
  <c r="P120" i="15"/>
  <c r="P180" i="15"/>
  <c r="Q120" i="15"/>
  <c r="Q180" i="15"/>
  <c r="R120" i="15"/>
  <c r="R180" i="15"/>
  <c r="S120" i="15"/>
  <c r="S180" i="15"/>
  <c r="T120" i="15"/>
  <c r="T180" i="15"/>
  <c r="U120" i="15"/>
  <c r="U180" i="15"/>
  <c r="V120" i="15"/>
  <c r="V180" i="15"/>
  <c r="W120" i="15"/>
  <c r="W180" i="15"/>
  <c r="X120" i="15"/>
  <c r="X180" i="15"/>
  <c r="Y120" i="15"/>
  <c r="Y180" i="15"/>
  <c r="Z120" i="15"/>
  <c r="Z180" i="15"/>
  <c r="AA120" i="15"/>
  <c r="AA180" i="15"/>
  <c r="AB120" i="15"/>
  <c r="AB180" i="15"/>
  <c r="AC120" i="15"/>
  <c r="AC180" i="15"/>
  <c r="AD120" i="15"/>
  <c r="AD180" i="15"/>
  <c r="AE120" i="15"/>
  <c r="AE180" i="15"/>
  <c r="AF120" i="15"/>
  <c r="AF180" i="15"/>
  <c r="AG120" i="15"/>
  <c r="AG180" i="15"/>
  <c r="D121" i="15"/>
  <c r="D181" i="15"/>
  <c r="E121" i="15"/>
  <c r="E181" i="15"/>
  <c r="F121" i="15"/>
  <c r="F181" i="15"/>
  <c r="G121" i="15"/>
  <c r="G181" i="15"/>
  <c r="H121" i="15"/>
  <c r="H181" i="15"/>
  <c r="I121" i="15"/>
  <c r="I181" i="15"/>
  <c r="J121" i="15"/>
  <c r="J181" i="15"/>
  <c r="K121" i="15"/>
  <c r="K181" i="15"/>
  <c r="L121" i="15"/>
  <c r="L181" i="15"/>
  <c r="M121" i="15"/>
  <c r="M181" i="15"/>
  <c r="N121" i="15"/>
  <c r="N181" i="15"/>
  <c r="O121" i="15"/>
  <c r="O181" i="15"/>
  <c r="P121" i="15"/>
  <c r="P181" i="15"/>
  <c r="Q121" i="15"/>
  <c r="Q181" i="15"/>
  <c r="R121" i="15"/>
  <c r="R181" i="15"/>
  <c r="S121" i="15"/>
  <c r="S181" i="15"/>
  <c r="T121" i="15"/>
  <c r="T181" i="15"/>
  <c r="U121" i="15"/>
  <c r="U181" i="15"/>
  <c r="V121" i="15"/>
  <c r="V181" i="15"/>
  <c r="W121" i="15"/>
  <c r="W181" i="15"/>
  <c r="X121" i="15"/>
  <c r="X181" i="15"/>
  <c r="Y121" i="15"/>
  <c r="Y181" i="15"/>
  <c r="Z121" i="15"/>
  <c r="Z181" i="15"/>
  <c r="AA121" i="15"/>
  <c r="AA181" i="15"/>
  <c r="AB121" i="15"/>
  <c r="AB181" i="15"/>
  <c r="AC121" i="15"/>
  <c r="AC181" i="15"/>
  <c r="AD121" i="15"/>
  <c r="AD181" i="15"/>
  <c r="AE121" i="15"/>
  <c r="AE181" i="15"/>
  <c r="AF121" i="15"/>
  <c r="AF181" i="15"/>
  <c r="AG121" i="15"/>
  <c r="AG181" i="15"/>
  <c r="D122" i="15"/>
  <c r="D182" i="15"/>
  <c r="E122" i="15"/>
  <c r="E182" i="15"/>
  <c r="F122" i="15"/>
  <c r="F182" i="15"/>
  <c r="G122" i="15"/>
  <c r="G182" i="15"/>
  <c r="H122" i="15"/>
  <c r="H182" i="15"/>
  <c r="I122" i="15"/>
  <c r="I182" i="15"/>
  <c r="J122" i="15"/>
  <c r="J182" i="15"/>
  <c r="K122" i="15"/>
  <c r="K182" i="15"/>
  <c r="L122" i="15"/>
  <c r="L182" i="15"/>
  <c r="M122" i="15"/>
  <c r="M182" i="15"/>
  <c r="N122" i="15"/>
  <c r="N182" i="15"/>
  <c r="O122" i="15"/>
  <c r="O182" i="15"/>
  <c r="P122" i="15"/>
  <c r="P182" i="15"/>
  <c r="Q122" i="15"/>
  <c r="Q182" i="15"/>
  <c r="R122" i="15"/>
  <c r="R182" i="15"/>
  <c r="S122" i="15"/>
  <c r="S182" i="15"/>
  <c r="T122" i="15"/>
  <c r="T182" i="15"/>
  <c r="U122" i="15"/>
  <c r="U182" i="15"/>
  <c r="V122" i="15"/>
  <c r="V182" i="15"/>
  <c r="W122" i="15"/>
  <c r="W182" i="15"/>
  <c r="X122" i="15"/>
  <c r="X182" i="15"/>
  <c r="Y122" i="15"/>
  <c r="Y182" i="15"/>
  <c r="Z122" i="15"/>
  <c r="Z182" i="15"/>
  <c r="AA122" i="15"/>
  <c r="AA182" i="15"/>
  <c r="AB122" i="15"/>
  <c r="AB182" i="15"/>
  <c r="AC122" i="15"/>
  <c r="AC182" i="15"/>
  <c r="AD122" i="15"/>
  <c r="AD182" i="15"/>
  <c r="AE122" i="15"/>
  <c r="AE182" i="15"/>
  <c r="AF122" i="15"/>
  <c r="AF182" i="15"/>
  <c r="AG122" i="15"/>
  <c r="AG182" i="15"/>
  <c r="D123" i="15"/>
  <c r="D183" i="15"/>
  <c r="E123" i="15"/>
  <c r="E183" i="15"/>
  <c r="F123" i="15"/>
  <c r="F183" i="15"/>
  <c r="G123" i="15"/>
  <c r="G183" i="15"/>
  <c r="H123" i="15"/>
  <c r="H183" i="15"/>
  <c r="I123" i="15"/>
  <c r="I183" i="15"/>
  <c r="J123" i="15"/>
  <c r="J183" i="15"/>
  <c r="K123" i="15"/>
  <c r="K183" i="15"/>
  <c r="L123" i="15"/>
  <c r="L183" i="15"/>
  <c r="M123" i="15"/>
  <c r="M183" i="15"/>
  <c r="N123" i="15"/>
  <c r="N183" i="15"/>
  <c r="O123" i="15"/>
  <c r="O183" i="15"/>
  <c r="P123" i="15"/>
  <c r="P183" i="15"/>
  <c r="Q123" i="15"/>
  <c r="Q183" i="15"/>
  <c r="R123" i="15"/>
  <c r="R183" i="15"/>
  <c r="S123" i="15"/>
  <c r="S183" i="15"/>
  <c r="T123" i="15"/>
  <c r="T183" i="15"/>
  <c r="U123" i="15"/>
  <c r="U183" i="15"/>
  <c r="V123" i="15"/>
  <c r="V183" i="15"/>
  <c r="W123" i="15"/>
  <c r="W183" i="15"/>
  <c r="X123" i="15"/>
  <c r="X183" i="15"/>
  <c r="Y123" i="15"/>
  <c r="Y183" i="15"/>
  <c r="Z123" i="15"/>
  <c r="Z183" i="15"/>
  <c r="AA123" i="15"/>
  <c r="AA183" i="15"/>
  <c r="AB123" i="15"/>
  <c r="AB183" i="15"/>
  <c r="AC123" i="15"/>
  <c r="AC183" i="15"/>
  <c r="AD123" i="15"/>
  <c r="AD183" i="15"/>
  <c r="AE123" i="15"/>
  <c r="AE183" i="15"/>
  <c r="AF123" i="15"/>
  <c r="AF183" i="15"/>
  <c r="AG123" i="15"/>
  <c r="AG183" i="15"/>
  <c r="D124" i="15"/>
  <c r="D184" i="15"/>
  <c r="E124" i="15"/>
  <c r="E184" i="15"/>
  <c r="F124" i="15"/>
  <c r="F184" i="15"/>
  <c r="G124" i="15"/>
  <c r="G184" i="15"/>
  <c r="H124" i="15"/>
  <c r="H184" i="15"/>
  <c r="I124" i="15"/>
  <c r="I184" i="15"/>
  <c r="J124" i="15"/>
  <c r="J184" i="15"/>
  <c r="K124" i="15"/>
  <c r="K184" i="15"/>
  <c r="L124" i="15"/>
  <c r="L184" i="15"/>
  <c r="M124" i="15"/>
  <c r="M184" i="15"/>
  <c r="N124" i="15"/>
  <c r="N184" i="15"/>
  <c r="O124" i="15"/>
  <c r="O184" i="15"/>
  <c r="P124" i="15"/>
  <c r="P184" i="15"/>
  <c r="Q124" i="15"/>
  <c r="Q184" i="15"/>
  <c r="R124" i="15"/>
  <c r="R184" i="15"/>
  <c r="S124" i="15"/>
  <c r="S184" i="15"/>
  <c r="T124" i="15"/>
  <c r="T184" i="15"/>
  <c r="U124" i="15"/>
  <c r="U184" i="15"/>
  <c r="V124" i="15"/>
  <c r="V184" i="15"/>
  <c r="W124" i="15"/>
  <c r="W184" i="15"/>
  <c r="X124" i="15"/>
  <c r="X184" i="15"/>
  <c r="Y124" i="15"/>
  <c r="Y184" i="15"/>
  <c r="Z124" i="15"/>
  <c r="Z184" i="15"/>
  <c r="AA124" i="15"/>
  <c r="AA184" i="15"/>
  <c r="AB124" i="15"/>
  <c r="AB184" i="15"/>
  <c r="AC124" i="15"/>
  <c r="AC184" i="15"/>
  <c r="AD124" i="15"/>
  <c r="AD184" i="15"/>
  <c r="AE124" i="15"/>
  <c r="AE184" i="15"/>
  <c r="AF124" i="15"/>
  <c r="AF184" i="15"/>
  <c r="AG124" i="15"/>
  <c r="AG184" i="15"/>
  <c r="D125" i="15"/>
  <c r="D185" i="15"/>
  <c r="E125" i="15"/>
  <c r="E185" i="15"/>
  <c r="F125" i="15"/>
  <c r="F185" i="15"/>
  <c r="G125" i="15"/>
  <c r="G185" i="15"/>
  <c r="H125" i="15"/>
  <c r="H185" i="15"/>
  <c r="I125" i="15"/>
  <c r="I185" i="15"/>
  <c r="J125" i="15"/>
  <c r="J185" i="15"/>
  <c r="K125" i="15"/>
  <c r="K185" i="15"/>
  <c r="L125" i="15"/>
  <c r="L185" i="15"/>
  <c r="M125" i="15"/>
  <c r="M185" i="15"/>
  <c r="N125" i="15"/>
  <c r="N185" i="15"/>
  <c r="O125" i="15"/>
  <c r="O185" i="15"/>
  <c r="P125" i="15"/>
  <c r="P185" i="15"/>
  <c r="Q125" i="15"/>
  <c r="Q185" i="15"/>
  <c r="R125" i="15"/>
  <c r="R185" i="15"/>
  <c r="S125" i="15"/>
  <c r="S185" i="15"/>
  <c r="T125" i="15"/>
  <c r="T185" i="15"/>
  <c r="U125" i="15"/>
  <c r="U185" i="15"/>
  <c r="V125" i="15"/>
  <c r="V185" i="15"/>
  <c r="W125" i="15"/>
  <c r="W185" i="15"/>
  <c r="X125" i="15"/>
  <c r="X185" i="15"/>
  <c r="Y125" i="15"/>
  <c r="Y185" i="15"/>
  <c r="Z125" i="15"/>
  <c r="Z185" i="15"/>
  <c r="AA125" i="15"/>
  <c r="AA185" i="15"/>
  <c r="AB125" i="15"/>
  <c r="AB185" i="15"/>
  <c r="AC125" i="15"/>
  <c r="AC185" i="15"/>
  <c r="AD125" i="15"/>
  <c r="AD185" i="15"/>
  <c r="AE125" i="15"/>
  <c r="AE185" i="15"/>
  <c r="AF125" i="15"/>
  <c r="AF185" i="15"/>
  <c r="AG125" i="15"/>
  <c r="AG185" i="15"/>
  <c r="D126" i="15"/>
  <c r="D186" i="15"/>
  <c r="E126" i="15"/>
  <c r="E186" i="15"/>
  <c r="F126" i="15"/>
  <c r="F186" i="15"/>
  <c r="G126" i="15"/>
  <c r="G186" i="15"/>
  <c r="H126" i="15"/>
  <c r="H186" i="15"/>
  <c r="I126" i="15"/>
  <c r="I186" i="15"/>
  <c r="J126" i="15"/>
  <c r="J186" i="15"/>
  <c r="K126" i="15"/>
  <c r="K186" i="15"/>
  <c r="L126" i="15"/>
  <c r="L186" i="15"/>
  <c r="M126" i="15"/>
  <c r="M186" i="15"/>
  <c r="N126" i="15"/>
  <c r="N186" i="15"/>
  <c r="O126" i="15"/>
  <c r="O186" i="15"/>
  <c r="P126" i="15"/>
  <c r="P186" i="15"/>
  <c r="Q126" i="15"/>
  <c r="Q186" i="15"/>
  <c r="R126" i="15"/>
  <c r="R186" i="15"/>
  <c r="S126" i="15"/>
  <c r="S186" i="15"/>
  <c r="T126" i="15"/>
  <c r="T186" i="15"/>
  <c r="U126" i="15"/>
  <c r="U186" i="15"/>
  <c r="V126" i="15"/>
  <c r="V186" i="15"/>
  <c r="W126" i="15"/>
  <c r="W186" i="15"/>
  <c r="X126" i="15"/>
  <c r="X186" i="15"/>
  <c r="Y126" i="15"/>
  <c r="Y186" i="15"/>
  <c r="Z126" i="15"/>
  <c r="Z186" i="15"/>
  <c r="AA126" i="15"/>
  <c r="AA186" i="15"/>
  <c r="AB126" i="15"/>
  <c r="AB186" i="15"/>
  <c r="AC126" i="15"/>
  <c r="AC186" i="15"/>
  <c r="AD126" i="15"/>
  <c r="AD186" i="15"/>
  <c r="AE126" i="15"/>
  <c r="AE186" i="15"/>
  <c r="AF126" i="15"/>
  <c r="AF186" i="15"/>
  <c r="AG126" i="15"/>
  <c r="AG186" i="15"/>
  <c r="D127" i="15"/>
  <c r="D187" i="15"/>
  <c r="E127" i="15"/>
  <c r="E187" i="15"/>
  <c r="F127" i="15"/>
  <c r="F187" i="15"/>
  <c r="G127" i="15"/>
  <c r="G187" i="15"/>
  <c r="H127" i="15"/>
  <c r="H187" i="15"/>
  <c r="I127" i="15"/>
  <c r="I187" i="15"/>
  <c r="J127" i="15"/>
  <c r="J187" i="15"/>
  <c r="K127" i="15"/>
  <c r="K187" i="15"/>
  <c r="L127" i="15"/>
  <c r="L187" i="15"/>
  <c r="M127" i="15"/>
  <c r="M187" i="15"/>
  <c r="N127" i="15"/>
  <c r="N187" i="15"/>
  <c r="O127" i="15"/>
  <c r="O187" i="15"/>
  <c r="P127" i="15"/>
  <c r="P187" i="15"/>
  <c r="Q127" i="15"/>
  <c r="Q187" i="15"/>
  <c r="R127" i="15"/>
  <c r="R187" i="15"/>
  <c r="S127" i="15"/>
  <c r="S187" i="15"/>
  <c r="T127" i="15"/>
  <c r="T187" i="15"/>
  <c r="U127" i="15"/>
  <c r="U187" i="15"/>
  <c r="V127" i="15"/>
  <c r="V187" i="15"/>
  <c r="W127" i="15"/>
  <c r="W187" i="15"/>
  <c r="X127" i="15"/>
  <c r="X187" i="15"/>
  <c r="Y127" i="15"/>
  <c r="Y187" i="15"/>
  <c r="Z127" i="15"/>
  <c r="Z187" i="15"/>
  <c r="AA127" i="15"/>
  <c r="AA187" i="15"/>
  <c r="AB127" i="15"/>
  <c r="AB187" i="15"/>
  <c r="AC127" i="15"/>
  <c r="AC187" i="15"/>
  <c r="AD127" i="15"/>
  <c r="AD187" i="15"/>
  <c r="AE127" i="15"/>
  <c r="AE187" i="15"/>
  <c r="AF127" i="15"/>
  <c r="AF187" i="15"/>
  <c r="AG127" i="15"/>
  <c r="AG187" i="15"/>
  <c r="D128" i="15"/>
  <c r="D188" i="15"/>
  <c r="E128" i="15"/>
  <c r="E188" i="15"/>
  <c r="F128" i="15"/>
  <c r="F188" i="15"/>
  <c r="G128" i="15"/>
  <c r="G188" i="15"/>
  <c r="H128" i="15"/>
  <c r="H188" i="15"/>
  <c r="I128" i="15"/>
  <c r="I188" i="15"/>
  <c r="J128" i="15"/>
  <c r="J188" i="15"/>
  <c r="K128" i="15"/>
  <c r="K188" i="15"/>
  <c r="L128" i="15"/>
  <c r="L188" i="15"/>
  <c r="M128" i="15"/>
  <c r="M188" i="15"/>
  <c r="N128" i="15"/>
  <c r="N188" i="15"/>
  <c r="O128" i="15"/>
  <c r="O188" i="15"/>
  <c r="P128" i="15"/>
  <c r="P188" i="15"/>
  <c r="Q128" i="15"/>
  <c r="Q188" i="15"/>
  <c r="R128" i="15"/>
  <c r="R188" i="15"/>
  <c r="S128" i="15"/>
  <c r="S188" i="15"/>
  <c r="T128" i="15"/>
  <c r="T188" i="15"/>
  <c r="U128" i="15"/>
  <c r="U188" i="15"/>
  <c r="V128" i="15"/>
  <c r="V188" i="15"/>
  <c r="W128" i="15"/>
  <c r="W188" i="15"/>
  <c r="X128" i="15"/>
  <c r="X188" i="15"/>
  <c r="Y128" i="15"/>
  <c r="Y188" i="15"/>
  <c r="Z128" i="15"/>
  <c r="Z188" i="15"/>
  <c r="AA128" i="15"/>
  <c r="AA188" i="15"/>
  <c r="AB128" i="15"/>
  <c r="AB188" i="15"/>
  <c r="AC128" i="15"/>
  <c r="AC188" i="15"/>
  <c r="AD128" i="15"/>
  <c r="AD188" i="15"/>
  <c r="AE128" i="15"/>
  <c r="AE188" i="15"/>
  <c r="AF128" i="15"/>
  <c r="AF188" i="15"/>
  <c r="AG128" i="15"/>
  <c r="AG188" i="15"/>
  <c r="D129" i="15"/>
  <c r="D189" i="15"/>
  <c r="E129" i="15"/>
  <c r="E189" i="15"/>
  <c r="F129" i="15"/>
  <c r="F189" i="15"/>
  <c r="G129" i="15"/>
  <c r="G189" i="15"/>
  <c r="H129" i="15"/>
  <c r="H189" i="15"/>
  <c r="I129" i="15"/>
  <c r="I189" i="15"/>
  <c r="J129" i="15"/>
  <c r="J189" i="15"/>
  <c r="K129" i="15"/>
  <c r="K189" i="15"/>
  <c r="L129" i="15"/>
  <c r="L189" i="15"/>
  <c r="M129" i="15"/>
  <c r="M189" i="15"/>
  <c r="N129" i="15"/>
  <c r="N189" i="15"/>
  <c r="O129" i="15"/>
  <c r="O189" i="15"/>
  <c r="P129" i="15"/>
  <c r="P189" i="15"/>
  <c r="Q129" i="15"/>
  <c r="Q189" i="15"/>
  <c r="R129" i="15"/>
  <c r="R189" i="15"/>
  <c r="S129" i="15"/>
  <c r="S189" i="15"/>
  <c r="T129" i="15"/>
  <c r="T189" i="15"/>
  <c r="U129" i="15"/>
  <c r="U189" i="15"/>
  <c r="V129" i="15"/>
  <c r="V189" i="15"/>
  <c r="W129" i="15"/>
  <c r="W189" i="15"/>
  <c r="X129" i="15"/>
  <c r="X189" i="15"/>
  <c r="Y129" i="15"/>
  <c r="Y189" i="15"/>
  <c r="Z129" i="15"/>
  <c r="Z189" i="15"/>
  <c r="AA129" i="15"/>
  <c r="AA189" i="15"/>
  <c r="AB129" i="15"/>
  <c r="AB189" i="15"/>
  <c r="AC129" i="15"/>
  <c r="AC189" i="15"/>
  <c r="AD129" i="15"/>
  <c r="AD189" i="15"/>
  <c r="AE129" i="15"/>
  <c r="AE189" i="15"/>
  <c r="AF129" i="15"/>
  <c r="AF189" i="15"/>
  <c r="AG129" i="15"/>
  <c r="AG189" i="15"/>
  <c r="E130" i="15"/>
  <c r="E190" i="15"/>
  <c r="F130" i="15"/>
  <c r="F190" i="15"/>
  <c r="G130" i="15"/>
  <c r="G190" i="15"/>
  <c r="H130" i="15"/>
  <c r="H190" i="15"/>
  <c r="I130" i="15"/>
  <c r="I190" i="15"/>
  <c r="J130" i="15"/>
  <c r="J190" i="15"/>
  <c r="K130" i="15"/>
  <c r="K190" i="15"/>
  <c r="L130" i="15"/>
  <c r="L190" i="15"/>
  <c r="M130" i="15"/>
  <c r="M190" i="15"/>
  <c r="N130" i="15"/>
  <c r="N190" i="15"/>
  <c r="O130" i="15"/>
  <c r="O190" i="15"/>
  <c r="P130" i="15"/>
  <c r="P190" i="15"/>
  <c r="Q130" i="15"/>
  <c r="Q190" i="15"/>
  <c r="R130" i="15"/>
  <c r="R190" i="15"/>
  <c r="S130" i="15"/>
  <c r="S190" i="15"/>
  <c r="T130" i="15"/>
  <c r="T190" i="15"/>
  <c r="U130" i="15"/>
  <c r="U190" i="15"/>
  <c r="V130" i="15"/>
  <c r="V190" i="15"/>
  <c r="W130" i="15"/>
  <c r="W190" i="15"/>
  <c r="X130" i="15"/>
  <c r="X190" i="15"/>
  <c r="Y130" i="15"/>
  <c r="Y190" i="15"/>
  <c r="Z130" i="15"/>
  <c r="Z190" i="15"/>
  <c r="AA130" i="15"/>
  <c r="AA190" i="15"/>
  <c r="AB130" i="15"/>
  <c r="AB190" i="15"/>
  <c r="AC130" i="15"/>
  <c r="AC190" i="15"/>
  <c r="AD130" i="15"/>
  <c r="AD190" i="15"/>
  <c r="AE130" i="15"/>
  <c r="AE190" i="15"/>
  <c r="AF130" i="15"/>
  <c r="AF190" i="15"/>
  <c r="AG130" i="15"/>
  <c r="AG190" i="15"/>
  <c r="E107" i="15"/>
  <c r="E167" i="15"/>
  <c r="F107" i="15"/>
  <c r="F167" i="15"/>
  <c r="G107" i="15"/>
  <c r="G167" i="15"/>
  <c r="H107" i="15"/>
  <c r="H167" i="15"/>
  <c r="I107" i="15"/>
  <c r="I167" i="15"/>
  <c r="J107" i="15"/>
  <c r="J167" i="15"/>
  <c r="K107" i="15"/>
  <c r="K167" i="15"/>
  <c r="L107" i="15"/>
  <c r="L167" i="15"/>
  <c r="M107" i="15"/>
  <c r="M167" i="15"/>
  <c r="N107" i="15"/>
  <c r="N167" i="15"/>
  <c r="O107" i="15"/>
  <c r="O167" i="15"/>
  <c r="P107" i="15"/>
  <c r="P167" i="15"/>
  <c r="Q107" i="15"/>
  <c r="Q167" i="15"/>
  <c r="R107" i="15"/>
  <c r="R167" i="15"/>
  <c r="S107" i="15"/>
  <c r="S167" i="15"/>
  <c r="T107" i="15"/>
  <c r="T167" i="15"/>
  <c r="U107" i="15"/>
  <c r="U167" i="15"/>
  <c r="V107" i="15"/>
  <c r="V167" i="15"/>
  <c r="W107" i="15"/>
  <c r="W167" i="15"/>
  <c r="X107" i="15"/>
  <c r="X167" i="15"/>
  <c r="Y107" i="15"/>
  <c r="Y167" i="15"/>
  <c r="Z107" i="15"/>
  <c r="Z167" i="15"/>
  <c r="AA107" i="15"/>
  <c r="AA167" i="15"/>
  <c r="AB107" i="15"/>
  <c r="AB167" i="15"/>
  <c r="AC107" i="15"/>
  <c r="AC167" i="15"/>
  <c r="AD107" i="15"/>
  <c r="AD167" i="15"/>
  <c r="AE107" i="15"/>
  <c r="AE167" i="15"/>
  <c r="AF107" i="15"/>
  <c r="AF167" i="15"/>
  <c r="AG107" i="15"/>
  <c r="AG167" i="15"/>
  <c r="D135" i="15"/>
  <c r="D134" i="15"/>
  <c r="AM138" i="15"/>
  <c r="AM137" i="15"/>
  <c r="B135" i="15"/>
  <c r="B134" i="15"/>
  <c r="B21" i="18"/>
  <c r="AQ11" i="16"/>
  <c r="B39" i="18"/>
  <c r="Y68" i="25"/>
  <c r="X68" i="25"/>
  <c r="W68" i="25"/>
  <c r="V68" i="25"/>
  <c r="U68" i="25"/>
  <c r="T68" i="25"/>
  <c r="S68" i="25"/>
  <c r="R68" i="25"/>
  <c r="Q68" i="25"/>
  <c r="P68" i="25"/>
  <c r="O68" i="25"/>
  <c r="N68" i="25"/>
  <c r="M68" i="25"/>
  <c r="L68" i="25"/>
  <c r="K68" i="25"/>
  <c r="J68" i="25"/>
  <c r="I68" i="25"/>
  <c r="H68" i="25"/>
  <c r="G68" i="25"/>
  <c r="F68" i="25"/>
  <c r="E68" i="25"/>
  <c r="D68" i="25"/>
  <c r="C68" i="25"/>
  <c r="B68" i="25"/>
  <c r="C49" i="25"/>
  <c r="D49" i="25"/>
  <c r="E49" i="25"/>
  <c r="F49" i="25"/>
  <c r="G49" i="25"/>
  <c r="H49" i="25"/>
  <c r="I49" i="25"/>
  <c r="J49" i="25"/>
  <c r="K49" i="25"/>
  <c r="L49" i="25"/>
  <c r="M49" i="25"/>
  <c r="N49" i="25"/>
  <c r="O49" i="25"/>
  <c r="P49" i="25"/>
  <c r="Q49" i="25"/>
  <c r="R49" i="25"/>
  <c r="S49" i="25"/>
  <c r="T49" i="25"/>
  <c r="U49" i="25"/>
  <c r="V49" i="25"/>
  <c r="W49" i="25"/>
  <c r="X49" i="25"/>
  <c r="Y49" i="25"/>
  <c r="C42" i="25"/>
  <c r="D42" i="25"/>
  <c r="E42" i="25"/>
  <c r="F42" i="25"/>
  <c r="G42" i="25"/>
  <c r="H42" i="25"/>
  <c r="I42" i="25"/>
  <c r="J42" i="25"/>
  <c r="K42" i="25"/>
  <c r="L42" i="25"/>
  <c r="M42" i="25"/>
  <c r="N42" i="25"/>
  <c r="O42" i="25"/>
  <c r="P42" i="25"/>
  <c r="Q42" i="25"/>
  <c r="R42" i="25"/>
  <c r="S42" i="25"/>
  <c r="T42" i="25"/>
  <c r="U42" i="25"/>
  <c r="V42" i="25"/>
  <c r="W42" i="25"/>
  <c r="X42" i="25"/>
  <c r="Y42" i="25"/>
  <c r="C25" i="25"/>
  <c r="D25" i="25"/>
  <c r="E25" i="25"/>
  <c r="F25" i="25"/>
  <c r="G25" i="25"/>
  <c r="H25" i="25"/>
  <c r="I25" i="25"/>
  <c r="J25" i="25"/>
  <c r="K25" i="25"/>
  <c r="L25" i="25"/>
  <c r="M25" i="25"/>
  <c r="N25" i="25"/>
  <c r="O25" i="25"/>
  <c r="P25" i="25"/>
  <c r="Q25" i="25"/>
  <c r="R25" i="25"/>
  <c r="S25" i="25"/>
  <c r="T25" i="25"/>
  <c r="U25" i="25"/>
  <c r="V25" i="25"/>
  <c r="W25" i="25"/>
  <c r="X25" i="25"/>
  <c r="Y25" i="25"/>
  <c r="B43" i="18"/>
  <c r="C69" i="18"/>
  <c r="D69" i="18"/>
  <c r="E69" i="18"/>
  <c r="F69" i="18"/>
  <c r="G69" i="18"/>
  <c r="H69" i="18"/>
  <c r="I69" i="18"/>
  <c r="J69" i="18"/>
  <c r="K69" i="18"/>
  <c r="L69" i="18"/>
  <c r="M69" i="18"/>
  <c r="N69" i="18"/>
  <c r="O69" i="18"/>
  <c r="P69" i="18"/>
  <c r="Q69" i="18"/>
  <c r="R69" i="18"/>
  <c r="S69" i="18"/>
  <c r="T69" i="18"/>
  <c r="U69" i="18"/>
  <c r="V69" i="18"/>
  <c r="W69" i="18"/>
  <c r="X69" i="18"/>
  <c r="Y69" i="18"/>
  <c r="Z69" i="18"/>
  <c r="AA69" i="18"/>
  <c r="AB69" i="18"/>
  <c r="AC69" i="18"/>
  <c r="AD69" i="18"/>
  <c r="AE69" i="18"/>
  <c r="AF69" i="18"/>
  <c r="AF39" i="18"/>
  <c r="AE39" i="18"/>
  <c r="AD39" i="18"/>
  <c r="AC39" i="18"/>
  <c r="AB39" i="18"/>
  <c r="AA39" i="18"/>
  <c r="Z39" i="18"/>
  <c r="Y39" i="18"/>
  <c r="X39" i="18"/>
  <c r="W39" i="18"/>
  <c r="V39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D39" i="18"/>
  <c r="C39" i="18"/>
  <c r="B28" i="18"/>
  <c r="C50" i="18"/>
  <c r="D50" i="18"/>
  <c r="E50" i="18"/>
  <c r="F50" i="18"/>
  <c r="G50" i="18"/>
  <c r="H50" i="18"/>
  <c r="I50" i="18"/>
  <c r="J50" i="18"/>
  <c r="K50" i="18"/>
  <c r="L50" i="18"/>
  <c r="M50" i="18"/>
  <c r="N50" i="18"/>
  <c r="O50" i="18"/>
  <c r="P50" i="18"/>
  <c r="Q50" i="18"/>
  <c r="R50" i="18"/>
  <c r="S50" i="18"/>
  <c r="T50" i="18"/>
  <c r="U50" i="18"/>
  <c r="V50" i="18"/>
  <c r="W50" i="18"/>
  <c r="X50" i="18"/>
  <c r="Y50" i="18"/>
  <c r="Z50" i="18"/>
  <c r="AA50" i="18"/>
  <c r="AB50" i="18"/>
  <c r="AC50" i="18"/>
  <c r="AD50" i="18"/>
  <c r="AE50" i="18"/>
  <c r="AF50" i="18"/>
  <c r="B27" i="18"/>
  <c r="B26" i="18"/>
  <c r="C25" i="18"/>
  <c r="D25" i="18"/>
  <c r="E25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C26" i="18"/>
  <c r="D26" i="18"/>
  <c r="E26" i="18"/>
  <c r="F26" i="18"/>
  <c r="G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E26" i="18"/>
  <c r="AF26" i="18"/>
  <c r="C27" i="18"/>
  <c r="D27" i="18"/>
  <c r="E27" i="18"/>
  <c r="F27" i="18"/>
  <c r="G27" i="18"/>
  <c r="H27" i="18"/>
  <c r="I27" i="18"/>
  <c r="J27" i="18"/>
  <c r="K27" i="18"/>
  <c r="L27" i="18"/>
  <c r="M27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E27" i="18"/>
  <c r="AF27" i="18"/>
  <c r="C28" i="18"/>
  <c r="D28" i="18"/>
  <c r="E28" i="18"/>
  <c r="F28" i="18"/>
  <c r="G28" i="18"/>
  <c r="H28" i="18"/>
  <c r="I28" i="18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E28" i="18"/>
  <c r="AF28" i="18"/>
  <c r="B29" i="18"/>
  <c r="C29" i="18"/>
  <c r="D29" i="18"/>
  <c r="E29" i="18"/>
  <c r="F29" i="18"/>
  <c r="G29" i="18"/>
  <c r="H29" i="18"/>
  <c r="I29" i="18"/>
  <c r="J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E29" i="18"/>
  <c r="AF29" i="18"/>
  <c r="B30" i="18"/>
  <c r="C30" i="18"/>
  <c r="D30" i="18"/>
  <c r="E30" i="18"/>
  <c r="F30" i="18"/>
  <c r="G30" i="18"/>
  <c r="H30" i="18"/>
  <c r="I30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E30" i="18"/>
  <c r="AF30" i="18"/>
  <c r="B31" i="18"/>
  <c r="C31" i="18"/>
  <c r="D31" i="18"/>
  <c r="E31" i="18"/>
  <c r="F31" i="18"/>
  <c r="G31" i="18"/>
  <c r="H31" i="18"/>
  <c r="I31" i="18"/>
  <c r="J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E31" i="18"/>
  <c r="AF31" i="18"/>
  <c r="B32" i="18"/>
  <c r="C32" i="18"/>
  <c r="D32" i="18"/>
  <c r="E32" i="18"/>
  <c r="F32" i="18"/>
  <c r="G32" i="18"/>
  <c r="H32" i="18"/>
  <c r="I32" i="18"/>
  <c r="J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E32" i="18"/>
  <c r="AF32" i="18"/>
  <c r="B33" i="18"/>
  <c r="C33" i="18"/>
  <c r="D33" i="18"/>
  <c r="E33" i="18"/>
  <c r="F33" i="18"/>
  <c r="G33" i="18"/>
  <c r="H33" i="18"/>
  <c r="I33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E33" i="18"/>
  <c r="AF33" i="18"/>
  <c r="B34" i="18"/>
  <c r="C34" i="18"/>
  <c r="D34" i="18"/>
  <c r="E34" i="18"/>
  <c r="F34" i="18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E34" i="18"/>
  <c r="AF34" i="18"/>
  <c r="B35" i="18"/>
  <c r="C35" i="18"/>
  <c r="D35" i="18"/>
  <c r="E35" i="18"/>
  <c r="F35" i="18"/>
  <c r="G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E35" i="18"/>
  <c r="AF35" i="18"/>
  <c r="B36" i="18"/>
  <c r="C36" i="18"/>
  <c r="D36" i="18"/>
  <c r="E36" i="18"/>
  <c r="F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E36" i="18"/>
  <c r="AF36" i="18"/>
  <c r="C42" i="18"/>
  <c r="D42" i="18"/>
  <c r="E42" i="18"/>
  <c r="F42" i="18"/>
  <c r="G42" i="18"/>
  <c r="H42" i="18"/>
  <c r="I42" i="18"/>
  <c r="J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/>
  <c r="AD42" i="18"/>
  <c r="AE42" i="18"/>
  <c r="AF42" i="18"/>
  <c r="AI19" i="18"/>
  <c r="AH19" i="18"/>
  <c r="C18" i="18"/>
  <c r="D18" i="18"/>
  <c r="E18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E18" i="18"/>
  <c r="AF18" i="18"/>
  <c r="AF23" i="18"/>
  <c r="AE23" i="18"/>
  <c r="AD23" i="18"/>
  <c r="AC23" i="18"/>
  <c r="AB23" i="18"/>
  <c r="AA23" i="18"/>
  <c r="Z23" i="18"/>
  <c r="Y23" i="18"/>
  <c r="X23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C23" i="18"/>
  <c r="AF21" i="18"/>
  <c r="AF43" i="18"/>
  <c r="AE21" i="18"/>
  <c r="AE43" i="18"/>
  <c r="AD21" i="18"/>
  <c r="AD43" i="18"/>
  <c r="AC21" i="18"/>
  <c r="AC43" i="18"/>
  <c r="AB21" i="18"/>
  <c r="AB43" i="18"/>
  <c r="AA21" i="18"/>
  <c r="AA43" i="18"/>
  <c r="Z21" i="18"/>
  <c r="Z43" i="18"/>
  <c r="Y21" i="18"/>
  <c r="Y43" i="18"/>
  <c r="X21" i="18"/>
  <c r="X43" i="18"/>
  <c r="W21" i="18"/>
  <c r="W43" i="18"/>
  <c r="V21" i="18"/>
  <c r="V43" i="18"/>
  <c r="U21" i="18"/>
  <c r="U43" i="18"/>
  <c r="T21" i="18"/>
  <c r="T43" i="18"/>
  <c r="S21" i="18"/>
  <c r="S43" i="18"/>
  <c r="R21" i="18"/>
  <c r="R43" i="18"/>
  <c r="Q21" i="18"/>
  <c r="Q43" i="18"/>
  <c r="P21" i="18"/>
  <c r="P43" i="18"/>
  <c r="O21" i="18"/>
  <c r="O43" i="18"/>
  <c r="N21" i="18"/>
  <c r="N43" i="18"/>
  <c r="M21" i="18"/>
  <c r="M43" i="18"/>
  <c r="L21" i="18"/>
  <c r="L43" i="18"/>
  <c r="K21" i="18"/>
  <c r="K43" i="18"/>
  <c r="J21" i="18"/>
  <c r="J43" i="18"/>
  <c r="I21" i="18"/>
  <c r="I43" i="18"/>
  <c r="H21" i="18"/>
  <c r="H43" i="18"/>
  <c r="G21" i="18"/>
  <c r="G43" i="18"/>
  <c r="F21" i="18"/>
  <c r="F43" i="18"/>
  <c r="E21" i="18"/>
  <c r="E43" i="18"/>
  <c r="D21" i="18"/>
  <c r="D43" i="18"/>
  <c r="C21" i="18"/>
  <c r="C43" i="18"/>
  <c r="B23" i="18"/>
  <c r="B44" i="18"/>
  <c r="I15" i="18"/>
  <c r="H15" i="18"/>
  <c r="G15" i="18"/>
  <c r="F11" i="17"/>
  <c r="AG100" i="35"/>
  <c r="AF100" i="35"/>
  <c r="AH100" i="35"/>
  <c r="C23" i="35"/>
  <c r="C28" i="35"/>
  <c r="C21" i="35"/>
  <c r="G23" i="35"/>
  <c r="G21" i="35"/>
  <c r="K23" i="35"/>
  <c r="K21" i="35"/>
  <c r="M23" i="35"/>
  <c r="M21" i="35"/>
  <c r="Q23" i="35"/>
  <c r="Q21" i="35"/>
  <c r="W23" i="35"/>
  <c r="W21" i="35"/>
  <c r="E23" i="35"/>
  <c r="E21" i="35"/>
  <c r="I23" i="35"/>
  <c r="I21" i="35"/>
  <c r="O23" i="35"/>
  <c r="O21" i="35"/>
  <c r="S23" i="35"/>
  <c r="S21" i="35"/>
  <c r="U23" i="35"/>
  <c r="U21" i="35"/>
  <c r="D21" i="35"/>
  <c r="D23" i="35"/>
  <c r="F21" i="35"/>
  <c r="F23" i="35"/>
  <c r="H21" i="35"/>
  <c r="H23" i="35"/>
  <c r="J21" i="35"/>
  <c r="J23" i="35"/>
  <c r="L21" i="35"/>
  <c r="L23" i="35"/>
  <c r="N21" i="35"/>
  <c r="N23" i="35"/>
  <c r="P21" i="35"/>
  <c r="P23" i="35"/>
  <c r="R21" i="35"/>
  <c r="R23" i="35"/>
  <c r="T21" i="35"/>
  <c r="T23" i="35"/>
  <c r="V21" i="35"/>
  <c r="V23" i="35"/>
  <c r="X21" i="35"/>
  <c r="X23" i="35"/>
  <c r="F35" i="26"/>
  <c r="N35" i="26"/>
  <c r="R35" i="26"/>
  <c r="V35" i="26"/>
  <c r="AD35" i="26"/>
  <c r="AL35" i="26"/>
  <c r="B23" i="35"/>
  <c r="B21" i="35"/>
  <c r="AG130" i="35"/>
  <c r="B35" i="26"/>
  <c r="AF130" i="35"/>
  <c r="AY59" i="35"/>
  <c r="AH130" i="35"/>
  <c r="E34" i="26"/>
  <c r="I34" i="26"/>
  <c r="M34" i="26"/>
  <c r="Q34" i="26"/>
  <c r="U34" i="26"/>
  <c r="Y34" i="26"/>
  <c r="AC34" i="26"/>
  <c r="AG34" i="26"/>
  <c r="AK34" i="26"/>
  <c r="C38" i="35"/>
  <c r="C37" i="35"/>
  <c r="G38" i="35"/>
  <c r="G37" i="35"/>
  <c r="O38" i="35"/>
  <c r="O37" i="35"/>
  <c r="S38" i="35"/>
  <c r="S37" i="35"/>
  <c r="U38" i="35"/>
  <c r="U37" i="35"/>
  <c r="B38" i="35"/>
  <c r="D38" i="35"/>
  <c r="D37" i="35"/>
  <c r="F38" i="35"/>
  <c r="F37" i="35"/>
  <c r="H38" i="35"/>
  <c r="H37" i="35"/>
  <c r="J38" i="35"/>
  <c r="J37" i="35"/>
  <c r="L38" i="35"/>
  <c r="L37" i="35"/>
  <c r="N38" i="35"/>
  <c r="N37" i="35"/>
  <c r="P29" i="35"/>
  <c r="P38" i="35"/>
  <c r="P37" i="35"/>
  <c r="R29" i="35"/>
  <c r="R38" i="35"/>
  <c r="R37" i="35"/>
  <c r="T27" i="35"/>
  <c r="T38" i="35"/>
  <c r="T37" i="35"/>
  <c r="V27" i="35"/>
  <c r="V38" i="35"/>
  <c r="V37" i="35"/>
  <c r="X27" i="35"/>
  <c r="X38" i="35"/>
  <c r="X37" i="35"/>
  <c r="E38" i="35"/>
  <c r="E37" i="35"/>
  <c r="I38" i="35"/>
  <c r="I37" i="35"/>
  <c r="K38" i="35"/>
  <c r="K37" i="35"/>
  <c r="M38" i="35"/>
  <c r="M37" i="35"/>
  <c r="Q38" i="35"/>
  <c r="Q37" i="35"/>
  <c r="W38" i="35"/>
  <c r="W37" i="35"/>
  <c r="AL34" i="30"/>
  <c r="AQ12" i="30"/>
  <c r="AQ11" i="30"/>
  <c r="AQ10" i="30"/>
  <c r="AQ9" i="30"/>
  <c r="AM30" i="31"/>
  <c r="AN28" i="31"/>
  <c r="AP25" i="31"/>
  <c r="AN24" i="31"/>
  <c r="AP21" i="31"/>
  <c r="AN20" i="31"/>
  <c r="Z34" i="31"/>
  <c r="V34" i="31"/>
  <c r="R34" i="31"/>
  <c r="N34" i="31"/>
  <c r="J35" i="31"/>
  <c r="AH35" i="31"/>
  <c r="AD35" i="31"/>
  <c r="Z35" i="31"/>
  <c r="V35" i="31"/>
  <c r="R35" i="31"/>
  <c r="N35" i="31"/>
  <c r="AN16" i="31"/>
  <c r="AL34" i="31"/>
  <c r="AP23" i="32"/>
  <c r="AQ22" i="32"/>
  <c r="AR21" i="32"/>
  <c r="AM21" i="32"/>
  <c r="AN20" i="32"/>
  <c r="AP19" i="32"/>
  <c r="AQ18" i="32"/>
  <c r="AR17" i="32"/>
  <c r="AM17" i="32"/>
  <c r="AN16" i="32"/>
  <c r="AP15" i="32"/>
  <c r="AQ14" i="32"/>
  <c r="AR13" i="32"/>
  <c r="AM13" i="32"/>
  <c r="AN12" i="32"/>
  <c r="AP11" i="32"/>
  <c r="AQ10" i="32"/>
  <c r="AR9" i="32"/>
  <c r="AM9" i="32"/>
  <c r="AN8" i="32"/>
  <c r="AR30" i="33"/>
  <c r="AP30" i="33"/>
  <c r="AQ29" i="33"/>
  <c r="AN29" i="33"/>
  <c r="AR28" i="33"/>
  <c r="AP28" i="33"/>
  <c r="AQ27" i="33"/>
  <c r="AN27" i="33"/>
  <c r="AR26" i="33"/>
  <c r="AP26" i="33"/>
  <c r="AQ25" i="33"/>
  <c r="AN25" i="33"/>
  <c r="AR24" i="33"/>
  <c r="AP24" i="33"/>
  <c r="AQ23" i="33"/>
  <c r="AN23" i="33"/>
  <c r="AR22" i="33"/>
  <c r="AP22" i="33"/>
  <c r="AQ21" i="33"/>
  <c r="AN21" i="33"/>
  <c r="AR20" i="33"/>
  <c r="AP20" i="33"/>
  <c r="AQ19" i="33"/>
  <c r="AN19" i="33"/>
  <c r="AR18" i="33"/>
  <c r="AP18" i="33"/>
  <c r="AJ35" i="33"/>
  <c r="AH35" i="33"/>
  <c r="AF35" i="33"/>
  <c r="AD35" i="33"/>
  <c r="AB35" i="33"/>
  <c r="Z35" i="33"/>
  <c r="X35" i="33"/>
  <c r="V35" i="33"/>
  <c r="T35" i="33"/>
  <c r="R35" i="33"/>
  <c r="P35" i="33"/>
  <c r="N35" i="33"/>
  <c r="L35" i="33"/>
  <c r="J35" i="33"/>
  <c r="H35" i="33"/>
  <c r="C35" i="26"/>
  <c r="E35" i="26"/>
  <c r="G35" i="26"/>
  <c r="I35" i="26"/>
  <c r="K35" i="26"/>
  <c r="M35" i="26"/>
  <c r="O35" i="26"/>
  <c r="Q35" i="26"/>
  <c r="S35" i="26"/>
  <c r="U35" i="26"/>
  <c r="W35" i="26"/>
  <c r="Y35" i="26"/>
  <c r="AA35" i="26"/>
  <c r="AC35" i="26"/>
  <c r="AE35" i="26"/>
  <c r="AG35" i="26"/>
  <c r="AI35" i="26"/>
  <c r="AK35" i="26"/>
  <c r="D35" i="26"/>
  <c r="F34" i="26"/>
  <c r="H35" i="26"/>
  <c r="J34" i="26"/>
  <c r="L35" i="26"/>
  <c r="N34" i="26"/>
  <c r="P35" i="26"/>
  <c r="R34" i="26"/>
  <c r="T35" i="26"/>
  <c r="V34" i="26"/>
  <c r="X35" i="26"/>
  <c r="Z34" i="26"/>
  <c r="AB35" i="26"/>
  <c r="AD34" i="26"/>
  <c r="AF35" i="26"/>
  <c r="AH34" i="26"/>
  <c r="AJ35" i="26"/>
  <c r="AL34" i="26"/>
  <c r="AQ9" i="26"/>
  <c r="AQ10" i="26"/>
  <c r="AQ11" i="26"/>
  <c r="AL35" i="28"/>
  <c r="AJ35" i="28"/>
  <c r="AH35" i="28"/>
  <c r="AK35" i="28"/>
  <c r="AI34" i="28"/>
  <c r="AK34" i="30"/>
  <c r="Y19" i="35"/>
  <c r="AN30" i="30"/>
  <c r="AP30" i="30"/>
  <c r="AN29" i="30"/>
  <c r="AP29" i="30"/>
  <c r="AN28" i="30"/>
  <c r="AP28" i="30"/>
  <c r="AN27" i="30"/>
  <c r="AP27" i="30"/>
  <c r="AN26" i="30"/>
  <c r="AP26" i="30"/>
  <c r="AN25" i="30"/>
  <c r="AP25" i="30"/>
  <c r="AN24" i="30"/>
  <c r="AP24" i="30"/>
  <c r="AN23" i="30"/>
  <c r="AP23" i="30"/>
  <c r="AN22" i="30"/>
  <c r="AP22" i="30"/>
  <c r="AN21" i="30"/>
  <c r="AP21" i="30"/>
  <c r="AN20" i="30"/>
  <c r="AP20" i="30"/>
  <c r="AN19" i="30"/>
  <c r="AP19" i="30"/>
  <c r="AN18" i="30"/>
  <c r="AP18" i="30"/>
  <c r="AN17" i="30"/>
  <c r="AP17" i="30"/>
  <c r="AN16" i="30"/>
  <c r="AP16" i="30"/>
  <c r="AN15" i="30"/>
  <c r="AP15" i="30"/>
  <c r="AN14" i="30"/>
  <c r="AP14" i="30"/>
  <c r="AN13" i="30"/>
  <c r="AP13" i="30"/>
  <c r="AN8" i="30"/>
  <c r="G34" i="30"/>
  <c r="AI35" i="31"/>
  <c r="AI34" i="31"/>
  <c r="AG35" i="31"/>
  <c r="AG34" i="31"/>
  <c r="AE35" i="31"/>
  <c r="AE34" i="31"/>
  <c r="AC35" i="31"/>
  <c r="AC34" i="31"/>
  <c r="AA35" i="31"/>
  <c r="AA34" i="31"/>
  <c r="Y35" i="31"/>
  <c r="Y34" i="31"/>
  <c r="W35" i="31"/>
  <c r="W34" i="31"/>
  <c r="U35" i="31"/>
  <c r="U34" i="31"/>
  <c r="S35" i="31"/>
  <c r="S34" i="31"/>
  <c r="Q35" i="31"/>
  <c r="Q34" i="31"/>
  <c r="O35" i="31"/>
  <c r="O34" i="31"/>
  <c r="M35" i="31"/>
  <c r="M34" i="31"/>
  <c r="K35" i="31"/>
  <c r="K34" i="31"/>
  <c r="I35" i="31"/>
  <c r="I34" i="31"/>
  <c r="D35" i="32"/>
  <c r="AP7" i="32"/>
  <c r="AD35" i="32"/>
  <c r="AD34" i="32"/>
  <c r="Z35" i="32"/>
  <c r="Z34" i="32"/>
  <c r="V35" i="32"/>
  <c r="V34" i="32"/>
  <c r="R35" i="32"/>
  <c r="R34" i="32"/>
  <c r="N35" i="32"/>
  <c r="N34" i="32"/>
  <c r="J35" i="32"/>
  <c r="J34" i="32"/>
  <c r="F35" i="32"/>
  <c r="F34" i="32"/>
  <c r="AR30" i="30"/>
  <c r="AR29" i="30"/>
  <c r="AR28" i="30"/>
  <c r="AR27" i="30"/>
  <c r="AR26" i="30"/>
  <c r="AR25" i="30"/>
  <c r="AR24" i="30"/>
  <c r="AR23" i="30"/>
  <c r="AR22" i="30"/>
  <c r="AR21" i="30"/>
  <c r="AR20" i="30"/>
  <c r="AR19" i="30"/>
  <c r="AR18" i="30"/>
  <c r="AR17" i="30"/>
  <c r="AR16" i="30"/>
  <c r="AR15" i="30"/>
  <c r="AR14" i="30"/>
  <c r="AR13" i="30"/>
  <c r="AN12" i="30"/>
  <c r="AN11" i="30"/>
  <c r="AN10" i="30"/>
  <c r="AN9" i="30"/>
  <c r="AI34" i="30"/>
  <c r="AG34" i="30"/>
  <c r="AE34" i="30"/>
  <c r="AC34" i="30"/>
  <c r="AA34" i="30"/>
  <c r="Y34" i="30"/>
  <c r="W34" i="30"/>
  <c r="U34" i="30"/>
  <c r="S34" i="30"/>
  <c r="Q34" i="30"/>
  <c r="O34" i="30"/>
  <c r="M34" i="30"/>
  <c r="K34" i="30"/>
  <c r="I34" i="30"/>
  <c r="AP30" i="31"/>
  <c r="AN29" i="31"/>
  <c r="AP28" i="31"/>
  <c r="AN27" i="31"/>
  <c r="AP26" i="31"/>
  <c r="AN25" i="31"/>
  <c r="AP24" i="31"/>
  <c r="AN23" i="31"/>
  <c r="AP22" i="31"/>
  <c r="AN21" i="31"/>
  <c r="AP20" i="31"/>
  <c r="AN19" i="31"/>
  <c r="AP18" i="31"/>
  <c r="AN17" i="31"/>
  <c r="AP16" i="31"/>
  <c r="AN15" i="31"/>
  <c r="AP14" i="31"/>
  <c r="AN13" i="31"/>
  <c r="AP12" i="31"/>
  <c r="AN11" i="31"/>
  <c r="AP10" i="31"/>
  <c r="AN9" i="31"/>
  <c r="AP8" i="31"/>
  <c r="AQ30" i="32"/>
  <c r="AR29" i="32"/>
  <c r="AM29" i="32"/>
  <c r="AN28" i="32"/>
  <c r="AP27" i="32"/>
  <c r="AQ26" i="32"/>
  <c r="AR25" i="32"/>
  <c r="AM25" i="32"/>
  <c r="AN24" i="32"/>
  <c r="AE35" i="32"/>
  <c r="AA35" i="32"/>
  <c r="W35" i="32"/>
  <c r="S35" i="32"/>
  <c r="O35" i="32"/>
  <c r="K35" i="32"/>
  <c r="G35" i="32"/>
  <c r="AQ7" i="26"/>
  <c r="AQ8" i="26"/>
  <c r="D34" i="26"/>
  <c r="H34" i="26"/>
  <c r="L34" i="26"/>
  <c r="P34" i="26"/>
  <c r="T34" i="26"/>
  <c r="X34" i="26"/>
  <c r="AB34" i="26"/>
  <c r="AF34" i="26"/>
  <c r="AJ34" i="26"/>
  <c r="AM7" i="30"/>
  <c r="AQ7" i="30"/>
  <c r="AM8" i="30"/>
  <c r="AQ8" i="30"/>
  <c r="AM9" i="30"/>
  <c r="AM10" i="30"/>
  <c r="AM11" i="30"/>
  <c r="AM12" i="30"/>
  <c r="AM13" i="30"/>
  <c r="AM14" i="30"/>
  <c r="AM15" i="30"/>
  <c r="AM16" i="30"/>
  <c r="AM17" i="30"/>
  <c r="AM18" i="30"/>
  <c r="AM19" i="30"/>
  <c r="AM20" i="30"/>
  <c r="AM21" i="30"/>
  <c r="AM22" i="30"/>
  <c r="AM23" i="30"/>
  <c r="AM24" i="30"/>
  <c r="AM25" i="30"/>
  <c r="AM26" i="30"/>
  <c r="AM27" i="30"/>
  <c r="AM28" i="30"/>
  <c r="AM29" i="30"/>
  <c r="AM30" i="30"/>
  <c r="F34" i="30"/>
  <c r="J34" i="30"/>
  <c r="N34" i="30"/>
  <c r="R34" i="30"/>
  <c r="V34" i="30"/>
  <c r="Z34" i="30"/>
  <c r="AD34" i="30"/>
  <c r="AH34" i="30"/>
  <c r="I35" i="30"/>
  <c r="M35" i="30"/>
  <c r="Q35" i="30"/>
  <c r="U35" i="30"/>
  <c r="Y35" i="30"/>
  <c r="AC35" i="30"/>
  <c r="AG35" i="30"/>
  <c r="AN7" i="30"/>
  <c r="AL35" i="30"/>
  <c r="J34" i="31"/>
  <c r="AD34" i="31"/>
  <c r="AH34" i="31"/>
  <c r="AJ35" i="30"/>
  <c r="AN7" i="33"/>
  <c r="AQ7" i="33"/>
  <c r="AM18" i="33"/>
  <c r="AM20" i="33"/>
  <c r="AM22" i="33"/>
  <c r="AM24" i="33"/>
  <c r="AM26" i="33"/>
  <c r="AM28" i="33"/>
  <c r="AM30" i="33"/>
  <c r="AF190" i="35"/>
  <c r="AF221" i="35"/>
  <c r="AF252" i="35"/>
  <c r="AH190" i="35"/>
  <c r="AH221" i="35"/>
  <c r="AH252" i="35"/>
  <c r="AR30" i="32"/>
  <c r="AP30" i="32"/>
  <c r="AQ29" i="32"/>
  <c r="AN29" i="32"/>
  <c r="AR28" i="32"/>
  <c r="AP28" i="32"/>
  <c r="AQ27" i="32"/>
  <c r="AN27" i="32"/>
  <c r="AR26" i="32"/>
  <c r="AP26" i="32"/>
  <c r="AQ25" i="32"/>
  <c r="AN25" i="32"/>
  <c r="AR24" i="32"/>
  <c r="AP24" i="32"/>
  <c r="AQ23" i="32"/>
  <c r="AN23" i="32"/>
  <c r="AR22" i="32"/>
  <c r="AP22" i="32"/>
  <c r="AQ21" i="32"/>
  <c r="AN21" i="32"/>
  <c r="AR20" i="32"/>
  <c r="AP20" i="32"/>
  <c r="AQ19" i="32"/>
  <c r="AN19" i="32"/>
  <c r="AR18" i="32"/>
  <c r="AP18" i="32"/>
  <c r="AQ17" i="32"/>
  <c r="AN17" i="32"/>
  <c r="AR16" i="32"/>
  <c r="AP16" i="32"/>
  <c r="AQ15" i="32"/>
  <c r="AN15" i="32"/>
  <c r="AR14" i="32"/>
  <c r="AP14" i="32"/>
  <c r="AQ13" i="32"/>
  <c r="AN13" i="32"/>
  <c r="AR12" i="32"/>
  <c r="AP12" i="32"/>
  <c r="AQ11" i="32"/>
  <c r="AN11" i="32"/>
  <c r="AR10" i="32"/>
  <c r="AP10" i="32"/>
  <c r="AQ9" i="32"/>
  <c r="AN9" i="32"/>
  <c r="AG34" i="32"/>
  <c r="AE34" i="32"/>
  <c r="AC34" i="32"/>
  <c r="AA34" i="32"/>
  <c r="Y34" i="32"/>
  <c r="W34" i="32"/>
  <c r="U34" i="32"/>
  <c r="S34" i="32"/>
  <c r="Q34" i="32"/>
  <c r="O34" i="32"/>
  <c r="M34" i="32"/>
  <c r="K34" i="32"/>
  <c r="I34" i="32"/>
  <c r="G34" i="32"/>
  <c r="E34" i="32"/>
  <c r="AG190" i="35"/>
  <c r="AG221" i="35"/>
  <c r="F43" i="26"/>
  <c r="F74" i="26"/>
  <c r="F104" i="26"/>
  <c r="F134" i="26"/>
  <c r="AR113" i="13"/>
  <c r="AR115" i="13"/>
  <c r="AR117" i="13"/>
  <c r="AR113" i="11"/>
  <c r="AR118" i="13"/>
  <c r="B178" i="13"/>
  <c r="AM178" i="13"/>
  <c r="AR120" i="13"/>
  <c r="B180" i="13"/>
  <c r="AM180" i="13"/>
  <c r="AR122" i="13"/>
  <c r="B182" i="13"/>
  <c r="AM182" i="13"/>
  <c r="AR124" i="13"/>
  <c r="B184" i="13"/>
  <c r="AM184" i="13"/>
  <c r="AR126" i="13"/>
  <c r="B186" i="13"/>
  <c r="AM186" i="13"/>
  <c r="AR128" i="13"/>
  <c r="B188" i="13"/>
  <c r="AM188" i="13"/>
  <c r="AR130" i="13"/>
  <c r="B190" i="13"/>
  <c r="AM190" i="13"/>
  <c r="AR108" i="13"/>
  <c r="AR110" i="13"/>
  <c r="AR112" i="13"/>
  <c r="AR114" i="13"/>
  <c r="AR116" i="13"/>
  <c r="B168" i="13"/>
  <c r="AM168" i="13"/>
  <c r="B170" i="13"/>
  <c r="AM170" i="13"/>
  <c r="B172" i="13"/>
  <c r="AM172" i="13"/>
  <c r="B174" i="13"/>
  <c r="AM174" i="13"/>
  <c r="B176" i="13"/>
  <c r="AM176" i="13"/>
  <c r="AR119" i="13"/>
  <c r="B179" i="13"/>
  <c r="AM179" i="13"/>
  <c r="AR121" i="13"/>
  <c r="B181" i="13"/>
  <c r="AM181" i="13"/>
  <c r="AR123" i="13"/>
  <c r="B183" i="13"/>
  <c r="AM183" i="13"/>
  <c r="AR125" i="13"/>
  <c r="B185" i="13"/>
  <c r="AM185" i="13"/>
  <c r="AR127" i="13"/>
  <c r="B187" i="13"/>
  <c r="AM187" i="13"/>
  <c r="AR129" i="13"/>
  <c r="B189" i="13"/>
  <c r="AM189" i="13"/>
  <c r="AN46" i="13"/>
  <c r="AN48" i="13"/>
  <c r="AN50" i="13"/>
  <c r="AN52" i="13"/>
  <c r="AN54" i="13"/>
  <c r="AN56" i="13"/>
  <c r="AN58" i="13"/>
  <c r="AN60" i="13"/>
  <c r="AN62" i="13"/>
  <c r="AN64" i="13"/>
  <c r="AN66" i="13"/>
  <c r="AN68" i="13"/>
  <c r="B167" i="13"/>
  <c r="AM167" i="13"/>
  <c r="B169" i="13"/>
  <c r="AM169" i="13"/>
  <c r="B171" i="13"/>
  <c r="AM171" i="13"/>
  <c r="B173" i="13"/>
  <c r="AM173" i="13"/>
  <c r="B175" i="13"/>
  <c r="AM175" i="13"/>
  <c r="B177" i="13"/>
  <c r="AM177" i="13"/>
  <c r="AM168" i="12"/>
  <c r="AM170" i="12"/>
  <c r="AM172" i="12"/>
  <c r="AM174" i="12"/>
  <c r="AM176" i="12"/>
  <c r="AR119" i="12"/>
  <c r="B179" i="12"/>
  <c r="AR121" i="12"/>
  <c r="B181" i="12"/>
  <c r="AR123" i="12"/>
  <c r="B183" i="12"/>
  <c r="AR125" i="12"/>
  <c r="B185" i="12"/>
  <c r="AR127" i="12"/>
  <c r="B187" i="12"/>
  <c r="AR129" i="12"/>
  <c r="B189" i="12"/>
  <c r="AM46" i="12"/>
  <c r="AM48" i="12"/>
  <c r="AM50" i="12"/>
  <c r="AM52" i="12"/>
  <c r="AM54" i="12"/>
  <c r="AM56" i="12"/>
  <c r="AM58" i="12"/>
  <c r="AM60" i="12"/>
  <c r="AM62" i="12"/>
  <c r="AM64" i="12"/>
  <c r="AM66" i="12"/>
  <c r="AM68" i="12"/>
  <c r="AR118" i="12"/>
  <c r="B178" i="12"/>
  <c r="AM178" i="12"/>
  <c r="AR120" i="12"/>
  <c r="B180" i="12"/>
  <c r="AM180" i="12"/>
  <c r="AR122" i="12"/>
  <c r="B182" i="12"/>
  <c r="AM182" i="12"/>
  <c r="AR124" i="12"/>
  <c r="B184" i="12"/>
  <c r="AM184" i="12"/>
  <c r="AR126" i="12"/>
  <c r="B186" i="12"/>
  <c r="AM186" i="12"/>
  <c r="AR128" i="12"/>
  <c r="B188" i="12"/>
  <c r="AM188" i="12"/>
  <c r="AR130" i="12"/>
  <c r="B190" i="12"/>
  <c r="AM190" i="12"/>
  <c r="AR108" i="12"/>
  <c r="AR110" i="12"/>
  <c r="AR112" i="12"/>
  <c r="AR114" i="12"/>
  <c r="AR116" i="12"/>
  <c r="AM179" i="12"/>
  <c r="AM181" i="12"/>
  <c r="AM183" i="12"/>
  <c r="AM185" i="12"/>
  <c r="AM187" i="12"/>
  <c r="AM189" i="12"/>
  <c r="B167" i="12"/>
  <c r="AM167" i="12"/>
  <c r="B169" i="12"/>
  <c r="AM169" i="12"/>
  <c r="B171" i="12"/>
  <c r="AM171" i="12"/>
  <c r="B173" i="12"/>
  <c r="AM173" i="12"/>
  <c r="B175" i="12"/>
  <c r="AM175" i="12"/>
  <c r="B177" i="12"/>
  <c r="AM177" i="12"/>
  <c r="AR118" i="11"/>
  <c r="B178" i="11"/>
  <c r="AR120" i="11"/>
  <c r="B180" i="11"/>
  <c r="AR122" i="11"/>
  <c r="B182" i="11"/>
  <c r="AR124" i="11"/>
  <c r="B184" i="11"/>
  <c r="AR126" i="11"/>
  <c r="B186" i="11"/>
  <c r="AR128" i="11"/>
  <c r="B188" i="11"/>
  <c r="AR130" i="11"/>
  <c r="B190" i="11"/>
  <c r="AM47" i="11"/>
  <c r="AM49" i="11"/>
  <c r="AM51" i="11"/>
  <c r="AM53" i="11"/>
  <c r="AM55" i="11"/>
  <c r="AM57" i="11"/>
  <c r="AM59" i="11"/>
  <c r="AR108" i="11"/>
  <c r="AR112" i="11"/>
  <c r="AR114" i="11"/>
  <c r="AR116" i="11"/>
  <c r="B168" i="11"/>
  <c r="AM168" i="11"/>
  <c r="B170" i="11"/>
  <c r="AM170" i="11"/>
  <c r="B172" i="11"/>
  <c r="AM172" i="11"/>
  <c r="B174" i="11"/>
  <c r="AM174" i="11"/>
  <c r="B176" i="11"/>
  <c r="AM176" i="11"/>
  <c r="AR119" i="11"/>
  <c r="B179" i="11"/>
  <c r="AM179" i="11"/>
  <c r="AR121" i="11"/>
  <c r="B181" i="11"/>
  <c r="AM181" i="11"/>
  <c r="AR123" i="11"/>
  <c r="B183" i="11"/>
  <c r="AM183" i="11"/>
  <c r="AR125" i="11"/>
  <c r="B185" i="11"/>
  <c r="AM185" i="11"/>
  <c r="AR127" i="11"/>
  <c r="B187" i="11"/>
  <c r="AM187" i="11"/>
  <c r="AR129" i="11"/>
  <c r="B189" i="11"/>
  <c r="AM189" i="11"/>
  <c r="AN62" i="11"/>
  <c r="AN64" i="11"/>
  <c r="AN66" i="11"/>
  <c r="AN68" i="11"/>
  <c r="AM178" i="11"/>
  <c r="AM180" i="11"/>
  <c r="AM182" i="11"/>
  <c r="AM184" i="11"/>
  <c r="AM186" i="11"/>
  <c r="AM188" i="11"/>
  <c r="AM190" i="11"/>
  <c r="B167" i="11"/>
  <c r="AM167" i="11"/>
  <c r="B169" i="11"/>
  <c r="AM169" i="11"/>
  <c r="B171" i="11"/>
  <c r="AM171" i="11"/>
  <c r="B173" i="11"/>
  <c r="AM173" i="11"/>
  <c r="B175" i="11"/>
  <c r="AM175" i="11"/>
  <c r="B177" i="11"/>
  <c r="AM177" i="11"/>
  <c r="AM167" i="10"/>
  <c r="AM169" i="10"/>
  <c r="AM171" i="10"/>
  <c r="AM173" i="10"/>
  <c r="AM175" i="10"/>
  <c r="AM177" i="10"/>
  <c r="AR118" i="10"/>
  <c r="B178" i="10"/>
  <c r="AM178" i="10"/>
  <c r="AR120" i="10"/>
  <c r="B180" i="10"/>
  <c r="AM180" i="10"/>
  <c r="AR122" i="10"/>
  <c r="B182" i="10"/>
  <c r="AM182" i="10"/>
  <c r="AR124" i="10"/>
  <c r="B184" i="10"/>
  <c r="AM184" i="10"/>
  <c r="AR126" i="10"/>
  <c r="B186" i="10"/>
  <c r="AM186" i="10"/>
  <c r="AR128" i="10"/>
  <c r="B188" i="10"/>
  <c r="AM188" i="10"/>
  <c r="AR130" i="10"/>
  <c r="B190" i="10"/>
  <c r="AM190" i="10"/>
  <c r="AR119" i="10"/>
  <c r="B179" i="10"/>
  <c r="AM179" i="10"/>
  <c r="AR121" i="10"/>
  <c r="B181" i="10"/>
  <c r="AM181" i="10"/>
  <c r="AR123" i="10"/>
  <c r="B183" i="10"/>
  <c r="AM183" i="10"/>
  <c r="AR125" i="10"/>
  <c r="B185" i="10"/>
  <c r="AM185" i="10"/>
  <c r="AR127" i="10"/>
  <c r="B187" i="10"/>
  <c r="AM187" i="10"/>
  <c r="AR129" i="10"/>
  <c r="B189" i="10"/>
  <c r="AM189" i="10"/>
  <c r="AM46" i="10"/>
  <c r="AM48" i="10"/>
  <c r="AM50" i="10"/>
  <c r="AM52" i="10"/>
  <c r="AM54" i="10"/>
  <c r="AM56" i="10"/>
  <c r="AM58" i="10"/>
  <c r="AM60" i="10"/>
  <c r="AM62" i="10"/>
  <c r="AM64" i="10"/>
  <c r="AM66" i="10"/>
  <c r="AM68" i="10"/>
  <c r="AR107" i="10"/>
  <c r="AR109" i="10"/>
  <c r="AR111" i="10"/>
  <c r="AR113" i="10"/>
  <c r="AR115" i="10"/>
  <c r="AR117" i="10"/>
  <c r="B168" i="10"/>
  <c r="AM168" i="10"/>
  <c r="B170" i="10"/>
  <c r="AM170" i="10"/>
  <c r="B172" i="10"/>
  <c r="AM172" i="10"/>
  <c r="B174" i="10"/>
  <c r="AM174" i="10"/>
  <c r="B176" i="10"/>
  <c r="AM176" i="10"/>
  <c r="AR112" i="9"/>
  <c r="B172" i="9"/>
  <c r="AM172" i="9"/>
  <c r="AR114" i="9"/>
  <c r="B174" i="9"/>
  <c r="AM174" i="9"/>
  <c r="AR116" i="9"/>
  <c r="B176" i="9"/>
  <c r="AM176" i="9"/>
  <c r="AR118" i="9"/>
  <c r="B178" i="9"/>
  <c r="AM178" i="9"/>
  <c r="AR120" i="9"/>
  <c r="B180" i="9"/>
  <c r="AM180" i="9"/>
  <c r="AR122" i="9"/>
  <c r="B182" i="9"/>
  <c r="AM182" i="9"/>
  <c r="AR124" i="9"/>
  <c r="B184" i="9"/>
  <c r="AM184" i="9"/>
  <c r="AR126" i="9"/>
  <c r="B186" i="9"/>
  <c r="AM186" i="9"/>
  <c r="AR128" i="9"/>
  <c r="B188" i="9"/>
  <c r="AM188" i="9"/>
  <c r="AR130" i="9"/>
  <c r="B190" i="9"/>
  <c r="AM190" i="9"/>
  <c r="AN47" i="9"/>
  <c r="AN49" i="9"/>
  <c r="AN51" i="9"/>
  <c r="AN53" i="9"/>
  <c r="AN55" i="9"/>
  <c r="AN57" i="9"/>
  <c r="AN59" i="9"/>
  <c r="AN61" i="9"/>
  <c r="AN63" i="9"/>
  <c r="AN65" i="9"/>
  <c r="AM67" i="9"/>
  <c r="AM69" i="9"/>
  <c r="AR108" i="9"/>
  <c r="AR110" i="9"/>
  <c r="B168" i="9"/>
  <c r="AM168" i="9"/>
  <c r="B170" i="9"/>
  <c r="AM170" i="9"/>
  <c r="AR111" i="9"/>
  <c r="B171" i="9"/>
  <c r="AM171" i="9"/>
  <c r="AR113" i="9"/>
  <c r="B173" i="9"/>
  <c r="AM173" i="9"/>
  <c r="AR115" i="9"/>
  <c r="B175" i="9"/>
  <c r="AM175" i="9"/>
  <c r="AR117" i="9"/>
  <c r="B177" i="9"/>
  <c r="AM177" i="9"/>
  <c r="AR119" i="9"/>
  <c r="B179" i="9"/>
  <c r="AM179" i="9"/>
  <c r="AR121" i="9"/>
  <c r="B181" i="9"/>
  <c r="AM181" i="9"/>
  <c r="AR123" i="9"/>
  <c r="B183" i="9"/>
  <c r="AM183" i="9"/>
  <c r="AR125" i="9"/>
  <c r="B185" i="9"/>
  <c r="AM185" i="9"/>
  <c r="AR127" i="9"/>
  <c r="B187" i="9"/>
  <c r="AM187" i="9"/>
  <c r="AR129" i="9"/>
  <c r="B189" i="9"/>
  <c r="AM189" i="9"/>
  <c r="B167" i="9"/>
  <c r="AM167" i="9"/>
  <c r="B169" i="9"/>
  <c r="AM169" i="9"/>
  <c r="AR119" i="8"/>
  <c r="B179" i="8"/>
  <c r="AM179" i="8"/>
  <c r="AR121" i="8"/>
  <c r="B181" i="8"/>
  <c r="AM181" i="8"/>
  <c r="AR123" i="8"/>
  <c r="B183" i="8"/>
  <c r="AM183" i="8"/>
  <c r="AR125" i="8"/>
  <c r="B185" i="8"/>
  <c r="AM185" i="8"/>
  <c r="AR127" i="8"/>
  <c r="B187" i="8"/>
  <c r="AM187" i="8"/>
  <c r="AR129" i="8"/>
  <c r="B189" i="8"/>
  <c r="AM189" i="8"/>
  <c r="AR109" i="8"/>
  <c r="AR111" i="8"/>
  <c r="AR113" i="8"/>
  <c r="B170" i="8"/>
  <c r="AM170" i="8"/>
  <c r="B172" i="8"/>
  <c r="AM172" i="8"/>
  <c r="B174" i="8"/>
  <c r="AM174" i="8"/>
  <c r="B176" i="8"/>
  <c r="AM176" i="8"/>
  <c r="AR118" i="8"/>
  <c r="B178" i="8"/>
  <c r="AM178" i="8"/>
  <c r="AR120" i="8"/>
  <c r="B180" i="8"/>
  <c r="AM180" i="8"/>
  <c r="AR122" i="8"/>
  <c r="B182" i="8"/>
  <c r="AM182" i="8"/>
  <c r="AR124" i="8"/>
  <c r="B184" i="8"/>
  <c r="AM184" i="8"/>
  <c r="AR126" i="8"/>
  <c r="B186" i="8"/>
  <c r="AM186" i="8"/>
  <c r="AR128" i="8"/>
  <c r="B188" i="8"/>
  <c r="AM188" i="8"/>
  <c r="AR130" i="8"/>
  <c r="B190" i="8"/>
  <c r="AM190" i="8"/>
  <c r="AM47" i="8"/>
  <c r="AM49" i="8"/>
  <c r="AM51" i="8"/>
  <c r="AM53" i="8"/>
  <c r="AM55" i="8"/>
  <c r="AM57" i="8"/>
  <c r="AM59" i="8"/>
  <c r="AM61" i="8"/>
  <c r="AM63" i="8"/>
  <c r="AM65" i="8"/>
  <c r="AM67" i="8"/>
  <c r="AM69" i="8"/>
  <c r="AR108" i="8"/>
  <c r="B167" i="8"/>
  <c r="AM167" i="8"/>
  <c r="B169" i="8"/>
  <c r="AM169" i="8"/>
  <c r="B171" i="8"/>
  <c r="AM171" i="8"/>
  <c r="B173" i="8"/>
  <c r="AM173" i="8"/>
  <c r="B175" i="8"/>
  <c r="AM175" i="8"/>
  <c r="B177" i="8"/>
  <c r="AM177" i="8"/>
  <c r="AR118" i="7"/>
  <c r="B178" i="7"/>
  <c r="AM178" i="7"/>
  <c r="AR120" i="7"/>
  <c r="B180" i="7"/>
  <c r="AM180" i="7"/>
  <c r="AR122" i="7"/>
  <c r="B182" i="7"/>
  <c r="AM182" i="7"/>
  <c r="AR124" i="7"/>
  <c r="B184" i="7"/>
  <c r="AM184" i="7"/>
  <c r="AR126" i="7"/>
  <c r="B186" i="7"/>
  <c r="AM186" i="7"/>
  <c r="AR128" i="7"/>
  <c r="B188" i="7"/>
  <c r="AM188" i="7"/>
  <c r="AR130" i="7"/>
  <c r="B190" i="7"/>
  <c r="AM190" i="7"/>
  <c r="AM47" i="7"/>
  <c r="AM49" i="7"/>
  <c r="AM51" i="7"/>
  <c r="AM53" i="7"/>
  <c r="AM55" i="7"/>
  <c r="AM57" i="7"/>
  <c r="AM59" i="7"/>
  <c r="AM61" i="7"/>
  <c r="AM63" i="7"/>
  <c r="AM65" i="7"/>
  <c r="AM67" i="7"/>
  <c r="AR108" i="7"/>
  <c r="AR110" i="7"/>
  <c r="AR112" i="7"/>
  <c r="AR114" i="7"/>
  <c r="AR116" i="7"/>
  <c r="B168" i="7"/>
  <c r="AM168" i="7"/>
  <c r="B170" i="7"/>
  <c r="AM170" i="7"/>
  <c r="B172" i="7"/>
  <c r="AM172" i="7"/>
  <c r="B174" i="7"/>
  <c r="AM174" i="7"/>
  <c r="B176" i="7"/>
  <c r="AM176" i="7"/>
  <c r="AR119" i="7"/>
  <c r="B179" i="7"/>
  <c r="AM179" i="7"/>
  <c r="AR121" i="7"/>
  <c r="B181" i="7"/>
  <c r="AM181" i="7"/>
  <c r="AR123" i="7"/>
  <c r="B183" i="7"/>
  <c r="AM183" i="7"/>
  <c r="AR125" i="7"/>
  <c r="B185" i="7"/>
  <c r="AM185" i="7"/>
  <c r="AR127" i="7"/>
  <c r="B187" i="7"/>
  <c r="AM187" i="7"/>
  <c r="AR129" i="7"/>
  <c r="B189" i="7"/>
  <c r="AM189" i="7"/>
  <c r="AR131" i="7"/>
  <c r="B167" i="7"/>
  <c r="AM167" i="7"/>
  <c r="B169" i="7"/>
  <c r="AM169" i="7"/>
  <c r="B171" i="7"/>
  <c r="AM171" i="7"/>
  <c r="B173" i="7"/>
  <c r="AM173" i="7"/>
  <c r="B175" i="7"/>
  <c r="AM175" i="7"/>
  <c r="B177" i="7"/>
  <c r="AM177" i="7"/>
  <c r="AM167" i="6"/>
  <c r="AM169" i="6"/>
  <c r="AM171" i="6"/>
  <c r="AM173" i="6"/>
  <c r="AM175" i="6"/>
  <c r="AM177" i="6"/>
  <c r="AM46" i="6"/>
  <c r="AM47" i="6"/>
  <c r="AM48" i="6"/>
  <c r="AM49" i="6"/>
  <c r="AM50" i="6"/>
  <c r="AM51" i="6"/>
  <c r="AM52" i="6"/>
  <c r="AM53" i="6"/>
  <c r="AM54" i="6"/>
  <c r="AM55" i="6"/>
  <c r="AM56" i="6"/>
  <c r="AM57" i="6"/>
  <c r="AM58" i="6"/>
  <c r="AM59" i="6"/>
  <c r="AM60" i="6"/>
  <c r="AM61" i="6"/>
  <c r="AM62" i="6"/>
  <c r="AM63" i="6"/>
  <c r="AM64" i="6"/>
  <c r="AM65" i="6"/>
  <c r="AM66" i="6"/>
  <c r="AM67" i="6"/>
  <c r="AM68" i="6"/>
  <c r="AM69" i="6"/>
  <c r="AM178" i="6"/>
  <c r="AM180" i="6"/>
  <c r="AM182" i="6"/>
  <c r="AM184" i="6"/>
  <c r="AM186" i="6"/>
  <c r="AM188" i="6"/>
  <c r="AM190" i="6"/>
  <c r="AR113" i="4"/>
  <c r="B173" i="4"/>
  <c r="AM173" i="4"/>
  <c r="AR117" i="4"/>
  <c r="B177" i="4"/>
  <c r="AM177" i="4"/>
  <c r="AR119" i="4"/>
  <c r="B179" i="4"/>
  <c r="AM179" i="4"/>
  <c r="AR121" i="4"/>
  <c r="B181" i="4"/>
  <c r="AM181" i="4"/>
  <c r="AR123" i="4"/>
  <c r="B183" i="4"/>
  <c r="AM183" i="4"/>
  <c r="AR125" i="4"/>
  <c r="B185" i="4"/>
  <c r="AM185" i="4"/>
  <c r="AR127" i="4"/>
  <c r="B187" i="4"/>
  <c r="AM187" i="4"/>
  <c r="AR129" i="4"/>
  <c r="B189" i="4"/>
  <c r="AM189" i="4"/>
  <c r="AN60" i="4"/>
  <c r="AM170" i="4"/>
  <c r="AR107" i="4"/>
  <c r="B167" i="4"/>
  <c r="AM167" i="4"/>
  <c r="AR109" i="4"/>
  <c r="B169" i="4"/>
  <c r="AM169" i="4"/>
  <c r="AR111" i="4"/>
  <c r="B171" i="4"/>
  <c r="AM171" i="4"/>
  <c r="AR115" i="4"/>
  <c r="B175" i="4"/>
  <c r="AM175" i="4"/>
  <c r="AR112" i="4"/>
  <c r="B172" i="4"/>
  <c r="AM172" i="4"/>
  <c r="AR114" i="4"/>
  <c r="B174" i="4"/>
  <c r="AM174" i="4"/>
  <c r="AR116" i="4"/>
  <c r="B176" i="4"/>
  <c r="AM176" i="4"/>
  <c r="AR118" i="4"/>
  <c r="B178" i="4"/>
  <c r="AM178" i="4"/>
  <c r="AR120" i="4"/>
  <c r="B180" i="4"/>
  <c r="AM180" i="4"/>
  <c r="AR122" i="4"/>
  <c r="B182" i="4"/>
  <c r="AM182" i="4"/>
  <c r="AR124" i="4"/>
  <c r="B184" i="4"/>
  <c r="AM184" i="4"/>
  <c r="AR126" i="4"/>
  <c r="B186" i="4"/>
  <c r="AM186" i="4"/>
  <c r="AR128" i="4"/>
  <c r="B188" i="4"/>
  <c r="AM188" i="4"/>
  <c r="AR130" i="4"/>
  <c r="B190" i="4"/>
  <c r="AM190" i="4"/>
  <c r="AM47" i="4"/>
  <c r="AM49" i="4"/>
  <c r="AM51" i="4"/>
  <c r="AM53" i="4"/>
  <c r="AM55" i="4"/>
  <c r="AM57" i="4"/>
  <c r="AM59" i="4"/>
  <c r="AM61" i="4"/>
  <c r="AM63" i="4"/>
  <c r="AM65" i="4"/>
  <c r="AM67" i="4"/>
  <c r="AM69" i="4"/>
  <c r="AR108" i="4"/>
  <c r="AR110" i="4"/>
  <c r="B168" i="4"/>
  <c r="AM168" i="4"/>
  <c r="AM175" i="16"/>
  <c r="AR118" i="16"/>
  <c r="B178" i="16"/>
  <c r="AR120" i="16"/>
  <c r="B180" i="16"/>
  <c r="AR122" i="16"/>
  <c r="B182" i="16"/>
  <c r="AR124" i="16"/>
  <c r="B184" i="16"/>
  <c r="AR126" i="16"/>
  <c r="B186" i="16"/>
  <c r="AR128" i="16"/>
  <c r="B188" i="16"/>
  <c r="AR130" i="16"/>
  <c r="B190" i="16"/>
  <c r="AM190" i="16"/>
  <c r="AR112" i="16"/>
  <c r="B169" i="16"/>
  <c r="AM169" i="16"/>
  <c r="B171" i="16"/>
  <c r="AM171" i="16"/>
  <c r="B173" i="16"/>
  <c r="AM173" i="16"/>
  <c r="B177" i="16"/>
  <c r="AM177" i="16"/>
  <c r="AR107" i="16"/>
  <c r="B167" i="16"/>
  <c r="AM167" i="16"/>
  <c r="AR119" i="16"/>
  <c r="B179" i="16"/>
  <c r="AM179" i="16"/>
  <c r="AR121" i="16"/>
  <c r="B181" i="16"/>
  <c r="AM181" i="16"/>
  <c r="AR123" i="16"/>
  <c r="B183" i="16"/>
  <c r="AM183" i="16"/>
  <c r="AR125" i="16"/>
  <c r="B185" i="16"/>
  <c r="AM185" i="16"/>
  <c r="AR127" i="16"/>
  <c r="B187" i="16"/>
  <c r="AM187" i="16"/>
  <c r="AR129" i="16"/>
  <c r="B189" i="16"/>
  <c r="AM189" i="16"/>
  <c r="AN46" i="16"/>
  <c r="AN48" i="16"/>
  <c r="AN50" i="16"/>
  <c r="AN52" i="16"/>
  <c r="AN54" i="16"/>
  <c r="AM56" i="16"/>
  <c r="AM57" i="16"/>
  <c r="AM58" i="16"/>
  <c r="AM59" i="16"/>
  <c r="AM60" i="16"/>
  <c r="AM61" i="16"/>
  <c r="AM62" i="16"/>
  <c r="AM63" i="16"/>
  <c r="AM64" i="16"/>
  <c r="AM66" i="16"/>
  <c r="AM68" i="16"/>
  <c r="AR115" i="16"/>
  <c r="AM178" i="16"/>
  <c r="AM180" i="16"/>
  <c r="AM182" i="16"/>
  <c r="AM184" i="16"/>
  <c r="AM186" i="16"/>
  <c r="AM188" i="16"/>
  <c r="B168" i="16"/>
  <c r="AM168" i="16"/>
  <c r="B170" i="16"/>
  <c r="AM170" i="16"/>
  <c r="B172" i="16"/>
  <c r="AM172" i="16"/>
  <c r="B174" i="16"/>
  <c r="AM174" i="16"/>
  <c r="B176" i="16"/>
  <c r="AM176" i="16"/>
  <c r="AM7" i="32"/>
  <c r="AQ7" i="32"/>
  <c r="AM8" i="32"/>
  <c r="AP8" i="32"/>
  <c r="AR8" i="32"/>
  <c r="AM10" i="32"/>
  <c r="AM12" i="32"/>
  <c r="AM14" i="32"/>
  <c r="AM16" i="32"/>
  <c r="AM18" i="32"/>
  <c r="AM20" i="32"/>
  <c r="AM22" i="32"/>
  <c r="AM24" i="32"/>
  <c r="AM26" i="32"/>
  <c r="AM28" i="32"/>
  <c r="AM30" i="32"/>
  <c r="Q5" i="34"/>
  <c r="R6" i="34"/>
  <c r="R8" i="34"/>
  <c r="R10" i="34"/>
  <c r="R25" i="34"/>
  <c r="R27" i="34"/>
  <c r="J30" i="34"/>
  <c r="R5" i="34"/>
  <c r="R7" i="34"/>
  <c r="R9" i="34"/>
  <c r="R24" i="34"/>
  <c r="R26" i="34"/>
  <c r="R28" i="34"/>
  <c r="AK35" i="30"/>
  <c r="AK130" i="35"/>
  <c r="AJ130" i="35"/>
  <c r="AL130" i="35"/>
  <c r="AX59" i="35"/>
  <c r="C36" i="35"/>
  <c r="C35" i="35"/>
  <c r="C34" i="35"/>
  <c r="C33" i="35"/>
  <c r="C32" i="35"/>
  <c r="C31" i="35"/>
  <c r="C30" i="35"/>
  <c r="C29" i="35"/>
  <c r="C27" i="35"/>
  <c r="C26" i="35"/>
  <c r="E36" i="35"/>
  <c r="E35" i="35"/>
  <c r="E34" i="35"/>
  <c r="E33" i="35"/>
  <c r="E32" i="35"/>
  <c r="E31" i="35"/>
  <c r="E30" i="35"/>
  <c r="E29" i="35"/>
  <c r="E27" i="35"/>
  <c r="E28" i="35"/>
  <c r="E26" i="35"/>
  <c r="G35" i="35"/>
  <c r="G34" i="35"/>
  <c r="G33" i="35"/>
  <c r="G32" i="35"/>
  <c r="G31" i="35"/>
  <c r="G30" i="35"/>
  <c r="G29" i="35"/>
  <c r="G27" i="35"/>
  <c r="G28" i="35"/>
  <c r="G26" i="35"/>
  <c r="I36" i="35"/>
  <c r="I35" i="35"/>
  <c r="I34" i="35"/>
  <c r="I33" i="35"/>
  <c r="I32" i="35"/>
  <c r="I31" i="35"/>
  <c r="I30" i="35"/>
  <c r="I29" i="35"/>
  <c r="I27" i="35"/>
  <c r="I28" i="35"/>
  <c r="I26" i="35"/>
  <c r="L35" i="35"/>
  <c r="L34" i="35"/>
  <c r="L33" i="35"/>
  <c r="L32" i="35"/>
  <c r="L31" i="35"/>
  <c r="L30" i="35"/>
  <c r="L36" i="35"/>
  <c r="L28" i="35"/>
  <c r="L26" i="35"/>
  <c r="L29" i="35"/>
  <c r="L27" i="35"/>
  <c r="M36" i="35"/>
  <c r="M35" i="35"/>
  <c r="M34" i="35"/>
  <c r="M33" i="35"/>
  <c r="M32" i="35"/>
  <c r="M31" i="35"/>
  <c r="M30" i="35"/>
  <c r="M29" i="35"/>
  <c r="M27" i="35"/>
  <c r="M28" i="35"/>
  <c r="M26" i="35"/>
  <c r="N35" i="35"/>
  <c r="N34" i="35"/>
  <c r="N33" i="35"/>
  <c r="N32" i="35"/>
  <c r="N31" i="35"/>
  <c r="N30" i="35"/>
  <c r="N36" i="35"/>
  <c r="N28" i="35"/>
  <c r="N26" i="35"/>
  <c r="N29" i="35"/>
  <c r="N27" i="35"/>
  <c r="O36" i="35"/>
  <c r="O35" i="35"/>
  <c r="O34" i="35"/>
  <c r="O33" i="35"/>
  <c r="O32" i="35"/>
  <c r="O31" i="35"/>
  <c r="O30" i="35"/>
  <c r="O29" i="35"/>
  <c r="O27" i="35"/>
  <c r="O28" i="35"/>
  <c r="O26" i="35"/>
  <c r="AA19" i="35"/>
  <c r="AB19" i="35"/>
  <c r="D36" i="35"/>
  <c r="D35" i="35"/>
  <c r="D34" i="35"/>
  <c r="D33" i="35"/>
  <c r="D32" i="35"/>
  <c r="D31" i="35"/>
  <c r="D30" i="35"/>
  <c r="D28" i="35"/>
  <c r="D26" i="35"/>
  <c r="D29" i="35"/>
  <c r="D27" i="35"/>
  <c r="F36" i="35"/>
  <c r="F35" i="35"/>
  <c r="F34" i="35"/>
  <c r="F33" i="35"/>
  <c r="F32" i="35"/>
  <c r="F31" i="35"/>
  <c r="F30" i="35"/>
  <c r="F28" i="35"/>
  <c r="F26" i="35"/>
  <c r="F29" i="35"/>
  <c r="F27" i="35"/>
  <c r="H35" i="35"/>
  <c r="H34" i="35"/>
  <c r="H33" i="35"/>
  <c r="H32" i="35"/>
  <c r="H31" i="35"/>
  <c r="H30" i="35"/>
  <c r="H36" i="35"/>
  <c r="H28" i="35"/>
  <c r="H26" i="35"/>
  <c r="H29" i="35"/>
  <c r="H27" i="35"/>
  <c r="J35" i="35"/>
  <c r="J34" i="35"/>
  <c r="J33" i="35"/>
  <c r="J32" i="35"/>
  <c r="J31" i="35"/>
  <c r="J30" i="35"/>
  <c r="J36" i="35"/>
  <c r="J28" i="35"/>
  <c r="J26" i="35"/>
  <c r="J29" i="35"/>
  <c r="J27" i="35"/>
  <c r="K36" i="35"/>
  <c r="K35" i="35"/>
  <c r="K34" i="35"/>
  <c r="K33" i="35"/>
  <c r="K32" i="35"/>
  <c r="K31" i="35"/>
  <c r="K30" i="35"/>
  <c r="K29" i="35"/>
  <c r="K27" i="35"/>
  <c r="K28" i="35"/>
  <c r="K26" i="35"/>
  <c r="AG142" i="35"/>
  <c r="AG112" i="35"/>
  <c r="AH142" i="35"/>
  <c r="AH112" i="35"/>
  <c r="AF142" i="35"/>
  <c r="AF112" i="35"/>
  <c r="AG144" i="35"/>
  <c r="AG114" i="35"/>
  <c r="AH144" i="35"/>
  <c r="AH114" i="35"/>
  <c r="AF144" i="35"/>
  <c r="AF114" i="35"/>
  <c r="AH147" i="35"/>
  <c r="AH117" i="35"/>
  <c r="AF147" i="35"/>
  <c r="AF117" i="35"/>
  <c r="AG147" i="35"/>
  <c r="AG117" i="35"/>
  <c r="AH149" i="35"/>
  <c r="AH119" i="35"/>
  <c r="AF149" i="35"/>
  <c r="AF119" i="35"/>
  <c r="AG149" i="35"/>
  <c r="AG119" i="35"/>
  <c r="Q36" i="35"/>
  <c r="Q35" i="35"/>
  <c r="Q34" i="35"/>
  <c r="Q33" i="35"/>
  <c r="Q32" i="35"/>
  <c r="Q31" i="35"/>
  <c r="Q30" i="35"/>
  <c r="S36" i="35"/>
  <c r="S35" i="35"/>
  <c r="S34" i="35"/>
  <c r="S33" i="35"/>
  <c r="S32" i="35"/>
  <c r="S31" i="35"/>
  <c r="S30" i="35"/>
  <c r="U36" i="35"/>
  <c r="U35" i="35"/>
  <c r="U34" i="35"/>
  <c r="U33" i="35"/>
  <c r="U32" i="35"/>
  <c r="U31" i="35"/>
  <c r="U30" i="35"/>
  <c r="U29" i="35"/>
  <c r="W36" i="35"/>
  <c r="W35" i="35"/>
  <c r="W34" i="35"/>
  <c r="W33" i="35"/>
  <c r="W32" i="35"/>
  <c r="W31" i="35"/>
  <c r="W30" i="35"/>
  <c r="W29" i="35"/>
  <c r="Y36" i="35"/>
  <c r="Y35" i="35"/>
  <c r="Y34" i="35"/>
  <c r="Y33" i="35"/>
  <c r="Y32" i="35"/>
  <c r="Y31" i="35"/>
  <c r="Y30" i="35"/>
  <c r="Y29" i="35"/>
  <c r="AH151" i="35"/>
  <c r="AH121" i="35"/>
  <c r="AF151" i="35"/>
  <c r="AF121" i="35"/>
  <c r="AG151" i="35"/>
  <c r="AG121" i="35"/>
  <c r="AH153" i="35"/>
  <c r="AF153" i="35"/>
  <c r="AG153" i="35"/>
  <c r="Q26" i="35"/>
  <c r="S26" i="35"/>
  <c r="U26" i="35"/>
  <c r="W26" i="35"/>
  <c r="Y26" i="35"/>
  <c r="P27" i="35"/>
  <c r="R27" i="35"/>
  <c r="Q28" i="35"/>
  <c r="S28" i="35"/>
  <c r="U28" i="35"/>
  <c r="W28" i="35"/>
  <c r="Y28" i="35"/>
  <c r="AH143" i="35"/>
  <c r="AH113" i="35"/>
  <c r="AF143" i="35"/>
  <c r="AF113" i="35"/>
  <c r="AG143" i="35"/>
  <c r="AG113" i="35"/>
  <c r="AH145" i="35"/>
  <c r="AH115" i="35"/>
  <c r="AF145" i="35"/>
  <c r="AF115" i="35"/>
  <c r="AG145" i="35"/>
  <c r="AG115" i="35"/>
  <c r="AG146" i="35"/>
  <c r="AG116" i="35"/>
  <c r="AH146" i="35"/>
  <c r="AH116" i="35"/>
  <c r="AF146" i="35"/>
  <c r="AF116" i="35"/>
  <c r="AG148" i="35"/>
  <c r="AG118" i="35"/>
  <c r="AH148" i="35"/>
  <c r="AH118" i="35"/>
  <c r="AF148" i="35"/>
  <c r="AF118" i="35"/>
  <c r="P35" i="35"/>
  <c r="P34" i="35"/>
  <c r="P33" i="35"/>
  <c r="P32" i="35"/>
  <c r="P31" i="35"/>
  <c r="P30" i="35"/>
  <c r="P36" i="35"/>
  <c r="R35" i="35"/>
  <c r="R34" i="35"/>
  <c r="R33" i="35"/>
  <c r="R32" i="35"/>
  <c r="R31" i="35"/>
  <c r="R30" i="35"/>
  <c r="R36" i="35"/>
  <c r="T35" i="35"/>
  <c r="T34" i="35"/>
  <c r="T33" i="35"/>
  <c r="T32" i="35"/>
  <c r="T31" i="35"/>
  <c r="T30" i="35"/>
  <c r="T29" i="35"/>
  <c r="T36" i="35"/>
  <c r="V35" i="35"/>
  <c r="V34" i="35"/>
  <c r="V33" i="35"/>
  <c r="V32" i="35"/>
  <c r="V31" i="35"/>
  <c r="V30" i="35"/>
  <c r="V29" i="35"/>
  <c r="V36" i="35"/>
  <c r="X35" i="35"/>
  <c r="X34" i="35"/>
  <c r="X33" i="35"/>
  <c r="X32" i="35"/>
  <c r="X31" i="35"/>
  <c r="X30" i="35"/>
  <c r="X29" i="35"/>
  <c r="X36" i="35"/>
  <c r="AG150" i="35"/>
  <c r="AG120" i="35"/>
  <c r="AH150" i="35"/>
  <c r="AH120" i="35"/>
  <c r="AF150" i="35"/>
  <c r="AF120" i="35"/>
  <c r="AG152" i="35"/>
  <c r="AH152" i="35"/>
  <c r="AF152" i="35"/>
  <c r="AG154" i="35"/>
  <c r="AG94" i="35"/>
  <c r="AH154" i="35"/>
  <c r="AH94" i="35"/>
  <c r="AF154" i="35"/>
  <c r="AF94" i="35"/>
  <c r="P26" i="35"/>
  <c r="R26" i="35"/>
  <c r="T26" i="35"/>
  <c r="V26" i="35"/>
  <c r="X26" i="35"/>
  <c r="Q27" i="35"/>
  <c r="S27" i="35"/>
  <c r="U27" i="35"/>
  <c r="W27" i="35"/>
  <c r="Y27" i="35"/>
  <c r="P28" i="35"/>
  <c r="R28" i="35"/>
  <c r="T28" i="35"/>
  <c r="V28" i="35"/>
  <c r="X28" i="35"/>
  <c r="Q29" i="35"/>
  <c r="S29" i="35"/>
  <c r="BC28" i="25"/>
  <c r="Y20" i="25"/>
  <c r="BE28" i="25"/>
  <c r="BD28" i="25"/>
  <c r="B107" i="26"/>
  <c r="B46" i="26"/>
  <c r="AN46" i="26"/>
  <c r="D107" i="26"/>
  <c r="D167" i="26"/>
  <c r="D46" i="26"/>
  <c r="F107" i="26"/>
  <c r="F167" i="26"/>
  <c r="F46" i="26"/>
  <c r="H107" i="26"/>
  <c r="H167" i="26"/>
  <c r="H46" i="26"/>
  <c r="J107" i="26"/>
  <c r="J167" i="26"/>
  <c r="J46" i="26"/>
  <c r="L107" i="26"/>
  <c r="L167" i="26"/>
  <c r="L46" i="26"/>
  <c r="N107" i="26"/>
  <c r="N167" i="26"/>
  <c r="N46" i="26"/>
  <c r="P107" i="26"/>
  <c r="P167" i="26"/>
  <c r="P46" i="26"/>
  <c r="R107" i="26"/>
  <c r="R167" i="26"/>
  <c r="R46" i="26"/>
  <c r="T107" i="26"/>
  <c r="T167" i="26"/>
  <c r="T46" i="26"/>
  <c r="V107" i="26"/>
  <c r="V167" i="26"/>
  <c r="V46" i="26"/>
  <c r="X107" i="26"/>
  <c r="X167" i="26"/>
  <c r="X46" i="26"/>
  <c r="Z107" i="26"/>
  <c r="Z167" i="26"/>
  <c r="Z46" i="26"/>
  <c r="AB107" i="26"/>
  <c r="AB167" i="26"/>
  <c r="AB46" i="26"/>
  <c r="AD107" i="26"/>
  <c r="AD167" i="26"/>
  <c r="AD46" i="26"/>
  <c r="AF107" i="26"/>
  <c r="AF167" i="26"/>
  <c r="AF46" i="26"/>
  <c r="AH107" i="26"/>
  <c r="AH167" i="26"/>
  <c r="AH46" i="26"/>
  <c r="AJ107" i="26"/>
  <c r="AJ167" i="26"/>
  <c r="AJ46" i="26"/>
  <c r="AL107" i="26"/>
  <c r="AL167" i="26"/>
  <c r="AL46" i="26"/>
  <c r="C108" i="26"/>
  <c r="C168" i="26"/>
  <c r="C47" i="26"/>
  <c r="E108" i="26"/>
  <c r="E168" i="26"/>
  <c r="E47" i="26"/>
  <c r="G108" i="26"/>
  <c r="G168" i="26"/>
  <c r="G47" i="26"/>
  <c r="I108" i="26"/>
  <c r="I168" i="26"/>
  <c r="I47" i="26"/>
  <c r="K108" i="26"/>
  <c r="K168" i="26"/>
  <c r="K47" i="26"/>
  <c r="M108" i="26"/>
  <c r="M168" i="26"/>
  <c r="M47" i="26"/>
  <c r="O108" i="26"/>
  <c r="O168" i="26"/>
  <c r="O47" i="26"/>
  <c r="Q108" i="26"/>
  <c r="Q168" i="26"/>
  <c r="Q47" i="26"/>
  <c r="S108" i="26"/>
  <c r="S168" i="26"/>
  <c r="S47" i="26"/>
  <c r="U108" i="26"/>
  <c r="U168" i="26"/>
  <c r="U47" i="26"/>
  <c r="W108" i="26"/>
  <c r="W168" i="26"/>
  <c r="W47" i="26"/>
  <c r="Y108" i="26"/>
  <c r="Y168" i="26"/>
  <c r="Y47" i="26"/>
  <c r="AA108" i="26"/>
  <c r="AA168" i="26"/>
  <c r="AA47" i="26"/>
  <c r="AC108" i="26"/>
  <c r="AC168" i="26"/>
  <c r="AC47" i="26"/>
  <c r="AE108" i="26"/>
  <c r="AE168" i="26"/>
  <c r="AE47" i="26"/>
  <c r="AG108" i="26"/>
  <c r="AG168" i="26"/>
  <c r="AG47" i="26"/>
  <c r="AI108" i="26"/>
  <c r="AI168" i="26"/>
  <c r="AI47" i="26"/>
  <c r="AK108" i="26"/>
  <c r="AK168" i="26"/>
  <c r="AK47" i="26"/>
  <c r="B109" i="26"/>
  <c r="B48" i="26"/>
  <c r="AN48" i="26"/>
  <c r="D109" i="26"/>
  <c r="D169" i="26"/>
  <c r="D48" i="26"/>
  <c r="F109" i="26"/>
  <c r="F169" i="26"/>
  <c r="F48" i="26"/>
  <c r="H109" i="26"/>
  <c r="H169" i="26"/>
  <c r="H48" i="26"/>
  <c r="J109" i="26"/>
  <c r="J169" i="26"/>
  <c r="J48" i="26"/>
  <c r="L109" i="26"/>
  <c r="L169" i="26"/>
  <c r="L48" i="26"/>
  <c r="N109" i="26"/>
  <c r="N169" i="26"/>
  <c r="N48" i="26"/>
  <c r="P109" i="26"/>
  <c r="P169" i="26"/>
  <c r="P48" i="26"/>
  <c r="R109" i="26"/>
  <c r="R169" i="26"/>
  <c r="R48" i="26"/>
  <c r="T109" i="26"/>
  <c r="T169" i="26"/>
  <c r="T48" i="26"/>
  <c r="V109" i="26"/>
  <c r="V169" i="26"/>
  <c r="V48" i="26"/>
  <c r="X109" i="26"/>
  <c r="X169" i="26"/>
  <c r="X48" i="26"/>
  <c r="Z109" i="26"/>
  <c r="Z169" i="26"/>
  <c r="Z48" i="26"/>
  <c r="AB109" i="26"/>
  <c r="AB169" i="26"/>
  <c r="AB48" i="26"/>
  <c r="AD109" i="26"/>
  <c r="AD169" i="26"/>
  <c r="AD48" i="26"/>
  <c r="AF109" i="26"/>
  <c r="AF169" i="26"/>
  <c r="AF48" i="26"/>
  <c r="AH109" i="26"/>
  <c r="AH169" i="26"/>
  <c r="AH48" i="26"/>
  <c r="AJ109" i="26"/>
  <c r="AJ169" i="26"/>
  <c r="AJ48" i="26"/>
  <c r="AL109" i="26"/>
  <c r="AL169" i="26"/>
  <c r="AL48" i="26"/>
  <c r="C110" i="26"/>
  <c r="C170" i="26"/>
  <c r="C49" i="26"/>
  <c r="E110" i="26"/>
  <c r="E170" i="26"/>
  <c r="E49" i="26"/>
  <c r="G110" i="26"/>
  <c r="G170" i="26"/>
  <c r="G49" i="26"/>
  <c r="I110" i="26"/>
  <c r="I170" i="26"/>
  <c r="I49" i="26"/>
  <c r="K110" i="26"/>
  <c r="K170" i="26"/>
  <c r="K49" i="26"/>
  <c r="M110" i="26"/>
  <c r="M170" i="26"/>
  <c r="M49" i="26"/>
  <c r="O110" i="26"/>
  <c r="O170" i="26"/>
  <c r="O49" i="26"/>
  <c r="Q110" i="26"/>
  <c r="Q170" i="26"/>
  <c r="Q49" i="26"/>
  <c r="S110" i="26"/>
  <c r="S170" i="26"/>
  <c r="S49" i="26"/>
  <c r="U110" i="26"/>
  <c r="U170" i="26"/>
  <c r="U49" i="26"/>
  <c r="W110" i="26"/>
  <c r="W170" i="26"/>
  <c r="W49" i="26"/>
  <c r="Y110" i="26"/>
  <c r="Y170" i="26"/>
  <c r="Y49" i="26"/>
  <c r="AA110" i="26"/>
  <c r="AA170" i="26"/>
  <c r="AA49" i="26"/>
  <c r="AC110" i="26"/>
  <c r="AC170" i="26"/>
  <c r="AC49" i="26"/>
  <c r="AE110" i="26"/>
  <c r="AE170" i="26"/>
  <c r="AE49" i="26"/>
  <c r="AG110" i="26"/>
  <c r="AG170" i="26"/>
  <c r="AG49" i="26"/>
  <c r="AI110" i="26"/>
  <c r="AI170" i="26"/>
  <c r="AI49" i="26"/>
  <c r="AK110" i="26"/>
  <c r="AK170" i="26"/>
  <c r="AK49" i="26"/>
  <c r="B111" i="26"/>
  <c r="B50" i="26"/>
  <c r="AN50" i="26"/>
  <c r="D111" i="26"/>
  <c r="D171" i="26"/>
  <c r="D50" i="26"/>
  <c r="F111" i="26"/>
  <c r="F171" i="26"/>
  <c r="F50" i="26"/>
  <c r="H111" i="26"/>
  <c r="H171" i="26"/>
  <c r="H50" i="26"/>
  <c r="J111" i="26"/>
  <c r="J171" i="26"/>
  <c r="J50" i="26"/>
  <c r="L111" i="26"/>
  <c r="L171" i="26"/>
  <c r="L50" i="26"/>
  <c r="N111" i="26"/>
  <c r="N171" i="26"/>
  <c r="N50" i="26"/>
  <c r="P111" i="26"/>
  <c r="P171" i="26"/>
  <c r="P50" i="26"/>
  <c r="R111" i="26"/>
  <c r="R171" i="26"/>
  <c r="R50" i="26"/>
  <c r="T111" i="26"/>
  <c r="T171" i="26"/>
  <c r="T50" i="26"/>
  <c r="V111" i="26"/>
  <c r="V171" i="26"/>
  <c r="V50" i="26"/>
  <c r="X111" i="26"/>
  <c r="X171" i="26"/>
  <c r="X50" i="26"/>
  <c r="Z111" i="26"/>
  <c r="Z171" i="26"/>
  <c r="Z50" i="26"/>
  <c r="AB111" i="26"/>
  <c r="AB171" i="26"/>
  <c r="AB50" i="26"/>
  <c r="AD111" i="26"/>
  <c r="AD171" i="26"/>
  <c r="AD50" i="26"/>
  <c r="AF111" i="26"/>
  <c r="AF171" i="26"/>
  <c r="AF50" i="26"/>
  <c r="AH111" i="26"/>
  <c r="AH171" i="26"/>
  <c r="AH50" i="26"/>
  <c r="AJ111" i="26"/>
  <c r="AJ171" i="26"/>
  <c r="AJ50" i="26"/>
  <c r="AL111" i="26"/>
  <c r="AL171" i="26"/>
  <c r="AL50" i="26"/>
  <c r="C112" i="26"/>
  <c r="C172" i="26"/>
  <c r="C51" i="26"/>
  <c r="E112" i="26"/>
  <c r="E172" i="26"/>
  <c r="E51" i="26"/>
  <c r="G112" i="26"/>
  <c r="G172" i="26"/>
  <c r="G51" i="26"/>
  <c r="I112" i="26"/>
  <c r="I172" i="26"/>
  <c r="I51" i="26"/>
  <c r="K112" i="26"/>
  <c r="K172" i="26"/>
  <c r="K51" i="26"/>
  <c r="M112" i="26"/>
  <c r="M172" i="26"/>
  <c r="M51" i="26"/>
  <c r="O112" i="26"/>
  <c r="O172" i="26"/>
  <c r="O51" i="26"/>
  <c r="Q112" i="26"/>
  <c r="Q172" i="26"/>
  <c r="Q51" i="26"/>
  <c r="S112" i="26"/>
  <c r="S172" i="26"/>
  <c r="S51" i="26"/>
  <c r="U112" i="26"/>
  <c r="U172" i="26"/>
  <c r="U51" i="26"/>
  <c r="W112" i="26"/>
  <c r="W172" i="26"/>
  <c r="W51" i="26"/>
  <c r="Y112" i="26"/>
  <c r="Y172" i="26"/>
  <c r="Y51" i="26"/>
  <c r="AA112" i="26"/>
  <c r="AA172" i="26"/>
  <c r="AA51" i="26"/>
  <c r="AC112" i="26"/>
  <c r="AC172" i="26"/>
  <c r="AC51" i="26"/>
  <c r="AE112" i="26"/>
  <c r="AE172" i="26"/>
  <c r="AE51" i="26"/>
  <c r="AG112" i="26"/>
  <c r="AG172" i="26"/>
  <c r="AG51" i="26"/>
  <c r="AI112" i="26"/>
  <c r="AI172" i="26"/>
  <c r="AI51" i="26"/>
  <c r="AK112" i="26"/>
  <c r="AK172" i="26"/>
  <c r="AK51" i="26"/>
  <c r="B113" i="26"/>
  <c r="B52" i="26"/>
  <c r="AN52" i="26"/>
  <c r="D113" i="26"/>
  <c r="D173" i="26"/>
  <c r="D52" i="26"/>
  <c r="F113" i="26"/>
  <c r="F173" i="26"/>
  <c r="F52" i="26"/>
  <c r="H113" i="26"/>
  <c r="H173" i="26"/>
  <c r="H52" i="26"/>
  <c r="J113" i="26"/>
  <c r="J173" i="26"/>
  <c r="J52" i="26"/>
  <c r="L113" i="26"/>
  <c r="L173" i="26"/>
  <c r="L52" i="26"/>
  <c r="N113" i="26"/>
  <c r="N173" i="26"/>
  <c r="N52" i="26"/>
  <c r="P113" i="26"/>
  <c r="P173" i="26"/>
  <c r="P52" i="26"/>
  <c r="R113" i="26"/>
  <c r="R173" i="26"/>
  <c r="R52" i="26"/>
  <c r="T113" i="26"/>
  <c r="T173" i="26"/>
  <c r="T52" i="26"/>
  <c r="V113" i="26"/>
  <c r="V173" i="26"/>
  <c r="V52" i="26"/>
  <c r="X113" i="26"/>
  <c r="X173" i="26"/>
  <c r="X52" i="26"/>
  <c r="Z113" i="26"/>
  <c r="Z173" i="26"/>
  <c r="Z52" i="26"/>
  <c r="AB113" i="26"/>
  <c r="AB173" i="26"/>
  <c r="AB52" i="26"/>
  <c r="AD113" i="26"/>
  <c r="AD173" i="26"/>
  <c r="AD52" i="26"/>
  <c r="AF113" i="26"/>
  <c r="AF173" i="26"/>
  <c r="AF52" i="26"/>
  <c r="AH113" i="26"/>
  <c r="AH173" i="26"/>
  <c r="AH52" i="26"/>
  <c r="AJ113" i="26"/>
  <c r="AJ173" i="26"/>
  <c r="AJ52" i="26"/>
  <c r="AL113" i="26"/>
  <c r="AL173" i="26"/>
  <c r="AL52" i="26"/>
  <c r="C114" i="26"/>
  <c r="C174" i="26"/>
  <c r="C53" i="26"/>
  <c r="E114" i="26"/>
  <c r="E174" i="26"/>
  <c r="E53" i="26"/>
  <c r="G114" i="26"/>
  <c r="G174" i="26"/>
  <c r="G53" i="26"/>
  <c r="I114" i="26"/>
  <c r="I174" i="26"/>
  <c r="I53" i="26"/>
  <c r="K114" i="26"/>
  <c r="K174" i="26"/>
  <c r="K53" i="26"/>
  <c r="M114" i="26"/>
  <c r="M174" i="26"/>
  <c r="M53" i="26"/>
  <c r="O114" i="26"/>
  <c r="O174" i="26"/>
  <c r="O53" i="26"/>
  <c r="Q114" i="26"/>
  <c r="Q174" i="26"/>
  <c r="Q53" i="26"/>
  <c r="S114" i="26"/>
  <c r="S174" i="26"/>
  <c r="S53" i="26"/>
  <c r="U114" i="26"/>
  <c r="U174" i="26"/>
  <c r="U53" i="26"/>
  <c r="W114" i="26"/>
  <c r="W174" i="26"/>
  <c r="W53" i="26"/>
  <c r="Y114" i="26"/>
  <c r="Y174" i="26"/>
  <c r="Y53" i="26"/>
  <c r="AA114" i="26"/>
  <c r="AA174" i="26"/>
  <c r="AA53" i="26"/>
  <c r="AC114" i="26"/>
  <c r="AC174" i="26"/>
  <c r="AC53" i="26"/>
  <c r="AE114" i="26"/>
  <c r="AE174" i="26"/>
  <c r="AE53" i="26"/>
  <c r="AG114" i="26"/>
  <c r="AG174" i="26"/>
  <c r="AG53" i="26"/>
  <c r="AI114" i="26"/>
  <c r="AI174" i="26"/>
  <c r="AI53" i="26"/>
  <c r="AK114" i="26"/>
  <c r="AK174" i="26"/>
  <c r="AK53" i="26"/>
  <c r="B115" i="26"/>
  <c r="B54" i="26"/>
  <c r="AN54" i="26"/>
  <c r="D115" i="26"/>
  <c r="D175" i="26"/>
  <c r="D54" i="26"/>
  <c r="F115" i="26"/>
  <c r="F175" i="26"/>
  <c r="F54" i="26"/>
  <c r="H115" i="26"/>
  <c r="H175" i="26"/>
  <c r="H54" i="26"/>
  <c r="J115" i="26"/>
  <c r="J175" i="26"/>
  <c r="J54" i="26"/>
  <c r="L115" i="26"/>
  <c r="L175" i="26"/>
  <c r="L54" i="26"/>
  <c r="N115" i="26"/>
  <c r="N175" i="26"/>
  <c r="N54" i="26"/>
  <c r="P115" i="26"/>
  <c r="P175" i="26"/>
  <c r="P54" i="26"/>
  <c r="R115" i="26"/>
  <c r="R175" i="26"/>
  <c r="R54" i="26"/>
  <c r="T115" i="26"/>
  <c r="T175" i="26"/>
  <c r="T54" i="26"/>
  <c r="V115" i="26"/>
  <c r="V175" i="26"/>
  <c r="V54" i="26"/>
  <c r="X115" i="26"/>
  <c r="X175" i="26"/>
  <c r="X54" i="26"/>
  <c r="Z115" i="26"/>
  <c r="Z175" i="26"/>
  <c r="Z54" i="26"/>
  <c r="AB115" i="26"/>
  <c r="AB175" i="26"/>
  <c r="AB54" i="26"/>
  <c r="AD115" i="26"/>
  <c r="AD175" i="26"/>
  <c r="AD54" i="26"/>
  <c r="AF115" i="26"/>
  <c r="AF175" i="26"/>
  <c r="AF54" i="26"/>
  <c r="AH115" i="26"/>
  <c r="AH175" i="26"/>
  <c r="AH54" i="26"/>
  <c r="AJ115" i="26"/>
  <c r="AJ175" i="26"/>
  <c r="AJ54" i="26"/>
  <c r="AL115" i="26"/>
  <c r="AL175" i="26"/>
  <c r="AL54" i="26"/>
  <c r="C116" i="26"/>
  <c r="C176" i="26"/>
  <c r="C55" i="26"/>
  <c r="E116" i="26"/>
  <c r="E176" i="26"/>
  <c r="E55" i="26"/>
  <c r="G116" i="26"/>
  <c r="G176" i="26"/>
  <c r="G55" i="26"/>
  <c r="I116" i="26"/>
  <c r="I176" i="26"/>
  <c r="I55" i="26"/>
  <c r="K116" i="26"/>
  <c r="K176" i="26"/>
  <c r="K55" i="26"/>
  <c r="M116" i="26"/>
  <c r="M176" i="26"/>
  <c r="M55" i="26"/>
  <c r="O116" i="26"/>
  <c r="O176" i="26"/>
  <c r="O55" i="26"/>
  <c r="Q116" i="26"/>
  <c r="Q176" i="26"/>
  <c r="Q55" i="26"/>
  <c r="S116" i="26"/>
  <c r="S176" i="26"/>
  <c r="S55" i="26"/>
  <c r="U116" i="26"/>
  <c r="U176" i="26"/>
  <c r="U55" i="26"/>
  <c r="W116" i="26"/>
  <c r="W176" i="26"/>
  <c r="W55" i="26"/>
  <c r="Y116" i="26"/>
  <c r="Y176" i="26"/>
  <c r="Y55" i="26"/>
  <c r="AA116" i="26"/>
  <c r="AA176" i="26"/>
  <c r="AA55" i="26"/>
  <c r="AC116" i="26"/>
  <c r="AC176" i="26"/>
  <c r="AC55" i="26"/>
  <c r="AE116" i="26"/>
  <c r="AE176" i="26"/>
  <c r="AE55" i="26"/>
  <c r="AG116" i="26"/>
  <c r="AG176" i="26"/>
  <c r="AG55" i="26"/>
  <c r="AI116" i="26"/>
  <c r="AI176" i="26"/>
  <c r="AI55" i="26"/>
  <c r="AK116" i="26"/>
  <c r="AK176" i="26"/>
  <c r="AK55" i="26"/>
  <c r="B117" i="26"/>
  <c r="B56" i="26"/>
  <c r="AN56" i="26"/>
  <c r="D117" i="26"/>
  <c r="D177" i="26"/>
  <c r="D56" i="26"/>
  <c r="F117" i="26"/>
  <c r="F177" i="26"/>
  <c r="F56" i="26"/>
  <c r="H117" i="26"/>
  <c r="H177" i="26"/>
  <c r="H56" i="26"/>
  <c r="J117" i="26"/>
  <c r="J177" i="26"/>
  <c r="J56" i="26"/>
  <c r="L117" i="26"/>
  <c r="L177" i="26"/>
  <c r="L56" i="26"/>
  <c r="N117" i="26"/>
  <c r="N177" i="26"/>
  <c r="N56" i="26"/>
  <c r="P117" i="26"/>
  <c r="P177" i="26"/>
  <c r="P56" i="26"/>
  <c r="R117" i="26"/>
  <c r="R177" i="26"/>
  <c r="R56" i="26"/>
  <c r="T117" i="26"/>
  <c r="T177" i="26"/>
  <c r="T56" i="26"/>
  <c r="V117" i="26"/>
  <c r="V177" i="26"/>
  <c r="V56" i="26"/>
  <c r="X117" i="26"/>
  <c r="X177" i="26"/>
  <c r="X56" i="26"/>
  <c r="Z117" i="26"/>
  <c r="Z177" i="26"/>
  <c r="Z56" i="26"/>
  <c r="AB117" i="26"/>
  <c r="AB177" i="26"/>
  <c r="AB56" i="26"/>
  <c r="AD117" i="26"/>
  <c r="AD177" i="26"/>
  <c r="AD56" i="26"/>
  <c r="AF117" i="26"/>
  <c r="AF177" i="26"/>
  <c r="AF56" i="26"/>
  <c r="AH117" i="26"/>
  <c r="AH177" i="26"/>
  <c r="AH56" i="26"/>
  <c r="AJ117" i="26"/>
  <c r="AJ177" i="26"/>
  <c r="AJ56" i="26"/>
  <c r="AL117" i="26"/>
  <c r="AL177" i="26"/>
  <c r="AL56" i="26"/>
  <c r="C118" i="26"/>
  <c r="C178" i="26"/>
  <c r="C57" i="26"/>
  <c r="E118" i="26"/>
  <c r="E178" i="26"/>
  <c r="E57" i="26"/>
  <c r="G118" i="26"/>
  <c r="G178" i="26"/>
  <c r="G57" i="26"/>
  <c r="I118" i="26"/>
  <c r="I178" i="26"/>
  <c r="I57" i="26"/>
  <c r="K118" i="26"/>
  <c r="K178" i="26"/>
  <c r="K57" i="26"/>
  <c r="M118" i="26"/>
  <c r="M178" i="26"/>
  <c r="M57" i="26"/>
  <c r="O118" i="26"/>
  <c r="O178" i="26"/>
  <c r="O57" i="26"/>
  <c r="Q118" i="26"/>
  <c r="Q178" i="26"/>
  <c r="Q57" i="26"/>
  <c r="S118" i="26"/>
  <c r="S178" i="26"/>
  <c r="S57" i="26"/>
  <c r="U118" i="26"/>
  <c r="U178" i="26"/>
  <c r="U57" i="26"/>
  <c r="W118" i="26"/>
  <c r="W178" i="26"/>
  <c r="W57" i="26"/>
  <c r="Y118" i="26"/>
  <c r="Y178" i="26"/>
  <c r="Y57" i="26"/>
  <c r="AA118" i="26"/>
  <c r="AA178" i="26"/>
  <c r="AA57" i="26"/>
  <c r="AC118" i="26"/>
  <c r="AC178" i="26"/>
  <c r="AC57" i="26"/>
  <c r="AE118" i="26"/>
  <c r="AE178" i="26"/>
  <c r="AE57" i="26"/>
  <c r="AG118" i="26"/>
  <c r="AG178" i="26"/>
  <c r="AG57" i="26"/>
  <c r="AI118" i="26"/>
  <c r="AI178" i="26"/>
  <c r="AI57" i="26"/>
  <c r="AK118" i="26"/>
  <c r="AK178" i="26"/>
  <c r="AK57" i="26"/>
  <c r="B119" i="26"/>
  <c r="B58" i="26"/>
  <c r="AN58" i="26"/>
  <c r="D119" i="26"/>
  <c r="D179" i="26"/>
  <c r="D58" i="26"/>
  <c r="F119" i="26"/>
  <c r="F179" i="26"/>
  <c r="F58" i="26"/>
  <c r="H119" i="26"/>
  <c r="H179" i="26"/>
  <c r="H58" i="26"/>
  <c r="J119" i="26"/>
  <c r="J179" i="26"/>
  <c r="J58" i="26"/>
  <c r="L119" i="26"/>
  <c r="L179" i="26"/>
  <c r="L58" i="26"/>
  <c r="N119" i="26"/>
  <c r="N179" i="26"/>
  <c r="N58" i="26"/>
  <c r="P119" i="26"/>
  <c r="P179" i="26"/>
  <c r="P58" i="26"/>
  <c r="R119" i="26"/>
  <c r="R179" i="26"/>
  <c r="R58" i="26"/>
  <c r="T119" i="26"/>
  <c r="T179" i="26"/>
  <c r="T58" i="26"/>
  <c r="V119" i="26"/>
  <c r="V179" i="26"/>
  <c r="V58" i="26"/>
  <c r="X119" i="26"/>
  <c r="X179" i="26"/>
  <c r="X58" i="26"/>
  <c r="Z119" i="26"/>
  <c r="Z179" i="26"/>
  <c r="Z58" i="26"/>
  <c r="AB119" i="26"/>
  <c r="AB179" i="26"/>
  <c r="AB58" i="26"/>
  <c r="AD119" i="26"/>
  <c r="AD179" i="26"/>
  <c r="AD58" i="26"/>
  <c r="AF119" i="26"/>
  <c r="AF179" i="26"/>
  <c r="AF58" i="26"/>
  <c r="AH119" i="26"/>
  <c r="AH179" i="26"/>
  <c r="AH58" i="26"/>
  <c r="AJ119" i="26"/>
  <c r="AJ179" i="26"/>
  <c r="AJ58" i="26"/>
  <c r="AL119" i="26"/>
  <c r="AL179" i="26"/>
  <c r="AL58" i="26"/>
  <c r="C120" i="26"/>
  <c r="C180" i="26"/>
  <c r="C59" i="26"/>
  <c r="E120" i="26"/>
  <c r="E180" i="26"/>
  <c r="E59" i="26"/>
  <c r="G120" i="26"/>
  <c r="G180" i="26"/>
  <c r="G59" i="26"/>
  <c r="I120" i="26"/>
  <c r="I180" i="26"/>
  <c r="I59" i="26"/>
  <c r="K120" i="26"/>
  <c r="K180" i="26"/>
  <c r="K59" i="26"/>
  <c r="M120" i="26"/>
  <c r="M180" i="26"/>
  <c r="M59" i="26"/>
  <c r="O120" i="26"/>
  <c r="O180" i="26"/>
  <c r="O59" i="26"/>
  <c r="Q120" i="26"/>
  <c r="Q180" i="26"/>
  <c r="Q59" i="26"/>
  <c r="S120" i="26"/>
  <c r="S180" i="26"/>
  <c r="S59" i="26"/>
  <c r="U120" i="26"/>
  <c r="U180" i="26"/>
  <c r="U59" i="26"/>
  <c r="W120" i="26"/>
  <c r="W180" i="26"/>
  <c r="W59" i="26"/>
  <c r="Y120" i="26"/>
  <c r="Y180" i="26"/>
  <c r="Y59" i="26"/>
  <c r="AA120" i="26"/>
  <c r="AA180" i="26"/>
  <c r="AA59" i="26"/>
  <c r="AC120" i="26"/>
  <c r="AC180" i="26"/>
  <c r="AC59" i="26"/>
  <c r="AE120" i="26"/>
  <c r="AE180" i="26"/>
  <c r="AE59" i="26"/>
  <c r="AG120" i="26"/>
  <c r="AG180" i="26"/>
  <c r="AG59" i="26"/>
  <c r="AI120" i="26"/>
  <c r="AI180" i="26"/>
  <c r="AI59" i="26"/>
  <c r="AK120" i="26"/>
  <c r="AK180" i="26"/>
  <c r="AK59" i="26"/>
  <c r="B121" i="26"/>
  <c r="B60" i="26"/>
  <c r="AN60" i="26"/>
  <c r="D121" i="26"/>
  <c r="D181" i="26"/>
  <c r="D60" i="26"/>
  <c r="F121" i="26"/>
  <c r="F181" i="26"/>
  <c r="F60" i="26"/>
  <c r="H121" i="26"/>
  <c r="H181" i="26"/>
  <c r="H60" i="26"/>
  <c r="J121" i="26"/>
  <c r="J181" i="26"/>
  <c r="J60" i="26"/>
  <c r="L121" i="26"/>
  <c r="L181" i="26"/>
  <c r="L60" i="26"/>
  <c r="N121" i="26"/>
  <c r="N181" i="26"/>
  <c r="N60" i="26"/>
  <c r="P121" i="26"/>
  <c r="P181" i="26"/>
  <c r="P60" i="26"/>
  <c r="R121" i="26"/>
  <c r="R181" i="26"/>
  <c r="R60" i="26"/>
  <c r="T121" i="26"/>
  <c r="T181" i="26"/>
  <c r="T60" i="26"/>
  <c r="V121" i="26"/>
  <c r="V181" i="26"/>
  <c r="V60" i="26"/>
  <c r="X121" i="26"/>
  <c r="X181" i="26"/>
  <c r="X60" i="26"/>
  <c r="Z121" i="26"/>
  <c r="Z181" i="26"/>
  <c r="Z60" i="26"/>
  <c r="AB121" i="26"/>
  <c r="AB181" i="26"/>
  <c r="AB60" i="26"/>
  <c r="AD121" i="26"/>
  <c r="AD181" i="26"/>
  <c r="AD60" i="26"/>
  <c r="AF121" i="26"/>
  <c r="AF181" i="26"/>
  <c r="AF60" i="26"/>
  <c r="AH121" i="26"/>
  <c r="AH181" i="26"/>
  <c r="AH60" i="26"/>
  <c r="AJ121" i="26"/>
  <c r="AJ181" i="26"/>
  <c r="AJ60" i="26"/>
  <c r="AL121" i="26"/>
  <c r="AL181" i="26"/>
  <c r="AL60" i="26"/>
  <c r="C122" i="26"/>
  <c r="C182" i="26"/>
  <c r="C61" i="26"/>
  <c r="E122" i="26"/>
  <c r="E182" i="26"/>
  <c r="E61" i="26"/>
  <c r="G122" i="26"/>
  <c r="G182" i="26"/>
  <c r="G61" i="26"/>
  <c r="I122" i="26"/>
  <c r="I182" i="26"/>
  <c r="I61" i="26"/>
  <c r="K122" i="26"/>
  <c r="K182" i="26"/>
  <c r="K61" i="26"/>
  <c r="M122" i="26"/>
  <c r="M182" i="26"/>
  <c r="M61" i="26"/>
  <c r="O122" i="26"/>
  <c r="O182" i="26"/>
  <c r="O61" i="26"/>
  <c r="Q122" i="26"/>
  <c r="Q182" i="26"/>
  <c r="Q61" i="26"/>
  <c r="S122" i="26"/>
  <c r="S182" i="26"/>
  <c r="S61" i="26"/>
  <c r="U122" i="26"/>
  <c r="U182" i="26"/>
  <c r="U61" i="26"/>
  <c r="W122" i="26"/>
  <c r="W182" i="26"/>
  <c r="W61" i="26"/>
  <c r="Y122" i="26"/>
  <c r="Y182" i="26"/>
  <c r="Y61" i="26"/>
  <c r="AA122" i="26"/>
  <c r="AA182" i="26"/>
  <c r="AA61" i="26"/>
  <c r="AC122" i="26"/>
  <c r="AC182" i="26"/>
  <c r="AC61" i="26"/>
  <c r="AE122" i="26"/>
  <c r="AE182" i="26"/>
  <c r="AE61" i="26"/>
  <c r="AG122" i="26"/>
  <c r="AG182" i="26"/>
  <c r="AG61" i="26"/>
  <c r="AI122" i="26"/>
  <c r="AI182" i="26"/>
  <c r="AI61" i="26"/>
  <c r="AK122" i="26"/>
  <c r="AK182" i="26"/>
  <c r="AK61" i="26"/>
  <c r="B123" i="26"/>
  <c r="B62" i="26"/>
  <c r="AN62" i="26"/>
  <c r="D123" i="26"/>
  <c r="D183" i="26"/>
  <c r="D62" i="26"/>
  <c r="F123" i="26"/>
  <c r="F183" i="26"/>
  <c r="F62" i="26"/>
  <c r="H123" i="26"/>
  <c r="H183" i="26"/>
  <c r="H62" i="26"/>
  <c r="J123" i="26"/>
  <c r="J183" i="26"/>
  <c r="J62" i="26"/>
  <c r="L123" i="26"/>
  <c r="L183" i="26"/>
  <c r="L62" i="26"/>
  <c r="N123" i="26"/>
  <c r="N183" i="26"/>
  <c r="N62" i="26"/>
  <c r="P123" i="26"/>
  <c r="P183" i="26"/>
  <c r="P62" i="26"/>
  <c r="R123" i="26"/>
  <c r="R183" i="26"/>
  <c r="R62" i="26"/>
  <c r="T123" i="26"/>
  <c r="T183" i="26"/>
  <c r="T62" i="26"/>
  <c r="V123" i="26"/>
  <c r="V183" i="26"/>
  <c r="V62" i="26"/>
  <c r="X123" i="26"/>
  <c r="X183" i="26"/>
  <c r="X62" i="26"/>
  <c r="Z123" i="26"/>
  <c r="Z183" i="26"/>
  <c r="Z62" i="26"/>
  <c r="AB123" i="26"/>
  <c r="AB183" i="26"/>
  <c r="AB62" i="26"/>
  <c r="AD123" i="26"/>
  <c r="AD183" i="26"/>
  <c r="AD62" i="26"/>
  <c r="AF123" i="26"/>
  <c r="AF183" i="26"/>
  <c r="AF62" i="26"/>
  <c r="AH123" i="26"/>
  <c r="AH183" i="26"/>
  <c r="AH62" i="26"/>
  <c r="AJ123" i="26"/>
  <c r="AJ183" i="26"/>
  <c r="AJ62" i="26"/>
  <c r="AL123" i="26"/>
  <c r="AL183" i="26"/>
  <c r="AL62" i="26"/>
  <c r="C124" i="26"/>
  <c r="C184" i="26"/>
  <c r="C63" i="26"/>
  <c r="E124" i="26"/>
  <c r="E184" i="26"/>
  <c r="E63" i="26"/>
  <c r="G124" i="26"/>
  <c r="G184" i="26"/>
  <c r="G63" i="26"/>
  <c r="I124" i="26"/>
  <c r="I184" i="26"/>
  <c r="I63" i="26"/>
  <c r="K124" i="26"/>
  <c r="K184" i="26"/>
  <c r="K63" i="26"/>
  <c r="M124" i="26"/>
  <c r="M184" i="26"/>
  <c r="M63" i="26"/>
  <c r="O124" i="26"/>
  <c r="O184" i="26"/>
  <c r="O63" i="26"/>
  <c r="Q124" i="26"/>
  <c r="Q184" i="26"/>
  <c r="Q63" i="26"/>
  <c r="S124" i="26"/>
  <c r="S184" i="26"/>
  <c r="S63" i="26"/>
  <c r="U124" i="26"/>
  <c r="U184" i="26"/>
  <c r="U63" i="26"/>
  <c r="W124" i="26"/>
  <c r="W184" i="26"/>
  <c r="W63" i="26"/>
  <c r="Y124" i="26"/>
  <c r="Y184" i="26"/>
  <c r="Y63" i="26"/>
  <c r="AA124" i="26"/>
  <c r="AA184" i="26"/>
  <c r="AA63" i="26"/>
  <c r="AC124" i="26"/>
  <c r="AC184" i="26"/>
  <c r="AC63" i="26"/>
  <c r="AE124" i="26"/>
  <c r="AE184" i="26"/>
  <c r="AE63" i="26"/>
  <c r="AG124" i="26"/>
  <c r="AG184" i="26"/>
  <c r="AG63" i="26"/>
  <c r="AI124" i="26"/>
  <c r="AI184" i="26"/>
  <c r="AI63" i="26"/>
  <c r="AK124" i="26"/>
  <c r="AK184" i="26"/>
  <c r="AK63" i="26"/>
  <c r="B125" i="26"/>
  <c r="B64" i="26"/>
  <c r="AN64" i="26"/>
  <c r="D125" i="26"/>
  <c r="D185" i="26"/>
  <c r="D64" i="26"/>
  <c r="F125" i="26"/>
  <c r="F185" i="26"/>
  <c r="F64" i="26"/>
  <c r="H125" i="26"/>
  <c r="H185" i="26"/>
  <c r="H64" i="26"/>
  <c r="J125" i="26"/>
  <c r="J185" i="26"/>
  <c r="J64" i="26"/>
  <c r="L125" i="26"/>
  <c r="L185" i="26"/>
  <c r="L64" i="26"/>
  <c r="N125" i="26"/>
  <c r="N185" i="26"/>
  <c r="N64" i="26"/>
  <c r="P125" i="26"/>
  <c r="P185" i="26"/>
  <c r="P64" i="26"/>
  <c r="R125" i="26"/>
  <c r="R185" i="26"/>
  <c r="R64" i="26"/>
  <c r="T125" i="26"/>
  <c r="T185" i="26"/>
  <c r="T64" i="26"/>
  <c r="V125" i="26"/>
  <c r="V185" i="26"/>
  <c r="V64" i="26"/>
  <c r="X125" i="26"/>
  <c r="X185" i="26"/>
  <c r="X64" i="26"/>
  <c r="Z125" i="26"/>
  <c r="Z185" i="26"/>
  <c r="Z64" i="26"/>
  <c r="AB125" i="26"/>
  <c r="AB185" i="26"/>
  <c r="AB64" i="26"/>
  <c r="AD125" i="26"/>
  <c r="AD185" i="26"/>
  <c r="AD64" i="26"/>
  <c r="AF125" i="26"/>
  <c r="AF185" i="26"/>
  <c r="AF64" i="26"/>
  <c r="AH125" i="26"/>
  <c r="AH185" i="26"/>
  <c r="AH64" i="26"/>
  <c r="AJ125" i="26"/>
  <c r="AJ185" i="26"/>
  <c r="AJ64" i="26"/>
  <c r="AL125" i="26"/>
  <c r="AL185" i="26"/>
  <c r="AL64" i="26"/>
  <c r="C126" i="26"/>
  <c r="C186" i="26"/>
  <c r="C65" i="26"/>
  <c r="E126" i="26"/>
  <c r="E186" i="26"/>
  <c r="E65" i="26"/>
  <c r="G126" i="26"/>
  <c r="G186" i="26"/>
  <c r="G65" i="26"/>
  <c r="I126" i="26"/>
  <c r="I186" i="26"/>
  <c r="I65" i="26"/>
  <c r="K126" i="26"/>
  <c r="K186" i="26"/>
  <c r="K65" i="26"/>
  <c r="M126" i="26"/>
  <c r="M186" i="26"/>
  <c r="M65" i="26"/>
  <c r="O126" i="26"/>
  <c r="O186" i="26"/>
  <c r="O65" i="26"/>
  <c r="Q126" i="26"/>
  <c r="Q186" i="26"/>
  <c r="Q65" i="26"/>
  <c r="S126" i="26"/>
  <c r="S186" i="26"/>
  <c r="S65" i="26"/>
  <c r="U126" i="26"/>
  <c r="U186" i="26"/>
  <c r="U65" i="26"/>
  <c r="W126" i="26"/>
  <c r="W186" i="26"/>
  <c r="W65" i="26"/>
  <c r="Y126" i="26"/>
  <c r="Y186" i="26"/>
  <c r="Y65" i="26"/>
  <c r="AA126" i="26"/>
  <c r="AA186" i="26"/>
  <c r="AA65" i="26"/>
  <c r="AC126" i="26"/>
  <c r="AC186" i="26"/>
  <c r="AC65" i="26"/>
  <c r="AE126" i="26"/>
  <c r="AE186" i="26"/>
  <c r="AE65" i="26"/>
  <c r="AG126" i="26"/>
  <c r="AG186" i="26"/>
  <c r="AG65" i="26"/>
  <c r="AI126" i="26"/>
  <c r="AI186" i="26"/>
  <c r="AI65" i="26"/>
  <c r="AK126" i="26"/>
  <c r="AK186" i="26"/>
  <c r="AK65" i="26"/>
  <c r="B127" i="26"/>
  <c r="B66" i="26"/>
  <c r="D127" i="26"/>
  <c r="D187" i="26"/>
  <c r="D66" i="26"/>
  <c r="F127" i="26"/>
  <c r="F187" i="26"/>
  <c r="F66" i="26"/>
  <c r="H127" i="26"/>
  <c r="H187" i="26"/>
  <c r="H66" i="26"/>
  <c r="J127" i="26"/>
  <c r="J187" i="26"/>
  <c r="J66" i="26"/>
  <c r="L127" i="26"/>
  <c r="L187" i="26"/>
  <c r="L66" i="26"/>
  <c r="N127" i="26"/>
  <c r="N187" i="26"/>
  <c r="N66" i="26"/>
  <c r="P127" i="26"/>
  <c r="P187" i="26"/>
  <c r="P66" i="26"/>
  <c r="R127" i="26"/>
  <c r="R187" i="26"/>
  <c r="R66" i="26"/>
  <c r="T127" i="26"/>
  <c r="T187" i="26"/>
  <c r="T66" i="26"/>
  <c r="V127" i="26"/>
  <c r="V187" i="26"/>
  <c r="V66" i="26"/>
  <c r="X127" i="26"/>
  <c r="X187" i="26"/>
  <c r="X66" i="26"/>
  <c r="Z127" i="26"/>
  <c r="Z187" i="26"/>
  <c r="Z66" i="26"/>
  <c r="AB127" i="26"/>
  <c r="AB187" i="26"/>
  <c r="AB66" i="26"/>
  <c r="AD127" i="26"/>
  <c r="AD187" i="26"/>
  <c r="AD66" i="26"/>
  <c r="AF127" i="26"/>
  <c r="AF187" i="26"/>
  <c r="AF66" i="26"/>
  <c r="AH127" i="26"/>
  <c r="AH187" i="26"/>
  <c r="AH66" i="26"/>
  <c r="AJ127" i="26"/>
  <c r="AJ187" i="26"/>
  <c r="AJ66" i="26"/>
  <c r="AL127" i="26"/>
  <c r="AL187" i="26"/>
  <c r="AL66" i="26"/>
  <c r="C128" i="26"/>
  <c r="C188" i="26"/>
  <c r="C67" i="26"/>
  <c r="E128" i="26"/>
  <c r="E188" i="26"/>
  <c r="E67" i="26"/>
  <c r="G128" i="26"/>
  <c r="G188" i="26"/>
  <c r="G67" i="26"/>
  <c r="I128" i="26"/>
  <c r="I188" i="26"/>
  <c r="I67" i="26"/>
  <c r="K128" i="26"/>
  <c r="K188" i="26"/>
  <c r="K67" i="26"/>
  <c r="M128" i="26"/>
  <c r="M188" i="26"/>
  <c r="M67" i="26"/>
  <c r="O128" i="26"/>
  <c r="O188" i="26"/>
  <c r="O67" i="26"/>
  <c r="Q128" i="26"/>
  <c r="Q188" i="26"/>
  <c r="Q67" i="26"/>
  <c r="S128" i="26"/>
  <c r="S188" i="26"/>
  <c r="S67" i="26"/>
  <c r="U128" i="26"/>
  <c r="U188" i="26"/>
  <c r="U67" i="26"/>
  <c r="W128" i="26"/>
  <c r="W188" i="26"/>
  <c r="W67" i="26"/>
  <c r="Y128" i="26"/>
  <c r="Y188" i="26"/>
  <c r="Y67" i="26"/>
  <c r="AA128" i="26"/>
  <c r="AA188" i="26"/>
  <c r="AA67" i="26"/>
  <c r="AC128" i="26"/>
  <c r="AC188" i="26"/>
  <c r="AC67" i="26"/>
  <c r="AE128" i="26"/>
  <c r="AE188" i="26"/>
  <c r="AE67" i="26"/>
  <c r="AG128" i="26"/>
  <c r="AG188" i="26"/>
  <c r="AG67" i="26"/>
  <c r="AI128" i="26"/>
  <c r="AI188" i="26"/>
  <c r="AI67" i="26"/>
  <c r="AK128" i="26"/>
  <c r="AK188" i="26"/>
  <c r="AK67" i="26"/>
  <c r="B129" i="26"/>
  <c r="B68" i="26"/>
  <c r="D129" i="26"/>
  <c r="D189" i="26"/>
  <c r="D68" i="26"/>
  <c r="F129" i="26"/>
  <c r="F189" i="26"/>
  <c r="F68" i="26"/>
  <c r="H129" i="26"/>
  <c r="H189" i="26"/>
  <c r="H68" i="26"/>
  <c r="J129" i="26"/>
  <c r="J189" i="26"/>
  <c r="J68" i="26"/>
  <c r="L129" i="26"/>
  <c r="L189" i="26"/>
  <c r="L68" i="26"/>
  <c r="N129" i="26"/>
  <c r="N189" i="26"/>
  <c r="N68" i="26"/>
  <c r="P129" i="26"/>
  <c r="P189" i="26"/>
  <c r="P68" i="26"/>
  <c r="R129" i="26"/>
  <c r="R189" i="26"/>
  <c r="R68" i="26"/>
  <c r="T129" i="26"/>
  <c r="T189" i="26"/>
  <c r="T68" i="26"/>
  <c r="V129" i="26"/>
  <c r="V189" i="26"/>
  <c r="V68" i="26"/>
  <c r="X129" i="26"/>
  <c r="X189" i="26"/>
  <c r="X68" i="26"/>
  <c r="Z129" i="26"/>
  <c r="Z189" i="26"/>
  <c r="Z68" i="26"/>
  <c r="AB129" i="26"/>
  <c r="AB189" i="26"/>
  <c r="AB68" i="26"/>
  <c r="AD129" i="26"/>
  <c r="AD189" i="26"/>
  <c r="AD68" i="26"/>
  <c r="AF129" i="26"/>
  <c r="AF189" i="26"/>
  <c r="AF68" i="26"/>
  <c r="AH129" i="26"/>
  <c r="AH189" i="26"/>
  <c r="AH68" i="26"/>
  <c r="AJ129" i="26"/>
  <c r="AJ189" i="26"/>
  <c r="AJ68" i="26"/>
  <c r="AL129" i="26"/>
  <c r="AL189" i="26"/>
  <c r="AL68" i="26"/>
  <c r="C130" i="26"/>
  <c r="C190" i="26"/>
  <c r="C69" i="26"/>
  <c r="AM30" i="26"/>
  <c r="E130" i="26"/>
  <c r="E190" i="26"/>
  <c r="E69" i="26"/>
  <c r="G130" i="26"/>
  <c r="G190" i="26"/>
  <c r="G69" i="26"/>
  <c r="I130" i="26"/>
  <c r="I190" i="26"/>
  <c r="I69" i="26"/>
  <c r="K130" i="26"/>
  <c r="K190" i="26"/>
  <c r="K69" i="26"/>
  <c r="M130" i="26"/>
  <c r="M190" i="26"/>
  <c r="M69" i="26"/>
  <c r="O130" i="26"/>
  <c r="O190" i="26"/>
  <c r="O69" i="26"/>
  <c r="Q130" i="26"/>
  <c r="Q190" i="26"/>
  <c r="Q69" i="26"/>
  <c r="S130" i="26"/>
  <c r="S190" i="26"/>
  <c r="S69" i="26"/>
  <c r="U130" i="26"/>
  <c r="U190" i="26"/>
  <c r="U69" i="26"/>
  <c r="W130" i="26"/>
  <c r="W190" i="26"/>
  <c r="W69" i="26"/>
  <c r="Y130" i="26"/>
  <c r="Y190" i="26"/>
  <c r="Y69" i="26"/>
  <c r="AA130" i="26"/>
  <c r="AA190" i="26"/>
  <c r="AA69" i="26"/>
  <c r="AC130" i="26"/>
  <c r="AC190" i="26"/>
  <c r="AC69" i="26"/>
  <c r="AE130" i="26"/>
  <c r="AE190" i="26"/>
  <c r="AE69" i="26"/>
  <c r="AG130" i="26"/>
  <c r="AG190" i="26"/>
  <c r="AG69" i="26"/>
  <c r="AI130" i="26"/>
  <c r="AI190" i="26"/>
  <c r="AI69" i="26"/>
  <c r="AK130" i="26"/>
  <c r="AK190" i="26"/>
  <c r="AK69" i="26"/>
  <c r="AN7" i="27"/>
  <c r="G107" i="27"/>
  <c r="G167" i="27"/>
  <c r="G46" i="27"/>
  <c r="AK107" i="27"/>
  <c r="AK167" i="27"/>
  <c r="AK46" i="27"/>
  <c r="AI107" i="27"/>
  <c r="AI167" i="27"/>
  <c r="AI46" i="27"/>
  <c r="AG107" i="27"/>
  <c r="AG167" i="27"/>
  <c r="AG46" i="27"/>
  <c r="AE107" i="27"/>
  <c r="AE167" i="27"/>
  <c r="AE46" i="27"/>
  <c r="AC107" i="27"/>
  <c r="AC167" i="27"/>
  <c r="AC46" i="27"/>
  <c r="AA107" i="27"/>
  <c r="AA167" i="27"/>
  <c r="AA46" i="27"/>
  <c r="Y107" i="27"/>
  <c r="Y167" i="27"/>
  <c r="Y46" i="27"/>
  <c r="W107" i="27"/>
  <c r="W167" i="27"/>
  <c r="W46" i="27"/>
  <c r="U107" i="27"/>
  <c r="U167" i="27"/>
  <c r="U46" i="27"/>
  <c r="S107" i="27"/>
  <c r="S167" i="27"/>
  <c r="S46" i="27"/>
  <c r="Q107" i="27"/>
  <c r="Q167" i="27"/>
  <c r="Q46" i="27"/>
  <c r="O107" i="27"/>
  <c r="O167" i="27"/>
  <c r="O46" i="27"/>
  <c r="M107" i="27"/>
  <c r="M167" i="27"/>
  <c r="M46" i="27"/>
  <c r="K107" i="27"/>
  <c r="K167" i="27"/>
  <c r="K46" i="27"/>
  <c r="I107" i="27"/>
  <c r="I167" i="27"/>
  <c r="I46" i="27"/>
  <c r="AN8" i="27"/>
  <c r="G108" i="27"/>
  <c r="G168" i="27"/>
  <c r="G47" i="27"/>
  <c r="I108" i="27"/>
  <c r="I168" i="27"/>
  <c r="I47" i="27"/>
  <c r="K108" i="27"/>
  <c r="K168" i="27"/>
  <c r="K47" i="27"/>
  <c r="M108" i="27"/>
  <c r="M168" i="27"/>
  <c r="M47" i="27"/>
  <c r="O108" i="27"/>
  <c r="O168" i="27"/>
  <c r="O47" i="27"/>
  <c r="Q108" i="27"/>
  <c r="Q168" i="27"/>
  <c r="Q47" i="27"/>
  <c r="S108" i="27"/>
  <c r="S168" i="27"/>
  <c r="S47" i="27"/>
  <c r="U108" i="27"/>
  <c r="U168" i="27"/>
  <c r="U47" i="27"/>
  <c r="W108" i="27"/>
  <c r="W168" i="27"/>
  <c r="W47" i="27"/>
  <c r="Y108" i="27"/>
  <c r="Y168" i="27"/>
  <c r="Y47" i="27"/>
  <c r="AA108" i="27"/>
  <c r="AA168" i="27"/>
  <c r="AA47" i="27"/>
  <c r="AC108" i="27"/>
  <c r="AC168" i="27"/>
  <c r="AC47" i="27"/>
  <c r="AE108" i="27"/>
  <c r="AE168" i="27"/>
  <c r="AE47" i="27"/>
  <c r="AG108" i="27"/>
  <c r="AG168" i="27"/>
  <c r="AG47" i="27"/>
  <c r="AI108" i="27"/>
  <c r="AI168" i="27"/>
  <c r="AI47" i="27"/>
  <c r="AK108" i="27"/>
  <c r="AK168" i="27"/>
  <c r="AK47" i="27"/>
  <c r="AN9" i="27"/>
  <c r="G109" i="27"/>
  <c r="G169" i="27"/>
  <c r="G48" i="27"/>
  <c r="I109" i="27"/>
  <c r="I169" i="27"/>
  <c r="I48" i="27"/>
  <c r="K109" i="27"/>
  <c r="K169" i="27"/>
  <c r="K48" i="27"/>
  <c r="M109" i="27"/>
  <c r="M169" i="27"/>
  <c r="M48" i="27"/>
  <c r="O109" i="27"/>
  <c r="O169" i="27"/>
  <c r="O48" i="27"/>
  <c r="Q109" i="27"/>
  <c r="Q169" i="27"/>
  <c r="Q48" i="27"/>
  <c r="S109" i="27"/>
  <c r="S169" i="27"/>
  <c r="S48" i="27"/>
  <c r="U109" i="27"/>
  <c r="U169" i="27"/>
  <c r="U48" i="27"/>
  <c r="W109" i="27"/>
  <c r="W169" i="27"/>
  <c r="W48" i="27"/>
  <c r="Y109" i="27"/>
  <c r="Y169" i="27"/>
  <c r="Y48" i="27"/>
  <c r="AA109" i="27"/>
  <c r="AA169" i="27"/>
  <c r="AA48" i="27"/>
  <c r="AC109" i="27"/>
  <c r="AC169" i="27"/>
  <c r="AC48" i="27"/>
  <c r="AE109" i="27"/>
  <c r="AE169" i="27"/>
  <c r="AE48" i="27"/>
  <c r="AG109" i="27"/>
  <c r="AG169" i="27"/>
  <c r="AG48" i="27"/>
  <c r="AI109" i="27"/>
  <c r="AI169" i="27"/>
  <c r="AI48" i="27"/>
  <c r="AK109" i="27"/>
  <c r="AK169" i="27"/>
  <c r="AK48" i="27"/>
  <c r="AN10" i="27"/>
  <c r="G110" i="27"/>
  <c r="G170" i="27"/>
  <c r="G49" i="27"/>
  <c r="I110" i="27"/>
  <c r="I170" i="27"/>
  <c r="I49" i="27"/>
  <c r="K110" i="27"/>
  <c r="K170" i="27"/>
  <c r="K49" i="27"/>
  <c r="M110" i="27"/>
  <c r="M170" i="27"/>
  <c r="M49" i="27"/>
  <c r="O110" i="27"/>
  <c r="O170" i="27"/>
  <c r="O49" i="27"/>
  <c r="Q110" i="27"/>
  <c r="Q170" i="27"/>
  <c r="Q49" i="27"/>
  <c r="S110" i="27"/>
  <c r="S170" i="27"/>
  <c r="S49" i="27"/>
  <c r="U110" i="27"/>
  <c r="U170" i="27"/>
  <c r="U49" i="27"/>
  <c r="W110" i="27"/>
  <c r="W170" i="27"/>
  <c r="W49" i="27"/>
  <c r="Y110" i="27"/>
  <c r="Y170" i="27"/>
  <c r="Y49" i="27"/>
  <c r="AA110" i="27"/>
  <c r="AA170" i="27"/>
  <c r="AA49" i="27"/>
  <c r="AC110" i="27"/>
  <c r="AC170" i="27"/>
  <c r="AC49" i="27"/>
  <c r="AE110" i="27"/>
  <c r="AE170" i="27"/>
  <c r="AE49" i="27"/>
  <c r="AG110" i="27"/>
  <c r="AG170" i="27"/>
  <c r="AG49" i="27"/>
  <c r="AI110" i="27"/>
  <c r="AI170" i="27"/>
  <c r="AI49" i="27"/>
  <c r="AK110" i="27"/>
  <c r="AK170" i="27"/>
  <c r="AK49" i="27"/>
  <c r="AN11" i="27"/>
  <c r="G111" i="27"/>
  <c r="G171" i="27"/>
  <c r="G50" i="27"/>
  <c r="I111" i="27"/>
  <c r="I171" i="27"/>
  <c r="I50" i="27"/>
  <c r="K111" i="27"/>
  <c r="K171" i="27"/>
  <c r="K50" i="27"/>
  <c r="M111" i="27"/>
  <c r="M171" i="27"/>
  <c r="M50" i="27"/>
  <c r="O111" i="27"/>
  <c r="O171" i="27"/>
  <c r="O50" i="27"/>
  <c r="Q111" i="27"/>
  <c r="Q171" i="27"/>
  <c r="Q50" i="27"/>
  <c r="S111" i="27"/>
  <c r="S171" i="27"/>
  <c r="S50" i="27"/>
  <c r="U111" i="27"/>
  <c r="U171" i="27"/>
  <c r="U50" i="27"/>
  <c r="W111" i="27"/>
  <c r="W171" i="27"/>
  <c r="W50" i="27"/>
  <c r="Y111" i="27"/>
  <c r="Y171" i="27"/>
  <c r="Y50" i="27"/>
  <c r="AA111" i="27"/>
  <c r="AA171" i="27"/>
  <c r="AA50" i="27"/>
  <c r="AC111" i="27"/>
  <c r="AC171" i="27"/>
  <c r="AC50" i="27"/>
  <c r="AE111" i="27"/>
  <c r="AE171" i="27"/>
  <c r="AE50" i="27"/>
  <c r="AG111" i="27"/>
  <c r="AG171" i="27"/>
  <c r="AG50" i="27"/>
  <c r="AI111" i="27"/>
  <c r="AI171" i="27"/>
  <c r="AI50" i="27"/>
  <c r="AK111" i="27"/>
  <c r="AK171" i="27"/>
  <c r="AK50" i="27"/>
  <c r="AN12" i="27"/>
  <c r="G112" i="27"/>
  <c r="G172" i="27"/>
  <c r="G51" i="27"/>
  <c r="I112" i="27"/>
  <c r="I172" i="27"/>
  <c r="I51" i="27"/>
  <c r="K112" i="27"/>
  <c r="K172" i="27"/>
  <c r="K51" i="27"/>
  <c r="M112" i="27"/>
  <c r="M172" i="27"/>
  <c r="M51" i="27"/>
  <c r="O112" i="27"/>
  <c r="O172" i="27"/>
  <c r="O51" i="27"/>
  <c r="Q112" i="27"/>
  <c r="Q172" i="27"/>
  <c r="Q51" i="27"/>
  <c r="S112" i="27"/>
  <c r="S172" i="27"/>
  <c r="S51" i="27"/>
  <c r="U112" i="27"/>
  <c r="U172" i="27"/>
  <c r="U51" i="27"/>
  <c r="W112" i="27"/>
  <c r="W172" i="27"/>
  <c r="W51" i="27"/>
  <c r="Y112" i="27"/>
  <c r="Y172" i="27"/>
  <c r="Y51" i="27"/>
  <c r="AA112" i="27"/>
  <c r="AA172" i="27"/>
  <c r="AA51" i="27"/>
  <c r="AC112" i="27"/>
  <c r="AC172" i="27"/>
  <c r="AC51" i="27"/>
  <c r="AE112" i="27"/>
  <c r="AE172" i="27"/>
  <c r="AE51" i="27"/>
  <c r="AG112" i="27"/>
  <c r="AG172" i="27"/>
  <c r="AG51" i="27"/>
  <c r="AI112" i="27"/>
  <c r="AI172" i="27"/>
  <c r="AI51" i="27"/>
  <c r="AK112" i="27"/>
  <c r="AK172" i="27"/>
  <c r="AK51" i="27"/>
  <c r="AN13" i="27"/>
  <c r="G113" i="27"/>
  <c r="G173" i="27"/>
  <c r="G52" i="27"/>
  <c r="I113" i="27"/>
  <c r="I173" i="27"/>
  <c r="I52" i="27"/>
  <c r="K113" i="27"/>
  <c r="K173" i="27"/>
  <c r="K52" i="27"/>
  <c r="M113" i="27"/>
  <c r="M173" i="27"/>
  <c r="M52" i="27"/>
  <c r="O113" i="27"/>
  <c r="O173" i="27"/>
  <c r="O52" i="27"/>
  <c r="Q113" i="27"/>
  <c r="Q173" i="27"/>
  <c r="Q52" i="27"/>
  <c r="S113" i="27"/>
  <c r="S173" i="27"/>
  <c r="S52" i="27"/>
  <c r="U113" i="27"/>
  <c r="U173" i="27"/>
  <c r="U52" i="27"/>
  <c r="W113" i="27"/>
  <c r="W173" i="27"/>
  <c r="W52" i="27"/>
  <c r="Y113" i="27"/>
  <c r="Y173" i="27"/>
  <c r="Y52" i="27"/>
  <c r="AA113" i="27"/>
  <c r="AA173" i="27"/>
  <c r="AA52" i="27"/>
  <c r="AC113" i="27"/>
  <c r="AC173" i="27"/>
  <c r="AC52" i="27"/>
  <c r="AE113" i="27"/>
  <c r="AE173" i="27"/>
  <c r="AE52" i="27"/>
  <c r="AG113" i="27"/>
  <c r="AG173" i="27"/>
  <c r="AG52" i="27"/>
  <c r="AI113" i="27"/>
  <c r="AI173" i="27"/>
  <c r="AI52" i="27"/>
  <c r="AK113" i="27"/>
  <c r="AK173" i="27"/>
  <c r="AK52" i="27"/>
  <c r="AN14" i="27"/>
  <c r="G114" i="27"/>
  <c r="G174" i="27"/>
  <c r="G53" i="27"/>
  <c r="I114" i="27"/>
  <c r="I174" i="27"/>
  <c r="I53" i="27"/>
  <c r="K114" i="27"/>
  <c r="K174" i="27"/>
  <c r="K53" i="27"/>
  <c r="M114" i="27"/>
  <c r="M174" i="27"/>
  <c r="M53" i="27"/>
  <c r="O114" i="27"/>
  <c r="O174" i="27"/>
  <c r="O53" i="27"/>
  <c r="Q114" i="27"/>
  <c r="Q174" i="27"/>
  <c r="Q53" i="27"/>
  <c r="S114" i="27"/>
  <c r="S174" i="27"/>
  <c r="S53" i="27"/>
  <c r="U114" i="27"/>
  <c r="U174" i="27"/>
  <c r="U53" i="27"/>
  <c r="W114" i="27"/>
  <c r="W174" i="27"/>
  <c r="W53" i="27"/>
  <c r="Y114" i="27"/>
  <c r="Y174" i="27"/>
  <c r="Y53" i="27"/>
  <c r="AA114" i="27"/>
  <c r="AA174" i="27"/>
  <c r="AA53" i="27"/>
  <c r="AC114" i="27"/>
  <c r="AC174" i="27"/>
  <c r="AC53" i="27"/>
  <c r="AE114" i="27"/>
  <c r="AE174" i="27"/>
  <c r="AE53" i="27"/>
  <c r="AG114" i="27"/>
  <c r="AG174" i="27"/>
  <c r="AG53" i="27"/>
  <c r="AI114" i="27"/>
  <c r="AI174" i="27"/>
  <c r="AI53" i="27"/>
  <c r="AK114" i="27"/>
  <c r="AK174" i="27"/>
  <c r="AK53" i="27"/>
  <c r="AN15" i="27"/>
  <c r="G115" i="27"/>
  <c r="G175" i="27"/>
  <c r="G54" i="27"/>
  <c r="I115" i="27"/>
  <c r="I175" i="27"/>
  <c r="I54" i="27"/>
  <c r="K115" i="27"/>
  <c r="K175" i="27"/>
  <c r="K54" i="27"/>
  <c r="M115" i="27"/>
  <c r="M175" i="27"/>
  <c r="M54" i="27"/>
  <c r="O115" i="27"/>
  <c r="O175" i="27"/>
  <c r="O54" i="27"/>
  <c r="Q115" i="27"/>
  <c r="Q175" i="27"/>
  <c r="Q54" i="27"/>
  <c r="S115" i="27"/>
  <c r="S175" i="27"/>
  <c r="S54" i="27"/>
  <c r="U115" i="27"/>
  <c r="U175" i="27"/>
  <c r="U54" i="27"/>
  <c r="W115" i="27"/>
  <c r="W175" i="27"/>
  <c r="W54" i="27"/>
  <c r="Y115" i="27"/>
  <c r="Y175" i="27"/>
  <c r="Y54" i="27"/>
  <c r="AA115" i="27"/>
  <c r="AA175" i="27"/>
  <c r="AA54" i="27"/>
  <c r="AC115" i="27"/>
  <c r="AC175" i="27"/>
  <c r="AC54" i="27"/>
  <c r="AE115" i="27"/>
  <c r="AE175" i="27"/>
  <c r="AE54" i="27"/>
  <c r="AG115" i="27"/>
  <c r="AG175" i="27"/>
  <c r="AG54" i="27"/>
  <c r="AI115" i="27"/>
  <c r="AI175" i="27"/>
  <c r="AI54" i="27"/>
  <c r="AK115" i="27"/>
  <c r="AK175" i="27"/>
  <c r="AK54" i="27"/>
  <c r="AN16" i="27"/>
  <c r="G116" i="27"/>
  <c r="G176" i="27"/>
  <c r="G55" i="27"/>
  <c r="I116" i="27"/>
  <c r="I176" i="27"/>
  <c r="I55" i="27"/>
  <c r="K116" i="27"/>
  <c r="K176" i="27"/>
  <c r="K55" i="27"/>
  <c r="M116" i="27"/>
  <c r="M176" i="27"/>
  <c r="M55" i="27"/>
  <c r="O116" i="27"/>
  <c r="O176" i="27"/>
  <c r="O55" i="27"/>
  <c r="Q116" i="27"/>
  <c r="Q176" i="27"/>
  <c r="Q55" i="27"/>
  <c r="S116" i="27"/>
  <c r="S176" i="27"/>
  <c r="S55" i="27"/>
  <c r="U116" i="27"/>
  <c r="U176" i="27"/>
  <c r="U55" i="27"/>
  <c r="W116" i="27"/>
  <c r="W176" i="27"/>
  <c r="W55" i="27"/>
  <c r="Y116" i="27"/>
  <c r="Y176" i="27"/>
  <c r="Y55" i="27"/>
  <c r="AA116" i="27"/>
  <c r="AA176" i="27"/>
  <c r="AA55" i="27"/>
  <c r="AC116" i="27"/>
  <c r="AC176" i="27"/>
  <c r="AC55" i="27"/>
  <c r="AE116" i="27"/>
  <c r="AE176" i="27"/>
  <c r="AE55" i="27"/>
  <c r="AG116" i="27"/>
  <c r="AG176" i="27"/>
  <c r="AG55" i="27"/>
  <c r="AI116" i="27"/>
  <c r="AI176" i="27"/>
  <c r="AI55" i="27"/>
  <c r="AK116" i="27"/>
  <c r="AK176" i="27"/>
  <c r="AK55" i="27"/>
  <c r="AN17" i="27"/>
  <c r="G117" i="27"/>
  <c r="G177" i="27"/>
  <c r="G56" i="27"/>
  <c r="I117" i="27"/>
  <c r="I177" i="27"/>
  <c r="I56" i="27"/>
  <c r="K117" i="27"/>
  <c r="K177" i="27"/>
  <c r="K56" i="27"/>
  <c r="C107" i="26"/>
  <c r="C167" i="26"/>
  <c r="C46" i="26"/>
  <c r="AM7" i="26"/>
  <c r="E107" i="26"/>
  <c r="E167" i="26"/>
  <c r="E46" i="26"/>
  <c r="G107" i="26"/>
  <c r="G167" i="26"/>
  <c r="G46" i="26"/>
  <c r="I107" i="26"/>
  <c r="I167" i="26"/>
  <c r="I46" i="26"/>
  <c r="K107" i="26"/>
  <c r="K167" i="26"/>
  <c r="K46" i="26"/>
  <c r="M107" i="26"/>
  <c r="M167" i="26"/>
  <c r="M46" i="26"/>
  <c r="O107" i="26"/>
  <c r="O167" i="26"/>
  <c r="O46" i="26"/>
  <c r="Q107" i="26"/>
  <c r="Q167" i="26"/>
  <c r="Q46" i="26"/>
  <c r="S107" i="26"/>
  <c r="S167" i="26"/>
  <c r="S46" i="26"/>
  <c r="U107" i="26"/>
  <c r="U167" i="26"/>
  <c r="U46" i="26"/>
  <c r="W107" i="26"/>
  <c r="W167" i="26"/>
  <c r="W46" i="26"/>
  <c r="Y107" i="26"/>
  <c r="Y167" i="26"/>
  <c r="Y46" i="26"/>
  <c r="AA107" i="26"/>
  <c r="AA167" i="26"/>
  <c r="AA46" i="26"/>
  <c r="AC107" i="26"/>
  <c r="AC167" i="26"/>
  <c r="AC46" i="26"/>
  <c r="AE107" i="26"/>
  <c r="AE167" i="26"/>
  <c r="AE46" i="26"/>
  <c r="AG107" i="26"/>
  <c r="AG167" i="26"/>
  <c r="AG46" i="26"/>
  <c r="AI107" i="26"/>
  <c r="AI167" i="26"/>
  <c r="AI46" i="26"/>
  <c r="AK107" i="26"/>
  <c r="AK167" i="26"/>
  <c r="AK46" i="26"/>
  <c r="B108" i="26"/>
  <c r="B47" i="26"/>
  <c r="AM47" i="26"/>
  <c r="D108" i="26"/>
  <c r="D168" i="26"/>
  <c r="D47" i="26"/>
  <c r="F108" i="26"/>
  <c r="F168" i="26"/>
  <c r="F47" i="26"/>
  <c r="H108" i="26"/>
  <c r="H168" i="26"/>
  <c r="H47" i="26"/>
  <c r="J108" i="26"/>
  <c r="J168" i="26"/>
  <c r="J47" i="26"/>
  <c r="L108" i="26"/>
  <c r="L168" i="26"/>
  <c r="L47" i="26"/>
  <c r="N108" i="26"/>
  <c r="N168" i="26"/>
  <c r="N47" i="26"/>
  <c r="P108" i="26"/>
  <c r="P168" i="26"/>
  <c r="P47" i="26"/>
  <c r="R108" i="26"/>
  <c r="R168" i="26"/>
  <c r="R47" i="26"/>
  <c r="T108" i="26"/>
  <c r="T168" i="26"/>
  <c r="T47" i="26"/>
  <c r="V108" i="26"/>
  <c r="V168" i="26"/>
  <c r="V47" i="26"/>
  <c r="X108" i="26"/>
  <c r="X168" i="26"/>
  <c r="X47" i="26"/>
  <c r="Z108" i="26"/>
  <c r="Z168" i="26"/>
  <c r="Z47" i="26"/>
  <c r="AB108" i="26"/>
  <c r="AB168" i="26"/>
  <c r="AB47" i="26"/>
  <c r="AD108" i="26"/>
  <c r="AD168" i="26"/>
  <c r="AD47" i="26"/>
  <c r="AF108" i="26"/>
  <c r="AF168" i="26"/>
  <c r="AF47" i="26"/>
  <c r="AH108" i="26"/>
  <c r="AH168" i="26"/>
  <c r="AH47" i="26"/>
  <c r="AJ108" i="26"/>
  <c r="AJ168" i="26"/>
  <c r="AJ47" i="26"/>
  <c r="AL108" i="26"/>
  <c r="AL168" i="26"/>
  <c r="AL47" i="26"/>
  <c r="C109" i="26"/>
  <c r="C169" i="26"/>
  <c r="C48" i="26"/>
  <c r="AM9" i="26"/>
  <c r="E109" i="26"/>
  <c r="E169" i="26"/>
  <c r="E48" i="26"/>
  <c r="G109" i="26"/>
  <c r="G169" i="26"/>
  <c r="G48" i="26"/>
  <c r="I109" i="26"/>
  <c r="I169" i="26"/>
  <c r="I48" i="26"/>
  <c r="K109" i="26"/>
  <c r="K169" i="26"/>
  <c r="K48" i="26"/>
  <c r="M109" i="26"/>
  <c r="M169" i="26"/>
  <c r="M48" i="26"/>
  <c r="O109" i="26"/>
  <c r="O169" i="26"/>
  <c r="O48" i="26"/>
  <c r="Q109" i="26"/>
  <c r="Q169" i="26"/>
  <c r="Q48" i="26"/>
  <c r="S109" i="26"/>
  <c r="S169" i="26"/>
  <c r="S48" i="26"/>
  <c r="U109" i="26"/>
  <c r="U169" i="26"/>
  <c r="U48" i="26"/>
  <c r="W109" i="26"/>
  <c r="W169" i="26"/>
  <c r="W48" i="26"/>
  <c r="Y109" i="26"/>
  <c r="Y169" i="26"/>
  <c r="Y48" i="26"/>
  <c r="AA109" i="26"/>
  <c r="AA169" i="26"/>
  <c r="AA48" i="26"/>
  <c r="AC109" i="26"/>
  <c r="AC169" i="26"/>
  <c r="AC48" i="26"/>
  <c r="AE109" i="26"/>
  <c r="AE169" i="26"/>
  <c r="AE48" i="26"/>
  <c r="AG109" i="26"/>
  <c r="AG169" i="26"/>
  <c r="AG48" i="26"/>
  <c r="AI109" i="26"/>
  <c r="AI169" i="26"/>
  <c r="AI48" i="26"/>
  <c r="AK109" i="26"/>
  <c r="AK169" i="26"/>
  <c r="AK48" i="26"/>
  <c r="B110" i="26"/>
  <c r="B49" i="26"/>
  <c r="AM49" i="26"/>
  <c r="D110" i="26"/>
  <c r="D170" i="26"/>
  <c r="D49" i="26"/>
  <c r="F110" i="26"/>
  <c r="F170" i="26"/>
  <c r="F49" i="26"/>
  <c r="H110" i="26"/>
  <c r="H170" i="26"/>
  <c r="H49" i="26"/>
  <c r="J110" i="26"/>
  <c r="J170" i="26"/>
  <c r="J49" i="26"/>
  <c r="L110" i="26"/>
  <c r="L170" i="26"/>
  <c r="L49" i="26"/>
  <c r="N110" i="26"/>
  <c r="N170" i="26"/>
  <c r="N49" i="26"/>
  <c r="P110" i="26"/>
  <c r="P170" i="26"/>
  <c r="P49" i="26"/>
  <c r="R110" i="26"/>
  <c r="R170" i="26"/>
  <c r="R49" i="26"/>
  <c r="T110" i="26"/>
  <c r="T170" i="26"/>
  <c r="T49" i="26"/>
  <c r="V110" i="26"/>
  <c r="V170" i="26"/>
  <c r="V49" i="26"/>
  <c r="X110" i="26"/>
  <c r="X170" i="26"/>
  <c r="X49" i="26"/>
  <c r="Z110" i="26"/>
  <c r="Z170" i="26"/>
  <c r="Z49" i="26"/>
  <c r="AB110" i="26"/>
  <c r="AB170" i="26"/>
  <c r="AB49" i="26"/>
  <c r="AD110" i="26"/>
  <c r="AD170" i="26"/>
  <c r="AD49" i="26"/>
  <c r="AF110" i="26"/>
  <c r="AF170" i="26"/>
  <c r="AF49" i="26"/>
  <c r="AH110" i="26"/>
  <c r="AH170" i="26"/>
  <c r="AH49" i="26"/>
  <c r="AJ110" i="26"/>
  <c r="AJ170" i="26"/>
  <c r="AJ49" i="26"/>
  <c r="AL110" i="26"/>
  <c r="AL170" i="26"/>
  <c r="AL49" i="26"/>
  <c r="C111" i="26"/>
  <c r="C171" i="26"/>
  <c r="C50" i="26"/>
  <c r="AM11" i="26"/>
  <c r="E111" i="26"/>
  <c r="E171" i="26"/>
  <c r="E50" i="26"/>
  <c r="G111" i="26"/>
  <c r="G171" i="26"/>
  <c r="G50" i="26"/>
  <c r="I111" i="26"/>
  <c r="I171" i="26"/>
  <c r="I50" i="26"/>
  <c r="K111" i="26"/>
  <c r="K171" i="26"/>
  <c r="K50" i="26"/>
  <c r="M111" i="26"/>
  <c r="M171" i="26"/>
  <c r="M50" i="26"/>
  <c r="O111" i="26"/>
  <c r="O171" i="26"/>
  <c r="O50" i="26"/>
  <c r="Q111" i="26"/>
  <c r="Q171" i="26"/>
  <c r="Q50" i="26"/>
  <c r="S111" i="26"/>
  <c r="S171" i="26"/>
  <c r="S50" i="26"/>
  <c r="U111" i="26"/>
  <c r="U171" i="26"/>
  <c r="U50" i="26"/>
  <c r="W111" i="26"/>
  <c r="W171" i="26"/>
  <c r="W50" i="26"/>
  <c r="Y111" i="26"/>
  <c r="Y171" i="26"/>
  <c r="Y50" i="26"/>
  <c r="AA111" i="26"/>
  <c r="AA171" i="26"/>
  <c r="AA50" i="26"/>
  <c r="AC111" i="26"/>
  <c r="AC171" i="26"/>
  <c r="AC50" i="26"/>
  <c r="AE111" i="26"/>
  <c r="AE171" i="26"/>
  <c r="AE50" i="26"/>
  <c r="AG111" i="26"/>
  <c r="AG171" i="26"/>
  <c r="AG50" i="26"/>
  <c r="AI111" i="26"/>
  <c r="AI171" i="26"/>
  <c r="AI50" i="26"/>
  <c r="AK111" i="26"/>
  <c r="AK171" i="26"/>
  <c r="AK50" i="26"/>
  <c r="B112" i="26"/>
  <c r="B51" i="26"/>
  <c r="AM51" i="26"/>
  <c r="D112" i="26"/>
  <c r="D172" i="26"/>
  <c r="D51" i="26"/>
  <c r="F112" i="26"/>
  <c r="F172" i="26"/>
  <c r="F51" i="26"/>
  <c r="H112" i="26"/>
  <c r="H172" i="26"/>
  <c r="H51" i="26"/>
  <c r="J112" i="26"/>
  <c r="J172" i="26"/>
  <c r="J51" i="26"/>
  <c r="L112" i="26"/>
  <c r="L172" i="26"/>
  <c r="L51" i="26"/>
  <c r="N112" i="26"/>
  <c r="N172" i="26"/>
  <c r="N51" i="26"/>
  <c r="P112" i="26"/>
  <c r="P172" i="26"/>
  <c r="P51" i="26"/>
  <c r="R112" i="26"/>
  <c r="R172" i="26"/>
  <c r="R51" i="26"/>
  <c r="T112" i="26"/>
  <c r="T172" i="26"/>
  <c r="T51" i="26"/>
  <c r="V112" i="26"/>
  <c r="V172" i="26"/>
  <c r="V51" i="26"/>
  <c r="X112" i="26"/>
  <c r="X172" i="26"/>
  <c r="X51" i="26"/>
  <c r="Z112" i="26"/>
  <c r="Z172" i="26"/>
  <c r="Z51" i="26"/>
  <c r="AB112" i="26"/>
  <c r="AB172" i="26"/>
  <c r="AB51" i="26"/>
  <c r="AD112" i="26"/>
  <c r="AD172" i="26"/>
  <c r="AD51" i="26"/>
  <c r="AF112" i="26"/>
  <c r="AF172" i="26"/>
  <c r="AF51" i="26"/>
  <c r="AH112" i="26"/>
  <c r="AH172" i="26"/>
  <c r="AH51" i="26"/>
  <c r="AJ112" i="26"/>
  <c r="AJ172" i="26"/>
  <c r="AJ51" i="26"/>
  <c r="AL112" i="26"/>
  <c r="AL172" i="26"/>
  <c r="AL51" i="26"/>
  <c r="C113" i="26"/>
  <c r="C173" i="26"/>
  <c r="C52" i="26"/>
  <c r="AM13" i="26"/>
  <c r="E113" i="26"/>
  <c r="E173" i="26"/>
  <c r="E52" i="26"/>
  <c r="G113" i="26"/>
  <c r="G173" i="26"/>
  <c r="G52" i="26"/>
  <c r="I113" i="26"/>
  <c r="I173" i="26"/>
  <c r="I52" i="26"/>
  <c r="K113" i="26"/>
  <c r="K173" i="26"/>
  <c r="K52" i="26"/>
  <c r="M113" i="26"/>
  <c r="M173" i="26"/>
  <c r="M52" i="26"/>
  <c r="O113" i="26"/>
  <c r="O173" i="26"/>
  <c r="O52" i="26"/>
  <c r="Q113" i="26"/>
  <c r="Q173" i="26"/>
  <c r="Q52" i="26"/>
  <c r="S113" i="26"/>
  <c r="S173" i="26"/>
  <c r="S52" i="26"/>
  <c r="U113" i="26"/>
  <c r="U173" i="26"/>
  <c r="U52" i="26"/>
  <c r="W113" i="26"/>
  <c r="W173" i="26"/>
  <c r="W52" i="26"/>
  <c r="Y113" i="26"/>
  <c r="Y173" i="26"/>
  <c r="Y52" i="26"/>
  <c r="AA113" i="26"/>
  <c r="AA173" i="26"/>
  <c r="AA52" i="26"/>
  <c r="AC113" i="26"/>
  <c r="AC173" i="26"/>
  <c r="AC52" i="26"/>
  <c r="AE113" i="26"/>
  <c r="AE173" i="26"/>
  <c r="AE52" i="26"/>
  <c r="AG113" i="26"/>
  <c r="AG173" i="26"/>
  <c r="AG52" i="26"/>
  <c r="AI113" i="26"/>
  <c r="AI173" i="26"/>
  <c r="AI52" i="26"/>
  <c r="AK113" i="26"/>
  <c r="AK173" i="26"/>
  <c r="AK52" i="26"/>
  <c r="B114" i="26"/>
  <c r="B53" i="26"/>
  <c r="AM53" i="26"/>
  <c r="D114" i="26"/>
  <c r="D174" i="26"/>
  <c r="D53" i="26"/>
  <c r="F114" i="26"/>
  <c r="F174" i="26"/>
  <c r="F53" i="26"/>
  <c r="H114" i="26"/>
  <c r="H174" i="26"/>
  <c r="H53" i="26"/>
  <c r="J114" i="26"/>
  <c r="J174" i="26"/>
  <c r="J53" i="26"/>
  <c r="L114" i="26"/>
  <c r="L174" i="26"/>
  <c r="L53" i="26"/>
  <c r="N114" i="26"/>
  <c r="N174" i="26"/>
  <c r="N53" i="26"/>
  <c r="P114" i="26"/>
  <c r="P174" i="26"/>
  <c r="P53" i="26"/>
  <c r="R114" i="26"/>
  <c r="R174" i="26"/>
  <c r="R53" i="26"/>
  <c r="T114" i="26"/>
  <c r="T174" i="26"/>
  <c r="T53" i="26"/>
  <c r="V114" i="26"/>
  <c r="V174" i="26"/>
  <c r="V53" i="26"/>
  <c r="X114" i="26"/>
  <c r="X174" i="26"/>
  <c r="X53" i="26"/>
  <c r="Z114" i="26"/>
  <c r="Z174" i="26"/>
  <c r="Z53" i="26"/>
  <c r="AB114" i="26"/>
  <c r="AB174" i="26"/>
  <c r="AB53" i="26"/>
  <c r="AD114" i="26"/>
  <c r="AD174" i="26"/>
  <c r="AD53" i="26"/>
  <c r="AF114" i="26"/>
  <c r="AF174" i="26"/>
  <c r="AF53" i="26"/>
  <c r="AH114" i="26"/>
  <c r="AH174" i="26"/>
  <c r="AH53" i="26"/>
  <c r="AJ114" i="26"/>
  <c r="AJ174" i="26"/>
  <c r="AJ53" i="26"/>
  <c r="AL114" i="26"/>
  <c r="AL174" i="26"/>
  <c r="AL53" i="26"/>
  <c r="C115" i="26"/>
  <c r="C175" i="26"/>
  <c r="C54" i="26"/>
  <c r="AM15" i="26"/>
  <c r="E115" i="26"/>
  <c r="E175" i="26"/>
  <c r="E54" i="26"/>
  <c r="G115" i="26"/>
  <c r="G175" i="26"/>
  <c r="G54" i="26"/>
  <c r="I115" i="26"/>
  <c r="I175" i="26"/>
  <c r="I54" i="26"/>
  <c r="K115" i="26"/>
  <c r="K175" i="26"/>
  <c r="K54" i="26"/>
  <c r="M115" i="26"/>
  <c r="M175" i="26"/>
  <c r="M54" i="26"/>
  <c r="O115" i="26"/>
  <c r="O175" i="26"/>
  <c r="O54" i="26"/>
  <c r="Q115" i="26"/>
  <c r="Q175" i="26"/>
  <c r="Q54" i="26"/>
  <c r="S115" i="26"/>
  <c r="S175" i="26"/>
  <c r="S54" i="26"/>
  <c r="U115" i="26"/>
  <c r="U175" i="26"/>
  <c r="U54" i="26"/>
  <c r="W115" i="26"/>
  <c r="W175" i="26"/>
  <c r="W54" i="26"/>
  <c r="Y115" i="26"/>
  <c r="Y175" i="26"/>
  <c r="Y54" i="26"/>
  <c r="AA115" i="26"/>
  <c r="AA175" i="26"/>
  <c r="AA54" i="26"/>
  <c r="AC115" i="26"/>
  <c r="AC175" i="26"/>
  <c r="AC54" i="26"/>
  <c r="AE115" i="26"/>
  <c r="AE175" i="26"/>
  <c r="AE54" i="26"/>
  <c r="AG115" i="26"/>
  <c r="AG175" i="26"/>
  <c r="AG54" i="26"/>
  <c r="AI115" i="26"/>
  <c r="AI175" i="26"/>
  <c r="AI54" i="26"/>
  <c r="AK115" i="26"/>
  <c r="AK175" i="26"/>
  <c r="AK54" i="26"/>
  <c r="B116" i="26"/>
  <c r="B55" i="26"/>
  <c r="D116" i="26"/>
  <c r="D176" i="26"/>
  <c r="D55" i="26"/>
  <c r="F116" i="26"/>
  <c r="F176" i="26"/>
  <c r="F55" i="26"/>
  <c r="H116" i="26"/>
  <c r="H176" i="26"/>
  <c r="H55" i="26"/>
  <c r="J116" i="26"/>
  <c r="J176" i="26"/>
  <c r="J55" i="26"/>
  <c r="L116" i="26"/>
  <c r="L176" i="26"/>
  <c r="L55" i="26"/>
  <c r="N116" i="26"/>
  <c r="N176" i="26"/>
  <c r="N55" i="26"/>
  <c r="P116" i="26"/>
  <c r="P176" i="26"/>
  <c r="P55" i="26"/>
  <c r="R116" i="26"/>
  <c r="R176" i="26"/>
  <c r="R55" i="26"/>
  <c r="T116" i="26"/>
  <c r="T176" i="26"/>
  <c r="T55" i="26"/>
  <c r="V116" i="26"/>
  <c r="V176" i="26"/>
  <c r="V55" i="26"/>
  <c r="X116" i="26"/>
  <c r="X176" i="26"/>
  <c r="X55" i="26"/>
  <c r="Z116" i="26"/>
  <c r="Z176" i="26"/>
  <c r="Z55" i="26"/>
  <c r="AB116" i="26"/>
  <c r="AB176" i="26"/>
  <c r="AB55" i="26"/>
  <c r="AD116" i="26"/>
  <c r="AD176" i="26"/>
  <c r="AD55" i="26"/>
  <c r="AF116" i="26"/>
  <c r="AF176" i="26"/>
  <c r="AF55" i="26"/>
  <c r="AH116" i="26"/>
  <c r="AH176" i="26"/>
  <c r="AH55" i="26"/>
  <c r="AJ116" i="26"/>
  <c r="AJ176" i="26"/>
  <c r="AJ55" i="26"/>
  <c r="AL116" i="26"/>
  <c r="AL176" i="26"/>
  <c r="AL55" i="26"/>
  <c r="C117" i="26"/>
  <c r="C177" i="26"/>
  <c r="C56" i="26"/>
  <c r="AM17" i="26"/>
  <c r="E117" i="26"/>
  <c r="E177" i="26"/>
  <c r="E56" i="26"/>
  <c r="G117" i="26"/>
  <c r="G177" i="26"/>
  <c r="G56" i="26"/>
  <c r="I117" i="26"/>
  <c r="I177" i="26"/>
  <c r="I56" i="26"/>
  <c r="K117" i="26"/>
  <c r="K177" i="26"/>
  <c r="K56" i="26"/>
  <c r="M117" i="26"/>
  <c r="M177" i="26"/>
  <c r="M56" i="26"/>
  <c r="O117" i="26"/>
  <c r="O177" i="26"/>
  <c r="O56" i="26"/>
  <c r="Q117" i="26"/>
  <c r="Q177" i="26"/>
  <c r="Q56" i="26"/>
  <c r="S117" i="26"/>
  <c r="S177" i="26"/>
  <c r="S56" i="26"/>
  <c r="U117" i="26"/>
  <c r="U177" i="26"/>
  <c r="U56" i="26"/>
  <c r="W117" i="26"/>
  <c r="W177" i="26"/>
  <c r="W56" i="26"/>
  <c r="Y117" i="26"/>
  <c r="Y177" i="26"/>
  <c r="Y56" i="26"/>
  <c r="AA117" i="26"/>
  <c r="AA177" i="26"/>
  <c r="AA56" i="26"/>
  <c r="AC117" i="26"/>
  <c r="AC177" i="26"/>
  <c r="AC56" i="26"/>
  <c r="AE117" i="26"/>
  <c r="AE177" i="26"/>
  <c r="AE56" i="26"/>
  <c r="AG117" i="26"/>
  <c r="AG177" i="26"/>
  <c r="AG56" i="26"/>
  <c r="AI117" i="26"/>
  <c r="AI177" i="26"/>
  <c r="AI56" i="26"/>
  <c r="AK117" i="26"/>
  <c r="AK177" i="26"/>
  <c r="AK56" i="26"/>
  <c r="B118" i="26"/>
  <c r="B57" i="26"/>
  <c r="D118" i="26"/>
  <c r="D178" i="26"/>
  <c r="D57" i="26"/>
  <c r="F118" i="26"/>
  <c r="F178" i="26"/>
  <c r="F57" i="26"/>
  <c r="H118" i="26"/>
  <c r="H178" i="26"/>
  <c r="H57" i="26"/>
  <c r="J118" i="26"/>
  <c r="J178" i="26"/>
  <c r="J57" i="26"/>
  <c r="L118" i="26"/>
  <c r="L178" i="26"/>
  <c r="L57" i="26"/>
  <c r="N118" i="26"/>
  <c r="N178" i="26"/>
  <c r="N57" i="26"/>
  <c r="P118" i="26"/>
  <c r="P178" i="26"/>
  <c r="P57" i="26"/>
  <c r="R118" i="26"/>
  <c r="R178" i="26"/>
  <c r="R57" i="26"/>
  <c r="T118" i="26"/>
  <c r="T178" i="26"/>
  <c r="T57" i="26"/>
  <c r="V118" i="26"/>
  <c r="V178" i="26"/>
  <c r="V57" i="26"/>
  <c r="X118" i="26"/>
  <c r="X178" i="26"/>
  <c r="X57" i="26"/>
  <c r="Z118" i="26"/>
  <c r="Z178" i="26"/>
  <c r="Z57" i="26"/>
  <c r="AB118" i="26"/>
  <c r="AB178" i="26"/>
  <c r="AB57" i="26"/>
  <c r="AD118" i="26"/>
  <c r="AD178" i="26"/>
  <c r="AD57" i="26"/>
  <c r="AF118" i="26"/>
  <c r="AF178" i="26"/>
  <c r="AF57" i="26"/>
  <c r="AH118" i="26"/>
  <c r="AH178" i="26"/>
  <c r="AH57" i="26"/>
  <c r="AJ118" i="26"/>
  <c r="AJ178" i="26"/>
  <c r="AJ57" i="26"/>
  <c r="AL118" i="26"/>
  <c r="AL178" i="26"/>
  <c r="AL57" i="26"/>
  <c r="C119" i="26"/>
  <c r="C179" i="26"/>
  <c r="C58" i="26"/>
  <c r="AM19" i="26"/>
  <c r="E119" i="26"/>
  <c r="E179" i="26"/>
  <c r="E58" i="26"/>
  <c r="G119" i="26"/>
  <c r="G179" i="26"/>
  <c r="G58" i="26"/>
  <c r="I119" i="26"/>
  <c r="I179" i="26"/>
  <c r="I58" i="26"/>
  <c r="K119" i="26"/>
  <c r="K179" i="26"/>
  <c r="K58" i="26"/>
  <c r="M119" i="26"/>
  <c r="M179" i="26"/>
  <c r="M58" i="26"/>
  <c r="O119" i="26"/>
  <c r="O179" i="26"/>
  <c r="O58" i="26"/>
  <c r="Q119" i="26"/>
  <c r="Q179" i="26"/>
  <c r="Q58" i="26"/>
  <c r="S119" i="26"/>
  <c r="S179" i="26"/>
  <c r="S58" i="26"/>
  <c r="U119" i="26"/>
  <c r="U179" i="26"/>
  <c r="U58" i="26"/>
  <c r="W119" i="26"/>
  <c r="W179" i="26"/>
  <c r="W58" i="26"/>
  <c r="Y119" i="26"/>
  <c r="Y179" i="26"/>
  <c r="Y58" i="26"/>
  <c r="AA119" i="26"/>
  <c r="AA179" i="26"/>
  <c r="AA58" i="26"/>
  <c r="AC119" i="26"/>
  <c r="AC179" i="26"/>
  <c r="AC58" i="26"/>
  <c r="AE119" i="26"/>
  <c r="AE179" i="26"/>
  <c r="AE58" i="26"/>
  <c r="AG119" i="26"/>
  <c r="AG179" i="26"/>
  <c r="AG58" i="26"/>
  <c r="AI119" i="26"/>
  <c r="AI179" i="26"/>
  <c r="AI58" i="26"/>
  <c r="AK119" i="26"/>
  <c r="AK179" i="26"/>
  <c r="AK58" i="26"/>
  <c r="B120" i="26"/>
  <c r="B59" i="26"/>
  <c r="D120" i="26"/>
  <c r="D180" i="26"/>
  <c r="D59" i="26"/>
  <c r="F120" i="26"/>
  <c r="F180" i="26"/>
  <c r="F59" i="26"/>
  <c r="H120" i="26"/>
  <c r="H180" i="26"/>
  <c r="H59" i="26"/>
  <c r="J120" i="26"/>
  <c r="J180" i="26"/>
  <c r="J59" i="26"/>
  <c r="L120" i="26"/>
  <c r="L180" i="26"/>
  <c r="L59" i="26"/>
  <c r="N120" i="26"/>
  <c r="N180" i="26"/>
  <c r="N59" i="26"/>
  <c r="P120" i="26"/>
  <c r="P180" i="26"/>
  <c r="P59" i="26"/>
  <c r="R120" i="26"/>
  <c r="R180" i="26"/>
  <c r="R59" i="26"/>
  <c r="T120" i="26"/>
  <c r="T180" i="26"/>
  <c r="T59" i="26"/>
  <c r="V120" i="26"/>
  <c r="V180" i="26"/>
  <c r="V59" i="26"/>
  <c r="X120" i="26"/>
  <c r="X180" i="26"/>
  <c r="X59" i="26"/>
  <c r="Z120" i="26"/>
  <c r="Z180" i="26"/>
  <c r="Z59" i="26"/>
  <c r="AB120" i="26"/>
  <c r="AB180" i="26"/>
  <c r="AB59" i="26"/>
  <c r="AD120" i="26"/>
  <c r="AD180" i="26"/>
  <c r="AD59" i="26"/>
  <c r="AF120" i="26"/>
  <c r="AF180" i="26"/>
  <c r="AF59" i="26"/>
  <c r="AH120" i="26"/>
  <c r="AH180" i="26"/>
  <c r="AH59" i="26"/>
  <c r="AJ120" i="26"/>
  <c r="AJ180" i="26"/>
  <c r="AJ59" i="26"/>
  <c r="AL120" i="26"/>
  <c r="AL180" i="26"/>
  <c r="AL59" i="26"/>
  <c r="C121" i="26"/>
  <c r="C181" i="26"/>
  <c r="C60" i="26"/>
  <c r="AM21" i="26"/>
  <c r="E121" i="26"/>
  <c r="E181" i="26"/>
  <c r="E60" i="26"/>
  <c r="G121" i="26"/>
  <c r="G181" i="26"/>
  <c r="G60" i="26"/>
  <c r="I121" i="26"/>
  <c r="I181" i="26"/>
  <c r="I60" i="26"/>
  <c r="K121" i="26"/>
  <c r="K181" i="26"/>
  <c r="K60" i="26"/>
  <c r="M121" i="26"/>
  <c r="M181" i="26"/>
  <c r="M60" i="26"/>
  <c r="O121" i="26"/>
  <c r="O181" i="26"/>
  <c r="O60" i="26"/>
  <c r="Q121" i="26"/>
  <c r="Q181" i="26"/>
  <c r="Q60" i="26"/>
  <c r="S121" i="26"/>
  <c r="S181" i="26"/>
  <c r="S60" i="26"/>
  <c r="U121" i="26"/>
  <c r="U181" i="26"/>
  <c r="U60" i="26"/>
  <c r="W121" i="26"/>
  <c r="W181" i="26"/>
  <c r="W60" i="26"/>
  <c r="Y121" i="26"/>
  <c r="Y181" i="26"/>
  <c r="Y60" i="26"/>
  <c r="AA121" i="26"/>
  <c r="AA181" i="26"/>
  <c r="AA60" i="26"/>
  <c r="AC121" i="26"/>
  <c r="AC181" i="26"/>
  <c r="AC60" i="26"/>
  <c r="AE121" i="26"/>
  <c r="AE181" i="26"/>
  <c r="AE60" i="26"/>
  <c r="AG121" i="26"/>
  <c r="AG181" i="26"/>
  <c r="AG60" i="26"/>
  <c r="AI121" i="26"/>
  <c r="AI181" i="26"/>
  <c r="AI60" i="26"/>
  <c r="AK121" i="26"/>
  <c r="AK181" i="26"/>
  <c r="AK60" i="26"/>
  <c r="B122" i="26"/>
  <c r="B61" i="26"/>
  <c r="AM61" i="26"/>
  <c r="D122" i="26"/>
  <c r="D182" i="26"/>
  <c r="D61" i="26"/>
  <c r="F122" i="26"/>
  <c r="F182" i="26"/>
  <c r="F61" i="26"/>
  <c r="H122" i="26"/>
  <c r="H182" i="26"/>
  <c r="H61" i="26"/>
  <c r="J122" i="26"/>
  <c r="J182" i="26"/>
  <c r="J61" i="26"/>
  <c r="L122" i="26"/>
  <c r="L182" i="26"/>
  <c r="L61" i="26"/>
  <c r="N122" i="26"/>
  <c r="N182" i="26"/>
  <c r="N61" i="26"/>
  <c r="P122" i="26"/>
  <c r="P182" i="26"/>
  <c r="P61" i="26"/>
  <c r="R122" i="26"/>
  <c r="R182" i="26"/>
  <c r="R61" i="26"/>
  <c r="T122" i="26"/>
  <c r="T182" i="26"/>
  <c r="T61" i="26"/>
  <c r="V122" i="26"/>
  <c r="V182" i="26"/>
  <c r="V61" i="26"/>
  <c r="X122" i="26"/>
  <c r="X182" i="26"/>
  <c r="X61" i="26"/>
  <c r="Z122" i="26"/>
  <c r="Z182" i="26"/>
  <c r="Z61" i="26"/>
  <c r="AB122" i="26"/>
  <c r="AB182" i="26"/>
  <c r="AB61" i="26"/>
  <c r="AD122" i="26"/>
  <c r="AD182" i="26"/>
  <c r="AD61" i="26"/>
  <c r="AF122" i="26"/>
  <c r="AF182" i="26"/>
  <c r="AF61" i="26"/>
  <c r="AH122" i="26"/>
  <c r="AH182" i="26"/>
  <c r="AH61" i="26"/>
  <c r="AJ122" i="26"/>
  <c r="AJ182" i="26"/>
  <c r="AJ61" i="26"/>
  <c r="AL122" i="26"/>
  <c r="AL182" i="26"/>
  <c r="AL61" i="26"/>
  <c r="C123" i="26"/>
  <c r="C183" i="26"/>
  <c r="C62" i="26"/>
  <c r="AM23" i="26"/>
  <c r="E123" i="26"/>
  <c r="E183" i="26"/>
  <c r="E62" i="26"/>
  <c r="G123" i="26"/>
  <c r="G183" i="26"/>
  <c r="G62" i="26"/>
  <c r="I123" i="26"/>
  <c r="I183" i="26"/>
  <c r="I62" i="26"/>
  <c r="K123" i="26"/>
  <c r="K183" i="26"/>
  <c r="K62" i="26"/>
  <c r="M123" i="26"/>
  <c r="M183" i="26"/>
  <c r="M62" i="26"/>
  <c r="O123" i="26"/>
  <c r="O183" i="26"/>
  <c r="O62" i="26"/>
  <c r="Q123" i="26"/>
  <c r="Q183" i="26"/>
  <c r="Q62" i="26"/>
  <c r="S123" i="26"/>
  <c r="S183" i="26"/>
  <c r="S62" i="26"/>
  <c r="U123" i="26"/>
  <c r="U183" i="26"/>
  <c r="U62" i="26"/>
  <c r="W123" i="26"/>
  <c r="W183" i="26"/>
  <c r="W62" i="26"/>
  <c r="Y123" i="26"/>
  <c r="Y183" i="26"/>
  <c r="Y62" i="26"/>
  <c r="AA123" i="26"/>
  <c r="AA183" i="26"/>
  <c r="AA62" i="26"/>
  <c r="AC123" i="26"/>
  <c r="AC183" i="26"/>
  <c r="AC62" i="26"/>
  <c r="AE123" i="26"/>
  <c r="AE183" i="26"/>
  <c r="AE62" i="26"/>
  <c r="AG123" i="26"/>
  <c r="AG183" i="26"/>
  <c r="AG62" i="26"/>
  <c r="AI123" i="26"/>
  <c r="AI183" i="26"/>
  <c r="AI62" i="26"/>
  <c r="AK123" i="26"/>
  <c r="AK183" i="26"/>
  <c r="AK62" i="26"/>
  <c r="B124" i="26"/>
  <c r="B63" i="26"/>
  <c r="AM63" i="26"/>
  <c r="D124" i="26"/>
  <c r="D184" i="26"/>
  <c r="D63" i="26"/>
  <c r="F124" i="26"/>
  <c r="F184" i="26"/>
  <c r="F63" i="26"/>
  <c r="H124" i="26"/>
  <c r="H184" i="26"/>
  <c r="H63" i="26"/>
  <c r="J124" i="26"/>
  <c r="J184" i="26"/>
  <c r="J63" i="26"/>
  <c r="L124" i="26"/>
  <c r="L184" i="26"/>
  <c r="L63" i="26"/>
  <c r="N124" i="26"/>
  <c r="N184" i="26"/>
  <c r="N63" i="26"/>
  <c r="P124" i="26"/>
  <c r="P184" i="26"/>
  <c r="P63" i="26"/>
  <c r="R124" i="26"/>
  <c r="R184" i="26"/>
  <c r="R63" i="26"/>
  <c r="T124" i="26"/>
  <c r="T184" i="26"/>
  <c r="T63" i="26"/>
  <c r="V124" i="26"/>
  <c r="V184" i="26"/>
  <c r="V63" i="26"/>
  <c r="X124" i="26"/>
  <c r="X184" i="26"/>
  <c r="X63" i="26"/>
  <c r="Z124" i="26"/>
  <c r="Z184" i="26"/>
  <c r="Z63" i="26"/>
  <c r="AB124" i="26"/>
  <c r="AB184" i="26"/>
  <c r="AB63" i="26"/>
  <c r="AD124" i="26"/>
  <c r="AD184" i="26"/>
  <c r="AD63" i="26"/>
  <c r="AF124" i="26"/>
  <c r="AF184" i="26"/>
  <c r="AF63" i="26"/>
  <c r="AH124" i="26"/>
  <c r="AH184" i="26"/>
  <c r="AH63" i="26"/>
  <c r="AJ124" i="26"/>
  <c r="AJ184" i="26"/>
  <c r="AJ63" i="26"/>
  <c r="AL124" i="26"/>
  <c r="AL184" i="26"/>
  <c r="AL63" i="26"/>
  <c r="C125" i="26"/>
  <c r="C185" i="26"/>
  <c r="C64" i="26"/>
  <c r="AM25" i="26"/>
  <c r="E125" i="26"/>
  <c r="E185" i="26"/>
  <c r="E64" i="26"/>
  <c r="G125" i="26"/>
  <c r="G185" i="26"/>
  <c r="G64" i="26"/>
  <c r="I125" i="26"/>
  <c r="I185" i="26"/>
  <c r="I64" i="26"/>
  <c r="K125" i="26"/>
  <c r="K185" i="26"/>
  <c r="K64" i="26"/>
  <c r="M125" i="26"/>
  <c r="M185" i="26"/>
  <c r="M64" i="26"/>
  <c r="O125" i="26"/>
  <c r="O185" i="26"/>
  <c r="O64" i="26"/>
  <c r="Q125" i="26"/>
  <c r="Q185" i="26"/>
  <c r="Q64" i="26"/>
  <c r="S125" i="26"/>
  <c r="S185" i="26"/>
  <c r="S64" i="26"/>
  <c r="U125" i="26"/>
  <c r="U185" i="26"/>
  <c r="U64" i="26"/>
  <c r="W125" i="26"/>
  <c r="W185" i="26"/>
  <c r="W64" i="26"/>
  <c r="Y125" i="26"/>
  <c r="Y185" i="26"/>
  <c r="Y64" i="26"/>
  <c r="AA125" i="26"/>
  <c r="AA185" i="26"/>
  <c r="AA64" i="26"/>
  <c r="AC125" i="26"/>
  <c r="AC185" i="26"/>
  <c r="AC64" i="26"/>
  <c r="AE125" i="26"/>
  <c r="AE185" i="26"/>
  <c r="AE64" i="26"/>
  <c r="AG125" i="26"/>
  <c r="AG185" i="26"/>
  <c r="AG64" i="26"/>
  <c r="AI125" i="26"/>
  <c r="AI185" i="26"/>
  <c r="AI64" i="26"/>
  <c r="AK125" i="26"/>
  <c r="AK185" i="26"/>
  <c r="AK64" i="26"/>
  <c r="B126" i="26"/>
  <c r="B65" i="26"/>
  <c r="D126" i="26"/>
  <c r="D186" i="26"/>
  <c r="D65" i="26"/>
  <c r="F126" i="26"/>
  <c r="F186" i="26"/>
  <c r="F65" i="26"/>
  <c r="H126" i="26"/>
  <c r="H186" i="26"/>
  <c r="H65" i="26"/>
  <c r="J126" i="26"/>
  <c r="J186" i="26"/>
  <c r="J65" i="26"/>
  <c r="L126" i="26"/>
  <c r="L186" i="26"/>
  <c r="L65" i="26"/>
  <c r="N126" i="26"/>
  <c r="N186" i="26"/>
  <c r="N65" i="26"/>
  <c r="P126" i="26"/>
  <c r="P186" i="26"/>
  <c r="P65" i="26"/>
  <c r="R126" i="26"/>
  <c r="R186" i="26"/>
  <c r="R65" i="26"/>
  <c r="T126" i="26"/>
  <c r="T186" i="26"/>
  <c r="T65" i="26"/>
  <c r="V126" i="26"/>
  <c r="V186" i="26"/>
  <c r="V65" i="26"/>
  <c r="X126" i="26"/>
  <c r="X186" i="26"/>
  <c r="X65" i="26"/>
  <c r="Z126" i="26"/>
  <c r="Z186" i="26"/>
  <c r="Z65" i="26"/>
  <c r="AB126" i="26"/>
  <c r="AB186" i="26"/>
  <c r="AB65" i="26"/>
  <c r="AD126" i="26"/>
  <c r="AD186" i="26"/>
  <c r="AD65" i="26"/>
  <c r="AF126" i="26"/>
  <c r="AF186" i="26"/>
  <c r="AF65" i="26"/>
  <c r="AH126" i="26"/>
  <c r="AH186" i="26"/>
  <c r="AH65" i="26"/>
  <c r="AJ126" i="26"/>
  <c r="AJ186" i="26"/>
  <c r="AJ65" i="26"/>
  <c r="AL126" i="26"/>
  <c r="AL186" i="26"/>
  <c r="AL65" i="26"/>
  <c r="C127" i="26"/>
  <c r="C187" i="26"/>
  <c r="C66" i="26"/>
  <c r="AM27" i="26"/>
  <c r="E127" i="26"/>
  <c r="E187" i="26"/>
  <c r="E66" i="26"/>
  <c r="G127" i="26"/>
  <c r="G187" i="26"/>
  <c r="G66" i="26"/>
  <c r="I127" i="26"/>
  <c r="I187" i="26"/>
  <c r="I66" i="26"/>
  <c r="K127" i="26"/>
  <c r="K187" i="26"/>
  <c r="K66" i="26"/>
  <c r="M127" i="26"/>
  <c r="M187" i="26"/>
  <c r="M66" i="26"/>
  <c r="O127" i="26"/>
  <c r="O187" i="26"/>
  <c r="O66" i="26"/>
  <c r="Q127" i="26"/>
  <c r="Q187" i="26"/>
  <c r="Q66" i="26"/>
  <c r="S127" i="26"/>
  <c r="S187" i="26"/>
  <c r="S66" i="26"/>
  <c r="U127" i="26"/>
  <c r="U187" i="26"/>
  <c r="U66" i="26"/>
  <c r="W127" i="26"/>
  <c r="W187" i="26"/>
  <c r="W66" i="26"/>
  <c r="Y127" i="26"/>
  <c r="Y187" i="26"/>
  <c r="Y66" i="26"/>
  <c r="AA127" i="26"/>
  <c r="AA187" i="26"/>
  <c r="AA66" i="26"/>
  <c r="AC127" i="26"/>
  <c r="AC187" i="26"/>
  <c r="AC66" i="26"/>
  <c r="AE127" i="26"/>
  <c r="AE187" i="26"/>
  <c r="AE66" i="26"/>
  <c r="AG127" i="26"/>
  <c r="AG187" i="26"/>
  <c r="AG66" i="26"/>
  <c r="AI127" i="26"/>
  <c r="AI187" i="26"/>
  <c r="AI66" i="26"/>
  <c r="AK127" i="26"/>
  <c r="AK187" i="26"/>
  <c r="AK66" i="26"/>
  <c r="B128" i="26"/>
  <c r="B67" i="26"/>
  <c r="AM67" i="26"/>
  <c r="D128" i="26"/>
  <c r="D188" i="26"/>
  <c r="D67" i="26"/>
  <c r="F128" i="26"/>
  <c r="F188" i="26"/>
  <c r="F67" i="26"/>
  <c r="H128" i="26"/>
  <c r="H188" i="26"/>
  <c r="H67" i="26"/>
  <c r="J128" i="26"/>
  <c r="J188" i="26"/>
  <c r="J67" i="26"/>
  <c r="L128" i="26"/>
  <c r="L188" i="26"/>
  <c r="L67" i="26"/>
  <c r="N128" i="26"/>
  <c r="N188" i="26"/>
  <c r="N67" i="26"/>
  <c r="P128" i="26"/>
  <c r="P188" i="26"/>
  <c r="P67" i="26"/>
  <c r="R128" i="26"/>
  <c r="R188" i="26"/>
  <c r="R67" i="26"/>
  <c r="T128" i="26"/>
  <c r="T188" i="26"/>
  <c r="T67" i="26"/>
  <c r="V128" i="26"/>
  <c r="V188" i="26"/>
  <c r="V67" i="26"/>
  <c r="X128" i="26"/>
  <c r="X188" i="26"/>
  <c r="X67" i="26"/>
  <c r="Z128" i="26"/>
  <c r="Z188" i="26"/>
  <c r="Z67" i="26"/>
  <c r="AB128" i="26"/>
  <c r="AB188" i="26"/>
  <c r="AB67" i="26"/>
  <c r="AD128" i="26"/>
  <c r="AD188" i="26"/>
  <c r="AD67" i="26"/>
  <c r="AF128" i="26"/>
  <c r="AF188" i="26"/>
  <c r="AF67" i="26"/>
  <c r="AH128" i="26"/>
  <c r="AH188" i="26"/>
  <c r="AH67" i="26"/>
  <c r="AJ128" i="26"/>
  <c r="AJ188" i="26"/>
  <c r="AJ67" i="26"/>
  <c r="AL128" i="26"/>
  <c r="AL188" i="26"/>
  <c r="AL67" i="26"/>
  <c r="C129" i="26"/>
  <c r="C189" i="26"/>
  <c r="C68" i="26"/>
  <c r="AM29" i="26"/>
  <c r="E129" i="26"/>
  <c r="E189" i="26"/>
  <c r="E68" i="26"/>
  <c r="G129" i="26"/>
  <c r="G189" i="26"/>
  <c r="G68" i="26"/>
  <c r="I129" i="26"/>
  <c r="I189" i="26"/>
  <c r="I68" i="26"/>
  <c r="K129" i="26"/>
  <c r="K189" i="26"/>
  <c r="K68" i="26"/>
  <c r="M129" i="26"/>
  <c r="M189" i="26"/>
  <c r="M68" i="26"/>
  <c r="O129" i="26"/>
  <c r="O189" i="26"/>
  <c r="O68" i="26"/>
  <c r="Q129" i="26"/>
  <c r="Q189" i="26"/>
  <c r="Q68" i="26"/>
  <c r="S129" i="26"/>
  <c r="S189" i="26"/>
  <c r="S68" i="26"/>
  <c r="U129" i="26"/>
  <c r="U189" i="26"/>
  <c r="U68" i="26"/>
  <c r="W129" i="26"/>
  <c r="W189" i="26"/>
  <c r="W68" i="26"/>
  <c r="Y129" i="26"/>
  <c r="Y189" i="26"/>
  <c r="Y68" i="26"/>
  <c r="AA129" i="26"/>
  <c r="AA189" i="26"/>
  <c r="AA68" i="26"/>
  <c r="AC129" i="26"/>
  <c r="AC189" i="26"/>
  <c r="AC68" i="26"/>
  <c r="AE129" i="26"/>
  <c r="AE189" i="26"/>
  <c r="AE68" i="26"/>
  <c r="AG129" i="26"/>
  <c r="AG189" i="26"/>
  <c r="AG68" i="26"/>
  <c r="AI129" i="26"/>
  <c r="AI189" i="26"/>
  <c r="AI68" i="26"/>
  <c r="AK129" i="26"/>
  <c r="AK189" i="26"/>
  <c r="AK68" i="26"/>
  <c r="B130" i="26"/>
  <c r="B69" i="26"/>
  <c r="AM69" i="26"/>
  <c r="D130" i="26"/>
  <c r="D190" i="26"/>
  <c r="D69" i="26"/>
  <c r="F130" i="26"/>
  <c r="F190" i="26"/>
  <c r="F69" i="26"/>
  <c r="H130" i="26"/>
  <c r="H190" i="26"/>
  <c r="H69" i="26"/>
  <c r="J130" i="26"/>
  <c r="J190" i="26"/>
  <c r="J69" i="26"/>
  <c r="L130" i="26"/>
  <c r="L190" i="26"/>
  <c r="L69" i="26"/>
  <c r="N130" i="26"/>
  <c r="N190" i="26"/>
  <c r="N69" i="26"/>
  <c r="P130" i="26"/>
  <c r="P190" i="26"/>
  <c r="P69" i="26"/>
  <c r="R130" i="26"/>
  <c r="R190" i="26"/>
  <c r="R69" i="26"/>
  <c r="T130" i="26"/>
  <c r="T190" i="26"/>
  <c r="T69" i="26"/>
  <c r="V130" i="26"/>
  <c r="V190" i="26"/>
  <c r="V69" i="26"/>
  <c r="X130" i="26"/>
  <c r="X190" i="26"/>
  <c r="X69" i="26"/>
  <c r="Z130" i="26"/>
  <c r="Z190" i="26"/>
  <c r="Z69" i="26"/>
  <c r="AB130" i="26"/>
  <c r="AB190" i="26"/>
  <c r="AB69" i="26"/>
  <c r="AD130" i="26"/>
  <c r="AD190" i="26"/>
  <c r="AD69" i="26"/>
  <c r="AF130" i="26"/>
  <c r="AF190" i="26"/>
  <c r="AF69" i="26"/>
  <c r="AH130" i="26"/>
  <c r="AH190" i="26"/>
  <c r="AH69" i="26"/>
  <c r="AJ130" i="26"/>
  <c r="AJ190" i="26"/>
  <c r="AJ69" i="26"/>
  <c r="AL130" i="26"/>
  <c r="AL190" i="26"/>
  <c r="AL69" i="26"/>
  <c r="AL107" i="27"/>
  <c r="AL167" i="27"/>
  <c r="AL46" i="27"/>
  <c r="AJ107" i="27"/>
  <c r="AJ167" i="27"/>
  <c r="AJ46" i="27"/>
  <c r="AH107" i="27"/>
  <c r="AH167" i="27"/>
  <c r="AH46" i="27"/>
  <c r="AF107" i="27"/>
  <c r="AF167" i="27"/>
  <c r="AF46" i="27"/>
  <c r="AD107" i="27"/>
  <c r="AD167" i="27"/>
  <c r="AD46" i="27"/>
  <c r="AB107" i="27"/>
  <c r="AB167" i="27"/>
  <c r="AB46" i="27"/>
  <c r="Z107" i="27"/>
  <c r="Z167" i="27"/>
  <c r="Z46" i="27"/>
  <c r="X107" i="27"/>
  <c r="X167" i="27"/>
  <c r="X46" i="27"/>
  <c r="V107" i="27"/>
  <c r="V167" i="27"/>
  <c r="V46" i="27"/>
  <c r="T107" i="27"/>
  <c r="T167" i="27"/>
  <c r="T46" i="27"/>
  <c r="R107" i="27"/>
  <c r="R167" i="27"/>
  <c r="R46" i="27"/>
  <c r="P107" i="27"/>
  <c r="P167" i="27"/>
  <c r="P46" i="27"/>
  <c r="N107" i="27"/>
  <c r="N167" i="27"/>
  <c r="N46" i="27"/>
  <c r="L107" i="27"/>
  <c r="L167" i="27"/>
  <c r="L46" i="27"/>
  <c r="J107" i="27"/>
  <c r="J167" i="27"/>
  <c r="J46" i="27"/>
  <c r="H107" i="27"/>
  <c r="H167" i="27"/>
  <c r="H46" i="27"/>
  <c r="H108" i="27"/>
  <c r="H168" i="27"/>
  <c r="H47" i="27"/>
  <c r="J108" i="27"/>
  <c r="J168" i="27"/>
  <c r="J47" i="27"/>
  <c r="L108" i="27"/>
  <c r="L168" i="27"/>
  <c r="L47" i="27"/>
  <c r="N108" i="27"/>
  <c r="N168" i="27"/>
  <c r="N47" i="27"/>
  <c r="P108" i="27"/>
  <c r="P168" i="27"/>
  <c r="P47" i="27"/>
  <c r="R108" i="27"/>
  <c r="R168" i="27"/>
  <c r="R47" i="27"/>
  <c r="T108" i="27"/>
  <c r="T168" i="27"/>
  <c r="T47" i="27"/>
  <c r="V108" i="27"/>
  <c r="V168" i="27"/>
  <c r="V47" i="27"/>
  <c r="X108" i="27"/>
  <c r="X168" i="27"/>
  <c r="X47" i="27"/>
  <c r="Z108" i="27"/>
  <c r="Z168" i="27"/>
  <c r="Z47" i="27"/>
  <c r="AB108" i="27"/>
  <c r="AB168" i="27"/>
  <c r="AB47" i="27"/>
  <c r="AD108" i="27"/>
  <c r="AD168" i="27"/>
  <c r="AD47" i="27"/>
  <c r="AF108" i="27"/>
  <c r="AF168" i="27"/>
  <c r="AF47" i="27"/>
  <c r="AH108" i="27"/>
  <c r="AH168" i="27"/>
  <c r="AH47" i="27"/>
  <c r="AJ108" i="27"/>
  <c r="AJ168" i="27"/>
  <c r="AJ47" i="27"/>
  <c r="AL108" i="27"/>
  <c r="AL168" i="27"/>
  <c r="AL47" i="27"/>
  <c r="H109" i="27"/>
  <c r="H169" i="27"/>
  <c r="H48" i="27"/>
  <c r="J109" i="27"/>
  <c r="J169" i="27"/>
  <c r="J48" i="27"/>
  <c r="L109" i="27"/>
  <c r="L169" i="27"/>
  <c r="L48" i="27"/>
  <c r="N109" i="27"/>
  <c r="N169" i="27"/>
  <c r="N48" i="27"/>
  <c r="P109" i="27"/>
  <c r="P169" i="27"/>
  <c r="P48" i="27"/>
  <c r="R109" i="27"/>
  <c r="R169" i="27"/>
  <c r="R48" i="27"/>
  <c r="T109" i="27"/>
  <c r="T169" i="27"/>
  <c r="T48" i="27"/>
  <c r="V109" i="27"/>
  <c r="V169" i="27"/>
  <c r="V48" i="27"/>
  <c r="X109" i="27"/>
  <c r="X169" i="27"/>
  <c r="X48" i="27"/>
  <c r="Z109" i="27"/>
  <c r="Z169" i="27"/>
  <c r="Z48" i="27"/>
  <c r="AB109" i="27"/>
  <c r="AB169" i="27"/>
  <c r="AB48" i="27"/>
  <c r="AD109" i="27"/>
  <c r="AD169" i="27"/>
  <c r="AD48" i="27"/>
  <c r="AF109" i="27"/>
  <c r="AF169" i="27"/>
  <c r="AF48" i="27"/>
  <c r="AH109" i="27"/>
  <c r="AH169" i="27"/>
  <c r="AH48" i="27"/>
  <c r="AJ109" i="27"/>
  <c r="AJ169" i="27"/>
  <c r="AJ48" i="27"/>
  <c r="AL109" i="27"/>
  <c r="AL169" i="27"/>
  <c r="AL48" i="27"/>
  <c r="H110" i="27"/>
  <c r="H170" i="27"/>
  <c r="H49" i="27"/>
  <c r="J110" i="27"/>
  <c r="J170" i="27"/>
  <c r="J49" i="27"/>
  <c r="L110" i="27"/>
  <c r="L170" i="27"/>
  <c r="L49" i="27"/>
  <c r="N110" i="27"/>
  <c r="N170" i="27"/>
  <c r="N49" i="27"/>
  <c r="P110" i="27"/>
  <c r="P170" i="27"/>
  <c r="P49" i="27"/>
  <c r="R110" i="27"/>
  <c r="R170" i="27"/>
  <c r="R49" i="27"/>
  <c r="T110" i="27"/>
  <c r="T170" i="27"/>
  <c r="T49" i="27"/>
  <c r="V110" i="27"/>
  <c r="V170" i="27"/>
  <c r="V49" i="27"/>
  <c r="X110" i="27"/>
  <c r="X170" i="27"/>
  <c r="X49" i="27"/>
  <c r="Z110" i="27"/>
  <c r="Z170" i="27"/>
  <c r="Z49" i="27"/>
  <c r="AB110" i="27"/>
  <c r="AB170" i="27"/>
  <c r="AB49" i="27"/>
  <c r="AD110" i="27"/>
  <c r="AD170" i="27"/>
  <c r="AD49" i="27"/>
  <c r="AF110" i="27"/>
  <c r="AF170" i="27"/>
  <c r="AF49" i="27"/>
  <c r="AH110" i="27"/>
  <c r="AH170" i="27"/>
  <c r="AH49" i="27"/>
  <c r="AJ110" i="27"/>
  <c r="AJ170" i="27"/>
  <c r="AJ49" i="27"/>
  <c r="AL110" i="27"/>
  <c r="AL170" i="27"/>
  <c r="AL49" i="27"/>
  <c r="H111" i="27"/>
  <c r="H171" i="27"/>
  <c r="H50" i="27"/>
  <c r="J111" i="27"/>
  <c r="J171" i="27"/>
  <c r="J50" i="27"/>
  <c r="L111" i="27"/>
  <c r="L171" i="27"/>
  <c r="L50" i="27"/>
  <c r="N111" i="27"/>
  <c r="N171" i="27"/>
  <c r="N50" i="27"/>
  <c r="P111" i="27"/>
  <c r="P171" i="27"/>
  <c r="P50" i="27"/>
  <c r="R111" i="27"/>
  <c r="R171" i="27"/>
  <c r="R50" i="27"/>
  <c r="T111" i="27"/>
  <c r="T171" i="27"/>
  <c r="T50" i="27"/>
  <c r="V111" i="27"/>
  <c r="V171" i="27"/>
  <c r="V50" i="27"/>
  <c r="X111" i="27"/>
  <c r="X171" i="27"/>
  <c r="X50" i="27"/>
  <c r="Z111" i="27"/>
  <c r="Z171" i="27"/>
  <c r="Z50" i="27"/>
  <c r="AB111" i="27"/>
  <c r="AB171" i="27"/>
  <c r="AB50" i="27"/>
  <c r="AD111" i="27"/>
  <c r="AD171" i="27"/>
  <c r="AD50" i="27"/>
  <c r="AF111" i="27"/>
  <c r="AF171" i="27"/>
  <c r="AF50" i="27"/>
  <c r="AH111" i="27"/>
  <c r="AH171" i="27"/>
  <c r="AH50" i="27"/>
  <c r="AJ111" i="27"/>
  <c r="AJ171" i="27"/>
  <c r="AJ50" i="27"/>
  <c r="AL111" i="27"/>
  <c r="AL171" i="27"/>
  <c r="AL50" i="27"/>
  <c r="H112" i="27"/>
  <c r="H172" i="27"/>
  <c r="H51" i="27"/>
  <c r="J112" i="27"/>
  <c r="J172" i="27"/>
  <c r="J51" i="27"/>
  <c r="L112" i="27"/>
  <c r="L172" i="27"/>
  <c r="L51" i="27"/>
  <c r="N112" i="27"/>
  <c r="N172" i="27"/>
  <c r="N51" i="27"/>
  <c r="P112" i="27"/>
  <c r="P172" i="27"/>
  <c r="P51" i="27"/>
  <c r="R112" i="27"/>
  <c r="R172" i="27"/>
  <c r="R51" i="27"/>
  <c r="T112" i="27"/>
  <c r="T172" i="27"/>
  <c r="T51" i="27"/>
  <c r="V112" i="27"/>
  <c r="V172" i="27"/>
  <c r="V51" i="27"/>
  <c r="X112" i="27"/>
  <c r="X172" i="27"/>
  <c r="X51" i="27"/>
  <c r="Z112" i="27"/>
  <c r="Z172" i="27"/>
  <c r="Z51" i="27"/>
  <c r="AB112" i="27"/>
  <c r="AB172" i="27"/>
  <c r="AB51" i="27"/>
  <c r="AD112" i="27"/>
  <c r="AD172" i="27"/>
  <c r="AD51" i="27"/>
  <c r="AF112" i="27"/>
  <c r="AF172" i="27"/>
  <c r="AF51" i="27"/>
  <c r="AH112" i="27"/>
  <c r="AH172" i="27"/>
  <c r="AH51" i="27"/>
  <c r="AJ112" i="27"/>
  <c r="AJ172" i="27"/>
  <c r="AJ51" i="27"/>
  <c r="AL112" i="27"/>
  <c r="AL172" i="27"/>
  <c r="AL51" i="27"/>
  <c r="H113" i="27"/>
  <c r="H173" i="27"/>
  <c r="H52" i="27"/>
  <c r="J113" i="27"/>
  <c r="J173" i="27"/>
  <c r="J52" i="27"/>
  <c r="L113" i="27"/>
  <c r="L173" i="27"/>
  <c r="L52" i="27"/>
  <c r="N113" i="27"/>
  <c r="N173" i="27"/>
  <c r="N52" i="27"/>
  <c r="P113" i="27"/>
  <c r="P173" i="27"/>
  <c r="P52" i="27"/>
  <c r="R113" i="27"/>
  <c r="R173" i="27"/>
  <c r="R52" i="27"/>
  <c r="T113" i="27"/>
  <c r="T173" i="27"/>
  <c r="T52" i="27"/>
  <c r="V113" i="27"/>
  <c r="V173" i="27"/>
  <c r="V52" i="27"/>
  <c r="X113" i="27"/>
  <c r="X173" i="27"/>
  <c r="X52" i="27"/>
  <c r="Z113" i="27"/>
  <c r="Z173" i="27"/>
  <c r="Z52" i="27"/>
  <c r="AB113" i="27"/>
  <c r="AB173" i="27"/>
  <c r="AB52" i="27"/>
  <c r="AD113" i="27"/>
  <c r="AD173" i="27"/>
  <c r="AD52" i="27"/>
  <c r="AF113" i="27"/>
  <c r="AF173" i="27"/>
  <c r="AF52" i="27"/>
  <c r="AH113" i="27"/>
  <c r="AH173" i="27"/>
  <c r="AH52" i="27"/>
  <c r="AJ113" i="27"/>
  <c r="AJ173" i="27"/>
  <c r="AJ52" i="27"/>
  <c r="AL113" i="27"/>
  <c r="AL173" i="27"/>
  <c r="AL52" i="27"/>
  <c r="H114" i="27"/>
  <c r="H174" i="27"/>
  <c r="H53" i="27"/>
  <c r="J114" i="27"/>
  <c r="J174" i="27"/>
  <c r="J53" i="27"/>
  <c r="L114" i="27"/>
  <c r="L174" i="27"/>
  <c r="L53" i="27"/>
  <c r="N114" i="27"/>
  <c r="N174" i="27"/>
  <c r="N53" i="27"/>
  <c r="P114" i="27"/>
  <c r="P174" i="27"/>
  <c r="P53" i="27"/>
  <c r="R114" i="27"/>
  <c r="R174" i="27"/>
  <c r="R53" i="27"/>
  <c r="T114" i="27"/>
  <c r="T174" i="27"/>
  <c r="T53" i="27"/>
  <c r="V114" i="27"/>
  <c r="V174" i="27"/>
  <c r="V53" i="27"/>
  <c r="X114" i="27"/>
  <c r="X174" i="27"/>
  <c r="X53" i="27"/>
  <c r="Z114" i="27"/>
  <c r="Z174" i="27"/>
  <c r="Z53" i="27"/>
  <c r="AB114" i="27"/>
  <c r="AB174" i="27"/>
  <c r="AB53" i="27"/>
  <c r="AD114" i="27"/>
  <c r="AD174" i="27"/>
  <c r="AD53" i="27"/>
  <c r="AF114" i="27"/>
  <c r="AF174" i="27"/>
  <c r="AF53" i="27"/>
  <c r="AH114" i="27"/>
  <c r="AH174" i="27"/>
  <c r="AH53" i="27"/>
  <c r="AJ114" i="27"/>
  <c r="AJ174" i="27"/>
  <c r="AJ53" i="27"/>
  <c r="AL114" i="27"/>
  <c r="AL174" i="27"/>
  <c r="AL53" i="27"/>
  <c r="H115" i="27"/>
  <c r="H175" i="27"/>
  <c r="H54" i="27"/>
  <c r="J115" i="27"/>
  <c r="J175" i="27"/>
  <c r="J54" i="27"/>
  <c r="L115" i="27"/>
  <c r="L175" i="27"/>
  <c r="L54" i="27"/>
  <c r="N115" i="27"/>
  <c r="N175" i="27"/>
  <c r="N54" i="27"/>
  <c r="P115" i="27"/>
  <c r="P175" i="27"/>
  <c r="P54" i="27"/>
  <c r="R115" i="27"/>
  <c r="R175" i="27"/>
  <c r="R54" i="27"/>
  <c r="T115" i="27"/>
  <c r="T175" i="27"/>
  <c r="T54" i="27"/>
  <c r="V115" i="27"/>
  <c r="V175" i="27"/>
  <c r="V54" i="27"/>
  <c r="X115" i="27"/>
  <c r="X175" i="27"/>
  <c r="X54" i="27"/>
  <c r="Z115" i="27"/>
  <c r="Z175" i="27"/>
  <c r="Z54" i="27"/>
  <c r="AB115" i="27"/>
  <c r="AB175" i="27"/>
  <c r="AB54" i="27"/>
  <c r="AD115" i="27"/>
  <c r="AD175" i="27"/>
  <c r="AD54" i="27"/>
  <c r="AF115" i="27"/>
  <c r="AF175" i="27"/>
  <c r="AF54" i="27"/>
  <c r="AH115" i="27"/>
  <c r="AH175" i="27"/>
  <c r="AH54" i="27"/>
  <c r="AJ115" i="27"/>
  <c r="AJ175" i="27"/>
  <c r="AJ54" i="27"/>
  <c r="AL115" i="27"/>
  <c r="AL175" i="27"/>
  <c r="AL54" i="27"/>
  <c r="H116" i="27"/>
  <c r="H176" i="27"/>
  <c r="H55" i="27"/>
  <c r="J116" i="27"/>
  <c r="J176" i="27"/>
  <c r="J55" i="27"/>
  <c r="L116" i="27"/>
  <c r="L176" i="27"/>
  <c r="L55" i="27"/>
  <c r="N116" i="27"/>
  <c r="N176" i="27"/>
  <c r="N55" i="27"/>
  <c r="P116" i="27"/>
  <c r="P176" i="27"/>
  <c r="P55" i="27"/>
  <c r="R116" i="27"/>
  <c r="R176" i="27"/>
  <c r="R55" i="27"/>
  <c r="T116" i="27"/>
  <c r="T176" i="27"/>
  <c r="T55" i="27"/>
  <c r="V116" i="27"/>
  <c r="V176" i="27"/>
  <c r="V55" i="27"/>
  <c r="X116" i="27"/>
  <c r="X176" i="27"/>
  <c r="X55" i="27"/>
  <c r="Z116" i="27"/>
  <c r="Z176" i="27"/>
  <c r="Z55" i="27"/>
  <c r="AB116" i="27"/>
  <c r="AB176" i="27"/>
  <c r="AB55" i="27"/>
  <c r="AD116" i="27"/>
  <c r="AD176" i="27"/>
  <c r="AD55" i="27"/>
  <c r="AF116" i="27"/>
  <c r="AF176" i="27"/>
  <c r="AF55" i="27"/>
  <c r="AH116" i="27"/>
  <c r="AH176" i="27"/>
  <c r="AH55" i="27"/>
  <c r="AJ116" i="27"/>
  <c r="AJ176" i="27"/>
  <c r="AJ55" i="27"/>
  <c r="AL116" i="27"/>
  <c r="AL176" i="27"/>
  <c r="AL55" i="27"/>
  <c r="H117" i="27"/>
  <c r="H177" i="27"/>
  <c r="H56" i="27"/>
  <c r="J117" i="27"/>
  <c r="J177" i="27"/>
  <c r="J56" i="27"/>
  <c r="L117" i="27"/>
  <c r="L177" i="27"/>
  <c r="L56" i="27"/>
  <c r="M117" i="27"/>
  <c r="M177" i="27"/>
  <c r="M56" i="27"/>
  <c r="O117" i="27"/>
  <c r="O177" i="27"/>
  <c r="O56" i="27"/>
  <c r="Q117" i="27"/>
  <c r="Q177" i="27"/>
  <c r="Q56" i="27"/>
  <c r="S117" i="27"/>
  <c r="S177" i="27"/>
  <c r="S56" i="27"/>
  <c r="U117" i="27"/>
  <c r="U177" i="27"/>
  <c r="U56" i="27"/>
  <c r="W117" i="27"/>
  <c r="W177" i="27"/>
  <c r="W56" i="27"/>
  <c r="Y117" i="27"/>
  <c r="Y177" i="27"/>
  <c r="Y56" i="27"/>
  <c r="AA117" i="27"/>
  <c r="AA177" i="27"/>
  <c r="AA56" i="27"/>
  <c r="AC117" i="27"/>
  <c r="AC177" i="27"/>
  <c r="AC56" i="27"/>
  <c r="AE117" i="27"/>
  <c r="AE177" i="27"/>
  <c r="AE56" i="27"/>
  <c r="AG117" i="27"/>
  <c r="AG177" i="27"/>
  <c r="AG56" i="27"/>
  <c r="AI117" i="27"/>
  <c r="AI177" i="27"/>
  <c r="AI56" i="27"/>
  <c r="AK117" i="27"/>
  <c r="AK177" i="27"/>
  <c r="AK56" i="27"/>
  <c r="AN18" i="27"/>
  <c r="G118" i="27"/>
  <c r="G178" i="27"/>
  <c r="G57" i="27"/>
  <c r="I118" i="27"/>
  <c r="I178" i="27"/>
  <c r="I57" i="27"/>
  <c r="K118" i="27"/>
  <c r="K178" i="27"/>
  <c r="K57" i="27"/>
  <c r="M118" i="27"/>
  <c r="M178" i="27"/>
  <c r="M57" i="27"/>
  <c r="O118" i="27"/>
  <c r="O178" i="27"/>
  <c r="O57" i="27"/>
  <c r="Q118" i="27"/>
  <c r="Q178" i="27"/>
  <c r="Q57" i="27"/>
  <c r="S118" i="27"/>
  <c r="S178" i="27"/>
  <c r="S57" i="27"/>
  <c r="U118" i="27"/>
  <c r="U178" i="27"/>
  <c r="U57" i="27"/>
  <c r="W118" i="27"/>
  <c r="W178" i="27"/>
  <c r="W57" i="27"/>
  <c r="Y118" i="27"/>
  <c r="Y178" i="27"/>
  <c r="Y57" i="27"/>
  <c r="AA118" i="27"/>
  <c r="AA178" i="27"/>
  <c r="AA57" i="27"/>
  <c r="AC118" i="27"/>
  <c r="AC178" i="27"/>
  <c r="AC57" i="27"/>
  <c r="AE118" i="27"/>
  <c r="AE178" i="27"/>
  <c r="AE57" i="27"/>
  <c r="AG118" i="27"/>
  <c r="AG178" i="27"/>
  <c r="AG57" i="27"/>
  <c r="AI118" i="27"/>
  <c r="AI178" i="27"/>
  <c r="AI57" i="27"/>
  <c r="AK118" i="27"/>
  <c r="AK178" i="27"/>
  <c r="AK57" i="27"/>
  <c r="AN19" i="27"/>
  <c r="G119" i="27"/>
  <c r="G179" i="27"/>
  <c r="G58" i="27"/>
  <c r="I119" i="27"/>
  <c r="I179" i="27"/>
  <c r="I58" i="27"/>
  <c r="K119" i="27"/>
  <c r="K179" i="27"/>
  <c r="K58" i="27"/>
  <c r="M119" i="27"/>
  <c r="M179" i="27"/>
  <c r="M58" i="27"/>
  <c r="O119" i="27"/>
  <c r="O179" i="27"/>
  <c r="O58" i="27"/>
  <c r="Q119" i="27"/>
  <c r="Q179" i="27"/>
  <c r="Q58" i="27"/>
  <c r="S119" i="27"/>
  <c r="S179" i="27"/>
  <c r="S58" i="27"/>
  <c r="U119" i="27"/>
  <c r="U179" i="27"/>
  <c r="U58" i="27"/>
  <c r="W119" i="27"/>
  <c r="W179" i="27"/>
  <c r="W58" i="27"/>
  <c r="Y119" i="27"/>
  <c r="Y179" i="27"/>
  <c r="Y58" i="27"/>
  <c r="AA119" i="27"/>
  <c r="AA179" i="27"/>
  <c r="AA58" i="27"/>
  <c r="AC119" i="27"/>
  <c r="AC179" i="27"/>
  <c r="AC58" i="27"/>
  <c r="AE119" i="27"/>
  <c r="AE179" i="27"/>
  <c r="AE58" i="27"/>
  <c r="AG119" i="27"/>
  <c r="AG179" i="27"/>
  <c r="AG58" i="27"/>
  <c r="AI119" i="27"/>
  <c r="AI179" i="27"/>
  <c r="AI58" i="27"/>
  <c r="AK119" i="27"/>
  <c r="AK179" i="27"/>
  <c r="AK58" i="27"/>
  <c r="AN20" i="27"/>
  <c r="G120" i="27"/>
  <c r="G180" i="27"/>
  <c r="G59" i="27"/>
  <c r="I120" i="27"/>
  <c r="I180" i="27"/>
  <c r="I59" i="27"/>
  <c r="K120" i="27"/>
  <c r="K180" i="27"/>
  <c r="K59" i="27"/>
  <c r="M120" i="27"/>
  <c r="M180" i="27"/>
  <c r="M59" i="27"/>
  <c r="O120" i="27"/>
  <c r="O180" i="27"/>
  <c r="O59" i="27"/>
  <c r="Q120" i="27"/>
  <c r="Q180" i="27"/>
  <c r="Q59" i="27"/>
  <c r="S120" i="27"/>
  <c r="S180" i="27"/>
  <c r="S59" i="27"/>
  <c r="U120" i="27"/>
  <c r="U180" i="27"/>
  <c r="U59" i="27"/>
  <c r="W120" i="27"/>
  <c r="W180" i="27"/>
  <c r="W59" i="27"/>
  <c r="Y120" i="27"/>
  <c r="Y180" i="27"/>
  <c r="Y59" i="27"/>
  <c r="AA120" i="27"/>
  <c r="AA180" i="27"/>
  <c r="AA59" i="27"/>
  <c r="AC120" i="27"/>
  <c r="AC180" i="27"/>
  <c r="AC59" i="27"/>
  <c r="AE120" i="27"/>
  <c r="AE180" i="27"/>
  <c r="AE59" i="27"/>
  <c r="AG120" i="27"/>
  <c r="AG180" i="27"/>
  <c r="AG59" i="27"/>
  <c r="AI120" i="27"/>
  <c r="AI180" i="27"/>
  <c r="AI59" i="27"/>
  <c r="AK120" i="27"/>
  <c r="AK180" i="27"/>
  <c r="AK59" i="27"/>
  <c r="AN21" i="27"/>
  <c r="G121" i="27"/>
  <c r="G181" i="27"/>
  <c r="G60" i="27"/>
  <c r="I121" i="27"/>
  <c r="I181" i="27"/>
  <c r="I60" i="27"/>
  <c r="K121" i="27"/>
  <c r="K181" i="27"/>
  <c r="K60" i="27"/>
  <c r="M121" i="27"/>
  <c r="M181" i="27"/>
  <c r="M60" i="27"/>
  <c r="O121" i="27"/>
  <c r="O181" i="27"/>
  <c r="O60" i="27"/>
  <c r="Q121" i="27"/>
  <c r="Q181" i="27"/>
  <c r="Q60" i="27"/>
  <c r="S121" i="27"/>
  <c r="S181" i="27"/>
  <c r="S60" i="27"/>
  <c r="U121" i="27"/>
  <c r="U181" i="27"/>
  <c r="U60" i="27"/>
  <c r="W121" i="27"/>
  <c r="W181" i="27"/>
  <c r="W60" i="27"/>
  <c r="Y121" i="27"/>
  <c r="Y181" i="27"/>
  <c r="Y60" i="27"/>
  <c r="AA121" i="27"/>
  <c r="AA181" i="27"/>
  <c r="AA60" i="27"/>
  <c r="AC121" i="27"/>
  <c r="AC181" i="27"/>
  <c r="AC60" i="27"/>
  <c r="AE121" i="27"/>
  <c r="AE181" i="27"/>
  <c r="AE60" i="27"/>
  <c r="AG121" i="27"/>
  <c r="AG181" i="27"/>
  <c r="AG60" i="27"/>
  <c r="AI121" i="27"/>
  <c r="AI181" i="27"/>
  <c r="AI60" i="27"/>
  <c r="AK121" i="27"/>
  <c r="AK181" i="27"/>
  <c r="AK60" i="27"/>
  <c r="AN22" i="27"/>
  <c r="G122" i="27"/>
  <c r="G182" i="27"/>
  <c r="G61" i="27"/>
  <c r="I122" i="27"/>
  <c r="I182" i="27"/>
  <c r="I61" i="27"/>
  <c r="K122" i="27"/>
  <c r="K182" i="27"/>
  <c r="K61" i="27"/>
  <c r="M122" i="27"/>
  <c r="M182" i="27"/>
  <c r="M61" i="27"/>
  <c r="O122" i="27"/>
  <c r="O182" i="27"/>
  <c r="O61" i="27"/>
  <c r="Q122" i="27"/>
  <c r="Q182" i="27"/>
  <c r="Q61" i="27"/>
  <c r="S122" i="27"/>
  <c r="S182" i="27"/>
  <c r="S61" i="27"/>
  <c r="U122" i="27"/>
  <c r="U182" i="27"/>
  <c r="U61" i="27"/>
  <c r="W122" i="27"/>
  <c r="W182" i="27"/>
  <c r="W61" i="27"/>
  <c r="Y122" i="27"/>
  <c r="Y182" i="27"/>
  <c r="Y61" i="27"/>
  <c r="AA122" i="27"/>
  <c r="AA182" i="27"/>
  <c r="AA61" i="27"/>
  <c r="AC122" i="27"/>
  <c r="AC182" i="27"/>
  <c r="AC61" i="27"/>
  <c r="AE122" i="27"/>
  <c r="AE182" i="27"/>
  <c r="AE61" i="27"/>
  <c r="AG122" i="27"/>
  <c r="AG182" i="27"/>
  <c r="AG61" i="27"/>
  <c r="AI122" i="27"/>
  <c r="AI182" i="27"/>
  <c r="AI61" i="27"/>
  <c r="AK122" i="27"/>
  <c r="AK182" i="27"/>
  <c r="AK61" i="27"/>
  <c r="AN23" i="27"/>
  <c r="G123" i="27"/>
  <c r="G183" i="27"/>
  <c r="G62" i="27"/>
  <c r="I123" i="27"/>
  <c r="I183" i="27"/>
  <c r="I62" i="27"/>
  <c r="K123" i="27"/>
  <c r="K183" i="27"/>
  <c r="K62" i="27"/>
  <c r="M123" i="27"/>
  <c r="M183" i="27"/>
  <c r="M62" i="27"/>
  <c r="O123" i="27"/>
  <c r="O183" i="27"/>
  <c r="O62" i="27"/>
  <c r="Q123" i="27"/>
  <c r="Q183" i="27"/>
  <c r="Q62" i="27"/>
  <c r="S123" i="27"/>
  <c r="S183" i="27"/>
  <c r="S62" i="27"/>
  <c r="U123" i="27"/>
  <c r="U183" i="27"/>
  <c r="U62" i="27"/>
  <c r="W123" i="27"/>
  <c r="W183" i="27"/>
  <c r="W62" i="27"/>
  <c r="Y123" i="27"/>
  <c r="Y183" i="27"/>
  <c r="Y62" i="27"/>
  <c r="AA123" i="27"/>
  <c r="AA183" i="27"/>
  <c r="AA62" i="27"/>
  <c r="AC123" i="27"/>
  <c r="AC183" i="27"/>
  <c r="AC62" i="27"/>
  <c r="AE123" i="27"/>
  <c r="AE183" i="27"/>
  <c r="AE62" i="27"/>
  <c r="AG123" i="27"/>
  <c r="AG183" i="27"/>
  <c r="AG62" i="27"/>
  <c r="AI123" i="27"/>
  <c r="AI183" i="27"/>
  <c r="AI62" i="27"/>
  <c r="AK123" i="27"/>
  <c r="AK183" i="27"/>
  <c r="AK62" i="27"/>
  <c r="AN24" i="27"/>
  <c r="G124" i="27"/>
  <c r="G184" i="27"/>
  <c r="G63" i="27"/>
  <c r="I124" i="27"/>
  <c r="I184" i="27"/>
  <c r="I63" i="27"/>
  <c r="K124" i="27"/>
  <c r="K184" i="27"/>
  <c r="K63" i="27"/>
  <c r="M124" i="27"/>
  <c r="M184" i="27"/>
  <c r="M63" i="27"/>
  <c r="O124" i="27"/>
  <c r="O184" i="27"/>
  <c r="O63" i="27"/>
  <c r="Q124" i="27"/>
  <c r="Q184" i="27"/>
  <c r="Q63" i="27"/>
  <c r="S124" i="27"/>
  <c r="S184" i="27"/>
  <c r="S63" i="27"/>
  <c r="U124" i="27"/>
  <c r="U184" i="27"/>
  <c r="U63" i="27"/>
  <c r="W124" i="27"/>
  <c r="W184" i="27"/>
  <c r="W63" i="27"/>
  <c r="Y124" i="27"/>
  <c r="Y184" i="27"/>
  <c r="Y63" i="27"/>
  <c r="AA124" i="27"/>
  <c r="AA184" i="27"/>
  <c r="AA63" i="27"/>
  <c r="AC124" i="27"/>
  <c r="AC184" i="27"/>
  <c r="AC63" i="27"/>
  <c r="AE124" i="27"/>
  <c r="AE184" i="27"/>
  <c r="AE63" i="27"/>
  <c r="AG124" i="27"/>
  <c r="AG184" i="27"/>
  <c r="AG63" i="27"/>
  <c r="AI124" i="27"/>
  <c r="AI184" i="27"/>
  <c r="AI63" i="27"/>
  <c r="AK124" i="27"/>
  <c r="AK184" i="27"/>
  <c r="AK63" i="27"/>
  <c r="AN25" i="27"/>
  <c r="G125" i="27"/>
  <c r="G185" i="27"/>
  <c r="G64" i="27"/>
  <c r="I125" i="27"/>
  <c r="I185" i="27"/>
  <c r="I64" i="27"/>
  <c r="K125" i="27"/>
  <c r="K185" i="27"/>
  <c r="K64" i="27"/>
  <c r="M125" i="27"/>
  <c r="M185" i="27"/>
  <c r="M64" i="27"/>
  <c r="O125" i="27"/>
  <c r="O185" i="27"/>
  <c r="O64" i="27"/>
  <c r="Q125" i="27"/>
  <c r="Q185" i="27"/>
  <c r="Q64" i="27"/>
  <c r="S125" i="27"/>
  <c r="S185" i="27"/>
  <c r="S64" i="27"/>
  <c r="U125" i="27"/>
  <c r="U185" i="27"/>
  <c r="U64" i="27"/>
  <c r="W125" i="27"/>
  <c r="W185" i="27"/>
  <c r="W64" i="27"/>
  <c r="Y125" i="27"/>
  <c r="Y185" i="27"/>
  <c r="Y64" i="27"/>
  <c r="AA125" i="27"/>
  <c r="AA185" i="27"/>
  <c r="AA64" i="27"/>
  <c r="AC125" i="27"/>
  <c r="AC185" i="27"/>
  <c r="AC64" i="27"/>
  <c r="AE125" i="27"/>
  <c r="AE185" i="27"/>
  <c r="AE64" i="27"/>
  <c r="AG125" i="27"/>
  <c r="AG185" i="27"/>
  <c r="AG64" i="27"/>
  <c r="AI125" i="27"/>
  <c r="AI185" i="27"/>
  <c r="AI64" i="27"/>
  <c r="AK125" i="27"/>
  <c r="AK185" i="27"/>
  <c r="AK64" i="27"/>
  <c r="AN26" i="27"/>
  <c r="G126" i="27"/>
  <c r="G186" i="27"/>
  <c r="G65" i="27"/>
  <c r="I126" i="27"/>
  <c r="I186" i="27"/>
  <c r="I65" i="27"/>
  <c r="K126" i="27"/>
  <c r="K186" i="27"/>
  <c r="K65" i="27"/>
  <c r="M126" i="27"/>
  <c r="M186" i="27"/>
  <c r="M65" i="27"/>
  <c r="O126" i="27"/>
  <c r="O186" i="27"/>
  <c r="O65" i="27"/>
  <c r="Q126" i="27"/>
  <c r="Q186" i="27"/>
  <c r="Q65" i="27"/>
  <c r="S126" i="27"/>
  <c r="S186" i="27"/>
  <c r="S65" i="27"/>
  <c r="U126" i="27"/>
  <c r="U186" i="27"/>
  <c r="U65" i="27"/>
  <c r="W126" i="27"/>
  <c r="W186" i="27"/>
  <c r="W65" i="27"/>
  <c r="Y126" i="27"/>
  <c r="Y186" i="27"/>
  <c r="Y65" i="27"/>
  <c r="AA126" i="27"/>
  <c r="AA186" i="27"/>
  <c r="AA65" i="27"/>
  <c r="AC126" i="27"/>
  <c r="AC186" i="27"/>
  <c r="AC65" i="27"/>
  <c r="AE126" i="27"/>
  <c r="AE186" i="27"/>
  <c r="AE65" i="27"/>
  <c r="AG126" i="27"/>
  <c r="AG186" i="27"/>
  <c r="AG65" i="27"/>
  <c r="AI126" i="27"/>
  <c r="AI186" i="27"/>
  <c r="AI65" i="27"/>
  <c r="AK126" i="27"/>
  <c r="AK186" i="27"/>
  <c r="AK65" i="27"/>
  <c r="AN27" i="27"/>
  <c r="G127" i="27"/>
  <c r="G187" i="27"/>
  <c r="G66" i="27"/>
  <c r="I127" i="27"/>
  <c r="I187" i="27"/>
  <c r="I66" i="27"/>
  <c r="K127" i="27"/>
  <c r="K187" i="27"/>
  <c r="K66" i="27"/>
  <c r="M127" i="27"/>
  <c r="M187" i="27"/>
  <c r="M66" i="27"/>
  <c r="O127" i="27"/>
  <c r="O187" i="27"/>
  <c r="O66" i="27"/>
  <c r="Q127" i="27"/>
  <c r="Q187" i="27"/>
  <c r="Q66" i="27"/>
  <c r="S127" i="27"/>
  <c r="S187" i="27"/>
  <c r="S66" i="27"/>
  <c r="U127" i="27"/>
  <c r="U187" i="27"/>
  <c r="U66" i="27"/>
  <c r="W127" i="27"/>
  <c r="W187" i="27"/>
  <c r="W66" i="27"/>
  <c r="Y127" i="27"/>
  <c r="Y187" i="27"/>
  <c r="Y66" i="27"/>
  <c r="AA127" i="27"/>
  <c r="AA187" i="27"/>
  <c r="AA66" i="27"/>
  <c r="AC127" i="27"/>
  <c r="AC187" i="27"/>
  <c r="AC66" i="27"/>
  <c r="AE127" i="27"/>
  <c r="AE187" i="27"/>
  <c r="AE66" i="27"/>
  <c r="AG127" i="27"/>
  <c r="AG187" i="27"/>
  <c r="AG66" i="27"/>
  <c r="AI127" i="27"/>
  <c r="AI187" i="27"/>
  <c r="AI66" i="27"/>
  <c r="AK127" i="27"/>
  <c r="AK187" i="27"/>
  <c r="AK66" i="27"/>
  <c r="AN28" i="27"/>
  <c r="G128" i="27"/>
  <c r="G188" i="27"/>
  <c r="G67" i="27"/>
  <c r="I128" i="27"/>
  <c r="I188" i="27"/>
  <c r="I67" i="27"/>
  <c r="K128" i="27"/>
  <c r="K188" i="27"/>
  <c r="K67" i="27"/>
  <c r="M128" i="27"/>
  <c r="M188" i="27"/>
  <c r="M67" i="27"/>
  <c r="O128" i="27"/>
  <c r="O188" i="27"/>
  <c r="O67" i="27"/>
  <c r="Q128" i="27"/>
  <c r="Q188" i="27"/>
  <c r="Q67" i="27"/>
  <c r="S128" i="27"/>
  <c r="S188" i="27"/>
  <c r="S67" i="27"/>
  <c r="U128" i="27"/>
  <c r="U188" i="27"/>
  <c r="U67" i="27"/>
  <c r="W128" i="27"/>
  <c r="W188" i="27"/>
  <c r="W67" i="27"/>
  <c r="Y128" i="27"/>
  <c r="Y188" i="27"/>
  <c r="Y67" i="27"/>
  <c r="AA128" i="27"/>
  <c r="AA188" i="27"/>
  <c r="AA67" i="27"/>
  <c r="AC128" i="27"/>
  <c r="AC188" i="27"/>
  <c r="AC67" i="27"/>
  <c r="AE128" i="27"/>
  <c r="AE188" i="27"/>
  <c r="AE67" i="27"/>
  <c r="AG128" i="27"/>
  <c r="AG188" i="27"/>
  <c r="AG67" i="27"/>
  <c r="AI128" i="27"/>
  <c r="AI188" i="27"/>
  <c r="AI67" i="27"/>
  <c r="AK128" i="27"/>
  <c r="AK188" i="27"/>
  <c r="AK67" i="27"/>
  <c r="AN29" i="27"/>
  <c r="G129" i="27"/>
  <c r="G189" i="27"/>
  <c r="G68" i="27"/>
  <c r="I129" i="27"/>
  <c r="I189" i="27"/>
  <c r="I68" i="27"/>
  <c r="K129" i="27"/>
  <c r="K189" i="27"/>
  <c r="K68" i="27"/>
  <c r="M129" i="27"/>
  <c r="M189" i="27"/>
  <c r="M68" i="27"/>
  <c r="O129" i="27"/>
  <c r="O189" i="27"/>
  <c r="O68" i="27"/>
  <c r="Q129" i="27"/>
  <c r="Q189" i="27"/>
  <c r="Q68" i="27"/>
  <c r="S129" i="27"/>
  <c r="S189" i="27"/>
  <c r="S68" i="27"/>
  <c r="U129" i="27"/>
  <c r="U189" i="27"/>
  <c r="U68" i="27"/>
  <c r="W129" i="27"/>
  <c r="W189" i="27"/>
  <c r="W68" i="27"/>
  <c r="Y129" i="27"/>
  <c r="Y189" i="27"/>
  <c r="Y68" i="27"/>
  <c r="AA129" i="27"/>
  <c r="AA189" i="27"/>
  <c r="AA68" i="27"/>
  <c r="AC129" i="27"/>
  <c r="AC189" i="27"/>
  <c r="AC68" i="27"/>
  <c r="AE129" i="27"/>
  <c r="AE189" i="27"/>
  <c r="AE68" i="27"/>
  <c r="AG129" i="27"/>
  <c r="AG189" i="27"/>
  <c r="AG68" i="27"/>
  <c r="AI129" i="27"/>
  <c r="AI189" i="27"/>
  <c r="AI68" i="27"/>
  <c r="AK129" i="27"/>
  <c r="AK189" i="27"/>
  <c r="AK68" i="27"/>
  <c r="AN30" i="27"/>
  <c r="G130" i="27"/>
  <c r="G190" i="27"/>
  <c r="G69" i="27"/>
  <c r="I130" i="27"/>
  <c r="I190" i="27"/>
  <c r="I69" i="27"/>
  <c r="K130" i="27"/>
  <c r="K190" i="27"/>
  <c r="K69" i="27"/>
  <c r="M130" i="27"/>
  <c r="M190" i="27"/>
  <c r="M69" i="27"/>
  <c r="O130" i="27"/>
  <c r="O190" i="27"/>
  <c r="O69" i="27"/>
  <c r="Q130" i="27"/>
  <c r="Q190" i="27"/>
  <c r="Q69" i="27"/>
  <c r="S130" i="27"/>
  <c r="S190" i="27"/>
  <c r="S69" i="27"/>
  <c r="U130" i="27"/>
  <c r="U190" i="27"/>
  <c r="U69" i="27"/>
  <c r="W130" i="27"/>
  <c r="W190" i="27"/>
  <c r="W69" i="27"/>
  <c r="Y130" i="27"/>
  <c r="Y190" i="27"/>
  <c r="Y69" i="27"/>
  <c r="AA130" i="27"/>
  <c r="AA190" i="27"/>
  <c r="AA69" i="27"/>
  <c r="AC130" i="27"/>
  <c r="AC190" i="27"/>
  <c r="AC69" i="27"/>
  <c r="AE130" i="27"/>
  <c r="AE190" i="27"/>
  <c r="AE69" i="27"/>
  <c r="AG130" i="27"/>
  <c r="AG190" i="27"/>
  <c r="AG69" i="27"/>
  <c r="AI130" i="27"/>
  <c r="AI190" i="27"/>
  <c r="AI69" i="27"/>
  <c r="AK130" i="27"/>
  <c r="AK190" i="27"/>
  <c r="AK69" i="27"/>
  <c r="AK46" i="28"/>
  <c r="AK107" i="28"/>
  <c r="AK167" i="28"/>
  <c r="AI46" i="28"/>
  <c r="AI107" i="28"/>
  <c r="AI167" i="28"/>
  <c r="AL69" i="28"/>
  <c r="AL130" i="28"/>
  <c r="AL190" i="28"/>
  <c r="AJ69" i="28"/>
  <c r="AJ130" i="28"/>
  <c r="AJ190" i="28"/>
  <c r="AH69" i="28"/>
  <c r="AH130" i="28"/>
  <c r="AH190" i="28"/>
  <c r="AK129" i="28"/>
  <c r="AK189" i="28"/>
  <c r="AK68" i="28"/>
  <c r="AI129" i="28"/>
  <c r="AI189" i="28"/>
  <c r="AI68" i="28"/>
  <c r="AL67" i="28"/>
  <c r="AL128" i="28"/>
  <c r="AL188" i="28"/>
  <c r="AJ67" i="28"/>
  <c r="AJ128" i="28"/>
  <c r="AJ188" i="28"/>
  <c r="AH67" i="28"/>
  <c r="AH128" i="28"/>
  <c r="AH188" i="28"/>
  <c r="AK127" i="28"/>
  <c r="AK187" i="28"/>
  <c r="AK66" i="28"/>
  <c r="AI127" i="28"/>
  <c r="AI187" i="28"/>
  <c r="AI66" i="28"/>
  <c r="AL65" i="28"/>
  <c r="AL126" i="28"/>
  <c r="AL186" i="28"/>
  <c r="AJ65" i="28"/>
  <c r="AJ126" i="28"/>
  <c r="AJ186" i="28"/>
  <c r="AH65" i="28"/>
  <c r="AH126" i="28"/>
  <c r="AH186" i="28"/>
  <c r="AK125" i="28"/>
  <c r="AK185" i="28"/>
  <c r="AK64" i="28"/>
  <c r="AI125" i="28"/>
  <c r="AI185" i="28"/>
  <c r="AI64" i="28"/>
  <c r="AL63" i="28"/>
  <c r="AL124" i="28"/>
  <c r="AL184" i="28"/>
  <c r="AJ63" i="28"/>
  <c r="AJ124" i="28"/>
  <c r="AJ184" i="28"/>
  <c r="AH63" i="28"/>
  <c r="AH124" i="28"/>
  <c r="AH184" i="28"/>
  <c r="AK123" i="28"/>
  <c r="AK183" i="28"/>
  <c r="AK62" i="28"/>
  <c r="AI123" i="28"/>
  <c r="AI183" i="28"/>
  <c r="AI62" i="28"/>
  <c r="AL61" i="28"/>
  <c r="AL122" i="28"/>
  <c r="AL182" i="28"/>
  <c r="AJ61" i="28"/>
  <c r="AJ122" i="28"/>
  <c r="AJ182" i="28"/>
  <c r="AH61" i="28"/>
  <c r="AH122" i="28"/>
  <c r="AH182" i="28"/>
  <c r="AK121" i="28"/>
  <c r="AK181" i="28"/>
  <c r="AK60" i="28"/>
  <c r="AI121" i="28"/>
  <c r="AI181" i="28"/>
  <c r="AI60" i="28"/>
  <c r="AL59" i="28"/>
  <c r="AL120" i="28"/>
  <c r="AL180" i="28"/>
  <c r="AJ59" i="28"/>
  <c r="AJ120" i="28"/>
  <c r="AJ180" i="28"/>
  <c r="AH59" i="28"/>
  <c r="AH120" i="28"/>
  <c r="AH180" i="28"/>
  <c r="AK119" i="28"/>
  <c r="AK179" i="28"/>
  <c r="AK58" i="28"/>
  <c r="AI119" i="28"/>
  <c r="AI179" i="28"/>
  <c r="AI58" i="28"/>
  <c r="AL57" i="28"/>
  <c r="AL118" i="28"/>
  <c r="AL178" i="28"/>
  <c r="AJ57" i="28"/>
  <c r="AJ118" i="28"/>
  <c r="AJ178" i="28"/>
  <c r="AH57" i="28"/>
  <c r="AH118" i="28"/>
  <c r="AH178" i="28"/>
  <c r="AK117" i="28"/>
  <c r="AK177" i="28"/>
  <c r="AK56" i="28"/>
  <c r="AI117" i="28"/>
  <c r="AI177" i="28"/>
  <c r="AI56" i="28"/>
  <c r="AL55" i="28"/>
  <c r="AL116" i="28"/>
  <c r="AL176" i="28"/>
  <c r="AJ55" i="28"/>
  <c r="AJ116" i="28"/>
  <c r="AJ176" i="28"/>
  <c r="AH55" i="28"/>
  <c r="AH116" i="28"/>
  <c r="AH176" i="28"/>
  <c r="AK115" i="28"/>
  <c r="AK175" i="28"/>
  <c r="AK54" i="28"/>
  <c r="AI115" i="28"/>
  <c r="AI175" i="28"/>
  <c r="AI54" i="28"/>
  <c r="AL53" i="28"/>
  <c r="AL114" i="28"/>
  <c r="AL174" i="28"/>
  <c r="AJ53" i="28"/>
  <c r="AJ114" i="28"/>
  <c r="AJ174" i="28"/>
  <c r="AH53" i="28"/>
  <c r="AH114" i="28"/>
  <c r="AH174" i="28"/>
  <c r="AK113" i="28"/>
  <c r="AK173" i="28"/>
  <c r="AK52" i="28"/>
  <c r="AI113" i="28"/>
  <c r="AI173" i="28"/>
  <c r="AI52" i="28"/>
  <c r="P113" i="28"/>
  <c r="P173" i="28"/>
  <c r="P52" i="28"/>
  <c r="AK51" i="28"/>
  <c r="AK112" i="28"/>
  <c r="AK172" i="28"/>
  <c r="AI51" i="28"/>
  <c r="AI112" i="28"/>
  <c r="AI172" i="28"/>
  <c r="AL111" i="28"/>
  <c r="AL171" i="28"/>
  <c r="AL50" i="28"/>
  <c r="AJ111" i="28"/>
  <c r="AJ171" i="28"/>
  <c r="AJ50" i="28"/>
  <c r="AH111" i="28"/>
  <c r="AH171" i="28"/>
  <c r="AH50" i="28"/>
  <c r="AK49" i="28"/>
  <c r="AK110" i="28"/>
  <c r="AK170" i="28"/>
  <c r="AI49" i="28"/>
  <c r="AI110" i="28"/>
  <c r="AI170" i="28"/>
  <c r="AL109" i="28"/>
  <c r="AL169" i="28"/>
  <c r="AL48" i="28"/>
  <c r="AJ109" i="28"/>
  <c r="AJ169" i="28"/>
  <c r="AJ48" i="28"/>
  <c r="AH109" i="28"/>
  <c r="AH169" i="28"/>
  <c r="AH48" i="28"/>
  <c r="AK47" i="28"/>
  <c r="AK108" i="28"/>
  <c r="AK168" i="28"/>
  <c r="AI47" i="28"/>
  <c r="AI108" i="28"/>
  <c r="AI168" i="28"/>
  <c r="AK107" i="30"/>
  <c r="AK167" i="30"/>
  <c r="AK46" i="30"/>
  <c r="AL130" i="30"/>
  <c r="AL190" i="30"/>
  <c r="AL69" i="30"/>
  <c r="AJ130" i="30"/>
  <c r="AJ190" i="30"/>
  <c r="AJ69" i="30"/>
  <c r="AL129" i="30"/>
  <c r="AL189" i="30"/>
  <c r="AL68" i="30"/>
  <c r="AJ129" i="30"/>
  <c r="AJ189" i="30"/>
  <c r="AJ68" i="30"/>
  <c r="AL128" i="30"/>
  <c r="AL188" i="30"/>
  <c r="AL67" i="30"/>
  <c r="AJ128" i="30"/>
  <c r="AJ188" i="30"/>
  <c r="AJ67" i="30"/>
  <c r="AL127" i="30"/>
  <c r="AL187" i="30"/>
  <c r="AL66" i="30"/>
  <c r="AJ127" i="30"/>
  <c r="AJ187" i="30"/>
  <c r="AJ66" i="30"/>
  <c r="AL126" i="30"/>
  <c r="AL186" i="30"/>
  <c r="AL65" i="30"/>
  <c r="AJ126" i="30"/>
  <c r="AJ186" i="30"/>
  <c r="AJ65" i="30"/>
  <c r="AL125" i="30"/>
  <c r="AL185" i="30"/>
  <c r="AL64" i="30"/>
  <c r="AJ125" i="30"/>
  <c r="AJ185" i="30"/>
  <c r="AJ64" i="30"/>
  <c r="AL124" i="30"/>
  <c r="AL184" i="30"/>
  <c r="AL63" i="30"/>
  <c r="AJ124" i="30"/>
  <c r="AJ184" i="30"/>
  <c r="AJ63" i="30"/>
  <c r="AL123" i="30"/>
  <c r="AL183" i="30"/>
  <c r="AL62" i="30"/>
  <c r="AJ123" i="30"/>
  <c r="AJ183" i="30"/>
  <c r="AJ62" i="30"/>
  <c r="AL122" i="30"/>
  <c r="AL182" i="30"/>
  <c r="AL61" i="30"/>
  <c r="AJ122" i="30"/>
  <c r="AJ182" i="30"/>
  <c r="AJ61" i="30"/>
  <c r="AL121" i="30"/>
  <c r="AL181" i="30"/>
  <c r="AL60" i="30"/>
  <c r="AJ121" i="30"/>
  <c r="AJ181" i="30"/>
  <c r="AJ60" i="30"/>
  <c r="AL120" i="30"/>
  <c r="AL180" i="30"/>
  <c r="AL59" i="30"/>
  <c r="AJ120" i="30"/>
  <c r="AJ180" i="30"/>
  <c r="AJ59" i="30"/>
  <c r="AL119" i="30"/>
  <c r="AL179" i="30"/>
  <c r="AL58" i="30"/>
  <c r="AJ119" i="30"/>
  <c r="AJ179" i="30"/>
  <c r="AJ58" i="30"/>
  <c r="AL118" i="30"/>
  <c r="AL178" i="30"/>
  <c r="AL57" i="30"/>
  <c r="AJ118" i="30"/>
  <c r="AJ178" i="30"/>
  <c r="AJ57" i="30"/>
  <c r="AL117" i="30"/>
  <c r="AL177" i="30"/>
  <c r="AL56" i="30"/>
  <c r="AJ117" i="30"/>
  <c r="AJ177" i="30"/>
  <c r="AJ56" i="30"/>
  <c r="AL116" i="30"/>
  <c r="AL176" i="30"/>
  <c r="AL55" i="30"/>
  <c r="AJ116" i="30"/>
  <c r="AJ176" i="30"/>
  <c r="AJ55" i="30"/>
  <c r="AL115" i="30"/>
  <c r="AL175" i="30"/>
  <c r="AL54" i="30"/>
  <c r="AJ115" i="30"/>
  <c r="AJ175" i="30"/>
  <c r="AJ54" i="30"/>
  <c r="AL114" i="30"/>
  <c r="AL174" i="30"/>
  <c r="AL53" i="30"/>
  <c r="AJ114" i="30"/>
  <c r="AJ174" i="30"/>
  <c r="AJ53" i="30"/>
  <c r="AL113" i="30"/>
  <c r="AL173" i="30"/>
  <c r="AL52" i="30"/>
  <c r="AJ113" i="30"/>
  <c r="AJ173" i="30"/>
  <c r="AJ52" i="30"/>
  <c r="AL112" i="30"/>
  <c r="AL172" i="30"/>
  <c r="AL51" i="30"/>
  <c r="AJ112" i="30"/>
  <c r="AJ172" i="30"/>
  <c r="AJ51" i="30"/>
  <c r="AL111" i="30"/>
  <c r="AL171" i="30"/>
  <c r="AL50" i="30"/>
  <c r="AJ111" i="30"/>
  <c r="AJ171" i="30"/>
  <c r="AJ50" i="30"/>
  <c r="AL110" i="30"/>
  <c r="AL170" i="30"/>
  <c r="AL49" i="30"/>
  <c r="AJ110" i="30"/>
  <c r="AJ170" i="30"/>
  <c r="AJ49" i="30"/>
  <c r="AL109" i="30"/>
  <c r="AL169" i="30"/>
  <c r="AL48" i="30"/>
  <c r="AJ109" i="30"/>
  <c r="AJ169" i="30"/>
  <c r="AJ48" i="30"/>
  <c r="AL108" i="30"/>
  <c r="AL168" i="30"/>
  <c r="AL47" i="30"/>
  <c r="AJ108" i="30"/>
  <c r="AJ168" i="30"/>
  <c r="AJ47" i="30"/>
  <c r="AI107" i="30"/>
  <c r="AI167" i="30"/>
  <c r="AI46" i="30"/>
  <c r="AG107" i="30"/>
  <c r="AG167" i="30"/>
  <c r="AG46" i="30"/>
  <c r="AE107" i="30"/>
  <c r="AE167" i="30"/>
  <c r="AE46" i="30"/>
  <c r="AC107" i="30"/>
  <c r="AC167" i="30"/>
  <c r="AC46" i="30"/>
  <c r="AA107" i="30"/>
  <c r="AA167" i="30"/>
  <c r="AA46" i="30"/>
  <c r="Y107" i="30"/>
  <c r="Y167" i="30"/>
  <c r="Y46" i="30"/>
  <c r="W107" i="30"/>
  <c r="W167" i="30"/>
  <c r="W46" i="30"/>
  <c r="U107" i="30"/>
  <c r="U167" i="30"/>
  <c r="U46" i="30"/>
  <c r="S107" i="30"/>
  <c r="S167" i="30"/>
  <c r="S46" i="30"/>
  <c r="Q107" i="30"/>
  <c r="Q167" i="30"/>
  <c r="Q46" i="30"/>
  <c r="O107" i="30"/>
  <c r="O167" i="30"/>
  <c r="O46" i="30"/>
  <c r="M107" i="30"/>
  <c r="M167" i="30"/>
  <c r="M46" i="30"/>
  <c r="K107" i="30"/>
  <c r="K167" i="30"/>
  <c r="K46" i="30"/>
  <c r="I107" i="30"/>
  <c r="I167" i="30"/>
  <c r="I46" i="30"/>
  <c r="G107" i="30"/>
  <c r="G167" i="30"/>
  <c r="G46" i="30"/>
  <c r="AH130" i="30"/>
  <c r="AH190" i="30"/>
  <c r="AH69" i="30"/>
  <c r="AF130" i="30"/>
  <c r="AF190" i="30"/>
  <c r="AF69" i="30"/>
  <c r="AD130" i="30"/>
  <c r="AD190" i="30"/>
  <c r="AD69" i="30"/>
  <c r="AB130" i="30"/>
  <c r="AB190" i="30"/>
  <c r="AB69" i="30"/>
  <c r="Z130" i="30"/>
  <c r="Z190" i="30"/>
  <c r="Z69" i="30"/>
  <c r="X130" i="30"/>
  <c r="X190" i="30"/>
  <c r="X69" i="30"/>
  <c r="V130" i="30"/>
  <c r="V190" i="30"/>
  <c r="V69" i="30"/>
  <c r="T130" i="30"/>
  <c r="T190" i="30"/>
  <c r="T69" i="30"/>
  <c r="R130" i="30"/>
  <c r="R190" i="30"/>
  <c r="R69" i="30"/>
  <c r="P130" i="30"/>
  <c r="P190" i="30"/>
  <c r="P69" i="30"/>
  <c r="N130" i="30"/>
  <c r="N190" i="30"/>
  <c r="N69" i="30"/>
  <c r="L130" i="30"/>
  <c r="L190" i="30"/>
  <c r="L69" i="30"/>
  <c r="J130" i="30"/>
  <c r="J190" i="30"/>
  <c r="J69" i="30"/>
  <c r="H130" i="30"/>
  <c r="H190" i="30"/>
  <c r="H69" i="30"/>
  <c r="F130" i="30"/>
  <c r="F190" i="30"/>
  <c r="F69" i="30"/>
  <c r="AH129" i="30"/>
  <c r="AH189" i="30"/>
  <c r="AH68" i="30"/>
  <c r="AF129" i="30"/>
  <c r="AF189" i="30"/>
  <c r="AF68" i="30"/>
  <c r="AD129" i="30"/>
  <c r="AD189" i="30"/>
  <c r="AD68" i="30"/>
  <c r="AB129" i="30"/>
  <c r="AB189" i="30"/>
  <c r="AB68" i="30"/>
  <c r="Z129" i="30"/>
  <c r="Z189" i="30"/>
  <c r="Z68" i="30"/>
  <c r="X129" i="30"/>
  <c r="X189" i="30"/>
  <c r="X68" i="30"/>
  <c r="V129" i="30"/>
  <c r="V189" i="30"/>
  <c r="V68" i="30"/>
  <c r="T129" i="30"/>
  <c r="T189" i="30"/>
  <c r="T68" i="30"/>
  <c r="R129" i="30"/>
  <c r="R189" i="30"/>
  <c r="R68" i="30"/>
  <c r="P129" i="30"/>
  <c r="P189" i="30"/>
  <c r="P68" i="30"/>
  <c r="N129" i="30"/>
  <c r="N189" i="30"/>
  <c r="N68" i="30"/>
  <c r="L129" i="30"/>
  <c r="L189" i="30"/>
  <c r="L68" i="30"/>
  <c r="J129" i="30"/>
  <c r="J189" i="30"/>
  <c r="J68" i="30"/>
  <c r="H129" i="30"/>
  <c r="H189" i="30"/>
  <c r="H68" i="30"/>
  <c r="F129" i="30"/>
  <c r="F189" i="30"/>
  <c r="F68" i="30"/>
  <c r="AH128" i="30"/>
  <c r="AH188" i="30"/>
  <c r="AH67" i="30"/>
  <c r="AF128" i="30"/>
  <c r="AF188" i="30"/>
  <c r="AF67" i="30"/>
  <c r="AD128" i="30"/>
  <c r="AD188" i="30"/>
  <c r="AD67" i="30"/>
  <c r="AB128" i="30"/>
  <c r="AB188" i="30"/>
  <c r="AB67" i="30"/>
  <c r="Z128" i="30"/>
  <c r="Z188" i="30"/>
  <c r="Z67" i="30"/>
  <c r="X128" i="30"/>
  <c r="X188" i="30"/>
  <c r="X67" i="30"/>
  <c r="V128" i="30"/>
  <c r="V188" i="30"/>
  <c r="V67" i="30"/>
  <c r="T128" i="30"/>
  <c r="T188" i="30"/>
  <c r="T67" i="30"/>
  <c r="R128" i="30"/>
  <c r="R188" i="30"/>
  <c r="R67" i="30"/>
  <c r="P128" i="30"/>
  <c r="P188" i="30"/>
  <c r="P67" i="30"/>
  <c r="N128" i="30"/>
  <c r="N188" i="30"/>
  <c r="N67" i="30"/>
  <c r="L128" i="30"/>
  <c r="L188" i="30"/>
  <c r="L67" i="30"/>
  <c r="J128" i="30"/>
  <c r="J188" i="30"/>
  <c r="J67" i="30"/>
  <c r="H128" i="30"/>
  <c r="H188" i="30"/>
  <c r="H67" i="30"/>
  <c r="F128" i="30"/>
  <c r="F188" i="30"/>
  <c r="F67" i="30"/>
  <c r="AH127" i="30"/>
  <c r="AH187" i="30"/>
  <c r="AH66" i="30"/>
  <c r="AF127" i="30"/>
  <c r="AF187" i="30"/>
  <c r="AF66" i="30"/>
  <c r="AD127" i="30"/>
  <c r="AD187" i="30"/>
  <c r="AD66" i="30"/>
  <c r="AB127" i="30"/>
  <c r="AB187" i="30"/>
  <c r="AB66" i="30"/>
  <c r="Z127" i="30"/>
  <c r="Z187" i="30"/>
  <c r="Z66" i="30"/>
  <c r="X127" i="30"/>
  <c r="X187" i="30"/>
  <c r="X66" i="30"/>
  <c r="V127" i="30"/>
  <c r="V187" i="30"/>
  <c r="V66" i="30"/>
  <c r="T127" i="30"/>
  <c r="T187" i="30"/>
  <c r="T66" i="30"/>
  <c r="R127" i="30"/>
  <c r="R187" i="30"/>
  <c r="R66" i="30"/>
  <c r="P127" i="30"/>
  <c r="P187" i="30"/>
  <c r="P66" i="30"/>
  <c r="N127" i="30"/>
  <c r="N187" i="30"/>
  <c r="N66" i="30"/>
  <c r="L127" i="30"/>
  <c r="L187" i="30"/>
  <c r="L66" i="30"/>
  <c r="J127" i="30"/>
  <c r="J187" i="30"/>
  <c r="J66" i="30"/>
  <c r="H127" i="30"/>
  <c r="H187" i="30"/>
  <c r="H66" i="30"/>
  <c r="F127" i="30"/>
  <c r="F187" i="30"/>
  <c r="F66" i="30"/>
  <c r="AH126" i="30"/>
  <c r="AH186" i="30"/>
  <c r="AH65" i="30"/>
  <c r="AF126" i="30"/>
  <c r="AF186" i="30"/>
  <c r="AF65" i="30"/>
  <c r="AD126" i="30"/>
  <c r="AD186" i="30"/>
  <c r="AD65" i="30"/>
  <c r="AB126" i="30"/>
  <c r="AB186" i="30"/>
  <c r="AB65" i="30"/>
  <c r="Z126" i="30"/>
  <c r="Z186" i="30"/>
  <c r="Z65" i="30"/>
  <c r="X126" i="30"/>
  <c r="X186" i="30"/>
  <c r="X65" i="30"/>
  <c r="V126" i="30"/>
  <c r="V186" i="30"/>
  <c r="V65" i="30"/>
  <c r="T126" i="30"/>
  <c r="T186" i="30"/>
  <c r="T65" i="30"/>
  <c r="R126" i="30"/>
  <c r="R186" i="30"/>
  <c r="R65" i="30"/>
  <c r="P126" i="30"/>
  <c r="P186" i="30"/>
  <c r="P65" i="30"/>
  <c r="N126" i="30"/>
  <c r="N186" i="30"/>
  <c r="N65" i="30"/>
  <c r="L126" i="30"/>
  <c r="L186" i="30"/>
  <c r="L65" i="30"/>
  <c r="J126" i="30"/>
  <c r="J186" i="30"/>
  <c r="J65" i="30"/>
  <c r="H126" i="30"/>
  <c r="H186" i="30"/>
  <c r="H65" i="30"/>
  <c r="F126" i="30"/>
  <c r="F186" i="30"/>
  <c r="F65" i="30"/>
  <c r="AH125" i="30"/>
  <c r="AH185" i="30"/>
  <c r="AH64" i="30"/>
  <c r="AF125" i="30"/>
  <c r="AF185" i="30"/>
  <c r="AF64" i="30"/>
  <c r="AD125" i="30"/>
  <c r="AD185" i="30"/>
  <c r="AD64" i="30"/>
  <c r="AB125" i="30"/>
  <c r="AB185" i="30"/>
  <c r="AB64" i="30"/>
  <c r="Z125" i="30"/>
  <c r="Z185" i="30"/>
  <c r="Z64" i="30"/>
  <c r="X125" i="30"/>
  <c r="X185" i="30"/>
  <c r="X64" i="30"/>
  <c r="V125" i="30"/>
  <c r="V185" i="30"/>
  <c r="V64" i="30"/>
  <c r="T125" i="30"/>
  <c r="T185" i="30"/>
  <c r="T64" i="30"/>
  <c r="R125" i="30"/>
  <c r="R185" i="30"/>
  <c r="R64" i="30"/>
  <c r="P125" i="30"/>
  <c r="P185" i="30"/>
  <c r="P64" i="30"/>
  <c r="N125" i="30"/>
  <c r="N185" i="30"/>
  <c r="N64" i="30"/>
  <c r="L125" i="30"/>
  <c r="L185" i="30"/>
  <c r="L64" i="30"/>
  <c r="J125" i="30"/>
  <c r="J185" i="30"/>
  <c r="J64" i="30"/>
  <c r="H125" i="30"/>
  <c r="H185" i="30"/>
  <c r="H64" i="30"/>
  <c r="F125" i="30"/>
  <c r="F185" i="30"/>
  <c r="F64" i="30"/>
  <c r="AH124" i="30"/>
  <c r="AH184" i="30"/>
  <c r="AH63" i="30"/>
  <c r="AF124" i="30"/>
  <c r="AF184" i="30"/>
  <c r="AF63" i="30"/>
  <c r="AD124" i="30"/>
  <c r="AD184" i="30"/>
  <c r="AD63" i="30"/>
  <c r="AB124" i="30"/>
  <c r="AB184" i="30"/>
  <c r="AB63" i="30"/>
  <c r="Z124" i="30"/>
  <c r="Z184" i="30"/>
  <c r="Z63" i="30"/>
  <c r="X124" i="30"/>
  <c r="X184" i="30"/>
  <c r="X63" i="30"/>
  <c r="V124" i="30"/>
  <c r="V184" i="30"/>
  <c r="V63" i="30"/>
  <c r="T124" i="30"/>
  <c r="T184" i="30"/>
  <c r="T63" i="30"/>
  <c r="R124" i="30"/>
  <c r="R184" i="30"/>
  <c r="R63" i="30"/>
  <c r="P124" i="30"/>
  <c r="P184" i="30"/>
  <c r="P63" i="30"/>
  <c r="N124" i="30"/>
  <c r="N184" i="30"/>
  <c r="N63" i="30"/>
  <c r="L124" i="30"/>
  <c r="L184" i="30"/>
  <c r="L63" i="30"/>
  <c r="J124" i="30"/>
  <c r="J184" i="30"/>
  <c r="J63" i="30"/>
  <c r="H124" i="30"/>
  <c r="H184" i="30"/>
  <c r="H63" i="30"/>
  <c r="F124" i="30"/>
  <c r="F184" i="30"/>
  <c r="F63" i="30"/>
  <c r="AH123" i="30"/>
  <c r="AH183" i="30"/>
  <c r="AH62" i="30"/>
  <c r="AF123" i="30"/>
  <c r="AF183" i="30"/>
  <c r="AF62" i="30"/>
  <c r="AD123" i="30"/>
  <c r="AD183" i="30"/>
  <c r="AD62" i="30"/>
  <c r="AB123" i="30"/>
  <c r="AB183" i="30"/>
  <c r="AB62" i="30"/>
  <c r="Z123" i="30"/>
  <c r="Z183" i="30"/>
  <c r="Z62" i="30"/>
  <c r="X123" i="30"/>
  <c r="X183" i="30"/>
  <c r="X62" i="30"/>
  <c r="V123" i="30"/>
  <c r="V183" i="30"/>
  <c r="V62" i="30"/>
  <c r="T123" i="30"/>
  <c r="T183" i="30"/>
  <c r="T62" i="30"/>
  <c r="R123" i="30"/>
  <c r="R183" i="30"/>
  <c r="R62" i="30"/>
  <c r="P123" i="30"/>
  <c r="P183" i="30"/>
  <c r="P62" i="30"/>
  <c r="N123" i="30"/>
  <c r="N183" i="30"/>
  <c r="N62" i="30"/>
  <c r="L123" i="30"/>
  <c r="L183" i="30"/>
  <c r="L62" i="30"/>
  <c r="J123" i="30"/>
  <c r="J183" i="30"/>
  <c r="J62" i="30"/>
  <c r="H123" i="30"/>
  <c r="H183" i="30"/>
  <c r="H62" i="30"/>
  <c r="F123" i="30"/>
  <c r="F183" i="30"/>
  <c r="F62" i="30"/>
  <c r="AH122" i="30"/>
  <c r="AH182" i="30"/>
  <c r="AH61" i="30"/>
  <c r="AF122" i="30"/>
  <c r="AF182" i="30"/>
  <c r="AF61" i="30"/>
  <c r="AD122" i="30"/>
  <c r="AD182" i="30"/>
  <c r="AD61" i="30"/>
  <c r="AB122" i="30"/>
  <c r="AB182" i="30"/>
  <c r="AB61" i="30"/>
  <c r="Z122" i="30"/>
  <c r="Z182" i="30"/>
  <c r="Z61" i="30"/>
  <c r="X122" i="30"/>
  <c r="X182" i="30"/>
  <c r="X61" i="30"/>
  <c r="V122" i="30"/>
  <c r="V182" i="30"/>
  <c r="V61" i="30"/>
  <c r="T122" i="30"/>
  <c r="T182" i="30"/>
  <c r="T61" i="30"/>
  <c r="R122" i="30"/>
  <c r="R182" i="30"/>
  <c r="R61" i="30"/>
  <c r="P122" i="30"/>
  <c r="P182" i="30"/>
  <c r="P61" i="30"/>
  <c r="N122" i="30"/>
  <c r="N182" i="30"/>
  <c r="N61" i="30"/>
  <c r="L122" i="30"/>
  <c r="L182" i="30"/>
  <c r="L61" i="30"/>
  <c r="J122" i="30"/>
  <c r="J182" i="30"/>
  <c r="J61" i="30"/>
  <c r="H122" i="30"/>
  <c r="H182" i="30"/>
  <c r="H61" i="30"/>
  <c r="F122" i="30"/>
  <c r="F182" i="30"/>
  <c r="F61" i="30"/>
  <c r="AH121" i="30"/>
  <c r="AH181" i="30"/>
  <c r="AH60" i="30"/>
  <c r="AF121" i="30"/>
  <c r="AF181" i="30"/>
  <c r="AF60" i="30"/>
  <c r="AD121" i="30"/>
  <c r="AD181" i="30"/>
  <c r="AD60" i="30"/>
  <c r="AB121" i="30"/>
  <c r="AB181" i="30"/>
  <c r="AB60" i="30"/>
  <c r="Z121" i="30"/>
  <c r="Z181" i="30"/>
  <c r="Z60" i="30"/>
  <c r="X121" i="30"/>
  <c r="X181" i="30"/>
  <c r="X60" i="30"/>
  <c r="V121" i="30"/>
  <c r="V181" i="30"/>
  <c r="V60" i="30"/>
  <c r="T121" i="30"/>
  <c r="T181" i="30"/>
  <c r="T60" i="30"/>
  <c r="R121" i="30"/>
  <c r="R181" i="30"/>
  <c r="R60" i="30"/>
  <c r="P121" i="30"/>
  <c r="P181" i="30"/>
  <c r="P60" i="30"/>
  <c r="N121" i="30"/>
  <c r="N181" i="30"/>
  <c r="N60" i="30"/>
  <c r="L121" i="30"/>
  <c r="L181" i="30"/>
  <c r="L60" i="30"/>
  <c r="J121" i="30"/>
  <c r="J181" i="30"/>
  <c r="J60" i="30"/>
  <c r="H121" i="30"/>
  <c r="H181" i="30"/>
  <c r="H60" i="30"/>
  <c r="F121" i="30"/>
  <c r="F181" i="30"/>
  <c r="F60" i="30"/>
  <c r="AH120" i="30"/>
  <c r="AH180" i="30"/>
  <c r="AH59" i="30"/>
  <c r="AF120" i="30"/>
  <c r="AF180" i="30"/>
  <c r="AF59" i="30"/>
  <c r="AD120" i="30"/>
  <c r="AD180" i="30"/>
  <c r="AD59" i="30"/>
  <c r="AB120" i="30"/>
  <c r="AB180" i="30"/>
  <c r="AB59" i="30"/>
  <c r="Z120" i="30"/>
  <c r="Z180" i="30"/>
  <c r="Z59" i="30"/>
  <c r="X120" i="30"/>
  <c r="X180" i="30"/>
  <c r="X59" i="30"/>
  <c r="V120" i="30"/>
  <c r="V180" i="30"/>
  <c r="V59" i="30"/>
  <c r="T120" i="30"/>
  <c r="T180" i="30"/>
  <c r="T59" i="30"/>
  <c r="R120" i="30"/>
  <c r="R180" i="30"/>
  <c r="R59" i="30"/>
  <c r="P120" i="30"/>
  <c r="P180" i="30"/>
  <c r="P59" i="30"/>
  <c r="N120" i="30"/>
  <c r="N180" i="30"/>
  <c r="N59" i="30"/>
  <c r="L120" i="30"/>
  <c r="L180" i="30"/>
  <c r="L59" i="30"/>
  <c r="J120" i="30"/>
  <c r="J180" i="30"/>
  <c r="J59" i="30"/>
  <c r="H120" i="30"/>
  <c r="H180" i="30"/>
  <c r="H59" i="30"/>
  <c r="F120" i="30"/>
  <c r="F180" i="30"/>
  <c r="F59" i="30"/>
  <c r="AH119" i="30"/>
  <c r="AH179" i="30"/>
  <c r="AH58" i="30"/>
  <c r="AF119" i="30"/>
  <c r="AF179" i="30"/>
  <c r="AF58" i="30"/>
  <c r="AD119" i="30"/>
  <c r="AD179" i="30"/>
  <c r="AD58" i="30"/>
  <c r="AB119" i="30"/>
  <c r="AB179" i="30"/>
  <c r="AB58" i="30"/>
  <c r="Z119" i="30"/>
  <c r="Z179" i="30"/>
  <c r="Z58" i="30"/>
  <c r="X119" i="30"/>
  <c r="X179" i="30"/>
  <c r="X58" i="30"/>
  <c r="V119" i="30"/>
  <c r="V179" i="30"/>
  <c r="V58" i="30"/>
  <c r="T119" i="30"/>
  <c r="T179" i="30"/>
  <c r="T58" i="30"/>
  <c r="R119" i="30"/>
  <c r="R179" i="30"/>
  <c r="R58" i="30"/>
  <c r="P119" i="30"/>
  <c r="P179" i="30"/>
  <c r="P58" i="30"/>
  <c r="N119" i="30"/>
  <c r="N179" i="30"/>
  <c r="N58" i="30"/>
  <c r="L119" i="30"/>
  <c r="L179" i="30"/>
  <c r="L58" i="30"/>
  <c r="J119" i="30"/>
  <c r="J179" i="30"/>
  <c r="J58" i="30"/>
  <c r="H119" i="30"/>
  <c r="H179" i="30"/>
  <c r="H58" i="30"/>
  <c r="F119" i="30"/>
  <c r="F179" i="30"/>
  <c r="F58" i="30"/>
  <c r="AH118" i="30"/>
  <c r="AH178" i="30"/>
  <c r="AH57" i="30"/>
  <c r="AF118" i="30"/>
  <c r="AF178" i="30"/>
  <c r="AF57" i="30"/>
  <c r="AD118" i="30"/>
  <c r="AD178" i="30"/>
  <c r="AD57" i="30"/>
  <c r="AB118" i="30"/>
  <c r="AB178" i="30"/>
  <c r="AB57" i="30"/>
  <c r="Z118" i="30"/>
  <c r="Z178" i="30"/>
  <c r="Z57" i="30"/>
  <c r="X118" i="30"/>
  <c r="X178" i="30"/>
  <c r="X57" i="30"/>
  <c r="V118" i="30"/>
  <c r="V178" i="30"/>
  <c r="V57" i="30"/>
  <c r="T118" i="30"/>
  <c r="T178" i="30"/>
  <c r="T57" i="30"/>
  <c r="R118" i="30"/>
  <c r="R178" i="30"/>
  <c r="R57" i="30"/>
  <c r="P118" i="30"/>
  <c r="P178" i="30"/>
  <c r="P57" i="30"/>
  <c r="N118" i="30"/>
  <c r="N178" i="30"/>
  <c r="N57" i="30"/>
  <c r="L118" i="30"/>
  <c r="L178" i="30"/>
  <c r="L57" i="30"/>
  <c r="J118" i="30"/>
  <c r="J178" i="30"/>
  <c r="J57" i="30"/>
  <c r="H118" i="30"/>
  <c r="H178" i="30"/>
  <c r="H57" i="30"/>
  <c r="F118" i="30"/>
  <c r="F178" i="30"/>
  <c r="F57" i="30"/>
  <c r="AH117" i="30"/>
  <c r="AH177" i="30"/>
  <c r="AH56" i="30"/>
  <c r="AF117" i="30"/>
  <c r="AF177" i="30"/>
  <c r="AF56" i="30"/>
  <c r="AD117" i="30"/>
  <c r="AD177" i="30"/>
  <c r="AD56" i="30"/>
  <c r="AB117" i="30"/>
  <c r="AB177" i="30"/>
  <c r="AB56" i="30"/>
  <c r="Z117" i="30"/>
  <c r="Z177" i="30"/>
  <c r="Z56" i="30"/>
  <c r="X117" i="30"/>
  <c r="X177" i="30"/>
  <c r="X56" i="30"/>
  <c r="V117" i="30"/>
  <c r="V177" i="30"/>
  <c r="V56" i="30"/>
  <c r="T117" i="30"/>
  <c r="T177" i="30"/>
  <c r="T56" i="30"/>
  <c r="R117" i="30"/>
  <c r="R177" i="30"/>
  <c r="R56" i="30"/>
  <c r="P117" i="30"/>
  <c r="P177" i="30"/>
  <c r="P56" i="30"/>
  <c r="N117" i="30"/>
  <c r="N177" i="30"/>
  <c r="N56" i="30"/>
  <c r="L117" i="30"/>
  <c r="L177" i="30"/>
  <c r="L56" i="30"/>
  <c r="J117" i="30"/>
  <c r="J177" i="30"/>
  <c r="J56" i="30"/>
  <c r="H117" i="30"/>
  <c r="H177" i="30"/>
  <c r="H56" i="30"/>
  <c r="F117" i="30"/>
  <c r="F177" i="30"/>
  <c r="F56" i="30"/>
  <c r="AH116" i="30"/>
  <c r="AH176" i="30"/>
  <c r="AH55" i="30"/>
  <c r="AF116" i="30"/>
  <c r="AF176" i="30"/>
  <c r="AF55" i="30"/>
  <c r="AD116" i="30"/>
  <c r="AD176" i="30"/>
  <c r="AD55" i="30"/>
  <c r="AB116" i="30"/>
  <c r="AB176" i="30"/>
  <c r="AB55" i="30"/>
  <c r="Z116" i="30"/>
  <c r="Z176" i="30"/>
  <c r="Z55" i="30"/>
  <c r="X116" i="30"/>
  <c r="X176" i="30"/>
  <c r="X55" i="30"/>
  <c r="V116" i="30"/>
  <c r="V176" i="30"/>
  <c r="V55" i="30"/>
  <c r="T116" i="30"/>
  <c r="T176" i="30"/>
  <c r="T55" i="30"/>
  <c r="R116" i="30"/>
  <c r="R176" i="30"/>
  <c r="R55" i="30"/>
  <c r="P116" i="30"/>
  <c r="P176" i="30"/>
  <c r="P55" i="30"/>
  <c r="N116" i="30"/>
  <c r="N176" i="30"/>
  <c r="N55" i="30"/>
  <c r="L116" i="30"/>
  <c r="L176" i="30"/>
  <c r="L55" i="30"/>
  <c r="J116" i="30"/>
  <c r="J176" i="30"/>
  <c r="J55" i="30"/>
  <c r="H116" i="30"/>
  <c r="H176" i="30"/>
  <c r="H55" i="30"/>
  <c r="F116" i="30"/>
  <c r="F176" i="30"/>
  <c r="F55" i="30"/>
  <c r="AH115" i="30"/>
  <c r="AH175" i="30"/>
  <c r="AH54" i="30"/>
  <c r="AF115" i="30"/>
  <c r="AF175" i="30"/>
  <c r="AF54" i="30"/>
  <c r="AD115" i="30"/>
  <c r="AD175" i="30"/>
  <c r="AD54" i="30"/>
  <c r="AB115" i="30"/>
  <c r="AB175" i="30"/>
  <c r="AB54" i="30"/>
  <c r="Z115" i="30"/>
  <c r="Z175" i="30"/>
  <c r="Z54" i="30"/>
  <c r="X115" i="30"/>
  <c r="X175" i="30"/>
  <c r="X54" i="30"/>
  <c r="V115" i="30"/>
  <c r="V175" i="30"/>
  <c r="V54" i="30"/>
  <c r="T115" i="30"/>
  <c r="T175" i="30"/>
  <c r="T54" i="30"/>
  <c r="R115" i="30"/>
  <c r="R175" i="30"/>
  <c r="R54" i="30"/>
  <c r="P115" i="30"/>
  <c r="P175" i="30"/>
  <c r="P54" i="30"/>
  <c r="N115" i="30"/>
  <c r="N175" i="30"/>
  <c r="N54" i="30"/>
  <c r="L115" i="30"/>
  <c r="L175" i="30"/>
  <c r="L54" i="30"/>
  <c r="J115" i="30"/>
  <c r="J175" i="30"/>
  <c r="J54" i="30"/>
  <c r="H115" i="30"/>
  <c r="H175" i="30"/>
  <c r="H54" i="30"/>
  <c r="F115" i="30"/>
  <c r="F175" i="30"/>
  <c r="F54" i="30"/>
  <c r="AH114" i="30"/>
  <c r="AH174" i="30"/>
  <c r="AH53" i="30"/>
  <c r="AF114" i="30"/>
  <c r="AF174" i="30"/>
  <c r="AF53" i="30"/>
  <c r="AD114" i="30"/>
  <c r="AD174" i="30"/>
  <c r="AD53" i="30"/>
  <c r="AB114" i="30"/>
  <c r="AB174" i="30"/>
  <c r="AB53" i="30"/>
  <c r="Z114" i="30"/>
  <c r="Z174" i="30"/>
  <c r="Z53" i="30"/>
  <c r="X114" i="30"/>
  <c r="X174" i="30"/>
  <c r="X53" i="30"/>
  <c r="V114" i="30"/>
  <c r="V174" i="30"/>
  <c r="V53" i="30"/>
  <c r="T114" i="30"/>
  <c r="T174" i="30"/>
  <c r="T53" i="30"/>
  <c r="R114" i="30"/>
  <c r="R174" i="30"/>
  <c r="R53" i="30"/>
  <c r="P114" i="30"/>
  <c r="P174" i="30"/>
  <c r="P53" i="30"/>
  <c r="N114" i="30"/>
  <c r="N174" i="30"/>
  <c r="N53" i="30"/>
  <c r="L114" i="30"/>
  <c r="L174" i="30"/>
  <c r="L53" i="30"/>
  <c r="J114" i="30"/>
  <c r="J174" i="30"/>
  <c r="J53" i="30"/>
  <c r="H114" i="30"/>
  <c r="H174" i="30"/>
  <c r="H53" i="30"/>
  <c r="F114" i="30"/>
  <c r="F174" i="30"/>
  <c r="F53" i="30"/>
  <c r="AH113" i="30"/>
  <c r="AH173" i="30"/>
  <c r="AH52" i="30"/>
  <c r="AF113" i="30"/>
  <c r="AF173" i="30"/>
  <c r="AF52" i="30"/>
  <c r="AD113" i="30"/>
  <c r="AD173" i="30"/>
  <c r="AD52" i="30"/>
  <c r="AB113" i="30"/>
  <c r="AB173" i="30"/>
  <c r="AB52" i="30"/>
  <c r="Z113" i="30"/>
  <c r="Z173" i="30"/>
  <c r="Z52" i="30"/>
  <c r="X113" i="30"/>
  <c r="X173" i="30"/>
  <c r="X52" i="30"/>
  <c r="V113" i="30"/>
  <c r="V173" i="30"/>
  <c r="V52" i="30"/>
  <c r="T113" i="30"/>
  <c r="T173" i="30"/>
  <c r="T52" i="30"/>
  <c r="R113" i="30"/>
  <c r="R173" i="30"/>
  <c r="R52" i="30"/>
  <c r="P113" i="30"/>
  <c r="P173" i="30"/>
  <c r="P52" i="30"/>
  <c r="N113" i="30"/>
  <c r="N173" i="30"/>
  <c r="N52" i="30"/>
  <c r="L113" i="30"/>
  <c r="L173" i="30"/>
  <c r="L52" i="30"/>
  <c r="J113" i="30"/>
  <c r="J173" i="30"/>
  <c r="J52" i="30"/>
  <c r="H113" i="30"/>
  <c r="H173" i="30"/>
  <c r="H52" i="30"/>
  <c r="F113" i="30"/>
  <c r="F173" i="30"/>
  <c r="F52" i="30"/>
  <c r="AH112" i="30"/>
  <c r="AH172" i="30"/>
  <c r="AH51" i="30"/>
  <c r="AF112" i="30"/>
  <c r="AF172" i="30"/>
  <c r="AF51" i="30"/>
  <c r="AD112" i="30"/>
  <c r="AD172" i="30"/>
  <c r="AD51" i="30"/>
  <c r="AB112" i="30"/>
  <c r="AB172" i="30"/>
  <c r="AB51" i="30"/>
  <c r="Z112" i="30"/>
  <c r="Z172" i="30"/>
  <c r="Z51" i="30"/>
  <c r="X112" i="30"/>
  <c r="X172" i="30"/>
  <c r="X51" i="30"/>
  <c r="V112" i="30"/>
  <c r="V172" i="30"/>
  <c r="V51" i="30"/>
  <c r="T112" i="30"/>
  <c r="T172" i="30"/>
  <c r="T51" i="30"/>
  <c r="R112" i="30"/>
  <c r="R172" i="30"/>
  <c r="R51" i="30"/>
  <c r="P112" i="30"/>
  <c r="P172" i="30"/>
  <c r="P51" i="30"/>
  <c r="N112" i="30"/>
  <c r="N172" i="30"/>
  <c r="N51" i="30"/>
  <c r="L112" i="30"/>
  <c r="L172" i="30"/>
  <c r="L51" i="30"/>
  <c r="J112" i="30"/>
  <c r="J172" i="30"/>
  <c r="J51" i="30"/>
  <c r="H112" i="30"/>
  <c r="H172" i="30"/>
  <c r="H51" i="30"/>
  <c r="F112" i="30"/>
  <c r="F172" i="30"/>
  <c r="F51" i="30"/>
  <c r="AH111" i="30"/>
  <c r="AH171" i="30"/>
  <c r="AH50" i="30"/>
  <c r="AF111" i="30"/>
  <c r="AF171" i="30"/>
  <c r="AF50" i="30"/>
  <c r="AD111" i="30"/>
  <c r="AD171" i="30"/>
  <c r="AD50" i="30"/>
  <c r="AB111" i="30"/>
  <c r="AB171" i="30"/>
  <c r="AB50" i="30"/>
  <c r="Z111" i="30"/>
  <c r="Z171" i="30"/>
  <c r="Z50" i="30"/>
  <c r="X111" i="30"/>
  <c r="X171" i="30"/>
  <c r="X50" i="30"/>
  <c r="V111" i="30"/>
  <c r="V171" i="30"/>
  <c r="V50" i="30"/>
  <c r="T111" i="30"/>
  <c r="T171" i="30"/>
  <c r="T50" i="30"/>
  <c r="R111" i="30"/>
  <c r="R171" i="30"/>
  <c r="R50" i="30"/>
  <c r="P111" i="30"/>
  <c r="P171" i="30"/>
  <c r="P50" i="30"/>
  <c r="N111" i="30"/>
  <c r="N171" i="30"/>
  <c r="N50" i="30"/>
  <c r="L111" i="30"/>
  <c r="L171" i="30"/>
  <c r="L50" i="30"/>
  <c r="J111" i="30"/>
  <c r="J171" i="30"/>
  <c r="J50" i="30"/>
  <c r="H111" i="30"/>
  <c r="H171" i="30"/>
  <c r="H50" i="30"/>
  <c r="F111" i="30"/>
  <c r="F171" i="30"/>
  <c r="F50" i="30"/>
  <c r="AH110" i="30"/>
  <c r="AH170" i="30"/>
  <c r="AH49" i="30"/>
  <c r="AF110" i="30"/>
  <c r="AF170" i="30"/>
  <c r="AF49" i="30"/>
  <c r="AD110" i="30"/>
  <c r="AD170" i="30"/>
  <c r="AD49" i="30"/>
  <c r="AB110" i="30"/>
  <c r="AB170" i="30"/>
  <c r="AB49" i="30"/>
  <c r="Z110" i="30"/>
  <c r="Z170" i="30"/>
  <c r="Z49" i="30"/>
  <c r="X110" i="30"/>
  <c r="X170" i="30"/>
  <c r="X49" i="30"/>
  <c r="V110" i="30"/>
  <c r="V170" i="30"/>
  <c r="V49" i="30"/>
  <c r="T110" i="30"/>
  <c r="T170" i="30"/>
  <c r="T49" i="30"/>
  <c r="R110" i="30"/>
  <c r="R170" i="30"/>
  <c r="R49" i="30"/>
  <c r="P110" i="30"/>
  <c r="P170" i="30"/>
  <c r="P49" i="30"/>
  <c r="N110" i="30"/>
  <c r="N170" i="30"/>
  <c r="N49" i="30"/>
  <c r="L110" i="30"/>
  <c r="L170" i="30"/>
  <c r="L49" i="30"/>
  <c r="J110" i="30"/>
  <c r="J170" i="30"/>
  <c r="J49" i="30"/>
  <c r="H110" i="30"/>
  <c r="H170" i="30"/>
  <c r="H49" i="30"/>
  <c r="F110" i="30"/>
  <c r="F170" i="30"/>
  <c r="F49" i="30"/>
  <c r="AH109" i="30"/>
  <c r="AH169" i="30"/>
  <c r="AH48" i="30"/>
  <c r="AF109" i="30"/>
  <c r="AF169" i="30"/>
  <c r="AF48" i="30"/>
  <c r="AD109" i="30"/>
  <c r="AD169" i="30"/>
  <c r="AD48" i="30"/>
  <c r="AB109" i="30"/>
  <c r="AB169" i="30"/>
  <c r="AB48" i="30"/>
  <c r="Z109" i="30"/>
  <c r="Z169" i="30"/>
  <c r="Z48" i="30"/>
  <c r="X109" i="30"/>
  <c r="X169" i="30"/>
  <c r="X48" i="30"/>
  <c r="V109" i="30"/>
  <c r="V169" i="30"/>
  <c r="V48" i="30"/>
  <c r="T109" i="30"/>
  <c r="T169" i="30"/>
  <c r="T48" i="30"/>
  <c r="R109" i="30"/>
  <c r="R169" i="30"/>
  <c r="R48" i="30"/>
  <c r="P109" i="30"/>
  <c r="P169" i="30"/>
  <c r="P48" i="30"/>
  <c r="N109" i="30"/>
  <c r="N169" i="30"/>
  <c r="N48" i="30"/>
  <c r="L109" i="30"/>
  <c r="L169" i="30"/>
  <c r="L48" i="30"/>
  <c r="J109" i="30"/>
  <c r="J169" i="30"/>
  <c r="J48" i="30"/>
  <c r="H109" i="30"/>
  <c r="H169" i="30"/>
  <c r="H48" i="30"/>
  <c r="F109" i="30"/>
  <c r="F169" i="30"/>
  <c r="F48" i="30"/>
  <c r="AH108" i="30"/>
  <c r="AH168" i="30"/>
  <c r="AH47" i="30"/>
  <c r="AF108" i="30"/>
  <c r="AF168" i="30"/>
  <c r="AF47" i="30"/>
  <c r="AD108" i="30"/>
  <c r="AD168" i="30"/>
  <c r="AD47" i="30"/>
  <c r="AB108" i="30"/>
  <c r="AB168" i="30"/>
  <c r="AB47" i="30"/>
  <c r="Z108" i="30"/>
  <c r="Z168" i="30"/>
  <c r="Z47" i="30"/>
  <c r="X108" i="30"/>
  <c r="X168" i="30"/>
  <c r="X47" i="30"/>
  <c r="V108" i="30"/>
  <c r="V168" i="30"/>
  <c r="V47" i="30"/>
  <c r="T108" i="30"/>
  <c r="T168" i="30"/>
  <c r="T47" i="30"/>
  <c r="R108" i="30"/>
  <c r="R168" i="30"/>
  <c r="R47" i="30"/>
  <c r="P108" i="30"/>
  <c r="P168" i="30"/>
  <c r="P47" i="30"/>
  <c r="N108" i="30"/>
  <c r="N168" i="30"/>
  <c r="N47" i="30"/>
  <c r="L108" i="30"/>
  <c r="L168" i="30"/>
  <c r="L47" i="30"/>
  <c r="J108" i="30"/>
  <c r="J168" i="30"/>
  <c r="J47" i="30"/>
  <c r="H108" i="30"/>
  <c r="H168" i="30"/>
  <c r="H47" i="30"/>
  <c r="F108" i="30"/>
  <c r="F168" i="30"/>
  <c r="F47" i="30"/>
  <c r="AL107" i="31"/>
  <c r="AL46" i="31"/>
  <c r="AJ107" i="31"/>
  <c r="AJ46" i="31"/>
  <c r="AH107" i="31"/>
  <c r="AH46" i="31"/>
  <c r="AF46" i="31"/>
  <c r="AD46" i="31"/>
  <c r="AB46" i="31"/>
  <c r="Z46" i="31"/>
  <c r="X46" i="31"/>
  <c r="V46" i="31"/>
  <c r="T46" i="31"/>
  <c r="R46" i="31"/>
  <c r="P46" i="31"/>
  <c r="N46" i="31"/>
  <c r="L46" i="31"/>
  <c r="J46" i="31"/>
  <c r="AL130" i="31"/>
  <c r="AL69" i="31"/>
  <c r="AJ130" i="31"/>
  <c r="AJ69" i="31"/>
  <c r="AH130" i="31"/>
  <c r="AH69" i="31"/>
  <c r="AF69" i="31"/>
  <c r="AD69" i="31"/>
  <c r="AB69" i="31"/>
  <c r="Z69" i="31"/>
  <c r="X69" i="31"/>
  <c r="V69" i="31"/>
  <c r="T69" i="31"/>
  <c r="R69" i="31"/>
  <c r="P69" i="31"/>
  <c r="N69" i="31"/>
  <c r="L69" i="31"/>
  <c r="J69" i="31"/>
  <c r="H69" i="31"/>
  <c r="AK129" i="31"/>
  <c r="AK68" i="31"/>
  <c r="AI129" i="31"/>
  <c r="AI68" i="31"/>
  <c r="AG68" i="31"/>
  <c r="AE68" i="31"/>
  <c r="AC68" i="31"/>
  <c r="AA68" i="31"/>
  <c r="Y68" i="31"/>
  <c r="W68" i="31"/>
  <c r="U68" i="31"/>
  <c r="S68" i="31"/>
  <c r="Q68" i="31"/>
  <c r="O68" i="31"/>
  <c r="M68" i="31"/>
  <c r="K68" i="31"/>
  <c r="I68" i="31"/>
  <c r="AL128" i="31"/>
  <c r="AL67" i="31"/>
  <c r="AJ128" i="31"/>
  <c r="AJ67" i="31"/>
  <c r="AH128" i="31"/>
  <c r="AH67" i="31"/>
  <c r="AF67" i="31"/>
  <c r="AD67" i="31"/>
  <c r="AB67" i="31"/>
  <c r="Z67" i="31"/>
  <c r="X67" i="31"/>
  <c r="V67" i="31"/>
  <c r="T67" i="31"/>
  <c r="R67" i="31"/>
  <c r="P67" i="31"/>
  <c r="N67" i="31"/>
  <c r="L67" i="31"/>
  <c r="J67" i="31"/>
  <c r="H67" i="31"/>
  <c r="AK127" i="31"/>
  <c r="AK66" i="31"/>
  <c r="AI127" i="31"/>
  <c r="AI66" i="31"/>
  <c r="AG66" i="31"/>
  <c r="AE66" i="31"/>
  <c r="AC66" i="31"/>
  <c r="AA66" i="31"/>
  <c r="Y66" i="31"/>
  <c r="W66" i="31"/>
  <c r="U66" i="31"/>
  <c r="S66" i="31"/>
  <c r="Q66" i="31"/>
  <c r="O66" i="31"/>
  <c r="M66" i="31"/>
  <c r="K66" i="31"/>
  <c r="I66" i="31"/>
  <c r="AL126" i="31"/>
  <c r="AL65" i="31"/>
  <c r="AJ126" i="31"/>
  <c r="AJ65" i="31"/>
  <c r="AH126" i="31"/>
  <c r="AH65" i="31"/>
  <c r="AF65" i="31"/>
  <c r="AD65" i="31"/>
  <c r="AB65" i="31"/>
  <c r="Z65" i="31"/>
  <c r="X65" i="31"/>
  <c r="V65" i="31"/>
  <c r="T65" i="31"/>
  <c r="R65" i="31"/>
  <c r="P65" i="31"/>
  <c r="N65" i="31"/>
  <c r="L65" i="31"/>
  <c r="J65" i="31"/>
  <c r="H65" i="31"/>
  <c r="AK125" i="31"/>
  <c r="AK185" i="31"/>
  <c r="AK64" i="31"/>
  <c r="AI125" i="31"/>
  <c r="AI185" i="31"/>
  <c r="AI64" i="31"/>
  <c r="AG125" i="31"/>
  <c r="AG185" i="31"/>
  <c r="AG64" i="31"/>
  <c r="AE125" i="31"/>
  <c r="AE185" i="31"/>
  <c r="AE64" i="31"/>
  <c r="AC125" i="31"/>
  <c r="AC185" i="31"/>
  <c r="AC64" i="31"/>
  <c r="AA125" i="31"/>
  <c r="AA185" i="31"/>
  <c r="AA64" i="31"/>
  <c r="Y125" i="31"/>
  <c r="Y185" i="31"/>
  <c r="Y64" i="31"/>
  <c r="W125" i="31"/>
  <c r="W185" i="31"/>
  <c r="W64" i="31"/>
  <c r="U125" i="31"/>
  <c r="U185" i="31"/>
  <c r="U64" i="31"/>
  <c r="S125" i="31"/>
  <c r="S185" i="31"/>
  <c r="S64" i="31"/>
  <c r="Q125" i="31"/>
  <c r="Q185" i="31"/>
  <c r="Q64" i="31"/>
  <c r="O125" i="31"/>
  <c r="O185" i="31"/>
  <c r="O64" i="31"/>
  <c r="M125" i="31"/>
  <c r="M185" i="31"/>
  <c r="M64" i="31"/>
  <c r="K125" i="31"/>
  <c r="K185" i="31"/>
  <c r="K64" i="31"/>
  <c r="I125" i="31"/>
  <c r="I185" i="31"/>
  <c r="I64" i="31"/>
  <c r="AL124" i="31"/>
  <c r="AL184" i="31"/>
  <c r="AL63" i="31"/>
  <c r="AJ124" i="31"/>
  <c r="AJ184" i="31"/>
  <c r="AJ63" i="31"/>
  <c r="AH124" i="31"/>
  <c r="AH184" i="31"/>
  <c r="AH63" i="31"/>
  <c r="AF124" i="31"/>
  <c r="AF184" i="31"/>
  <c r="AF63" i="31"/>
  <c r="AD124" i="31"/>
  <c r="AD184" i="31"/>
  <c r="AD63" i="31"/>
  <c r="AB124" i="31"/>
  <c r="AB184" i="31"/>
  <c r="AB63" i="31"/>
  <c r="Z124" i="31"/>
  <c r="Z184" i="31"/>
  <c r="Z63" i="31"/>
  <c r="X124" i="31"/>
  <c r="X184" i="31"/>
  <c r="X63" i="31"/>
  <c r="V124" i="31"/>
  <c r="V184" i="31"/>
  <c r="V63" i="31"/>
  <c r="T124" i="31"/>
  <c r="T184" i="31"/>
  <c r="T63" i="31"/>
  <c r="R124" i="31"/>
  <c r="R184" i="31"/>
  <c r="R63" i="31"/>
  <c r="P124" i="31"/>
  <c r="P184" i="31"/>
  <c r="P63" i="31"/>
  <c r="N124" i="31"/>
  <c r="N184" i="31"/>
  <c r="N63" i="31"/>
  <c r="L124" i="31"/>
  <c r="L184" i="31"/>
  <c r="L63" i="31"/>
  <c r="J124" i="31"/>
  <c r="J184" i="31"/>
  <c r="J63" i="31"/>
  <c r="H124" i="31"/>
  <c r="H184" i="31"/>
  <c r="H63" i="31"/>
  <c r="AK123" i="31"/>
  <c r="AK183" i="31"/>
  <c r="AK62" i="31"/>
  <c r="AI123" i="31"/>
  <c r="AI183" i="31"/>
  <c r="AI62" i="31"/>
  <c r="AG123" i="31"/>
  <c r="AG183" i="31"/>
  <c r="AG62" i="31"/>
  <c r="AE123" i="31"/>
  <c r="AE183" i="31"/>
  <c r="AE62" i="31"/>
  <c r="AC123" i="31"/>
  <c r="AC183" i="31"/>
  <c r="AC62" i="31"/>
  <c r="AA123" i="31"/>
  <c r="AA183" i="31"/>
  <c r="AA62" i="31"/>
  <c r="Y123" i="31"/>
  <c r="Y183" i="31"/>
  <c r="Y62" i="31"/>
  <c r="W123" i="31"/>
  <c r="W183" i="31"/>
  <c r="W62" i="31"/>
  <c r="U123" i="31"/>
  <c r="U183" i="31"/>
  <c r="U62" i="31"/>
  <c r="S123" i="31"/>
  <c r="S183" i="31"/>
  <c r="S62" i="31"/>
  <c r="Q123" i="31"/>
  <c r="Q183" i="31"/>
  <c r="Q62" i="31"/>
  <c r="O123" i="31"/>
  <c r="O183" i="31"/>
  <c r="O62" i="31"/>
  <c r="M123" i="31"/>
  <c r="M183" i="31"/>
  <c r="M62" i="31"/>
  <c r="K123" i="31"/>
  <c r="K183" i="31"/>
  <c r="K62" i="31"/>
  <c r="I123" i="31"/>
  <c r="I183" i="31"/>
  <c r="I62" i="31"/>
  <c r="AL122" i="31"/>
  <c r="AL182" i="31"/>
  <c r="AL61" i="31"/>
  <c r="AJ122" i="31"/>
  <c r="AJ182" i="31"/>
  <c r="AJ61" i="31"/>
  <c r="AH122" i="31"/>
  <c r="AH182" i="31"/>
  <c r="AH61" i="31"/>
  <c r="AF122" i="31"/>
  <c r="AF182" i="31"/>
  <c r="AF61" i="31"/>
  <c r="AD122" i="31"/>
  <c r="AD182" i="31"/>
  <c r="AD61" i="31"/>
  <c r="AB122" i="31"/>
  <c r="AB182" i="31"/>
  <c r="AB61" i="31"/>
  <c r="Z122" i="31"/>
  <c r="Z182" i="31"/>
  <c r="Z61" i="31"/>
  <c r="X122" i="31"/>
  <c r="X182" i="31"/>
  <c r="X61" i="31"/>
  <c r="V122" i="31"/>
  <c r="V182" i="31"/>
  <c r="V61" i="31"/>
  <c r="T122" i="31"/>
  <c r="T182" i="31"/>
  <c r="T61" i="31"/>
  <c r="R122" i="31"/>
  <c r="R182" i="31"/>
  <c r="R61" i="31"/>
  <c r="P122" i="31"/>
  <c r="P182" i="31"/>
  <c r="P61" i="31"/>
  <c r="N122" i="31"/>
  <c r="N182" i="31"/>
  <c r="N61" i="31"/>
  <c r="L122" i="31"/>
  <c r="L182" i="31"/>
  <c r="L61" i="31"/>
  <c r="J122" i="31"/>
  <c r="J182" i="31"/>
  <c r="J61" i="31"/>
  <c r="H122" i="31"/>
  <c r="H182" i="31"/>
  <c r="H61" i="31"/>
  <c r="AK121" i="31"/>
  <c r="AK181" i="31"/>
  <c r="AK60" i="31"/>
  <c r="AI121" i="31"/>
  <c r="AI181" i="31"/>
  <c r="AI60" i="31"/>
  <c r="AG121" i="31"/>
  <c r="AG181" i="31"/>
  <c r="AG60" i="31"/>
  <c r="AE121" i="31"/>
  <c r="AE181" i="31"/>
  <c r="AE60" i="31"/>
  <c r="AC121" i="31"/>
  <c r="AC181" i="31"/>
  <c r="AC60" i="31"/>
  <c r="AA121" i="31"/>
  <c r="AA181" i="31"/>
  <c r="AA60" i="31"/>
  <c r="Y121" i="31"/>
  <c r="Y181" i="31"/>
  <c r="Y60" i="31"/>
  <c r="W121" i="31"/>
  <c r="W181" i="31"/>
  <c r="W60" i="31"/>
  <c r="U121" i="31"/>
  <c r="U181" i="31"/>
  <c r="U60" i="31"/>
  <c r="S121" i="31"/>
  <c r="S181" i="31"/>
  <c r="S60" i="31"/>
  <c r="Q121" i="31"/>
  <c r="Q181" i="31"/>
  <c r="Q60" i="31"/>
  <c r="O121" i="31"/>
  <c r="O181" i="31"/>
  <c r="O60" i="31"/>
  <c r="M121" i="31"/>
  <c r="M181" i="31"/>
  <c r="M60" i="31"/>
  <c r="K121" i="31"/>
  <c r="K181" i="31"/>
  <c r="K60" i="31"/>
  <c r="I121" i="31"/>
  <c r="I181" i="31"/>
  <c r="I60" i="31"/>
  <c r="AL120" i="31"/>
  <c r="AL180" i="31"/>
  <c r="AL59" i="31"/>
  <c r="AJ120" i="31"/>
  <c r="AJ180" i="31"/>
  <c r="AJ59" i="31"/>
  <c r="AH120" i="31"/>
  <c r="AH180" i="31"/>
  <c r="AH59" i="31"/>
  <c r="AF120" i="31"/>
  <c r="AF180" i="31"/>
  <c r="AF59" i="31"/>
  <c r="AD120" i="31"/>
  <c r="AD180" i="31"/>
  <c r="AD59" i="31"/>
  <c r="AB120" i="31"/>
  <c r="AB180" i="31"/>
  <c r="AB59" i="31"/>
  <c r="Z120" i="31"/>
  <c r="Z180" i="31"/>
  <c r="Z59" i="31"/>
  <c r="X120" i="31"/>
  <c r="X180" i="31"/>
  <c r="X59" i="31"/>
  <c r="V120" i="31"/>
  <c r="V180" i="31"/>
  <c r="V59" i="31"/>
  <c r="T120" i="31"/>
  <c r="T180" i="31"/>
  <c r="T59" i="31"/>
  <c r="R120" i="31"/>
  <c r="R180" i="31"/>
  <c r="R59" i="31"/>
  <c r="P120" i="31"/>
  <c r="P180" i="31"/>
  <c r="P59" i="31"/>
  <c r="N120" i="31"/>
  <c r="N180" i="31"/>
  <c r="N59" i="31"/>
  <c r="L120" i="31"/>
  <c r="L180" i="31"/>
  <c r="L59" i="31"/>
  <c r="J120" i="31"/>
  <c r="J180" i="31"/>
  <c r="J59" i="31"/>
  <c r="H120" i="31"/>
  <c r="H180" i="31"/>
  <c r="H59" i="31"/>
  <c r="AK119" i="31"/>
  <c r="AK179" i="31"/>
  <c r="AK58" i="31"/>
  <c r="AI119" i="31"/>
  <c r="AI179" i="31"/>
  <c r="AI58" i="31"/>
  <c r="AG119" i="31"/>
  <c r="AG179" i="31"/>
  <c r="AG58" i="31"/>
  <c r="AE119" i="31"/>
  <c r="AE179" i="31"/>
  <c r="AE58" i="31"/>
  <c r="AC119" i="31"/>
  <c r="AC179" i="31"/>
  <c r="AC58" i="31"/>
  <c r="AA119" i="31"/>
  <c r="AA179" i="31"/>
  <c r="AA58" i="31"/>
  <c r="Y119" i="31"/>
  <c r="Y179" i="31"/>
  <c r="Y58" i="31"/>
  <c r="W119" i="31"/>
  <c r="W179" i="31"/>
  <c r="W58" i="31"/>
  <c r="U119" i="31"/>
  <c r="U179" i="31"/>
  <c r="U58" i="31"/>
  <c r="S119" i="31"/>
  <c r="S179" i="31"/>
  <c r="S58" i="31"/>
  <c r="Q119" i="31"/>
  <c r="Q179" i="31"/>
  <c r="Q58" i="31"/>
  <c r="O119" i="31"/>
  <c r="O179" i="31"/>
  <c r="O58" i="31"/>
  <c r="M119" i="31"/>
  <c r="M179" i="31"/>
  <c r="M58" i="31"/>
  <c r="K119" i="31"/>
  <c r="K179" i="31"/>
  <c r="K58" i="31"/>
  <c r="I119" i="31"/>
  <c r="I179" i="31"/>
  <c r="I58" i="31"/>
  <c r="AL118" i="31"/>
  <c r="AL178" i="31"/>
  <c r="AL57" i="31"/>
  <c r="AJ118" i="31"/>
  <c r="AJ178" i="31"/>
  <c r="AJ57" i="31"/>
  <c r="AH118" i="31"/>
  <c r="AH178" i="31"/>
  <c r="AH57" i="31"/>
  <c r="AF118" i="31"/>
  <c r="AF178" i="31"/>
  <c r="AF57" i="31"/>
  <c r="AD118" i="31"/>
  <c r="AD178" i="31"/>
  <c r="AD57" i="31"/>
  <c r="AB118" i="31"/>
  <c r="AB178" i="31"/>
  <c r="AB57" i="31"/>
  <c r="Z118" i="31"/>
  <c r="Z178" i="31"/>
  <c r="Z57" i="31"/>
  <c r="X118" i="31"/>
  <c r="X178" i="31"/>
  <c r="X57" i="31"/>
  <c r="V118" i="31"/>
  <c r="V178" i="31"/>
  <c r="V57" i="31"/>
  <c r="T118" i="31"/>
  <c r="T178" i="31"/>
  <c r="T57" i="31"/>
  <c r="R118" i="31"/>
  <c r="R178" i="31"/>
  <c r="R57" i="31"/>
  <c r="P118" i="31"/>
  <c r="P178" i="31"/>
  <c r="P57" i="31"/>
  <c r="N118" i="31"/>
  <c r="N178" i="31"/>
  <c r="N57" i="31"/>
  <c r="L118" i="31"/>
  <c r="L178" i="31"/>
  <c r="L57" i="31"/>
  <c r="J118" i="31"/>
  <c r="J178" i="31"/>
  <c r="J57" i="31"/>
  <c r="H118" i="31"/>
  <c r="H178" i="31"/>
  <c r="H57" i="31"/>
  <c r="AK117" i="31"/>
  <c r="AK177" i="31"/>
  <c r="AK56" i="31"/>
  <c r="AI117" i="31"/>
  <c r="AI177" i="31"/>
  <c r="AI56" i="31"/>
  <c r="AG117" i="31"/>
  <c r="AG177" i="31"/>
  <c r="AG56" i="31"/>
  <c r="AE117" i="31"/>
  <c r="AE177" i="31"/>
  <c r="AE56" i="31"/>
  <c r="AC117" i="31"/>
  <c r="AC177" i="31"/>
  <c r="AC56" i="31"/>
  <c r="AA117" i="31"/>
  <c r="AA177" i="31"/>
  <c r="AA56" i="31"/>
  <c r="Y117" i="31"/>
  <c r="Y177" i="31"/>
  <c r="Y56" i="31"/>
  <c r="W117" i="31"/>
  <c r="W177" i="31"/>
  <c r="W56" i="31"/>
  <c r="U117" i="31"/>
  <c r="U177" i="31"/>
  <c r="U56" i="31"/>
  <c r="S117" i="31"/>
  <c r="S177" i="31"/>
  <c r="S56" i="31"/>
  <c r="Q117" i="31"/>
  <c r="Q177" i="31"/>
  <c r="Q56" i="31"/>
  <c r="O117" i="31"/>
  <c r="O177" i="31"/>
  <c r="O56" i="31"/>
  <c r="M117" i="31"/>
  <c r="M177" i="31"/>
  <c r="M56" i="31"/>
  <c r="K117" i="31"/>
  <c r="K177" i="31"/>
  <c r="K56" i="31"/>
  <c r="I117" i="31"/>
  <c r="I177" i="31"/>
  <c r="I56" i="31"/>
  <c r="AL116" i="31"/>
  <c r="AL176" i="31"/>
  <c r="AL55" i="31"/>
  <c r="AJ116" i="31"/>
  <c r="AJ176" i="31"/>
  <c r="AJ55" i="31"/>
  <c r="AH116" i="31"/>
  <c r="AH176" i="31"/>
  <c r="AH55" i="31"/>
  <c r="AF116" i="31"/>
  <c r="AF176" i="31"/>
  <c r="AF55" i="31"/>
  <c r="AD116" i="31"/>
  <c r="AD176" i="31"/>
  <c r="AD55" i="31"/>
  <c r="AB116" i="31"/>
  <c r="AB176" i="31"/>
  <c r="AB55" i="31"/>
  <c r="Z116" i="31"/>
  <c r="Z176" i="31"/>
  <c r="Z55" i="31"/>
  <c r="X116" i="31"/>
  <c r="X176" i="31"/>
  <c r="X55" i="31"/>
  <c r="V116" i="31"/>
  <c r="V176" i="31"/>
  <c r="V55" i="31"/>
  <c r="T116" i="31"/>
  <c r="T176" i="31"/>
  <c r="T55" i="31"/>
  <c r="R116" i="31"/>
  <c r="R176" i="31"/>
  <c r="R55" i="31"/>
  <c r="P116" i="31"/>
  <c r="P176" i="31"/>
  <c r="P55" i="31"/>
  <c r="N116" i="31"/>
  <c r="N176" i="31"/>
  <c r="N55" i="31"/>
  <c r="L116" i="31"/>
  <c r="L176" i="31"/>
  <c r="L55" i="31"/>
  <c r="J116" i="31"/>
  <c r="J176" i="31"/>
  <c r="J55" i="31"/>
  <c r="H116" i="31"/>
  <c r="H176" i="31"/>
  <c r="H55" i="31"/>
  <c r="AK115" i="31"/>
  <c r="AK175" i="31"/>
  <c r="AK54" i="31"/>
  <c r="AI115" i="31"/>
  <c r="AI175" i="31"/>
  <c r="AI54" i="31"/>
  <c r="AG115" i="31"/>
  <c r="AG175" i="31"/>
  <c r="AG54" i="31"/>
  <c r="AE115" i="31"/>
  <c r="AE175" i="31"/>
  <c r="AE54" i="31"/>
  <c r="AC115" i="31"/>
  <c r="AC175" i="31"/>
  <c r="AC54" i="31"/>
  <c r="AA115" i="31"/>
  <c r="AA175" i="31"/>
  <c r="AA54" i="31"/>
  <c r="Y115" i="31"/>
  <c r="Y175" i="31"/>
  <c r="Y54" i="31"/>
  <c r="W115" i="31"/>
  <c r="W175" i="31"/>
  <c r="W54" i="31"/>
  <c r="U115" i="31"/>
  <c r="U175" i="31"/>
  <c r="U54" i="31"/>
  <c r="S115" i="31"/>
  <c r="S175" i="31"/>
  <c r="S54" i="31"/>
  <c r="Q115" i="31"/>
  <c r="Q175" i="31"/>
  <c r="Q54" i="31"/>
  <c r="O115" i="31"/>
  <c r="O175" i="31"/>
  <c r="O54" i="31"/>
  <c r="M115" i="31"/>
  <c r="M175" i="31"/>
  <c r="M54" i="31"/>
  <c r="K115" i="31"/>
  <c r="K175" i="31"/>
  <c r="K54" i="31"/>
  <c r="I115" i="31"/>
  <c r="I175" i="31"/>
  <c r="I54" i="31"/>
  <c r="AL114" i="31"/>
  <c r="AL174" i="31"/>
  <c r="AL53" i="31"/>
  <c r="AJ114" i="31"/>
  <c r="AJ174" i="31"/>
  <c r="AJ53" i="31"/>
  <c r="AH114" i="31"/>
  <c r="AH174" i="31"/>
  <c r="AH53" i="31"/>
  <c r="AF114" i="31"/>
  <c r="AF174" i="31"/>
  <c r="AF53" i="31"/>
  <c r="AD114" i="31"/>
  <c r="AD174" i="31"/>
  <c r="AD53" i="31"/>
  <c r="AB114" i="31"/>
  <c r="AB174" i="31"/>
  <c r="AB53" i="31"/>
  <c r="Z114" i="31"/>
  <c r="Z174" i="31"/>
  <c r="Z53" i="31"/>
  <c r="X114" i="31"/>
  <c r="X174" i="31"/>
  <c r="X53" i="31"/>
  <c r="V114" i="31"/>
  <c r="V174" i="31"/>
  <c r="V53" i="31"/>
  <c r="T114" i="31"/>
  <c r="T174" i="31"/>
  <c r="T53" i="31"/>
  <c r="R114" i="31"/>
  <c r="R174" i="31"/>
  <c r="R53" i="31"/>
  <c r="P114" i="31"/>
  <c r="P174" i="31"/>
  <c r="P53" i="31"/>
  <c r="N114" i="31"/>
  <c r="N174" i="31"/>
  <c r="N53" i="31"/>
  <c r="L114" i="31"/>
  <c r="L174" i="31"/>
  <c r="L53" i="31"/>
  <c r="J114" i="31"/>
  <c r="J174" i="31"/>
  <c r="J53" i="31"/>
  <c r="H114" i="31"/>
  <c r="H174" i="31"/>
  <c r="H53" i="31"/>
  <c r="AK113" i="31"/>
  <c r="AK173" i="31"/>
  <c r="AK52" i="31"/>
  <c r="AI113" i="31"/>
  <c r="AI173" i="31"/>
  <c r="AI52" i="31"/>
  <c r="AG113" i="31"/>
  <c r="AG173" i="31"/>
  <c r="AG52" i="31"/>
  <c r="AE113" i="31"/>
  <c r="AE173" i="31"/>
  <c r="AE52" i="31"/>
  <c r="AC113" i="31"/>
  <c r="AC173" i="31"/>
  <c r="AC52" i="31"/>
  <c r="AA113" i="31"/>
  <c r="AA173" i="31"/>
  <c r="AA52" i="31"/>
  <c r="Y113" i="31"/>
  <c r="Y173" i="31"/>
  <c r="Y52" i="31"/>
  <c r="W113" i="31"/>
  <c r="W173" i="31"/>
  <c r="W52" i="31"/>
  <c r="U113" i="31"/>
  <c r="U173" i="31"/>
  <c r="U52" i="31"/>
  <c r="S113" i="31"/>
  <c r="S173" i="31"/>
  <c r="S52" i="31"/>
  <c r="Q113" i="31"/>
  <c r="Q173" i="31"/>
  <c r="Q52" i="31"/>
  <c r="O113" i="31"/>
  <c r="O173" i="31"/>
  <c r="O52" i="31"/>
  <c r="M113" i="31"/>
  <c r="M173" i="31"/>
  <c r="M52" i="31"/>
  <c r="K113" i="31"/>
  <c r="K173" i="31"/>
  <c r="K52" i="31"/>
  <c r="I113" i="31"/>
  <c r="I173" i="31"/>
  <c r="I52" i="31"/>
  <c r="AL112" i="31"/>
  <c r="AL51" i="31"/>
  <c r="AJ112" i="31"/>
  <c r="AJ51" i="31"/>
  <c r="AH112" i="31"/>
  <c r="AH51" i="31"/>
  <c r="AF51" i="31"/>
  <c r="AD51" i="31"/>
  <c r="AB51" i="31"/>
  <c r="Z51" i="31"/>
  <c r="X51" i="31"/>
  <c r="V51" i="31"/>
  <c r="T51" i="31"/>
  <c r="R51" i="31"/>
  <c r="P51" i="31"/>
  <c r="N51" i="31"/>
  <c r="L51" i="31"/>
  <c r="J51" i="31"/>
  <c r="H51" i="31"/>
  <c r="AK111" i="31"/>
  <c r="AK50" i="31"/>
  <c r="AI111" i="31"/>
  <c r="AI50" i="31"/>
  <c r="AG50" i="31"/>
  <c r="AE50" i="31"/>
  <c r="AC50" i="31"/>
  <c r="AA50" i="31"/>
  <c r="Y50" i="31"/>
  <c r="W50" i="31"/>
  <c r="U50" i="31"/>
  <c r="S50" i="31"/>
  <c r="Q50" i="31"/>
  <c r="O50" i="31"/>
  <c r="M50" i="31"/>
  <c r="K50" i="31"/>
  <c r="I50" i="31"/>
  <c r="AL110" i="31"/>
  <c r="AL49" i="31"/>
  <c r="AJ110" i="31"/>
  <c r="AJ49" i="31"/>
  <c r="AH110" i="31"/>
  <c r="AH49" i="31"/>
  <c r="AF49" i="31"/>
  <c r="AD49" i="31"/>
  <c r="AB49" i="31"/>
  <c r="Z49" i="31"/>
  <c r="X49" i="31"/>
  <c r="V49" i="31"/>
  <c r="T49" i="31"/>
  <c r="R49" i="31"/>
  <c r="AH34" i="28"/>
  <c r="AJ34" i="28"/>
  <c r="AL34" i="28"/>
  <c r="N117" i="27"/>
  <c r="N177" i="27"/>
  <c r="N56" i="27"/>
  <c r="P117" i="27"/>
  <c r="P177" i="27"/>
  <c r="P56" i="27"/>
  <c r="R117" i="27"/>
  <c r="R177" i="27"/>
  <c r="R56" i="27"/>
  <c r="T117" i="27"/>
  <c r="T177" i="27"/>
  <c r="T56" i="27"/>
  <c r="V117" i="27"/>
  <c r="V177" i="27"/>
  <c r="V56" i="27"/>
  <c r="X117" i="27"/>
  <c r="X177" i="27"/>
  <c r="X56" i="27"/>
  <c r="Z117" i="27"/>
  <c r="Z177" i="27"/>
  <c r="Z56" i="27"/>
  <c r="AB117" i="27"/>
  <c r="AB177" i="27"/>
  <c r="AB56" i="27"/>
  <c r="AD117" i="27"/>
  <c r="AD177" i="27"/>
  <c r="AD56" i="27"/>
  <c r="AF117" i="27"/>
  <c r="AF177" i="27"/>
  <c r="AF56" i="27"/>
  <c r="AH117" i="27"/>
  <c r="AH177" i="27"/>
  <c r="AH56" i="27"/>
  <c r="AJ117" i="27"/>
  <c r="AJ177" i="27"/>
  <c r="AJ56" i="27"/>
  <c r="AL117" i="27"/>
  <c r="AL177" i="27"/>
  <c r="AL56" i="27"/>
  <c r="H118" i="27"/>
  <c r="H178" i="27"/>
  <c r="H57" i="27"/>
  <c r="J118" i="27"/>
  <c r="J178" i="27"/>
  <c r="J57" i="27"/>
  <c r="L118" i="27"/>
  <c r="L178" i="27"/>
  <c r="L57" i="27"/>
  <c r="N118" i="27"/>
  <c r="N178" i="27"/>
  <c r="N57" i="27"/>
  <c r="P118" i="27"/>
  <c r="P178" i="27"/>
  <c r="P57" i="27"/>
  <c r="R118" i="27"/>
  <c r="R178" i="27"/>
  <c r="R57" i="27"/>
  <c r="T118" i="27"/>
  <c r="T178" i="27"/>
  <c r="T57" i="27"/>
  <c r="V118" i="27"/>
  <c r="V178" i="27"/>
  <c r="V57" i="27"/>
  <c r="X118" i="27"/>
  <c r="X178" i="27"/>
  <c r="X57" i="27"/>
  <c r="Z118" i="27"/>
  <c r="Z178" i="27"/>
  <c r="Z57" i="27"/>
  <c r="AB118" i="27"/>
  <c r="AB178" i="27"/>
  <c r="AB57" i="27"/>
  <c r="AD118" i="27"/>
  <c r="AD178" i="27"/>
  <c r="AD57" i="27"/>
  <c r="AF118" i="27"/>
  <c r="AF178" i="27"/>
  <c r="AF57" i="27"/>
  <c r="AH118" i="27"/>
  <c r="AH178" i="27"/>
  <c r="AH57" i="27"/>
  <c r="AJ118" i="27"/>
  <c r="AJ178" i="27"/>
  <c r="AJ57" i="27"/>
  <c r="AL118" i="27"/>
  <c r="AL178" i="27"/>
  <c r="AL57" i="27"/>
  <c r="H119" i="27"/>
  <c r="H179" i="27"/>
  <c r="H58" i="27"/>
  <c r="J119" i="27"/>
  <c r="J179" i="27"/>
  <c r="J58" i="27"/>
  <c r="L119" i="27"/>
  <c r="L179" i="27"/>
  <c r="L58" i="27"/>
  <c r="N119" i="27"/>
  <c r="N179" i="27"/>
  <c r="N58" i="27"/>
  <c r="P119" i="27"/>
  <c r="P179" i="27"/>
  <c r="P58" i="27"/>
  <c r="R119" i="27"/>
  <c r="R179" i="27"/>
  <c r="R58" i="27"/>
  <c r="T119" i="27"/>
  <c r="T179" i="27"/>
  <c r="T58" i="27"/>
  <c r="V119" i="27"/>
  <c r="V179" i="27"/>
  <c r="V58" i="27"/>
  <c r="X119" i="27"/>
  <c r="X179" i="27"/>
  <c r="X58" i="27"/>
  <c r="Z119" i="27"/>
  <c r="Z179" i="27"/>
  <c r="Z58" i="27"/>
  <c r="AB119" i="27"/>
  <c r="AB179" i="27"/>
  <c r="AB58" i="27"/>
  <c r="AD119" i="27"/>
  <c r="AD179" i="27"/>
  <c r="AD58" i="27"/>
  <c r="AF119" i="27"/>
  <c r="AF179" i="27"/>
  <c r="AF58" i="27"/>
  <c r="AH119" i="27"/>
  <c r="AH179" i="27"/>
  <c r="AH58" i="27"/>
  <c r="AJ119" i="27"/>
  <c r="AJ179" i="27"/>
  <c r="AJ58" i="27"/>
  <c r="AL119" i="27"/>
  <c r="AL179" i="27"/>
  <c r="AL58" i="27"/>
  <c r="H120" i="27"/>
  <c r="H180" i="27"/>
  <c r="H59" i="27"/>
  <c r="J120" i="27"/>
  <c r="J180" i="27"/>
  <c r="J59" i="27"/>
  <c r="L120" i="27"/>
  <c r="L180" i="27"/>
  <c r="L59" i="27"/>
  <c r="N120" i="27"/>
  <c r="N180" i="27"/>
  <c r="N59" i="27"/>
  <c r="P120" i="27"/>
  <c r="P180" i="27"/>
  <c r="P59" i="27"/>
  <c r="R120" i="27"/>
  <c r="R180" i="27"/>
  <c r="R59" i="27"/>
  <c r="T120" i="27"/>
  <c r="T180" i="27"/>
  <c r="T59" i="27"/>
  <c r="V120" i="27"/>
  <c r="V180" i="27"/>
  <c r="V59" i="27"/>
  <c r="X120" i="27"/>
  <c r="X180" i="27"/>
  <c r="X59" i="27"/>
  <c r="Z120" i="27"/>
  <c r="Z180" i="27"/>
  <c r="Z59" i="27"/>
  <c r="AB120" i="27"/>
  <c r="AB180" i="27"/>
  <c r="AB59" i="27"/>
  <c r="AD120" i="27"/>
  <c r="AD180" i="27"/>
  <c r="AD59" i="27"/>
  <c r="AF120" i="27"/>
  <c r="AF180" i="27"/>
  <c r="AF59" i="27"/>
  <c r="AH120" i="27"/>
  <c r="AH180" i="27"/>
  <c r="AH59" i="27"/>
  <c r="AJ120" i="27"/>
  <c r="AJ180" i="27"/>
  <c r="AJ59" i="27"/>
  <c r="AL120" i="27"/>
  <c r="AL180" i="27"/>
  <c r="AL59" i="27"/>
  <c r="H121" i="27"/>
  <c r="H181" i="27"/>
  <c r="H60" i="27"/>
  <c r="J121" i="27"/>
  <c r="J181" i="27"/>
  <c r="J60" i="27"/>
  <c r="L121" i="27"/>
  <c r="L181" i="27"/>
  <c r="L60" i="27"/>
  <c r="N121" i="27"/>
  <c r="N181" i="27"/>
  <c r="N60" i="27"/>
  <c r="P121" i="27"/>
  <c r="P181" i="27"/>
  <c r="P60" i="27"/>
  <c r="R121" i="27"/>
  <c r="R181" i="27"/>
  <c r="R60" i="27"/>
  <c r="T121" i="27"/>
  <c r="T181" i="27"/>
  <c r="T60" i="27"/>
  <c r="V121" i="27"/>
  <c r="V181" i="27"/>
  <c r="V60" i="27"/>
  <c r="X121" i="27"/>
  <c r="X181" i="27"/>
  <c r="X60" i="27"/>
  <c r="Z121" i="27"/>
  <c r="Z181" i="27"/>
  <c r="Z60" i="27"/>
  <c r="AB121" i="27"/>
  <c r="AB181" i="27"/>
  <c r="AB60" i="27"/>
  <c r="AD121" i="27"/>
  <c r="AD181" i="27"/>
  <c r="AD60" i="27"/>
  <c r="AF121" i="27"/>
  <c r="AF181" i="27"/>
  <c r="AF60" i="27"/>
  <c r="AH121" i="27"/>
  <c r="AH181" i="27"/>
  <c r="AH60" i="27"/>
  <c r="AJ121" i="27"/>
  <c r="AJ181" i="27"/>
  <c r="AJ60" i="27"/>
  <c r="AL121" i="27"/>
  <c r="AL181" i="27"/>
  <c r="AL60" i="27"/>
  <c r="H122" i="27"/>
  <c r="H182" i="27"/>
  <c r="H61" i="27"/>
  <c r="J122" i="27"/>
  <c r="J182" i="27"/>
  <c r="J61" i="27"/>
  <c r="L122" i="27"/>
  <c r="L182" i="27"/>
  <c r="L61" i="27"/>
  <c r="N122" i="27"/>
  <c r="N182" i="27"/>
  <c r="N61" i="27"/>
  <c r="P122" i="27"/>
  <c r="P182" i="27"/>
  <c r="P61" i="27"/>
  <c r="R122" i="27"/>
  <c r="R182" i="27"/>
  <c r="R61" i="27"/>
  <c r="T122" i="27"/>
  <c r="T182" i="27"/>
  <c r="T61" i="27"/>
  <c r="V122" i="27"/>
  <c r="V182" i="27"/>
  <c r="V61" i="27"/>
  <c r="X122" i="27"/>
  <c r="X182" i="27"/>
  <c r="X61" i="27"/>
  <c r="Z122" i="27"/>
  <c r="Z182" i="27"/>
  <c r="Z61" i="27"/>
  <c r="AB122" i="27"/>
  <c r="AB182" i="27"/>
  <c r="AB61" i="27"/>
  <c r="AD122" i="27"/>
  <c r="AD182" i="27"/>
  <c r="AD61" i="27"/>
  <c r="AF122" i="27"/>
  <c r="AF182" i="27"/>
  <c r="AF61" i="27"/>
  <c r="AH122" i="27"/>
  <c r="AH182" i="27"/>
  <c r="AH61" i="27"/>
  <c r="AJ122" i="27"/>
  <c r="AJ182" i="27"/>
  <c r="AJ61" i="27"/>
  <c r="AL122" i="27"/>
  <c r="AL182" i="27"/>
  <c r="AL61" i="27"/>
  <c r="H123" i="27"/>
  <c r="H183" i="27"/>
  <c r="H62" i="27"/>
  <c r="J123" i="27"/>
  <c r="J183" i="27"/>
  <c r="J62" i="27"/>
  <c r="L123" i="27"/>
  <c r="L183" i="27"/>
  <c r="L62" i="27"/>
  <c r="N123" i="27"/>
  <c r="N183" i="27"/>
  <c r="N62" i="27"/>
  <c r="P123" i="27"/>
  <c r="P183" i="27"/>
  <c r="P62" i="27"/>
  <c r="R123" i="27"/>
  <c r="R183" i="27"/>
  <c r="R62" i="27"/>
  <c r="T123" i="27"/>
  <c r="T183" i="27"/>
  <c r="T62" i="27"/>
  <c r="V123" i="27"/>
  <c r="V183" i="27"/>
  <c r="V62" i="27"/>
  <c r="X123" i="27"/>
  <c r="X183" i="27"/>
  <c r="X62" i="27"/>
  <c r="Z123" i="27"/>
  <c r="Z183" i="27"/>
  <c r="Z62" i="27"/>
  <c r="AB123" i="27"/>
  <c r="AB183" i="27"/>
  <c r="AB62" i="27"/>
  <c r="AD123" i="27"/>
  <c r="AD183" i="27"/>
  <c r="AD62" i="27"/>
  <c r="AF123" i="27"/>
  <c r="AF183" i="27"/>
  <c r="AF62" i="27"/>
  <c r="AH123" i="27"/>
  <c r="AH183" i="27"/>
  <c r="AH62" i="27"/>
  <c r="AJ123" i="27"/>
  <c r="AJ183" i="27"/>
  <c r="AJ62" i="27"/>
  <c r="AL123" i="27"/>
  <c r="AL183" i="27"/>
  <c r="AL62" i="27"/>
  <c r="H124" i="27"/>
  <c r="H184" i="27"/>
  <c r="H63" i="27"/>
  <c r="J124" i="27"/>
  <c r="J184" i="27"/>
  <c r="J63" i="27"/>
  <c r="L124" i="27"/>
  <c r="L184" i="27"/>
  <c r="L63" i="27"/>
  <c r="N124" i="27"/>
  <c r="N184" i="27"/>
  <c r="N63" i="27"/>
  <c r="P124" i="27"/>
  <c r="P184" i="27"/>
  <c r="P63" i="27"/>
  <c r="R124" i="27"/>
  <c r="R184" i="27"/>
  <c r="R63" i="27"/>
  <c r="T124" i="27"/>
  <c r="T184" i="27"/>
  <c r="T63" i="27"/>
  <c r="V124" i="27"/>
  <c r="V184" i="27"/>
  <c r="V63" i="27"/>
  <c r="X124" i="27"/>
  <c r="X184" i="27"/>
  <c r="X63" i="27"/>
  <c r="Z124" i="27"/>
  <c r="Z184" i="27"/>
  <c r="Z63" i="27"/>
  <c r="AB124" i="27"/>
  <c r="AB184" i="27"/>
  <c r="AB63" i="27"/>
  <c r="AD124" i="27"/>
  <c r="AD184" i="27"/>
  <c r="AD63" i="27"/>
  <c r="AF124" i="27"/>
  <c r="AF184" i="27"/>
  <c r="AF63" i="27"/>
  <c r="AH124" i="27"/>
  <c r="AH184" i="27"/>
  <c r="AH63" i="27"/>
  <c r="AJ124" i="27"/>
  <c r="AJ184" i="27"/>
  <c r="AJ63" i="27"/>
  <c r="AL124" i="27"/>
  <c r="AL184" i="27"/>
  <c r="AL63" i="27"/>
  <c r="H125" i="27"/>
  <c r="H185" i="27"/>
  <c r="H64" i="27"/>
  <c r="J125" i="27"/>
  <c r="J185" i="27"/>
  <c r="J64" i="27"/>
  <c r="L125" i="27"/>
  <c r="L185" i="27"/>
  <c r="L64" i="27"/>
  <c r="N125" i="27"/>
  <c r="N185" i="27"/>
  <c r="N64" i="27"/>
  <c r="P125" i="27"/>
  <c r="P185" i="27"/>
  <c r="P64" i="27"/>
  <c r="R125" i="27"/>
  <c r="R185" i="27"/>
  <c r="R64" i="27"/>
  <c r="T125" i="27"/>
  <c r="T185" i="27"/>
  <c r="T64" i="27"/>
  <c r="V125" i="27"/>
  <c r="V185" i="27"/>
  <c r="V64" i="27"/>
  <c r="X125" i="27"/>
  <c r="X185" i="27"/>
  <c r="X64" i="27"/>
  <c r="Z125" i="27"/>
  <c r="Z185" i="27"/>
  <c r="Z64" i="27"/>
  <c r="AB125" i="27"/>
  <c r="AB185" i="27"/>
  <c r="AB64" i="27"/>
  <c r="AD125" i="27"/>
  <c r="AD185" i="27"/>
  <c r="AD64" i="27"/>
  <c r="AF125" i="27"/>
  <c r="AF185" i="27"/>
  <c r="AF64" i="27"/>
  <c r="AH125" i="27"/>
  <c r="AH185" i="27"/>
  <c r="AH64" i="27"/>
  <c r="AJ125" i="27"/>
  <c r="AJ185" i="27"/>
  <c r="AJ64" i="27"/>
  <c r="AL125" i="27"/>
  <c r="AL185" i="27"/>
  <c r="AL64" i="27"/>
  <c r="H126" i="27"/>
  <c r="H186" i="27"/>
  <c r="H65" i="27"/>
  <c r="J126" i="27"/>
  <c r="J186" i="27"/>
  <c r="J65" i="27"/>
  <c r="L126" i="27"/>
  <c r="L186" i="27"/>
  <c r="L65" i="27"/>
  <c r="N126" i="27"/>
  <c r="N186" i="27"/>
  <c r="N65" i="27"/>
  <c r="P126" i="27"/>
  <c r="P186" i="27"/>
  <c r="P65" i="27"/>
  <c r="R126" i="27"/>
  <c r="R186" i="27"/>
  <c r="R65" i="27"/>
  <c r="T126" i="27"/>
  <c r="T186" i="27"/>
  <c r="T65" i="27"/>
  <c r="V126" i="27"/>
  <c r="V186" i="27"/>
  <c r="V65" i="27"/>
  <c r="X126" i="27"/>
  <c r="X186" i="27"/>
  <c r="X65" i="27"/>
  <c r="Z126" i="27"/>
  <c r="Z186" i="27"/>
  <c r="Z65" i="27"/>
  <c r="AB126" i="27"/>
  <c r="AB186" i="27"/>
  <c r="AB65" i="27"/>
  <c r="AD126" i="27"/>
  <c r="AD186" i="27"/>
  <c r="AD65" i="27"/>
  <c r="AF126" i="27"/>
  <c r="AF186" i="27"/>
  <c r="AF65" i="27"/>
  <c r="AH126" i="27"/>
  <c r="AH186" i="27"/>
  <c r="AH65" i="27"/>
  <c r="AJ126" i="27"/>
  <c r="AJ186" i="27"/>
  <c r="AJ65" i="27"/>
  <c r="AL126" i="27"/>
  <c r="AL186" i="27"/>
  <c r="AL65" i="27"/>
  <c r="H127" i="27"/>
  <c r="H187" i="27"/>
  <c r="H66" i="27"/>
  <c r="J127" i="27"/>
  <c r="J187" i="27"/>
  <c r="J66" i="27"/>
  <c r="L127" i="27"/>
  <c r="L187" i="27"/>
  <c r="L66" i="27"/>
  <c r="N127" i="27"/>
  <c r="N187" i="27"/>
  <c r="N66" i="27"/>
  <c r="P127" i="27"/>
  <c r="P187" i="27"/>
  <c r="P66" i="27"/>
  <c r="R127" i="27"/>
  <c r="R187" i="27"/>
  <c r="R66" i="27"/>
  <c r="T127" i="27"/>
  <c r="T187" i="27"/>
  <c r="T66" i="27"/>
  <c r="V127" i="27"/>
  <c r="V187" i="27"/>
  <c r="V66" i="27"/>
  <c r="X127" i="27"/>
  <c r="X187" i="27"/>
  <c r="X66" i="27"/>
  <c r="Z127" i="27"/>
  <c r="Z187" i="27"/>
  <c r="Z66" i="27"/>
  <c r="AB127" i="27"/>
  <c r="AB187" i="27"/>
  <c r="AB66" i="27"/>
  <c r="AD127" i="27"/>
  <c r="AD187" i="27"/>
  <c r="AD66" i="27"/>
  <c r="AF127" i="27"/>
  <c r="AF187" i="27"/>
  <c r="AF66" i="27"/>
  <c r="AH127" i="27"/>
  <c r="AH187" i="27"/>
  <c r="AH66" i="27"/>
  <c r="AJ127" i="27"/>
  <c r="AJ187" i="27"/>
  <c r="AJ66" i="27"/>
  <c r="AL127" i="27"/>
  <c r="AL187" i="27"/>
  <c r="AL66" i="27"/>
  <c r="H128" i="27"/>
  <c r="H188" i="27"/>
  <c r="H67" i="27"/>
  <c r="J128" i="27"/>
  <c r="J188" i="27"/>
  <c r="J67" i="27"/>
  <c r="L128" i="27"/>
  <c r="L188" i="27"/>
  <c r="L67" i="27"/>
  <c r="N128" i="27"/>
  <c r="N188" i="27"/>
  <c r="N67" i="27"/>
  <c r="P128" i="27"/>
  <c r="P188" i="27"/>
  <c r="P67" i="27"/>
  <c r="R128" i="27"/>
  <c r="R188" i="27"/>
  <c r="R67" i="27"/>
  <c r="T128" i="27"/>
  <c r="T188" i="27"/>
  <c r="T67" i="27"/>
  <c r="V128" i="27"/>
  <c r="V188" i="27"/>
  <c r="V67" i="27"/>
  <c r="X128" i="27"/>
  <c r="X188" i="27"/>
  <c r="X67" i="27"/>
  <c r="Z128" i="27"/>
  <c r="Z188" i="27"/>
  <c r="Z67" i="27"/>
  <c r="AB128" i="27"/>
  <c r="AB188" i="27"/>
  <c r="AB67" i="27"/>
  <c r="AD128" i="27"/>
  <c r="AD188" i="27"/>
  <c r="AD67" i="27"/>
  <c r="AF128" i="27"/>
  <c r="AF188" i="27"/>
  <c r="AF67" i="27"/>
  <c r="AH128" i="27"/>
  <c r="AH188" i="27"/>
  <c r="AH67" i="27"/>
  <c r="AJ128" i="27"/>
  <c r="AJ188" i="27"/>
  <c r="AJ67" i="27"/>
  <c r="AL128" i="27"/>
  <c r="AL188" i="27"/>
  <c r="AL67" i="27"/>
  <c r="H129" i="27"/>
  <c r="H189" i="27"/>
  <c r="H68" i="27"/>
  <c r="J129" i="27"/>
  <c r="J189" i="27"/>
  <c r="J68" i="27"/>
  <c r="L129" i="27"/>
  <c r="L189" i="27"/>
  <c r="L68" i="27"/>
  <c r="N129" i="27"/>
  <c r="N189" i="27"/>
  <c r="N68" i="27"/>
  <c r="P129" i="27"/>
  <c r="P189" i="27"/>
  <c r="P68" i="27"/>
  <c r="R129" i="27"/>
  <c r="R189" i="27"/>
  <c r="R68" i="27"/>
  <c r="T129" i="27"/>
  <c r="T189" i="27"/>
  <c r="T68" i="27"/>
  <c r="V129" i="27"/>
  <c r="V189" i="27"/>
  <c r="V68" i="27"/>
  <c r="X129" i="27"/>
  <c r="X189" i="27"/>
  <c r="X68" i="27"/>
  <c r="Z129" i="27"/>
  <c r="Z189" i="27"/>
  <c r="Z68" i="27"/>
  <c r="AB129" i="27"/>
  <c r="AB189" i="27"/>
  <c r="AB68" i="27"/>
  <c r="AD129" i="27"/>
  <c r="AD189" i="27"/>
  <c r="AD68" i="27"/>
  <c r="AF129" i="27"/>
  <c r="AF189" i="27"/>
  <c r="AF68" i="27"/>
  <c r="AH129" i="27"/>
  <c r="AH189" i="27"/>
  <c r="AH68" i="27"/>
  <c r="AJ129" i="27"/>
  <c r="AJ189" i="27"/>
  <c r="AJ68" i="27"/>
  <c r="AL129" i="27"/>
  <c r="AL189" i="27"/>
  <c r="AL68" i="27"/>
  <c r="H130" i="27"/>
  <c r="H190" i="27"/>
  <c r="H69" i="27"/>
  <c r="J130" i="27"/>
  <c r="J190" i="27"/>
  <c r="J69" i="27"/>
  <c r="L130" i="27"/>
  <c r="L190" i="27"/>
  <c r="L69" i="27"/>
  <c r="N130" i="27"/>
  <c r="N190" i="27"/>
  <c r="N69" i="27"/>
  <c r="P130" i="27"/>
  <c r="P190" i="27"/>
  <c r="P69" i="27"/>
  <c r="R130" i="27"/>
  <c r="R190" i="27"/>
  <c r="R69" i="27"/>
  <c r="T130" i="27"/>
  <c r="T190" i="27"/>
  <c r="T69" i="27"/>
  <c r="V130" i="27"/>
  <c r="V190" i="27"/>
  <c r="V69" i="27"/>
  <c r="X130" i="27"/>
  <c r="X190" i="27"/>
  <c r="X69" i="27"/>
  <c r="Z130" i="27"/>
  <c r="Z190" i="27"/>
  <c r="Z69" i="27"/>
  <c r="AB130" i="27"/>
  <c r="AB190" i="27"/>
  <c r="AB69" i="27"/>
  <c r="AD130" i="27"/>
  <c r="AD190" i="27"/>
  <c r="AD69" i="27"/>
  <c r="AF130" i="27"/>
  <c r="AF190" i="27"/>
  <c r="AF69" i="27"/>
  <c r="AH130" i="27"/>
  <c r="AH190" i="27"/>
  <c r="AH69" i="27"/>
  <c r="AJ130" i="27"/>
  <c r="AJ190" i="27"/>
  <c r="AJ69" i="27"/>
  <c r="AL130" i="27"/>
  <c r="AL190" i="27"/>
  <c r="AL69" i="27"/>
  <c r="AL107" i="28"/>
  <c r="AL167" i="28"/>
  <c r="AL46" i="28"/>
  <c r="AJ107" i="28"/>
  <c r="AJ167" i="28"/>
  <c r="AJ46" i="28"/>
  <c r="AH107" i="28"/>
  <c r="AH167" i="28"/>
  <c r="AH46" i="28"/>
  <c r="AK130" i="28"/>
  <c r="AK190" i="28"/>
  <c r="AK69" i="28"/>
  <c r="AI130" i="28"/>
  <c r="AI190" i="28"/>
  <c r="AI69" i="28"/>
  <c r="AL68" i="28"/>
  <c r="AL129" i="28"/>
  <c r="AL189" i="28"/>
  <c r="AJ68" i="28"/>
  <c r="AJ129" i="28"/>
  <c r="AJ189" i="28"/>
  <c r="AH68" i="28"/>
  <c r="AH129" i="28"/>
  <c r="AH189" i="28"/>
  <c r="AK128" i="28"/>
  <c r="AK188" i="28"/>
  <c r="AK67" i="28"/>
  <c r="AI128" i="28"/>
  <c r="AI188" i="28"/>
  <c r="AI67" i="28"/>
  <c r="AL66" i="28"/>
  <c r="AL127" i="28"/>
  <c r="AL187" i="28"/>
  <c r="AJ66" i="28"/>
  <c r="AJ127" i="28"/>
  <c r="AJ187" i="28"/>
  <c r="AH66" i="28"/>
  <c r="AH127" i="28"/>
  <c r="AH187" i="28"/>
  <c r="AK126" i="28"/>
  <c r="AK186" i="28"/>
  <c r="AK65" i="28"/>
  <c r="AI126" i="28"/>
  <c r="AI186" i="28"/>
  <c r="AI65" i="28"/>
  <c r="AL64" i="28"/>
  <c r="AL125" i="28"/>
  <c r="AL185" i="28"/>
  <c r="AJ64" i="28"/>
  <c r="AJ125" i="28"/>
  <c r="AJ185" i="28"/>
  <c r="AH64" i="28"/>
  <c r="AH125" i="28"/>
  <c r="AH185" i="28"/>
  <c r="AK124" i="28"/>
  <c r="AK184" i="28"/>
  <c r="AK63" i="28"/>
  <c r="AI124" i="28"/>
  <c r="AI184" i="28"/>
  <c r="AI63" i="28"/>
  <c r="AL62" i="28"/>
  <c r="AL123" i="28"/>
  <c r="AL183" i="28"/>
  <c r="AJ62" i="28"/>
  <c r="AJ123" i="28"/>
  <c r="AJ183" i="28"/>
  <c r="AH62" i="28"/>
  <c r="AH123" i="28"/>
  <c r="AH183" i="28"/>
  <c r="AK122" i="28"/>
  <c r="AK182" i="28"/>
  <c r="AK61" i="28"/>
  <c r="AI122" i="28"/>
  <c r="AI182" i="28"/>
  <c r="AI61" i="28"/>
  <c r="AL60" i="28"/>
  <c r="AL121" i="28"/>
  <c r="AL181" i="28"/>
  <c r="AJ60" i="28"/>
  <c r="AJ121" i="28"/>
  <c r="AJ181" i="28"/>
  <c r="AH60" i="28"/>
  <c r="AH121" i="28"/>
  <c r="AH181" i="28"/>
  <c r="AK120" i="28"/>
  <c r="AK180" i="28"/>
  <c r="AK59" i="28"/>
  <c r="AI120" i="28"/>
  <c r="AI180" i="28"/>
  <c r="AI59" i="28"/>
  <c r="AL58" i="28"/>
  <c r="AL119" i="28"/>
  <c r="AL179" i="28"/>
  <c r="AJ58" i="28"/>
  <c r="AJ119" i="28"/>
  <c r="AJ179" i="28"/>
  <c r="AH58" i="28"/>
  <c r="AH119" i="28"/>
  <c r="AH179" i="28"/>
  <c r="AK118" i="28"/>
  <c r="AK178" i="28"/>
  <c r="AK57" i="28"/>
  <c r="AI118" i="28"/>
  <c r="AI178" i="28"/>
  <c r="AI57" i="28"/>
  <c r="AL56" i="28"/>
  <c r="AL117" i="28"/>
  <c r="AL177" i="28"/>
  <c r="AJ56" i="28"/>
  <c r="AJ117" i="28"/>
  <c r="AJ177" i="28"/>
  <c r="AH56" i="28"/>
  <c r="AH117" i="28"/>
  <c r="AH177" i="28"/>
  <c r="AK116" i="28"/>
  <c r="AK176" i="28"/>
  <c r="AK55" i="28"/>
  <c r="AI116" i="28"/>
  <c r="AI176" i="28"/>
  <c r="AI55" i="28"/>
  <c r="AL54" i="28"/>
  <c r="AL115" i="28"/>
  <c r="AL175" i="28"/>
  <c r="AJ54" i="28"/>
  <c r="AJ115" i="28"/>
  <c r="AJ175" i="28"/>
  <c r="AH54" i="28"/>
  <c r="AH115" i="28"/>
  <c r="AH175" i="28"/>
  <c r="AK114" i="28"/>
  <c r="AK174" i="28"/>
  <c r="AK53" i="28"/>
  <c r="AI114" i="28"/>
  <c r="AI174" i="28"/>
  <c r="AI53" i="28"/>
  <c r="AL52" i="28"/>
  <c r="AL113" i="28"/>
  <c r="AL173" i="28"/>
  <c r="AJ52" i="28"/>
  <c r="AJ113" i="28"/>
  <c r="AJ173" i="28"/>
  <c r="AH52" i="28"/>
  <c r="AH113" i="28"/>
  <c r="AH173" i="28"/>
  <c r="AL112" i="28"/>
  <c r="AL172" i="28"/>
  <c r="AL51" i="28"/>
  <c r="AJ112" i="28"/>
  <c r="AJ172" i="28"/>
  <c r="AJ51" i="28"/>
  <c r="AH112" i="28"/>
  <c r="AH172" i="28"/>
  <c r="AH51" i="28"/>
  <c r="AK50" i="28"/>
  <c r="AK111" i="28"/>
  <c r="AK171" i="28"/>
  <c r="AI50" i="28"/>
  <c r="AI111" i="28"/>
  <c r="AI171" i="28"/>
  <c r="AL110" i="28"/>
  <c r="AL170" i="28"/>
  <c r="AL49" i="28"/>
  <c r="AJ110" i="28"/>
  <c r="AJ170" i="28"/>
  <c r="AJ49" i="28"/>
  <c r="AH110" i="28"/>
  <c r="AH170" i="28"/>
  <c r="AH49" i="28"/>
  <c r="AK48" i="28"/>
  <c r="AK109" i="28"/>
  <c r="AK169" i="28"/>
  <c r="AI48" i="28"/>
  <c r="AI109" i="28"/>
  <c r="AI169" i="28"/>
  <c r="AL108" i="28"/>
  <c r="AL168" i="28"/>
  <c r="AL47" i="28"/>
  <c r="AJ108" i="28"/>
  <c r="AJ168" i="28"/>
  <c r="AJ47" i="28"/>
  <c r="AH108" i="28"/>
  <c r="AH168" i="28"/>
  <c r="AH47" i="28"/>
  <c r="AL107" i="30"/>
  <c r="AL167" i="30"/>
  <c r="AL46" i="30"/>
  <c r="AJ107" i="30"/>
  <c r="AJ167" i="30"/>
  <c r="AJ46" i="30"/>
  <c r="AK130" i="30"/>
  <c r="AK190" i="30"/>
  <c r="AK69" i="30"/>
  <c r="AK129" i="30"/>
  <c r="AK189" i="30"/>
  <c r="AK68" i="30"/>
  <c r="AK128" i="30"/>
  <c r="AK188" i="30"/>
  <c r="AK67" i="30"/>
  <c r="AK127" i="30"/>
  <c r="AK187" i="30"/>
  <c r="AK66" i="30"/>
  <c r="AK126" i="30"/>
  <c r="AK186" i="30"/>
  <c r="AK65" i="30"/>
  <c r="AK125" i="30"/>
  <c r="AK185" i="30"/>
  <c r="AK64" i="30"/>
  <c r="AK124" i="30"/>
  <c r="AK184" i="30"/>
  <c r="AK63" i="30"/>
  <c r="AK123" i="30"/>
  <c r="AK183" i="30"/>
  <c r="AK62" i="30"/>
  <c r="AK122" i="30"/>
  <c r="AK182" i="30"/>
  <c r="AK61" i="30"/>
  <c r="AK121" i="30"/>
  <c r="AK181" i="30"/>
  <c r="AK60" i="30"/>
  <c r="AK120" i="30"/>
  <c r="AK180" i="30"/>
  <c r="AK59" i="30"/>
  <c r="AK119" i="30"/>
  <c r="AK179" i="30"/>
  <c r="AK58" i="30"/>
  <c r="AK118" i="30"/>
  <c r="AK178" i="30"/>
  <c r="AK57" i="30"/>
  <c r="AK117" i="30"/>
  <c r="AK177" i="30"/>
  <c r="AK56" i="30"/>
  <c r="AK116" i="30"/>
  <c r="AK176" i="30"/>
  <c r="AK55" i="30"/>
  <c r="AK115" i="30"/>
  <c r="AK175" i="30"/>
  <c r="AK54" i="30"/>
  <c r="AK114" i="30"/>
  <c r="AK174" i="30"/>
  <c r="AK53" i="30"/>
  <c r="AK113" i="30"/>
  <c r="AK173" i="30"/>
  <c r="AK52" i="30"/>
  <c r="AK112" i="30"/>
  <c r="AK172" i="30"/>
  <c r="AK51" i="30"/>
  <c r="AK111" i="30"/>
  <c r="AK171" i="30"/>
  <c r="AK50" i="30"/>
  <c r="AK110" i="30"/>
  <c r="AK170" i="30"/>
  <c r="AK49" i="30"/>
  <c r="AK109" i="30"/>
  <c r="AK169" i="30"/>
  <c r="AK48" i="30"/>
  <c r="AK108" i="30"/>
  <c r="AK168" i="30"/>
  <c r="AK47" i="30"/>
  <c r="F107" i="30"/>
  <c r="F167" i="30"/>
  <c r="F46" i="30"/>
  <c r="AH107" i="30"/>
  <c r="AH167" i="30"/>
  <c r="AH46" i="30"/>
  <c r="AF107" i="30"/>
  <c r="AF167" i="30"/>
  <c r="AF46" i="30"/>
  <c r="AD107" i="30"/>
  <c r="AD167" i="30"/>
  <c r="AD46" i="30"/>
  <c r="AB107" i="30"/>
  <c r="AB167" i="30"/>
  <c r="AB46" i="30"/>
  <c r="Z107" i="30"/>
  <c r="Z167" i="30"/>
  <c r="Z46" i="30"/>
  <c r="X107" i="30"/>
  <c r="X167" i="30"/>
  <c r="X46" i="30"/>
  <c r="V107" i="30"/>
  <c r="V167" i="30"/>
  <c r="V46" i="30"/>
  <c r="T107" i="30"/>
  <c r="T167" i="30"/>
  <c r="T46" i="30"/>
  <c r="R107" i="30"/>
  <c r="R167" i="30"/>
  <c r="R46" i="30"/>
  <c r="P107" i="30"/>
  <c r="P167" i="30"/>
  <c r="P46" i="30"/>
  <c r="N107" i="30"/>
  <c r="N167" i="30"/>
  <c r="N46" i="30"/>
  <c r="L107" i="30"/>
  <c r="L167" i="30"/>
  <c r="L46" i="30"/>
  <c r="J107" i="30"/>
  <c r="J167" i="30"/>
  <c r="J46" i="30"/>
  <c r="H107" i="30"/>
  <c r="H167" i="30"/>
  <c r="H46" i="30"/>
  <c r="AI130" i="30"/>
  <c r="AI190" i="30"/>
  <c r="AI69" i="30"/>
  <c r="AG130" i="30"/>
  <c r="AG190" i="30"/>
  <c r="AG69" i="30"/>
  <c r="AE130" i="30"/>
  <c r="AE190" i="30"/>
  <c r="AE69" i="30"/>
  <c r="AC130" i="30"/>
  <c r="AC190" i="30"/>
  <c r="AC69" i="30"/>
  <c r="AA130" i="30"/>
  <c r="AA190" i="30"/>
  <c r="AA69" i="30"/>
  <c r="Y130" i="30"/>
  <c r="Y190" i="30"/>
  <c r="Y69" i="30"/>
  <c r="W130" i="30"/>
  <c r="W190" i="30"/>
  <c r="W69" i="30"/>
  <c r="U130" i="30"/>
  <c r="U190" i="30"/>
  <c r="U69" i="30"/>
  <c r="S130" i="30"/>
  <c r="S190" i="30"/>
  <c r="S69" i="30"/>
  <c r="Q130" i="30"/>
  <c r="Q190" i="30"/>
  <c r="Q69" i="30"/>
  <c r="O130" i="30"/>
  <c r="O190" i="30"/>
  <c r="O69" i="30"/>
  <c r="M130" i="30"/>
  <c r="M190" i="30"/>
  <c r="M69" i="30"/>
  <c r="K130" i="30"/>
  <c r="K190" i="30"/>
  <c r="K69" i="30"/>
  <c r="I130" i="30"/>
  <c r="I190" i="30"/>
  <c r="I69" i="30"/>
  <c r="G130" i="30"/>
  <c r="G190" i="30"/>
  <c r="G69" i="30"/>
  <c r="AI129" i="30"/>
  <c r="AI189" i="30"/>
  <c r="AI68" i="30"/>
  <c r="AG129" i="30"/>
  <c r="AG189" i="30"/>
  <c r="AG68" i="30"/>
  <c r="AE129" i="30"/>
  <c r="AE189" i="30"/>
  <c r="AE68" i="30"/>
  <c r="AC129" i="30"/>
  <c r="AC189" i="30"/>
  <c r="AC68" i="30"/>
  <c r="AA129" i="30"/>
  <c r="AA189" i="30"/>
  <c r="AA68" i="30"/>
  <c r="Y129" i="30"/>
  <c r="Y189" i="30"/>
  <c r="Y68" i="30"/>
  <c r="W129" i="30"/>
  <c r="W189" i="30"/>
  <c r="W68" i="30"/>
  <c r="U129" i="30"/>
  <c r="U189" i="30"/>
  <c r="U68" i="30"/>
  <c r="S129" i="30"/>
  <c r="S189" i="30"/>
  <c r="S68" i="30"/>
  <c r="Q129" i="30"/>
  <c r="Q189" i="30"/>
  <c r="Q68" i="30"/>
  <c r="O129" i="30"/>
  <c r="O189" i="30"/>
  <c r="O68" i="30"/>
  <c r="M129" i="30"/>
  <c r="M189" i="30"/>
  <c r="M68" i="30"/>
  <c r="K129" i="30"/>
  <c r="K189" i="30"/>
  <c r="K68" i="30"/>
  <c r="I129" i="30"/>
  <c r="I189" i="30"/>
  <c r="I68" i="30"/>
  <c r="G129" i="30"/>
  <c r="G189" i="30"/>
  <c r="G68" i="30"/>
  <c r="AI128" i="30"/>
  <c r="AI188" i="30"/>
  <c r="AI67" i="30"/>
  <c r="AG128" i="30"/>
  <c r="AG188" i="30"/>
  <c r="AG67" i="30"/>
  <c r="AE128" i="30"/>
  <c r="AE188" i="30"/>
  <c r="AE67" i="30"/>
  <c r="AC128" i="30"/>
  <c r="AC188" i="30"/>
  <c r="AC67" i="30"/>
  <c r="AA128" i="30"/>
  <c r="AA188" i="30"/>
  <c r="AA67" i="30"/>
  <c r="Y128" i="30"/>
  <c r="Y188" i="30"/>
  <c r="Y67" i="30"/>
  <c r="W128" i="30"/>
  <c r="W188" i="30"/>
  <c r="W67" i="30"/>
  <c r="U128" i="30"/>
  <c r="U188" i="30"/>
  <c r="U67" i="30"/>
  <c r="S128" i="30"/>
  <c r="S188" i="30"/>
  <c r="S67" i="30"/>
  <c r="Q128" i="30"/>
  <c r="Q188" i="30"/>
  <c r="Q67" i="30"/>
  <c r="O128" i="30"/>
  <c r="O188" i="30"/>
  <c r="O67" i="30"/>
  <c r="M128" i="30"/>
  <c r="M188" i="30"/>
  <c r="M67" i="30"/>
  <c r="K128" i="30"/>
  <c r="K188" i="30"/>
  <c r="K67" i="30"/>
  <c r="I128" i="30"/>
  <c r="I188" i="30"/>
  <c r="I67" i="30"/>
  <c r="G128" i="30"/>
  <c r="G188" i="30"/>
  <c r="AM188" i="30"/>
  <c r="G67" i="30"/>
  <c r="AI127" i="30"/>
  <c r="AI187" i="30"/>
  <c r="AI66" i="30"/>
  <c r="AG127" i="30"/>
  <c r="AG187" i="30"/>
  <c r="AG66" i="30"/>
  <c r="AE127" i="30"/>
  <c r="AE187" i="30"/>
  <c r="AE66" i="30"/>
  <c r="AC127" i="30"/>
  <c r="AC187" i="30"/>
  <c r="AC66" i="30"/>
  <c r="AA127" i="30"/>
  <c r="AA187" i="30"/>
  <c r="AA66" i="30"/>
  <c r="Y127" i="30"/>
  <c r="Y187" i="30"/>
  <c r="Y66" i="30"/>
  <c r="W127" i="30"/>
  <c r="W187" i="30"/>
  <c r="W66" i="30"/>
  <c r="U127" i="30"/>
  <c r="U187" i="30"/>
  <c r="U66" i="30"/>
  <c r="S127" i="30"/>
  <c r="S187" i="30"/>
  <c r="S66" i="30"/>
  <c r="Q127" i="30"/>
  <c r="Q187" i="30"/>
  <c r="Q66" i="30"/>
  <c r="O127" i="30"/>
  <c r="O187" i="30"/>
  <c r="O66" i="30"/>
  <c r="M127" i="30"/>
  <c r="M187" i="30"/>
  <c r="M66" i="30"/>
  <c r="K127" i="30"/>
  <c r="K187" i="30"/>
  <c r="K66" i="30"/>
  <c r="I127" i="30"/>
  <c r="I187" i="30"/>
  <c r="I66" i="30"/>
  <c r="G127" i="30"/>
  <c r="G187" i="30"/>
  <c r="AM187" i="30"/>
  <c r="G66" i="30"/>
  <c r="AI126" i="30"/>
  <c r="AI186" i="30"/>
  <c r="AI65" i="30"/>
  <c r="AG126" i="30"/>
  <c r="AG186" i="30"/>
  <c r="AG65" i="30"/>
  <c r="AE126" i="30"/>
  <c r="AE186" i="30"/>
  <c r="AE65" i="30"/>
  <c r="AC126" i="30"/>
  <c r="AC186" i="30"/>
  <c r="AC65" i="30"/>
  <c r="AA126" i="30"/>
  <c r="AA186" i="30"/>
  <c r="AA65" i="30"/>
  <c r="Y126" i="30"/>
  <c r="Y186" i="30"/>
  <c r="Y65" i="30"/>
  <c r="W126" i="30"/>
  <c r="W186" i="30"/>
  <c r="W65" i="30"/>
  <c r="U126" i="30"/>
  <c r="U186" i="30"/>
  <c r="U65" i="30"/>
  <c r="S126" i="30"/>
  <c r="S186" i="30"/>
  <c r="S65" i="30"/>
  <c r="Q126" i="30"/>
  <c r="Q186" i="30"/>
  <c r="Q65" i="30"/>
  <c r="O126" i="30"/>
  <c r="O186" i="30"/>
  <c r="O65" i="30"/>
  <c r="M126" i="30"/>
  <c r="M186" i="30"/>
  <c r="M65" i="30"/>
  <c r="K126" i="30"/>
  <c r="K186" i="30"/>
  <c r="K65" i="30"/>
  <c r="I126" i="30"/>
  <c r="I186" i="30"/>
  <c r="I65" i="30"/>
  <c r="G126" i="30"/>
  <c r="G186" i="30"/>
  <c r="G65" i="30"/>
  <c r="AI125" i="30"/>
  <c r="AI185" i="30"/>
  <c r="AI64" i="30"/>
  <c r="AG125" i="30"/>
  <c r="AG185" i="30"/>
  <c r="AG64" i="30"/>
  <c r="AE125" i="30"/>
  <c r="AE185" i="30"/>
  <c r="AE64" i="30"/>
  <c r="AC125" i="30"/>
  <c r="AC185" i="30"/>
  <c r="AC64" i="30"/>
  <c r="AA125" i="30"/>
  <c r="AA185" i="30"/>
  <c r="AA64" i="30"/>
  <c r="Y125" i="30"/>
  <c r="Y185" i="30"/>
  <c r="Y64" i="30"/>
  <c r="W125" i="30"/>
  <c r="W185" i="30"/>
  <c r="W64" i="30"/>
  <c r="U125" i="30"/>
  <c r="U185" i="30"/>
  <c r="U64" i="30"/>
  <c r="S125" i="30"/>
  <c r="S185" i="30"/>
  <c r="S64" i="30"/>
  <c r="Q125" i="30"/>
  <c r="Q185" i="30"/>
  <c r="Q64" i="30"/>
  <c r="O125" i="30"/>
  <c r="O185" i="30"/>
  <c r="O64" i="30"/>
  <c r="M125" i="30"/>
  <c r="M185" i="30"/>
  <c r="M64" i="30"/>
  <c r="K125" i="30"/>
  <c r="K185" i="30"/>
  <c r="K64" i="30"/>
  <c r="I125" i="30"/>
  <c r="I185" i="30"/>
  <c r="I64" i="30"/>
  <c r="G125" i="30"/>
  <c r="G185" i="30"/>
  <c r="G64" i="30"/>
  <c r="AI124" i="30"/>
  <c r="AI184" i="30"/>
  <c r="AI63" i="30"/>
  <c r="AG124" i="30"/>
  <c r="AG184" i="30"/>
  <c r="AG63" i="30"/>
  <c r="AE124" i="30"/>
  <c r="AE184" i="30"/>
  <c r="AE63" i="30"/>
  <c r="AC124" i="30"/>
  <c r="AC184" i="30"/>
  <c r="AC63" i="30"/>
  <c r="AA124" i="30"/>
  <c r="AA184" i="30"/>
  <c r="AA63" i="30"/>
  <c r="Y124" i="30"/>
  <c r="Y184" i="30"/>
  <c r="Y63" i="30"/>
  <c r="W124" i="30"/>
  <c r="W184" i="30"/>
  <c r="W63" i="30"/>
  <c r="U124" i="30"/>
  <c r="U184" i="30"/>
  <c r="U63" i="30"/>
  <c r="S124" i="30"/>
  <c r="S184" i="30"/>
  <c r="S63" i="30"/>
  <c r="Q124" i="30"/>
  <c r="Q184" i="30"/>
  <c r="Q63" i="30"/>
  <c r="O124" i="30"/>
  <c r="O184" i="30"/>
  <c r="O63" i="30"/>
  <c r="M124" i="30"/>
  <c r="M184" i="30"/>
  <c r="M63" i="30"/>
  <c r="K124" i="30"/>
  <c r="K184" i="30"/>
  <c r="K63" i="30"/>
  <c r="I124" i="30"/>
  <c r="I184" i="30"/>
  <c r="I63" i="30"/>
  <c r="G124" i="30"/>
  <c r="G184" i="30"/>
  <c r="AM184" i="30"/>
  <c r="G63" i="30"/>
  <c r="AI123" i="30"/>
  <c r="AI183" i="30"/>
  <c r="AI62" i="30"/>
  <c r="AG123" i="30"/>
  <c r="AG183" i="30"/>
  <c r="AG62" i="30"/>
  <c r="AE123" i="30"/>
  <c r="AE183" i="30"/>
  <c r="AE62" i="30"/>
  <c r="AC123" i="30"/>
  <c r="AC183" i="30"/>
  <c r="AC62" i="30"/>
  <c r="AA123" i="30"/>
  <c r="AA183" i="30"/>
  <c r="AA62" i="30"/>
  <c r="Y123" i="30"/>
  <c r="Y183" i="30"/>
  <c r="Y62" i="30"/>
  <c r="W123" i="30"/>
  <c r="W183" i="30"/>
  <c r="W62" i="30"/>
  <c r="U123" i="30"/>
  <c r="U183" i="30"/>
  <c r="U62" i="30"/>
  <c r="S123" i="30"/>
  <c r="S183" i="30"/>
  <c r="S62" i="30"/>
  <c r="Q123" i="30"/>
  <c r="Q183" i="30"/>
  <c r="Q62" i="30"/>
  <c r="O123" i="30"/>
  <c r="O183" i="30"/>
  <c r="O62" i="30"/>
  <c r="M123" i="30"/>
  <c r="M183" i="30"/>
  <c r="M62" i="30"/>
  <c r="K123" i="30"/>
  <c r="K183" i="30"/>
  <c r="K62" i="30"/>
  <c r="I123" i="30"/>
  <c r="I183" i="30"/>
  <c r="I62" i="30"/>
  <c r="G123" i="30"/>
  <c r="G183" i="30"/>
  <c r="AM183" i="30"/>
  <c r="G62" i="30"/>
  <c r="AI122" i="30"/>
  <c r="AI182" i="30"/>
  <c r="AI61" i="30"/>
  <c r="AG122" i="30"/>
  <c r="AG182" i="30"/>
  <c r="AG61" i="30"/>
  <c r="AE122" i="30"/>
  <c r="AE182" i="30"/>
  <c r="AE61" i="30"/>
  <c r="AC122" i="30"/>
  <c r="AC182" i="30"/>
  <c r="AC61" i="30"/>
  <c r="AA122" i="30"/>
  <c r="AA182" i="30"/>
  <c r="AA61" i="30"/>
  <c r="Y122" i="30"/>
  <c r="Y182" i="30"/>
  <c r="Y61" i="30"/>
  <c r="W122" i="30"/>
  <c r="W182" i="30"/>
  <c r="W61" i="30"/>
  <c r="U122" i="30"/>
  <c r="U182" i="30"/>
  <c r="U61" i="30"/>
  <c r="S122" i="30"/>
  <c r="S182" i="30"/>
  <c r="S61" i="30"/>
  <c r="Q122" i="30"/>
  <c r="Q182" i="30"/>
  <c r="Q61" i="30"/>
  <c r="O122" i="30"/>
  <c r="O182" i="30"/>
  <c r="O61" i="30"/>
  <c r="M122" i="30"/>
  <c r="M182" i="30"/>
  <c r="M61" i="30"/>
  <c r="K122" i="30"/>
  <c r="K182" i="30"/>
  <c r="K61" i="30"/>
  <c r="I122" i="30"/>
  <c r="I182" i="30"/>
  <c r="I61" i="30"/>
  <c r="G122" i="30"/>
  <c r="G182" i="30"/>
  <c r="G61" i="30"/>
  <c r="AI121" i="30"/>
  <c r="AI181" i="30"/>
  <c r="AI60" i="30"/>
  <c r="AG121" i="30"/>
  <c r="AG181" i="30"/>
  <c r="AG60" i="30"/>
  <c r="AE121" i="30"/>
  <c r="AE181" i="30"/>
  <c r="AE60" i="30"/>
  <c r="AC121" i="30"/>
  <c r="AC181" i="30"/>
  <c r="AC60" i="30"/>
  <c r="AA121" i="30"/>
  <c r="AA181" i="30"/>
  <c r="AA60" i="30"/>
  <c r="Y121" i="30"/>
  <c r="Y181" i="30"/>
  <c r="Y60" i="30"/>
  <c r="W121" i="30"/>
  <c r="W181" i="30"/>
  <c r="W60" i="30"/>
  <c r="U121" i="30"/>
  <c r="U181" i="30"/>
  <c r="U60" i="30"/>
  <c r="S121" i="30"/>
  <c r="S181" i="30"/>
  <c r="S60" i="30"/>
  <c r="Q121" i="30"/>
  <c r="Q181" i="30"/>
  <c r="Q60" i="30"/>
  <c r="O121" i="30"/>
  <c r="O181" i="30"/>
  <c r="O60" i="30"/>
  <c r="M121" i="30"/>
  <c r="M181" i="30"/>
  <c r="M60" i="30"/>
  <c r="K121" i="30"/>
  <c r="K181" i="30"/>
  <c r="K60" i="30"/>
  <c r="I121" i="30"/>
  <c r="I181" i="30"/>
  <c r="I60" i="30"/>
  <c r="G121" i="30"/>
  <c r="G181" i="30"/>
  <c r="G60" i="30"/>
  <c r="AI120" i="30"/>
  <c r="AI180" i="30"/>
  <c r="AI59" i="30"/>
  <c r="AG120" i="30"/>
  <c r="AG180" i="30"/>
  <c r="AG59" i="30"/>
  <c r="AE120" i="30"/>
  <c r="AE180" i="30"/>
  <c r="AE59" i="30"/>
  <c r="AC120" i="30"/>
  <c r="AC180" i="30"/>
  <c r="AC59" i="30"/>
  <c r="AA120" i="30"/>
  <c r="AA180" i="30"/>
  <c r="AA59" i="30"/>
  <c r="Y120" i="30"/>
  <c r="Y180" i="30"/>
  <c r="Y59" i="30"/>
  <c r="W120" i="30"/>
  <c r="W180" i="30"/>
  <c r="W59" i="30"/>
  <c r="U120" i="30"/>
  <c r="U180" i="30"/>
  <c r="U59" i="30"/>
  <c r="S120" i="30"/>
  <c r="S180" i="30"/>
  <c r="S59" i="30"/>
  <c r="Q120" i="30"/>
  <c r="Q180" i="30"/>
  <c r="Q59" i="30"/>
  <c r="O120" i="30"/>
  <c r="O180" i="30"/>
  <c r="O59" i="30"/>
  <c r="M120" i="30"/>
  <c r="M180" i="30"/>
  <c r="M59" i="30"/>
  <c r="K120" i="30"/>
  <c r="K180" i="30"/>
  <c r="K59" i="30"/>
  <c r="I120" i="30"/>
  <c r="I180" i="30"/>
  <c r="I59" i="30"/>
  <c r="G120" i="30"/>
  <c r="G180" i="30"/>
  <c r="AM180" i="30"/>
  <c r="G59" i="30"/>
  <c r="AI119" i="30"/>
  <c r="AI179" i="30"/>
  <c r="AI58" i="30"/>
  <c r="AG119" i="30"/>
  <c r="AG179" i="30"/>
  <c r="AG58" i="30"/>
  <c r="AE119" i="30"/>
  <c r="AE179" i="30"/>
  <c r="AE58" i="30"/>
  <c r="AC119" i="30"/>
  <c r="AC179" i="30"/>
  <c r="AC58" i="30"/>
  <c r="AA119" i="30"/>
  <c r="AA179" i="30"/>
  <c r="AA58" i="30"/>
  <c r="Y119" i="30"/>
  <c r="Y179" i="30"/>
  <c r="Y58" i="30"/>
  <c r="W119" i="30"/>
  <c r="W179" i="30"/>
  <c r="W58" i="30"/>
  <c r="U119" i="30"/>
  <c r="U179" i="30"/>
  <c r="U58" i="30"/>
  <c r="S119" i="30"/>
  <c r="S179" i="30"/>
  <c r="S58" i="30"/>
  <c r="Q119" i="30"/>
  <c r="Q179" i="30"/>
  <c r="Q58" i="30"/>
  <c r="O119" i="30"/>
  <c r="O179" i="30"/>
  <c r="O58" i="30"/>
  <c r="M119" i="30"/>
  <c r="M179" i="30"/>
  <c r="M58" i="30"/>
  <c r="K119" i="30"/>
  <c r="K179" i="30"/>
  <c r="K58" i="30"/>
  <c r="I119" i="30"/>
  <c r="I179" i="30"/>
  <c r="I58" i="30"/>
  <c r="G119" i="30"/>
  <c r="G179" i="30"/>
  <c r="AM179" i="30"/>
  <c r="G58" i="30"/>
  <c r="AI118" i="30"/>
  <c r="AI178" i="30"/>
  <c r="AI57" i="30"/>
  <c r="AG118" i="30"/>
  <c r="AG178" i="30"/>
  <c r="AG57" i="30"/>
  <c r="AE118" i="30"/>
  <c r="AE178" i="30"/>
  <c r="AE57" i="30"/>
  <c r="AC118" i="30"/>
  <c r="AC178" i="30"/>
  <c r="AC57" i="30"/>
  <c r="AA118" i="30"/>
  <c r="AA178" i="30"/>
  <c r="AA57" i="30"/>
  <c r="Y118" i="30"/>
  <c r="Y178" i="30"/>
  <c r="Y57" i="30"/>
  <c r="W118" i="30"/>
  <c r="W178" i="30"/>
  <c r="W57" i="30"/>
  <c r="U118" i="30"/>
  <c r="U178" i="30"/>
  <c r="U57" i="30"/>
  <c r="S118" i="30"/>
  <c r="S178" i="30"/>
  <c r="S57" i="30"/>
  <c r="Q118" i="30"/>
  <c r="Q178" i="30"/>
  <c r="Q57" i="30"/>
  <c r="O118" i="30"/>
  <c r="O178" i="30"/>
  <c r="O57" i="30"/>
  <c r="M118" i="30"/>
  <c r="M178" i="30"/>
  <c r="M57" i="30"/>
  <c r="K118" i="30"/>
  <c r="K178" i="30"/>
  <c r="K57" i="30"/>
  <c r="I118" i="30"/>
  <c r="I178" i="30"/>
  <c r="I57" i="30"/>
  <c r="G118" i="30"/>
  <c r="G178" i="30"/>
  <c r="G57" i="30"/>
  <c r="AI117" i="30"/>
  <c r="AI177" i="30"/>
  <c r="AI56" i="30"/>
  <c r="AG117" i="30"/>
  <c r="AG177" i="30"/>
  <c r="AG56" i="30"/>
  <c r="AE117" i="30"/>
  <c r="AE177" i="30"/>
  <c r="AE56" i="30"/>
  <c r="AC117" i="30"/>
  <c r="AC177" i="30"/>
  <c r="AC56" i="30"/>
  <c r="AA117" i="30"/>
  <c r="AA177" i="30"/>
  <c r="AA56" i="30"/>
  <c r="Y117" i="30"/>
  <c r="Y177" i="30"/>
  <c r="Y56" i="30"/>
  <c r="W117" i="30"/>
  <c r="W177" i="30"/>
  <c r="W56" i="30"/>
  <c r="U117" i="30"/>
  <c r="U177" i="30"/>
  <c r="U56" i="30"/>
  <c r="S117" i="30"/>
  <c r="S177" i="30"/>
  <c r="S56" i="30"/>
  <c r="Q117" i="30"/>
  <c r="Q177" i="30"/>
  <c r="Q56" i="30"/>
  <c r="O117" i="30"/>
  <c r="O177" i="30"/>
  <c r="O56" i="30"/>
  <c r="M117" i="30"/>
  <c r="M177" i="30"/>
  <c r="M56" i="30"/>
  <c r="K117" i="30"/>
  <c r="K177" i="30"/>
  <c r="K56" i="30"/>
  <c r="I117" i="30"/>
  <c r="I177" i="30"/>
  <c r="I56" i="30"/>
  <c r="G117" i="30"/>
  <c r="G177" i="30"/>
  <c r="G56" i="30"/>
  <c r="AI116" i="30"/>
  <c r="AI176" i="30"/>
  <c r="AI55" i="30"/>
  <c r="AG116" i="30"/>
  <c r="AG176" i="30"/>
  <c r="AG55" i="30"/>
  <c r="AE116" i="30"/>
  <c r="AE176" i="30"/>
  <c r="AE55" i="30"/>
  <c r="AC116" i="30"/>
  <c r="AC176" i="30"/>
  <c r="AC55" i="30"/>
  <c r="AA116" i="30"/>
  <c r="AA176" i="30"/>
  <c r="AA55" i="30"/>
  <c r="Y116" i="30"/>
  <c r="Y176" i="30"/>
  <c r="Y55" i="30"/>
  <c r="W116" i="30"/>
  <c r="W176" i="30"/>
  <c r="W55" i="30"/>
  <c r="U116" i="30"/>
  <c r="U176" i="30"/>
  <c r="U55" i="30"/>
  <c r="S116" i="30"/>
  <c r="S176" i="30"/>
  <c r="S55" i="30"/>
  <c r="Q116" i="30"/>
  <c r="Q176" i="30"/>
  <c r="Q55" i="30"/>
  <c r="O116" i="30"/>
  <c r="O176" i="30"/>
  <c r="O55" i="30"/>
  <c r="M116" i="30"/>
  <c r="M176" i="30"/>
  <c r="M55" i="30"/>
  <c r="K116" i="30"/>
  <c r="K176" i="30"/>
  <c r="K55" i="30"/>
  <c r="I116" i="30"/>
  <c r="I176" i="30"/>
  <c r="I55" i="30"/>
  <c r="G116" i="30"/>
  <c r="G176" i="30"/>
  <c r="AM176" i="30"/>
  <c r="G55" i="30"/>
  <c r="AI115" i="30"/>
  <c r="AI175" i="30"/>
  <c r="AI54" i="30"/>
  <c r="AG115" i="30"/>
  <c r="AG175" i="30"/>
  <c r="AG54" i="30"/>
  <c r="AE115" i="30"/>
  <c r="AE175" i="30"/>
  <c r="AE54" i="30"/>
  <c r="AC115" i="30"/>
  <c r="AC175" i="30"/>
  <c r="AC54" i="30"/>
  <c r="AA115" i="30"/>
  <c r="AA175" i="30"/>
  <c r="AA54" i="30"/>
  <c r="Y115" i="30"/>
  <c r="Y175" i="30"/>
  <c r="Y54" i="30"/>
  <c r="W115" i="30"/>
  <c r="W175" i="30"/>
  <c r="W54" i="30"/>
  <c r="U115" i="30"/>
  <c r="U175" i="30"/>
  <c r="U54" i="30"/>
  <c r="S115" i="30"/>
  <c r="S175" i="30"/>
  <c r="S54" i="30"/>
  <c r="Q115" i="30"/>
  <c r="Q175" i="30"/>
  <c r="Q54" i="30"/>
  <c r="O115" i="30"/>
  <c r="O175" i="30"/>
  <c r="O54" i="30"/>
  <c r="M115" i="30"/>
  <c r="M175" i="30"/>
  <c r="M54" i="30"/>
  <c r="K115" i="30"/>
  <c r="K175" i="30"/>
  <c r="K54" i="30"/>
  <c r="I115" i="30"/>
  <c r="I175" i="30"/>
  <c r="I54" i="30"/>
  <c r="G115" i="30"/>
  <c r="G175" i="30"/>
  <c r="AM175" i="30"/>
  <c r="G54" i="30"/>
  <c r="AI114" i="30"/>
  <c r="AI174" i="30"/>
  <c r="AI53" i="30"/>
  <c r="AG114" i="30"/>
  <c r="AG174" i="30"/>
  <c r="AG53" i="30"/>
  <c r="AE114" i="30"/>
  <c r="AE174" i="30"/>
  <c r="AE53" i="30"/>
  <c r="AC114" i="30"/>
  <c r="AC174" i="30"/>
  <c r="AC53" i="30"/>
  <c r="AA114" i="30"/>
  <c r="AA174" i="30"/>
  <c r="AA53" i="30"/>
  <c r="Y114" i="30"/>
  <c r="Y174" i="30"/>
  <c r="Y53" i="30"/>
  <c r="W114" i="30"/>
  <c r="W174" i="30"/>
  <c r="W53" i="30"/>
  <c r="U114" i="30"/>
  <c r="U174" i="30"/>
  <c r="U53" i="30"/>
  <c r="S114" i="30"/>
  <c r="S174" i="30"/>
  <c r="S53" i="30"/>
  <c r="Q114" i="30"/>
  <c r="Q174" i="30"/>
  <c r="Q53" i="30"/>
  <c r="O114" i="30"/>
  <c r="O174" i="30"/>
  <c r="O53" i="30"/>
  <c r="M114" i="30"/>
  <c r="M174" i="30"/>
  <c r="M53" i="30"/>
  <c r="K114" i="30"/>
  <c r="K174" i="30"/>
  <c r="K53" i="30"/>
  <c r="I114" i="30"/>
  <c r="I174" i="30"/>
  <c r="I53" i="30"/>
  <c r="G114" i="30"/>
  <c r="G174" i="30"/>
  <c r="G53" i="30"/>
  <c r="AI113" i="30"/>
  <c r="AI173" i="30"/>
  <c r="AI52" i="30"/>
  <c r="AG113" i="30"/>
  <c r="AG173" i="30"/>
  <c r="AG52" i="30"/>
  <c r="AE113" i="30"/>
  <c r="AE173" i="30"/>
  <c r="AE52" i="30"/>
  <c r="AC113" i="30"/>
  <c r="AC173" i="30"/>
  <c r="AC52" i="30"/>
  <c r="AA113" i="30"/>
  <c r="AA173" i="30"/>
  <c r="AA52" i="30"/>
  <c r="Y113" i="30"/>
  <c r="Y173" i="30"/>
  <c r="Y52" i="30"/>
  <c r="W113" i="30"/>
  <c r="W173" i="30"/>
  <c r="W52" i="30"/>
  <c r="U113" i="30"/>
  <c r="U173" i="30"/>
  <c r="U52" i="30"/>
  <c r="S113" i="30"/>
  <c r="S173" i="30"/>
  <c r="S52" i="30"/>
  <c r="Q113" i="30"/>
  <c r="Q173" i="30"/>
  <c r="Q52" i="30"/>
  <c r="O113" i="30"/>
  <c r="O173" i="30"/>
  <c r="O52" i="30"/>
  <c r="M113" i="30"/>
  <c r="M173" i="30"/>
  <c r="M52" i="30"/>
  <c r="K113" i="30"/>
  <c r="K173" i="30"/>
  <c r="K52" i="30"/>
  <c r="I113" i="30"/>
  <c r="I173" i="30"/>
  <c r="I52" i="30"/>
  <c r="G113" i="30"/>
  <c r="G173" i="30"/>
  <c r="G52" i="30"/>
  <c r="AI112" i="30"/>
  <c r="AI172" i="30"/>
  <c r="AI51" i="30"/>
  <c r="AG112" i="30"/>
  <c r="AG172" i="30"/>
  <c r="AG51" i="30"/>
  <c r="AE112" i="30"/>
  <c r="AE172" i="30"/>
  <c r="AE51" i="30"/>
  <c r="AC112" i="30"/>
  <c r="AC172" i="30"/>
  <c r="AC51" i="30"/>
  <c r="AA112" i="30"/>
  <c r="AA172" i="30"/>
  <c r="AA51" i="30"/>
  <c r="Y112" i="30"/>
  <c r="Y172" i="30"/>
  <c r="Y51" i="30"/>
  <c r="W112" i="30"/>
  <c r="W172" i="30"/>
  <c r="W51" i="30"/>
  <c r="U112" i="30"/>
  <c r="U172" i="30"/>
  <c r="U51" i="30"/>
  <c r="S112" i="30"/>
  <c r="S172" i="30"/>
  <c r="S51" i="30"/>
  <c r="Q112" i="30"/>
  <c r="Q172" i="30"/>
  <c r="Q51" i="30"/>
  <c r="O112" i="30"/>
  <c r="O172" i="30"/>
  <c r="O51" i="30"/>
  <c r="M112" i="30"/>
  <c r="M172" i="30"/>
  <c r="M51" i="30"/>
  <c r="K112" i="30"/>
  <c r="K172" i="30"/>
  <c r="K51" i="30"/>
  <c r="I112" i="30"/>
  <c r="I172" i="30"/>
  <c r="I51" i="30"/>
  <c r="G112" i="30"/>
  <c r="G172" i="30"/>
  <c r="AM172" i="30"/>
  <c r="G51" i="30"/>
  <c r="AI111" i="30"/>
  <c r="AI171" i="30"/>
  <c r="AI50" i="30"/>
  <c r="AG111" i="30"/>
  <c r="AG171" i="30"/>
  <c r="AG50" i="30"/>
  <c r="AE111" i="30"/>
  <c r="AE171" i="30"/>
  <c r="AE50" i="30"/>
  <c r="AC111" i="30"/>
  <c r="AC171" i="30"/>
  <c r="AC50" i="30"/>
  <c r="AA111" i="30"/>
  <c r="AA171" i="30"/>
  <c r="AA50" i="30"/>
  <c r="Y111" i="30"/>
  <c r="Y171" i="30"/>
  <c r="Y50" i="30"/>
  <c r="W111" i="30"/>
  <c r="W171" i="30"/>
  <c r="W50" i="30"/>
  <c r="U111" i="30"/>
  <c r="U171" i="30"/>
  <c r="U50" i="30"/>
  <c r="S111" i="30"/>
  <c r="S171" i="30"/>
  <c r="S50" i="30"/>
  <c r="Q111" i="30"/>
  <c r="Q171" i="30"/>
  <c r="Q50" i="30"/>
  <c r="O111" i="30"/>
  <c r="O171" i="30"/>
  <c r="O50" i="30"/>
  <c r="M111" i="30"/>
  <c r="M171" i="30"/>
  <c r="M50" i="30"/>
  <c r="K111" i="30"/>
  <c r="K171" i="30"/>
  <c r="K50" i="30"/>
  <c r="I111" i="30"/>
  <c r="I171" i="30"/>
  <c r="I50" i="30"/>
  <c r="G111" i="30"/>
  <c r="G171" i="30"/>
  <c r="AM171" i="30"/>
  <c r="G50" i="30"/>
  <c r="AI110" i="30"/>
  <c r="AI170" i="30"/>
  <c r="AI49" i="30"/>
  <c r="AG110" i="30"/>
  <c r="AG170" i="30"/>
  <c r="AG49" i="30"/>
  <c r="AE110" i="30"/>
  <c r="AE170" i="30"/>
  <c r="AE49" i="30"/>
  <c r="AC110" i="30"/>
  <c r="AC170" i="30"/>
  <c r="AC49" i="30"/>
  <c r="AA110" i="30"/>
  <c r="AA170" i="30"/>
  <c r="AA49" i="30"/>
  <c r="Y110" i="30"/>
  <c r="Y170" i="30"/>
  <c r="Y49" i="30"/>
  <c r="W110" i="30"/>
  <c r="W170" i="30"/>
  <c r="W49" i="30"/>
  <c r="U110" i="30"/>
  <c r="U170" i="30"/>
  <c r="U49" i="30"/>
  <c r="S110" i="30"/>
  <c r="S170" i="30"/>
  <c r="S49" i="30"/>
  <c r="Q110" i="30"/>
  <c r="Q170" i="30"/>
  <c r="Q49" i="30"/>
  <c r="O110" i="30"/>
  <c r="O170" i="30"/>
  <c r="O49" i="30"/>
  <c r="M110" i="30"/>
  <c r="M170" i="30"/>
  <c r="M49" i="30"/>
  <c r="K110" i="30"/>
  <c r="K170" i="30"/>
  <c r="K49" i="30"/>
  <c r="I110" i="30"/>
  <c r="I170" i="30"/>
  <c r="I49" i="30"/>
  <c r="G110" i="30"/>
  <c r="G170" i="30"/>
  <c r="G49" i="30"/>
  <c r="AI109" i="30"/>
  <c r="AI169" i="30"/>
  <c r="AI48" i="30"/>
  <c r="AG109" i="30"/>
  <c r="AG169" i="30"/>
  <c r="AG48" i="30"/>
  <c r="AE109" i="30"/>
  <c r="AE169" i="30"/>
  <c r="AE48" i="30"/>
  <c r="AC109" i="30"/>
  <c r="AC169" i="30"/>
  <c r="AC48" i="30"/>
  <c r="AA109" i="30"/>
  <c r="AA169" i="30"/>
  <c r="AA48" i="30"/>
  <c r="Y109" i="30"/>
  <c r="Y169" i="30"/>
  <c r="Y48" i="30"/>
  <c r="W109" i="30"/>
  <c r="W169" i="30"/>
  <c r="W48" i="30"/>
  <c r="U109" i="30"/>
  <c r="U169" i="30"/>
  <c r="U48" i="30"/>
  <c r="S109" i="30"/>
  <c r="S169" i="30"/>
  <c r="S48" i="30"/>
  <c r="Q109" i="30"/>
  <c r="Q169" i="30"/>
  <c r="Q48" i="30"/>
  <c r="O109" i="30"/>
  <c r="O169" i="30"/>
  <c r="O48" i="30"/>
  <c r="M109" i="30"/>
  <c r="M169" i="30"/>
  <c r="M48" i="30"/>
  <c r="K109" i="30"/>
  <c r="K169" i="30"/>
  <c r="K48" i="30"/>
  <c r="I109" i="30"/>
  <c r="I169" i="30"/>
  <c r="I48" i="30"/>
  <c r="G109" i="30"/>
  <c r="G169" i="30"/>
  <c r="G48" i="30"/>
  <c r="AI108" i="30"/>
  <c r="AI168" i="30"/>
  <c r="AI47" i="30"/>
  <c r="AG108" i="30"/>
  <c r="AG168" i="30"/>
  <c r="AG47" i="30"/>
  <c r="AE108" i="30"/>
  <c r="AE168" i="30"/>
  <c r="AE47" i="30"/>
  <c r="AC108" i="30"/>
  <c r="AC168" i="30"/>
  <c r="AC47" i="30"/>
  <c r="AA108" i="30"/>
  <c r="AA168" i="30"/>
  <c r="AA47" i="30"/>
  <c r="Y108" i="30"/>
  <c r="Y168" i="30"/>
  <c r="Y47" i="30"/>
  <c r="W108" i="30"/>
  <c r="W168" i="30"/>
  <c r="W47" i="30"/>
  <c r="U108" i="30"/>
  <c r="U168" i="30"/>
  <c r="U47" i="30"/>
  <c r="S108" i="30"/>
  <c r="S168" i="30"/>
  <c r="S47" i="30"/>
  <c r="Q108" i="30"/>
  <c r="Q168" i="30"/>
  <c r="Q47" i="30"/>
  <c r="O108" i="30"/>
  <c r="O168" i="30"/>
  <c r="O47" i="30"/>
  <c r="M108" i="30"/>
  <c r="M168" i="30"/>
  <c r="M47" i="30"/>
  <c r="K108" i="30"/>
  <c r="K168" i="30"/>
  <c r="K47" i="30"/>
  <c r="I108" i="30"/>
  <c r="I168" i="30"/>
  <c r="I47" i="30"/>
  <c r="G108" i="30"/>
  <c r="G168" i="30"/>
  <c r="G47" i="30"/>
  <c r="H46" i="31"/>
  <c r="AK107" i="31"/>
  <c r="AK46" i="31"/>
  <c r="AI107" i="31"/>
  <c r="AI46" i="31"/>
  <c r="AG46" i="31"/>
  <c r="AE46" i="31"/>
  <c r="AC46" i="31"/>
  <c r="AA46" i="31"/>
  <c r="Y46" i="31"/>
  <c r="W46" i="31"/>
  <c r="U46" i="31"/>
  <c r="S46" i="31"/>
  <c r="Q46" i="31"/>
  <c r="O46" i="31"/>
  <c r="M46" i="31"/>
  <c r="K46" i="31"/>
  <c r="I46" i="31"/>
  <c r="AK130" i="31"/>
  <c r="AK69" i="31"/>
  <c r="AI130" i="31"/>
  <c r="AI69" i="31"/>
  <c r="AG69" i="31"/>
  <c r="AE69" i="31"/>
  <c r="AC69" i="31"/>
  <c r="AA69" i="31"/>
  <c r="Y69" i="31"/>
  <c r="W69" i="31"/>
  <c r="U69" i="31"/>
  <c r="S69" i="31"/>
  <c r="Q69" i="31"/>
  <c r="O69" i="31"/>
  <c r="M69" i="31"/>
  <c r="K69" i="31"/>
  <c r="I69" i="31"/>
  <c r="AL129" i="31"/>
  <c r="AL68" i="31"/>
  <c r="AJ129" i="31"/>
  <c r="AJ68" i="31"/>
  <c r="AH129" i="31"/>
  <c r="AH68" i="31"/>
  <c r="AF68" i="31"/>
  <c r="AD68" i="31"/>
  <c r="AB68" i="31"/>
  <c r="Z68" i="31"/>
  <c r="X68" i="31"/>
  <c r="V68" i="31"/>
  <c r="T68" i="31"/>
  <c r="R68" i="31"/>
  <c r="P68" i="31"/>
  <c r="N68" i="31"/>
  <c r="L68" i="31"/>
  <c r="J68" i="31"/>
  <c r="H68" i="31"/>
  <c r="AN68" i="31"/>
  <c r="AK128" i="31"/>
  <c r="AK67" i="31"/>
  <c r="AI128" i="31"/>
  <c r="AI67" i="31"/>
  <c r="AG67" i="31"/>
  <c r="AE67" i="31"/>
  <c r="AC67" i="31"/>
  <c r="AA67" i="31"/>
  <c r="Y67" i="31"/>
  <c r="W67" i="31"/>
  <c r="U67" i="31"/>
  <c r="S67" i="31"/>
  <c r="Q67" i="31"/>
  <c r="O67" i="31"/>
  <c r="M67" i="31"/>
  <c r="K67" i="31"/>
  <c r="I67" i="31"/>
  <c r="AM67" i="31"/>
  <c r="AL127" i="31"/>
  <c r="AL66" i="31"/>
  <c r="AJ127" i="31"/>
  <c r="AJ66" i="31"/>
  <c r="AH127" i="31"/>
  <c r="AH66" i="31"/>
  <c r="AF66" i="31"/>
  <c r="AD66" i="31"/>
  <c r="AB66" i="31"/>
  <c r="Z66" i="31"/>
  <c r="X66" i="31"/>
  <c r="V66" i="31"/>
  <c r="T66" i="31"/>
  <c r="R66" i="31"/>
  <c r="P66" i="31"/>
  <c r="N66" i="31"/>
  <c r="L66" i="31"/>
  <c r="J66" i="31"/>
  <c r="H66" i="31"/>
  <c r="AK126" i="31"/>
  <c r="AK65" i="31"/>
  <c r="AI126" i="31"/>
  <c r="AI65" i="31"/>
  <c r="AG65" i="31"/>
  <c r="AE65" i="31"/>
  <c r="AC65" i="31"/>
  <c r="AA65" i="31"/>
  <c r="Y65" i="31"/>
  <c r="W65" i="31"/>
  <c r="U65" i="31"/>
  <c r="S65" i="31"/>
  <c r="Q65" i="31"/>
  <c r="O65" i="31"/>
  <c r="M65" i="31"/>
  <c r="K65" i="31"/>
  <c r="I65" i="31"/>
  <c r="AL125" i="31"/>
  <c r="AL185" i="31"/>
  <c r="AL64" i="31"/>
  <c r="AJ125" i="31"/>
  <c r="AJ185" i="31"/>
  <c r="AJ64" i="31"/>
  <c r="AH125" i="31"/>
  <c r="AH185" i="31"/>
  <c r="AH64" i="31"/>
  <c r="AF125" i="31"/>
  <c r="AF185" i="31"/>
  <c r="AF64" i="31"/>
  <c r="AD125" i="31"/>
  <c r="AD185" i="31"/>
  <c r="AD64" i="31"/>
  <c r="AB125" i="31"/>
  <c r="AB185" i="31"/>
  <c r="AB64" i="31"/>
  <c r="Z125" i="31"/>
  <c r="Z185" i="31"/>
  <c r="Z64" i="31"/>
  <c r="X125" i="31"/>
  <c r="X185" i="31"/>
  <c r="X64" i="31"/>
  <c r="V125" i="31"/>
  <c r="V185" i="31"/>
  <c r="V64" i="31"/>
  <c r="T125" i="31"/>
  <c r="T185" i="31"/>
  <c r="T64" i="31"/>
  <c r="R125" i="31"/>
  <c r="R185" i="31"/>
  <c r="R64" i="31"/>
  <c r="P125" i="31"/>
  <c r="P185" i="31"/>
  <c r="P64" i="31"/>
  <c r="N125" i="31"/>
  <c r="N185" i="31"/>
  <c r="N64" i="31"/>
  <c r="L125" i="31"/>
  <c r="L185" i="31"/>
  <c r="L64" i="31"/>
  <c r="J125" i="31"/>
  <c r="J185" i="31"/>
  <c r="J64" i="31"/>
  <c r="H125" i="31"/>
  <c r="H185" i="31"/>
  <c r="H64" i="31"/>
  <c r="AN64" i="31"/>
  <c r="AK124" i="31"/>
  <c r="AK184" i="31"/>
  <c r="AK63" i="31"/>
  <c r="AI124" i="31"/>
  <c r="AI184" i="31"/>
  <c r="AI63" i="31"/>
  <c r="AG124" i="31"/>
  <c r="AG184" i="31"/>
  <c r="AG63" i="31"/>
  <c r="AE124" i="31"/>
  <c r="AE184" i="31"/>
  <c r="AE63" i="31"/>
  <c r="AC124" i="31"/>
  <c r="AC184" i="31"/>
  <c r="AC63" i="31"/>
  <c r="AA124" i="31"/>
  <c r="AA184" i="31"/>
  <c r="AA63" i="31"/>
  <c r="Y124" i="31"/>
  <c r="Y184" i="31"/>
  <c r="Y63" i="31"/>
  <c r="W124" i="31"/>
  <c r="W184" i="31"/>
  <c r="W63" i="31"/>
  <c r="U124" i="31"/>
  <c r="U184" i="31"/>
  <c r="U63" i="31"/>
  <c r="S124" i="31"/>
  <c r="S184" i="31"/>
  <c r="S63" i="31"/>
  <c r="Q124" i="31"/>
  <c r="Q184" i="31"/>
  <c r="Q63" i="31"/>
  <c r="O124" i="31"/>
  <c r="O184" i="31"/>
  <c r="O63" i="31"/>
  <c r="M124" i="31"/>
  <c r="M184" i="31"/>
  <c r="M63" i="31"/>
  <c r="K124" i="31"/>
  <c r="K184" i="31"/>
  <c r="K63" i="31"/>
  <c r="I124" i="31"/>
  <c r="I184" i="31"/>
  <c r="I63" i="31"/>
  <c r="AM63" i="31"/>
  <c r="AL123" i="31"/>
  <c r="AL183" i="31"/>
  <c r="AL62" i="31"/>
  <c r="AJ123" i="31"/>
  <c r="AJ183" i="31"/>
  <c r="AJ62" i="31"/>
  <c r="AH123" i="31"/>
  <c r="AH183" i="31"/>
  <c r="AH62" i="31"/>
  <c r="AF123" i="31"/>
  <c r="AF183" i="31"/>
  <c r="AF62" i="31"/>
  <c r="AD123" i="31"/>
  <c r="AD183" i="31"/>
  <c r="AD62" i="31"/>
  <c r="AB123" i="31"/>
  <c r="AB183" i="31"/>
  <c r="AB62" i="31"/>
  <c r="Z123" i="31"/>
  <c r="Z183" i="31"/>
  <c r="Z62" i="31"/>
  <c r="X123" i="31"/>
  <c r="X183" i="31"/>
  <c r="X62" i="31"/>
  <c r="V123" i="31"/>
  <c r="V183" i="31"/>
  <c r="V62" i="31"/>
  <c r="T123" i="31"/>
  <c r="T183" i="31"/>
  <c r="T62" i="31"/>
  <c r="R123" i="31"/>
  <c r="R183" i="31"/>
  <c r="R62" i="31"/>
  <c r="P123" i="31"/>
  <c r="P183" i="31"/>
  <c r="P62" i="31"/>
  <c r="N123" i="31"/>
  <c r="N183" i="31"/>
  <c r="N62" i="31"/>
  <c r="L123" i="31"/>
  <c r="L183" i="31"/>
  <c r="L62" i="31"/>
  <c r="J123" i="31"/>
  <c r="J183" i="31"/>
  <c r="J62" i="31"/>
  <c r="H123" i="31"/>
  <c r="H183" i="31"/>
  <c r="H62" i="31"/>
  <c r="AK122" i="31"/>
  <c r="AK182" i="31"/>
  <c r="AK61" i="31"/>
  <c r="AI122" i="31"/>
  <c r="AI182" i="31"/>
  <c r="AI61" i="31"/>
  <c r="AG122" i="31"/>
  <c r="AG182" i="31"/>
  <c r="AG61" i="31"/>
  <c r="AE122" i="31"/>
  <c r="AE182" i="31"/>
  <c r="AE61" i="31"/>
  <c r="AC122" i="31"/>
  <c r="AC182" i="31"/>
  <c r="AC61" i="31"/>
  <c r="AA122" i="31"/>
  <c r="AA182" i="31"/>
  <c r="AA61" i="31"/>
  <c r="Y122" i="31"/>
  <c r="Y182" i="31"/>
  <c r="Y61" i="31"/>
  <c r="W122" i="31"/>
  <c r="W182" i="31"/>
  <c r="W61" i="31"/>
  <c r="U122" i="31"/>
  <c r="U182" i="31"/>
  <c r="U61" i="31"/>
  <c r="S122" i="31"/>
  <c r="S182" i="31"/>
  <c r="S61" i="31"/>
  <c r="Q122" i="31"/>
  <c r="Q182" i="31"/>
  <c r="Q61" i="31"/>
  <c r="O122" i="31"/>
  <c r="O182" i="31"/>
  <c r="O61" i="31"/>
  <c r="M122" i="31"/>
  <c r="M182" i="31"/>
  <c r="M61" i="31"/>
  <c r="K122" i="31"/>
  <c r="K182" i="31"/>
  <c r="K61" i="31"/>
  <c r="I122" i="31"/>
  <c r="I182" i="31"/>
  <c r="I61" i="31"/>
  <c r="AL121" i="31"/>
  <c r="AL181" i="31"/>
  <c r="AL60" i="31"/>
  <c r="AJ121" i="31"/>
  <c r="AJ181" i="31"/>
  <c r="AJ60" i="31"/>
  <c r="AH121" i="31"/>
  <c r="AH181" i="31"/>
  <c r="AH60" i="31"/>
  <c r="AF121" i="31"/>
  <c r="AF181" i="31"/>
  <c r="AF60" i="31"/>
  <c r="AD121" i="31"/>
  <c r="AD181" i="31"/>
  <c r="AD60" i="31"/>
  <c r="AB121" i="31"/>
  <c r="AB181" i="31"/>
  <c r="AB60" i="31"/>
  <c r="Z121" i="31"/>
  <c r="Z181" i="31"/>
  <c r="Z60" i="31"/>
  <c r="X121" i="31"/>
  <c r="X181" i="31"/>
  <c r="X60" i="31"/>
  <c r="V121" i="31"/>
  <c r="V181" i="31"/>
  <c r="V60" i="31"/>
  <c r="T121" i="31"/>
  <c r="T181" i="31"/>
  <c r="T60" i="31"/>
  <c r="R121" i="31"/>
  <c r="R181" i="31"/>
  <c r="R60" i="31"/>
  <c r="P121" i="31"/>
  <c r="P181" i="31"/>
  <c r="P60" i="31"/>
  <c r="N121" i="31"/>
  <c r="N181" i="31"/>
  <c r="N60" i="31"/>
  <c r="L121" i="31"/>
  <c r="L181" i="31"/>
  <c r="L60" i="31"/>
  <c r="J121" i="31"/>
  <c r="J181" i="31"/>
  <c r="J60" i="31"/>
  <c r="H121" i="31"/>
  <c r="H181" i="31"/>
  <c r="H60" i="31"/>
  <c r="AN60" i="31"/>
  <c r="AK120" i="31"/>
  <c r="AK180" i="31"/>
  <c r="AK59" i="31"/>
  <c r="AI120" i="31"/>
  <c r="AI180" i="31"/>
  <c r="AI59" i="31"/>
  <c r="AG120" i="31"/>
  <c r="AG180" i="31"/>
  <c r="AG59" i="31"/>
  <c r="AE120" i="31"/>
  <c r="AE180" i="31"/>
  <c r="AE59" i="31"/>
  <c r="AC120" i="31"/>
  <c r="AC180" i="31"/>
  <c r="AC59" i="31"/>
  <c r="AA120" i="31"/>
  <c r="AA180" i="31"/>
  <c r="AA59" i="31"/>
  <c r="Y120" i="31"/>
  <c r="Y180" i="31"/>
  <c r="Y59" i="31"/>
  <c r="W120" i="31"/>
  <c r="W180" i="31"/>
  <c r="W59" i="31"/>
  <c r="U120" i="31"/>
  <c r="U180" i="31"/>
  <c r="U59" i="31"/>
  <c r="S120" i="31"/>
  <c r="S180" i="31"/>
  <c r="S59" i="31"/>
  <c r="Q120" i="31"/>
  <c r="Q180" i="31"/>
  <c r="Q59" i="31"/>
  <c r="O120" i="31"/>
  <c r="O180" i="31"/>
  <c r="O59" i="31"/>
  <c r="M120" i="31"/>
  <c r="M180" i="31"/>
  <c r="M59" i="31"/>
  <c r="K120" i="31"/>
  <c r="K180" i="31"/>
  <c r="K59" i="31"/>
  <c r="I120" i="31"/>
  <c r="I180" i="31"/>
  <c r="I59" i="31"/>
  <c r="AM59" i="31"/>
  <c r="AL119" i="31"/>
  <c r="AL179" i="31"/>
  <c r="AL58" i="31"/>
  <c r="AJ119" i="31"/>
  <c r="AJ179" i="31"/>
  <c r="AJ58" i="31"/>
  <c r="AH119" i="31"/>
  <c r="AH179" i="31"/>
  <c r="AH58" i="31"/>
  <c r="AF119" i="31"/>
  <c r="AF179" i="31"/>
  <c r="AF58" i="31"/>
  <c r="AD119" i="31"/>
  <c r="AD179" i="31"/>
  <c r="AD58" i="31"/>
  <c r="AB119" i="31"/>
  <c r="AB179" i="31"/>
  <c r="AB58" i="31"/>
  <c r="Z119" i="31"/>
  <c r="Z179" i="31"/>
  <c r="Z58" i="31"/>
  <c r="X119" i="31"/>
  <c r="X179" i="31"/>
  <c r="X58" i="31"/>
  <c r="V119" i="31"/>
  <c r="V179" i="31"/>
  <c r="V58" i="31"/>
  <c r="T119" i="31"/>
  <c r="T179" i="31"/>
  <c r="T58" i="31"/>
  <c r="R119" i="31"/>
  <c r="R179" i="31"/>
  <c r="R58" i="31"/>
  <c r="P119" i="31"/>
  <c r="P179" i="31"/>
  <c r="P58" i="31"/>
  <c r="N119" i="31"/>
  <c r="N179" i="31"/>
  <c r="N58" i="31"/>
  <c r="L119" i="31"/>
  <c r="L179" i="31"/>
  <c r="L58" i="31"/>
  <c r="J119" i="31"/>
  <c r="J179" i="31"/>
  <c r="J58" i="31"/>
  <c r="H119" i="31"/>
  <c r="H179" i="31"/>
  <c r="H58" i="31"/>
  <c r="AK118" i="31"/>
  <c r="AK178" i="31"/>
  <c r="AK57" i="31"/>
  <c r="AI118" i="31"/>
  <c r="AI178" i="31"/>
  <c r="AI57" i="31"/>
  <c r="AG118" i="31"/>
  <c r="AG178" i="31"/>
  <c r="AG57" i="31"/>
  <c r="AE118" i="31"/>
  <c r="AE178" i="31"/>
  <c r="AE57" i="31"/>
  <c r="AC118" i="31"/>
  <c r="AC178" i="31"/>
  <c r="AC57" i="31"/>
  <c r="AA118" i="31"/>
  <c r="AA178" i="31"/>
  <c r="AA57" i="31"/>
  <c r="Y118" i="31"/>
  <c r="Y178" i="31"/>
  <c r="Y57" i="31"/>
  <c r="W118" i="31"/>
  <c r="W178" i="31"/>
  <c r="W57" i="31"/>
  <c r="U118" i="31"/>
  <c r="U178" i="31"/>
  <c r="U57" i="31"/>
  <c r="S118" i="31"/>
  <c r="S178" i="31"/>
  <c r="S57" i="31"/>
  <c r="Q118" i="31"/>
  <c r="Q178" i="31"/>
  <c r="Q57" i="31"/>
  <c r="O118" i="31"/>
  <c r="O178" i="31"/>
  <c r="O57" i="31"/>
  <c r="M118" i="31"/>
  <c r="M178" i="31"/>
  <c r="M57" i="31"/>
  <c r="K118" i="31"/>
  <c r="K178" i="31"/>
  <c r="K57" i="31"/>
  <c r="I118" i="31"/>
  <c r="I178" i="31"/>
  <c r="I57" i="31"/>
  <c r="AL117" i="31"/>
  <c r="AL177" i="31"/>
  <c r="AL56" i="31"/>
  <c r="AJ117" i="31"/>
  <c r="AJ177" i="31"/>
  <c r="AJ56" i="31"/>
  <c r="AH117" i="31"/>
  <c r="AH177" i="31"/>
  <c r="AH56" i="31"/>
  <c r="AF117" i="31"/>
  <c r="AF177" i="31"/>
  <c r="AF56" i="31"/>
  <c r="AD117" i="31"/>
  <c r="AD177" i="31"/>
  <c r="AD56" i="31"/>
  <c r="AB117" i="31"/>
  <c r="AB177" i="31"/>
  <c r="AB56" i="31"/>
  <c r="Z117" i="31"/>
  <c r="Z177" i="31"/>
  <c r="Z56" i="31"/>
  <c r="X117" i="31"/>
  <c r="X177" i="31"/>
  <c r="X56" i="31"/>
  <c r="V117" i="31"/>
  <c r="V177" i="31"/>
  <c r="V56" i="31"/>
  <c r="T117" i="31"/>
  <c r="T177" i="31"/>
  <c r="T56" i="31"/>
  <c r="R117" i="31"/>
  <c r="R177" i="31"/>
  <c r="R56" i="31"/>
  <c r="P117" i="31"/>
  <c r="P177" i="31"/>
  <c r="P56" i="31"/>
  <c r="N117" i="31"/>
  <c r="N177" i="31"/>
  <c r="N56" i="31"/>
  <c r="L117" i="31"/>
  <c r="L177" i="31"/>
  <c r="L56" i="31"/>
  <c r="J117" i="31"/>
  <c r="J177" i="31"/>
  <c r="J56" i="31"/>
  <c r="H117" i="31"/>
  <c r="H177" i="31"/>
  <c r="H56" i="31"/>
  <c r="AN56" i="31"/>
  <c r="AK116" i="31"/>
  <c r="AK176" i="31"/>
  <c r="AK55" i="31"/>
  <c r="AI116" i="31"/>
  <c r="AI176" i="31"/>
  <c r="AI55" i="31"/>
  <c r="AG116" i="31"/>
  <c r="AG176" i="31"/>
  <c r="AG55" i="31"/>
  <c r="AE116" i="31"/>
  <c r="AE176" i="31"/>
  <c r="AE55" i="31"/>
  <c r="AC116" i="31"/>
  <c r="AC176" i="31"/>
  <c r="AC55" i="31"/>
  <c r="AA116" i="31"/>
  <c r="AA176" i="31"/>
  <c r="AA55" i="31"/>
  <c r="Y116" i="31"/>
  <c r="Y176" i="31"/>
  <c r="Y55" i="31"/>
  <c r="W116" i="31"/>
  <c r="W176" i="31"/>
  <c r="W55" i="31"/>
  <c r="U116" i="31"/>
  <c r="U176" i="31"/>
  <c r="U55" i="31"/>
  <c r="S116" i="31"/>
  <c r="S176" i="31"/>
  <c r="S55" i="31"/>
  <c r="Q116" i="31"/>
  <c r="Q176" i="31"/>
  <c r="Q55" i="31"/>
  <c r="O116" i="31"/>
  <c r="O176" i="31"/>
  <c r="O55" i="31"/>
  <c r="M116" i="31"/>
  <c r="M176" i="31"/>
  <c r="M55" i="31"/>
  <c r="K116" i="31"/>
  <c r="K176" i="31"/>
  <c r="K55" i="31"/>
  <c r="I116" i="31"/>
  <c r="I176" i="31"/>
  <c r="I55" i="31"/>
  <c r="AM55" i="31"/>
  <c r="AL115" i="31"/>
  <c r="AL175" i="31"/>
  <c r="AL54" i="31"/>
  <c r="AJ115" i="31"/>
  <c r="AJ175" i="31"/>
  <c r="AJ54" i="31"/>
  <c r="AH115" i="31"/>
  <c r="AH175" i="31"/>
  <c r="AH54" i="31"/>
  <c r="AF115" i="31"/>
  <c r="AF175" i="31"/>
  <c r="AF54" i="31"/>
  <c r="AD115" i="31"/>
  <c r="AD175" i="31"/>
  <c r="AD54" i="31"/>
  <c r="AB115" i="31"/>
  <c r="AB175" i="31"/>
  <c r="AB54" i="31"/>
  <c r="Z115" i="31"/>
  <c r="Z175" i="31"/>
  <c r="Z54" i="31"/>
  <c r="X115" i="31"/>
  <c r="X175" i="31"/>
  <c r="X54" i="31"/>
  <c r="V115" i="31"/>
  <c r="V175" i="31"/>
  <c r="V54" i="31"/>
  <c r="T115" i="31"/>
  <c r="T175" i="31"/>
  <c r="T54" i="31"/>
  <c r="R115" i="31"/>
  <c r="R175" i="31"/>
  <c r="R54" i="31"/>
  <c r="P115" i="31"/>
  <c r="P175" i="31"/>
  <c r="P54" i="31"/>
  <c r="N115" i="31"/>
  <c r="N175" i="31"/>
  <c r="N54" i="31"/>
  <c r="L115" i="31"/>
  <c r="L175" i="31"/>
  <c r="L54" i="31"/>
  <c r="J115" i="31"/>
  <c r="J175" i="31"/>
  <c r="J54" i="31"/>
  <c r="H115" i="31"/>
  <c r="H175" i="31"/>
  <c r="H54" i="31"/>
  <c r="AK114" i="31"/>
  <c r="AK174" i="31"/>
  <c r="AK53" i="31"/>
  <c r="AI114" i="31"/>
  <c r="AI174" i="31"/>
  <c r="AI53" i="31"/>
  <c r="AG114" i="31"/>
  <c r="AG174" i="31"/>
  <c r="AG53" i="31"/>
  <c r="AE114" i="31"/>
  <c r="AE174" i="31"/>
  <c r="AE53" i="31"/>
  <c r="AC114" i="31"/>
  <c r="AC174" i="31"/>
  <c r="AC53" i="31"/>
  <c r="AA114" i="31"/>
  <c r="AA174" i="31"/>
  <c r="AA53" i="31"/>
  <c r="Y114" i="31"/>
  <c r="Y174" i="31"/>
  <c r="Y53" i="31"/>
  <c r="W114" i="31"/>
  <c r="W174" i="31"/>
  <c r="W53" i="31"/>
  <c r="U114" i="31"/>
  <c r="U174" i="31"/>
  <c r="U53" i="31"/>
  <c r="S114" i="31"/>
  <c r="S174" i="31"/>
  <c r="S53" i="31"/>
  <c r="Q114" i="31"/>
  <c r="Q174" i="31"/>
  <c r="Q53" i="31"/>
  <c r="O114" i="31"/>
  <c r="O174" i="31"/>
  <c r="O53" i="31"/>
  <c r="M114" i="31"/>
  <c r="M174" i="31"/>
  <c r="M53" i="31"/>
  <c r="K114" i="31"/>
  <c r="K174" i="31"/>
  <c r="K53" i="31"/>
  <c r="I114" i="31"/>
  <c r="I174" i="31"/>
  <c r="I53" i="31"/>
  <c r="AL113" i="31"/>
  <c r="AL173" i="31"/>
  <c r="AL52" i="31"/>
  <c r="AJ113" i="31"/>
  <c r="AJ173" i="31"/>
  <c r="AJ52" i="31"/>
  <c r="AH113" i="31"/>
  <c r="AH173" i="31"/>
  <c r="AH52" i="31"/>
  <c r="AF113" i="31"/>
  <c r="AF173" i="31"/>
  <c r="AF52" i="31"/>
  <c r="AD113" i="31"/>
  <c r="AD173" i="31"/>
  <c r="AD52" i="31"/>
  <c r="AB113" i="31"/>
  <c r="AB173" i="31"/>
  <c r="AB52" i="31"/>
  <c r="Z113" i="31"/>
  <c r="Z173" i="31"/>
  <c r="Z52" i="31"/>
  <c r="X113" i="31"/>
  <c r="X173" i="31"/>
  <c r="X52" i="31"/>
  <c r="V113" i="31"/>
  <c r="V173" i="31"/>
  <c r="V52" i="31"/>
  <c r="T113" i="31"/>
  <c r="T173" i="31"/>
  <c r="T52" i="31"/>
  <c r="R113" i="31"/>
  <c r="R173" i="31"/>
  <c r="R52" i="31"/>
  <c r="P113" i="31"/>
  <c r="P173" i="31"/>
  <c r="P52" i="31"/>
  <c r="N113" i="31"/>
  <c r="N173" i="31"/>
  <c r="N52" i="31"/>
  <c r="L113" i="31"/>
  <c r="L173" i="31"/>
  <c r="L52" i="31"/>
  <c r="J113" i="31"/>
  <c r="J173" i="31"/>
  <c r="J52" i="31"/>
  <c r="H113" i="31"/>
  <c r="H173" i="31"/>
  <c r="H52" i="31"/>
  <c r="AN52" i="31"/>
  <c r="AK112" i="31"/>
  <c r="AK51" i="31"/>
  <c r="AI112" i="31"/>
  <c r="AI51" i="31"/>
  <c r="AG51" i="31"/>
  <c r="AE51" i="31"/>
  <c r="AC51" i="31"/>
  <c r="AA51" i="31"/>
  <c r="Y51" i="31"/>
  <c r="W51" i="31"/>
  <c r="U51" i="31"/>
  <c r="S51" i="31"/>
  <c r="Q51" i="31"/>
  <c r="O51" i="31"/>
  <c r="M51" i="31"/>
  <c r="K51" i="31"/>
  <c r="I51" i="31"/>
  <c r="AM51" i="31"/>
  <c r="AL111" i="31"/>
  <c r="AL50" i="31"/>
  <c r="AJ111" i="31"/>
  <c r="AJ50" i="31"/>
  <c r="AH111" i="31"/>
  <c r="AH50" i="31"/>
  <c r="AF50" i="31"/>
  <c r="AD50" i="31"/>
  <c r="AB50" i="31"/>
  <c r="Z50" i="31"/>
  <c r="X50" i="31"/>
  <c r="V50" i="31"/>
  <c r="T50" i="31"/>
  <c r="R50" i="31"/>
  <c r="P50" i="31"/>
  <c r="N50" i="31"/>
  <c r="L50" i="31"/>
  <c r="J50" i="31"/>
  <c r="H50" i="31"/>
  <c r="AK110" i="31"/>
  <c r="AK49" i="31"/>
  <c r="AI110" i="31"/>
  <c r="AI49" i="31"/>
  <c r="AG49" i="31"/>
  <c r="AE49" i="31"/>
  <c r="AC49" i="31"/>
  <c r="AA49" i="31"/>
  <c r="Y49" i="31"/>
  <c r="W49" i="31"/>
  <c r="U49" i="31"/>
  <c r="S49" i="31"/>
  <c r="Q49" i="31"/>
  <c r="O49" i="31"/>
  <c r="M49" i="31"/>
  <c r="K49" i="31"/>
  <c r="I49" i="31"/>
  <c r="AL109" i="31"/>
  <c r="AL48" i="31"/>
  <c r="AJ109" i="31"/>
  <c r="AJ48" i="31"/>
  <c r="AH109" i="31"/>
  <c r="AH48" i="31"/>
  <c r="AF48" i="31"/>
  <c r="AD48" i="31"/>
  <c r="AB48" i="31"/>
  <c r="Z48" i="31"/>
  <c r="X48" i="31"/>
  <c r="V48" i="31"/>
  <c r="T48" i="31"/>
  <c r="R48" i="31"/>
  <c r="P48" i="31"/>
  <c r="N48" i="31"/>
  <c r="L48" i="31"/>
  <c r="J48" i="31"/>
  <c r="H48" i="31"/>
  <c r="AK108" i="31"/>
  <c r="AK47" i="31"/>
  <c r="AI108" i="31"/>
  <c r="AI47" i="31"/>
  <c r="AG47" i="31"/>
  <c r="AE47" i="31"/>
  <c r="AC47" i="31"/>
  <c r="AA47" i="31"/>
  <c r="Y47" i="31"/>
  <c r="W47" i="31"/>
  <c r="U47" i="31"/>
  <c r="S47" i="31"/>
  <c r="Q47" i="31"/>
  <c r="O47" i="31"/>
  <c r="M47" i="31"/>
  <c r="K47" i="31"/>
  <c r="I47" i="31"/>
  <c r="D46" i="32"/>
  <c r="AF46" i="32"/>
  <c r="AD46" i="32"/>
  <c r="AB46" i="32"/>
  <c r="Z46" i="32"/>
  <c r="X46" i="32"/>
  <c r="V46" i="32"/>
  <c r="T46" i="32"/>
  <c r="R46" i="32"/>
  <c r="P46" i="32"/>
  <c r="N46" i="32"/>
  <c r="L46" i="32"/>
  <c r="J46" i="32"/>
  <c r="H46" i="32"/>
  <c r="F46" i="32"/>
  <c r="AG69" i="32"/>
  <c r="AE69" i="32"/>
  <c r="AC69" i="32"/>
  <c r="AA69" i="32"/>
  <c r="Y69" i="32"/>
  <c r="W69" i="32"/>
  <c r="U69" i="32"/>
  <c r="S69" i="32"/>
  <c r="Q69" i="32"/>
  <c r="O69" i="32"/>
  <c r="M69" i="32"/>
  <c r="K69" i="32"/>
  <c r="I69" i="32"/>
  <c r="G69" i="32"/>
  <c r="E69" i="32"/>
  <c r="AG68" i="32"/>
  <c r="AE68" i="32"/>
  <c r="AC68" i="32"/>
  <c r="AA68" i="32"/>
  <c r="Y68" i="32"/>
  <c r="W68" i="32"/>
  <c r="U68" i="32"/>
  <c r="S68" i="32"/>
  <c r="Q68" i="32"/>
  <c r="O68" i="32"/>
  <c r="M68" i="32"/>
  <c r="K68" i="32"/>
  <c r="I68" i="32"/>
  <c r="G68" i="32"/>
  <c r="E68" i="32"/>
  <c r="AG67" i="32"/>
  <c r="AE67" i="32"/>
  <c r="AC67" i="32"/>
  <c r="AA67" i="32"/>
  <c r="Y67" i="32"/>
  <c r="W67" i="32"/>
  <c r="U67" i="32"/>
  <c r="S67" i="32"/>
  <c r="Q67" i="32"/>
  <c r="O67" i="32"/>
  <c r="M67" i="32"/>
  <c r="K67" i="32"/>
  <c r="I67" i="32"/>
  <c r="G67" i="32"/>
  <c r="E67" i="32"/>
  <c r="AG66" i="32"/>
  <c r="AE66" i="32"/>
  <c r="AC66" i="32"/>
  <c r="AA66" i="32"/>
  <c r="Y66" i="32"/>
  <c r="W66" i="32"/>
  <c r="U66" i="32"/>
  <c r="S66" i="32"/>
  <c r="Q66" i="32"/>
  <c r="O66" i="32"/>
  <c r="M66" i="32"/>
  <c r="K66" i="32"/>
  <c r="I66" i="32"/>
  <c r="G66" i="32"/>
  <c r="E66" i="32"/>
  <c r="AG65" i="32"/>
  <c r="AE65" i="32"/>
  <c r="AC65" i="32"/>
  <c r="AA65" i="32"/>
  <c r="Y65" i="32"/>
  <c r="W65" i="32"/>
  <c r="U65" i="32"/>
  <c r="S65" i="32"/>
  <c r="Q65" i="32"/>
  <c r="O65" i="32"/>
  <c r="M65" i="32"/>
  <c r="K65" i="32"/>
  <c r="I65" i="32"/>
  <c r="G65" i="32"/>
  <c r="E65" i="32"/>
  <c r="AG125" i="32"/>
  <c r="AG185" i="32"/>
  <c r="AG64" i="32"/>
  <c r="AE125" i="32"/>
  <c r="AE185" i="32"/>
  <c r="AE64" i="32"/>
  <c r="AC125" i="32"/>
  <c r="AC185" i="32"/>
  <c r="AC64" i="32"/>
  <c r="AA125" i="32"/>
  <c r="AA185" i="32"/>
  <c r="AA64" i="32"/>
  <c r="Y125" i="32"/>
  <c r="Y185" i="32"/>
  <c r="Y64" i="32"/>
  <c r="W125" i="32"/>
  <c r="W185" i="32"/>
  <c r="W64" i="32"/>
  <c r="U125" i="32"/>
  <c r="U185" i="32"/>
  <c r="U64" i="32"/>
  <c r="S125" i="32"/>
  <c r="S185" i="32"/>
  <c r="S64" i="32"/>
  <c r="Q125" i="32"/>
  <c r="Q185" i="32"/>
  <c r="Q64" i="32"/>
  <c r="O125" i="32"/>
  <c r="O185" i="32"/>
  <c r="O64" i="32"/>
  <c r="M125" i="32"/>
  <c r="M185" i="32"/>
  <c r="M64" i="32"/>
  <c r="K125" i="32"/>
  <c r="K185" i="32"/>
  <c r="K64" i="32"/>
  <c r="I125" i="32"/>
  <c r="I64" i="32"/>
  <c r="G125" i="32"/>
  <c r="G64" i="32"/>
  <c r="E125" i="32"/>
  <c r="E64" i="32"/>
  <c r="AG124" i="32"/>
  <c r="AG184" i="32"/>
  <c r="AG63" i="32"/>
  <c r="AE124" i="32"/>
  <c r="AE184" i="32"/>
  <c r="AE63" i="32"/>
  <c r="AC124" i="32"/>
  <c r="AC184" i="32"/>
  <c r="AC63" i="32"/>
  <c r="AA124" i="32"/>
  <c r="AA184" i="32"/>
  <c r="AA63" i="32"/>
  <c r="Y124" i="32"/>
  <c r="Y184" i="32"/>
  <c r="Y63" i="32"/>
  <c r="W124" i="32"/>
  <c r="W184" i="32"/>
  <c r="W63" i="32"/>
  <c r="U124" i="32"/>
  <c r="U184" i="32"/>
  <c r="U63" i="32"/>
  <c r="S124" i="32"/>
  <c r="S184" i="32"/>
  <c r="S63" i="32"/>
  <c r="Q124" i="32"/>
  <c r="Q184" i="32"/>
  <c r="Q63" i="32"/>
  <c r="O124" i="32"/>
  <c r="O184" i="32"/>
  <c r="O63" i="32"/>
  <c r="M124" i="32"/>
  <c r="M184" i="32"/>
  <c r="M63" i="32"/>
  <c r="K124" i="32"/>
  <c r="K184" i="32"/>
  <c r="K63" i="32"/>
  <c r="I124" i="32"/>
  <c r="I63" i="32"/>
  <c r="G124" i="32"/>
  <c r="G63" i="32"/>
  <c r="E124" i="32"/>
  <c r="E63" i="32"/>
  <c r="AG123" i="32"/>
  <c r="AG183" i="32"/>
  <c r="AG62" i="32"/>
  <c r="AE123" i="32"/>
  <c r="AE183" i="32"/>
  <c r="AE62" i="32"/>
  <c r="AC123" i="32"/>
  <c r="AC183" i="32"/>
  <c r="AC62" i="32"/>
  <c r="AA123" i="32"/>
  <c r="AA183" i="32"/>
  <c r="AA62" i="32"/>
  <c r="Y123" i="32"/>
  <c r="Y183" i="32"/>
  <c r="Y62" i="32"/>
  <c r="W123" i="32"/>
  <c r="W183" i="32"/>
  <c r="W62" i="32"/>
  <c r="U123" i="32"/>
  <c r="U183" i="32"/>
  <c r="U62" i="32"/>
  <c r="S123" i="32"/>
  <c r="S183" i="32"/>
  <c r="S62" i="32"/>
  <c r="Q123" i="32"/>
  <c r="Q183" i="32"/>
  <c r="Q62" i="32"/>
  <c r="O123" i="32"/>
  <c r="O183" i="32"/>
  <c r="O62" i="32"/>
  <c r="M123" i="32"/>
  <c r="M183" i="32"/>
  <c r="M62" i="32"/>
  <c r="K123" i="32"/>
  <c r="K183" i="32"/>
  <c r="K62" i="32"/>
  <c r="I123" i="32"/>
  <c r="I62" i="32"/>
  <c r="G123" i="32"/>
  <c r="G62" i="32"/>
  <c r="E123" i="32"/>
  <c r="E62" i="32"/>
  <c r="AG122" i="32"/>
  <c r="AG182" i="32"/>
  <c r="AG61" i="32"/>
  <c r="AE122" i="32"/>
  <c r="AE182" i="32"/>
  <c r="AE61" i="32"/>
  <c r="AC122" i="32"/>
  <c r="AC182" i="32"/>
  <c r="AC61" i="32"/>
  <c r="AA122" i="32"/>
  <c r="AA182" i="32"/>
  <c r="AA61" i="32"/>
  <c r="Y122" i="32"/>
  <c r="Y182" i="32"/>
  <c r="Y61" i="32"/>
  <c r="W122" i="32"/>
  <c r="W182" i="32"/>
  <c r="W61" i="32"/>
  <c r="U122" i="32"/>
  <c r="U182" i="32"/>
  <c r="U61" i="32"/>
  <c r="S122" i="32"/>
  <c r="S182" i="32"/>
  <c r="S61" i="32"/>
  <c r="Q122" i="32"/>
  <c r="Q182" i="32"/>
  <c r="Q61" i="32"/>
  <c r="O122" i="32"/>
  <c r="O182" i="32"/>
  <c r="O61" i="32"/>
  <c r="M122" i="32"/>
  <c r="M182" i="32"/>
  <c r="M61" i="32"/>
  <c r="K122" i="32"/>
  <c r="K182" i="32"/>
  <c r="K61" i="32"/>
  <c r="I122" i="32"/>
  <c r="I61" i="32"/>
  <c r="G122" i="32"/>
  <c r="G61" i="32"/>
  <c r="E122" i="32"/>
  <c r="E61" i="32"/>
  <c r="AG121" i="32"/>
  <c r="AG181" i="32"/>
  <c r="AG60" i="32"/>
  <c r="AE121" i="32"/>
  <c r="AE181" i="32"/>
  <c r="AE60" i="32"/>
  <c r="AC121" i="32"/>
  <c r="AC181" i="32"/>
  <c r="AC60" i="32"/>
  <c r="AA121" i="32"/>
  <c r="AA181" i="32"/>
  <c r="AA60" i="32"/>
  <c r="Y121" i="32"/>
  <c r="Y181" i="32"/>
  <c r="Y60" i="32"/>
  <c r="W121" i="32"/>
  <c r="W181" i="32"/>
  <c r="W60" i="32"/>
  <c r="U121" i="32"/>
  <c r="U181" i="32"/>
  <c r="U60" i="32"/>
  <c r="S121" i="32"/>
  <c r="S181" i="32"/>
  <c r="S60" i="32"/>
  <c r="Q121" i="32"/>
  <c r="Q181" i="32"/>
  <c r="Q60" i="32"/>
  <c r="O121" i="32"/>
  <c r="O181" i="32"/>
  <c r="O60" i="32"/>
  <c r="M121" i="32"/>
  <c r="M181" i="32"/>
  <c r="M60" i="32"/>
  <c r="K121" i="32"/>
  <c r="K181" i="32"/>
  <c r="K60" i="32"/>
  <c r="I121" i="32"/>
  <c r="I60" i="32"/>
  <c r="G121" i="32"/>
  <c r="G60" i="32"/>
  <c r="E121" i="32"/>
  <c r="E60" i="32"/>
  <c r="AG120" i="32"/>
  <c r="AG180" i="32"/>
  <c r="AG59" i="32"/>
  <c r="AE120" i="32"/>
  <c r="AE180" i="32"/>
  <c r="AE59" i="32"/>
  <c r="AC120" i="32"/>
  <c r="AC180" i="32"/>
  <c r="AC59" i="32"/>
  <c r="AA120" i="32"/>
  <c r="AA180" i="32"/>
  <c r="AA59" i="32"/>
  <c r="Y120" i="32"/>
  <c r="Y180" i="32"/>
  <c r="Y59" i="32"/>
  <c r="W120" i="32"/>
  <c r="W180" i="32"/>
  <c r="W59" i="32"/>
  <c r="U120" i="32"/>
  <c r="U180" i="32"/>
  <c r="U59" i="32"/>
  <c r="S120" i="32"/>
  <c r="S180" i="32"/>
  <c r="S59" i="32"/>
  <c r="Q120" i="32"/>
  <c r="Q180" i="32"/>
  <c r="Q59" i="32"/>
  <c r="O120" i="32"/>
  <c r="O180" i="32"/>
  <c r="O59" i="32"/>
  <c r="M120" i="32"/>
  <c r="M180" i="32"/>
  <c r="M59" i="32"/>
  <c r="K120" i="32"/>
  <c r="K180" i="32"/>
  <c r="K59" i="32"/>
  <c r="I120" i="32"/>
  <c r="I59" i="32"/>
  <c r="G120" i="32"/>
  <c r="G59" i="32"/>
  <c r="E120" i="32"/>
  <c r="E59" i="32"/>
  <c r="AG119" i="32"/>
  <c r="AG179" i="32"/>
  <c r="AG58" i="32"/>
  <c r="AE119" i="32"/>
  <c r="AE179" i="32"/>
  <c r="AE58" i="32"/>
  <c r="AC119" i="32"/>
  <c r="AC179" i="32"/>
  <c r="AC58" i="32"/>
  <c r="AA119" i="32"/>
  <c r="AA179" i="32"/>
  <c r="AA58" i="32"/>
  <c r="Y119" i="32"/>
  <c r="Y179" i="32"/>
  <c r="Y58" i="32"/>
  <c r="W119" i="32"/>
  <c r="W179" i="32"/>
  <c r="W58" i="32"/>
  <c r="U119" i="32"/>
  <c r="U179" i="32"/>
  <c r="U58" i="32"/>
  <c r="S119" i="32"/>
  <c r="S179" i="32"/>
  <c r="S58" i="32"/>
  <c r="Q119" i="32"/>
  <c r="Q179" i="32"/>
  <c r="Q58" i="32"/>
  <c r="O119" i="32"/>
  <c r="O179" i="32"/>
  <c r="O58" i="32"/>
  <c r="M119" i="32"/>
  <c r="M179" i="32"/>
  <c r="M58" i="32"/>
  <c r="K119" i="32"/>
  <c r="K179" i="32"/>
  <c r="K58" i="32"/>
  <c r="I119" i="32"/>
  <c r="I58" i="32"/>
  <c r="G119" i="32"/>
  <c r="G58" i="32"/>
  <c r="E119" i="32"/>
  <c r="E58" i="32"/>
  <c r="AG118" i="32"/>
  <c r="AG178" i="32"/>
  <c r="AG57" i="32"/>
  <c r="AE118" i="32"/>
  <c r="AE178" i="32"/>
  <c r="AE57" i="32"/>
  <c r="AC118" i="32"/>
  <c r="AC178" i="32"/>
  <c r="AC57" i="32"/>
  <c r="AA118" i="32"/>
  <c r="AA178" i="32"/>
  <c r="AA57" i="32"/>
  <c r="Y118" i="32"/>
  <c r="Y178" i="32"/>
  <c r="Y57" i="32"/>
  <c r="W118" i="32"/>
  <c r="W178" i="32"/>
  <c r="W57" i="32"/>
  <c r="U118" i="32"/>
  <c r="U178" i="32"/>
  <c r="U57" i="32"/>
  <c r="S118" i="32"/>
  <c r="S178" i="32"/>
  <c r="S57" i="32"/>
  <c r="Q118" i="32"/>
  <c r="Q178" i="32"/>
  <c r="Q57" i="32"/>
  <c r="O118" i="32"/>
  <c r="O178" i="32"/>
  <c r="O57" i="32"/>
  <c r="M118" i="32"/>
  <c r="M178" i="32"/>
  <c r="M57" i="32"/>
  <c r="K118" i="32"/>
  <c r="K178" i="32"/>
  <c r="K57" i="32"/>
  <c r="I118" i="32"/>
  <c r="I57" i="32"/>
  <c r="G118" i="32"/>
  <c r="G57" i="32"/>
  <c r="E118" i="32"/>
  <c r="E57" i="32"/>
  <c r="AG117" i="32"/>
  <c r="AG177" i="32"/>
  <c r="AG56" i="32"/>
  <c r="AE117" i="32"/>
  <c r="AE177" i="32"/>
  <c r="AE56" i="32"/>
  <c r="AC117" i="32"/>
  <c r="AC177" i="32"/>
  <c r="AC56" i="32"/>
  <c r="AA117" i="32"/>
  <c r="AA177" i="32"/>
  <c r="AA56" i="32"/>
  <c r="Y117" i="32"/>
  <c r="Y177" i="32"/>
  <c r="Y56" i="32"/>
  <c r="W117" i="32"/>
  <c r="W177" i="32"/>
  <c r="W56" i="32"/>
  <c r="U117" i="32"/>
  <c r="U177" i="32"/>
  <c r="U56" i="32"/>
  <c r="S117" i="32"/>
  <c r="S177" i="32"/>
  <c r="S56" i="32"/>
  <c r="Q117" i="32"/>
  <c r="Q177" i="32"/>
  <c r="Q56" i="32"/>
  <c r="O117" i="32"/>
  <c r="O177" i="32"/>
  <c r="O56" i="32"/>
  <c r="M117" i="32"/>
  <c r="M177" i="32"/>
  <c r="M56" i="32"/>
  <c r="K117" i="32"/>
  <c r="K177" i="32"/>
  <c r="K56" i="32"/>
  <c r="I117" i="32"/>
  <c r="I56" i="32"/>
  <c r="G117" i="32"/>
  <c r="G56" i="32"/>
  <c r="E117" i="32"/>
  <c r="E56" i="32"/>
  <c r="AG116" i="32"/>
  <c r="AG176" i="32"/>
  <c r="AG55" i="32"/>
  <c r="AE116" i="32"/>
  <c r="AE176" i="32"/>
  <c r="AE55" i="32"/>
  <c r="AC116" i="32"/>
  <c r="AC176" i="32"/>
  <c r="AC55" i="32"/>
  <c r="AA116" i="32"/>
  <c r="AA176" i="32"/>
  <c r="AA55" i="32"/>
  <c r="Y116" i="32"/>
  <c r="Y176" i="32"/>
  <c r="Y55" i="32"/>
  <c r="W116" i="32"/>
  <c r="W176" i="32"/>
  <c r="W55" i="32"/>
  <c r="U116" i="32"/>
  <c r="U176" i="32"/>
  <c r="U55" i="32"/>
  <c r="S116" i="32"/>
  <c r="S176" i="32"/>
  <c r="S55" i="32"/>
  <c r="Q116" i="32"/>
  <c r="Q176" i="32"/>
  <c r="Q55" i="32"/>
  <c r="O116" i="32"/>
  <c r="O176" i="32"/>
  <c r="O55" i="32"/>
  <c r="M116" i="32"/>
  <c r="M176" i="32"/>
  <c r="M55" i="32"/>
  <c r="K116" i="32"/>
  <c r="K176" i="32"/>
  <c r="K55" i="32"/>
  <c r="I116" i="32"/>
  <c r="I55" i="32"/>
  <c r="G116" i="32"/>
  <c r="G55" i="32"/>
  <c r="E116" i="32"/>
  <c r="E55" i="32"/>
  <c r="AG115" i="32"/>
  <c r="AG175" i="32"/>
  <c r="AG54" i="32"/>
  <c r="AE115" i="32"/>
  <c r="AE175" i="32"/>
  <c r="AE54" i="32"/>
  <c r="AC115" i="32"/>
  <c r="AC175" i="32"/>
  <c r="AC54" i="32"/>
  <c r="AA115" i="32"/>
  <c r="AA175" i="32"/>
  <c r="AA54" i="32"/>
  <c r="Y115" i="32"/>
  <c r="Y175" i="32"/>
  <c r="Y54" i="32"/>
  <c r="W115" i="32"/>
  <c r="W175" i="32"/>
  <c r="W54" i="32"/>
  <c r="U115" i="32"/>
  <c r="U175" i="32"/>
  <c r="U54" i="32"/>
  <c r="S115" i="32"/>
  <c r="S175" i="32"/>
  <c r="S54" i="32"/>
  <c r="Q115" i="32"/>
  <c r="Q175" i="32"/>
  <c r="Q54" i="32"/>
  <c r="O115" i="32"/>
  <c r="O175" i="32"/>
  <c r="O54" i="32"/>
  <c r="M115" i="32"/>
  <c r="M175" i="32"/>
  <c r="M54" i="32"/>
  <c r="K115" i="32"/>
  <c r="K175" i="32"/>
  <c r="K54" i="32"/>
  <c r="I115" i="32"/>
  <c r="I54" i="32"/>
  <c r="G115" i="32"/>
  <c r="G54" i="32"/>
  <c r="E115" i="32"/>
  <c r="E54" i="32"/>
  <c r="AG114" i="32"/>
  <c r="AG174" i="32"/>
  <c r="AG53" i="32"/>
  <c r="AE114" i="32"/>
  <c r="AE174" i="32"/>
  <c r="AE53" i="32"/>
  <c r="AC114" i="32"/>
  <c r="AC174" i="32"/>
  <c r="AC53" i="32"/>
  <c r="AA114" i="32"/>
  <c r="AA174" i="32"/>
  <c r="AA53" i="32"/>
  <c r="Y114" i="32"/>
  <c r="Y174" i="32"/>
  <c r="Y53" i="32"/>
  <c r="W114" i="32"/>
  <c r="W174" i="32"/>
  <c r="W53" i="32"/>
  <c r="U114" i="32"/>
  <c r="U174" i="32"/>
  <c r="U53" i="32"/>
  <c r="S114" i="32"/>
  <c r="S174" i="32"/>
  <c r="S53" i="32"/>
  <c r="Q114" i="32"/>
  <c r="Q174" i="32"/>
  <c r="Q53" i="32"/>
  <c r="O114" i="32"/>
  <c r="O174" i="32"/>
  <c r="O53" i="32"/>
  <c r="M114" i="32"/>
  <c r="M174" i="32"/>
  <c r="M53" i="32"/>
  <c r="K114" i="32"/>
  <c r="K174" i="32"/>
  <c r="K53" i="32"/>
  <c r="I114" i="32"/>
  <c r="I53" i="32"/>
  <c r="G114" i="32"/>
  <c r="G53" i="32"/>
  <c r="E114" i="32"/>
  <c r="E53" i="32"/>
  <c r="AG113" i="32"/>
  <c r="AG173" i="32"/>
  <c r="AG52" i="32"/>
  <c r="AE113" i="32"/>
  <c r="AE173" i="32"/>
  <c r="AE52" i="32"/>
  <c r="AC113" i="32"/>
  <c r="AC173" i="32"/>
  <c r="AC52" i="32"/>
  <c r="AA113" i="32"/>
  <c r="AA173" i="32"/>
  <c r="AA52" i="32"/>
  <c r="Y113" i="32"/>
  <c r="Y173" i="32"/>
  <c r="Y52" i="32"/>
  <c r="W113" i="32"/>
  <c r="W173" i="32"/>
  <c r="W52" i="32"/>
  <c r="U113" i="32"/>
  <c r="U173" i="32"/>
  <c r="U52" i="32"/>
  <c r="S113" i="32"/>
  <c r="S173" i="32"/>
  <c r="S52" i="32"/>
  <c r="Q113" i="32"/>
  <c r="Q173" i="32"/>
  <c r="Q52" i="32"/>
  <c r="O113" i="32"/>
  <c r="O173" i="32"/>
  <c r="O52" i="32"/>
  <c r="M113" i="32"/>
  <c r="M173" i="32"/>
  <c r="M52" i="32"/>
  <c r="K113" i="32"/>
  <c r="K173" i="32"/>
  <c r="K52" i="32"/>
  <c r="I113" i="32"/>
  <c r="I52" i="32"/>
  <c r="G113" i="32"/>
  <c r="G52" i="32"/>
  <c r="E113" i="32"/>
  <c r="E52" i="32"/>
  <c r="AG51" i="32"/>
  <c r="AE51" i="32"/>
  <c r="AC51" i="32"/>
  <c r="AA51" i="32"/>
  <c r="Y51" i="32"/>
  <c r="W51" i="32"/>
  <c r="U51" i="32"/>
  <c r="S51" i="32"/>
  <c r="Q51" i="32"/>
  <c r="O51" i="32"/>
  <c r="M51" i="32"/>
  <c r="K51" i="32"/>
  <c r="I51" i="32"/>
  <c r="G51" i="32"/>
  <c r="E51" i="32"/>
  <c r="AG50" i="32"/>
  <c r="AE50" i="32"/>
  <c r="AC50" i="32"/>
  <c r="AA50" i="32"/>
  <c r="Y50" i="32"/>
  <c r="W50" i="32"/>
  <c r="U50" i="32"/>
  <c r="S50" i="32"/>
  <c r="Q50" i="32"/>
  <c r="O50" i="32"/>
  <c r="M50" i="32"/>
  <c r="K50" i="32"/>
  <c r="I50" i="32"/>
  <c r="G50" i="32"/>
  <c r="E50" i="32"/>
  <c r="AG49" i="32"/>
  <c r="AE49" i="32"/>
  <c r="AC49" i="32"/>
  <c r="AA49" i="32"/>
  <c r="Y49" i="32"/>
  <c r="W49" i="32"/>
  <c r="U49" i="32"/>
  <c r="S49" i="32"/>
  <c r="Q49" i="32"/>
  <c r="O49" i="32"/>
  <c r="M49" i="32"/>
  <c r="K49" i="32"/>
  <c r="I49" i="32"/>
  <c r="G49" i="32"/>
  <c r="E49" i="32"/>
  <c r="AG48" i="32"/>
  <c r="AE48" i="32"/>
  <c r="AC48" i="32"/>
  <c r="AA48" i="32"/>
  <c r="Y48" i="32"/>
  <c r="W48" i="32"/>
  <c r="U48" i="32"/>
  <c r="S48" i="32"/>
  <c r="Q48" i="32"/>
  <c r="O48" i="32"/>
  <c r="M48" i="32"/>
  <c r="K48" i="32"/>
  <c r="I48" i="32"/>
  <c r="G48" i="32"/>
  <c r="E48" i="32"/>
  <c r="AG47" i="32"/>
  <c r="AE47" i="32"/>
  <c r="AC47" i="32"/>
  <c r="AA47" i="32"/>
  <c r="Y47" i="32"/>
  <c r="W47" i="32"/>
  <c r="U47" i="32"/>
  <c r="S47" i="32"/>
  <c r="Q47" i="32"/>
  <c r="O47" i="32"/>
  <c r="M47" i="32"/>
  <c r="K47" i="32"/>
  <c r="I47" i="32"/>
  <c r="G47" i="32"/>
  <c r="E47" i="32"/>
  <c r="AJ107" i="33"/>
  <c r="AJ46" i="33"/>
  <c r="AH107" i="33"/>
  <c r="AH46" i="33"/>
  <c r="AF46" i="33"/>
  <c r="AD46" i="33"/>
  <c r="AB46" i="33"/>
  <c r="Z46" i="33"/>
  <c r="X46" i="33"/>
  <c r="V46" i="33"/>
  <c r="T46" i="33"/>
  <c r="R46" i="33"/>
  <c r="P46" i="33"/>
  <c r="N46" i="33"/>
  <c r="L46" i="33"/>
  <c r="J46" i="33"/>
  <c r="H46" i="33"/>
  <c r="AJ130" i="33"/>
  <c r="AJ69" i="33"/>
  <c r="AH130" i="33"/>
  <c r="AH69" i="33"/>
  <c r="AF69" i="33"/>
  <c r="AD69" i="33"/>
  <c r="AB69" i="33"/>
  <c r="Z69" i="33"/>
  <c r="X69" i="33"/>
  <c r="V69" i="33"/>
  <c r="T69" i="33"/>
  <c r="R69" i="33"/>
  <c r="P69" i="33"/>
  <c r="N69" i="33"/>
  <c r="L69" i="33"/>
  <c r="J69" i="33"/>
  <c r="H69" i="33"/>
  <c r="F69" i="33"/>
  <c r="AI129" i="33"/>
  <c r="AI68" i="33"/>
  <c r="AG68" i="33"/>
  <c r="AE68" i="33"/>
  <c r="AC68" i="33"/>
  <c r="AA68" i="33"/>
  <c r="Y68" i="33"/>
  <c r="W68" i="33"/>
  <c r="U68" i="33"/>
  <c r="S68" i="33"/>
  <c r="Q68" i="33"/>
  <c r="O68" i="33"/>
  <c r="M68" i="33"/>
  <c r="K68" i="33"/>
  <c r="I68" i="33"/>
  <c r="G68" i="33"/>
  <c r="AJ128" i="33"/>
  <c r="AJ67" i="33"/>
  <c r="AH128" i="33"/>
  <c r="AH67" i="33"/>
  <c r="AF67" i="33"/>
  <c r="AD67" i="33"/>
  <c r="AB67" i="33"/>
  <c r="Z67" i="33"/>
  <c r="X67" i="33"/>
  <c r="V67" i="33"/>
  <c r="T67" i="33"/>
  <c r="R67" i="33"/>
  <c r="P67" i="33"/>
  <c r="N67" i="33"/>
  <c r="L67" i="33"/>
  <c r="J67" i="33"/>
  <c r="H67" i="33"/>
  <c r="F67" i="33"/>
  <c r="AI127" i="33"/>
  <c r="AI66" i="33"/>
  <c r="AG66" i="33"/>
  <c r="AE66" i="33"/>
  <c r="AC66" i="33"/>
  <c r="AA66" i="33"/>
  <c r="Y66" i="33"/>
  <c r="W66" i="33"/>
  <c r="U66" i="33"/>
  <c r="S66" i="33"/>
  <c r="Q66" i="33"/>
  <c r="O66" i="33"/>
  <c r="M66" i="33"/>
  <c r="K66" i="33"/>
  <c r="I66" i="33"/>
  <c r="G66" i="33"/>
  <c r="AJ126" i="33"/>
  <c r="AJ65" i="33"/>
  <c r="AH126" i="33"/>
  <c r="AH65" i="33"/>
  <c r="AF65" i="33"/>
  <c r="AD65" i="33"/>
  <c r="AB65" i="33"/>
  <c r="Z65" i="33"/>
  <c r="X65" i="33"/>
  <c r="V65" i="33"/>
  <c r="T65" i="33"/>
  <c r="R65" i="33"/>
  <c r="P65" i="33"/>
  <c r="N65" i="33"/>
  <c r="L65" i="33"/>
  <c r="J65" i="33"/>
  <c r="H65" i="33"/>
  <c r="F65" i="33"/>
  <c r="AI125" i="33"/>
  <c r="AI185" i="33"/>
  <c r="AI64" i="33"/>
  <c r="AG125" i="33"/>
  <c r="AG185" i="33"/>
  <c r="AG64" i="33"/>
  <c r="AE125" i="33"/>
  <c r="AE185" i="33"/>
  <c r="AE64" i="33"/>
  <c r="AC125" i="33"/>
  <c r="AC185" i="33"/>
  <c r="AC64" i="33"/>
  <c r="AA125" i="33"/>
  <c r="AA185" i="33"/>
  <c r="AA64" i="33"/>
  <c r="Y125" i="33"/>
  <c r="Y185" i="33"/>
  <c r="Y64" i="33"/>
  <c r="W125" i="33"/>
  <c r="W185" i="33"/>
  <c r="W64" i="33"/>
  <c r="U125" i="33"/>
  <c r="U185" i="33"/>
  <c r="U64" i="33"/>
  <c r="S125" i="33"/>
  <c r="S185" i="33"/>
  <c r="S64" i="33"/>
  <c r="Q125" i="33"/>
  <c r="Q185" i="33"/>
  <c r="Q64" i="33"/>
  <c r="O125" i="33"/>
  <c r="O185" i="33"/>
  <c r="O64" i="33"/>
  <c r="M125" i="33"/>
  <c r="M185" i="33"/>
  <c r="M64" i="33"/>
  <c r="K125" i="33"/>
  <c r="K185" i="33"/>
  <c r="K64" i="33"/>
  <c r="I125" i="33"/>
  <c r="I185" i="33"/>
  <c r="I64" i="33"/>
  <c r="G125" i="33"/>
  <c r="G185" i="33"/>
  <c r="G64" i="33"/>
  <c r="AJ124" i="33"/>
  <c r="AJ184" i="33"/>
  <c r="AJ63" i="33"/>
  <c r="AH124" i="33"/>
  <c r="AH184" i="33"/>
  <c r="AH63" i="33"/>
  <c r="AF124" i="33"/>
  <c r="AF184" i="33"/>
  <c r="AF63" i="33"/>
  <c r="AD124" i="33"/>
  <c r="AD184" i="33"/>
  <c r="AD63" i="33"/>
  <c r="AB124" i="33"/>
  <c r="AB184" i="33"/>
  <c r="AB63" i="33"/>
  <c r="Z124" i="33"/>
  <c r="Z184" i="33"/>
  <c r="Z63" i="33"/>
  <c r="X124" i="33"/>
  <c r="X184" i="33"/>
  <c r="X63" i="33"/>
  <c r="V124" i="33"/>
  <c r="V184" i="33"/>
  <c r="V63" i="33"/>
  <c r="AN7" i="32"/>
  <c r="AN34" i="32"/>
  <c r="P49" i="31"/>
  <c r="N49" i="31"/>
  <c r="L49" i="31"/>
  <c r="J49" i="31"/>
  <c r="H49" i="31"/>
  <c r="AK109" i="31"/>
  <c r="AK48" i="31"/>
  <c r="AI109" i="31"/>
  <c r="AI48" i="31"/>
  <c r="AG48" i="31"/>
  <c r="AE48" i="31"/>
  <c r="AC48" i="31"/>
  <c r="AA48" i="31"/>
  <c r="Y48" i="31"/>
  <c r="W48" i="31"/>
  <c r="U48" i="31"/>
  <c r="S48" i="31"/>
  <c r="Q48" i="31"/>
  <c r="O48" i="31"/>
  <c r="M48" i="31"/>
  <c r="K48" i="31"/>
  <c r="I48" i="31"/>
  <c r="AM48" i="31"/>
  <c r="AL108" i="31"/>
  <c r="AL47" i="31"/>
  <c r="AJ108" i="31"/>
  <c r="AJ47" i="31"/>
  <c r="AH108" i="31"/>
  <c r="AH47" i="31"/>
  <c r="AF47" i="31"/>
  <c r="AD47" i="31"/>
  <c r="AB47" i="31"/>
  <c r="Z47" i="31"/>
  <c r="X47" i="31"/>
  <c r="V47" i="31"/>
  <c r="T47" i="31"/>
  <c r="R47" i="31"/>
  <c r="P47" i="31"/>
  <c r="N47" i="31"/>
  <c r="L47" i="31"/>
  <c r="J47" i="31"/>
  <c r="H47" i="31"/>
  <c r="AM47" i="31"/>
  <c r="AG46" i="32"/>
  <c r="AE46" i="32"/>
  <c r="AC46" i="32"/>
  <c r="AA46" i="32"/>
  <c r="Y46" i="32"/>
  <c r="W46" i="32"/>
  <c r="U46" i="32"/>
  <c r="S46" i="32"/>
  <c r="Q46" i="32"/>
  <c r="O46" i="32"/>
  <c r="M46" i="32"/>
  <c r="K46" i="32"/>
  <c r="I46" i="32"/>
  <c r="G46" i="32"/>
  <c r="E46" i="32"/>
  <c r="AF69" i="32"/>
  <c r="AD69" i="32"/>
  <c r="AB69" i="32"/>
  <c r="Z69" i="32"/>
  <c r="X69" i="32"/>
  <c r="V69" i="32"/>
  <c r="T69" i="32"/>
  <c r="R69" i="32"/>
  <c r="P69" i="32"/>
  <c r="N69" i="32"/>
  <c r="L69" i="32"/>
  <c r="J69" i="32"/>
  <c r="H69" i="32"/>
  <c r="F69" i="32"/>
  <c r="D69" i="32"/>
  <c r="AF68" i="32"/>
  <c r="AD68" i="32"/>
  <c r="AB68" i="32"/>
  <c r="Z68" i="32"/>
  <c r="X68" i="32"/>
  <c r="V68" i="32"/>
  <c r="T68" i="32"/>
  <c r="R68" i="32"/>
  <c r="P68" i="32"/>
  <c r="N68" i="32"/>
  <c r="L68" i="32"/>
  <c r="J68" i="32"/>
  <c r="H68" i="32"/>
  <c r="F68" i="32"/>
  <c r="D68" i="32"/>
  <c r="AN68" i="32"/>
  <c r="AF67" i="32"/>
  <c r="AD67" i="32"/>
  <c r="AB67" i="32"/>
  <c r="Z67" i="32"/>
  <c r="X67" i="32"/>
  <c r="V67" i="32"/>
  <c r="T67" i="32"/>
  <c r="R67" i="32"/>
  <c r="P67" i="32"/>
  <c r="N67" i="32"/>
  <c r="L67" i="32"/>
  <c r="J67" i="32"/>
  <c r="H67" i="32"/>
  <c r="F67" i="32"/>
  <c r="D67" i="32"/>
  <c r="AN67" i="32"/>
  <c r="AF66" i="32"/>
  <c r="AD66" i="32"/>
  <c r="AB66" i="32"/>
  <c r="Z66" i="32"/>
  <c r="X66" i="32"/>
  <c r="V66" i="32"/>
  <c r="T66" i="32"/>
  <c r="R66" i="32"/>
  <c r="P66" i="32"/>
  <c r="N66" i="32"/>
  <c r="L66" i="32"/>
  <c r="J66" i="32"/>
  <c r="H66" i="32"/>
  <c r="F66" i="32"/>
  <c r="D66" i="32"/>
  <c r="AM66" i="32"/>
  <c r="AF65" i="32"/>
  <c r="AD65" i="32"/>
  <c r="AB65" i="32"/>
  <c r="Z65" i="32"/>
  <c r="X65" i="32"/>
  <c r="V65" i="32"/>
  <c r="T65" i="32"/>
  <c r="R65" i="32"/>
  <c r="P65" i="32"/>
  <c r="N65" i="32"/>
  <c r="L65" i="32"/>
  <c r="J65" i="32"/>
  <c r="H65" i="32"/>
  <c r="F65" i="32"/>
  <c r="D65" i="32"/>
  <c r="AF125" i="32"/>
  <c r="AF185" i="32"/>
  <c r="AF64" i="32"/>
  <c r="AD125" i="32"/>
  <c r="AD185" i="32"/>
  <c r="AD64" i="32"/>
  <c r="AB125" i="32"/>
  <c r="AB185" i="32"/>
  <c r="AB64" i="32"/>
  <c r="Z125" i="32"/>
  <c r="Z185" i="32"/>
  <c r="Z64" i="32"/>
  <c r="X125" i="32"/>
  <c r="X185" i="32"/>
  <c r="X64" i="32"/>
  <c r="V125" i="32"/>
  <c r="V185" i="32"/>
  <c r="V64" i="32"/>
  <c r="T125" i="32"/>
  <c r="T185" i="32"/>
  <c r="T64" i="32"/>
  <c r="R125" i="32"/>
  <c r="R185" i="32"/>
  <c r="R64" i="32"/>
  <c r="P125" i="32"/>
  <c r="P185" i="32"/>
  <c r="P64" i="32"/>
  <c r="N125" i="32"/>
  <c r="N185" i="32"/>
  <c r="N64" i="32"/>
  <c r="L125" i="32"/>
  <c r="L185" i="32"/>
  <c r="L64" i="32"/>
  <c r="J125" i="32"/>
  <c r="J64" i="32"/>
  <c r="H125" i="32"/>
  <c r="H64" i="32"/>
  <c r="F125" i="32"/>
  <c r="F64" i="32"/>
  <c r="D125" i="32"/>
  <c r="AN125" i="32"/>
  <c r="AN185" i="32"/>
  <c r="D64" i="32"/>
  <c r="AF124" i="32"/>
  <c r="AF184" i="32"/>
  <c r="AF63" i="32"/>
  <c r="AD124" i="32"/>
  <c r="AD184" i="32"/>
  <c r="AD63" i="32"/>
  <c r="AB124" i="32"/>
  <c r="AB184" i="32"/>
  <c r="AB63" i="32"/>
  <c r="Z124" i="32"/>
  <c r="Z184" i="32"/>
  <c r="Z63" i="32"/>
  <c r="X124" i="32"/>
  <c r="X184" i="32"/>
  <c r="X63" i="32"/>
  <c r="V124" i="32"/>
  <c r="V184" i="32"/>
  <c r="V63" i="32"/>
  <c r="T124" i="32"/>
  <c r="T184" i="32"/>
  <c r="T63" i="32"/>
  <c r="R124" i="32"/>
  <c r="R184" i="32"/>
  <c r="R63" i="32"/>
  <c r="P124" i="32"/>
  <c r="P184" i="32"/>
  <c r="P63" i="32"/>
  <c r="N124" i="32"/>
  <c r="N184" i="32"/>
  <c r="N63" i="32"/>
  <c r="L124" i="32"/>
  <c r="L184" i="32"/>
  <c r="L63" i="32"/>
  <c r="J124" i="32"/>
  <c r="J63" i="32"/>
  <c r="H124" i="32"/>
  <c r="H63" i="32"/>
  <c r="F124" i="32"/>
  <c r="F63" i="32"/>
  <c r="D124" i="32"/>
  <c r="AR124" i="32"/>
  <c r="AR184" i="32"/>
  <c r="D63" i="32"/>
  <c r="AF123" i="32"/>
  <c r="AF183" i="32"/>
  <c r="AF62" i="32"/>
  <c r="AD123" i="32"/>
  <c r="AD183" i="32"/>
  <c r="AD62" i="32"/>
  <c r="AB123" i="32"/>
  <c r="AB183" i="32"/>
  <c r="AB62" i="32"/>
  <c r="Z123" i="32"/>
  <c r="Z183" i="32"/>
  <c r="Z62" i="32"/>
  <c r="X123" i="32"/>
  <c r="X183" i="32"/>
  <c r="X62" i="32"/>
  <c r="V123" i="32"/>
  <c r="V183" i="32"/>
  <c r="V62" i="32"/>
  <c r="T123" i="32"/>
  <c r="T183" i="32"/>
  <c r="T62" i="32"/>
  <c r="R123" i="32"/>
  <c r="R183" i="32"/>
  <c r="R62" i="32"/>
  <c r="P123" i="32"/>
  <c r="P183" i="32"/>
  <c r="P62" i="32"/>
  <c r="N123" i="32"/>
  <c r="N183" i="32"/>
  <c r="N62" i="32"/>
  <c r="L123" i="32"/>
  <c r="L183" i="32"/>
  <c r="L62" i="32"/>
  <c r="J123" i="32"/>
  <c r="J62" i="32"/>
  <c r="H123" i="32"/>
  <c r="H62" i="32"/>
  <c r="F123" i="32"/>
  <c r="F62" i="32"/>
  <c r="D123" i="32"/>
  <c r="AR123" i="32"/>
  <c r="AR183" i="32"/>
  <c r="D62" i="32"/>
  <c r="AF122" i="32"/>
  <c r="AF182" i="32"/>
  <c r="AF61" i="32"/>
  <c r="AD122" i="32"/>
  <c r="AD182" i="32"/>
  <c r="AD61" i="32"/>
  <c r="AB122" i="32"/>
  <c r="AB182" i="32"/>
  <c r="AB61" i="32"/>
  <c r="Z122" i="32"/>
  <c r="Z182" i="32"/>
  <c r="Z61" i="32"/>
  <c r="X122" i="32"/>
  <c r="X182" i="32"/>
  <c r="X61" i="32"/>
  <c r="V122" i="32"/>
  <c r="V182" i="32"/>
  <c r="V61" i="32"/>
  <c r="T122" i="32"/>
  <c r="T182" i="32"/>
  <c r="T61" i="32"/>
  <c r="R122" i="32"/>
  <c r="R182" i="32"/>
  <c r="R61" i="32"/>
  <c r="P122" i="32"/>
  <c r="P182" i="32"/>
  <c r="P61" i="32"/>
  <c r="N122" i="32"/>
  <c r="N182" i="32"/>
  <c r="N61" i="32"/>
  <c r="L122" i="32"/>
  <c r="L182" i="32"/>
  <c r="L61" i="32"/>
  <c r="J122" i="32"/>
  <c r="J61" i="32"/>
  <c r="H122" i="32"/>
  <c r="H61" i="32"/>
  <c r="F122" i="32"/>
  <c r="F61" i="32"/>
  <c r="D122" i="32"/>
  <c r="AM122" i="32"/>
  <c r="AM182" i="32"/>
  <c r="D61" i="32"/>
  <c r="AF121" i="32"/>
  <c r="AF181" i="32"/>
  <c r="AF60" i="32"/>
  <c r="AD121" i="32"/>
  <c r="AD181" i="32"/>
  <c r="AD60" i="32"/>
  <c r="AB121" i="32"/>
  <c r="AB181" i="32"/>
  <c r="AB60" i="32"/>
  <c r="Z121" i="32"/>
  <c r="Z181" i="32"/>
  <c r="Z60" i="32"/>
  <c r="X121" i="32"/>
  <c r="X181" i="32"/>
  <c r="X60" i="32"/>
  <c r="V121" i="32"/>
  <c r="V181" i="32"/>
  <c r="V60" i="32"/>
  <c r="T121" i="32"/>
  <c r="T181" i="32"/>
  <c r="T60" i="32"/>
  <c r="R121" i="32"/>
  <c r="R181" i="32"/>
  <c r="R60" i="32"/>
  <c r="P121" i="32"/>
  <c r="P181" i="32"/>
  <c r="P60" i="32"/>
  <c r="N121" i="32"/>
  <c r="N181" i="32"/>
  <c r="N60" i="32"/>
  <c r="L121" i="32"/>
  <c r="L181" i="32"/>
  <c r="L60" i="32"/>
  <c r="J121" i="32"/>
  <c r="J60" i="32"/>
  <c r="H121" i="32"/>
  <c r="H60" i="32"/>
  <c r="F121" i="32"/>
  <c r="F60" i="32"/>
  <c r="D121" i="32"/>
  <c r="AN121" i="32"/>
  <c r="AN181" i="32"/>
  <c r="D60" i="32"/>
  <c r="AF120" i="32"/>
  <c r="AF180" i="32"/>
  <c r="AF59" i="32"/>
  <c r="AD120" i="32"/>
  <c r="AD180" i="32"/>
  <c r="AD59" i="32"/>
  <c r="AB120" i="32"/>
  <c r="AB180" i="32"/>
  <c r="AB59" i="32"/>
  <c r="Z120" i="32"/>
  <c r="Z180" i="32"/>
  <c r="Z59" i="32"/>
  <c r="X120" i="32"/>
  <c r="X180" i="32"/>
  <c r="X59" i="32"/>
  <c r="V120" i="32"/>
  <c r="V180" i="32"/>
  <c r="V59" i="32"/>
  <c r="T120" i="32"/>
  <c r="T180" i="32"/>
  <c r="T59" i="32"/>
  <c r="R120" i="32"/>
  <c r="R180" i="32"/>
  <c r="R59" i="32"/>
  <c r="P120" i="32"/>
  <c r="P180" i="32"/>
  <c r="P59" i="32"/>
  <c r="N120" i="32"/>
  <c r="N180" i="32"/>
  <c r="N59" i="32"/>
  <c r="L120" i="32"/>
  <c r="L180" i="32"/>
  <c r="L59" i="32"/>
  <c r="J120" i="32"/>
  <c r="J59" i="32"/>
  <c r="H120" i="32"/>
  <c r="H59" i="32"/>
  <c r="F120" i="32"/>
  <c r="F59" i="32"/>
  <c r="D120" i="32"/>
  <c r="AR120" i="32"/>
  <c r="AR180" i="32"/>
  <c r="D59" i="32"/>
  <c r="AF119" i="32"/>
  <c r="AF179" i="32"/>
  <c r="AF58" i="32"/>
  <c r="AD119" i="32"/>
  <c r="AD179" i="32"/>
  <c r="AD58" i="32"/>
  <c r="AB119" i="32"/>
  <c r="AB179" i="32"/>
  <c r="AB58" i="32"/>
  <c r="Z119" i="32"/>
  <c r="Z179" i="32"/>
  <c r="Z58" i="32"/>
  <c r="X119" i="32"/>
  <c r="X179" i="32"/>
  <c r="X58" i="32"/>
  <c r="V119" i="32"/>
  <c r="V179" i="32"/>
  <c r="V58" i="32"/>
  <c r="T119" i="32"/>
  <c r="T179" i="32"/>
  <c r="T58" i="32"/>
  <c r="R119" i="32"/>
  <c r="R179" i="32"/>
  <c r="R58" i="32"/>
  <c r="P119" i="32"/>
  <c r="P179" i="32"/>
  <c r="P58" i="32"/>
  <c r="N119" i="32"/>
  <c r="N179" i="32"/>
  <c r="N58" i="32"/>
  <c r="L119" i="32"/>
  <c r="L179" i="32"/>
  <c r="L58" i="32"/>
  <c r="J119" i="32"/>
  <c r="J58" i="32"/>
  <c r="H119" i="32"/>
  <c r="H58" i="32"/>
  <c r="F119" i="32"/>
  <c r="F58" i="32"/>
  <c r="D119" i="32"/>
  <c r="AR119" i="32"/>
  <c r="AR179" i="32"/>
  <c r="D58" i="32"/>
  <c r="AF118" i="32"/>
  <c r="AF178" i="32"/>
  <c r="AF57" i="32"/>
  <c r="AD118" i="32"/>
  <c r="AD178" i="32"/>
  <c r="AD57" i="32"/>
  <c r="AB118" i="32"/>
  <c r="AB178" i="32"/>
  <c r="AB57" i="32"/>
  <c r="Z118" i="32"/>
  <c r="Z178" i="32"/>
  <c r="Z57" i="32"/>
  <c r="X118" i="32"/>
  <c r="X178" i="32"/>
  <c r="X57" i="32"/>
  <c r="V118" i="32"/>
  <c r="V178" i="32"/>
  <c r="V57" i="32"/>
  <c r="T118" i="32"/>
  <c r="T178" i="32"/>
  <c r="T57" i="32"/>
  <c r="R118" i="32"/>
  <c r="R178" i="32"/>
  <c r="R57" i="32"/>
  <c r="P118" i="32"/>
  <c r="P178" i="32"/>
  <c r="P57" i="32"/>
  <c r="N118" i="32"/>
  <c r="N178" i="32"/>
  <c r="N57" i="32"/>
  <c r="L118" i="32"/>
  <c r="L178" i="32"/>
  <c r="L57" i="32"/>
  <c r="J118" i="32"/>
  <c r="J57" i="32"/>
  <c r="H118" i="32"/>
  <c r="H57" i="32"/>
  <c r="F118" i="32"/>
  <c r="F57" i="32"/>
  <c r="D118" i="32"/>
  <c r="AM118" i="32"/>
  <c r="AM178" i="32"/>
  <c r="D57" i="32"/>
  <c r="AF117" i="32"/>
  <c r="AF177" i="32"/>
  <c r="AF56" i="32"/>
  <c r="AD117" i="32"/>
  <c r="AD177" i="32"/>
  <c r="AD56" i="32"/>
  <c r="AB117" i="32"/>
  <c r="AB177" i="32"/>
  <c r="AB56" i="32"/>
  <c r="Z117" i="32"/>
  <c r="Z177" i="32"/>
  <c r="Z56" i="32"/>
  <c r="X117" i="32"/>
  <c r="X177" i="32"/>
  <c r="X56" i="32"/>
  <c r="V117" i="32"/>
  <c r="V177" i="32"/>
  <c r="V56" i="32"/>
  <c r="T117" i="32"/>
  <c r="T177" i="32"/>
  <c r="T56" i="32"/>
  <c r="R117" i="32"/>
  <c r="R177" i="32"/>
  <c r="R56" i="32"/>
  <c r="P117" i="32"/>
  <c r="P177" i="32"/>
  <c r="P56" i="32"/>
  <c r="N117" i="32"/>
  <c r="N177" i="32"/>
  <c r="N56" i="32"/>
  <c r="L117" i="32"/>
  <c r="L177" i="32"/>
  <c r="L56" i="32"/>
  <c r="J117" i="32"/>
  <c r="J56" i="32"/>
  <c r="H117" i="32"/>
  <c r="H56" i="32"/>
  <c r="F117" i="32"/>
  <c r="F56" i="32"/>
  <c r="D117" i="32"/>
  <c r="AN117" i="32"/>
  <c r="AN177" i="32"/>
  <c r="D56" i="32"/>
  <c r="AF116" i="32"/>
  <c r="AF176" i="32"/>
  <c r="AF55" i="32"/>
  <c r="AD116" i="32"/>
  <c r="AD176" i="32"/>
  <c r="AD55" i="32"/>
  <c r="AB116" i="32"/>
  <c r="AB176" i="32"/>
  <c r="AB55" i="32"/>
  <c r="Z116" i="32"/>
  <c r="Z176" i="32"/>
  <c r="Z55" i="32"/>
  <c r="X116" i="32"/>
  <c r="X176" i="32"/>
  <c r="X55" i="32"/>
  <c r="V116" i="32"/>
  <c r="V176" i="32"/>
  <c r="V55" i="32"/>
  <c r="T116" i="32"/>
  <c r="T176" i="32"/>
  <c r="T55" i="32"/>
  <c r="R116" i="32"/>
  <c r="R176" i="32"/>
  <c r="R55" i="32"/>
  <c r="P116" i="32"/>
  <c r="P176" i="32"/>
  <c r="P55" i="32"/>
  <c r="N116" i="32"/>
  <c r="N176" i="32"/>
  <c r="N55" i="32"/>
  <c r="L116" i="32"/>
  <c r="L176" i="32"/>
  <c r="L55" i="32"/>
  <c r="J116" i="32"/>
  <c r="J55" i="32"/>
  <c r="H116" i="32"/>
  <c r="H55" i="32"/>
  <c r="F116" i="32"/>
  <c r="F55" i="32"/>
  <c r="D116" i="32"/>
  <c r="AM116" i="32"/>
  <c r="AM176" i="32"/>
  <c r="D55" i="32"/>
  <c r="AF115" i="32"/>
  <c r="AF175" i="32"/>
  <c r="AF54" i="32"/>
  <c r="AD115" i="32"/>
  <c r="AD175" i="32"/>
  <c r="AD54" i="32"/>
  <c r="AB115" i="32"/>
  <c r="AB175" i="32"/>
  <c r="AB54" i="32"/>
  <c r="Z115" i="32"/>
  <c r="Z175" i="32"/>
  <c r="Z54" i="32"/>
  <c r="X115" i="32"/>
  <c r="X175" i="32"/>
  <c r="X54" i="32"/>
  <c r="V115" i="32"/>
  <c r="V175" i="32"/>
  <c r="V54" i="32"/>
  <c r="T115" i="32"/>
  <c r="T175" i="32"/>
  <c r="T54" i="32"/>
  <c r="R115" i="32"/>
  <c r="R175" i="32"/>
  <c r="R54" i="32"/>
  <c r="P115" i="32"/>
  <c r="P175" i="32"/>
  <c r="P54" i="32"/>
  <c r="N115" i="32"/>
  <c r="N175" i="32"/>
  <c r="N54" i="32"/>
  <c r="L115" i="32"/>
  <c r="L175" i="32"/>
  <c r="L54" i="32"/>
  <c r="J115" i="32"/>
  <c r="J54" i="32"/>
  <c r="H115" i="32"/>
  <c r="H54" i="32"/>
  <c r="F115" i="32"/>
  <c r="F54" i="32"/>
  <c r="D115" i="32"/>
  <c r="AR115" i="32"/>
  <c r="AR175" i="32"/>
  <c r="D54" i="32"/>
  <c r="AF114" i="32"/>
  <c r="AF174" i="32"/>
  <c r="AF53" i="32"/>
  <c r="AD114" i="32"/>
  <c r="AD174" i="32"/>
  <c r="AD53" i="32"/>
  <c r="AB114" i="32"/>
  <c r="AB174" i="32"/>
  <c r="AB53" i="32"/>
  <c r="Z114" i="32"/>
  <c r="Z174" i="32"/>
  <c r="Z53" i="32"/>
  <c r="X114" i="32"/>
  <c r="X174" i="32"/>
  <c r="X53" i="32"/>
  <c r="V114" i="32"/>
  <c r="V174" i="32"/>
  <c r="V53" i="32"/>
  <c r="T114" i="32"/>
  <c r="T174" i="32"/>
  <c r="T53" i="32"/>
  <c r="R114" i="32"/>
  <c r="R174" i="32"/>
  <c r="R53" i="32"/>
  <c r="P114" i="32"/>
  <c r="P174" i="32"/>
  <c r="P53" i="32"/>
  <c r="N114" i="32"/>
  <c r="N174" i="32"/>
  <c r="N53" i="32"/>
  <c r="L114" i="32"/>
  <c r="L174" i="32"/>
  <c r="L53" i="32"/>
  <c r="J114" i="32"/>
  <c r="J53" i="32"/>
  <c r="H114" i="32"/>
  <c r="H53" i="32"/>
  <c r="F114" i="32"/>
  <c r="F53" i="32"/>
  <c r="D114" i="32"/>
  <c r="AR114" i="32"/>
  <c r="AR174" i="32"/>
  <c r="D53" i="32"/>
  <c r="AF113" i="32"/>
  <c r="AF173" i="32"/>
  <c r="AF52" i="32"/>
  <c r="AD113" i="32"/>
  <c r="AD173" i="32"/>
  <c r="AD52" i="32"/>
  <c r="AB113" i="32"/>
  <c r="AB173" i="32"/>
  <c r="AB52" i="32"/>
  <c r="Z113" i="32"/>
  <c r="Z173" i="32"/>
  <c r="Z52" i="32"/>
  <c r="X113" i="32"/>
  <c r="X173" i="32"/>
  <c r="X52" i="32"/>
  <c r="V113" i="32"/>
  <c r="V173" i="32"/>
  <c r="V52" i="32"/>
  <c r="T113" i="32"/>
  <c r="T173" i="32"/>
  <c r="T52" i="32"/>
  <c r="R113" i="32"/>
  <c r="R173" i="32"/>
  <c r="R52" i="32"/>
  <c r="P113" i="32"/>
  <c r="P173" i="32"/>
  <c r="P52" i="32"/>
  <c r="N113" i="32"/>
  <c r="N173" i="32"/>
  <c r="N52" i="32"/>
  <c r="L113" i="32"/>
  <c r="L173" i="32"/>
  <c r="L52" i="32"/>
  <c r="J113" i="32"/>
  <c r="J52" i="32"/>
  <c r="H113" i="32"/>
  <c r="H52" i="32"/>
  <c r="F113" i="32"/>
  <c r="F52" i="32"/>
  <c r="D113" i="32"/>
  <c r="AR113" i="32"/>
  <c r="AR173" i="32"/>
  <c r="D52" i="32"/>
  <c r="AF51" i="32"/>
  <c r="AD51" i="32"/>
  <c r="AB51" i="32"/>
  <c r="Z51" i="32"/>
  <c r="X51" i="32"/>
  <c r="V51" i="32"/>
  <c r="T51" i="32"/>
  <c r="R51" i="32"/>
  <c r="P51" i="32"/>
  <c r="N51" i="32"/>
  <c r="L51" i="32"/>
  <c r="J51" i="32"/>
  <c r="H51" i="32"/>
  <c r="F51" i="32"/>
  <c r="D51" i="32"/>
  <c r="AN51" i="32"/>
  <c r="AF50" i="32"/>
  <c r="AD50" i="32"/>
  <c r="AB50" i="32"/>
  <c r="Z50" i="32"/>
  <c r="X50" i="32"/>
  <c r="V50" i="32"/>
  <c r="T50" i="32"/>
  <c r="R50" i="32"/>
  <c r="P50" i="32"/>
  <c r="N50" i="32"/>
  <c r="L50" i="32"/>
  <c r="J50" i="32"/>
  <c r="H50" i="32"/>
  <c r="F50" i="32"/>
  <c r="D50" i="32"/>
  <c r="AM50" i="32"/>
  <c r="AF49" i="32"/>
  <c r="AD49" i="32"/>
  <c r="AB49" i="32"/>
  <c r="Z49" i="32"/>
  <c r="X49" i="32"/>
  <c r="V49" i="32"/>
  <c r="T49" i="32"/>
  <c r="R49" i="32"/>
  <c r="P49" i="32"/>
  <c r="N49" i="32"/>
  <c r="L49" i="32"/>
  <c r="J49" i="32"/>
  <c r="H49" i="32"/>
  <c r="F49" i="32"/>
  <c r="D49" i="32"/>
  <c r="AF48" i="32"/>
  <c r="AD48" i="32"/>
  <c r="AB48" i="32"/>
  <c r="Z48" i="32"/>
  <c r="X48" i="32"/>
  <c r="V48" i="32"/>
  <c r="T48" i="32"/>
  <c r="R48" i="32"/>
  <c r="P48" i="32"/>
  <c r="N48" i="32"/>
  <c r="L48" i="32"/>
  <c r="J48" i="32"/>
  <c r="H48" i="32"/>
  <c r="F48" i="32"/>
  <c r="D48" i="32"/>
  <c r="AN48" i="32"/>
  <c r="AF47" i="32"/>
  <c r="AD47" i="32"/>
  <c r="AB47" i="32"/>
  <c r="Z47" i="32"/>
  <c r="X47" i="32"/>
  <c r="V47" i="32"/>
  <c r="T47" i="32"/>
  <c r="R47" i="32"/>
  <c r="P47" i="32"/>
  <c r="N47" i="32"/>
  <c r="L47" i="32"/>
  <c r="J47" i="32"/>
  <c r="H47" i="32"/>
  <c r="F47" i="32"/>
  <c r="D47" i="32"/>
  <c r="AN47" i="32"/>
  <c r="F46" i="33"/>
  <c r="AI107" i="33"/>
  <c r="AI46" i="33"/>
  <c r="AG46" i="33"/>
  <c r="AE46" i="33"/>
  <c r="AC46" i="33"/>
  <c r="AA46" i="33"/>
  <c r="Y46" i="33"/>
  <c r="W46" i="33"/>
  <c r="U46" i="33"/>
  <c r="S46" i="33"/>
  <c r="Q46" i="33"/>
  <c r="O46" i="33"/>
  <c r="M46" i="33"/>
  <c r="K46" i="33"/>
  <c r="I46" i="33"/>
  <c r="G46" i="33"/>
  <c r="AM46" i="33"/>
  <c r="AI130" i="33"/>
  <c r="AI69" i="33"/>
  <c r="AG69" i="33"/>
  <c r="AE69" i="33"/>
  <c r="AC69" i="33"/>
  <c r="AA69" i="33"/>
  <c r="Y69" i="33"/>
  <c r="W69" i="33"/>
  <c r="U69" i="33"/>
  <c r="S69" i="33"/>
  <c r="Q69" i="33"/>
  <c r="O69" i="33"/>
  <c r="M69" i="33"/>
  <c r="K69" i="33"/>
  <c r="I69" i="33"/>
  <c r="G69" i="33"/>
  <c r="AJ129" i="33"/>
  <c r="AJ68" i="33"/>
  <c r="AH129" i="33"/>
  <c r="AH68" i="33"/>
  <c r="AF68" i="33"/>
  <c r="AD68" i="33"/>
  <c r="AB68" i="33"/>
  <c r="Z68" i="33"/>
  <c r="X68" i="33"/>
  <c r="V68" i="33"/>
  <c r="T68" i="33"/>
  <c r="R68" i="33"/>
  <c r="P68" i="33"/>
  <c r="N68" i="33"/>
  <c r="L68" i="33"/>
  <c r="J68" i="33"/>
  <c r="H68" i="33"/>
  <c r="F68" i="33"/>
  <c r="AN68" i="33"/>
  <c r="AI128" i="33"/>
  <c r="AI67" i="33"/>
  <c r="AG67" i="33"/>
  <c r="AE67" i="33"/>
  <c r="AC67" i="33"/>
  <c r="AA67" i="33"/>
  <c r="Y67" i="33"/>
  <c r="W67" i="33"/>
  <c r="U67" i="33"/>
  <c r="S67" i="33"/>
  <c r="Q67" i="33"/>
  <c r="O67" i="33"/>
  <c r="M67" i="33"/>
  <c r="K67" i="33"/>
  <c r="I67" i="33"/>
  <c r="G67" i="33"/>
  <c r="AJ127" i="33"/>
  <c r="AJ66" i="33"/>
  <c r="AH127" i="33"/>
  <c r="AH66" i="33"/>
  <c r="AF66" i="33"/>
  <c r="AD66" i="33"/>
  <c r="AB66" i="33"/>
  <c r="Z66" i="33"/>
  <c r="X66" i="33"/>
  <c r="V66" i="33"/>
  <c r="T66" i="33"/>
  <c r="R66" i="33"/>
  <c r="P66" i="33"/>
  <c r="N66" i="33"/>
  <c r="L66" i="33"/>
  <c r="J66" i="33"/>
  <c r="H66" i="33"/>
  <c r="F66" i="33"/>
  <c r="AM66" i="33"/>
  <c r="AI126" i="33"/>
  <c r="AI65" i="33"/>
  <c r="AG65" i="33"/>
  <c r="AE65" i="33"/>
  <c r="AC65" i="33"/>
  <c r="AA65" i="33"/>
  <c r="Y65" i="33"/>
  <c r="W65" i="33"/>
  <c r="U65" i="33"/>
  <c r="S65" i="33"/>
  <c r="Q65" i="33"/>
  <c r="O65" i="33"/>
  <c r="M65" i="33"/>
  <c r="K65" i="33"/>
  <c r="I65" i="33"/>
  <c r="G65" i="33"/>
  <c r="AJ125" i="33"/>
  <c r="AJ185" i="33"/>
  <c r="AJ64" i="33"/>
  <c r="AH125" i="33"/>
  <c r="AH185" i="33"/>
  <c r="AH64" i="33"/>
  <c r="AF125" i="33"/>
  <c r="AF185" i="33"/>
  <c r="AF64" i="33"/>
  <c r="AD125" i="33"/>
  <c r="AD185" i="33"/>
  <c r="AD64" i="33"/>
  <c r="AB125" i="33"/>
  <c r="AB185" i="33"/>
  <c r="AB64" i="33"/>
  <c r="Z125" i="33"/>
  <c r="Z185" i="33"/>
  <c r="Z64" i="33"/>
  <c r="X125" i="33"/>
  <c r="X185" i="33"/>
  <c r="X64" i="33"/>
  <c r="V125" i="33"/>
  <c r="V185" i="33"/>
  <c r="V64" i="33"/>
  <c r="T125" i="33"/>
  <c r="T185" i="33"/>
  <c r="T64" i="33"/>
  <c r="R125" i="33"/>
  <c r="R185" i="33"/>
  <c r="R64" i="33"/>
  <c r="P125" i="33"/>
  <c r="P185" i="33"/>
  <c r="P64" i="33"/>
  <c r="N125" i="33"/>
  <c r="N185" i="33"/>
  <c r="N64" i="33"/>
  <c r="L125" i="33"/>
  <c r="L185" i="33"/>
  <c r="L64" i="33"/>
  <c r="J125" i="33"/>
  <c r="J185" i="33"/>
  <c r="J64" i="33"/>
  <c r="H125" i="33"/>
  <c r="H185" i="33"/>
  <c r="H64" i="33"/>
  <c r="F125" i="33"/>
  <c r="F185" i="33"/>
  <c r="AM185" i="33"/>
  <c r="F64" i="33"/>
  <c r="AI124" i="33"/>
  <c r="AI184" i="33"/>
  <c r="AI63" i="33"/>
  <c r="AG124" i="33"/>
  <c r="AG184" i="33"/>
  <c r="AG63" i="33"/>
  <c r="AE124" i="33"/>
  <c r="AE184" i="33"/>
  <c r="AE63" i="33"/>
  <c r="AC124" i="33"/>
  <c r="AC184" i="33"/>
  <c r="AC63" i="33"/>
  <c r="AA124" i="33"/>
  <c r="AA184" i="33"/>
  <c r="AA63" i="33"/>
  <c r="Y124" i="33"/>
  <c r="Y184" i="33"/>
  <c r="Y63" i="33"/>
  <c r="W124" i="33"/>
  <c r="W184" i="33"/>
  <c r="W63" i="33"/>
  <c r="T124" i="33"/>
  <c r="T184" i="33"/>
  <c r="T63" i="33"/>
  <c r="R124" i="33"/>
  <c r="R184" i="33"/>
  <c r="R63" i="33"/>
  <c r="P124" i="33"/>
  <c r="P184" i="33"/>
  <c r="P63" i="33"/>
  <c r="N124" i="33"/>
  <c r="N184" i="33"/>
  <c r="N63" i="33"/>
  <c r="L124" i="33"/>
  <c r="L184" i="33"/>
  <c r="L63" i="33"/>
  <c r="J124" i="33"/>
  <c r="J184" i="33"/>
  <c r="J63" i="33"/>
  <c r="H124" i="33"/>
  <c r="H184" i="33"/>
  <c r="H63" i="33"/>
  <c r="F124" i="33"/>
  <c r="F184" i="33"/>
  <c r="F63" i="33"/>
  <c r="AI123" i="33"/>
  <c r="AI183" i="33"/>
  <c r="AI62" i="33"/>
  <c r="AG123" i="33"/>
  <c r="AG183" i="33"/>
  <c r="AG62" i="33"/>
  <c r="AE123" i="33"/>
  <c r="AE183" i="33"/>
  <c r="AE62" i="33"/>
  <c r="AC123" i="33"/>
  <c r="AC183" i="33"/>
  <c r="AC62" i="33"/>
  <c r="AA123" i="33"/>
  <c r="AA183" i="33"/>
  <c r="AA62" i="33"/>
  <c r="Y123" i="33"/>
  <c r="Y183" i="33"/>
  <c r="Y62" i="33"/>
  <c r="W123" i="33"/>
  <c r="W183" i="33"/>
  <c r="W62" i="33"/>
  <c r="U123" i="33"/>
  <c r="U183" i="33"/>
  <c r="U62" i="33"/>
  <c r="S123" i="33"/>
  <c r="S183" i="33"/>
  <c r="S62" i="33"/>
  <c r="Q123" i="33"/>
  <c r="Q183" i="33"/>
  <c r="Q62" i="33"/>
  <c r="O123" i="33"/>
  <c r="O183" i="33"/>
  <c r="O62" i="33"/>
  <c r="M123" i="33"/>
  <c r="M183" i="33"/>
  <c r="M62" i="33"/>
  <c r="K123" i="33"/>
  <c r="K183" i="33"/>
  <c r="K62" i="33"/>
  <c r="I123" i="33"/>
  <c r="I183" i="33"/>
  <c r="I62" i="33"/>
  <c r="G123" i="33"/>
  <c r="G183" i="33"/>
  <c r="G62" i="33"/>
  <c r="AJ122" i="33"/>
  <c r="AJ182" i="33"/>
  <c r="AJ61" i="33"/>
  <c r="AH122" i="33"/>
  <c r="AH182" i="33"/>
  <c r="AH61" i="33"/>
  <c r="AF122" i="33"/>
  <c r="AF182" i="33"/>
  <c r="AF61" i="33"/>
  <c r="AD122" i="33"/>
  <c r="AD182" i="33"/>
  <c r="AD61" i="33"/>
  <c r="AB122" i="33"/>
  <c r="AB182" i="33"/>
  <c r="AB61" i="33"/>
  <c r="Z122" i="33"/>
  <c r="Z182" i="33"/>
  <c r="Z61" i="33"/>
  <c r="X122" i="33"/>
  <c r="X182" i="33"/>
  <c r="X61" i="33"/>
  <c r="V122" i="33"/>
  <c r="V182" i="33"/>
  <c r="V61" i="33"/>
  <c r="T122" i="33"/>
  <c r="T182" i="33"/>
  <c r="T61" i="33"/>
  <c r="R122" i="33"/>
  <c r="R182" i="33"/>
  <c r="R61" i="33"/>
  <c r="P122" i="33"/>
  <c r="P182" i="33"/>
  <c r="P61" i="33"/>
  <c r="N122" i="33"/>
  <c r="N182" i="33"/>
  <c r="N61" i="33"/>
  <c r="L122" i="33"/>
  <c r="L182" i="33"/>
  <c r="L61" i="33"/>
  <c r="J122" i="33"/>
  <c r="J182" i="33"/>
  <c r="J61" i="33"/>
  <c r="H122" i="33"/>
  <c r="H182" i="33"/>
  <c r="H61" i="33"/>
  <c r="F122" i="33"/>
  <c r="F182" i="33"/>
  <c r="F61" i="33"/>
  <c r="AI121" i="33"/>
  <c r="AI181" i="33"/>
  <c r="AI60" i="33"/>
  <c r="AG121" i="33"/>
  <c r="AG181" i="33"/>
  <c r="AG60" i="33"/>
  <c r="AE121" i="33"/>
  <c r="AE181" i="33"/>
  <c r="AE60" i="33"/>
  <c r="AC121" i="33"/>
  <c r="AC181" i="33"/>
  <c r="AC60" i="33"/>
  <c r="AA121" i="33"/>
  <c r="AA181" i="33"/>
  <c r="AA60" i="33"/>
  <c r="Y121" i="33"/>
  <c r="Y181" i="33"/>
  <c r="Y60" i="33"/>
  <c r="W121" i="33"/>
  <c r="W181" i="33"/>
  <c r="W60" i="33"/>
  <c r="U121" i="33"/>
  <c r="U181" i="33"/>
  <c r="U60" i="33"/>
  <c r="S121" i="33"/>
  <c r="S181" i="33"/>
  <c r="S60" i="33"/>
  <c r="Q121" i="33"/>
  <c r="Q181" i="33"/>
  <c r="Q60" i="33"/>
  <c r="O121" i="33"/>
  <c r="O181" i="33"/>
  <c r="O60" i="33"/>
  <c r="M121" i="33"/>
  <c r="M181" i="33"/>
  <c r="M60" i="33"/>
  <c r="K121" i="33"/>
  <c r="K181" i="33"/>
  <c r="K60" i="33"/>
  <c r="I121" i="33"/>
  <c r="I181" i="33"/>
  <c r="I60" i="33"/>
  <c r="G121" i="33"/>
  <c r="G181" i="33"/>
  <c r="G60" i="33"/>
  <c r="AJ120" i="33"/>
  <c r="AJ180" i="33"/>
  <c r="AJ59" i="33"/>
  <c r="AH120" i="33"/>
  <c r="AH180" i="33"/>
  <c r="AH59" i="33"/>
  <c r="AF120" i="33"/>
  <c r="AF180" i="33"/>
  <c r="AF59" i="33"/>
  <c r="AD120" i="33"/>
  <c r="AD180" i="33"/>
  <c r="AD59" i="33"/>
  <c r="AB120" i="33"/>
  <c r="AB180" i="33"/>
  <c r="AB59" i="33"/>
  <c r="Z120" i="33"/>
  <c r="Z180" i="33"/>
  <c r="Z59" i="33"/>
  <c r="X120" i="33"/>
  <c r="X180" i="33"/>
  <c r="X59" i="33"/>
  <c r="V120" i="33"/>
  <c r="V180" i="33"/>
  <c r="V59" i="33"/>
  <c r="T120" i="33"/>
  <c r="T180" i="33"/>
  <c r="T59" i="33"/>
  <c r="R120" i="33"/>
  <c r="R180" i="33"/>
  <c r="R59" i="33"/>
  <c r="P120" i="33"/>
  <c r="P180" i="33"/>
  <c r="P59" i="33"/>
  <c r="N120" i="33"/>
  <c r="N180" i="33"/>
  <c r="N59" i="33"/>
  <c r="L120" i="33"/>
  <c r="L180" i="33"/>
  <c r="L59" i="33"/>
  <c r="J120" i="33"/>
  <c r="J180" i="33"/>
  <c r="J59" i="33"/>
  <c r="H120" i="33"/>
  <c r="H180" i="33"/>
  <c r="H59" i="33"/>
  <c r="F120" i="33"/>
  <c r="F180" i="33"/>
  <c r="F59" i="33"/>
  <c r="AI119" i="33"/>
  <c r="AI179" i="33"/>
  <c r="AI58" i="33"/>
  <c r="AG119" i="33"/>
  <c r="AG179" i="33"/>
  <c r="AG58" i="33"/>
  <c r="AE119" i="33"/>
  <c r="AE179" i="33"/>
  <c r="AE58" i="33"/>
  <c r="AC119" i="33"/>
  <c r="AC179" i="33"/>
  <c r="AC58" i="33"/>
  <c r="AA119" i="33"/>
  <c r="AA179" i="33"/>
  <c r="AA58" i="33"/>
  <c r="Y119" i="33"/>
  <c r="Y179" i="33"/>
  <c r="Y58" i="33"/>
  <c r="W119" i="33"/>
  <c r="W179" i="33"/>
  <c r="W58" i="33"/>
  <c r="U119" i="33"/>
  <c r="U179" i="33"/>
  <c r="U58" i="33"/>
  <c r="S119" i="33"/>
  <c r="S179" i="33"/>
  <c r="S58" i="33"/>
  <c r="Q119" i="33"/>
  <c r="Q179" i="33"/>
  <c r="Q58" i="33"/>
  <c r="O119" i="33"/>
  <c r="O179" i="33"/>
  <c r="O58" i="33"/>
  <c r="M119" i="33"/>
  <c r="M179" i="33"/>
  <c r="M58" i="33"/>
  <c r="K119" i="33"/>
  <c r="K179" i="33"/>
  <c r="K58" i="33"/>
  <c r="I119" i="33"/>
  <c r="I179" i="33"/>
  <c r="I58" i="33"/>
  <c r="G119" i="33"/>
  <c r="G179" i="33"/>
  <c r="G58" i="33"/>
  <c r="AJ118" i="33"/>
  <c r="AJ178" i="33"/>
  <c r="AJ57" i="33"/>
  <c r="AH118" i="33"/>
  <c r="AH178" i="33"/>
  <c r="AH57" i="33"/>
  <c r="AF118" i="33"/>
  <c r="AF178" i="33"/>
  <c r="AF57" i="33"/>
  <c r="AD118" i="33"/>
  <c r="AD178" i="33"/>
  <c r="AD57" i="33"/>
  <c r="AB118" i="33"/>
  <c r="AB178" i="33"/>
  <c r="AB57" i="33"/>
  <c r="Z118" i="33"/>
  <c r="Z178" i="33"/>
  <c r="Z57" i="33"/>
  <c r="X118" i="33"/>
  <c r="X178" i="33"/>
  <c r="X57" i="33"/>
  <c r="V118" i="33"/>
  <c r="V178" i="33"/>
  <c r="V57" i="33"/>
  <c r="T118" i="33"/>
  <c r="T178" i="33"/>
  <c r="T57" i="33"/>
  <c r="R118" i="33"/>
  <c r="R178" i="33"/>
  <c r="R57" i="33"/>
  <c r="P118" i="33"/>
  <c r="P178" i="33"/>
  <c r="P57" i="33"/>
  <c r="N118" i="33"/>
  <c r="N178" i="33"/>
  <c r="N57" i="33"/>
  <c r="L118" i="33"/>
  <c r="L178" i="33"/>
  <c r="L57" i="33"/>
  <c r="J118" i="33"/>
  <c r="J178" i="33"/>
  <c r="J57" i="33"/>
  <c r="H118" i="33"/>
  <c r="H178" i="33"/>
  <c r="H57" i="33"/>
  <c r="F118" i="33"/>
  <c r="F178" i="33"/>
  <c r="F57" i="33"/>
  <c r="AI117" i="33"/>
  <c r="AI177" i="33"/>
  <c r="AI56" i="33"/>
  <c r="AG117" i="33"/>
  <c r="AG177" i="33"/>
  <c r="AG56" i="33"/>
  <c r="AE117" i="33"/>
  <c r="AE177" i="33"/>
  <c r="AE56" i="33"/>
  <c r="AC117" i="33"/>
  <c r="AC177" i="33"/>
  <c r="AC56" i="33"/>
  <c r="AA117" i="33"/>
  <c r="AA177" i="33"/>
  <c r="AA56" i="33"/>
  <c r="Y117" i="33"/>
  <c r="Y177" i="33"/>
  <c r="Y56" i="33"/>
  <c r="W117" i="33"/>
  <c r="W177" i="33"/>
  <c r="W56" i="33"/>
  <c r="U117" i="33"/>
  <c r="U177" i="33"/>
  <c r="U56" i="33"/>
  <c r="S117" i="33"/>
  <c r="S177" i="33"/>
  <c r="S56" i="33"/>
  <c r="Q117" i="33"/>
  <c r="Q177" i="33"/>
  <c r="Q56" i="33"/>
  <c r="O117" i="33"/>
  <c r="O177" i="33"/>
  <c r="O56" i="33"/>
  <c r="M117" i="33"/>
  <c r="M177" i="33"/>
  <c r="M56" i="33"/>
  <c r="K117" i="33"/>
  <c r="K177" i="33"/>
  <c r="K56" i="33"/>
  <c r="I117" i="33"/>
  <c r="I177" i="33"/>
  <c r="I56" i="33"/>
  <c r="G117" i="33"/>
  <c r="G177" i="33"/>
  <c r="G56" i="33"/>
  <c r="AJ116" i="33"/>
  <c r="AJ176" i="33"/>
  <c r="AJ55" i="33"/>
  <c r="AH116" i="33"/>
  <c r="AH176" i="33"/>
  <c r="AH55" i="33"/>
  <c r="AF116" i="33"/>
  <c r="AF176" i="33"/>
  <c r="AF55" i="33"/>
  <c r="AD116" i="33"/>
  <c r="AD176" i="33"/>
  <c r="AD55" i="33"/>
  <c r="AB116" i="33"/>
  <c r="AB176" i="33"/>
  <c r="AB55" i="33"/>
  <c r="Z116" i="33"/>
  <c r="Z176" i="33"/>
  <c r="Z55" i="33"/>
  <c r="X116" i="33"/>
  <c r="X176" i="33"/>
  <c r="X55" i="33"/>
  <c r="V116" i="33"/>
  <c r="V176" i="33"/>
  <c r="V55" i="33"/>
  <c r="T116" i="33"/>
  <c r="T176" i="33"/>
  <c r="T55" i="33"/>
  <c r="R116" i="33"/>
  <c r="R176" i="33"/>
  <c r="R55" i="33"/>
  <c r="P116" i="33"/>
  <c r="P176" i="33"/>
  <c r="P55" i="33"/>
  <c r="N116" i="33"/>
  <c r="N176" i="33"/>
  <c r="N55" i="33"/>
  <c r="L116" i="33"/>
  <c r="L176" i="33"/>
  <c r="L55" i="33"/>
  <c r="J116" i="33"/>
  <c r="J176" i="33"/>
  <c r="J55" i="33"/>
  <c r="H116" i="33"/>
  <c r="H176" i="33"/>
  <c r="H55" i="33"/>
  <c r="F116" i="33"/>
  <c r="F176" i="33"/>
  <c r="F55" i="33"/>
  <c r="AI115" i="33"/>
  <c r="AI175" i="33"/>
  <c r="AI54" i="33"/>
  <c r="AG115" i="33"/>
  <c r="AG175" i="33"/>
  <c r="AG54" i="33"/>
  <c r="AE115" i="33"/>
  <c r="AE175" i="33"/>
  <c r="AE54" i="33"/>
  <c r="AC115" i="33"/>
  <c r="AC175" i="33"/>
  <c r="AC54" i="33"/>
  <c r="AA115" i="33"/>
  <c r="AA175" i="33"/>
  <c r="AA54" i="33"/>
  <c r="Y115" i="33"/>
  <c r="Y175" i="33"/>
  <c r="Y54" i="33"/>
  <c r="W115" i="33"/>
  <c r="W175" i="33"/>
  <c r="W54" i="33"/>
  <c r="U115" i="33"/>
  <c r="U175" i="33"/>
  <c r="U54" i="33"/>
  <c r="S115" i="33"/>
  <c r="S175" i="33"/>
  <c r="S54" i="33"/>
  <c r="Q115" i="33"/>
  <c r="Q175" i="33"/>
  <c r="Q54" i="33"/>
  <c r="O115" i="33"/>
  <c r="O175" i="33"/>
  <c r="O54" i="33"/>
  <c r="M115" i="33"/>
  <c r="M175" i="33"/>
  <c r="M54" i="33"/>
  <c r="K115" i="33"/>
  <c r="K175" i="33"/>
  <c r="K54" i="33"/>
  <c r="I115" i="33"/>
  <c r="I175" i="33"/>
  <c r="I54" i="33"/>
  <c r="G115" i="33"/>
  <c r="G175" i="33"/>
  <c r="G54" i="33"/>
  <c r="AJ114" i="33"/>
  <c r="AJ174" i="33"/>
  <c r="AJ53" i="33"/>
  <c r="AH114" i="33"/>
  <c r="AH174" i="33"/>
  <c r="AH53" i="33"/>
  <c r="AF114" i="33"/>
  <c r="AF174" i="33"/>
  <c r="AF53" i="33"/>
  <c r="AD114" i="33"/>
  <c r="AD174" i="33"/>
  <c r="AD53" i="33"/>
  <c r="AB114" i="33"/>
  <c r="AB174" i="33"/>
  <c r="AB53" i="33"/>
  <c r="Z114" i="33"/>
  <c r="Z174" i="33"/>
  <c r="Z53" i="33"/>
  <c r="X114" i="33"/>
  <c r="X174" i="33"/>
  <c r="X53" i="33"/>
  <c r="V114" i="33"/>
  <c r="V174" i="33"/>
  <c r="V53" i="33"/>
  <c r="T114" i="33"/>
  <c r="T174" i="33"/>
  <c r="T53" i="33"/>
  <c r="R114" i="33"/>
  <c r="R174" i="33"/>
  <c r="R53" i="33"/>
  <c r="P114" i="33"/>
  <c r="P174" i="33"/>
  <c r="P53" i="33"/>
  <c r="N114" i="33"/>
  <c r="N174" i="33"/>
  <c r="N53" i="33"/>
  <c r="L114" i="33"/>
  <c r="L174" i="33"/>
  <c r="L53" i="33"/>
  <c r="J114" i="33"/>
  <c r="J174" i="33"/>
  <c r="J53" i="33"/>
  <c r="H114" i="33"/>
  <c r="H174" i="33"/>
  <c r="H53" i="33"/>
  <c r="F114" i="33"/>
  <c r="F174" i="33"/>
  <c r="F53" i="33"/>
  <c r="AI113" i="33"/>
  <c r="AI173" i="33"/>
  <c r="AI52" i="33"/>
  <c r="AG113" i="33"/>
  <c r="AG173" i="33"/>
  <c r="AG52" i="33"/>
  <c r="AE113" i="33"/>
  <c r="AE173" i="33"/>
  <c r="AE52" i="33"/>
  <c r="AC113" i="33"/>
  <c r="AC173" i="33"/>
  <c r="AC52" i="33"/>
  <c r="AA113" i="33"/>
  <c r="AA173" i="33"/>
  <c r="AA52" i="33"/>
  <c r="Y113" i="33"/>
  <c r="Y173" i="33"/>
  <c r="Y52" i="33"/>
  <c r="W113" i="33"/>
  <c r="W173" i="33"/>
  <c r="W52" i="33"/>
  <c r="U113" i="33"/>
  <c r="U173" i="33"/>
  <c r="U52" i="33"/>
  <c r="S113" i="33"/>
  <c r="S173" i="33"/>
  <c r="S52" i="33"/>
  <c r="Q113" i="33"/>
  <c r="Q173" i="33"/>
  <c r="Q52" i="33"/>
  <c r="O113" i="33"/>
  <c r="O173" i="33"/>
  <c r="O52" i="33"/>
  <c r="M113" i="33"/>
  <c r="M173" i="33"/>
  <c r="M52" i="33"/>
  <c r="K113" i="33"/>
  <c r="K173" i="33"/>
  <c r="K52" i="33"/>
  <c r="I113" i="33"/>
  <c r="I173" i="33"/>
  <c r="I52" i="33"/>
  <c r="G113" i="33"/>
  <c r="G173" i="33"/>
  <c r="G52" i="33"/>
  <c r="AJ112" i="33"/>
  <c r="AJ51" i="33"/>
  <c r="AH112" i="33"/>
  <c r="AH51" i="33"/>
  <c r="AF51" i="33"/>
  <c r="AD51" i="33"/>
  <c r="AB51" i="33"/>
  <c r="Z51" i="33"/>
  <c r="X51" i="33"/>
  <c r="V51" i="33"/>
  <c r="T51" i="33"/>
  <c r="R51" i="33"/>
  <c r="P51" i="33"/>
  <c r="N51" i="33"/>
  <c r="L51" i="33"/>
  <c r="J51" i="33"/>
  <c r="H51" i="33"/>
  <c r="F51" i="33"/>
  <c r="AI111" i="33"/>
  <c r="AI50" i="33"/>
  <c r="AG50" i="33"/>
  <c r="AE50" i="33"/>
  <c r="AC50" i="33"/>
  <c r="AA50" i="33"/>
  <c r="Y50" i="33"/>
  <c r="W50" i="33"/>
  <c r="U50" i="33"/>
  <c r="S50" i="33"/>
  <c r="Q50" i="33"/>
  <c r="O50" i="33"/>
  <c r="M50" i="33"/>
  <c r="K50" i="33"/>
  <c r="I50" i="33"/>
  <c r="G50" i="33"/>
  <c r="AJ110" i="33"/>
  <c r="AJ49" i="33"/>
  <c r="AH110" i="33"/>
  <c r="AH49" i="33"/>
  <c r="AF49" i="33"/>
  <c r="AD49" i="33"/>
  <c r="AB49" i="33"/>
  <c r="Z49" i="33"/>
  <c r="X49" i="33"/>
  <c r="V49" i="33"/>
  <c r="T49" i="33"/>
  <c r="R49" i="33"/>
  <c r="P49" i="33"/>
  <c r="N49" i="33"/>
  <c r="L49" i="33"/>
  <c r="J49" i="33"/>
  <c r="H49" i="33"/>
  <c r="F49" i="33"/>
  <c r="AI109" i="33"/>
  <c r="AI48" i="33"/>
  <c r="AG48" i="33"/>
  <c r="AE48" i="33"/>
  <c r="AC48" i="33"/>
  <c r="AA48" i="33"/>
  <c r="Y48" i="33"/>
  <c r="W48" i="33"/>
  <c r="U48" i="33"/>
  <c r="S48" i="33"/>
  <c r="Q48" i="33"/>
  <c r="O48" i="33"/>
  <c r="M48" i="33"/>
  <c r="K48" i="33"/>
  <c r="I48" i="33"/>
  <c r="G48" i="33"/>
  <c r="AJ108" i="33"/>
  <c r="AJ47" i="33"/>
  <c r="AH108" i="33"/>
  <c r="AH47" i="33"/>
  <c r="AF47" i="33"/>
  <c r="AD47" i="33"/>
  <c r="AB47" i="33"/>
  <c r="Z47" i="33"/>
  <c r="X47" i="33"/>
  <c r="V47" i="33"/>
  <c r="T47" i="33"/>
  <c r="R47" i="33"/>
  <c r="P47" i="33"/>
  <c r="N47" i="33"/>
  <c r="L47" i="33"/>
  <c r="J47" i="33"/>
  <c r="H47" i="33"/>
  <c r="F47" i="33"/>
  <c r="U124" i="33"/>
  <c r="U184" i="33"/>
  <c r="U63" i="33"/>
  <c r="S124" i="33"/>
  <c r="S184" i="33"/>
  <c r="S63" i="33"/>
  <c r="Q124" i="33"/>
  <c r="Q184" i="33"/>
  <c r="Q63" i="33"/>
  <c r="O124" i="33"/>
  <c r="O184" i="33"/>
  <c r="O63" i="33"/>
  <c r="M124" i="33"/>
  <c r="M184" i="33"/>
  <c r="M63" i="33"/>
  <c r="K124" i="33"/>
  <c r="K184" i="33"/>
  <c r="K63" i="33"/>
  <c r="I124" i="33"/>
  <c r="I184" i="33"/>
  <c r="I63" i="33"/>
  <c r="G124" i="33"/>
  <c r="G184" i="33"/>
  <c r="G63" i="33"/>
  <c r="AJ123" i="33"/>
  <c r="AJ183" i="33"/>
  <c r="AJ62" i="33"/>
  <c r="AH123" i="33"/>
  <c r="AH183" i="33"/>
  <c r="AH62" i="33"/>
  <c r="AF123" i="33"/>
  <c r="AF183" i="33"/>
  <c r="AF62" i="33"/>
  <c r="AD123" i="33"/>
  <c r="AD183" i="33"/>
  <c r="AD62" i="33"/>
  <c r="AB123" i="33"/>
  <c r="AB183" i="33"/>
  <c r="AB62" i="33"/>
  <c r="Z123" i="33"/>
  <c r="Z183" i="33"/>
  <c r="Z62" i="33"/>
  <c r="X123" i="33"/>
  <c r="X183" i="33"/>
  <c r="X62" i="33"/>
  <c r="V123" i="33"/>
  <c r="V183" i="33"/>
  <c r="V62" i="33"/>
  <c r="T123" i="33"/>
  <c r="T183" i="33"/>
  <c r="T62" i="33"/>
  <c r="R123" i="33"/>
  <c r="R183" i="33"/>
  <c r="R62" i="33"/>
  <c r="P123" i="33"/>
  <c r="P183" i="33"/>
  <c r="P62" i="33"/>
  <c r="N123" i="33"/>
  <c r="N183" i="33"/>
  <c r="N62" i="33"/>
  <c r="L123" i="33"/>
  <c r="L183" i="33"/>
  <c r="L62" i="33"/>
  <c r="J123" i="33"/>
  <c r="J183" i="33"/>
  <c r="J62" i="33"/>
  <c r="H123" i="33"/>
  <c r="H183" i="33"/>
  <c r="H62" i="33"/>
  <c r="F123" i="33"/>
  <c r="F183" i="33"/>
  <c r="F62" i="33"/>
  <c r="AI122" i="33"/>
  <c r="AI182" i="33"/>
  <c r="AI61" i="33"/>
  <c r="AG122" i="33"/>
  <c r="AG182" i="33"/>
  <c r="AG61" i="33"/>
  <c r="AE122" i="33"/>
  <c r="AE182" i="33"/>
  <c r="AE61" i="33"/>
  <c r="AC122" i="33"/>
  <c r="AC182" i="33"/>
  <c r="AC61" i="33"/>
  <c r="AA122" i="33"/>
  <c r="AA182" i="33"/>
  <c r="AA61" i="33"/>
  <c r="Y122" i="33"/>
  <c r="Y182" i="33"/>
  <c r="Y61" i="33"/>
  <c r="W122" i="33"/>
  <c r="W182" i="33"/>
  <c r="W61" i="33"/>
  <c r="U122" i="33"/>
  <c r="U182" i="33"/>
  <c r="U61" i="33"/>
  <c r="S122" i="33"/>
  <c r="S182" i="33"/>
  <c r="S61" i="33"/>
  <c r="Q122" i="33"/>
  <c r="Q182" i="33"/>
  <c r="Q61" i="33"/>
  <c r="O122" i="33"/>
  <c r="O182" i="33"/>
  <c r="O61" i="33"/>
  <c r="M122" i="33"/>
  <c r="M182" i="33"/>
  <c r="M61" i="33"/>
  <c r="K122" i="33"/>
  <c r="K182" i="33"/>
  <c r="K61" i="33"/>
  <c r="I122" i="33"/>
  <c r="I182" i="33"/>
  <c r="I61" i="33"/>
  <c r="G122" i="33"/>
  <c r="G182" i="33"/>
  <c r="G61" i="33"/>
  <c r="AJ121" i="33"/>
  <c r="AJ181" i="33"/>
  <c r="AJ60" i="33"/>
  <c r="AH121" i="33"/>
  <c r="AH181" i="33"/>
  <c r="AH60" i="33"/>
  <c r="AF121" i="33"/>
  <c r="AF181" i="33"/>
  <c r="AF60" i="33"/>
  <c r="AD121" i="33"/>
  <c r="AD181" i="33"/>
  <c r="AD60" i="33"/>
  <c r="AB121" i="33"/>
  <c r="AB181" i="33"/>
  <c r="AB60" i="33"/>
  <c r="Z121" i="33"/>
  <c r="Z181" i="33"/>
  <c r="Z60" i="33"/>
  <c r="X121" i="33"/>
  <c r="X181" i="33"/>
  <c r="X60" i="33"/>
  <c r="V121" i="33"/>
  <c r="V181" i="33"/>
  <c r="V60" i="33"/>
  <c r="T121" i="33"/>
  <c r="T181" i="33"/>
  <c r="T60" i="33"/>
  <c r="R121" i="33"/>
  <c r="R181" i="33"/>
  <c r="R60" i="33"/>
  <c r="P121" i="33"/>
  <c r="P181" i="33"/>
  <c r="P60" i="33"/>
  <c r="N121" i="33"/>
  <c r="N181" i="33"/>
  <c r="N60" i="33"/>
  <c r="L121" i="33"/>
  <c r="L181" i="33"/>
  <c r="L60" i="33"/>
  <c r="J121" i="33"/>
  <c r="J181" i="33"/>
  <c r="J60" i="33"/>
  <c r="H121" i="33"/>
  <c r="H181" i="33"/>
  <c r="H60" i="33"/>
  <c r="F121" i="33"/>
  <c r="F181" i="33"/>
  <c r="AM181" i="33"/>
  <c r="F60" i="33"/>
  <c r="AI120" i="33"/>
  <c r="AI180" i="33"/>
  <c r="AI59" i="33"/>
  <c r="AG120" i="33"/>
  <c r="AG180" i="33"/>
  <c r="AG59" i="33"/>
  <c r="AE120" i="33"/>
  <c r="AE180" i="33"/>
  <c r="AE59" i="33"/>
  <c r="AC120" i="33"/>
  <c r="AC180" i="33"/>
  <c r="AC59" i="33"/>
  <c r="AA120" i="33"/>
  <c r="AA180" i="33"/>
  <c r="AA59" i="33"/>
  <c r="Y120" i="33"/>
  <c r="Y180" i="33"/>
  <c r="Y59" i="33"/>
  <c r="W120" i="33"/>
  <c r="W180" i="33"/>
  <c r="W59" i="33"/>
  <c r="U120" i="33"/>
  <c r="U180" i="33"/>
  <c r="U59" i="33"/>
  <c r="S120" i="33"/>
  <c r="S180" i="33"/>
  <c r="S59" i="33"/>
  <c r="Q120" i="33"/>
  <c r="Q180" i="33"/>
  <c r="Q59" i="33"/>
  <c r="O120" i="33"/>
  <c r="O180" i="33"/>
  <c r="O59" i="33"/>
  <c r="M120" i="33"/>
  <c r="M180" i="33"/>
  <c r="M59" i="33"/>
  <c r="K120" i="33"/>
  <c r="K180" i="33"/>
  <c r="K59" i="33"/>
  <c r="I120" i="33"/>
  <c r="I180" i="33"/>
  <c r="I59" i="33"/>
  <c r="G120" i="33"/>
  <c r="G180" i="33"/>
  <c r="G59" i="33"/>
  <c r="AJ119" i="33"/>
  <c r="AJ179" i="33"/>
  <c r="AJ58" i="33"/>
  <c r="AH119" i="33"/>
  <c r="AH179" i="33"/>
  <c r="AH58" i="33"/>
  <c r="AF119" i="33"/>
  <c r="AF179" i="33"/>
  <c r="AF58" i="33"/>
  <c r="AD119" i="33"/>
  <c r="AD179" i="33"/>
  <c r="AD58" i="33"/>
  <c r="AB119" i="33"/>
  <c r="AB179" i="33"/>
  <c r="AB58" i="33"/>
  <c r="Z119" i="33"/>
  <c r="Z179" i="33"/>
  <c r="Z58" i="33"/>
  <c r="X119" i="33"/>
  <c r="X179" i="33"/>
  <c r="X58" i="33"/>
  <c r="V119" i="33"/>
  <c r="V179" i="33"/>
  <c r="V58" i="33"/>
  <c r="T119" i="33"/>
  <c r="T179" i="33"/>
  <c r="T58" i="33"/>
  <c r="R119" i="33"/>
  <c r="R179" i="33"/>
  <c r="R58" i="33"/>
  <c r="P119" i="33"/>
  <c r="P179" i="33"/>
  <c r="P58" i="33"/>
  <c r="N119" i="33"/>
  <c r="N179" i="33"/>
  <c r="N58" i="33"/>
  <c r="L119" i="33"/>
  <c r="L179" i="33"/>
  <c r="L58" i="33"/>
  <c r="J119" i="33"/>
  <c r="J179" i="33"/>
  <c r="J58" i="33"/>
  <c r="H119" i="33"/>
  <c r="H179" i="33"/>
  <c r="H58" i="33"/>
  <c r="F119" i="33"/>
  <c r="F179" i="33"/>
  <c r="AM179" i="33"/>
  <c r="F58" i="33"/>
  <c r="AI118" i="33"/>
  <c r="AI178" i="33"/>
  <c r="AI57" i="33"/>
  <c r="AG118" i="33"/>
  <c r="AG178" i="33"/>
  <c r="AG57" i="33"/>
  <c r="AE118" i="33"/>
  <c r="AE178" i="33"/>
  <c r="AE57" i="33"/>
  <c r="AC118" i="33"/>
  <c r="AC178" i="33"/>
  <c r="AC57" i="33"/>
  <c r="AA118" i="33"/>
  <c r="AA178" i="33"/>
  <c r="AA57" i="33"/>
  <c r="Y118" i="33"/>
  <c r="Y178" i="33"/>
  <c r="Y57" i="33"/>
  <c r="W118" i="33"/>
  <c r="W178" i="33"/>
  <c r="W57" i="33"/>
  <c r="U118" i="33"/>
  <c r="U178" i="33"/>
  <c r="U57" i="33"/>
  <c r="S118" i="33"/>
  <c r="S178" i="33"/>
  <c r="S57" i="33"/>
  <c r="Q118" i="33"/>
  <c r="Q178" i="33"/>
  <c r="Q57" i="33"/>
  <c r="O118" i="33"/>
  <c r="O178" i="33"/>
  <c r="O57" i="33"/>
  <c r="M118" i="33"/>
  <c r="M178" i="33"/>
  <c r="M57" i="33"/>
  <c r="K118" i="33"/>
  <c r="K178" i="33"/>
  <c r="K57" i="33"/>
  <c r="I118" i="33"/>
  <c r="I178" i="33"/>
  <c r="I57" i="33"/>
  <c r="G118" i="33"/>
  <c r="G178" i="33"/>
  <c r="G57" i="33"/>
  <c r="AJ117" i="33"/>
  <c r="AJ177" i="33"/>
  <c r="AJ56" i="33"/>
  <c r="AH117" i="33"/>
  <c r="AH177" i="33"/>
  <c r="AH56" i="33"/>
  <c r="AF117" i="33"/>
  <c r="AF177" i="33"/>
  <c r="AF56" i="33"/>
  <c r="AD117" i="33"/>
  <c r="AD177" i="33"/>
  <c r="AD56" i="33"/>
  <c r="AB117" i="33"/>
  <c r="AB177" i="33"/>
  <c r="AB56" i="33"/>
  <c r="Z117" i="33"/>
  <c r="Z177" i="33"/>
  <c r="Z56" i="33"/>
  <c r="X117" i="33"/>
  <c r="X177" i="33"/>
  <c r="X56" i="33"/>
  <c r="V117" i="33"/>
  <c r="V177" i="33"/>
  <c r="V56" i="33"/>
  <c r="T117" i="33"/>
  <c r="T177" i="33"/>
  <c r="T56" i="33"/>
  <c r="R117" i="33"/>
  <c r="R177" i="33"/>
  <c r="R56" i="33"/>
  <c r="P117" i="33"/>
  <c r="P177" i="33"/>
  <c r="P56" i="33"/>
  <c r="N117" i="33"/>
  <c r="N177" i="33"/>
  <c r="N56" i="33"/>
  <c r="L117" i="33"/>
  <c r="L177" i="33"/>
  <c r="L56" i="33"/>
  <c r="J117" i="33"/>
  <c r="J177" i="33"/>
  <c r="J56" i="33"/>
  <c r="H117" i="33"/>
  <c r="H177" i="33"/>
  <c r="H56" i="33"/>
  <c r="F117" i="33"/>
  <c r="F177" i="33"/>
  <c r="F56" i="33"/>
  <c r="AI116" i="33"/>
  <c r="AI176" i="33"/>
  <c r="AI55" i="33"/>
  <c r="AG116" i="33"/>
  <c r="AG176" i="33"/>
  <c r="AG55" i="33"/>
  <c r="AE116" i="33"/>
  <c r="AE176" i="33"/>
  <c r="AE55" i="33"/>
  <c r="AC116" i="33"/>
  <c r="AC176" i="33"/>
  <c r="AC55" i="33"/>
  <c r="AA116" i="33"/>
  <c r="AA176" i="33"/>
  <c r="AA55" i="33"/>
  <c r="Y116" i="33"/>
  <c r="Y176" i="33"/>
  <c r="Y55" i="33"/>
  <c r="W116" i="33"/>
  <c r="W176" i="33"/>
  <c r="W55" i="33"/>
  <c r="U116" i="33"/>
  <c r="U176" i="33"/>
  <c r="U55" i="33"/>
  <c r="S116" i="33"/>
  <c r="S176" i="33"/>
  <c r="S55" i="33"/>
  <c r="Q116" i="33"/>
  <c r="Q176" i="33"/>
  <c r="Q55" i="33"/>
  <c r="O116" i="33"/>
  <c r="O176" i="33"/>
  <c r="O55" i="33"/>
  <c r="M116" i="33"/>
  <c r="M176" i="33"/>
  <c r="M55" i="33"/>
  <c r="K116" i="33"/>
  <c r="K176" i="33"/>
  <c r="K55" i="33"/>
  <c r="I116" i="33"/>
  <c r="I176" i="33"/>
  <c r="I55" i="33"/>
  <c r="G116" i="33"/>
  <c r="G176" i="33"/>
  <c r="G55" i="33"/>
  <c r="AJ115" i="33"/>
  <c r="AJ175" i="33"/>
  <c r="AJ54" i="33"/>
  <c r="AH115" i="33"/>
  <c r="AH175" i="33"/>
  <c r="AH54" i="33"/>
  <c r="AF115" i="33"/>
  <c r="AF175" i="33"/>
  <c r="AF54" i="33"/>
  <c r="AD115" i="33"/>
  <c r="AD175" i="33"/>
  <c r="AD54" i="33"/>
  <c r="AB115" i="33"/>
  <c r="AB175" i="33"/>
  <c r="AB54" i="33"/>
  <c r="Z115" i="33"/>
  <c r="Z175" i="33"/>
  <c r="Z54" i="33"/>
  <c r="X115" i="33"/>
  <c r="X175" i="33"/>
  <c r="X54" i="33"/>
  <c r="V115" i="33"/>
  <c r="V175" i="33"/>
  <c r="V54" i="33"/>
  <c r="T115" i="33"/>
  <c r="T175" i="33"/>
  <c r="T54" i="33"/>
  <c r="R115" i="33"/>
  <c r="R175" i="33"/>
  <c r="R54" i="33"/>
  <c r="P115" i="33"/>
  <c r="P175" i="33"/>
  <c r="P54" i="33"/>
  <c r="N115" i="33"/>
  <c r="N175" i="33"/>
  <c r="N54" i="33"/>
  <c r="L115" i="33"/>
  <c r="L175" i="33"/>
  <c r="L54" i="33"/>
  <c r="J115" i="33"/>
  <c r="J175" i="33"/>
  <c r="J54" i="33"/>
  <c r="H115" i="33"/>
  <c r="H175" i="33"/>
  <c r="H54" i="33"/>
  <c r="F115" i="33"/>
  <c r="F175" i="33"/>
  <c r="AM175" i="33"/>
  <c r="F54" i="33"/>
  <c r="AI114" i="33"/>
  <c r="AI174" i="33"/>
  <c r="AI53" i="33"/>
  <c r="AG114" i="33"/>
  <c r="AG174" i="33"/>
  <c r="AG53" i="33"/>
  <c r="AE114" i="33"/>
  <c r="AE174" i="33"/>
  <c r="AE53" i="33"/>
  <c r="AC114" i="33"/>
  <c r="AC174" i="33"/>
  <c r="AC53" i="33"/>
  <c r="AA114" i="33"/>
  <c r="AA174" i="33"/>
  <c r="AA53" i="33"/>
  <c r="Y114" i="33"/>
  <c r="Y174" i="33"/>
  <c r="Y53" i="33"/>
  <c r="W114" i="33"/>
  <c r="W174" i="33"/>
  <c r="W53" i="33"/>
  <c r="U114" i="33"/>
  <c r="U174" i="33"/>
  <c r="U53" i="33"/>
  <c r="S114" i="33"/>
  <c r="S174" i="33"/>
  <c r="S53" i="33"/>
  <c r="Q114" i="33"/>
  <c r="Q174" i="33"/>
  <c r="Q53" i="33"/>
  <c r="O114" i="33"/>
  <c r="O174" i="33"/>
  <c r="O53" i="33"/>
  <c r="M114" i="33"/>
  <c r="M174" i="33"/>
  <c r="M53" i="33"/>
  <c r="K114" i="33"/>
  <c r="K174" i="33"/>
  <c r="K53" i="33"/>
  <c r="I114" i="33"/>
  <c r="I174" i="33"/>
  <c r="I53" i="33"/>
  <c r="G114" i="33"/>
  <c r="G174" i="33"/>
  <c r="G53" i="33"/>
  <c r="AJ113" i="33"/>
  <c r="AJ173" i="33"/>
  <c r="AJ52" i="33"/>
  <c r="AH113" i="33"/>
  <c r="AH173" i="33"/>
  <c r="AH52" i="33"/>
  <c r="AF113" i="33"/>
  <c r="AF173" i="33"/>
  <c r="AF52" i="33"/>
  <c r="AD113" i="33"/>
  <c r="AD173" i="33"/>
  <c r="AD52" i="33"/>
  <c r="AB113" i="33"/>
  <c r="AB173" i="33"/>
  <c r="AB52" i="33"/>
  <c r="Z113" i="33"/>
  <c r="Z173" i="33"/>
  <c r="Z52" i="33"/>
  <c r="X113" i="33"/>
  <c r="X173" i="33"/>
  <c r="X52" i="33"/>
  <c r="V113" i="33"/>
  <c r="V173" i="33"/>
  <c r="V52" i="33"/>
  <c r="T113" i="33"/>
  <c r="T173" i="33"/>
  <c r="T52" i="33"/>
  <c r="R113" i="33"/>
  <c r="R173" i="33"/>
  <c r="R52" i="33"/>
  <c r="P113" i="33"/>
  <c r="P173" i="33"/>
  <c r="P52" i="33"/>
  <c r="N113" i="33"/>
  <c r="N173" i="33"/>
  <c r="N52" i="33"/>
  <c r="L113" i="33"/>
  <c r="L173" i="33"/>
  <c r="L52" i="33"/>
  <c r="J113" i="33"/>
  <c r="J173" i="33"/>
  <c r="J52" i="33"/>
  <c r="H113" i="33"/>
  <c r="H173" i="33"/>
  <c r="H52" i="33"/>
  <c r="F113" i="33"/>
  <c r="F173" i="33"/>
  <c r="AM173" i="33"/>
  <c r="F52" i="33"/>
  <c r="AI112" i="33"/>
  <c r="AI51" i="33"/>
  <c r="AG51" i="33"/>
  <c r="AE51" i="33"/>
  <c r="AC51" i="33"/>
  <c r="AA51" i="33"/>
  <c r="Y51" i="33"/>
  <c r="W51" i="33"/>
  <c r="U51" i="33"/>
  <c r="S51" i="33"/>
  <c r="Q51" i="33"/>
  <c r="O51" i="33"/>
  <c r="M51" i="33"/>
  <c r="K51" i="33"/>
  <c r="I51" i="33"/>
  <c r="G51" i="33"/>
  <c r="AJ111" i="33"/>
  <c r="AJ50" i="33"/>
  <c r="AH111" i="33"/>
  <c r="AH50" i="33"/>
  <c r="AF50" i="33"/>
  <c r="AD50" i="33"/>
  <c r="AB50" i="33"/>
  <c r="Z50" i="33"/>
  <c r="X50" i="33"/>
  <c r="V50" i="33"/>
  <c r="T50" i="33"/>
  <c r="R50" i="33"/>
  <c r="P50" i="33"/>
  <c r="N50" i="33"/>
  <c r="L50" i="33"/>
  <c r="J50" i="33"/>
  <c r="H50" i="33"/>
  <c r="F50" i="33"/>
  <c r="AM50" i="33"/>
  <c r="AI110" i="33"/>
  <c r="AI49" i="33"/>
  <c r="AG49" i="33"/>
  <c r="AE49" i="33"/>
  <c r="AC49" i="33"/>
  <c r="AA49" i="33"/>
  <c r="Y49" i="33"/>
  <c r="W49" i="33"/>
  <c r="U49" i="33"/>
  <c r="S49" i="33"/>
  <c r="Q49" i="33"/>
  <c r="O49" i="33"/>
  <c r="M49" i="33"/>
  <c r="K49" i="33"/>
  <c r="I49" i="33"/>
  <c r="G49" i="33"/>
  <c r="AJ109" i="33"/>
  <c r="AJ48" i="33"/>
  <c r="AH109" i="33"/>
  <c r="AH48" i="33"/>
  <c r="AF48" i="33"/>
  <c r="AD48" i="33"/>
  <c r="AB48" i="33"/>
  <c r="Z48" i="33"/>
  <c r="X48" i="33"/>
  <c r="V48" i="33"/>
  <c r="T48" i="33"/>
  <c r="R48" i="33"/>
  <c r="P48" i="33"/>
  <c r="N48" i="33"/>
  <c r="L48" i="33"/>
  <c r="J48" i="33"/>
  <c r="H48" i="33"/>
  <c r="F48" i="33"/>
  <c r="AM48" i="33"/>
  <c r="AI108" i="33"/>
  <c r="AI47" i="33"/>
  <c r="AG47" i="33"/>
  <c r="AE47" i="33"/>
  <c r="AC47" i="33"/>
  <c r="AA47" i="33"/>
  <c r="Y47" i="33"/>
  <c r="W47" i="33"/>
  <c r="U47" i="33"/>
  <c r="S47" i="33"/>
  <c r="Q47" i="33"/>
  <c r="O47" i="33"/>
  <c r="M47" i="33"/>
  <c r="K47" i="33"/>
  <c r="I47" i="33"/>
  <c r="G47" i="33"/>
  <c r="AM46" i="27"/>
  <c r="AM48" i="27"/>
  <c r="AM50" i="27"/>
  <c r="AM52" i="27"/>
  <c r="AM54" i="27"/>
  <c r="AM56" i="27"/>
  <c r="AM58" i="27"/>
  <c r="AM60" i="27"/>
  <c r="AM62" i="27"/>
  <c r="AM64" i="27"/>
  <c r="AM66" i="27"/>
  <c r="AM68" i="27"/>
  <c r="AR107" i="27"/>
  <c r="AR109" i="27"/>
  <c r="AR111" i="27"/>
  <c r="AR113" i="27"/>
  <c r="AR115" i="27"/>
  <c r="AR117" i="27"/>
  <c r="AR119" i="27"/>
  <c r="AR123" i="27"/>
  <c r="AR127" i="27"/>
  <c r="AN46" i="30"/>
  <c r="AN48" i="30"/>
  <c r="AN50" i="30"/>
  <c r="AN52" i="30"/>
  <c r="AN54" i="30"/>
  <c r="AN56" i="30"/>
  <c r="AN58" i="30"/>
  <c r="AN60" i="30"/>
  <c r="AN62" i="30"/>
  <c r="AN64" i="30"/>
  <c r="I77" i="27"/>
  <c r="AN47" i="27"/>
  <c r="AN49" i="27"/>
  <c r="AN51" i="27"/>
  <c r="AN53" i="27"/>
  <c r="AN55" i="27"/>
  <c r="AN57" i="27"/>
  <c r="AN59" i="27"/>
  <c r="AN61" i="27"/>
  <c r="AN63" i="27"/>
  <c r="AN65" i="27"/>
  <c r="AN67" i="27"/>
  <c r="AN69" i="27"/>
  <c r="AR108" i="27"/>
  <c r="AR110" i="27"/>
  <c r="AR112" i="27"/>
  <c r="AR114" i="27"/>
  <c r="AR116" i="27"/>
  <c r="AR118" i="27"/>
  <c r="AR120" i="27"/>
  <c r="AR122" i="27"/>
  <c r="AR126" i="27"/>
  <c r="AR130" i="27"/>
  <c r="AM47" i="30"/>
  <c r="AM49" i="30"/>
  <c r="AM51" i="30"/>
  <c r="AM53" i="30"/>
  <c r="AM55" i="30"/>
  <c r="AM57" i="30"/>
  <c r="AM59" i="30"/>
  <c r="AM61" i="30"/>
  <c r="AM63" i="30"/>
  <c r="AM65" i="30"/>
  <c r="AM67" i="30"/>
  <c r="AM69" i="30"/>
  <c r="AR109" i="30"/>
  <c r="AR113" i="30"/>
  <c r="AR115" i="30"/>
  <c r="AR117" i="30"/>
  <c r="AR119" i="30"/>
  <c r="AR121" i="30"/>
  <c r="AR123" i="30"/>
  <c r="AR125" i="30"/>
  <c r="AR127" i="30"/>
  <c r="AR129" i="30"/>
  <c r="AN46" i="31"/>
  <c r="AN50" i="31"/>
  <c r="AN54" i="31"/>
  <c r="AN58" i="31"/>
  <c r="AN62" i="31"/>
  <c r="AN66" i="31"/>
  <c r="AR113" i="31"/>
  <c r="AR115" i="31"/>
  <c r="AR117" i="31"/>
  <c r="AR119" i="31"/>
  <c r="AR121" i="31"/>
  <c r="AR123" i="31"/>
  <c r="AR125" i="31"/>
  <c r="AN49" i="32"/>
  <c r="AN53" i="32"/>
  <c r="AN55" i="32"/>
  <c r="AN57" i="32"/>
  <c r="AN59" i="32"/>
  <c r="AN61" i="32"/>
  <c r="AN63" i="32"/>
  <c r="AN65" i="32"/>
  <c r="AN69" i="32"/>
  <c r="AR118" i="32"/>
  <c r="AR178" i="32"/>
  <c r="AR122" i="32"/>
  <c r="AR182" i="32"/>
  <c r="AN46" i="33"/>
  <c r="AN66" i="30"/>
  <c r="AN68" i="30"/>
  <c r="AM110" i="30"/>
  <c r="AR114" i="30"/>
  <c r="AR116" i="30"/>
  <c r="AR118" i="30"/>
  <c r="AR120" i="30"/>
  <c r="AR122" i="30"/>
  <c r="AR124" i="30"/>
  <c r="AR126" i="30"/>
  <c r="AR128" i="30"/>
  <c r="AR130" i="30"/>
  <c r="AM49" i="31"/>
  <c r="AM53" i="31"/>
  <c r="AM57" i="31"/>
  <c r="AM61" i="31"/>
  <c r="AM65" i="31"/>
  <c r="AM69" i="31"/>
  <c r="AR114" i="31"/>
  <c r="AR116" i="31"/>
  <c r="AR118" i="31"/>
  <c r="AR120" i="31"/>
  <c r="AR122" i="31"/>
  <c r="AR124" i="31"/>
  <c r="AM48" i="32"/>
  <c r="AM52" i="32"/>
  <c r="AM54" i="32"/>
  <c r="AM56" i="32"/>
  <c r="AM58" i="32"/>
  <c r="AM60" i="32"/>
  <c r="AM62" i="32"/>
  <c r="AM64" i="32"/>
  <c r="AM68" i="32"/>
  <c r="AR117" i="32"/>
  <c r="AR177" i="32"/>
  <c r="AR121" i="32"/>
  <c r="AR181" i="32"/>
  <c r="AR125" i="32"/>
  <c r="AR185" i="32"/>
  <c r="AN52" i="33"/>
  <c r="AN54" i="33"/>
  <c r="AN56" i="33"/>
  <c r="AN58" i="33"/>
  <c r="AN60" i="33"/>
  <c r="AN62" i="33"/>
  <c r="AN64" i="33"/>
  <c r="AN66" i="33"/>
  <c r="AN121" i="33"/>
  <c r="AN123" i="33"/>
  <c r="AR125" i="33"/>
  <c r="AM53" i="33"/>
  <c r="AM55" i="33"/>
  <c r="AM57" i="33"/>
  <c r="AM59" i="33"/>
  <c r="AM61" i="33"/>
  <c r="AM63" i="33"/>
  <c r="AM65" i="33"/>
  <c r="AM69" i="33"/>
  <c r="AR121" i="33"/>
  <c r="AR123" i="33"/>
  <c r="AM168" i="27"/>
  <c r="AM170" i="27"/>
  <c r="AM172" i="27"/>
  <c r="AM174" i="27"/>
  <c r="AM176" i="27"/>
  <c r="AM178" i="27"/>
  <c r="AM180" i="27"/>
  <c r="AM182" i="27"/>
  <c r="AM184" i="27"/>
  <c r="AM186" i="27"/>
  <c r="AM188" i="27"/>
  <c r="AM190" i="27"/>
  <c r="AM168" i="30"/>
  <c r="AM167" i="27"/>
  <c r="AM169" i="27"/>
  <c r="AM171" i="27"/>
  <c r="AM173" i="27"/>
  <c r="AM175" i="27"/>
  <c r="AM177" i="27"/>
  <c r="AM179" i="27"/>
  <c r="AM181" i="27"/>
  <c r="AM183" i="27"/>
  <c r="AM185" i="27"/>
  <c r="AM187" i="27"/>
  <c r="AM189" i="27"/>
  <c r="AM170" i="30"/>
  <c r="AM174" i="30"/>
  <c r="AM178" i="30"/>
  <c r="AM182" i="30"/>
  <c r="AM186" i="30"/>
  <c r="AM190" i="30"/>
  <c r="AM174" i="31"/>
  <c r="AM169" i="30"/>
  <c r="AM173" i="30"/>
  <c r="AM177" i="30"/>
  <c r="AM181" i="30"/>
  <c r="AM185" i="30"/>
  <c r="AM189" i="30"/>
  <c r="AM173" i="31"/>
  <c r="AM175" i="31"/>
  <c r="AM177" i="31"/>
  <c r="AM179" i="31"/>
  <c r="AM181" i="31"/>
  <c r="AM183" i="31"/>
  <c r="AM185" i="31"/>
  <c r="AM176" i="31"/>
  <c r="AM178" i="31"/>
  <c r="AM180" i="31"/>
  <c r="AM182" i="31"/>
  <c r="AM184" i="31"/>
  <c r="AM176" i="33"/>
  <c r="AM177" i="33"/>
  <c r="AM180" i="33"/>
  <c r="AM184" i="33"/>
  <c r="AM183" i="33"/>
  <c r="AF153" i="25"/>
  <c r="AH153" i="25"/>
  <c r="AG153" i="25"/>
  <c r="AF151" i="25"/>
  <c r="AH151" i="25"/>
  <c r="AG151" i="25"/>
  <c r="AF149" i="25"/>
  <c r="AH149" i="25"/>
  <c r="AG149" i="25"/>
  <c r="AF147" i="25"/>
  <c r="AH147" i="25"/>
  <c r="AG147" i="25"/>
  <c r="AF145" i="25"/>
  <c r="AH145" i="25"/>
  <c r="AG145" i="25"/>
  <c r="AF143" i="25"/>
  <c r="AH143" i="25"/>
  <c r="AG143" i="25"/>
  <c r="AG154" i="25"/>
  <c r="AH154" i="25"/>
  <c r="AF154" i="25"/>
  <c r="AG152" i="25"/>
  <c r="AF152" i="25"/>
  <c r="AH152" i="25"/>
  <c r="AG150" i="25"/>
  <c r="AH150" i="25"/>
  <c r="AF150" i="25"/>
  <c r="AG148" i="25"/>
  <c r="AF148" i="25"/>
  <c r="AH148" i="25"/>
  <c r="AG146" i="25"/>
  <c r="AH146" i="25"/>
  <c r="AF146" i="25"/>
  <c r="AG144" i="25"/>
  <c r="AF144" i="25"/>
  <c r="AH144" i="25"/>
  <c r="AG142" i="25"/>
  <c r="AH142" i="25"/>
  <c r="AF142" i="25"/>
  <c r="AR116" i="32"/>
  <c r="AR176" i="32"/>
  <c r="AR117" i="33"/>
  <c r="AL100" i="33"/>
  <c r="AJ100" i="33"/>
  <c r="AH100" i="33"/>
  <c r="D100" i="33"/>
  <c r="B100" i="33"/>
  <c r="AK99" i="33"/>
  <c r="AI99" i="33"/>
  <c r="E99" i="33"/>
  <c r="C99" i="33"/>
  <c r="AL98" i="33"/>
  <c r="AJ98" i="33"/>
  <c r="AH98" i="33"/>
  <c r="D98" i="33"/>
  <c r="B98" i="33"/>
  <c r="AK97" i="33"/>
  <c r="AI97" i="33"/>
  <c r="E97" i="33"/>
  <c r="C97" i="33"/>
  <c r="AL96" i="33"/>
  <c r="AJ96" i="33"/>
  <c r="AH96" i="33"/>
  <c r="D96" i="33"/>
  <c r="B96" i="33"/>
  <c r="AK95" i="33"/>
  <c r="AI95" i="33"/>
  <c r="AG95" i="33"/>
  <c r="AE95" i="33"/>
  <c r="AC95" i="33"/>
  <c r="AA95" i="33"/>
  <c r="Y95" i="33"/>
  <c r="W95" i="33"/>
  <c r="U95" i="33"/>
  <c r="S95" i="33"/>
  <c r="Q95" i="33"/>
  <c r="O95" i="33"/>
  <c r="M95" i="33"/>
  <c r="K95" i="33"/>
  <c r="I95" i="33"/>
  <c r="G95" i="33"/>
  <c r="E95" i="33"/>
  <c r="C95" i="33"/>
  <c r="AL94" i="33"/>
  <c r="AJ94" i="33"/>
  <c r="AH94" i="33"/>
  <c r="AF94" i="33"/>
  <c r="AD94" i="33"/>
  <c r="AB94" i="33"/>
  <c r="Z94" i="33"/>
  <c r="X94" i="33"/>
  <c r="V94" i="33"/>
  <c r="T94" i="33"/>
  <c r="R94" i="33"/>
  <c r="P94" i="33"/>
  <c r="N94" i="33"/>
  <c r="L94" i="33"/>
  <c r="J94" i="33"/>
  <c r="H94" i="33"/>
  <c r="F94" i="33"/>
  <c r="D94" i="33"/>
  <c r="B94" i="33"/>
  <c r="AK93" i="33"/>
  <c r="AI93" i="33"/>
  <c r="AG93" i="33"/>
  <c r="AE93" i="33"/>
  <c r="AC93" i="33"/>
  <c r="AA93" i="33"/>
  <c r="Y93" i="33"/>
  <c r="W93" i="33"/>
  <c r="U93" i="33"/>
  <c r="S93" i="33"/>
  <c r="Q93" i="33"/>
  <c r="O93" i="33"/>
  <c r="M93" i="33"/>
  <c r="K93" i="33"/>
  <c r="I93" i="33"/>
  <c r="G93" i="33"/>
  <c r="E93" i="33"/>
  <c r="C93" i="33"/>
  <c r="AL92" i="33"/>
  <c r="AJ92" i="33"/>
  <c r="AH92" i="33"/>
  <c r="AF92" i="33"/>
  <c r="AD92" i="33"/>
  <c r="AB92" i="33"/>
  <c r="Z92" i="33"/>
  <c r="X92" i="33"/>
  <c r="V92" i="33"/>
  <c r="T92" i="33"/>
  <c r="R92" i="33"/>
  <c r="P92" i="33"/>
  <c r="N92" i="33"/>
  <c r="L92" i="33"/>
  <c r="J92" i="33"/>
  <c r="H92" i="33"/>
  <c r="F92" i="33"/>
  <c r="D92" i="33"/>
  <c r="B92" i="33"/>
  <c r="AK91" i="33"/>
  <c r="AI91" i="33"/>
  <c r="AG91" i="33"/>
  <c r="AE91" i="33"/>
  <c r="AC91" i="33"/>
  <c r="AA91" i="33"/>
  <c r="Y91" i="33"/>
  <c r="W91" i="33"/>
  <c r="U91" i="33"/>
  <c r="S91" i="33"/>
  <c r="Q91" i="33"/>
  <c r="O91" i="33"/>
  <c r="M91" i="33"/>
  <c r="K91" i="33"/>
  <c r="I91" i="33"/>
  <c r="G91" i="33"/>
  <c r="E91" i="33"/>
  <c r="C91" i="33"/>
  <c r="AL90" i="33"/>
  <c r="AJ90" i="33"/>
  <c r="AH90" i="33"/>
  <c r="AF90" i="33"/>
  <c r="AD90" i="33"/>
  <c r="AB90" i="33"/>
  <c r="Z90" i="33"/>
  <c r="X90" i="33"/>
  <c r="V90" i="33"/>
  <c r="T90" i="33"/>
  <c r="R90" i="33"/>
  <c r="P90" i="33"/>
  <c r="AK100" i="33"/>
  <c r="AI100" i="33"/>
  <c r="E100" i="33"/>
  <c r="C100" i="33"/>
  <c r="AL99" i="33"/>
  <c r="AJ99" i="33"/>
  <c r="AH99" i="33"/>
  <c r="D99" i="33"/>
  <c r="B99" i="33"/>
  <c r="AK98" i="33"/>
  <c r="AI98" i="33"/>
  <c r="E98" i="33"/>
  <c r="C98" i="33"/>
  <c r="AL97" i="33"/>
  <c r="AJ97" i="33"/>
  <c r="AH97" i="33"/>
  <c r="D97" i="33"/>
  <c r="B97" i="33"/>
  <c r="AK96" i="33"/>
  <c r="AI96" i="33"/>
  <c r="E96" i="33"/>
  <c r="C96" i="33"/>
  <c r="AL95" i="33"/>
  <c r="AJ95" i="33"/>
  <c r="AH95" i="33"/>
  <c r="AF95" i="33"/>
  <c r="AD95" i="33"/>
  <c r="AB95" i="33"/>
  <c r="Z95" i="33"/>
  <c r="X95" i="33"/>
  <c r="V95" i="33"/>
  <c r="T95" i="33"/>
  <c r="R95" i="33"/>
  <c r="P95" i="33"/>
  <c r="N95" i="33"/>
  <c r="L95" i="33"/>
  <c r="J95" i="33"/>
  <c r="H95" i="33"/>
  <c r="F95" i="33"/>
  <c r="D95" i="33"/>
  <c r="B95" i="33"/>
  <c r="AK94" i="33"/>
  <c r="AI94" i="33"/>
  <c r="AG94" i="33"/>
  <c r="AE94" i="33"/>
  <c r="AC94" i="33"/>
  <c r="AA94" i="33"/>
  <c r="Y94" i="33"/>
  <c r="W94" i="33"/>
  <c r="U94" i="33"/>
  <c r="S94" i="33"/>
  <c r="Q94" i="33"/>
  <c r="O94" i="33"/>
  <c r="M94" i="33"/>
  <c r="K94" i="33"/>
  <c r="I94" i="33"/>
  <c r="G94" i="33"/>
  <c r="E94" i="33"/>
  <c r="C94" i="33"/>
  <c r="AL93" i="33"/>
  <c r="AJ93" i="33"/>
  <c r="AH93" i="33"/>
  <c r="AF93" i="33"/>
  <c r="AD93" i="33"/>
  <c r="AB93" i="33"/>
  <c r="Z93" i="33"/>
  <c r="X93" i="33"/>
  <c r="V93" i="33"/>
  <c r="T93" i="33"/>
  <c r="R93" i="33"/>
  <c r="P93" i="33"/>
  <c r="N93" i="33"/>
  <c r="L93" i="33"/>
  <c r="J93" i="33"/>
  <c r="H93" i="33"/>
  <c r="F93" i="33"/>
  <c r="D93" i="33"/>
  <c r="B93" i="33"/>
  <c r="AK92" i="33"/>
  <c r="AI92" i="33"/>
  <c r="AG92" i="33"/>
  <c r="AE92" i="33"/>
  <c r="AC92" i="33"/>
  <c r="AA92" i="33"/>
  <c r="Y92" i="33"/>
  <c r="W92" i="33"/>
  <c r="U92" i="33"/>
  <c r="S92" i="33"/>
  <c r="Q92" i="33"/>
  <c r="O92" i="33"/>
  <c r="M92" i="33"/>
  <c r="K92" i="33"/>
  <c r="I92" i="33"/>
  <c r="G92" i="33"/>
  <c r="E92" i="33"/>
  <c r="C92" i="33"/>
  <c r="AL91" i="33"/>
  <c r="AJ91" i="33"/>
  <c r="AH91" i="33"/>
  <c r="AF91" i="33"/>
  <c r="AD91" i="33"/>
  <c r="AB91" i="33"/>
  <c r="Z91" i="33"/>
  <c r="X91" i="33"/>
  <c r="V91" i="33"/>
  <c r="T91" i="33"/>
  <c r="R91" i="33"/>
  <c r="P91" i="33"/>
  <c r="N91" i="33"/>
  <c r="L91" i="33"/>
  <c r="J91" i="33"/>
  <c r="H91" i="33"/>
  <c r="F91" i="33"/>
  <c r="D91" i="33"/>
  <c r="B91" i="33"/>
  <c r="AK90" i="33"/>
  <c r="AI90" i="33"/>
  <c r="AG90" i="33"/>
  <c r="AE90" i="33"/>
  <c r="AC90" i="33"/>
  <c r="AA90" i="33"/>
  <c r="Y90" i="33"/>
  <c r="W90" i="33"/>
  <c r="U90" i="33"/>
  <c r="S90" i="33"/>
  <c r="Q90" i="33"/>
  <c r="O90" i="33"/>
  <c r="M90" i="33"/>
  <c r="K90" i="33"/>
  <c r="I90" i="33"/>
  <c r="G90" i="33"/>
  <c r="E90" i="33"/>
  <c r="C90" i="33"/>
  <c r="L90" i="33"/>
  <c r="H90" i="33"/>
  <c r="D90" i="33"/>
  <c r="AK89" i="33"/>
  <c r="AI89" i="33"/>
  <c r="AG89" i="33"/>
  <c r="AE89" i="33"/>
  <c r="AC89" i="33"/>
  <c r="AA89" i="33"/>
  <c r="Y89" i="33"/>
  <c r="W89" i="33"/>
  <c r="U89" i="33"/>
  <c r="S89" i="33"/>
  <c r="Q89" i="33"/>
  <c r="O89" i="33"/>
  <c r="M89" i="33"/>
  <c r="K89" i="33"/>
  <c r="I89" i="33"/>
  <c r="G89" i="33"/>
  <c r="E89" i="33"/>
  <c r="C89" i="33"/>
  <c r="AL88" i="33"/>
  <c r="AJ88" i="33"/>
  <c r="AH88" i="33"/>
  <c r="AF88" i="33"/>
  <c r="AD88" i="33"/>
  <c r="AB88" i="33"/>
  <c r="Z88" i="33"/>
  <c r="X88" i="33"/>
  <c r="V88" i="33"/>
  <c r="T88" i="33"/>
  <c r="R88" i="33"/>
  <c r="P88" i="33"/>
  <c r="N88" i="33"/>
  <c r="L88" i="33"/>
  <c r="J88" i="33"/>
  <c r="H88" i="33"/>
  <c r="F88" i="33"/>
  <c r="D88" i="33"/>
  <c r="B88" i="33"/>
  <c r="AK87" i="33"/>
  <c r="AI87" i="33"/>
  <c r="AG87" i="33"/>
  <c r="AE87" i="33"/>
  <c r="AC87" i="33"/>
  <c r="AA87" i="33"/>
  <c r="Y87" i="33"/>
  <c r="W87" i="33"/>
  <c r="U87" i="33"/>
  <c r="S87" i="33"/>
  <c r="Q87" i="33"/>
  <c r="O87" i="33"/>
  <c r="M87" i="33"/>
  <c r="K87" i="33"/>
  <c r="I87" i="33"/>
  <c r="G87" i="33"/>
  <c r="E87" i="33"/>
  <c r="C87" i="33"/>
  <c r="AL86" i="33"/>
  <c r="AJ86" i="33"/>
  <c r="AH86" i="33"/>
  <c r="AF86" i="33"/>
  <c r="AD86" i="33"/>
  <c r="AB86" i="33"/>
  <c r="Z86" i="33"/>
  <c r="X86" i="33"/>
  <c r="V86" i="33"/>
  <c r="T86" i="33"/>
  <c r="R86" i="33"/>
  <c r="P86" i="33"/>
  <c r="N86" i="33"/>
  <c r="L86" i="33"/>
  <c r="J86" i="33"/>
  <c r="H86" i="33"/>
  <c r="F86" i="33"/>
  <c r="D86" i="33"/>
  <c r="B86" i="33"/>
  <c r="AK85" i="33"/>
  <c r="AI85" i="33"/>
  <c r="AG85" i="33"/>
  <c r="AE85" i="33"/>
  <c r="AC85" i="33"/>
  <c r="AA85" i="33"/>
  <c r="Y85" i="33"/>
  <c r="W85" i="33"/>
  <c r="U85" i="33"/>
  <c r="S85" i="33"/>
  <c r="Q85" i="33"/>
  <c r="O85" i="33"/>
  <c r="M85" i="33"/>
  <c r="K85" i="33"/>
  <c r="I85" i="33"/>
  <c r="G85" i="33"/>
  <c r="E85" i="33"/>
  <c r="C85" i="33"/>
  <c r="AL84" i="33"/>
  <c r="AJ84" i="33"/>
  <c r="AH84" i="33"/>
  <c r="AF84" i="33"/>
  <c r="AD84" i="33"/>
  <c r="AB84" i="33"/>
  <c r="Z84" i="33"/>
  <c r="X84" i="33"/>
  <c r="V84" i="33"/>
  <c r="T84" i="33"/>
  <c r="R84" i="33"/>
  <c r="P84" i="33"/>
  <c r="N84" i="33"/>
  <c r="L84" i="33"/>
  <c r="J84" i="33"/>
  <c r="H84" i="33"/>
  <c r="F84" i="33"/>
  <c r="D84" i="33"/>
  <c r="B84" i="33"/>
  <c r="AK83" i="33"/>
  <c r="AI83" i="33"/>
  <c r="AG83" i="33"/>
  <c r="AE83" i="33"/>
  <c r="AC83" i="33"/>
  <c r="AA83" i="33"/>
  <c r="Y83" i="33"/>
  <c r="W83" i="33"/>
  <c r="U83" i="33"/>
  <c r="S83" i="33"/>
  <c r="Q83" i="33"/>
  <c r="O83" i="33"/>
  <c r="M83" i="33"/>
  <c r="K83" i="33"/>
  <c r="I83" i="33"/>
  <c r="G83" i="33"/>
  <c r="E83" i="33"/>
  <c r="C83" i="33"/>
  <c r="AL82" i="33"/>
  <c r="AJ82" i="33"/>
  <c r="AH82" i="33"/>
  <c r="D82" i="33"/>
  <c r="B82" i="33"/>
  <c r="AK81" i="33"/>
  <c r="AI81" i="33"/>
  <c r="E81" i="33"/>
  <c r="C81" i="33"/>
  <c r="AL80" i="33"/>
  <c r="AJ80" i="33"/>
  <c r="AH80" i="33"/>
  <c r="D80" i="33"/>
  <c r="B80" i="33"/>
  <c r="AK79" i="33"/>
  <c r="AI79" i="33"/>
  <c r="E79" i="33"/>
  <c r="C79" i="33"/>
  <c r="AL78" i="33"/>
  <c r="AJ78" i="33"/>
  <c r="AH78" i="33"/>
  <c r="D78" i="33"/>
  <c r="B78" i="33"/>
  <c r="AK77" i="33"/>
  <c r="AI77" i="33"/>
  <c r="E77" i="33"/>
  <c r="N90" i="33"/>
  <c r="J90" i="33"/>
  <c r="F90" i="33"/>
  <c r="B90" i="33"/>
  <c r="AL89" i="33"/>
  <c r="AJ89" i="33"/>
  <c r="AH89" i="33"/>
  <c r="AF89" i="33"/>
  <c r="AD89" i="33"/>
  <c r="AB89" i="33"/>
  <c r="Z89" i="33"/>
  <c r="X89" i="33"/>
  <c r="V89" i="33"/>
  <c r="T89" i="33"/>
  <c r="R89" i="33"/>
  <c r="P89" i="33"/>
  <c r="N89" i="33"/>
  <c r="L89" i="33"/>
  <c r="J89" i="33"/>
  <c r="H89" i="33"/>
  <c r="F89" i="33"/>
  <c r="D89" i="33"/>
  <c r="B89" i="33"/>
  <c r="AK88" i="33"/>
  <c r="AI88" i="33"/>
  <c r="AG88" i="33"/>
  <c r="AE88" i="33"/>
  <c r="AC88" i="33"/>
  <c r="AA88" i="33"/>
  <c r="Y88" i="33"/>
  <c r="W88" i="33"/>
  <c r="U88" i="33"/>
  <c r="S88" i="33"/>
  <c r="Q88" i="33"/>
  <c r="O88" i="33"/>
  <c r="M88" i="33"/>
  <c r="K88" i="33"/>
  <c r="I88" i="33"/>
  <c r="G88" i="33"/>
  <c r="E88" i="33"/>
  <c r="C88" i="33"/>
  <c r="AL87" i="33"/>
  <c r="AJ87" i="33"/>
  <c r="AH87" i="33"/>
  <c r="AF87" i="33"/>
  <c r="AD87" i="33"/>
  <c r="AB87" i="33"/>
  <c r="Z87" i="33"/>
  <c r="X87" i="33"/>
  <c r="V87" i="33"/>
  <c r="T87" i="33"/>
  <c r="R87" i="33"/>
  <c r="P87" i="33"/>
  <c r="N87" i="33"/>
  <c r="L87" i="33"/>
  <c r="J87" i="33"/>
  <c r="H87" i="33"/>
  <c r="F87" i="33"/>
  <c r="D87" i="33"/>
  <c r="B87" i="33"/>
  <c r="AK86" i="33"/>
  <c r="AI86" i="33"/>
  <c r="AG86" i="33"/>
  <c r="AE86" i="33"/>
  <c r="AC86" i="33"/>
  <c r="AA86" i="33"/>
  <c r="Y86" i="33"/>
  <c r="W86" i="33"/>
  <c r="U86" i="33"/>
  <c r="S86" i="33"/>
  <c r="Q86" i="33"/>
  <c r="O86" i="33"/>
  <c r="M86" i="33"/>
  <c r="K86" i="33"/>
  <c r="I86" i="33"/>
  <c r="G86" i="33"/>
  <c r="E86" i="33"/>
  <c r="C86" i="33"/>
  <c r="AL85" i="33"/>
  <c r="AJ85" i="33"/>
  <c r="AH85" i="33"/>
  <c r="AF85" i="33"/>
  <c r="AD85" i="33"/>
  <c r="AB85" i="33"/>
  <c r="Z85" i="33"/>
  <c r="X85" i="33"/>
  <c r="V85" i="33"/>
  <c r="T85" i="33"/>
  <c r="R85" i="33"/>
  <c r="P85" i="33"/>
  <c r="N85" i="33"/>
  <c r="L85" i="33"/>
  <c r="J85" i="33"/>
  <c r="H85" i="33"/>
  <c r="F85" i="33"/>
  <c r="D85" i="33"/>
  <c r="B85" i="33"/>
  <c r="AK84" i="33"/>
  <c r="AI84" i="33"/>
  <c r="AG84" i="33"/>
  <c r="AE84" i="33"/>
  <c r="AC84" i="33"/>
  <c r="AA84" i="33"/>
  <c r="Y84" i="33"/>
  <c r="W84" i="33"/>
  <c r="U84" i="33"/>
  <c r="S84" i="33"/>
  <c r="Q84" i="33"/>
  <c r="O84" i="33"/>
  <c r="M84" i="33"/>
  <c r="K84" i="33"/>
  <c r="I84" i="33"/>
  <c r="G84" i="33"/>
  <c r="E84" i="33"/>
  <c r="C84" i="33"/>
  <c r="AL83" i="33"/>
  <c r="AJ83" i="33"/>
  <c r="AH83" i="33"/>
  <c r="AF83" i="33"/>
  <c r="AD83" i="33"/>
  <c r="AB83" i="33"/>
  <c r="Z83" i="33"/>
  <c r="X83" i="33"/>
  <c r="V83" i="33"/>
  <c r="T83" i="33"/>
  <c r="R83" i="33"/>
  <c r="P83" i="33"/>
  <c r="N83" i="33"/>
  <c r="L83" i="33"/>
  <c r="J83" i="33"/>
  <c r="H83" i="33"/>
  <c r="F83" i="33"/>
  <c r="D83" i="33"/>
  <c r="B83" i="33"/>
  <c r="AK82" i="33"/>
  <c r="AI82" i="33"/>
  <c r="E82" i="33"/>
  <c r="C82" i="33"/>
  <c r="AL81" i="33"/>
  <c r="AJ81" i="33"/>
  <c r="AH81" i="33"/>
  <c r="D81" i="33"/>
  <c r="B81" i="33"/>
  <c r="AK80" i="33"/>
  <c r="AI80" i="33"/>
  <c r="E80" i="33"/>
  <c r="C80" i="33"/>
  <c r="AL79" i="33"/>
  <c r="AJ79" i="33"/>
  <c r="AH79" i="33"/>
  <c r="D79" i="33"/>
  <c r="B79" i="33"/>
  <c r="AK78" i="33"/>
  <c r="AI78" i="33"/>
  <c r="E78" i="33"/>
  <c r="C78" i="33"/>
  <c r="AL77" i="33"/>
  <c r="AJ77" i="33"/>
  <c r="AH77" i="33"/>
  <c r="D77" i="33"/>
  <c r="AN47" i="33"/>
  <c r="AN49" i="33"/>
  <c r="AN51" i="33"/>
  <c r="AM52" i="33"/>
  <c r="AN53" i="33"/>
  <c r="AM54" i="33"/>
  <c r="AN55" i="33"/>
  <c r="AM56" i="33"/>
  <c r="AN57" i="33"/>
  <c r="AM58" i="33"/>
  <c r="AN59" i="33"/>
  <c r="AM60" i="33"/>
  <c r="AN61" i="33"/>
  <c r="AM62" i="33"/>
  <c r="AN63" i="33"/>
  <c r="AM64" i="33"/>
  <c r="AN65" i="33"/>
  <c r="AN67" i="33"/>
  <c r="AN69" i="33"/>
  <c r="C77" i="33"/>
  <c r="B77" i="33"/>
  <c r="AM113" i="33"/>
  <c r="AM115" i="33"/>
  <c r="AM117" i="33"/>
  <c r="AM119" i="33"/>
  <c r="AM121" i="33"/>
  <c r="AM123" i="33"/>
  <c r="AM125" i="33"/>
  <c r="AM47" i="32"/>
  <c r="AM49" i="32"/>
  <c r="AM51" i="32"/>
  <c r="AN52" i="32"/>
  <c r="AM53" i="32"/>
  <c r="AN54" i="32"/>
  <c r="AM55" i="32"/>
  <c r="AN56" i="32"/>
  <c r="AM57" i="32"/>
  <c r="AN58" i="32"/>
  <c r="AM59" i="32"/>
  <c r="AN60" i="32"/>
  <c r="AM61" i="32"/>
  <c r="AN62" i="32"/>
  <c r="AM63" i="32"/>
  <c r="AN64" i="32"/>
  <c r="AM65" i="32"/>
  <c r="AM67" i="32"/>
  <c r="AM69" i="32"/>
  <c r="B77" i="32"/>
  <c r="AL100" i="32"/>
  <c r="AJ100" i="32"/>
  <c r="AH100" i="32"/>
  <c r="B100" i="32"/>
  <c r="AK99" i="32"/>
  <c r="AI99" i="32"/>
  <c r="C99" i="32"/>
  <c r="AL98" i="32"/>
  <c r="AJ98" i="32"/>
  <c r="AH98" i="32"/>
  <c r="B98" i="32"/>
  <c r="AK97" i="32"/>
  <c r="AI97" i="32"/>
  <c r="C97" i="32"/>
  <c r="AL96" i="32"/>
  <c r="AJ96" i="32"/>
  <c r="AH96" i="32"/>
  <c r="B96" i="32"/>
  <c r="AK95" i="32"/>
  <c r="AI95" i="32"/>
  <c r="AG95" i="32"/>
  <c r="AE95" i="32"/>
  <c r="AC95" i="32"/>
  <c r="AA95" i="32"/>
  <c r="Y95" i="32"/>
  <c r="W95" i="32"/>
  <c r="U95" i="32"/>
  <c r="S95" i="32"/>
  <c r="Q95" i="32"/>
  <c r="O95" i="32"/>
  <c r="M95" i="32"/>
  <c r="K95" i="32"/>
  <c r="I95" i="32"/>
  <c r="G95" i="32"/>
  <c r="E95" i="32"/>
  <c r="C95" i="32"/>
  <c r="AL94" i="32"/>
  <c r="AJ94" i="32"/>
  <c r="AH94" i="32"/>
  <c r="AF94" i="32"/>
  <c r="AD94" i="32"/>
  <c r="AB94" i="32"/>
  <c r="Z94" i="32"/>
  <c r="X94" i="32"/>
  <c r="V94" i="32"/>
  <c r="T94" i="32"/>
  <c r="R94" i="32"/>
  <c r="P94" i="32"/>
  <c r="N94" i="32"/>
  <c r="L94" i="32"/>
  <c r="J94" i="32"/>
  <c r="H94" i="32"/>
  <c r="F94" i="32"/>
  <c r="D94" i="32"/>
  <c r="B94" i="32"/>
  <c r="AK93" i="32"/>
  <c r="AI93" i="32"/>
  <c r="AG93" i="32"/>
  <c r="AE93" i="32"/>
  <c r="AC93" i="32"/>
  <c r="AA93" i="32"/>
  <c r="Y93" i="32"/>
  <c r="W93" i="32"/>
  <c r="U93" i="32"/>
  <c r="S93" i="32"/>
  <c r="Q93" i="32"/>
  <c r="O93" i="32"/>
  <c r="M93" i="32"/>
  <c r="K93" i="32"/>
  <c r="I93" i="32"/>
  <c r="G93" i="32"/>
  <c r="E93" i="32"/>
  <c r="C93" i="32"/>
  <c r="AL92" i="32"/>
  <c r="AJ92" i="32"/>
  <c r="AH92" i="32"/>
  <c r="AF92" i="32"/>
  <c r="AD92" i="32"/>
  <c r="AB92" i="32"/>
  <c r="Z92" i="32"/>
  <c r="X92" i="32"/>
  <c r="V92" i="32"/>
  <c r="T92" i="32"/>
  <c r="R92" i="32"/>
  <c r="P92" i="32"/>
  <c r="N92" i="32"/>
  <c r="L92" i="32"/>
  <c r="J92" i="32"/>
  <c r="H92" i="32"/>
  <c r="F92" i="32"/>
  <c r="D92" i="32"/>
  <c r="B92" i="32"/>
  <c r="AK91" i="32"/>
  <c r="AI91" i="32"/>
  <c r="AG91" i="32"/>
  <c r="AE91" i="32"/>
  <c r="AC91" i="32"/>
  <c r="AA91" i="32"/>
  <c r="Y91" i="32"/>
  <c r="W91" i="32"/>
  <c r="U91" i="32"/>
  <c r="S91" i="32"/>
  <c r="Q91" i="32"/>
  <c r="O91" i="32"/>
  <c r="M91" i="32"/>
  <c r="K91" i="32"/>
  <c r="I91" i="32"/>
  <c r="G91" i="32"/>
  <c r="E91" i="32"/>
  <c r="C91" i="32"/>
  <c r="AL90" i="32"/>
  <c r="AJ90" i="32"/>
  <c r="AH90" i="32"/>
  <c r="AF90" i="32"/>
  <c r="AD90" i="32"/>
  <c r="AB90" i="32"/>
  <c r="Z90" i="32"/>
  <c r="X90" i="32"/>
  <c r="V90" i="32"/>
  <c r="T90" i="32"/>
  <c r="R90" i="32"/>
  <c r="P90" i="32"/>
  <c r="AK100" i="32"/>
  <c r="AI100" i="32"/>
  <c r="C100" i="32"/>
  <c r="AL99" i="32"/>
  <c r="AJ99" i="32"/>
  <c r="AH99" i="32"/>
  <c r="B99" i="32"/>
  <c r="AK98" i="32"/>
  <c r="AI98" i="32"/>
  <c r="C98" i="32"/>
  <c r="AL97" i="32"/>
  <c r="AJ97" i="32"/>
  <c r="AH97" i="32"/>
  <c r="B97" i="32"/>
  <c r="AK96" i="32"/>
  <c r="AI96" i="32"/>
  <c r="C96" i="32"/>
  <c r="AL95" i="32"/>
  <c r="AJ95" i="32"/>
  <c r="AH95" i="32"/>
  <c r="AF95" i="32"/>
  <c r="AD95" i="32"/>
  <c r="AB95" i="32"/>
  <c r="Z95" i="32"/>
  <c r="X95" i="32"/>
  <c r="V95" i="32"/>
  <c r="T95" i="32"/>
  <c r="R95" i="32"/>
  <c r="P95" i="32"/>
  <c r="N95" i="32"/>
  <c r="L95" i="32"/>
  <c r="J95" i="32"/>
  <c r="H95" i="32"/>
  <c r="F95" i="32"/>
  <c r="D95" i="32"/>
  <c r="B95" i="32"/>
  <c r="AK94" i="32"/>
  <c r="AI94" i="32"/>
  <c r="AG94" i="32"/>
  <c r="AE94" i="32"/>
  <c r="AC94" i="32"/>
  <c r="AA94" i="32"/>
  <c r="Y94" i="32"/>
  <c r="W94" i="32"/>
  <c r="U94" i="32"/>
  <c r="S94" i="32"/>
  <c r="Q94" i="32"/>
  <c r="O94" i="32"/>
  <c r="M94" i="32"/>
  <c r="K94" i="32"/>
  <c r="I94" i="32"/>
  <c r="G94" i="32"/>
  <c r="E94" i="32"/>
  <c r="C94" i="32"/>
  <c r="AL93" i="32"/>
  <c r="AJ93" i="32"/>
  <c r="AH93" i="32"/>
  <c r="AF93" i="32"/>
  <c r="AD93" i="32"/>
  <c r="AB93" i="32"/>
  <c r="Z93" i="32"/>
  <c r="X93" i="32"/>
  <c r="V93" i="32"/>
  <c r="T93" i="32"/>
  <c r="R93" i="32"/>
  <c r="P93" i="32"/>
  <c r="N93" i="32"/>
  <c r="L93" i="32"/>
  <c r="J93" i="32"/>
  <c r="H93" i="32"/>
  <c r="F93" i="32"/>
  <c r="D93" i="32"/>
  <c r="B93" i="32"/>
  <c r="AK92" i="32"/>
  <c r="AI92" i="32"/>
  <c r="AG92" i="32"/>
  <c r="AE92" i="32"/>
  <c r="AC92" i="32"/>
  <c r="AA92" i="32"/>
  <c r="Y92" i="32"/>
  <c r="W92" i="32"/>
  <c r="U92" i="32"/>
  <c r="S92" i="32"/>
  <c r="Q92" i="32"/>
  <c r="O92" i="32"/>
  <c r="M92" i="32"/>
  <c r="K92" i="32"/>
  <c r="I92" i="32"/>
  <c r="G92" i="32"/>
  <c r="E92" i="32"/>
  <c r="C92" i="32"/>
  <c r="AL91" i="32"/>
  <c r="AJ91" i="32"/>
  <c r="AH91" i="32"/>
  <c r="AF91" i="32"/>
  <c r="AD91" i="32"/>
  <c r="AB91" i="32"/>
  <c r="Z91" i="32"/>
  <c r="X91" i="32"/>
  <c r="V91" i="32"/>
  <c r="T91" i="32"/>
  <c r="R91" i="32"/>
  <c r="P91" i="32"/>
  <c r="N91" i="32"/>
  <c r="L91" i="32"/>
  <c r="J91" i="32"/>
  <c r="H91" i="32"/>
  <c r="F91" i="32"/>
  <c r="D91" i="32"/>
  <c r="B91" i="32"/>
  <c r="AK90" i="32"/>
  <c r="AI90" i="32"/>
  <c r="AG90" i="32"/>
  <c r="AE90" i="32"/>
  <c r="AC90" i="32"/>
  <c r="AA90" i="32"/>
  <c r="Y90" i="32"/>
  <c r="W90" i="32"/>
  <c r="U90" i="32"/>
  <c r="S90" i="32"/>
  <c r="Q90" i="32"/>
  <c r="O90" i="32"/>
  <c r="M90" i="32"/>
  <c r="K90" i="32"/>
  <c r="I90" i="32"/>
  <c r="G90" i="32"/>
  <c r="E90" i="32"/>
  <c r="C90" i="32"/>
  <c r="AL89" i="32"/>
  <c r="AJ89" i="32"/>
  <c r="AH89" i="32"/>
  <c r="AF89" i="32"/>
  <c r="AD89" i="32"/>
  <c r="AB89" i="32"/>
  <c r="Z89" i="32"/>
  <c r="X89" i="32"/>
  <c r="V89" i="32"/>
  <c r="T89" i="32"/>
  <c r="R89" i="32"/>
  <c r="P89" i="32"/>
  <c r="N89" i="32"/>
  <c r="L89" i="32"/>
  <c r="J89" i="32"/>
  <c r="H89" i="32"/>
  <c r="F89" i="32"/>
  <c r="D89" i="32"/>
  <c r="B89" i="32"/>
  <c r="AK88" i="32"/>
  <c r="AI88" i="32"/>
  <c r="AG88" i="32"/>
  <c r="AE88" i="32"/>
  <c r="AC88" i="32"/>
  <c r="AA88" i="32"/>
  <c r="Y88" i="32"/>
  <c r="W88" i="32"/>
  <c r="U88" i="32"/>
  <c r="S88" i="32"/>
  <c r="Q88" i="32"/>
  <c r="O88" i="32"/>
  <c r="M88" i="32"/>
  <c r="K88" i="32"/>
  <c r="I88" i="32"/>
  <c r="G88" i="32"/>
  <c r="E88" i="32"/>
  <c r="C88" i="32"/>
  <c r="AL87" i="32"/>
  <c r="AJ87" i="32"/>
  <c r="AH87" i="32"/>
  <c r="AF87" i="32"/>
  <c r="AD87" i="32"/>
  <c r="AB87" i="32"/>
  <c r="Z87" i="32"/>
  <c r="X87" i="32"/>
  <c r="V87" i="32"/>
  <c r="T87" i="32"/>
  <c r="R87" i="32"/>
  <c r="P87" i="32"/>
  <c r="N87" i="32"/>
  <c r="L87" i="32"/>
  <c r="J87" i="32"/>
  <c r="H87" i="32"/>
  <c r="F87" i="32"/>
  <c r="D87" i="32"/>
  <c r="B87" i="32"/>
  <c r="AK86" i="32"/>
  <c r="AI86" i="32"/>
  <c r="AG86" i="32"/>
  <c r="AE86" i="32"/>
  <c r="AC86" i="32"/>
  <c r="AA86" i="32"/>
  <c r="Y86" i="32"/>
  <c r="W86" i="32"/>
  <c r="U86" i="32"/>
  <c r="S86" i="32"/>
  <c r="Q86" i="32"/>
  <c r="O86" i="32"/>
  <c r="M86" i="32"/>
  <c r="K86" i="32"/>
  <c r="I86" i="32"/>
  <c r="G86" i="32"/>
  <c r="E86" i="32"/>
  <c r="C86" i="32"/>
  <c r="AL85" i="32"/>
  <c r="AJ85" i="32"/>
  <c r="AH85" i="32"/>
  <c r="AF85" i="32"/>
  <c r="AD85" i="32"/>
  <c r="AB85" i="32"/>
  <c r="Z85" i="32"/>
  <c r="X85" i="32"/>
  <c r="V85" i="32"/>
  <c r="T85" i="32"/>
  <c r="R85" i="32"/>
  <c r="P85" i="32"/>
  <c r="N85" i="32"/>
  <c r="L85" i="32"/>
  <c r="J85" i="32"/>
  <c r="H85" i="32"/>
  <c r="F85" i="32"/>
  <c r="D85" i="32"/>
  <c r="B85" i="32"/>
  <c r="AK84" i="32"/>
  <c r="AI84" i="32"/>
  <c r="AG84" i="32"/>
  <c r="AE84" i="32"/>
  <c r="AC84" i="32"/>
  <c r="AA84" i="32"/>
  <c r="Y84" i="32"/>
  <c r="W84" i="32"/>
  <c r="U84" i="32"/>
  <c r="S84" i="32"/>
  <c r="Q84" i="32"/>
  <c r="O84" i="32"/>
  <c r="M84" i="32"/>
  <c r="K84" i="32"/>
  <c r="I84" i="32"/>
  <c r="G84" i="32"/>
  <c r="E84" i="32"/>
  <c r="C84" i="32"/>
  <c r="AL83" i="32"/>
  <c r="AJ83" i="32"/>
  <c r="AH83" i="32"/>
  <c r="AF83" i="32"/>
  <c r="AD83" i="32"/>
  <c r="AB83" i="32"/>
  <c r="Z83" i="32"/>
  <c r="X83" i="32"/>
  <c r="V83" i="32"/>
  <c r="T83" i="32"/>
  <c r="R83" i="32"/>
  <c r="P83" i="32"/>
  <c r="N83" i="32"/>
  <c r="L83" i="32"/>
  <c r="J83" i="32"/>
  <c r="H83" i="32"/>
  <c r="F83" i="32"/>
  <c r="D83" i="32"/>
  <c r="B83" i="32"/>
  <c r="AK82" i="32"/>
  <c r="AI82" i="32"/>
  <c r="C82" i="32"/>
  <c r="AL81" i="32"/>
  <c r="AJ81" i="32"/>
  <c r="AH81" i="32"/>
  <c r="B81" i="32"/>
  <c r="AK80" i="32"/>
  <c r="AI80" i="32"/>
  <c r="C80" i="32"/>
  <c r="AL79" i="32"/>
  <c r="AJ79" i="32"/>
  <c r="AH79" i="32"/>
  <c r="B79" i="32"/>
  <c r="AK78" i="32"/>
  <c r="AI78" i="32"/>
  <c r="C78" i="32"/>
  <c r="AL77" i="32"/>
  <c r="AJ77" i="32"/>
  <c r="AH77" i="32"/>
  <c r="N90" i="32"/>
  <c r="L90" i="32"/>
  <c r="J90" i="32"/>
  <c r="H90" i="32"/>
  <c r="F90" i="32"/>
  <c r="D90" i="32"/>
  <c r="B90" i="32"/>
  <c r="AK89" i="32"/>
  <c r="AI89" i="32"/>
  <c r="AG89" i="32"/>
  <c r="AE89" i="32"/>
  <c r="AC89" i="32"/>
  <c r="AA89" i="32"/>
  <c r="Y89" i="32"/>
  <c r="W89" i="32"/>
  <c r="U89" i="32"/>
  <c r="S89" i="32"/>
  <c r="Q89" i="32"/>
  <c r="O89" i="32"/>
  <c r="M89" i="32"/>
  <c r="K89" i="32"/>
  <c r="I89" i="32"/>
  <c r="G89" i="32"/>
  <c r="E89" i="32"/>
  <c r="C89" i="32"/>
  <c r="AL88" i="32"/>
  <c r="AJ88" i="32"/>
  <c r="AH88" i="32"/>
  <c r="AF88" i="32"/>
  <c r="AD88" i="32"/>
  <c r="AB88" i="32"/>
  <c r="Z88" i="32"/>
  <c r="X88" i="32"/>
  <c r="V88" i="32"/>
  <c r="T88" i="32"/>
  <c r="R88" i="32"/>
  <c r="P88" i="32"/>
  <c r="N88" i="32"/>
  <c r="L88" i="32"/>
  <c r="J88" i="32"/>
  <c r="H88" i="32"/>
  <c r="F88" i="32"/>
  <c r="D88" i="32"/>
  <c r="B88" i="32"/>
  <c r="AK87" i="32"/>
  <c r="AI87" i="32"/>
  <c r="AG87" i="32"/>
  <c r="AE87" i="32"/>
  <c r="AC87" i="32"/>
  <c r="AA87" i="32"/>
  <c r="Y87" i="32"/>
  <c r="W87" i="32"/>
  <c r="U87" i="32"/>
  <c r="S87" i="32"/>
  <c r="Q87" i="32"/>
  <c r="O87" i="32"/>
  <c r="M87" i="32"/>
  <c r="K87" i="32"/>
  <c r="I87" i="32"/>
  <c r="G87" i="32"/>
  <c r="E87" i="32"/>
  <c r="C87" i="32"/>
  <c r="AL86" i="32"/>
  <c r="AJ86" i="32"/>
  <c r="AH86" i="32"/>
  <c r="AF86" i="32"/>
  <c r="AD86" i="32"/>
  <c r="AB86" i="32"/>
  <c r="Z86" i="32"/>
  <c r="X86" i="32"/>
  <c r="V86" i="32"/>
  <c r="T86" i="32"/>
  <c r="R86" i="32"/>
  <c r="P86" i="32"/>
  <c r="N86" i="32"/>
  <c r="L86" i="32"/>
  <c r="J86" i="32"/>
  <c r="H86" i="32"/>
  <c r="F86" i="32"/>
  <c r="D86" i="32"/>
  <c r="B86" i="32"/>
  <c r="AK85" i="32"/>
  <c r="AI85" i="32"/>
  <c r="AG85" i="32"/>
  <c r="AE85" i="32"/>
  <c r="AC85" i="32"/>
  <c r="AA85" i="32"/>
  <c r="Y85" i="32"/>
  <c r="W85" i="32"/>
  <c r="U85" i="32"/>
  <c r="S85" i="32"/>
  <c r="Q85" i="32"/>
  <c r="O85" i="32"/>
  <c r="M85" i="32"/>
  <c r="K85" i="32"/>
  <c r="I85" i="32"/>
  <c r="G85" i="32"/>
  <c r="E85" i="32"/>
  <c r="C85" i="32"/>
  <c r="AL84" i="32"/>
  <c r="AJ84" i="32"/>
  <c r="AH84" i="32"/>
  <c r="AF84" i="32"/>
  <c r="AD84" i="32"/>
  <c r="AB84" i="32"/>
  <c r="Z84" i="32"/>
  <c r="X84" i="32"/>
  <c r="V84" i="32"/>
  <c r="T84" i="32"/>
  <c r="R84" i="32"/>
  <c r="P84" i="32"/>
  <c r="N84" i="32"/>
  <c r="L84" i="32"/>
  <c r="J84" i="32"/>
  <c r="H84" i="32"/>
  <c r="F84" i="32"/>
  <c r="D84" i="32"/>
  <c r="B84" i="32"/>
  <c r="AK83" i="32"/>
  <c r="AI83" i="32"/>
  <c r="AG83" i="32"/>
  <c r="AE83" i="32"/>
  <c r="AC83" i="32"/>
  <c r="AA83" i="32"/>
  <c r="Y83" i="32"/>
  <c r="W83" i="32"/>
  <c r="U83" i="32"/>
  <c r="S83" i="32"/>
  <c r="Q83" i="32"/>
  <c r="O83" i="32"/>
  <c r="M83" i="32"/>
  <c r="K83" i="32"/>
  <c r="I83" i="32"/>
  <c r="G83" i="32"/>
  <c r="E83" i="32"/>
  <c r="C83" i="32"/>
  <c r="AL82" i="32"/>
  <c r="AJ82" i="32"/>
  <c r="AH82" i="32"/>
  <c r="B82" i="32"/>
  <c r="AK81" i="32"/>
  <c r="AI81" i="32"/>
  <c r="C81" i="32"/>
  <c r="AL80" i="32"/>
  <c r="AJ80" i="32"/>
  <c r="AH80" i="32"/>
  <c r="B80" i="32"/>
  <c r="AK79" i="32"/>
  <c r="AI79" i="32"/>
  <c r="C79" i="32"/>
  <c r="AL78" i="32"/>
  <c r="AJ78" i="32"/>
  <c r="AH78" i="32"/>
  <c r="B78" i="32"/>
  <c r="AK77" i="32"/>
  <c r="AI77" i="32"/>
  <c r="C77" i="32"/>
  <c r="AN114" i="32"/>
  <c r="AN174" i="32"/>
  <c r="AN116" i="32"/>
  <c r="AN176" i="32"/>
  <c r="AN118" i="32"/>
  <c r="AN178" i="32"/>
  <c r="AN120" i="32"/>
  <c r="AN180" i="32"/>
  <c r="AN122" i="32"/>
  <c r="AN182" i="32"/>
  <c r="AN124" i="32"/>
  <c r="AN184" i="32"/>
  <c r="AM113" i="32"/>
  <c r="AM173" i="32"/>
  <c r="AM115" i="32"/>
  <c r="AM175" i="32"/>
  <c r="AM117" i="32"/>
  <c r="AM177" i="32"/>
  <c r="AM119" i="32"/>
  <c r="AM179" i="32"/>
  <c r="AM121" i="32"/>
  <c r="AM181" i="32"/>
  <c r="AM123" i="32"/>
  <c r="AM183" i="32"/>
  <c r="AM125" i="32"/>
  <c r="AM185" i="32"/>
  <c r="AL100" i="31"/>
  <c r="AJ100" i="31"/>
  <c r="AH100" i="31"/>
  <c r="F100" i="31"/>
  <c r="D100" i="31"/>
  <c r="B100" i="31"/>
  <c r="AK99" i="31"/>
  <c r="AI99" i="31"/>
  <c r="G99" i="31"/>
  <c r="E99" i="31"/>
  <c r="C99" i="31"/>
  <c r="AL98" i="31"/>
  <c r="AJ98" i="31"/>
  <c r="AH98" i="31"/>
  <c r="F98" i="31"/>
  <c r="D98" i="31"/>
  <c r="B98" i="31"/>
  <c r="AK97" i="31"/>
  <c r="AI97" i="31"/>
  <c r="G97" i="31"/>
  <c r="E97" i="31"/>
  <c r="C97" i="31"/>
  <c r="AL96" i="31"/>
  <c r="AJ96" i="31"/>
  <c r="AH96" i="31"/>
  <c r="F96" i="31"/>
  <c r="D96" i="31"/>
  <c r="B96" i="31"/>
  <c r="AK95" i="31"/>
  <c r="AI95" i="31"/>
  <c r="AG95" i="31"/>
  <c r="AE95" i="31"/>
  <c r="AC95" i="31"/>
  <c r="AA95" i="31"/>
  <c r="Y95" i="31"/>
  <c r="W95" i="31"/>
  <c r="U95" i="31"/>
  <c r="S95" i="31"/>
  <c r="Q95" i="31"/>
  <c r="O95" i="31"/>
  <c r="M95" i="31"/>
  <c r="K95" i="31"/>
  <c r="I95" i="31"/>
  <c r="G95" i="31"/>
  <c r="E95" i="31"/>
  <c r="C95" i="31"/>
  <c r="AL94" i="31"/>
  <c r="AJ94" i="31"/>
  <c r="AH94" i="31"/>
  <c r="AF94" i="31"/>
  <c r="AD94" i="31"/>
  <c r="AB94" i="31"/>
  <c r="Z94" i="31"/>
  <c r="X94" i="31"/>
  <c r="V94" i="31"/>
  <c r="T94" i="31"/>
  <c r="R94" i="31"/>
  <c r="P94" i="31"/>
  <c r="N94" i="31"/>
  <c r="L94" i="31"/>
  <c r="J94" i="31"/>
  <c r="H94" i="31"/>
  <c r="F94" i="31"/>
  <c r="D94" i="31"/>
  <c r="B94" i="31"/>
  <c r="AK93" i="31"/>
  <c r="AI93" i="31"/>
  <c r="AG93" i="31"/>
  <c r="AE93" i="31"/>
  <c r="AC93" i="31"/>
  <c r="AA93" i="31"/>
  <c r="Y93" i="31"/>
  <c r="W93" i="31"/>
  <c r="U93" i="31"/>
  <c r="S93" i="31"/>
  <c r="Q93" i="31"/>
  <c r="O93" i="31"/>
  <c r="M93" i="31"/>
  <c r="K93" i="31"/>
  <c r="I93" i="31"/>
  <c r="G93" i="31"/>
  <c r="E93" i="31"/>
  <c r="C93" i="31"/>
  <c r="AL92" i="31"/>
  <c r="AJ92" i="31"/>
  <c r="AH92" i="31"/>
  <c r="AF92" i="31"/>
  <c r="AD92" i="31"/>
  <c r="AB92" i="31"/>
  <c r="Z92" i="31"/>
  <c r="X92" i="31"/>
  <c r="V92" i="31"/>
  <c r="T92" i="31"/>
  <c r="R92" i="31"/>
  <c r="P92" i="31"/>
  <c r="N92" i="31"/>
  <c r="L92" i="31"/>
  <c r="J92" i="31"/>
  <c r="H92" i="31"/>
  <c r="F92" i="31"/>
  <c r="D92" i="31"/>
  <c r="B92" i="31"/>
  <c r="AK91" i="31"/>
  <c r="AI91" i="31"/>
  <c r="AG91" i="31"/>
  <c r="AE91" i="31"/>
  <c r="AC91" i="31"/>
  <c r="AA91" i="31"/>
  <c r="Y91" i="31"/>
  <c r="W91" i="31"/>
  <c r="U91" i="31"/>
  <c r="S91" i="31"/>
  <c r="Q91" i="31"/>
  <c r="O91" i="31"/>
  <c r="M91" i="31"/>
  <c r="K91" i="31"/>
  <c r="I91" i="31"/>
  <c r="G91" i="31"/>
  <c r="E91" i="31"/>
  <c r="C91" i="31"/>
  <c r="AL90" i="31"/>
  <c r="AJ90" i="31"/>
  <c r="AH90" i="31"/>
  <c r="AF90" i="31"/>
  <c r="AD90" i="31"/>
  <c r="AB90" i="31"/>
  <c r="Z90" i="31"/>
  <c r="X90" i="31"/>
  <c r="V90" i="31"/>
  <c r="T90" i="31"/>
  <c r="R90" i="31"/>
  <c r="P90" i="31"/>
  <c r="AK100" i="31"/>
  <c r="AI100" i="31"/>
  <c r="G100" i="31"/>
  <c r="E100" i="31"/>
  <c r="C100" i="31"/>
  <c r="AL99" i="31"/>
  <c r="AJ99" i="31"/>
  <c r="AH99" i="31"/>
  <c r="F99" i="31"/>
  <c r="D99" i="31"/>
  <c r="B99" i="31"/>
  <c r="AK98" i="31"/>
  <c r="AI98" i="31"/>
  <c r="G98" i="31"/>
  <c r="E98" i="31"/>
  <c r="C98" i="31"/>
  <c r="AL97" i="31"/>
  <c r="AJ97" i="31"/>
  <c r="AH97" i="31"/>
  <c r="F97" i="31"/>
  <c r="D97" i="31"/>
  <c r="B97" i="31"/>
  <c r="AK96" i="31"/>
  <c r="AI96" i="31"/>
  <c r="G96" i="31"/>
  <c r="E96" i="31"/>
  <c r="C96" i="31"/>
  <c r="AL95" i="31"/>
  <c r="AJ95" i="31"/>
  <c r="AH95" i="31"/>
  <c r="AF95" i="31"/>
  <c r="AD95" i="31"/>
  <c r="AB95" i="31"/>
  <c r="Z95" i="31"/>
  <c r="X95" i="31"/>
  <c r="V95" i="31"/>
  <c r="T95" i="31"/>
  <c r="R95" i="31"/>
  <c r="P95" i="31"/>
  <c r="N95" i="31"/>
  <c r="L95" i="31"/>
  <c r="J95" i="31"/>
  <c r="H95" i="31"/>
  <c r="F95" i="31"/>
  <c r="D95" i="31"/>
  <c r="B95" i="31"/>
  <c r="AK94" i="31"/>
  <c r="AI94" i="31"/>
  <c r="AG94" i="31"/>
  <c r="AE94" i="31"/>
  <c r="AC94" i="31"/>
  <c r="AA94" i="31"/>
  <c r="Y94" i="31"/>
  <c r="W94" i="31"/>
  <c r="U94" i="31"/>
  <c r="S94" i="31"/>
  <c r="Q94" i="31"/>
  <c r="O94" i="31"/>
  <c r="M94" i="31"/>
  <c r="K94" i="31"/>
  <c r="I94" i="31"/>
  <c r="G94" i="31"/>
  <c r="E94" i="31"/>
  <c r="C94" i="31"/>
  <c r="AL93" i="31"/>
  <c r="AJ93" i="31"/>
  <c r="AH93" i="31"/>
  <c r="AF93" i="31"/>
  <c r="AD93" i="31"/>
  <c r="AB93" i="31"/>
  <c r="Z93" i="31"/>
  <c r="X93" i="31"/>
  <c r="V93" i="31"/>
  <c r="T93" i="31"/>
  <c r="R93" i="31"/>
  <c r="P93" i="31"/>
  <c r="N93" i="31"/>
  <c r="L93" i="31"/>
  <c r="J93" i="31"/>
  <c r="H93" i="31"/>
  <c r="F93" i="31"/>
  <c r="D93" i="31"/>
  <c r="B93" i="31"/>
  <c r="AK92" i="31"/>
  <c r="AI92" i="31"/>
  <c r="AG92" i="31"/>
  <c r="AE92" i="31"/>
  <c r="AC92" i="31"/>
  <c r="AA92" i="31"/>
  <c r="Y92" i="31"/>
  <c r="W92" i="31"/>
  <c r="U92" i="31"/>
  <c r="S92" i="31"/>
  <c r="Q92" i="31"/>
  <c r="O92" i="31"/>
  <c r="M92" i="31"/>
  <c r="K92" i="31"/>
  <c r="I92" i="31"/>
  <c r="G92" i="31"/>
  <c r="E92" i="31"/>
  <c r="C92" i="31"/>
  <c r="AL91" i="31"/>
  <c r="AJ91" i="31"/>
  <c r="AH91" i="31"/>
  <c r="AF91" i="31"/>
  <c r="AD91" i="31"/>
  <c r="AB91" i="31"/>
  <c r="Z91" i="31"/>
  <c r="X91" i="31"/>
  <c r="V91" i="31"/>
  <c r="T91" i="31"/>
  <c r="R91" i="31"/>
  <c r="P91" i="31"/>
  <c r="N91" i="31"/>
  <c r="L91" i="31"/>
  <c r="J91" i="31"/>
  <c r="H91" i="31"/>
  <c r="F91" i="31"/>
  <c r="D91" i="31"/>
  <c r="B91" i="31"/>
  <c r="AK90" i="31"/>
  <c r="AI90" i="31"/>
  <c r="AG90" i="31"/>
  <c r="AE90" i="31"/>
  <c r="AC90" i="31"/>
  <c r="AA90" i="31"/>
  <c r="Y90" i="31"/>
  <c r="W90" i="31"/>
  <c r="U90" i="31"/>
  <c r="S90" i="31"/>
  <c r="O90" i="31"/>
  <c r="M90" i="31"/>
  <c r="K90" i="31"/>
  <c r="I90" i="31"/>
  <c r="G90" i="31"/>
  <c r="E90" i="31"/>
  <c r="C90" i="31"/>
  <c r="AL89" i="31"/>
  <c r="AJ89" i="31"/>
  <c r="AH89" i="31"/>
  <c r="AF89" i="31"/>
  <c r="AD89" i="31"/>
  <c r="AB89" i="31"/>
  <c r="Z89" i="31"/>
  <c r="X89" i="31"/>
  <c r="V89" i="31"/>
  <c r="T89" i="31"/>
  <c r="R89" i="31"/>
  <c r="P89" i="31"/>
  <c r="N89" i="31"/>
  <c r="L89" i="31"/>
  <c r="J89" i="31"/>
  <c r="H89" i="31"/>
  <c r="F89" i="31"/>
  <c r="D89" i="31"/>
  <c r="B89" i="31"/>
  <c r="AK88" i="31"/>
  <c r="AI88" i="31"/>
  <c r="AG88" i="31"/>
  <c r="AE88" i="31"/>
  <c r="AC88" i="31"/>
  <c r="AA88" i="31"/>
  <c r="Y88" i="31"/>
  <c r="W88" i="31"/>
  <c r="U88" i="31"/>
  <c r="S88" i="31"/>
  <c r="Q88" i="31"/>
  <c r="O88" i="31"/>
  <c r="M88" i="31"/>
  <c r="K88" i="31"/>
  <c r="I88" i="31"/>
  <c r="G88" i="31"/>
  <c r="E88" i="31"/>
  <c r="C88" i="31"/>
  <c r="AL87" i="31"/>
  <c r="AJ87" i="31"/>
  <c r="AH87" i="31"/>
  <c r="AF87" i="31"/>
  <c r="AD87" i="31"/>
  <c r="AB87" i="31"/>
  <c r="Z87" i="31"/>
  <c r="X87" i="31"/>
  <c r="V87" i="31"/>
  <c r="T87" i="31"/>
  <c r="R87" i="31"/>
  <c r="P87" i="31"/>
  <c r="N87" i="31"/>
  <c r="L87" i="31"/>
  <c r="J87" i="31"/>
  <c r="H87" i="31"/>
  <c r="F87" i="31"/>
  <c r="D87" i="31"/>
  <c r="B87" i="31"/>
  <c r="AK86" i="31"/>
  <c r="AI86" i="31"/>
  <c r="AG86" i="31"/>
  <c r="AE86" i="31"/>
  <c r="AC86" i="31"/>
  <c r="AA86" i="31"/>
  <c r="Y86" i="31"/>
  <c r="W86" i="31"/>
  <c r="U86" i="31"/>
  <c r="S86" i="31"/>
  <c r="Q86" i="31"/>
  <c r="O86" i="31"/>
  <c r="M86" i="31"/>
  <c r="K86" i="31"/>
  <c r="I86" i="31"/>
  <c r="G86" i="31"/>
  <c r="E86" i="31"/>
  <c r="C86" i="31"/>
  <c r="AL85" i="31"/>
  <c r="AJ85" i="31"/>
  <c r="AH85" i="31"/>
  <c r="AF85" i="31"/>
  <c r="AD85" i="31"/>
  <c r="AB85" i="31"/>
  <c r="Z85" i="31"/>
  <c r="X85" i="31"/>
  <c r="V85" i="31"/>
  <c r="T85" i="31"/>
  <c r="R85" i="31"/>
  <c r="P85" i="31"/>
  <c r="N85" i="31"/>
  <c r="L85" i="31"/>
  <c r="J85" i="31"/>
  <c r="H85" i="31"/>
  <c r="F85" i="31"/>
  <c r="D85" i="31"/>
  <c r="B85" i="31"/>
  <c r="AK84" i="31"/>
  <c r="AI84" i="31"/>
  <c r="AG84" i="31"/>
  <c r="AE84" i="31"/>
  <c r="AC84" i="31"/>
  <c r="AA84" i="31"/>
  <c r="Y84" i="31"/>
  <c r="W84" i="31"/>
  <c r="U84" i="31"/>
  <c r="S84" i="31"/>
  <c r="Q84" i="31"/>
  <c r="O84" i="31"/>
  <c r="M84" i="31"/>
  <c r="K84" i="31"/>
  <c r="I84" i="31"/>
  <c r="G84" i="31"/>
  <c r="E84" i="31"/>
  <c r="C84" i="31"/>
  <c r="AL83" i="31"/>
  <c r="AJ83" i="31"/>
  <c r="AH83" i="31"/>
  <c r="AF83" i="31"/>
  <c r="AD83" i="31"/>
  <c r="AB83" i="31"/>
  <c r="Z83" i="31"/>
  <c r="X83" i="31"/>
  <c r="V83" i="31"/>
  <c r="T83" i="31"/>
  <c r="R83" i="31"/>
  <c r="P83" i="31"/>
  <c r="N83" i="31"/>
  <c r="L83" i="31"/>
  <c r="J83" i="31"/>
  <c r="H83" i="31"/>
  <c r="F83" i="31"/>
  <c r="D83" i="31"/>
  <c r="B83" i="31"/>
  <c r="AK82" i="31"/>
  <c r="AI82" i="31"/>
  <c r="G82" i="31"/>
  <c r="E82" i="31"/>
  <c r="C82" i="31"/>
  <c r="AL81" i="31"/>
  <c r="AJ81" i="31"/>
  <c r="AH81" i="31"/>
  <c r="F81" i="31"/>
  <c r="D81" i="31"/>
  <c r="B81" i="31"/>
  <c r="AK80" i="31"/>
  <c r="AI80" i="31"/>
  <c r="G80" i="31"/>
  <c r="E80" i="31"/>
  <c r="C80" i="31"/>
  <c r="AL79" i="31"/>
  <c r="AJ79" i="31"/>
  <c r="AH79" i="31"/>
  <c r="F79" i="31"/>
  <c r="D79" i="31"/>
  <c r="B79" i="31"/>
  <c r="AK78" i="31"/>
  <c r="AI78" i="31"/>
  <c r="G78" i="31"/>
  <c r="E78" i="31"/>
  <c r="C78" i="31"/>
  <c r="AL77" i="31"/>
  <c r="AJ77" i="31"/>
  <c r="AH77" i="31"/>
  <c r="Q90" i="31"/>
  <c r="N90" i="31"/>
  <c r="L90" i="31"/>
  <c r="J90" i="31"/>
  <c r="H90" i="31"/>
  <c r="F90" i="31"/>
  <c r="D90" i="31"/>
  <c r="B90" i="31"/>
  <c r="AK89" i="31"/>
  <c r="AI89" i="31"/>
  <c r="AG89" i="31"/>
  <c r="AE89" i="31"/>
  <c r="AC89" i="31"/>
  <c r="AA89" i="31"/>
  <c r="Y89" i="31"/>
  <c r="W89" i="31"/>
  <c r="U89" i="31"/>
  <c r="S89" i="31"/>
  <c r="Q89" i="31"/>
  <c r="O89" i="31"/>
  <c r="M89" i="31"/>
  <c r="K89" i="31"/>
  <c r="I89" i="31"/>
  <c r="G89" i="31"/>
  <c r="E89" i="31"/>
  <c r="C89" i="31"/>
  <c r="AL88" i="31"/>
  <c r="AJ88" i="31"/>
  <c r="AH88" i="31"/>
  <c r="AF88" i="31"/>
  <c r="AD88" i="31"/>
  <c r="AB88" i="31"/>
  <c r="Z88" i="31"/>
  <c r="X88" i="31"/>
  <c r="V88" i="31"/>
  <c r="T88" i="31"/>
  <c r="R88" i="31"/>
  <c r="P88" i="31"/>
  <c r="N88" i="31"/>
  <c r="L88" i="31"/>
  <c r="J88" i="31"/>
  <c r="H88" i="31"/>
  <c r="F88" i="31"/>
  <c r="D88" i="31"/>
  <c r="B88" i="31"/>
  <c r="AK87" i="31"/>
  <c r="AI87" i="31"/>
  <c r="AG87" i="31"/>
  <c r="AE87" i="31"/>
  <c r="AC87" i="31"/>
  <c r="AA87" i="31"/>
  <c r="Y87" i="31"/>
  <c r="W87" i="31"/>
  <c r="U87" i="31"/>
  <c r="S87" i="31"/>
  <c r="Q87" i="31"/>
  <c r="O87" i="31"/>
  <c r="M87" i="31"/>
  <c r="K87" i="31"/>
  <c r="I87" i="31"/>
  <c r="G87" i="31"/>
  <c r="E87" i="31"/>
  <c r="C87" i="31"/>
  <c r="AL86" i="31"/>
  <c r="AJ86" i="31"/>
  <c r="AH86" i="31"/>
  <c r="AF86" i="31"/>
  <c r="AD86" i="31"/>
  <c r="AB86" i="31"/>
  <c r="Z86" i="31"/>
  <c r="X86" i="31"/>
  <c r="V86" i="31"/>
  <c r="T86" i="31"/>
  <c r="R86" i="31"/>
  <c r="P86" i="31"/>
  <c r="N86" i="31"/>
  <c r="L86" i="31"/>
  <c r="J86" i="31"/>
  <c r="H86" i="31"/>
  <c r="F86" i="31"/>
  <c r="D86" i="31"/>
  <c r="B86" i="31"/>
  <c r="AK85" i="31"/>
  <c r="AI85" i="31"/>
  <c r="AG85" i="31"/>
  <c r="AE85" i="31"/>
  <c r="AC85" i="31"/>
  <c r="AA85" i="31"/>
  <c r="Y85" i="31"/>
  <c r="W85" i="31"/>
  <c r="U85" i="31"/>
  <c r="S85" i="31"/>
  <c r="Q85" i="31"/>
  <c r="O85" i="31"/>
  <c r="M85" i="31"/>
  <c r="K85" i="31"/>
  <c r="I85" i="31"/>
  <c r="G85" i="31"/>
  <c r="E85" i="31"/>
  <c r="C85" i="31"/>
  <c r="AL84" i="31"/>
  <c r="AJ84" i="31"/>
  <c r="AH84" i="31"/>
  <c r="AF84" i="31"/>
  <c r="AD84" i="31"/>
  <c r="AB84" i="31"/>
  <c r="Z84" i="31"/>
  <c r="X84" i="31"/>
  <c r="V84" i="31"/>
  <c r="T84" i="31"/>
  <c r="R84" i="31"/>
  <c r="P84" i="31"/>
  <c r="N84" i="31"/>
  <c r="L84" i="31"/>
  <c r="J84" i="31"/>
  <c r="H84" i="31"/>
  <c r="F84" i="31"/>
  <c r="D84" i="31"/>
  <c r="B84" i="31"/>
  <c r="AK83" i="31"/>
  <c r="AI83" i="31"/>
  <c r="AG83" i="31"/>
  <c r="AE83" i="31"/>
  <c r="AC83" i="31"/>
  <c r="AA83" i="31"/>
  <c r="Y83" i="31"/>
  <c r="W83" i="31"/>
  <c r="U83" i="31"/>
  <c r="S83" i="31"/>
  <c r="Q83" i="31"/>
  <c r="O83" i="31"/>
  <c r="M83" i="31"/>
  <c r="K83" i="31"/>
  <c r="I83" i="31"/>
  <c r="G83" i="31"/>
  <c r="E83" i="31"/>
  <c r="C83" i="31"/>
  <c r="AL82" i="31"/>
  <c r="AJ82" i="31"/>
  <c r="AH82" i="31"/>
  <c r="F82" i="31"/>
  <c r="D82" i="31"/>
  <c r="B82" i="31"/>
  <c r="AK81" i="31"/>
  <c r="AI81" i="31"/>
  <c r="G81" i="31"/>
  <c r="E81" i="31"/>
  <c r="C81" i="31"/>
  <c r="AL80" i="31"/>
  <c r="AJ80" i="31"/>
  <c r="AH80" i="31"/>
  <c r="F80" i="31"/>
  <c r="D80" i="31"/>
  <c r="B80" i="31"/>
  <c r="AK79" i="31"/>
  <c r="AI79" i="31"/>
  <c r="G79" i="31"/>
  <c r="E79" i="31"/>
  <c r="C79" i="31"/>
  <c r="AL78" i="31"/>
  <c r="AJ78" i="31"/>
  <c r="AH78" i="31"/>
  <c r="F78" i="31"/>
  <c r="D78" i="31"/>
  <c r="B78" i="31"/>
  <c r="AK77" i="31"/>
  <c r="AI77" i="31"/>
  <c r="AM46" i="31"/>
  <c r="AN47" i="31"/>
  <c r="AN49" i="31"/>
  <c r="AM50" i="31"/>
  <c r="AN51" i="31"/>
  <c r="AM52" i="31"/>
  <c r="AN53" i="31"/>
  <c r="AM54" i="31"/>
  <c r="AN55" i="31"/>
  <c r="AM56" i="31"/>
  <c r="AN57" i="31"/>
  <c r="AM58" i="31"/>
  <c r="AN59" i="31"/>
  <c r="AM60" i="31"/>
  <c r="AN61" i="31"/>
  <c r="AM62" i="31"/>
  <c r="AN63" i="31"/>
  <c r="AM64" i="31"/>
  <c r="AN65" i="31"/>
  <c r="AM66" i="31"/>
  <c r="AN67" i="31"/>
  <c r="AM68" i="31"/>
  <c r="AN69" i="31"/>
  <c r="C77" i="31"/>
  <c r="E77" i="31"/>
  <c r="G77" i="31"/>
  <c r="B77" i="31"/>
  <c r="D77" i="31"/>
  <c r="F77" i="31"/>
  <c r="AN113" i="31"/>
  <c r="AN114" i="31"/>
  <c r="AN115" i="31"/>
  <c r="AN116" i="31"/>
  <c r="AN117" i="31"/>
  <c r="AN118" i="31"/>
  <c r="AN119" i="31"/>
  <c r="AN120" i="31"/>
  <c r="AN121" i="31"/>
  <c r="AN122" i="31"/>
  <c r="AN123" i="31"/>
  <c r="AN124" i="31"/>
  <c r="AN125" i="31"/>
  <c r="AM113" i="31"/>
  <c r="AM114" i="31"/>
  <c r="AM115" i="31"/>
  <c r="AM116" i="31"/>
  <c r="AM117" i="31"/>
  <c r="AM118" i="31"/>
  <c r="AM119" i="31"/>
  <c r="AM120" i="31"/>
  <c r="AM121" i="31"/>
  <c r="AM122" i="31"/>
  <c r="AM123" i="31"/>
  <c r="AM124" i="31"/>
  <c r="AM125" i="31"/>
  <c r="AK100" i="30"/>
  <c r="AI100" i="30"/>
  <c r="AG100" i="30"/>
  <c r="AE100" i="30"/>
  <c r="AC100" i="30"/>
  <c r="AA100" i="30"/>
  <c r="Y100" i="30"/>
  <c r="W100" i="30"/>
  <c r="U100" i="30"/>
  <c r="S100" i="30"/>
  <c r="Q100" i="30"/>
  <c r="O100" i="30"/>
  <c r="M100" i="30"/>
  <c r="K100" i="30"/>
  <c r="I100" i="30"/>
  <c r="G100" i="30"/>
  <c r="E100" i="30"/>
  <c r="C100" i="30"/>
  <c r="AL99" i="30"/>
  <c r="AJ99" i="30"/>
  <c r="AH99" i="30"/>
  <c r="AF99" i="30"/>
  <c r="AD99" i="30"/>
  <c r="AB99" i="30"/>
  <c r="Z99" i="30"/>
  <c r="X99" i="30"/>
  <c r="V99" i="30"/>
  <c r="T99" i="30"/>
  <c r="R99" i="30"/>
  <c r="P99" i="30"/>
  <c r="N99" i="30"/>
  <c r="L99" i="30"/>
  <c r="J99" i="30"/>
  <c r="H99" i="30"/>
  <c r="F99" i="30"/>
  <c r="D99" i="30"/>
  <c r="B99" i="30"/>
  <c r="AK98" i="30"/>
  <c r="AI98" i="30"/>
  <c r="AG98" i="30"/>
  <c r="AE98" i="30"/>
  <c r="AC98" i="30"/>
  <c r="AA98" i="30"/>
  <c r="Y98" i="30"/>
  <c r="W98" i="30"/>
  <c r="U98" i="30"/>
  <c r="S98" i="30"/>
  <c r="Q98" i="30"/>
  <c r="O98" i="30"/>
  <c r="M98" i="30"/>
  <c r="K98" i="30"/>
  <c r="I98" i="30"/>
  <c r="G98" i="30"/>
  <c r="E98" i="30"/>
  <c r="C98" i="30"/>
  <c r="AL97" i="30"/>
  <c r="AJ97" i="30"/>
  <c r="AH97" i="30"/>
  <c r="AF97" i="30"/>
  <c r="AD97" i="30"/>
  <c r="AB97" i="30"/>
  <c r="Z97" i="30"/>
  <c r="X97" i="30"/>
  <c r="V97" i="30"/>
  <c r="T97" i="30"/>
  <c r="R97" i="30"/>
  <c r="P97" i="30"/>
  <c r="N97" i="30"/>
  <c r="L97" i="30"/>
  <c r="J97" i="30"/>
  <c r="H97" i="30"/>
  <c r="F97" i="30"/>
  <c r="D97" i="30"/>
  <c r="B97" i="30"/>
  <c r="AK96" i="30"/>
  <c r="AI96" i="30"/>
  <c r="AG96" i="30"/>
  <c r="AE96" i="30"/>
  <c r="AC96" i="30"/>
  <c r="AA96" i="30"/>
  <c r="Y96" i="30"/>
  <c r="W96" i="30"/>
  <c r="U96" i="30"/>
  <c r="S96" i="30"/>
  <c r="Q96" i="30"/>
  <c r="O96" i="30"/>
  <c r="M96" i="30"/>
  <c r="K96" i="30"/>
  <c r="I96" i="30"/>
  <c r="G96" i="30"/>
  <c r="E96" i="30"/>
  <c r="C96" i="30"/>
  <c r="AL95" i="30"/>
  <c r="AJ95" i="30"/>
  <c r="AH95" i="30"/>
  <c r="AF95" i="30"/>
  <c r="AD95" i="30"/>
  <c r="AB95" i="30"/>
  <c r="Z95" i="30"/>
  <c r="X95" i="30"/>
  <c r="V95" i="30"/>
  <c r="T95" i="30"/>
  <c r="R95" i="30"/>
  <c r="P95" i="30"/>
  <c r="N95" i="30"/>
  <c r="L95" i="30"/>
  <c r="J95" i="30"/>
  <c r="H95" i="30"/>
  <c r="F95" i="30"/>
  <c r="D95" i="30"/>
  <c r="B95" i="30"/>
  <c r="AK94" i="30"/>
  <c r="AI94" i="30"/>
  <c r="AG94" i="30"/>
  <c r="AE94" i="30"/>
  <c r="AC94" i="30"/>
  <c r="AA94" i="30"/>
  <c r="Y94" i="30"/>
  <c r="W94" i="30"/>
  <c r="U94" i="30"/>
  <c r="S94" i="30"/>
  <c r="Q94" i="30"/>
  <c r="O94" i="30"/>
  <c r="M94" i="30"/>
  <c r="K94" i="30"/>
  <c r="I94" i="30"/>
  <c r="G94" i="30"/>
  <c r="E94" i="30"/>
  <c r="C94" i="30"/>
  <c r="AL93" i="30"/>
  <c r="AJ93" i="30"/>
  <c r="AH93" i="30"/>
  <c r="AF93" i="30"/>
  <c r="AD93" i="30"/>
  <c r="AB93" i="30"/>
  <c r="Z93" i="30"/>
  <c r="X93" i="30"/>
  <c r="V93" i="30"/>
  <c r="T93" i="30"/>
  <c r="R93" i="30"/>
  <c r="P93" i="30"/>
  <c r="N93" i="30"/>
  <c r="L93" i="30"/>
  <c r="J93" i="30"/>
  <c r="H93" i="30"/>
  <c r="F93" i="30"/>
  <c r="D93" i="30"/>
  <c r="B93" i="30"/>
  <c r="AK92" i="30"/>
  <c r="AI92" i="30"/>
  <c r="AG92" i="30"/>
  <c r="AE92" i="30"/>
  <c r="AC92" i="30"/>
  <c r="AA92" i="30"/>
  <c r="Y92" i="30"/>
  <c r="W92" i="30"/>
  <c r="U92" i="30"/>
  <c r="S92" i="30"/>
  <c r="Q92" i="30"/>
  <c r="O92" i="30"/>
  <c r="M92" i="30"/>
  <c r="K92" i="30"/>
  <c r="I92" i="30"/>
  <c r="G92" i="30"/>
  <c r="E92" i="30"/>
  <c r="C92" i="30"/>
  <c r="AL91" i="30"/>
  <c r="AJ91" i="30"/>
  <c r="AH91" i="30"/>
  <c r="AF91" i="30"/>
  <c r="AD91" i="30"/>
  <c r="AB91" i="30"/>
  <c r="Z91" i="30"/>
  <c r="X91" i="30"/>
  <c r="V91" i="30"/>
  <c r="T91" i="30"/>
  <c r="R91" i="30"/>
  <c r="P91" i="30"/>
  <c r="N91" i="30"/>
  <c r="L91" i="30"/>
  <c r="J91" i="30"/>
  <c r="H91" i="30"/>
  <c r="F91" i="30"/>
  <c r="D91" i="30"/>
  <c r="B91" i="30"/>
  <c r="AK90" i="30"/>
  <c r="AI90" i="30"/>
  <c r="AG90" i="30"/>
  <c r="AE90" i="30"/>
  <c r="AC90" i="30"/>
  <c r="AA90" i="30"/>
  <c r="Y90" i="30"/>
  <c r="W90" i="30"/>
  <c r="U90" i="30"/>
  <c r="S90" i="30"/>
  <c r="Q90" i="30"/>
  <c r="O90" i="30"/>
  <c r="M90" i="30"/>
  <c r="K90" i="30"/>
  <c r="I90" i="30"/>
  <c r="G90" i="30"/>
  <c r="E90" i="30"/>
  <c r="C90" i="30"/>
  <c r="AL89" i="30"/>
  <c r="AJ89" i="30"/>
  <c r="AH89" i="30"/>
  <c r="AF89" i="30"/>
  <c r="AD89" i="30"/>
  <c r="AB89" i="30"/>
  <c r="Z89" i="30"/>
  <c r="X89" i="30"/>
  <c r="V89" i="30"/>
  <c r="T89" i="30"/>
  <c r="R89" i="30"/>
  <c r="P89" i="30"/>
  <c r="N89" i="30"/>
  <c r="L89" i="30"/>
  <c r="J89" i="30"/>
  <c r="H89" i="30"/>
  <c r="AL100" i="30"/>
  <c r="AH100" i="30"/>
  <c r="AD100" i="30"/>
  <c r="Z100" i="30"/>
  <c r="V100" i="30"/>
  <c r="R100" i="30"/>
  <c r="N100" i="30"/>
  <c r="J100" i="30"/>
  <c r="F100" i="30"/>
  <c r="B100" i="30"/>
  <c r="AK99" i="30"/>
  <c r="AG99" i="30"/>
  <c r="AC99" i="30"/>
  <c r="Y99" i="30"/>
  <c r="U99" i="30"/>
  <c r="Q99" i="30"/>
  <c r="M99" i="30"/>
  <c r="I99" i="30"/>
  <c r="E99" i="30"/>
  <c r="AJ98" i="30"/>
  <c r="AF98" i="30"/>
  <c r="AB98" i="30"/>
  <c r="X98" i="30"/>
  <c r="T98" i="30"/>
  <c r="P98" i="30"/>
  <c r="L98" i="30"/>
  <c r="H98" i="30"/>
  <c r="D98" i="30"/>
  <c r="AI97" i="30"/>
  <c r="AE97" i="30"/>
  <c r="AA97" i="30"/>
  <c r="W97" i="30"/>
  <c r="S97" i="30"/>
  <c r="O97" i="30"/>
  <c r="K97" i="30"/>
  <c r="G97" i="30"/>
  <c r="C97" i="30"/>
  <c r="AL96" i="30"/>
  <c r="AH96" i="30"/>
  <c r="AD96" i="30"/>
  <c r="Z96" i="30"/>
  <c r="V96" i="30"/>
  <c r="R96" i="30"/>
  <c r="N96" i="30"/>
  <c r="J96" i="30"/>
  <c r="F96" i="30"/>
  <c r="B96" i="30"/>
  <c r="AK95" i="30"/>
  <c r="AG95" i="30"/>
  <c r="AC95" i="30"/>
  <c r="Y95" i="30"/>
  <c r="U95" i="30"/>
  <c r="Q95" i="30"/>
  <c r="M95" i="30"/>
  <c r="I95" i="30"/>
  <c r="E95" i="30"/>
  <c r="AJ94" i="30"/>
  <c r="AF94" i="30"/>
  <c r="AB94" i="30"/>
  <c r="X94" i="30"/>
  <c r="T94" i="30"/>
  <c r="P94" i="30"/>
  <c r="L94" i="30"/>
  <c r="H94" i="30"/>
  <c r="D94" i="30"/>
  <c r="AI93" i="30"/>
  <c r="AE93" i="30"/>
  <c r="AA93" i="30"/>
  <c r="W93" i="30"/>
  <c r="S93" i="30"/>
  <c r="O93" i="30"/>
  <c r="K93" i="30"/>
  <c r="G93" i="30"/>
  <c r="C93" i="30"/>
  <c r="AL92" i="30"/>
  <c r="AH92" i="30"/>
  <c r="AD92" i="30"/>
  <c r="Z92" i="30"/>
  <c r="V92" i="30"/>
  <c r="R92" i="30"/>
  <c r="N92" i="30"/>
  <c r="J92" i="30"/>
  <c r="F92" i="30"/>
  <c r="B92" i="30"/>
  <c r="AK91" i="30"/>
  <c r="AG91" i="30"/>
  <c r="AC91" i="30"/>
  <c r="Y91" i="30"/>
  <c r="U91" i="30"/>
  <c r="Q91" i="30"/>
  <c r="M91" i="30"/>
  <c r="I91" i="30"/>
  <c r="E91" i="30"/>
  <c r="AJ90" i="30"/>
  <c r="AF90" i="30"/>
  <c r="AB90" i="30"/>
  <c r="X90" i="30"/>
  <c r="T90" i="30"/>
  <c r="P90" i="30"/>
  <c r="L90" i="30"/>
  <c r="H90" i="30"/>
  <c r="D90" i="30"/>
  <c r="AI89" i="30"/>
  <c r="AE89" i="30"/>
  <c r="AA89" i="30"/>
  <c r="W89" i="30"/>
  <c r="S89" i="30"/>
  <c r="O89" i="30"/>
  <c r="K89" i="30"/>
  <c r="G89" i="30"/>
  <c r="E89" i="30"/>
  <c r="C89" i="30"/>
  <c r="AL88" i="30"/>
  <c r="AJ88" i="30"/>
  <c r="AH88" i="30"/>
  <c r="AF88" i="30"/>
  <c r="AD88" i="30"/>
  <c r="AB88" i="30"/>
  <c r="Z88" i="30"/>
  <c r="X88" i="30"/>
  <c r="V88" i="30"/>
  <c r="T88" i="30"/>
  <c r="R88" i="30"/>
  <c r="P88" i="30"/>
  <c r="N88" i="30"/>
  <c r="L88" i="30"/>
  <c r="J88" i="30"/>
  <c r="H88" i="30"/>
  <c r="F88" i="30"/>
  <c r="D88" i="30"/>
  <c r="B88" i="30"/>
  <c r="AK87" i="30"/>
  <c r="AI87" i="30"/>
  <c r="AG87" i="30"/>
  <c r="AE87" i="30"/>
  <c r="AC87" i="30"/>
  <c r="AA87" i="30"/>
  <c r="Y87" i="30"/>
  <c r="W87" i="30"/>
  <c r="U87" i="30"/>
  <c r="S87" i="30"/>
  <c r="Q87" i="30"/>
  <c r="O87" i="30"/>
  <c r="M87" i="30"/>
  <c r="K87" i="30"/>
  <c r="I87" i="30"/>
  <c r="G87" i="30"/>
  <c r="E87" i="30"/>
  <c r="C87" i="30"/>
  <c r="AL86" i="30"/>
  <c r="AJ86" i="30"/>
  <c r="AH86" i="30"/>
  <c r="AF86" i="30"/>
  <c r="AD86" i="30"/>
  <c r="AB86" i="30"/>
  <c r="Z86" i="30"/>
  <c r="X86" i="30"/>
  <c r="V86" i="30"/>
  <c r="T86" i="30"/>
  <c r="R86" i="30"/>
  <c r="P86" i="30"/>
  <c r="N86" i="30"/>
  <c r="L86" i="30"/>
  <c r="J86" i="30"/>
  <c r="H86" i="30"/>
  <c r="F86" i="30"/>
  <c r="D86" i="30"/>
  <c r="B86" i="30"/>
  <c r="AK85" i="30"/>
  <c r="AI85" i="30"/>
  <c r="AG85" i="30"/>
  <c r="AE85" i="30"/>
  <c r="AC85" i="30"/>
  <c r="AA85" i="30"/>
  <c r="Y85" i="30"/>
  <c r="W85" i="30"/>
  <c r="U85" i="30"/>
  <c r="S85" i="30"/>
  <c r="Q85" i="30"/>
  <c r="O85" i="30"/>
  <c r="M85" i="30"/>
  <c r="K85" i="30"/>
  <c r="I85" i="30"/>
  <c r="G85" i="30"/>
  <c r="E85" i="30"/>
  <c r="C85" i="30"/>
  <c r="AL84" i="30"/>
  <c r="AJ84" i="30"/>
  <c r="AH84" i="30"/>
  <c r="AF84" i="30"/>
  <c r="AD84" i="30"/>
  <c r="AB84" i="30"/>
  <c r="Z84" i="30"/>
  <c r="X84" i="30"/>
  <c r="V84" i="30"/>
  <c r="T84" i="30"/>
  <c r="R84" i="30"/>
  <c r="P84" i="30"/>
  <c r="N84" i="30"/>
  <c r="L84" i="30"/>
  <c r="J84" i="30"/>
  <c r="H84" i="30"/>
  <c r="F84" i="30"/>
  <c r="D84" i="30"/>
  <c r="B84" i="30"/>
  <c r="AK83" i="30"/>
  <c r="AI83" i="30"/>
  <c r="AG83" i="30"/>
  <c r="AE83" i="30"/>
  <c r="AC83" i="30"/>
  <c r="AA83" i="30"/>
  <c r="Y83" i="30"/>
  <c r="W83" i="30"/>
  <c r="U83" i="30"/>
  <c r="S83" i="30"/>
  <c r="Q83" i="30"/>
  <c r="O83" i="30"/>
  <c r="M83" i="30"/>
  <c r="K83" i="30"/>
  <c r="I83" i="30"/>
  <c r="G83" i="30"/>
  <c r="E83" i="30"/>
  <c r="C83" i="30"/>
  <c r="AL82" i="30"/>
  <c r="AJ82" i="30"/>
  <c r="AH82" i="30"/>
  <c r="AF82" i="30"/>
  <c r="AD82" i="30"/>
  <c r="AB82" i="30"/>
  <c r="Z82" i="30"/>
  <c r="X82" i="30"/>
  <c r="V82" i="30"/>
  <c r="T82" i="30"/>
  <c r="R82" i="30"/>
  <c r="P82" i="30"/>
  <c r="AJ100" i="30"/>
  <c r="AF100" i="30"/>
  <c r="AB100" i="30"/>
  <c r="X100" i="30"/>
  <c r="T100" i="30"/>
  <c r="P100" i="30"/>
  <c r="L100" i="30"/>
  <c r="H100" i="30"/>
  <c r="D100" i="30"/>
  <c r="AI99" i="30"/>
  <c r="AE99" i="30"/>
  <c r="AA99" i="30"/>
  <c r="W99" i="30"/>
  <c r="S99" i="30"/>
  <c r="O99" i="30"/>
  <c r="K99" i="30"/>
  <c r="G99" i="30"/>
  <c r="C99" i="30"/>
  <c r="AL98" i="30"/>
  <c r="AH98" i="30"/>
  <c r="AD98" i="30"/>
  <c r="Z98" i="30"/>
  <c r="V98" i="30"/>
  <c r="R98" i="30"/>
  <c r="N98" i="30"/>
  <c r="J98" i="30"/>
  <c r="F98" i="30"/>
  <c r="B98" i="30"/>
  <c r="AK97" i="30"/>
  <c r="AG97" i="30"/>
  <c r="AC97" i="30"/>
  <c r="Y97" i="30"/>
  <c r="U97" i="30"/>
  <c r="Q97" i="30"/>
  <c r="M97" i="30"/>
  <c r="I97" i="30"/>
  <c r="E97" i="30"/>
  <c r="AJ96" i="30"/>
  <c r="AF96" i="30"/>
  <c r="AB96" i="30"/>
  <c r="X96" i="30"/>
  <c r="T96" i="30"/>
  <c r="P96" i="30"/>
  <c r="L96" i="30"/>
  <c r="H96" i="30"/>
  <c r="D96" i="30"/>
  <c r="AI95" i="30"/>
  <c r="AE95" i="30"/>
  <c r="AA95" i="30"/>
  <c r="W95" i="30"/>
  <c r="S95" i="30"/>
  <c r="O95" i="30"/>
  <c r="K95" i="30"/>
  <c r="G95" i="30"/>
  <c r="C95" i="30"/>
  <c r="AL94" i="30"/>
  <c r="AH94" i="30"/>
  <c r="AD94" i="30"/>
  <c r="Z94" i="30"/>
  <c r="V94" i="30"/>
  <c r="R94" i="30"/>
  <c r="N94" i="30"/>
  <c r="J94" i="30"/>
  <c r="F94" i="30"/>
  <c r="B94" i="30"/>
  <c r="AK93" i="30"/>
  <c r="AG93" i="30"/>
  <c r="AC93" i="30"/>
  <c r="Y93" i="30"/>
  <c r="U93" i="30"/>
  <c r="Q93" i="30"/>
  <c r="M93" i="30"/>
  <c r="I93" i="30"/>
  <c r="E93" i="30"/>
  <c r="AJ92" i="30"/>
  <c r="AF92" i="30"/>
  <c r="AB92" i="30"/>
  <c r="X92" i="30"/>
  <c r="T92" i="30"/>
  <c r="P92" i="30"/>
  <c r="L92" i="30"/>
  <c r="H92" i="30"/>
  <c r="D92" i="30"/>
  <c r="AI91" i="30"/>
  <c r="AE91" i="30"/>
  <c r="AA91" i="30"/>
  <c r="W91" i="30"/>
  <c r="S91" i="30"/>
  <c r="O91" i="30"/>
  <c r="K91" i="30"/>
  <c r="G91" i="30"/>
  <c r="C91" i="30"/>
  <c r="AL90" i="30"/>
  <c r="AH90" i="30"/>
  <c r="AD90" i="30"/>
  <c r="Z90" i="30"/>
  <c r="V90" i="30"/>
  <c r="R90" i="30"/>
  <c r="N90" i="30"/>
  <c r="J90" i="30"/>
  <c r="F90" i="30"/>
  <c r="B90" i="30"/>
  <c r="AK89" i="30"/>
  <c r="AG89" i="30"/>
  <c r="AC89" i="30"/>
  <c r="Y89" i="30"/>
  <c r="U89" i="30"/>
  <c r="Q89" i="30"/>
  <c r="M89" i="30"/>
  <c r="I89" i="30"/>
  <c r="F89" i="30"/>
  <c r="D89" i="30"/>
  <c r="B89" i="30"/>
  <c r="AK88" i="30"/>
  <c r="AI88" i="30"/>
  <c r="AG88" i="30"/>
  <c r="AE88" i="30"/>
  <c r="AC88" i="30"/>
  <c r="AA88" i="30"/>
  <c r="Y88" i="30"/>
  <c r="W88" i="30"/>
  <c r="U88" i="30"/>
  <c r="S88" i="30"/>
  <c r="Q88" i="30"/>
  <c r="O88" i="30"/>
  <c r="M88" i="30"/>
  <c r="K88" i="30"/>
  <c r="I88" i="30"/>
  <c r="G88" i="30"/>
  <c r="E88" i="30"/>
  <c r="C88" i="30"/>
  <c r="AL87" i="30"/>
  <c r="AJ87" i="30"/>
  <c r="AH87" i="30"/>
  <c r="AF87" i="30"/>
  <c r="AD87" i="30"/>
  <c r="AB87" i="30"/>
  <c r="Z87" i="30"/>
  <c r="X87" i="30"/>
  <c r="V87" i="30"/>
  <c r="T87" i="30"/>
  <c r="R87" i="30"/>
  <c r="P87" i="30"/>
  <c r="N87" i="30"/>
  <c r="L87" i="30"/>
  <c r="J87" i="30"/>
  <c r="H87" i="30"/>
  <c r="F87" i="30"/>
  <c r="D87" i="30"/>
  <c r="B87" i="30"/>
  <c r="AK86" i="30"/>
  <c r="AI86" i="30"/>
  <c r="AG86" i="30"/>
  <c r="AE86" i="30"/>
  <c r="AC86" i="30"/>
  <c r="AA86" i="30"/>
  <c r="Y86" i="30"/>
  <c r="W86" i="30"/>
  <c r="U86" i="30"/>
  <c r="S86" i="30"/>
  <c r="Q86" i="30"/>
  <c r="O86" i="30"/>
  <c r="M86" i="30"/>
  <c r="K86" i="30"/>
  <c r="I86" i="30"/>
  <c r="G86" i="30"/>
  <c r="E86" i="30"/>
  <c r="C86" i="30"/>
  <c r="AL85" i="30"/>
  <c r="AJ85" i="30"/>
  <c r="AH85" i="30"/>
  <c r="AF85" i="30"/>
  <c r="AD85" i="30"/>
  <c r="AB85" i="30"/>
  <c r="Z85" i="30"/>
  <c r="X85" i="30"/>
  <c r="V85" i="30"/>
  <c r="T85" i="30"/>
  <c r="R85" i="30"/>
  <c r="P85" i="30"/>
  <c r="N85" i="30"/>
  <c r="L85" i="30"/>
  <c r="J85" i="30"/>
  <c r="H85" i="30"/>
  <c r="F85" i="30"/>
  <c r="D85" i="30"/>
  <c r="B85" i="30"/>
  <c r="AK84" i="30"/>
  <c r="AI84" i="30"/>
  <c r="AG84" i="30"/>
  <c r="AE84" i="30"/>
  <c r="AC84" i="30"/>
  <c r="AA84" i="30"/>
  <c r="Y84" i="30"/>
  <c r="W84" i="30"/>
  <c r="U84" i="30"/>
  <c r="S84" i="30"/>
  <c r="Q84" i="30"/>
  <c r="O84" i="30"/>
  <c r="M84" i="30"/>
  <c r="K84" i="30"/>
  <c r="I84" i="30"/>
  <c r="G84" i="30"/>
  <c r="E84" i="30"/>
  <c r="C84" i="30"/>
  <c r="AL83" i="30"/>
  <c r="AJ83" i="30"/>
  <c r="AH83" i="30"/>
  <c r="AF83" i="30"/>
  <c r="AD83" i="30"/>
  <c r="AB83" i="30"/>
  <c r="Z83" i="30"/>
  <c r="X83" i="30"/>
  <c r="V83" i="30"/>
  <c r="T83" i="30"/>
  <c r="R83" i="30"/>
  <c r="P83" i="30"/>
  <c r="AM46" i="30"/>
  <c r="AN47" i="30"/>
  <c r="AM48" i="30"/>
  <c r="AN49" i="30"/>
  <c r="AM50" i="30"/>
  <c r="AN51" i="30"/>
  <c r="AM52" i="30"/>
  <c r="AN53" i="30"/>
  <c r="AM54" i="30"/>
  <c r="AN55" i="30"/>
  <c r="AM56" i="30"/>
  <c r="AN57" i="30"/>
  <c r="AM58" i="30"/>
  <c r="AN59" i="30"/>
  <c r="AM60" i="30"/>
  <c r="AN61" i="30"/>
  <c r="AM62" i="30"/>
  <c r="AN63" i="30"/>
  <c r="AM64" i="30"/>
  <c r="AN65" i="30"/>
  <c r="AM66" i="30"/>
  <c r="AN67" i="30"/>
  <c r="AM68" i="30"/>
  <c r="AN69" i="30"/>
  <c r="C77" i="30"/>
  <c r="E77" i="30"/>
  <c r="G77" i="30"/>
  <c r="I77" i="30"/>
  <c r="K77" i="30"/>
  <c r="M77" i="30"/>
  <c r="O77" i="30"/>
  <c r="Q77" i="30"/>
  <c r="S77" i="30"/>
  <c r="U77" i="30"/>
  <c r="W77" i="30"/>
  <c r="Y77" i="30"/>
  <c r="AA77" i="30"/>
  <c r="AC77" i="30"/>
  <c r="AE77" i="30"/>
  <c r="AG77" i="30"/>
  <c r="AI77" i="30"/>
  <c r="AK77" i="30"/>
  <c r="B78" i="30"/>
  <c r="D78" i="30"/>
  <c r="F78" i="30"/>
  <c r="H78" i="30"/>
  <c r="J78" i="30"/>
  <c r="L78" i="30"/>
  <c r="N78" i="30"/>
  <c r="P78" i="30"/>
  <c r="R78" i="30"/>
  <c r="T78" i="30"/>
  <c r="V78" i="30"/>
  <c r="X78" i="30"/>
  <c r="Z78" i="30"/>
  <c r="AB78" i="30"/>
  <c r="AD78" i="30"/>
  <c r="AF78" i="30"/>
  <c r="AH78" i="30"/>
  <c r="AJ78" i="30"/>
  <c r="AL78" i="30"/>
  <c r="C79" i="30"/>
  <c r="E79" i="30"/>
  <c r="G79" i="30"/>
  <c r="I79" i="30"/>
  <c r="K79" i="30"/>
  <c r="M79" i="30"/>
  <c r="O79" i="30"/>
  <c r="Q79" i="30"/>
  <c r="S79" i="30"/>
  <c r="U79" i="30"/>
  <c r="W79" i="30"/>
  <c r="Y79" i="30"/>
  <c r="AA79" i="30"/>
  <c r="AC79" i="30"/>
  <c r="AE79" i="30"/>
  <c r="AG79" i="30"/>
  <c r="AI79" i="30"/>
  <c r="AK79" i="30"/>
  <c r="B80" i="30"/>
  <c r="D80" i="30"/>
  <c r="F80" i="30"/>
  <c r="H80" i="30"/>
  <c r="J80" i="30"/>
  <c r="L80" i="30"/>
  <c r="N80" i="30"/>
  <c r="P80" i="30"/>
  <c r="R80" i="30"/>
  <c r="T80" i="30"/>
  <c r="V80" i="30"/>
  <c r="X80" i="30"/>
  <c r="Z80" i="30"/>
  <c r="AB80" i="30"/>
  <c r="AD80" i="30"/>
  <c r="AF80" i="30"/>
  <c r="AH80" i="30"/>
  <c r="AJ80" i="30"/>
  <c r="AL80" i="30"/>
  <c r="C81" i="30"/>
  <c r="E81" i="30"/>
  <c r="G81" i="30"/>
  <c r="I81" i="30"/>
  <c r="K81" i="30"/>
  <c r="M81" i="30"/>
  <c r="O81" i="30"/>
  <c r="Q81" i="30"/>
  <c r="S81" i="30"/>
  <c r="U81" i="30"/>
  <c r="W81" i="30"/>
  <c r="Y81" i="30"/>
  <c r="AA81" i="30"/>
  <c r="AC81" i="30"/>
  <c r="AE81" i="30"/>
  <c r="AG81" i="30"/>
  <c r="AI81" i="30"/>
  <c r="AK81" i="30"/>
  <c r="B82" i="30"/>
  <c r="D82" i="30"/>
  <c r="F82" i="30"/>
  <c r="H82" i="30"/>
  <c r="J82" i="30"/>
  <c r="L82" i="30"/>
  <c r="N82" i="30"/>
  <c r="Q82" i="30"/>
  <c r="U82" i="30"/>
  <c r="Y82" i="30"/>
  <c r="AC82" i="30"/>
  <c r="AG82" i="30"/>
  <c r="AK82" i="30"/>
  <c r="B83" i="30"/>
  <c r="F83" i="30"/>
  <c r="J83" i="30"/>
  <c r="N83" i="30"/>
  <c r="B77" i="30"/>
  <c r="D77" i="30"/>
  <c r="F77" i="30"/>
  <c r="H77" i="30"/>
  <c r="J77" i="30"/>
  <c r="L77" i="30"/>
  <c r="N77" i="30"/>
  <c r="P77" i="30"/>
  <c r="R77" i="30"/>
  <c r="T77" i="30"/>
  <c r="V77" i="30"/>
  <c r="X77" i="30"/>
  <c r="Z77" i="30"/>
  <c r="AB77" i="30"/>
  <c r="AD77" i="30"/>
  <c r="AF77" i="30"/>
  <c r="AH77" i="30"/>
  <c r="AJ77" i="30"/>
  <c r="AL77" i="30"/>
  <c r="C78" i="30"/>
  <c r="E78" i="30"/>
  <c r="G78" i="30"/>
  <c r="I78" i="30"/>
  <c r="K78" i="30"/>
  <c r="M78" i="30"/>
  <c r="O78" i="30"/>
  <c r="Q78" i="30"/>
  <c r="S78" i="30"/>
  <c r="U78" i="30"/>
  <c r="W78" i="30"/>
  <c r="Y78" i="30"/>
  <c r="AA78" i="30"/>
  <c r="AC78" i="30"/>
  <c r="AE78" i="30"/>
  <c r="AG78" i="30"/>
  <c r="AI78" i="30"/>
  <c r="AK78" i="30"/>
  <c r="B79" i="30"/>
  <c r="D79" i="30"/>
  <c r="F79" i="30"/>
  <c r="H79" i="30"/>
  <c r="J79" i="30"/>
  <c r="L79" i="30"/>
  <c r="N79" i="30"/>
  <c r="P79" i="30"/>
  <c r="R79" i="30"/>
  <c r="T79" i="30"/>
  <c r="V79" i="30"/>
  <c r="X79" i="30"/>
  <c r="Z79" i="30"/>
  <c r="AB79" i="30"/>
  <c r="AD79" i="30"/>
  <c r="AF79" i="30"/>
  <c r="AH79" i="30"/>
  <c r="AJ79" i="30"/>
  <c r="AL79" i="30"/>
  <c r="C80" i="30"/>
  <c r="E80" i="30"/>
  <c r="G80" i="30"/>
  <c r="I80" i="30"/>
  <c r="K80" i="30"/>
  <c r="M80" i="30"/>
  <c r="O80" i="30"/>
  <c r="Q80" i="30"/>
  <c r="S80" i="30"/>
  <c r="U80" i="30"/>
  <c r="W80" i="30"/>
  <c r="Y80" i="30"/>
  <c r="AA80" i="30"/>
  <c r="AC80" i="30"/>
  <c r="AE80" i="30"/>
  <c r="AG80" i="30"/>
  <c r="AI80" i="30"/>
  <c r="AK80" i="30"/>
  <c r="B81" i="30"/>
  <c r="D81" i="30"/>
  <c r="F81" i="30"/>
  <c r="H81" i="30"/>
  <c r="J81" i="30"/>
  <c r="L81" i="30"/>
  <c r="N81" i="30"/>
  <c r="P81" i="30"/>
  <c r="R81" i="30"/>
  <c r="T81" i="30"/>
  <c r="V81" i="30"/>
  <c r="X81" i="30"/>
  <c r="Z81" i="30"/>
  <c r="AB81" i="30"/>
  <c r="AD81" i="30"/>
  <c r="AF81" i="30"/>
  <c r="AH81" i="30"/>
  <c r="AJ81" i="30"/>
  <c r="AL81" i="30"/>
  <c r="C82" i="30"/>
  <c r="E82" i="30"/>
  <c r="G82" i="30"/>
  <c r="I82" i="30"/>
  <c r="K82" i="30"/>
  <c r="M82" i="30"/>
  <c r="O82" i="30"/>
  <c r="S82" i="30"/>
  <c r="W82" i="30"/>
  <c r="AA82" i="30"/>
  <c r="AE82" i="30"/>
  <c r="AI82" i="30"/>
  <c r="D83" i="30"/>
  <c r="H83" i="30"/>
  <c r="L83" i="30"/>
  <c r="AM107" i="30"/>
  <c r="AN108" i="30"/>
  <c r="AR108" i="30"/>
  <c r="AM109" i="30"/>
  <c r="AN110" i="30"/>
  <c r="AR110" i="30"/>
  <c r="AM111" i="30"/>
  <c r="AN112" i="30"/>
  <c r="AR112" i="30"/>
  <c r="AM112" i="30"/>
  <c r="AN107" i="30"/>
  <c r="AN109" i="30"/>
  <c r="AN111" i="30"/>
  <c r="AM113" i="30"/>
  <c r="AM114" i="30"/>
  <c r="AM115" i="30"/>
  <c r="AM116" i="30"/>
  <c r="AM117" i="30"/>
  <c r="AM118" i="30"/>
  <c r="AM119" i="30"/>
  <c r="AM120" i="30"/>
  <c r="AM121" i="30"/>
  <c r="AM122" i="30"/>
  <c r="AM123" i="30"/>
  <c r="AM124" i="30"/>
  <c r="AM125" i="30"/>
  <c r="AM126" i="30"/>
  <c r="AM127" i="30"/>
  <c r="AM128" i="30"/>
  <c r="AM129" i="30"/>
  <c r="AM130" i="30"/>
  <c r="B77" i="28"/>
  <c r="AH77" i="28"/>
  <c r="AJ77" i="28"/>
  <c r="AL77" i="28"/>
  <c r="AI78" i="28"/>
  <c r="AK78" i="28"/>
  <c r="B79" i="28"/>
  <c r="AH79" i="28"/>
  <c r="AJ79" i="28"/>
  <c r="AL79" i="28"/>
  <c r="AI80" i="28"/>
  <c r="AK80" i="28"/>
  <c r="B81" i="28"/>
  <c r="AH81" i="28"/>
  <c r="AJ81" i="28"/>
  <c r="AL81" i="28"/>
  <c r="AH82" i="28"/>
  <c r="AL82" i="28"/>
  <c r="AI83" i="28"/>
  <c r="AJ84" i="28"/>
  <c r="AK85" i="28"/>
  <c r="B86" i="28"/>
  <c r="AH86" i="28"/>
  <c r="AL86" i="28"/>
  <c r="AI87" i="28"/>
  <c r="AJ88" i="28"/>
  <c r="AK89" i="28"/>
  <c r="B90" i="28"/>
  <c r="AK90" i="28"/>
  <c r="AL91" i="28"/>
  <c r="B95" i="28"/>
  <c r="AH95" i="28"/>
  <c r="AI96" i="28"/>
  <c r="AJ97" i="28"/>
  <c r="AK98" i="28"/>
  <c r="AL99" i="28"/>
  <c r="AL100" i="28"/>
  <c r="AJ100" i="28"/>
  <c r="AH100" i="28"/>
  <c r="B100" i="28"/>
  <c r="AK99" i="28"/>
  <c r="AI99" i="28"/>
  <c r="AL98" i="28"/>
  <c r="AJ98" i="28"/>
  <c r="AH98" i="28"/>
  <c r="B98" i="28"/>
  <c r="AK97" i="28"/>
  <c r="AI97" i="28"/>
  <c r="AL96" i="28"/>
  <c r="AJ96" i="28"/>
  <c r="AH96" i="28"/>
  <c r="B96" i="28"/>
  <c r="AK95" i="28"/>
  <c r="AI95" i="28"/>
  <c r="AL94" i="28"/>
  <c r="AJ94" i="28"/>
  <c r="AH94" i="28"/>
  <c r="B94" i="28"/>
  <c r="AK93" i="28"/>
  <c r="AI93" i="28"/>
  <c r="AL92" i="28"/>
  <c r="AJ92" i="28"/>
  <c r="AH92" i="28"/>
  <c r="B92" i="28"/>
  <c r="AK91" i="28"/>
  <c r="AI91" i="28"/>
  <c r="AL90" i="28"/>
  <c r="AJ90" i="28"/>
  <c r="AH90" i="28"/>
  <c r="AK100" i="28"/>
  <c r="AJ99" i="28"/>
  <c r="AI98" i="28"/>
  <c r="AL97" i="28"/>
  <c r="AH97" i="28"/>
  <c r="B97" i="28"/>
  <c r="AK96" i="28"/>
  <c r="AJ95" i="28"/>
  <c r="AI94" i="28"/>
  <c r="AL93" i="28"/>
  <c r="AH93" i="28"/>
  <c r="B93" i="28"/>
  <c r="AK92" i="28"/>
  <c r="AJ91" i="28"/>
  <c r="AI90" i="28"/>
  <c r="AL89" i="28"/>
  <c r="AJ89" i="28"/>
  <c r="AH89" i="28"/>
  <c r="B89" i="28"/>
  <c r="AK88" i="28"/>
  <c r="AI88" i="28"/>
  <c r="AL87" i="28"/>
  <c r="AJ87" i="28"/>
  <c r="AH87" i="28"/>
  <c r="B87" i="28"/>
  <c r="AK86" i="28"/>
  <c r="AI86" i="28"/>
  <c r="AL85" i="28"/>
  <c r="AJ85" i="28"/>
  <c r="AH85" i="28"/>
  <c r="B85" i="28"/>
  <c r="AK84" i="28"/>
  <c r="AI84" i="28"/>
  <c r="AL83" i="28"/>
  <c r="AJ83" i="28"/>
  <c r="AH83" i="28"/>
  <c r="P83" i="28"/>
  <c r="B83" i="28"/>
  <c r="AK82" i="28"/>
  <c r="AI82" i="28"/>
  <c r="AI77" i="28"/>
  <c r="AK77" i="28"/>
  <c r="B78" i="28"/>
  <c r="AH78" i="28"/>
  <c r="AJ78" i="28"/>
  <c r="AL78" i="28"/>
  <c r="AI79" i="28"/>
  <c r="AK79" i="28"/>
  <c r="B80" i="28"/>
  <c r="AH80" i="28"/>
  <c r="AJ80" i="28"/>
  <c r="AL80" i="28"/>
  <c r="AI81" i="28"/>
  <c r="AK81" i="28"/>
  <c r="B82" i="28"/>
  <c r="AJ82" i="28"/>
  <c r="AK83" i="28"/>
  <c r="B84" i="28"/>
  <c r="AH84" i="28"/>
  <c r="AL84" i="28"/>
  <c r="AI85" i="28"/>
  <c r="AJ86" i="28"/>
  <c r="AK87" i="28"/>
  <c r="B88" i="28"/>
  <c r="AH88" i="28"/>
  <c r="AL88" i="28"/>
  <c r="AI89" i="28"/>
  <c r="B91" i="28"/>
  <c r="AH91" i="28"/>
  <c r="AI92" i="28"/>
  <c r="AJ93" i="28"/>
  <c r="AK94" i="28"/>
  <c r="AL95" i="28"/>
  <c r="B99" i="28"/>
  <c r="AH99" i="28"/>
  <c r="AI100" i="28"/>
  <c r="AN46" i="27"/>
  <c r="AM47" i="27"/>
  <c r="AN48" i="27"/>
  <c r="AM49" i="27"/>
  <c r="AN50" i="27"/>
  <c r="AM51" i="27"/>
  <c r="AN52" i="27"/>
  <c r="AM53" i="27"/>
  <c r="AN54" i="27"/>
  <c r="AM55" i="27"/>
  <c r="AN56" i="27"/>
  <c r="AM57" i="27"/>
  <c r="AN58" i="27"/>
  <c r="AM59" i="27"/>
  <c r="AN60" i="27"/>
  <c r="AM61" i="27"/>
  <c r="AN62" i="27"/>
  <c r="AM63" i="27"/>
  <c r="AN64" i="27"/>
  <c r="AM65" i="27"/>
  <c r="AN66" i="27"/>
  <c r="AM67" i="27"/>
  <c r="AN68" i="27"/>
  <c r="AM69" i="27"/>
  <c r="B77" i="27"/>
  <c r="D77" i="27"/>
  <c r="F77" i="27"/>
  <c r="AL100" i="27"/>
  <c r="AJ100" i="27"/>
  <c r="AH100" i="27"/>
  <c r="AF100" i="27"/>
  <c r="AD100" i="27"/>
  <c r="AB100" i="27"/>
  <c r="Z100" i="27"/>
  <c r="X100" i="27"/>
  <c r="V100" i="27"/>
  <c r="T100" i="27"/>
  <c r="R100" i="27"/>
  <c r="P100" i="27"/>
  <c r="N100" i="27"/>
  <c r="L100" i="27"/>
  <c r="J100" i="27"/>
  <c r="H100" i="27"/>
  <c r="F100" i="27"/>
  <c r="D100" i="27"/>
  <c r="B100" i="27"/>
  <c r="AK99" i="27"/>
  <c r="AI99" i="27"/>
  <c r="AG99" i="27"/>
  <c r="AE99" i="27"/>
  <c r="AC99" i="27"/>
  <c r="AA99" i="27"/>
  <c r="Y99" i="27"/>
  <c r="W99" i="27"/>
  <c r="U99" i="27"/>
  <c r="S99" i="27"/>
  <c r="Q99" i="27"/>
  <c r="O99" i="27"/>
  <c r="M99" i="27"/>
  <c r="K99" i="27"/>
  <c r="I99" i="27"/>
  <c r="G99" i="27"/>
  <c r="E99" i="27"/>
  <c r="C99" i="27"/>
  <c r="AL98" i="27"/>
  <c r="AJ98" i="27"/>
  <c r="AH98" i="27"/>
  <c r="AF98" i="27"/>
  <c r="AD98" i="27"/>
  <c r="AB98" i="27"/>
  <c r="Z98" i="27"/>
  <c r="X98" i="27"/>
  <c r="V98" i="27"/>
  <c r="T98" i="27"/>
  <c r="R98" i="27"/>
  <c r="P98" i="27"/>
  <c r="N98" i="27"/>
  <c r="L98" i="27"/>
  <c r="J98" i="27"/>
  <c r="H98" i="27"/>
  <c r="F98" i="27"/>
  <c r="D98" i="27"/>
  <c r="B98" i="27"/>
  <c r="AK97" i="27"/>
  <c r="AI97" i="27"/>
  <c r="AG97" i="27"/>
  <c r="AE97" i="27"/>
  <c r="AC97" i="27"/>
  <c r="AA97" i="27"/>
  <c r="Y97" i="27"/>
  <c r="W97" i="27"/>
  <c r="U97" i="27"/>
  <c r="S97" i="27"/>
  <c r="Q97" i="27"/>
  <c r="O97" i="27"/>
  <c r="M97" i="27"/>
  <c r="K97" i="27"/>
  <c r="I97" i="27"/>
  <c r="G97" i="27"/>
  <c r="E97" i="27"/>
  <c r="C97" i="27"/>
  <c r="AL96" i="27"/>
  <c r="AJ96" i="27"/>
  <c r="AH96" i="27"/>
  <c r="AF96" i="27"/>
  <c r="AD96" i="27"/>
  <c r="AB96" i="27"/>
  <c r="Z96" i="27"/>
  <c r="X96" i="27"/>
  <c r="V96" i="27"/>
  <c r="T96" i="27"/>
  <c r="R96" i="27"/>
  <c r="P96" i="27"/>
  <c r="N96" i="27"/>
  <c r="L96" i="27"/>
  <c r="J96" i="27"/>
  <c r="H96" i="27"/>
  <c r="F96" i="27"/>
  <c r="D96" i="27"/>
  <c r="B96" i="27"/>
  <c r="AK95" i="27"/>
  <c r="AI95" i="27"/>
  <c r="AG95" i="27"/>
  <c r="AE95" i="27"/>
  <c r="AC95" i="27"/>
  <c r="AA95" i="27"/>
  <c r="Y95" i="27"/>
  <c r="W95" i="27"/>
  <c r="U95" i="27"/>
  <c r="S95" i="27"/>
  <c r="Q95" i="27"/>
  <c r="O95" i="27"/>
  <c r="M95" i="27"/>
  <c r="K95" i="27"/>
  <c r="I95" i="27"/>
  <c r="G95" i="27"/>
  <c r="E95" i="27"/>
  <c r="C95" i="27"/>
  <c r="AL94" i="27"/>
  <c r="AJ94" i="27"/>
  <c r="AH94" i="27"/>
  <c r="AF94" i="27"/>
  <c r="AD94" i="27"/>
  <c r="AB94" i="27"/>
  <c r="Z94" i="27"/>
  <c r="X94" i="27"/>
  <c r="V94" i="27"/>
  <c r="T94" i="27"/>
  <c r="R94" i="27"/>
  <c r="P94" i="27"/>
  <c r="N94" i="27"/>
  <c r="L94" i="27"/>
  <c r="J94" i="27"/>
  <c r="H94" i="27"/>
  <c r="F94" i="27"/>
  <c r="D94" i="27"/>
  <c r="B94" i="27"/>
  <c r="AK93" i="27"/>
  <c r="AI93" i="27"/>
  <c r="AG93" i="27"/>
  <c r="AE93" i="27"/>
  <c r="AC93" i="27"/>
  <c r="AA93" i="27"/>
  <c r="Y93" i="27"/>
  <c r="W93" i="27"/>
  <c r="U93" i="27"/>
  <c r="S93" i="27"/>
  <c r="Q93" i="27"/>
  <c r="O93" i="27"/>
  <c r="M93" i="27"/>
  <c r="K93" i="27"/>
  <c r="I93" i="27"/>
  <c r="G93" i="27"/>
  <c r="E93" i="27"/>
  <c r="C93" i="27"/>
  <c r="AL92" i="27"/>
  <c r="AJ92" i="27"/>
  <c r="AH92" i="27"/>
  <c r="AF92" i="27"/>
  <c r="AD92" i="27"/>
  <c r="AB92" i="27"/>
  <c r="Z92" i="27"/>
  <c r="X92" i="27"/>
  <c r="V92" i="27"/>
  <c r="T92" i="27"/>
  <c r="R92" i="27"/>
  <c r="P92" i="27"/>
  <c r="N92" i="27"/>
  <c r="L92" i="27"/>
  <c r="J92" i="27"/>
  <c r="H92" i="27"/>
  <c r="F92" i="27"/>
  <c r="D92" i="27"/>
  <c r="B92" i="27"/>
  <c r="AK91" i="27"/>
  <c r="AI91" i="27"/>
  <c r="AG91" i="27"/>
  <c r="AE91" i="27"/>
  <c r="AC91" i="27"/>
  <c r="AA91" i="27"/>
  <c r="Y91" i="27"/>
  <c r="W91" i="27"/>
  <c r="U91" i="27"/>
  <c r="S91" i="27"/>
  <c r="Q91" i="27"/>
  <c r="O91" i="27"/>
  <c r="M91" i="27"/>
  <c r="K91" i="27"/>
  <c r="I91" i="27"/>
  <c r="G91" i="27"/>
  <c r="E91" i="27"/>
  <c r="C91" i="27"/>
  <c r="AL90" i="27"/>
  <c r="AJ90" i="27"/>
  <c r="AH90" i="27"/>
  <c r="AF90" i="27"/>
  <c r="AD90" i="27"/>
  <c r="AB90" i="27"/>
  <c r="Z90" i="27"/>
  <c r="X90" i="27"/>
  <c r="V90" i="27"/>
  <c r="T90" i="27"/>
  <c r="R90" i="27"/>
  <c r="P90" i="27"/>
  <c r="AK100" i="27"/>
  <c r="AI100" i="27"/>
  <c r="AG100" i="27"/>
  <c r="AE100" i="27"/>
  <c r="AC100" i="27"/>
  <c r="AA100" i="27"/>
  <c r="Y100" i="27"/>
  <c r="W100" i="27"/>
  <c r="U100" i="27"/>
  <c r="S100" i="27"/>
  <c r="Q100" i="27"/>
  <c r="O100" i="27"/>
  <c r="M100" i="27"/>
  <c r="K100" i="27"/>
  <c r="I100" i="27"/>
  <c r="G100" i="27"/>
  <c r="E100" i="27"/>
  <c r="C100" i="27"/>
  <c r="AL99" i="27"/>
  <c r="AJ99" i="27"/>
  <c r="AH99" i="27"/>
  <c r="AF99" i="27"/>
  <c r="AD99" i="27"/>
  <c r="AB99" i="27"/>
  <c r="Z99" i="27"/>
  <c r="X99" i="27"/>
  <c r="V99" i="27"/>
  <c r="T99" i="27"/>
  <c r="R99" i="27"/>
  <c r="P99" i="27"/>
  <c r="N99" i="27"/>
  <c r="L99" i="27"/>
  <c r="J99" i="27"/>
  <c r="H99" i="27"/>
  <c r="F99" i="27"/>
  <c r="D99" i="27"/>
  <c r="B99" i="27"/>
  <c r="AK98" i="27"/>
  <c r="AI98" i="27"/>
  <c r="AG98" i="27"/>
  <c r="AE98" i="27"/>
  <c r="AC98" i="27"/>
  <c r="AA98" i="27"/>
  <c r="Y98" i="27"/>
  <c r="W98" i="27"/>
  <c r="U98" i="27"/>
  <c r="S98" i="27"/>
  <c r="Q98" i="27"/>
  <c r="O98" i="27"/>
  <c r="M98" i="27"/>
  <c r="K98" i="27"/>
  <c r="I98" i="27"/>
  <c r="G98" i="27"/>
  <c r="E98" i="27"/>
  <c r="C98" i="27"/>
  <c r="AL97" i="27"/>
  <c r="AJ97" i="27"/>
  <c r="AH97" i="27"/>
  <c r="AF97" i="27"/>
  <c r="AD97" i="27"/>
  <c r="AB97" i="27"/>
  <c r="Z97" i="27"/>
  <c r="X97" i="27"/>
  <c r="V97" i="27"/>
  <c r="T97" i="27"/>
  <c r="R97" i="27"/>
  <c r="P97" i="27"/>
  <c r="N97" i="27"/>
  <c r="L97" i="27"/>
  <c r="J97" i="27"/>
  <c r="H97" i="27"/>
  <c r="F97" i="27"/>
  <c r="D97" i="27"/>
  <c r="B97" i="27"/>
  <c r="AK96" i="27"/>
  <c r="AI96" i="27"/>
  <c r="AG96" i="27"/>
  <c r="AE96" i="27"/>
  <c r="AC96" i="27"/>
  <c r="AA96" i="27"/>
  <c r="Y96" i="27"/>
  <c r="W96" i="27"/>
  <c r="U96" i="27"/>
  <c r="S96" i="27"/>
  <c r="Q96" i="27"/>
  <c r="O96" i="27"/>
  <c r="M96" i="27"/>
  <c r="K96" i="27"/>
  <c r="I96" i="27"/>
  <c r="G96" i="27"/>
  <c r="E96" i="27"/>
  <c r="C96" i="27"/>
  <c r="AL95" i="27"/>
  <c r="AJ95" i="27"/>
  <c r="AH95" i="27"/>
  <c r="AF95" i="27"/>
  <c r="AD95" i="27"/>
  <c r="AB95" i="27"/>
  <c r="Z95" i="27"/>
  <c r="X95" i="27"/>
  <c r="V95" i="27"/>
  <c r="T95" i="27"/>
  <c r="R95" i="27"/>
  <c r="P95" i="27"/>
  <c r="N95" i="27"/>
  <c r="L95" i="27"/>
  <c r="J95" i="27"/>
  <c r="H95" i="27"/>
  <c r="F95" i="27"/>
  <c r="D95" i="27"/>
  <c r="B95" i="27"/>
  <c r="AK94" i="27"/>
  <c r="AI94" i="27"/>
  <c r="AG94" i="27"/>
  <c r="AE94" i="27"/>
  <c r="AC94" i="27"/>
  <c r="AA94" i="27"/>
  <c r="Y94" i="27"/>
  <c r="W94" i="27"/>
  <c r="U94" i="27"/>
  <c r="S94" i="27"/>
  <c r="Q94" i="27"/>
  <c r="O94" i="27"/>
  <c r="M94" i="27"/>
  <c r="K94" i="27"/>
  <c r="I94" i="27"/>
  <c r="G94" i="27"/>
  <c r="E94" i="27"/>
  <c r="C94" i="27"/>
  <c r="AL93" i="27"/>
  <c r="AJ93" i="27"/>
  <c r="AH93" i="27"/>
  <c r="AF93" i="27"/>
  <c r="AD93" i="27"/>
  <c r="AB93" i="27"/>
  <c r="Z93" i="27"/>
  <c r="X93" i="27"/>
  <c r="V93" i="27"/>
  <c r="T93" i="27"/>
  <c r="R93" i="27"/>
  <c r="P93" i="27"/>
  <c r="N93" i="27"/>
  <c r="L93" i="27"/>
  <c r="J93" i="27"/>
  <c r="H93" i="27"/>
  <c r="F93" i="27"/>
  <c r="D93" i="27"/>
  <c r="B93" i="27"/>
  <c r="AK92" i="27"/>
  <c r="AI92" i="27"/>
  <c r="AG92" i="27"/>
  <c r="AE92" i="27"/>
  <c r="AC92" i="27"/>
  <c r="AA92" i="27"/>
  <c r="Y92" i="27"/>
  <c r="W92" i="27"/>
  <c r="U92" i="27"/>
  <c r="S92" i="27"/>
  <c r="Q92" i="27"/>
  <c r="O92" i="27"/>
  <c r="M92" i="27"/>
  <c r="K92" i="27"/>
  <c r="I92" i="27"/>
  <c r="G92" i="27"/>
  <c r="E92" i="27"/>
  <c r="C92" i="27"/>
  <c r="AL91" i="27"/>
  <c r="AJ91" i="27"/>
  <c r="AH91" i="27"/>
  <c r="AF91" i="27"/>
  <c r="AD91" i="27"/>
  <c r="AB91" i="27"/>
  <c r="Z91" i="27"/>
  <c r="X91" i="27"/>
  <c r="V91" i="27"/>
  <c r="T91" i="27"/>
  <c r="R91" i="27"/>
  <c r="P91" i="27"/>
  <c r="N91" i="27"/>
  <c r="L91" i="27"/>
  <c r="J91" i="27"/>
  <c r="H91" i="27"/>
  <c r="F91" i="27"/>
  <c r="D91" i="27"/>
  <c r="B91" i="27"/>
  <c r="AK90" i="27"/>
  <c r="AI90" i="27"/>
  <c r="AG90" i="27"/>
  <c r="AE90" i="27"/>
  <c r="AC90" i="27"/>
  <c r="AA90" i="27"/>
  <c r="Y90" i="27"/>
  <c r="W90" i="27"/>
  <c r="U90" i="27"/>
  <c r="S90" i="27"/>
  <c r="Q90" i="27"/>
  <c r="O90" i="27"/>
  <c r="M90" i="27"/>
  <c r="K90" i="27"/>
  <c r="I90" i="27"/>
  <c r="G90" i="27"/>
  <c r="E90" i="27"/>
  <c r="C90" i="27"/>
  <c r="AL89" i="27"/>
  <c r="AJ89" i="27"/>
  <c r="AH89" i="27"/>
  <c r="AF89" i="27"/>
  <c r="AD89" i="27"/>
  <c r="AB89" i="27"/>
  <c r="Z89" i="27"/>
  <c r="X89" i="27"/>
  <c r="V89" i="27"/>
  <c r="T89" i="27"/>
  <c r="R89" i="27"/>
  <c r="P89" i="27"/>
  <c r="N89" i="27"/>
  <c r="L89" i="27"/>
  <c r="J89" i="27"/>
  <c r="H89" i="27"/>
  <c r="F89" i="27"/>
  <c r="D89" i="27"/>
  <c r="B89" i="27"/>
  <c r="AK88" i="27"/>
  <c r="AI88" i="27"/>
  <c r="AG88" i="27"/>
  <c r="AE88" i="27"/>
  <c r="AC88" i="27"/>
  <c r="AA88" i="27"/>
  <c r="Y88" i="27"/>
  <c r="W88" i="27"/>
  <c r="U88" i="27"/>
  <c r="S88" i="27"/>
  <c r="Q88" i="27"/>
  <c r="O88" i="27"/>
  <c r="M88" i="27"/>
  <c r="K88" i="27"/>
  <c r="I88" i="27"/>
  <c r="G88" i="27"/>
  <c r="E88" i="27"/>
  <c r="C88" i="27"/>
  <c r="AL87" i="27"/>
  <c r="AJ87" i="27"/>
  <c r="AH87" i="27"/>
  <c r="AF87" i="27"/>
  <c r="AD87" i="27"/>
  <c r="AB87" i="27"/>
  <c r="Z87" i="27"/>
  <c r="X87" i="27"/>
  <c r="V87" i="27"/>
  <c r="T87" i="27"/>
  <c r="R87" i="27"/>
  <c r="P87" i="27"/>
  <c r="N87" i="27"/>
  <c r="L87" i="27"/>
  <c r="J87" i="27"/>
  <c r="H87" i="27"/>
  <c r="F87" i="27"/>
  <c r="D87" i="27"/>
  <c r="B87" i="27"/>
  <c r="AK86" i="27"/>
  <c r="AI86" i="27"/>
  <c r="AG86" i="27"/>
  <c r="AE86" i="27"/>
  <c r="AC86" i="27"/>
  <c r="AA86" i="27"/>
  <c r="Y86" i="27"/>
  <c r="W86" i="27"/>
  <c r="U86" i="27"/>
  <c r="S86" i="27"/>
  <c r="Q86" i="27"/>
  <c r="O86" i="27"/>
  <c r="M86" i="27"/>
  <c r="K86" i="27"/>
  <c r="I86" i="27"/>
  <c r="G86" i="27"/>
  <c r="E86" i="27"/>
  <c r="C86" i="27"/>
  <c r="AL85" i="27"/>
  <c r="AJ85" i="27"/>
  <c r="AH85" i="27"/>
  <c r="AF85" i="27"/>
  <c r="AD85" i="27"/>
  <c r="AB85" i="27"/>
  <c r="Z85" i="27"/>
  <c r="X85" i="27"/>
  <c r="V85" i="27"/>
  <c r="T85" i="27"/>
  <c r="R85" i="27"/>
  <c r="P85" i="27"/>
  <c r="N85" i="27"/>
  <c r="L85" i="27"/>
  <c r="J85" i="27"/>
  <c r="H85" i="27"/>
  <c r="F85" i="27"/>
  <c r="D85" i="27"/>
  <c r="B85" i="27"/>
  <c r="AK84" i="27"/>
  <c r="AI84" i="27"/>
  <c r="AG84" i="27"/>
  <c r="AE84" i="27"/>
  <c r="AC84" i="27"/>
  <c r="AA84" i="27"/>
  <c r="Y84" i="27"/>
  <c r="W84" i="27"/>
  <c r="U84" i="27"/>
  <c r="S84" i="27"/>
  <c r="Q84" i="27"/>
  <c r="O84" i="27"/>
  <c r="M84" i="27"/>
  <c r="K84" i="27"/>
  <c r="I84" i="27"/>
  <c r="G84" i="27"/>
  <c r="E84" i="27"/>
  <c r="C84" i="27"/>
  <c r="AL83" i="27"/>
  <c r="AJ83" i="27"/>
  <c r="AH83" i="27"/>
  <c r="AF83" i="27"/>
  <c r="AD83" i="27"/>
  <c r="AB83" i="27"/>
  <c r="Z83" i="27"/>
  <c r="X83" i="27"/>
  <c r="V83" i="27"/>
  <c r="T83" i="27"/>
  <c r="R83" i="27"/>
  <c r="P83" i="27"/>
  <c r="N83" i="27"/>
  <c r="L83" i="27"/>
  <c r="J83" i="27"/>
  <c r="H83" i="27"/>
  <c r="F83" i="27"/>
  <c r="D83" i="27"/>
  <c r="B83" i="27"/>
  <c r="AK82" i="27"/>
  <c r="AI82" i="27"/>
  <c r="AG82" i="27"/>
  <c r="AE82" i="27"/>
  <c r="AC82" i="27"/>
  <c r="AA82" i="27"/>
  <c r="Y82" i="27"/>
  <c r="W82" i="27"/>
  <c r="U82" i="27"/>
  <c r="S82" i="27"/>
  <c r="Q82" i="27"/>
  <c r="O82" i="27"/>
  <c r="M82" i="27"/>
  <c r="K82" i="27"/>
  <c r="I82" i="27"/>
  <c r="G82" i="27"/>
  <c r="E82" i="27"/>
  <c r="C82" i="27"/>
  <c r="AL81" i="27"/>
  <c r="AJ81" i="27"/>
  <c r="AH81" i="27"/>
  <c r="AF81" i="27"/>
  <c r="AD81" i="27"/>
  <c r="AB81" i="27"/>
  <c r="Z81" i="27"/>
  <c r="X81" i="27"/>
  <c r="V81" i="27"/>
  <c r="T81" i="27"/>
  <c r="R81" i="27"/>
  <c r="P81" i="27"/>
  <c r="N81" i="27"/>
  <c r="L81" i="27"/>
  <c r="J81" i="27"/>
  <c r="H81" i="27"/>
  <c r="F81" i="27"/>
  <c r="D81" i="27"/>
  <c r="B81" i="27"/>
  <c r="AK80" i="27"/>
  <c r="AI80" i="27"/>
  <c r="AG80" i="27"/>
  <c r="AE80" i="27"/>
  <c r="AC80" i="27"/>
  <c r="AA80" i="27"/>
  <c r="Y80" i="27"/>
  <c r="W80" i="27"/>
  <c r="U80" i="27"/>
  <c r="S80" i="27"/>
  <c r="Q80" i="27"/>
  <c r="O80" i="27"/>
  <c r="M80" i="27"/>
  <c r="K80" i="27"/>
  <c r="I80" i="27"/>
  <c r="G80" i="27"/>
  <c r="E80" i="27"/>
  <c r="C80" i="27"/>
  <c r="AL79" i="27"/>
  <c r="AJ79" i="27"/>
  <c r="AH79" i="27"/>
  <c r="AF79" i="27"/>
  <c r="AD79" i="27"/>
  <c r="AB79" i="27"/>
  <c r="Z79" i="27"/>
  <c r="X79" i="27"/>
  <c r="V79" i="27"/>
  <c r="T79" i="27"/>
  <c r="R79" i="27"/>
  <c r="P79" i="27"/>
  <c r="N79" i="27"/>
  <c r="L79" i="27"/>
  <c r="J79" i="27"/>
  <c r="H79" i="27"/>
  <c r="F79" i="27"/>
  <c r="D79" i="27"/>
  <c r="B79" i="27"/>
  <c r="AK78" i="27"/>
  <c r="AI78" i="27"/>
  <c r="AG78" i="27"/>
  <c r="AE78" i="27"/>
  <c r="AC78" i="27"/>
  <c r="AA78" i="27"/>
  <c r="Y78" i="27"/>
  <c r="W78" i="27"/>
  <c r="U78" i="27"/>
  <c r="S78" i="27"/>
  <c r="Q78" i="27"/>
  <c r="O78" i="27"/>
  <c r="M78" i="27"/>
  <c r="K78" i="27"/>
  <c r="I78" i="27"/>
  <c r="G78" i="27"/>
  <c r="E78" i="27"/>
  <c r="C78" i="27"/>
  <c r="AL77" i="27"/>
  <c r="AJ77" i="27"/>
  <c r="AH77" i="27"/>
  <c r="AF77" i="27"/>
  <c r="AD77" i="27"/>
  <c r="AB77" i="27"/>
  <c r="Z77" i="27"/>
  <c r="X77" i="27"/>
  <c r="V77" i="27"/>
  <c r="T77" i="27"/>
  <c r="R77" i="27"/>
  <c r="P77" i="27"/>
  <c r="N77" i="27"/>
  <c r="L77" i="27"/>
  <c r="J77" i="27"/>
  <c r="H77" i="27"/>
  <c r="N90" i="27"/>
  <c r="L90" i="27"/>
  <c r="J90" i="27"/>
  <c r="H90" i="27"/>
  <c r="F90" i="27"/>
  <c r="D90" i="27"/>
  <c r="B90" i="27"/>
  <c r="AK89" i="27"/>
  <c r="AI89" i="27"/>
  <c r="AG89" i="27"/>
  <c r="AE89" i="27"/>
  <c r="AC89" i="27"/>
  <c r="AA89" i="27"/>
  <c r="Y89" i="27"/>
  <c r="W89" i="27"/>
  <c r="U89" i="27"/>
  <c r="S89" i="27"/>
  <c r="Q89" i="27"/>
  <c r="O89" i="27"/>
  <c r="M89" i="27"/>
  <c r="K89" i="27"/>
  <c r="I89" i="27"/>
  <c r="G89" i="27"/>
  <c r="E89" i="27"/>
  <c r="C89" i="27"/>
  <c r="AL88" i="27"/>
  <c r="AJ88" i="27"/>
  <c r="AH88" i="27"/>
  <c r="AF88" i="27"/>
  <c r="AD88" i="27"/>
  <c r="AB88" i="27"/>
  <c r="Z88" i="27"/>
  <c r="X88" i="27"/>
  <c r="V88" i="27"/>
  <c r="T88" i="27"/>
  <c r="R88" i="27"/>
  <c r="P88" i="27"/>
  <c r="N88" i="27"/>
  <c r="L88" i="27"/>
  <c r="J88" i="27"/>
  <c r="H88" i="27"/>
  <c r="F88" i="27"/>
  <c r="D88" i="27"/>
  <c r="B88" i="27"/>
  <c r="AK87" i="27"/>
  <c r="AI87" i="27"/>
  <c r="AG87" i="27"/>
  <c r="AE87" i="27"/>
  <c r="AC87" i="27"/>
  <c r="AA87" i="27"/>
  <c r="Y87" i="27"/>
  <c r="W87" i="27"/>
  <c r="U87" i="27"/>
  <c r="S87" i="27"/>
  <c r="Q87" i="27"/>
  <c r="O87" i="27"/>
  <c r="M87" i="27"/>
  <c r="K87" i="27"/>
  <c r="I87" i="27"/>
  <c r="G87" i="27"/>
  <c r="E87" i="27"/>
  <c r="C87" i="27"/>
  <c r="AL86" i="27"/>
  <c r="AJ86" i="27"/>
  <c r="AH86" i="27"/>
  <c r="AF86" i="27"/>
  <c r="AD86" i="27"/>
  <c r="AB86" i="27"/>
  <c r="Z86" i="27"/>
  <c r="X86" i="27"/>
  <c r="V86" i="27"/>
  <c r="T86" i="27"/>
  <c r="R86" i="27"/>
  <c r="P86" i="27"/>
  <c r="N86" i="27"/>
  <c r="L86" i="27"/>
  <c r="J86" i="27"/>
  <c r="H86" i="27"/>
  <c r="F86" i="27"/>
  <c r="D86" i="27"/>
  <c r="B86" i="27"/>
  <c r="AK85" i="27"/>
  <c r="AI85" i="27"/>
  <c r="AG85" i="27"/>
  <c r="AE85" i="27"/>
  <c r="AC85" i="27"/>
  <c r="AA85" i="27"/>
  <c r="Y85" i="27"/>
  <c r="W85" i="27"/>
  <c r="U85" i="27"/>
  <c r="S85" i="27"/>
  <c r="Q85" i="27"/>
  <c r="O85" i="27"/>
  <c r="M85" i="27"/>
  <c r="K85" i="27"/>
  <c r="I85" i="27"/>
  <c r="G85" i="27"/>
  <c r="E85" i="27"/>
  <c r="C85" i="27"/>
  <c r="AL84" i="27"/>
  <c r="AJ84" i="27"/>
  <c r="AH84" i="27"/>
  <c r="AF84" i="27"/>
  <c r="AD84" i="27"/>
  <c r="AB84" i="27"/>
  <c r="Z84" i="27"/>
  <c r="X84" i="27"/>
  <c r="V84" i="27"/>
  <c r="T84" i="27"/>
  <c r="R84" i="27"/>
  <c r="P84" i="27"/>
  <c r="N84" i="27"/>
  <c r="L84" i="27"/>
  <c r="J84" i="27"/>
  <c r="H84" i="27"/>
  <c r="F84" i="27"/>
  <c r="D84" i="27"/>
  <c r="B84" i="27"/>
  <c r="AK83" i="27"/>
  <c r="AI83" i="27"/>
  <c r="AG83" i="27"/>
  <c r="AE83" i="27"/>
  <c r="AC83" i="27"/>
  <c r="AA83" i="27"/>
  <c r="Y83" i="27"/>
  <c r="W83" i="27"/>
  <c r="U83" i="27"/>
  <c r="S83" i="27"/>
  <c r="Q83" i="27"/>
  <c r="O83" i="27"/>
  <c r="M83" i="27"/>
  <c r="K83" i="27"/>
  <c r="I83" i="27"/>
  <c r="G83" i="27"/>
  <c r="E83" i="27"/>
  <c r="C83" i="27"/>
  <c r="AL82" i="27"/>
  <c r="AJ82" i="27"/>
  <c r="AH82" i="27"/>
  <c r="AF82" i="27"/>
  <c r="AD82" i="27"/>
  <c r="AB82" i="27"/>
  <c r="Z82" i="27"/>
  <c r="X82" i="27"/>
  <c r="V82" i="27"/>
  <c r="T82" i="27"/>
  <c r="R82" i="27"/>
  <c r="P82" i="27"/>
  <c r="N82" i="27"/>
  <c r="L82" i="27"/>
  <c r="J82" i="27"/>
  <c r="H82" i="27"/>
  <c r="F82" i="27"/>
  <c r="D82" i="27"/>
  <c r="B82" i="27"/>
  <c r="AK81" i="27"/>
  <c r="AI81" i="27"/>
  <c r="AG81" i="27"/>
  <c r="AE81" i="27"/>
  <c r="AC81" i="27"/>
  <c r="AA81" i="27"/>
  <c r="Y81" i="27"/>
  <c r="W81" i="27"/>
  <c r="U81" i="27"/>
  <c r="S81" i="27"/>
  <c r="Q81" i="27"/>
  <c r="O81" i="27"/>
  <c r="M81" i="27"/>
  <c r="K81" i="27"/>
  <c r="I81" i="27"/>
  <c r="G81" i="27"/>
  <c r="E81" i="27"/>
  <c r="C81" i="27"/>
  <c r="AL80" i="27"/>
  <c r="AJ80" i="27"/>
  <c r="AH80" i="27"/>
  <c r="AF80" i="27"/>
  <c r="AD80" i="27"/>
  <c r="AB80" i="27"/>
  <c r="Z80" i="27"/>
  <c r="X80" i="27"/>
  <c r="V80" i="27"/>
  <c r="T80" i="27"/>
  <c r="R80" i="27"/>
  <c r="P80" i="27"/>
  <c r="N80" i="27"/>
  <c r="L80" i="27"/>
  <c r="J80" i="27"/>
  <c r="H80" i="27"/>
  <c r="F80" i="27"/>
  <c r="D80" i="27"/>
  <c r="B80" i="27"/>
  <c r="AK79" i="27"/>
  <c r="AI79" i="27"/>
  <c r="AG79" i="27"/>
  <c r="AE79" i="27"/>
  <c r="AC79" i="27"/>
  <c r="AA79" i="27"/>
  <c r="Y79" i="27"/>
  <c r="W79" i="27"/>
  <c r="U79" i="27"/>
  <c r="S79" i="27"/>
  <c r="Q79" i="27"/>
  <c r="O79" i="27"/>
  <c r="M79" i="27"/>
  <c r="K79" i="27"/>
  <c r="I79" i="27"/>
  <c r="G79" i="27"/>
  <c r="E79" i="27"/>
  <c r="C79" i="27"/>
  <c r="AL78" i="27"/>
  <c r="AJ78" i="27"/>
  <c r="AH78" i="27"/>
  <c r="AF78" i="27"/>
  <c r="AD78" i="27"/>
  <c r="AB78" i="27"/>
  <c r="Z78" i="27"/>
  <c r="X78" i="27"/>
  <c r="V78" i="27"/>
  <c r="T78" i="27"/>
  <c r="R78" i="27"/>
  <c r="P78" i="27"/>
  <c r="N78" i="27"/>
  <c r="L78" i="27"/>
  <c r="J78" i="27"/>
  <c r="H78" i="27"/>
  <c r="F78" i="27"/>
  <c r="D78" i="27"/>
  <c r="B78" i="27"/>
  <c r="AK77" i="27"/>
  <c r="AI77" i="27"/>
  <c r="AG77" i="27"/>
  <c r="AE77" i="27"/>
  <c r="AC77" i="27"/>
  <c r="AA77" i="27"/>
  <c r="Y77" i="27"/>
  <c r="W77" i="27"/>
  <c r="U77" i="27"/>
  <c r="S77" i="27"/>
  <c r="Q77" i="27"/>
  <c r="O77" i="27"/>
  <c r="M77" i="27"/>
  <c r="K77" i="27"/>
  <c r="C77" i="27"/>
  <c r="E77" i="27"/>
  <c r="G77" i="27"/>
  <c r="AN107" i="27"/>
  <c r="AN108" i="27"/>
  <c r="AN109" i="27"/>
  <c r="AN110" i="27"/>
  <c r="AN111" i="27"/>
  <c r="AN112" i="27"/>
  <c r="AN113" i="27"/>
  <c r="AN114" i="27"/>
  <c r="AN115" i="27"/>
  <c r="AN116" i="27"/>
  <c r="AN117" i="27"/>
  <c r="AN118" i="27"/>
  <c r="AN119" i="27"/>
  <c r="AN120" i="27"/>
  <c r="AN121" i="27"/>
  <c r="AN122" i="27"/>
  <c r="AN123" i="27"/>
  <c r="AN124" i="27"/>
  <c r="AN125" i="27"/>
  <c r="AN126" i="27"/>
  <c r="AN127" i="27"/>
  <c r="AN128" i="27"/>
  <c r="AN129" i="27"/>
  <c r="AN130" i="27"/>
  <c r="AM107" i="27"/>
  <c r="AM108" i="27"/>
  <c r="AM109" i="27"/>
  <c r="AM110" i="27"/>
  <c r="AM111" i="27"/>
  <c r="AM112" i="27"/>
  <c r="AM113" i="27"/>
  <c r="AM114" i="27"/>
  <c r="AM115" i="27"/>
  <c r="AM116" i="27"/>
  <c r="AM117" i="27"/>
  <c r="AM118" i="27"/>
  <c r="AM119" i="27"/>
  <c r="AM120" i="27"/>
  <c r="AM121" i="27"/>
  <c r="AM122" i="27"/>
  <c r="AM123" i="27"/>
  <c r="AM124" i="27"/>
  <c r="AM125" i="27"/>
  <c r="AM126" i="27"/>
  <c r="AM127" i="27"/>
  <c r="AM128" i="27"/>
  <c r="AM129" i="27"/>
  <c r="AM130" i="27"/>
  <c r="AL100" i="26"/>
  <c r="AJ100" i="26"/>
  <c r="AH100" i="26"/>
  <c r="AF100" i="26"/>
  <c r="AD100" i="26"/>
  <c r="AB100" i="26"/>
  <c r="Z100" i="26"/>
  <c r="X100" i="26"/>
  <c r="V100" i="26"/>
  <c r="T100" i="26"/>
  <c r="R100" i="26"/>
  <c r="P100" i="26"/>
  <c r="N100" i="26"/>
  <c r="L100" i="26"/>
  <c r="J100" i="26"/>
  <c r="H100" i="26"/>
  <c r="F100" i="26"/>
  <c r="D100" i="26"/>
  <c r="B100" i="26"/>
  <c r="AK99" i="26"/>
  <c r="AI99" i="26"/>
  <c r="AG99" i="26"/>
  <c r="AE99" i="26"/>
  <c r="AC99" i="26"/>
  <c r="AA99" i="26"/>
  <c r="Y99" i="26"/>
  <c r="W99" i="26"/>
  <c r="U99" i="26"/>
  <c r="S99" i="26"/>
  <c r="Q99" i="26"/>
  <c r="O99" i="26"/>
  <c r="M99" i="26"/>
  <c r="K99" i="26"/>
  <c r="I99" i="26"/>
  <c r="G99" i="26"/>
  <c r="E99" i="26"/>
  <c r="C99" i="26"/>
  <c r="AL98" i="26"/>
  <c r="AJ98" i="26"/>
  <c r="AH98" i="26"/>
  <c r="AF98" i="26"/>
  <c r="AD98" i="26"/>
  <c r="AB98" i="26"/>
  <c r="Z98" i="26"/>
  <c r="X98" i="26"/>
  <c r="V98" i="26"/>
  <c r="T98" i="26"/>
  <c r="R98" i="26"/>
  <c r="P98" i="26"/>
  <c r="N98" i="26"/>
  <c r="L98" i="26"/>
  <c r="J98" i="26"/>
  <c r="H98" i="26"/>
  <c r="F98" i="26"/>
  <c r="D98" i="26"/>
  <c r="B98" i="26"/>
  <c r="AK97" i="26"/>
  <c r="AI97" i="26"/>
  <c r="AG97" i="26"/>
  <c r="AE97" i="26"/>
  <c r="AC97" i="26"/>
  <c r="AA97" i="26"/>
  <c r="Y97" i="26"/>
  <c r="W97" i="26"/>
  <c r="U97" i="26"/>
  <c r="S97" i="26"/>
  <c r="Q97" i="26"/>
  <c r="O97" i="26"/>
  <c r="M97" i="26"/>
  <c r="K97" i="26"/>
  <c r="I97" i="26"/>
  <c r="G97" i="26"/>
  <c r="E97" i="26"/>
  <c r="C97" i="26"/>
  <c r="AL96" i="26"/>
  <c r="AJ96" i="26"/>
  <c r="AH96" i="26"/>
  <c r="AF96" i="26"/>
  <c r="AD96" i="26"/>
  <c r="AB96" i="26"/>
  <c r="Z96" i="26"/>
  <c r="X96" i="26"/>
  <c r="V96" i="26"/>
  <c r="T96" i="26"/>
  <c r="R96" i="26"/>
  <c r="P96" i="26"/>
  <c r="N96" i="26"/>
  <c r="L96" i="26"/>
  <c r="J96" i="26"/>
  <c r="H96" i="26"/>
  <c r="F96" i="26"/>
  <c r="D96" i="26"/>
  <c r="B96" i="26"/>
  <c r="AK95" i="26"/>
  <c r="AI95" i="26"/>
  <c r="AG95" i="26"/>
  <c r="AE95" i="26"/>
  <c r="AC95" i="26"/>
  <c r="AA95" i="26"/>
  <c r="Y95" i="26"/>
  <c r="W95" i="26"/>
  <c r="U95" i="26"/>
  <c r="S95" i="26"/>
  <c r="Q95" i="26"/>
  <c r="O95" i="26"/>
  <c r="M95" i="26"/>
  <c r="K95" i="26"/>
  <c r="I95" i="26"/>
  <c r="G95" i="26"/>
  <c r="E95" i="26"/>
  <c r="C95" i="26"/>
  <c r="AL94" i="26"/>
  <c r="AJ94" i="26"/>
  <c r="AH94" i="26"/>
  <c r="AF94" i="26"/>
  <c r="AD94" i="26"/>
  <c r="AB94" i="26"/>
  <c r="Z94" i="26"/>
  <c r="X94" i="26"/>
  <c r="V94" i="26"/>
  <c r="T94" i="26"/>
  <c r="R94" i="26"/>
  <c r="P94" i="26"/>
  <c r="N94" i="26"/>
  <c r="L94" i="26"/>
  <c r="J94" i="26"/>
  <c r="H94" i="26"/>
  <c r="F94" i="26"/>
  <c r="D94" i="26"/>
  <c r="B94" i="26"/>
  <c r="AK93" i="26"/>
  <c r="AI93" i="26"/>
  <c r="AG93" i="26"/>
  <c r="AE93" i="26"/>
  <c r="AC93" i="26"/>
  <c r="AA93" i="26"/>
  <c r="Y93" i="26"/>
  <c r="W93" i="26"/>
  <c r="U93" i="26"/>
  <c r="S93" i="26"/>
  <c r="Q93" i="26"/>
  <c r="O93" i="26"/>
  <c r="M93" i="26"/>
  <c r="K93" i="26"/>
  <c r="I93" i="26"/>
  <c r="G93" i="26"/>
  <c r="E93" i="26"/>
  <c r="C93" i="26"/>
  <c r="AL92" i="26"/>
  <c r="AJ92" i="26"/>
  <c r="AH92" i="26"/>
  <c r="AF92" i="26"/>
  <c r="AD92" i="26"/>
  <c r="AB92" i="26"/>
  <c r="Z92" i="26"/>
  <c r="X92" i="26"/>
  <c r="V92" i="26"/>
  <c r="T92" i="26"/>
  <c r="R92" i="26"/>
  <c r="P92" i="26"/>
  <c r="N92" i="26"/>
  <c r="L92" i="26"/>
  <c r="J92" i="26"/>
  <c r="H92" i="26"/>
  <c r="F92" i="26"/>
  <c r="D92" i="26"/>
  <c r="B92" i="26"/>
  <c r="AK91" i="26"/>
  <c r="AI91" i="26"/>
  <c r="AG91" i="26"/>
  <c r="AE91" i="26"/>
  <c r="AC91" i="26"/>
  <c r="AA91" i="26"/>
  <c r="Y91" i="26"/>
  <c r="W91" i="26"/>
  <c r="U91" i="26"/>
  <c r="S91" i="26"/>
  <c r="Q91" i="26"/>
  <c r="O91" i="26"/>
  <c r="M91" i="26"/>
  <c r="K91" i="26"/>
  <c r="I91" i="26"/>
  <c r="G91" i="26"/>
  <c r="E91" i="26"/>
  <c r="C91" i="26"/>
  <c r="AL90" i="26"/>
  <c r="AJ90" i="26"/>
  <c r="AH90" i="26"/>
  <c r="AF90" i="26"/>
  <c r="AD90" i="26"/>
  <c r="AB90" i="26"/>
  <c r="Z90" i="26"/>
  <c r="X90" i="26"/>
  <c r="V90" i="26"/>
  <c r="T90" i="26"/>
  <c r="R90" i="26"/>
  <c r="P90" i="26"/>
  <c r="AK100" i="26"/>
  <c r="AI100" i="26"/>
  <c r="AG100" i="26"/>
  <c r="AE100" i="26"/>
  <c r="AC100" i="26"/>
  <c r="AA100" i="26"/>
  <c r="Y100" i="26"/>
  <c r="W100" i="26"/>
  <c r="U100" i="26"/>
  <c r="S100" i="26"/>
  <c r="Q100" i="26"/>
  <c r="O100" i="26"/>
  <c r="M100" i="26"/>
  <c r="K100" i="26"/>
  <c r="I100" i="26"/>
  <c r="G100" i="26"/>
  <c r="E100" i="26"/>
  <c r="C100" i="26"/>
  <c r="AL99" i="26"/>
  <c r="AJ99" i="26"/>
  <c r="AH99" i="26"/>
  <c r="AF99" i="26"/>
  <c r="AD99" i="26"/>
  <c r="AB99" i="26"/>
  <c r="Z99" i="26"/>
  <c r="X99" i="26"/>
  <c r="V99" i="26"/>
  <c r="T99" i="26"/>
  <c r="R99" i="26"/>
  <c r="P99" i="26"/>
  <c r="N99" i="26"/>
  <c r="L99" i="26"/>
  <c r="J99" i="26"/>
  <c r="H99" i="26"/>
  <c r="F99" i="26"/>
  <c r="D99" i="26"/>
  <c r="B99" i="26"/>
  <c r="AK98" i="26"/>
  <c r="AI98" i="26"/>
  <c r="AG98" i="26"/>
  <c r="AE98" i="26"/>
  <c r="AC98" i="26"/>
  <c r="AA98" i="26"/>
  <c r="Y98" i="26"/>
  <c r="W98" i="26"/>
  <c r="U98" i="26"/>
  <c r="S98" i="26"/>
  <c r="Q98" i="26"/>
  <c r="O98" i="26"/>
  <c r="M98" i="26"/>
  <c r="K98" i="26"/>
  <c r="I98" i="26"/>
  <c r="G98" i="26"/>
  <c r="E98" i="26"/>
  <c r="C98" i="26"/>
  <c r="AL97" i="26"/>
  <c r="AJ97" i="26"/>
  <c r="AH97" i="26"/>
  <c r="AF97" i="26"/>
  <c r="AD97" i="26"/>
  <c r="AB97" i="26"/>
  <c r="Z97" i="26"/>
  <c r="X97" i="26"/>
  <c r="V97" i="26"/>
  <c r="T97" i="26"/>
  <c r="R97" i="26"/>
  <c r="P97" i="26"/>
  <c r="N97" i="26"/>
  <c r="L97" i="26"/>
  <c r="J97" i="26"/>
  <c r="H97" i="26"/>
  <c r="F97" i="26"/>
  <c r="D97" i="26"/>
  <c r="B97" i="26"/>
  <c r="AK96" i="26"/>
  <c r="AI96" i="26"/>
  <c r="AG96" i="26"/>
  <c r="AE96" i="26"/>
  <c r="AC96" i="26"/>
  <c r="AA96" i="26"/>
  <c r="Y96" i="26"/>
  <c r="W96" i="26"/>
  <c r="U96" i="26"/>
  <c r="S96" i="26"/>
  <c r="Q96" i="26"/>
  <c r="O96" i="26"/>
  <c r="M96" i="26"/>
  <c r="K96" i="26"/>
  <c r="I96" i="26"/>
  <c r="G96" i="26"/>
  <c r="E96" i="26"/>
  <c r="C96" i="26"/>
  <c r="AL95" i="26"/>
  <c r="AJ95" i="26"/>
  <c r="AH95" i="26"/>
  <c r="AF95" i="26"/>
  <c r="AD95" i="26"/>
  <c r="AB95" i="26"/>
  <c r="Z95" i="26"/>
  <c r="X95" i="26"/>
  <c r="V95" i="26"/>
  <c r="T95" i="26"/>
  <c r="R95" i="26"/>
  <c r="P95" i="26"/>
  <c r="N95" i="26"/>
  <c r="L95" i="26"/>
  <c r="J95" i="26"/>
  <c r="H95" i="26"/>
  <c r="F95" i="26"/>
  <c r="D95" i="26"/>
  <c r="B95" i="26"/>
  <c r="AK94" i="26"/>
  <c r="AI94" i="26"/>
  <c r="AG94" i="26"/>
  <c r="AE94" i="26"/>
  <c r="AC94" i="26"/>
  <c r="AA94" i="26"/>
  <c r="Y94" i="26"/>
  <c r="W94" i="26"/>
  <c r="U94" i="26"/>
  <c r="S94" i="26"/>
  <c r="Q94" i="26"/>
  <c r="O94" i="26"/>
  <c r="M94" i="26"/>
  <c r="K94" i="26"/>
  <c r="I94" i="26"/>
  <c r="G94" i="26"/>
  <c r="E94" i="26"/>
  <c r="C94" i="26"/>
  <c r="AL93" i="26"/>
  <c r="AJ93" i="26"/>
  <c r="AH93" i="26"/>
  <c r="AF93" i="26"/>
  <c r="AD93" i="26"/>
  <c r="AB93" i="26"/>
  <c r="Z93" i="26"/>
  <c r="X93" i="26"/>
  <c r="V93" i="26"/>
  <c r="T93" i="26"/>
  <c r="R93" i="26"/>
  <c r="P93" i="26"/>
  <c r="N93" i="26"/>
  <c r="L93" i="26"/>
  <c r="J93" i="26"/>
  <c r="H93" i="26"/>
  <c r="F93" i="26"/>
  <c r="D93" i="26"/>
  <c r="B93" i="26"/>
  <c r="AK92" i="26"/>
  <c r="AI92" i="26"/>
  <c r="AG92" i="26"/>
  <c r="AE92" i="26"/>
  <c r="AC92" i="26"/>
  <c r="AA92" i="26"/>
  <c r="Y92" i="26"/>
  <c r="W92" i="26"/>
  <c r="U92" i="26"/>
  <c r="S92" i="26"/>
  <c r="Q92" i="26"/>
  <c r="O92" i="26"/>
  <c r="M92" i="26"/>
  <c r="K92" i="26"/>
  <c r="I92" i="26"/>
  <c r="G92" i="26"/>
  <c r="E92" i="26"/>
  <c r="C92" i="26"/>
  <c r="AL91" i="26"/>
  <c r="AJ91" i="26"/>
  <c r="AH91" i="26"/>
  <c r="AF91" i="26"/>
  <c r="AD91" i="26"/>
  <c r="AB91" i="26"/>
  <c r="Z91" i="26"/>
  <c r="X91" i="26"/>
  <c r="V91" i="26"/>
  <c r="T91" i="26"/>
  <c r="R91" i="26"/>
  <c r="P91" i="26"/>
  <c r="N91" i="26"/>
  <c r="L91" i="26"/>
  <c r="J91" i="26"/>
  <c r="H91" i="26"/>
  <c r="F91" i="26"/>
  <c r="D91" i="26"/>
  <c r="B91" i="26"/>
  <c r="AK90" i="26"/>
  <c r="AI90" i="26"/>
  <c r="AG90" i="26"/>
  <c r="AE90" i="26"/>
  <c r="AC90" i="26"/>
  <c r="AA90" i="26"/>
  <c r="Y90" i="26"/>
  <c r="W90" i="26"/>
  <c r="U90" i="26"/>
  <c r="S90" i="26"/>
  <c r="Q90" i="26"/>
  <c r="N90" i="26"/>
  <c r="L90" i="26"/>
  <c r="J90" i="26"/>
  <c r="H90" i="26"/>
  <c r="F90" i="26"/>
  <c r="D90" i="26"/>
  <c r="B90" i="26"/>
  <c r="AK89" i="26"/>
  <c r="AI89" i="26"/>
  <c r="AG89" i="26"/>
  <c r="AE89" i="26"/>
  <c r="AC89" i="26"/>
  <c r="AA89" i="26"/>
  <c r="Y89" i="26"/>
  <c r="W89" i="26"/>
  <c r="U89" i="26"/>
  <c r="S89" i="26"/>
  <c r="Q89" i="26"/>
  <c r="O89" i="26"/>
  <c r="M89" i="26"/>
  <c r="K89" i="26"/>
  <c r="I89" i="26"/>
  <c r="G89" i="26"/>
  <c r="E89" i="26"/>
  <c r="C89" i="26"/>
  <c r="AL88" i="26"/>
  <c r="AJ88" i="26"/>
  <c r="AH88" i="26"/>
  <c r="AF88" i="26"/>
  <c r="AD88" i="26"/>
  <c r="AB88" i="26"/>
  <c r="Z88" i="26"/>
  <c r="X88" i="26"/>
  <c r="V88" i="26"/>
  <c r="T88" i="26"/>
  <c r="R88" i="26"/>
  <c r="P88" i="26"/>
  <c r="N88" i="26"/>
  <c r="L88" i="26"/>
  <c r="J88" i="26"/>
  <c r="H88" i="26"/>
  <c r="F88" i="26"/>
  <c r="D88" i="26"/>
  <c r="B88" i="26"/>
  <c r="AK87" i="26"/>
  <c r="AI87" i="26"/>
  <c r="AG87" i="26"/>
  <c r="AE87" i="26"/>
  <c r="AC87" i="26"/>
  <c r="AA87" i="26"/>
  <c r="Y87" i="26"/>
  <c r="W87" i="26"/>
  <c r="U87" i="26"/>
  <c r="S87" i="26"/>
  <c r="Q87" i="26"/>
  <c r="O87" i="26"/>
  <c r="M87" i="26"/>
  <c r="K87" i="26"/>
  <c r="I87" i="26"/>
  <c r="G87" i="26"/>
  <c r="E87" i="26"/>
  <c r="C87" i="26"/>
  <c r="AL86" i="26"/>
  <c r="AJ86" i="26"/>
  <c r="AH86" i="26"/>
  <c r="AF86" i="26"/>
  <c r="AD86" i="26"/>
  <c r="AB86" i="26"/>
  <c r="Z86" i="26"/>
  <c r="X86" i="26"/>
  <c r="V86" i="26"/>
  <c r="T86" i="26"/>
  <c r="R86" i="26"/>
  <c r="P86" i="26"/>
  <c r="N86" i="26"/>
  <c r="L86" i="26"/>
  <c r="J86" i="26"/>
  <c r="H86" i="26"/>
  <c r="F86" i="26"/>
  <c r="D86" i="26"/>
  <c r="B86" i="26"/>
  <c r="AK85" i="26"/>
  <c r="AI85" i="26"/>
  <c r="AG85" i="26"/>
  <c r="AE85" i="26"/>
  <c r="AC85" i="26"/>
  <c r="AA85" i="26"/>
  <c r="Y85" i="26"/>
  <c r="W85" i="26"/>
  <c r="U85" i="26"/>
  <c r="S85" i="26"/>
  <c r="Q85" i="26"/>
  <c r="O85" i="26"/>
  <c r="M85" i="26"/>
  <c r="K85" i="26"/>
  <c r="I85" i="26"/>
  <c r="G85" i="26"/>
  <c r="E85" i="26"/>
  <c r="C85" i="26"/>
  <c r="AL84" i="26"/>
  <c r="AJ84" i="26"/>
  <c r="AH84" i="26"/>
  <c r="AF84" i="26"/>
  <c r="AD84" i="26"/>
  <c r="AB84" i="26"/>
  <c r="Z84" i="26"/>
  <c r="X84" i="26"/>
  <c r="V84" i="26"/>
  <c r="T84" i="26"/>
  <c r="R84" i="26"/>
  <c r="P84" i="26"/>
  <c r="N84" i="26"/>
  <c r="L84" i="26"/>
  <c r="J84" i="26"/>
  <c r="H84" i="26"/>
  <c r="F84" i="26"/>
  <c r="D84" i="26"/>
  <c r="B84" i="26"/>
  <c r="AK83" i="26"/>
  <c r="AI83" i="26"/>
  <c r="AG83" i="26"/>
  <c r="AE83" i="26"/>
  <c r="AC83" i="26"/>
  <c r="AA83" i="26"/>
  <c r="Y83" i="26"/>
  <c r="W83" i="26"/>
  <c r="U83" i="26"/>
  <c r="S83" i="26"/>
  <c r="Q83" i="26"/>
  <c r="O83" i="26"/>
  <c r="M83" i="26"/>
  <c r="K83" i="26"/>
  <c r="I83" i="26"/>
  <c r="G83" i="26"/>
  <c r="E83" i="26"/>
  <c r="C83" i="26"/>
  <c r="AL82" i="26"/>
  <c r="AJ82" i="26"/>
  <c r="AH82" i="26"/>
  <c r="AF82" i="26"/>
  <c r="AD82" i="26"/>
  <c r="AB82" i="26"/>
  <c r="Z82" i="26"/>
  <c r="X82" i="26"/>
  <c r="V82" i="26"/>
  <c r="T82" i="26"/>
  <c r="R82" i="26"/>
  <c r="P82" i="26"/>
  <c r="N82" i="26"/>
  <c r="L82" i="26"/>
  <c r="J82" i="26"/>
  <c r="H82" i="26"/>
  <c r="F82" i="26"/>
  <c r="D82" i="26"/>
  <c r="B82" i="26"/>
  <c r="AK81" i="26"/>
  <c r="AI81" i="26"/>
  <c r="AG81" i="26"/>
  <c r="AE81" i="26"/>
  <c r="AC81" i="26"/>
  <c r="AA81" i="26"/>
  <c r="Y81" i="26"/>
  <c r="W81" i="26"/>
  <c r="U81" i="26"/>
  <c r="S81" i="26"/>
  <c r="Q81" i="26"/>
  <c r="O81" i="26"/>
  <c r="M81" i="26"/>
  <c r="K81" i="26"/>
  <c r="I81" i="26"/>
  <c r="G81" i="26"/>
  <c r="E81" i="26"/>
  <c r="C81" i="26"/>
  <c r="AL80" i="26"/>
  <c r="AJ80" i="26"/>
  <c r="AH80" i="26"/>
  <c r="AF80" i="26"/>
  <c r="AD80" i="26"/>
  <c r="AB80" i="26"/>
  <c r="Z80" i="26"/>
  <c r="X80" i="26"/>
  <c r="V80" i="26"/>
  <c r="T80" i="26"/>
  <c r="R80" i="26"/>
  <c r="P80" i="26"/>
  <c r="N80" i="26"/>
  <c r="L80" i="26"/>
  <c r="J80" i="26"/>
  <c r="H80" i="26"/>
  <c r="F80" i="26"/>
  <c r="D80" i="26"/>
  <c r="B80" i="26"/>
  <c r="AK79" i="26"/>
  <c r="AI79" i="26"/>
  <c r="AG79" i="26"/>
  <c r="AE79" i="26"/>
  <c r="AC79" i="26"/>
  <c r="AA79" i="26"/>
  <c r="Y79" i="26"/>
  <c r="W79" i="26"/>
  <c r="U79" i="26"/>
  <c r="S79" i="26"/>
  <c r="Q79" i="26"/>
  <c r="O79" i="26"/>
  <c r="M79" i="26"/>
  <c r="K79" i="26"/>
  <c r="I79" i="26"/>
  <c r="G79" i="26"/>
  <c r="E79" i="26"/>
  <c r="C79" i="26"/>
  <c r="AL78" i="26"/>
  <c r="AJ78" i="26"/>
  <c r="AH78" i="26"/>
  <c r="AF78" i="26"/>
  <c r="AD78" i="26"/>
  <c r="AB78" i="26"/>
  <c r="Z78" i="26"/>
  <c r="X78" i="26"/>
  <c r="V78" i="26"/>
  <c r="T78" i="26"/>
  <c r="R78" i="26"/>
  <c r="P78" i="26"/>
  <c r="N78" i="26"/>
  <c r="L78" i="26"/>
  <c r="J78" i="26"/>
  <c r="H78" i="26"/>
  <c r="F78" i="26"/>
  <c r="D78" i="26"/>
  <c r="B78" i="26"/>
  <c r="AK77" i="26"/>
  <c r="AI77" i="26"/>
  <c r="AG77" i="26"/>
  <c r="AE77" i="26"/>
  <c r="AC77" i="26"/>
  <c r="AA77" i="26"/>
  <c r="Y77" i="26"/>
  <c r="W77" i="26"/>
  <c r="U77" i="26"/>
  <c r="S77" i="26"/>
  <c r="Q77" i="26"/>
  <c r="O77" i="26"/>
  <c r="M77" i="26"/>
  <c r="O90" i="26"/>
  <c r="M90" i="26"/>
  <c r="K90" i="26"/>
  <c r="I90" i="26"/>
  <c r="G90" i="26"/>
  <c r="E90" i="26"/>
  <c r="C90" i="26"/>
  <c r="AL89" i="26"/>
  <c r="AJ89" i="26"/>
  <c r="AH89" i="26"/>
  <c r="AF89" i="26"/>
  <c r="AD89" i="26"/>
  <c r="AB89" i="26"/>
  <c r="Z89" i="26"/>
  <c r="X89" i="26"/>
  <c r="V89" i="26"/>
  <c r="T89" i="26"/>
  <c r="R89" i="26"/>
  <c r="P89" i="26"/>
  <c r="N89" i="26"/>
  <c r="L89" i="26"/>
  <c r="J89" i="26"/>
  <c r="H89" i="26"/>
  <c r="F89" i="26"/>
  <c r="D89" i="26"/>
  <c r="B89" i="26"/>
  <c r="AK88" i="26"/>
  <c r="AI88" i="26"/>
  <c r="AG88" i="26"/>
  <c r="AE88" i="26"/>
  <c r="AC88" i="26"/>
  <c r="AA88" i="26"/>
  <c r="Y88" i="26"/>
  <c r="W88" i="26"/>
  <c r="U88" i="26"/>
  <c r="S88" i="26"/>
  <c r="Q88" i="26"/>
  <c r="O88" i="26"/>
  <c r="M88" i="26"/>
  <c r="K88" i="26"/>
  <c r="I88" i="26"/>
  <c r="G88" i="26"/>
  <c r="E88" i="26"/>
  <c r="C88" i="26"/>
  <c r="AL87" i="26"/>
  <c r="AJ87" i="26"/>
  <c r="AH87" i="26"/>
  <c r="AF87" i="26"/>
  <c r="AD87" i="26"/>
  <c r="AB87" i="26"/>
  <c r="Z87" i="26"/>
  <c r="X87" i="26"/>
  <c r="V87" i="26"/>
  <c r="T87" i="26"/>
  <c r="R87" i="26"/>
  <c r="P87" i="26"/>
  <c r="N87" i="26"/>
  <c r="L87" i="26"/>
  <c r="J87" i="26"/>
  <c r="H87" i="26"/>
  <c r="F87" i="26"/>
  <c r="D87" i="26"/>
  <c r="B87" i="26"/>
  <c r="AK86" i="26"/>
  <c r="AI86" i="26"/>
  <c r="AG86" i="26"/>
  <c r="AE86" i="26"/>
  <c r="AC86" i="26"/>
  <c r="AA86" i="26"/>
  <c r="Y86" i="26"/>
  <c r="W86" i="26"/>
  <c r="U86" i="26"/>
  <c r="S86" i="26"/>
  <c r="Q86" i="26"/>
  <c r="O86" i="26"/>
  <c r="M86" i="26"/>
  <c r="K86" i="26"/>
  <c r="I86" i="26"/>
  <c r="G86" i="26"/>
  <c r="E86" i="26"/>
  <c r="C86" i="26"/>
  <c r="AL85" i="26"/>
  <c r="AJ85" i="26"/>
  <c r="AH85" i="26"/>
  <c r="AF85" i="26"/>
  <c r="AD85" i="26"/>
  <c r="AB85" i="26"/>
  <c r="Z85" i="26"/>
  <c r="X85" i="26"/>
  <c r="V85" i="26"/>
  <c r="T85" i="26"/>
  <c r="R85" i="26"/>
  <c r="P85" i="26"/>
  <c r="N85" i="26"/>
  <c r="L85" i="26"/>
  <c r="J85" i="26"/>
  <c r="H85" i="26"/>
  <c r="F85" i="26"/>
  <c r="D85" i="26"/>
  <c r="B85" i="26"/>
  <c r="AK84" i="26"/>
  <c r="AI84" i="26"/>
  <c r="AG84" i="26"/>
  <c r="AE84" i="26"/>
  <c r="AC84" i="26"/>
  <c r="AA84" i="26"/>
  <c r="Y84" i="26"/>
  <c r="W84" i="26"/>
  <c r="U84" i="26"/>
  <c r="S84" i="26"/>
  <c r="Q84" i="26"/>
  <c r="O84" i="26"/>
  <c r="M84" i="26"/>
  <c r="K84" i="26"/>
  <c r="I84" i="26"/>
  <c r="G84" i="26"/>
  <c r="E84" i="26"/>
  <c r="C84" i="26"/>
  <c r="AL83" i="26"/>
  <c r="AJ83" i="26"/>
  <c r="AH83" i="26"/>
  <c r="AF83" i="26"/>
  <c r="AD83" i="26"/>
  <c r="AB83" i="26"/>
  <c r="Z83" i="26"/>
  <c r="X83" i="26"/>
  <c r="V83" i="26"/>
  <c r="T83" i="26"/>
  <c r="R83" i="26"/>
  <c r="P83" i="26"/>
  <c r="N83" i="26"/>
  <c r="L83" i="26"/>
  <c r="J83" i="26"/>
  <c r="H83" i="26"/>
  <c r="F83" i="26"/>
  <c r="D83" i="26"/>
  <c r="B83" i="26"/>
  <c r="AK82" i="26"/>
  <c r="AI82" i="26"/>
  <c r="AG82" i="26"/>
  <c r="AE82" i="26"/>
  <c r="AC82" i="26"/>
  <c r="AA82" i="26"/>
  <c r="Y82" i="26"/>
  <c r="W82" i="26"/>
  <c r="U82" i="26"/>
  <c r="S82" i="26"/>
  <c r="Q82" i="26"/>
  <c r="O82" i="26"/>
  <c r="M82" i="26"/>
  <c r="K82" i="26"/>
  <c r="I82" i="26"/>
  <c r="G82" i="26"/>
  <c r="E82" i="26"/>
  <c r="C82" i="26"/>
  <c r="AL81" i="26"/>
  <c r="AJ81" i="26"/>
  <c r="AH81" i="26"/>
  <c r="AF81" i="26"/>
  <c r="AD81" i="26"/>
  <c r="AB81" i="26"/>
  <c r="Z81" i="26"/>
  <c r="X81" i="26"/>
  <c r="V81" i="26"/>
  <c r="T81" i="26"/>
  <c r="R81" i="26"/>
  <c r="P81" i="26"/>
  <c r="N81" i="26"/>
  <c r="L81" i="26"/>
  <c r="J81" i="26"/>
  <c r="H81" i="26"/>
  <c r="F81" i="26"/>
  <c r="D81" i="26"/>
  <c r="B81" i="26"/>
  <c r="AK80" i="26"/>
  <c r="AI80" i="26"/>
  <c r="AG80" i="26"/>
  <c r="AE80" i="26"/>
  <c r="AC80" i="26"/>
  <c r="AA80" i="26"/>
  <c r="Y80" i="26"/>
  <c r="W80" i="26"/>
  <c r="U80" i="26"/>
  <c r="S80" i="26"/>
  <c r="Q80" i="26"/>
  <c r="O80" i="26"/>
  <c r="M80" i="26"/>
  <c r="K80" i="26"/>
  <c r="I80" i="26"/>
  <c r="G80" i="26"/>
  <c r="E80" i="26"/>
  <c r="C80" i="26"/>
  <c r="AL79" i="26"/>
  <c r="AJ79" i="26"/>
  <c r="AH79" i="26"/>
  <c r="AF79" i="26"/>
  <c r="AD79" i="26"/>
  <c r="AB79" i="26"/>
  <c r="Z79" i="26"/>
  <c r="X79" i="26"/>
  <c r="V79" i="26"/>
  <c r="T79" i="26"/>
  <c r="R79" i="26"/>
  <c r="P79" i="26"/>
  <c r="N79" i="26"/>
  <c r="L79" i="26"/>
  <c r="J79" i="26"/>
  <c r="H79" i="26"/>
  <c r="F79" i="26"/>
  <c r="D79" i="26"/>
  <c r="B79" i="26"/>
  <c r="AK78" i="26"/>
  <c r="AI78" i="26"/>
  <c r="AG78" i="26"/>
  <c r="AE78" i="26"/>
  <c r="AC78" i="26"/>
  <c r="AA78" i="26"/>
  <c r="Y78" i="26"/>
  <c r="W78" i="26"/>
  <c r="U78" i="26"/>
  <c r="S78" i="26"/>
  <c r="Q78" i="26"/>
  <c r="O78" i="26"/>
  <c r="M78" i="26"/>
  <c r="K78" i="26"/>
  <c r="I78" i="26"/>
  <c r="G78" i="26"/>
  <c r="E78" i="26"/>
  <c r="C78" i="26"/>
  <c r="AL77" i="26"/>
  <c r="AJ77" i="26"/>
  <c r="AH77" i="26"/>
  <c r="AF77" i="26"/>
  <c r="AD77" i="26"/>
  <c r="AB77" i="26"/>
  <c r="Z77" i="26"/>
  <c r="X77" i="26"/>
  <c r="V77" i="26"/>
  <c r="T77" i="26"/>
  <c r="R77" i="26"/>
  <c r="P77" i="26"/>
  <c r="N77" i="26"/>
  <c r="L77" i="26"/>
  <c r="AM46" i="26"/>
  <c r="AN47" i="26"/>
  <c r="AM48" i="26"/>
  <c r="AN49" i="26"/>
  <c r="AM50" i="26"/>
  <c r="AN51" i="26"/>
  <c r="AM52" i="26"/>
  <c r="AN53" i="26"/>
  <c r="AM54" i="26"/>
  <c r="AN55" i="26"/>
  <c r="AM56" i="26"/>
  <c r="AN57" i="26"/>
  <c r="AM58" i="26"/>
  <c r="AN59" i="26"/>
  <c r="AM60" i="26"/>
  <c r="AN61" i="26"/>
  <c r="AM62" i="26"/>
  <c r="AN63" i="26"/>
  <c r="AM64" i="26"/>
  <c r="AN65" i="26"/>
  <c r="AM66" i="26"/>
  <c r="AN67" i="26"/>
  <c r="AM68" i="26"/>
  <c r="AN69" i="26"/>
  <c r="C77" i="26"/>
  <c r="E77" i="26"/>
  <c r="G77" i="26"/>
  <c r="I77" i="26"/>
  <c r="K77" i="26"/>
  <c r="B77" i="26"/>
  <c r="D77" i="26"/>
  <c r="F77" i="26"/>
  <c r="H77" i="26"/>
  <c r="J77" i="26"/>
  <c r="AN107" i="26"/>
  <c r="AN108" i="26"/>
  <c r="AN109" i="26"/>
  <c r="AN110" i="26"/>
  <c r="AN111" i="26"/>
  <c r="AN112" i="26"/>
  <c r="AN113" i="26"/>
  <c r="AN114" i="26"/>
  <c r="AN115" i="26"/>
  <c r="AN116" i="26"/>
  <c r="AN117" i="26"/>
  <c r="AN118" i="26"/>
  <c r="AN119" i="26"/>
  <c r="AN120" i="26"/>
  <c r="AN121" i="26"/>
  <c r="AN122" i="26"/>
  <c r="AN123" i="26"/>
  <c r="AN124" i="26"/>
  <c r="AN125" i="26"/>
  <c r="AN126" i="26"/>
  <c r="AN127" i="26"/>
  <c r="AN128" i="26"/>
  <c r="AN129" i="26"/>
  <c r="AN130" i="26"/>
  <c r="AM107" i="26"/>
  <c r="AM108" i="26"/>
  <c r="AM109" i="26"/>
  <c r="AM110" i="26"/>
  <c r="AM111" i="26"/>
  <c r="AM112" i="26"/>
  <c r="AM113" i="26"/>
  <c r="AM114" i="26"/>
  <c r="AM115" i="26"/>
  <c r="AM116" i="26"/>
  <c r="AM117" i="26"/>
  <c r="AM118" i="26"/>
  <c r="AM119" i="26"/>
  <c r="AM120" i="26"/>
  <c r="AM121" i="26"/>
  <c r="AM122" i="26"/>
  <c r="AM123" i="26"/>
  <c r="AM124" i="26"/>
  <c r="AM125" i="26"/>
  <c r="AM126" i="26"/>
  <c r="AM127" i="26"/>
  <c r="AM128" i="26"/>
  <c r="AM129" i="26"/>
  <c r="AM130" i="26"/>
  <c r="AL100" i="13"/>
  <c r="AJ100" i="13"/>
  <c r="AH100" i="13"/>
  <c r="AF100" i="13"/>
  <c r="AD100" i="13"/>
  <c r="AB100" i="13"/>
  <c r="Z100" i="13"/>
  <c r="X100" i="13"/>
  <c r="V100" i="13"/>
  <c r="T100" i="13"/>
  <c r="R100" i="13"/>
  <c r="P100" i="13"/>
  <c r="N100" i="13"/>
  <c r="L100" i="13"/>
  <c r="J100" i="13"/>
  <c r="H100" i="13"/>
  <c r="F100" i="13"/>
  <c r="D100" i="13"/>
  <c r="B100" i="13"/>
  <c r="AK99" i="13"/>
  <c r="AI99" i="13"/>
  <c r="AG99" i="13"/>
  <c r="AE99" i="13"/>
  <c r="AC99" i="13"/>
  <c r="AA99" i="13"/>
  <c r="Y99" i="13"/>
  <c r="W99" i="13"/>
  <c r="U99" i="13"/>
  <c r="S99" i="13"/>
  <c r="Q99" i="13"/>
  <c r="O99" i="13"/>
  <c r="M99" i="13"/>
  <c r="K99" i="13"/>
  <c r="I99" i="13"/>
  <c r="G99" i="13"/>
  <c r="E99" i="13"/>
  <c r="C99" i="13"/>
  <c r="AL98" i="13"/>
  <c r="AJ98" i="13"/>
  <c r="AH98" i="13"/>
  <c r="AF98" i="13"/>
  <c r="AD98" i="13"/>
  <c r="AB98" i="13"/>
  <c r="Z98" i="13"/>
  <c r="X98" i="13"/>
  <c r="V98" i="13"/>
  <c r="T98" i="13"/>
  <c r="R98" i="13"/>
  <c r="P98" i="13"/>
  <c r="N98" i="13"/>
  <c r="L98" i="13"/>
  <c r="J98" i="13"/>
  <c r="H98" i="13"/>
  <c r="F98" i="13"/>
  <c r="D98" i="13"/>
  <c r="B98" i="13"/>
  <c r="AK97" i="13"/>
  <c r="AI97" i="13"/>
  <c r="AG97" i="13"/>
  <c r="AE97" i="13"/>
  <c r="AC97" i="13"/>
  <c r="AA97" i="13"/>
  <c r="Y97" i="13"/>
  <c r="W97" i="13"/>
  <c r="U97" i="13"/>
  <c r="S97" i="13"/>
  <c r="Q97" i="13"/>
  <c r="O97" i="13"/>
  <c r="M97" i="13"/>
  <c r="K97" i="13"/>
  <c r="I97" i="13"/>
  <c r="G97" i="13"/>
  <c r="E97" i="13"/>
  <c r="C97" i="13"/>
  <c r="AL96" i="13"/>
  <c r="AJ96" i="13"/>
  <c r="AH96" i="13"/>
  <c r="AF96" i="13"/>
  <c r="AD96" i="13"/>
  <c r="AB96" i="13"/>
  <c r="Z96" i="13"/>
  <c r="X96" i="13"/>
  <c r="V96" i="13"/>
  <c r="T96" i="13"/>
  <c r="R96" i="13"/>
  <c r="P96" i="13"/>
  <c r="N96" i="13"/>
  <c r="L96" i="13"/>
  <c r="J96" i="13"/>
  <c r="H96" i="13"/>
  <c r="F96" i="13"/>
  <c r="D96" i="13"/>
  <c r="B96" i="13"/>
  <c r="AK95" i="13"/>
  <c r="AI95" i="13"/>
  <c r="AG95" i="13"/>
  <c r="AE95" i="13"/>
  <c r="AC95" i="13"/>
  <c r="AA95" i="13"/>
  <c r="Y95" i="13"/>
  <c r="W95" i="13"/>
  <c r="U95" i="13"/>
  <c r="S95" i="13"/>
  <c r="Q95" i="13"/>
  <c r="O95" i="13"/>
  <c r="M95" i="13"/>
  <c r="K95" i="13"/>
  <c r="I95" i="13"/>
  <c r="G95" i="13"/>
  <c r="E95" i="13"/>
  <c r="C95" i="13"/>
  <c r="AL94" i="13"/>
  <c r="AJ94" i="13"/>
  <c r="AH94" i="13"/>
  <c r="AF94" i="13"/>
  <c r="AD94" i="13"/>
  <c r="AB94" i="13"/>
  <c r="Z94" i="13"/>
  <c r="X94" i="13"/>
  <c r="V94" i="13"/>
  <c r="T94" i="13"/>
  <c r="R94" i="13"/>
  <c r="P94" i="13"/>
  <c r="N94" i="13"/>
  <c r="L94" i="13"/>
  <c r="J94" i="13"/>
  <c r="H94" i="13"/>
  <c r="F94" i="13"/>
  <c r="D94" i="13"/>
  <c r="B94" i="13"/>
  <c r="AK93" i="13"/>
  <c r="AI93" i="13"/>
  <c r="AG93" i="13"/>
  <c r="AE93" i="13"/>
  <c r="AC93" i="13"/>
  <c r="AA93" i="13"/>
  <c r="Y93" i="13"/>
  <c r="W93" i="13"/>
  <c r="U93" i="13"/>
  <c r="S93" i="13"/>
  <c r="Q93" i="13"/>
  <c r="O93" i="13"/>
  <c r="M93" i="13"/>
  <c r="K93" i="13"/>
  <c r="I93" i="13"/>
  <c r="G93" i="13"/>
  <c r="E93" i="13"/>
  <c r="C93" i="13"/>
  <c r="AL92" i="13"/>
  <c r="AJ92" i="13"/>
  <c r="AH92" i="13"/>
  <c r="AF92" i="13"/>
  <c r="AD92" i="13"/>
  <c r="AB92" i="13"/>
  <c r="Z92" i="13"/>
  <c r="X92" i="13"/>
  <c r="V92" i="13"/>
  <c r="T92" i="13"/>
  <c r="R92" i="13"/>
  <c r="P92" i="13"/>
  <c r="N92" i="13"/>
  <c r="L92" i="13"/>
  <c r="J92" i="13"/>
  <c r="H92" i="13"/>
  <c r="F92" i="13"/>
  <c r="D92" i="13"/>
  <c r="B92" i="13"/>
  <c r="AK91" i="13"/>
  <c r="AI91" i="13"/>
  <c r="AG91" i="13"/>
  <c r="AE91" i="13"/>
  <c r="AC91" i="13"/>
  <c r="AA91" i="13"/>
  <c r="Y91" i="13"/>
  <c r="W91" i="13"/>
  <c r="U91" i="13"/>
  <c r="S91" i="13"/>
  <c r="Q91" i="13"/>
  <c r="O91" i="13"/>
  <c r="M91" i="13"/>
  <c r="K91" i="13"/>
  <c r="I91" i="13"/>
  <c r="G91" i="13"/>
  <c r="E91" i="13"/>
  <c r="C91" i="13"/>
  <c r="AL90" i="13"/>
  <c r="AJ90" i="13"/>
  <c r="AH90" i="13"/>
  <c r="AF90" i="13"/>
  <c r="AD90" i="13"/>
  <c r="AB90" i="13"/>
  <c r="Z90" i="13"/>
  <c r="X90" i="13"/>
  <c r="V90" i="13"/>
  <c r="T90" i="13"/>
  <c r="R90" i="13"/>
  <c r="P90" i="13"/>
  <c r="AK100" i="13"/>
  <c r="AI100" i="13"/>
  <c r="AG100" i="13"/>
  <c r="AE100" i="13"/>
  <c r="AC100" i="13"/>
  <c r="AA100" i="13"/>
  <c r="Y100" i="13"/>
  <c r="W100" i="13"/>
  <c r="U100" i="13"/>
  <c r="S100" i="13"/>
  <c r="Q100" i="13"/>
  <c r="O100" i="13"/>
  <c r="M100" i="13"/>
  <c r="K100" i="13"/>
  <c r="I100" i="13"/>
  <c r="G100" i="13"/>
  <c r="E100" i="13"/>
  <c r="C100" i="13"/>
  <c r="AL99" i="13"/>
  <c r="AJ99" i="13"/>
  <c r="AH99" i="13"/>
  <c r="AF99" i="13"/>
  <c r="AD99" i="13"/>
  <c r="AB99" i="13"/>
  <c r="Z99" i="13"/>
  <c r="X99" i="13"/>
  <c r="V99" i="13"/>
  <c r="T99" i="13"/>
  <c r="R99" i="13"/>
  <c r="P99" i="13"/>
  <c r="N99" i="13"/>
  <c r="L99" i="13"/>
  <c r="J99" i="13"/>
  <c r="H99" i="13"/>
  <c r="F99" i="13"/>
  <c r="D99" i="13"/>
  <c r="B99" i="13"/>
  <c r="AK98" i="13"/>
  <c r="AI98" i="13"/>
  <c r="AG98" i="13"/>
  <c r="AE98" i="13"/>
  <c r="AC98" i="13"/>
  <c r="AA98" i="13"/>
  <c r="Y98" i="13"/>
  <c r="W98" i="13"/>
  <c r="U98" i="13"/>
  <c r="S98" i="13"/>
  <c r="Q98" i="13"/>
  <c r="O98" i="13"/>
  <c r="M98" i="13"/>
  <c r="K98" i="13"/>
  <c r="I98" i="13"/>
  <c r="G98" i="13"/>
  <c r="E98" i="13"/>
  <c r="C98" i="13"/>
  <c r="AL97" i="13"/>
  <c r="AJ97" i="13"/>
  <c r="AH97" i="13"/>
  <c r="AF97" i="13"/>
  <c r="AD97" i="13"/>
  <c r="AB97" i="13"/>
  <c r="Z97" i="13"/>
  <c r="X97" i="13"/>
  <c r="V97" i="13"/>
  <c r="T97" i="13"/>
  <c r="R97" i="13"/>
  <c r="P97" i="13"/>
  <c r="N97" i="13"/>
  <c r="L97" i="13"/>
  <c r="J97" i="13"/>
  <c r="H97" i="13"/>
  <c r="F97" i="13"/>
  <c r="D97" i="13"/>
  <c r="B97" i="13"/>
  <c r="AK96" i="13"/>
  <c r="AI96" i="13"/>
  <c r="AG96" i="13"/>
  <c r="AE96" i="13"/>
  <c r="AC96" i="13"/>
  <c r="AA96" i="13"/>
  <c r="Y96" i="13"/>
  <c r="W96" i="13"/>
  <c r="U96" i="13"/>
  <c r="S96" i="13"/>
  <c r="Q96" i="13"/>
  <c r="O96" i="13"/>
  <c r="M96" i="13"/>
  <c r="K96" i="13"/>
  <c r="I96" i="13"/>
  <c r="G96" i="13"/>
  <c r="E96" i="13"/>
  <c r="C96" i="13"/>
  <c r="AL95" i="13"/>
  <c r="AJ95" i="13"/>
  <c r="AH95" i="13"/>
  <c r="AF95" i="13"/>
  <c r="AD95" i="13"/>
  <c r="AB95" i="13"/>
  <c r="Z95" i="13"/>
  <c r="X95" i="13"/>
  <c r="V95" i="13"/>
  <c r="T95" i="13"/>
  <c r="R95" i="13"/>
  <c r="P95" i="13"/>
  <c r="N95" i="13"/>
  <c r="L95" i="13"/>
  <c r="J95" i="13"/>
  <c r="H95" i="13"/>
  <c r="F95" i="13"/>
  <c r="D95" i="13"/>
  <c r="B95" i="13"/>
  <c r="AK94" i="13"/>
  <c r="AI94" i="13"/>
  <c r="AG94" i="13"/>
  <c r="AE94" i="13"/>
  <c r="AC94" i="13"/>
  <c r="AA94" i="13"/>
  <c r="Y94" i="13"/>
  <c r="W94" i="13"/>
  <c r="U94" i="13"/>
  <c r="S94" i="13"/>
  <c r="Q94" i="13"/>
  <c r="O94" i="13"/>
  <c r="M94" i="13"/>
  <c r="K94" i="13"/>
  <c r="I94" i="13"/>
  <c r="G94" i="13"/>
  <c r="E94" i="13"/>
  <c r="C94" i="13"/>
  <c r="AL93" i="13"/>
  <c r="AJ93" i="13"/>
  <c r="AH93" i="13"/>
  <c r="AF93" i="13"/>
  <c r="AD93" i="13"/>
  <c r="AB93" i="13"/>
  <c r="Z93" i="13"/>
  <c r="X93" i="13"/>
  <c r="V93" i="13"/>
  <c r="T93" i="13"/>
  <c r="R93" i="13"/>
  <c r="P93" i="13"/>
  <c r="N93" i="13"/>
  <c r="L93" i="13"/>
  <c r="J93" i="13"/>
  <c r="H93" i="13"/>
  <c r="F93" i="13"/>
  <c r="D93" i="13"/>
  <c r="B93" i="13"/>
  <c r="AK92" i="13"/>
  <c r="AI92" i="13"/>
  <c r="AG92" i="13"/>
  <c r="AE92" i="13"/>
  <c r="AC92" i="13"/>
  <c r="AA92" i="13"/>
  <c r="Y92" i="13"/>
  <c r="W92" i="13"/>
  <c r="U92" i="13"/>
  <c r="S92" i="13"/>
  <c r="Q92" i="13"/>
  <c r="O92" i="13"/>
  <c r="M92" i="13"/>
  <c r="K92" i="13"/>
  <c r="I92" i="13"/>
  <c r="G92" i="13"/>
  <c r="E92" i="13"/>
  <c r="C92" i="13"/>
  <c r="AL91" i="13"/>
  <c r="AJ91" i="13"/>
  <c r="AH91" i="13"/>
  <c r="AF91" i="13"/>
  <c r="AD91" i="13"/>
  <c r="AB91" i="13"/>
  <c r="Z91" i="13"/>
  <c r="X91" i="13"/>
  <c r="V91" i="13"/>
  <c r="T91" i="13"/>
  <c r="R91" i="13"/>
  <c r="P91" i="13"/>
  <c r="N91" i="13"/>
  <c r="L91" i="13"/>
  <c r="J91" i="13"/>
  <c r="H91" i="13"/>
  <c r="F91" i="13"/>
  <c r="D91" i="13"/>
  <c r="B91" i="13"/>
  <c r="AK90" i="13"/>
  <c r="AI90" i="13"/>
  <c r="AG90" i="13"/>
  <c r="AE90" i="13"/>
  <c r="AC90" i="13"/>
  <c r="AA90" i="13"/>
  <c r="Y90" i="13"/>
  <c r="W90" i="13"/>
  <c r="U90" i="13"/>
  <c r="S90" i="13"/>
  <c r="Q90" i="13"/>
  <c r="O90" i="13"/>
  <c r="M90" i="13"/>
  <c r="K90" i="13"/>
  <c r="I90" i="13"/>
  <c r="G90" i="13"/>
  <c r="E90" i="13"/>
  <c r="C90" i="13"/>
  <c r="AL89" i="13"/>
  <c r="L90" i="13"/>
  <c r="H90" i="13"/>
  <c r="D90" i="13"/>
  <c r="AJ89" i="13"/>
  <c r="AH89" i="13"/>
  <c r="AF89" i="13"/>
  <c r="AD89" i="13"/>
  <c r="AB89" i="13"/>
  <c r="Z89" i="13"/>
  <c r="X89" i="13"/>
  <c r="V89" i="13"/>
  <c r="T89" i="13"/>
  <c r="R89" i="13"/>
  <c r="P89" i="13"/>
  <c r="N89" i="13"/>
  <c r="L89" i="13"/>
  <c r="J89" i="13"/>
  <c r="H89" i="13"/>
  <c r="F89" i="13"/>
  <c r="D89" i="13"/>
  <c r="B89" i="13"/>
  <c r="AK88" i="13"/>
  <c r="AI88" i="13"/>
  <c r="AG88" i="13"/>
  <c r="AE88" i="13"/>
  <c r="AC88" i="13"/>
  <c r="AA88" i="13"/>
  <c r="Y88" i="13"/>
  <c r="W88" i="13"/>
  <c r="U88" i="13"/>
  <c r="S88" i="13"/>
  <c r="Q88" i="13"/>
  <c r="O88" i="13"/>
  <c r="M88" i="13"/>
  <c r="K88" i="13"/>
  <c r="I88" i="13"/>
  <c r="G88" i="13"/>
  <c r="E88" i="13"/>
  <c r="C88" i="13"/>
  <c r="AL87" i="13"/>
  <c r="AJ87" i="13"/>
  <c r="AH87" i="13"/>
  <c r="AF87" i="13"/>
  <c r="AD87" i="13"/>
  <c r="AB87" i="13"/>
  <c r="Z87" i="13"/>
  <c r="X87" i="13"/>
  <c r="V87" i="13"/>
  <c r="T87" i="13"/>
  <c r="R87" i="13"/>
  <c r="P87" i="13"/>
  <c r="N87" i="13"/>
  <c r="L87" i="13"/>
  <c r="J87" i="13"/>
  <c r="H87" i="13"/>
  <c r="F87" i="13"/>
  <c r="D87" i="13"/>
  <c r="B87" i="13"/>
  <c r="AK86" i="13"/>
  <c r="AI86" i="13"/>
  <c r="AG86" i="13"/>
  <c r="AE86" i="13"/>
  <c r="AC86" i="13"/>
  <c r="AA86" i="13"/>
  <c r="Y86" i="13"/>
  <c r="W86" i="13"/>
  <c r="U86" i="13"/>
  <c r="S86" i="13"/>
  <c r="Q86" i="13"/>
  <c r="O86" i="13"/>
  <c r="M86" i="13"/>
  <c r="K86" i="13"/>
  <c r="I86" i="13"/>
  <c r="G86" i="13"/>
  <c r="E86" i="13"/>
  <c r="C86" i="13"/>
  <c r="AL85" i="13"/>
  <c r="AJ85" i="13"/>
  <c r="AH85" i="13"/>
  <c r="AF85" i="13"/>
  <c r="AD85" i="13"/>
  <c r="AB85" i="13"/>
  <c r="Z85" i="13"/>
  <c r="X85" i="13"/>
  <c r="V85" i="13"/>
  <c r="T85" i="13"/>
  <c r="R85" i="13"/>
  <c r="P85" i="13"/>
  <c r="N85" i="13"/>
  <c r="L85" i="13"/>
  <c r="J85" i="13"/>
  <c r="H85" i="13"/>
  <c r="F85" i="13"/>
  <c r="D85" i="13"/>
  <c r="B85" i="13"/>
  <c r="AK84" i="13"/>
  <c r="AI84" i="13"/>
  <c r="AG84" i="13"/>
  <c r="AE84" i="13"/>
  <c r="AC84" i="13"/>
  <c r="AA84" i="13"/>
  <c r="Y84" i="13"/>
  <c r="W84" i="13"/>
  <c r="U84" i="13"/>
  <c r="S84" i="13"/>
  <c r="Q84" i="13"/>
  <c r="O84" i="13"/>
  <c r="M84" i="13"/>
  <c r="K84" i="13"/>
  <c r="I84" i="13"/>
  <c r="G84" i="13"/>
  <c r="E84" i="13"/>
  <c r="C84" i="13"/>
  <c r="AL83" i="13"/>
  <c r="AJ83" i="13"/>
  <c r="AH83" i="13"/>
  <c r="AF83" i="13"/>
  <c r="AD83" i="13"/>
  <c r="AB83" i="13"/>
  <c r="Z83" i="13"/>
  <c r="X83" i="13"/>
  <c r="V83" i="13"/>
  <c r="T83" i="13"/>
  <c r="R83" i="13"/>
  <c r="P83" i="13"/>
  <c r="N83" i="13"/>
  <c r="L83" i="13"/>
  <c r="J83" i="13"/>
  <c r="H83" i="13"/>
  <c r="F83" i="13"/>
  <c r="D83" i="13"/>
  <c r="B83" i="13"/>
  <c r="AK82" i="13"/>
  <c r="AI82" i="13"/>
  <c r="AG82" i="13"/>
  <c r="AE82" i="13"/>
  <c r="AC82" i="13"/>
  <c r="AA82" i="13"/>
  <c r="Y82" i="13"/>
  <c r="W82" i="13"/>
  <c r="U82" i="13"/>
  <c r="S82" i="13"/>
  <c r="Q82" i="13"/>
  <c r="O82" i="13"/>
  <c r="M82" i="13"/>
  <c r="K82" i="13"/>
  <c r="I82" i="13"/>
  <c r="G82" i="13"/>
  <c r="E82" i="13"/>
  <c r="C82" i="13"/>
  <c r="AL81" i="13"/>
  <c r="AJ81" i="13"/>
  <c r="AH81" i="13"/>
  <c r="AF81" i="13"/>
  <c r="AD81" i="13"/>
  <c r="AB81" i="13"/>
  <c r="Z81" i="13"/>
  <c r="X81" i="13"/>
  <c r="V81" i="13"/>
  <c r="T81" i="13"/>
  <c r="R81" i="13"/>
  <c r="P81" i="13"/>
  <c r="N81" i="13"/>
  <c r="L81" i="13"/>
  <c r="J81" i="13"/>
  <c r="H81" i="13"/>
  <c r="F81" i="13"/>
  <c r="D81" i="13"/>
  <c r="B81" i="13"/>
  <c r="AK80" i="13"/>
  <c r="AI80" i="13"/>
  <c r="AG80" i="13"/>
  <c r="AE80" i="13"/>
  <c r="AC80" i="13"/>
  <c r="AA80" i="13"/>
  <c r="Y80" i="13"/>
  <c r="W80" i="13"/>
  <c r="U80" i="13"/>
  <c r="S80" i="13"/>
  <c r="Q80" i="13"/>
  <c r="O80" i="13"/>
  <c r="M80" i="13"/>
  <c r="K80" i="13"/>
  <c r="I80" i="13"/>
  <c r="G80" i="13"/>
  <c r="E80" i="13"/>
  <c r="C80" i="13"/>
  <c r="AL79" i="13"/>
  <c r="AJ79" i="13"/>
  <c r="AH79" i="13"/>
  <c r="AF79" i="13"/>
  <c r="AD79" i="13"/>
  <c r="AB79" i="13"/>
  <c r="Z79" i="13"/>
  <c r="X79" i="13"/>
  <c r="V79" i="13"/>
  <c r="T79" i="13"/>
  <c r="R79" i="13"/>
  <c r="P79" i="13"/>
  <c r="N79" i="13"/>
  <c r="L79" i="13"/>
  <c r="J79" i="13"/>
  <c r="H79" i="13"/>
  <c r="F79" i="13"/>
  <c r="D79" i="13"/>
  <c r="B79" i="13"/>
  <c r="AK78" i="13"/>
  <c r="AI78" i="13"/>
  <c r="AG78" i="13"/>
  <c r="AE78" i="13"/>
  <c r="AC78" i="13"/>
  <c r="AA78" i="13"/>
  <c r="Y78" i="13"/>
  <c r="W78" i="13"/>
  <c r="U78" i="13"/>
  <c r="S78" i="13"/>
  <c r="Q78" i="13"/>
  <c r="O78" i="13"/>
  <c r="M78" i="13"/>
  <c r="K78" i="13"/>
  <c r="I78" i="13"/>
  <c r="G78" i="13"/>
  <c r="E78" i="13"/>
  <c r="C78" i="13"/>
  <c r="AL77" i="13"/>
  <c r="AJ77" i="13"/>
  <c r="AH77" i="13"/>
  <c r="AF77" i="13"/>
  <c r="AD77" i="13"/>
  <c r="AB77" i="13"/>
  <c r="Z77" i="13"/>
  <c r="X77" i="13"/>
  <c r="V77" i="13"/>
  <c r="T77" i="13"/>
  <c r="R77" i="13"/>
  <c r="P77" i="13"/>
  <c r="N77" i="13"/>
  <c r="L77" i="13"/>
  <c r="J77" i="13"/>
  <c r="H77" i="13"/>
  <c r="F77" i="13"/>
  <c r="D77" i="13"/>
  <c r="B77" i="13"/>
  <c r="N90" i="13"/>
  <c r="J90" i="13"/>
  <c r="F90" i="13"/>
  <c r="B90" i="13"/>
  <c r="AK89" i="13"/>
  <c r="AI89" i="13"/>
  <c r="AG89" i="13"/>
  <c r="AE89" i="13"/>
  <c r="AC89" i="13"/>
  <c r="AA89" i="13"/>
  <c r="Y89" i="13"/>
  <c r="W89" i="13"/>
  <c r="U89" i="13"/>
  <c r="S89" i="13"/>
  <c r="Q89" i="13"/>
  <c r="O89" i="13"/>
  <c r="M89" i="13"/>
  <c r="K89" i="13"/>
  <c r="I89" i="13"/>
  <c r="G89" i="13"/>
  <c r="E89" i="13"/>
  <c r="C89" i="13"/>
  <c r="AL88" i="13"/>
  <c r="AJ88" i="13"/>
  <c r="AH88" i="13"/>
  <c r="AF88" i="13"/>
  <c r="AD88" i="13"/>
  <c r="AB88" i="13"/>
  <c r="Z88" i="13"/>
  <c r="X88" i="13"/>
  <c r="V88" i="13"/>
  <c r="T88" i="13"/>
  <c r="R88" i="13"/>
  <c r="P88" i="13"/>
  <c r="N88" i="13"/>
  <c r="L88" i="13"/>
  <c r="J88" i="13"/>
  <c r="H88" i="13"/>
  <c r="F88" i="13"/>
  <c r="D88" i="13"/>
  <c r="B88" i="13"/>
  <c r="AK87" i="13"/>
  <c r="AI87" i="13"/>
  <c r="AG87" i="13"/>
  <c r="AE87" i="13"/>
  <c r="AC87" i="13"/>
  <c r="AA87" i="13"/>
  <c r="Y87" i="13"/>
  <c r="W87" i="13"/>
  <c r="U87" i="13"/>
  <c r="S87" i="13"/>
  <c r="Q87" i="13"/>
  <c r="O87" i="13"/>
  <c r="M87" i="13"/>
  <c r="K87" i="13"/>
  <c r="I87" i="13"/>
  <c r="G87" i="13"/>
  <c r="E87" i="13"/>
  <c r="C87" i="13"/>
  <c r="AL86" i="13"/>
  <c r="AJ86" i="13"/>
  <c r="AH86" i="13"/>
  <c r="AF86" i="13"/>
  <c r="AD86" i="13"/>
  <c r="AB86" i="13"/>
  <c r="Z86" i="13"/>
  <c r="X86" i="13"/>
  <c r="V86" i="13"/>
  <c r="T86" i="13"/>
  <c r="R86" i="13"/>
  <c r="P86" i="13"/>
  <c r="N86" i="13"/>
  <c r="L86" i="13"/>
  <c r="J86" i="13"/>
  <c r="H86" i="13"/>
  <c r="F86" i="13"/>
  <c r="D86" i="13"/>
  <c r="B86" i="13"/>
  <c r="AK85" i="13"/>
  <c r="AI85" i="13"/>
  <c r="AG85" i="13"/>
  <c r="AE85" i="13"/>
  <c r="AC85" i="13"/>
  <c r="AA85" i="13"/>
  <c r="Y85" i="13"/>
  <c r="W85" i="13"/>
  <c r="U85" i="13"/>
  <c r="S85" i="13"/>
  <c r="Q85" i="13"/>
  <c r="O85" i="13"/>
  <c r="M85" i="13"/>
  <c r="K85" i="13"/>
  <c r="I85" i="13"/>
  <c r="G85" i="13"/>
  <c r="E85" i="13"/>
  <c r="C85" i="13"/>
  <c r="AL84" i="13"/>
  <c r="AJ84" i="13"/>
  <c r="AH84" i="13"/>
  <c r="AF84" i="13"/>
  <c r="AD84" i="13"/>
  <c r="AB84" i="13"/>
  <c r="Z84" i="13"/>
  <c r="X84" i="13"/>
  <c r="V84" i="13"/>
  <c r="T84" i="13"/>
  <c r="R84" i="13"/>
  <c r="P84" i="13"/>
  <c r="N84" i="13"/>
  <c r="L84" i="13"/>
  <c r="J84" i="13"/>
  <c r="H84" i="13"/>
  <c r="F84" i="13"/>
  <c r="D84" i="13"/>
  <c r="B84" i="13"/>
  <c r="AK83" i="13"/>
  <c r="AI83" i="13"/>
  <c r="AG83" i="13"/>
  <c r="AE83" i="13"/>
  <c r="AC83" i="13"/>
  <c r="AA83" i="13"/>
  <c r="Y83" i="13"/>
  <c r="W83" i="13"/>
  <c r="U83" i="13"/>
  <c r="S83" i="13"/>
  <c r="Q83" i="13"/>
  <c r="O83" i="13"/>
  <c r="M83" i="13"/>
  <c r="K83" i="13"/>
  <c r="I83" i="13"/>
  <c r="G83" i="13"/>
  <c r="E83" i="13"/>
  <c r="C83" i="13"/>
  <c r="AL82" i="13"/>
  <c r="AJ82" i="13"/>
  <c r="AH82" i="13"/>
  <c r="AF82" i="13"/>
  <c r="AD82" i="13"/>
  <c r="AB82" i="13"/>
  <c r="Z82" i="13"/>
  <c r="X82" i="13"/>
  <c r="V82" i="13"/>
  <c r="T82" i="13"/>
  <c r="R82" i="13"/>
  <c r="P82" i="13"/>
  <c r="N82" i="13"/>
  <c r="L82" i="13"/>
  <c r="J82" i="13"/>
  <c r="H82" i="13"/>
  <c r="F82" i="13"/>
  <c r="D82" i="13"/>
  <c r="B82" i="13"/>
  <c r="AK81" i="13"/>
  <c r="AI81" i="13"/>
  <c r="AG81" i="13"/>
  <c r="AE81" i="13"/>
  <c r="AC81" i="13"/>
  <c r="AA81" i="13"/>
  <c r="Y81" i="13"/>
  <c r="W81" i="13"/>
  <c r="U81" i="13"/>
  <c r="S81" i="13"/>
  <c r="Q81" i="13"/>
  <c r="O81" i="13"/>
  <c r="M81" i="13"/>
  <c r="K81" i="13"/>
  <c r="I81" i="13"/>
  <c r="G81" i="13"/>
  <c r="E81" i="13"/>
  <c r="C81" i="13"/>
  <c r="AL80" i="13"/>
  <c r="AJ80" i="13"/>
  <c r="AH80" i="13"/>
  <c r="AF80" i="13"/>
  <c r="AD80" i="13"/>
  <c r="AB80" i="13"/>
  <c r="Z80" i="13"/>
  <c r="X80" i="13"/>
  <c r="V80" i="13"/>
  <c r="T80" i="13"/>
  <c r="R80" i="13"/>
  <c r="P80" i="13"/>
  <c r="N80" i="13"/>
  <c r="L80" i="13"/>
  <c r="J80" i="13"/>
  <c r="H80" i="13"/>
  <c r="F80" i="13"/>
  <c r="D80" i="13"/>
  <c r="B80" i="13"/>
  <c r="AK79" i="13"/>
  <c r="AI79" i="13"/>
  <c r="AG79" i="13"/>
  <c r="AE79" i="13"/>
  <c r="AC79" i="13"/>
  <c r="AA79" i="13"/>
  <c r="Y79" i="13"/>
  <c r="W79" i="13"/>
  <c r="U79" i="13"/>
  <c r="S79" i="13"/>
  <c r="Q79" i="13"/>
  <c r="O79" i="13"/>
  <c r="M79" i="13"/>
  <c r="K79" i="13"/>
  <c r="I79" i="13"/>
  <c r="G79" i="13"/>
  <c r="E79" i="13"/>
  <c r="C79" i="13"/>
  <c r="AL78" i="13"/>
  <c r="AJ78" i="13"/>
  <c r="AH78" i="13"/>
  <c r="AF78" i="13"/>
  <c r="AD78" i="13"/>
  <c r="AB78" i="13"/>
  <c r="Z78" i="13"/>
  <c r="X78" i="13"/>
  <c r="V78" i="13"/>
  <c r="T78" i="13"/>
  <c r="R78" i="13"/>
  <c r="P78" i="13"/>
  <c r="N78" i="13"/>
  <c r="L78" i="13"/>
  <c r="J78" i="13"/>
  <c r="H78" i="13"/>
  <c r="F78" i="13"/>
  <c r="D78" i="13"/>
  <c r="B78" i="13"/>
  <c r="AK77" i="13"/>
  <c r="AI77" i="13"/>
  <c r="AG77" i="13"/>
  <c r="AE77" i="13"/>
  <c r="AC77" i="13"/>
  <c r="AA77" i="13"/>
  <c r="Y77" i="13"/>
  <c r="W77" i="13"/>
  <c r="U77" i="13"/>
  <c r="S77" i="13"/>
  <c r="Q77" i="13"/>
  <c r="O77" i="13"/>
  <c r="M77" i="13"/>
  <c r="K77" i="13"/>
  <c r="I77" i="13"/>
  <c r="G77" i="13"/>
  <c r="E77" i="13"/>
  <c r="C77" i="13"/>
  <c r="AM46" i="13"/>
  <c r="AN47" i="13"/>
  <c r="AM48" i="13"/>
  <c r="AN49" i="13"/>
  <c r="AM50" i="13"/>
  <c r="AN51" i="13"/>
  <c r="AM52" i="13"/>
  <c r="AN53" i="13"/>
  <c r="AM54" i="13"/>
  <c r="AN55" i="13"/>
  <c r="AM56" i="13"/>
  <c r="AN57" i="13"/>
  <c r="AM58" i="13"/>
  <c r="AN59" i="13"/>
  <c r="AM60" i="13"/>
  <c r="AN61" i="13"/>
  <c r="AM62" i="13"/>
  <c r="AN63" i="13"/>
  <c r="AM64" i="13"/>
  <c r="AN65" i="13"/>
  <c r="AM66" i="13"/>
  <c r="AN67" i="13"/>
  <c r="AM68" i="13"/>
  <c r="AN69" i="13"/>
  <c r="AR131" i="13"/>
  <c r="AN107" i="13"/>
  <c r="AN108" i="13"/>
  <c r="AN109" i="13"/>
  <c r="AN110" i="13"/>
  <c r="AN111" i="13"/>
  <c r="AN112" i="13"/>
  <c r="AN113" i="13"/>
  <c r="AN114" i="13"/>
  <c r="AN115" i="13"/>
  <c r="AN116" i="13"/>
  <c r="AN117" i="13"/>
  <c r="AN118" i="13"/>
  <c r="AN119" i="13"/>
  <c r="AN120" i="13"/>
  <c r="AN121" i="13"/>
  <c r="AN122" i="13"/>
  <c r="AN123" i="13"/>
  <c r="AN124" i="13"/>
  <c r="AN125" i="13"/>
  <c r="AN126" i="13"/>
  <c r="AN127" i="13"/>
  <c r="AN128" i="13"/>
  <c r="AN129" i="13"/>
  <c r="AN130" i="13"/>
  <c r="AM107" i="13"/>
  <c r="AM108" i="13"/>
  <c r="AM109" i="13"/>
  <c r="AM110" i="13"/>
  <c r="AM111" i="13"/>
  <c r="AM112" i="13"/>
  <c r="AM113" i="13"/>
  <c r="AM114" i="13"/>
  <c r="AM115" i="13"/>
  <c r="AM116" i="13"/>
  <c r="AM117" i="13"/>
  <c r="AM118" i="13"/>
  <c r="AM119" i="13"/>
  <c r="AM120" i="13"/>
  <c r="AM121" i="13"/>
  <c r="AM122" i="13"/>
  <c r="AM123" i="13"/>
  <c r="AM124" i="13"/>
  <c r="AM125" i="13"/>
  <c r="AM126" i="13"/>
  <c r="AM127" i="13"/>
  <c r="AM128" i="13"/>
  <c r="AM129" i="13"/>
  <c r="AM130" i="13"/>
  <c r="AN46" i="12"/>
  <c r="AM47" i="12"/>
  <c r="AN48" i="12"/>
  <c r="AM49" i="12"/>
  <c r="AN50" i="12"/>
  <c r="AM51" i="12"/>
  <c r="AN52" i="12"/>
  <c r="AM53" i="12"/>
  <c r="AN54" i="12"/>
  <c r="AM55" i="12"/>
  <c r="AN56" i="12"/>
  <c r="AM57" i="12"/>
  <c r="AN58" i="12"/>
  <c r="AM59" i="12"/>
  <c r="AN60" i="12"/>
  <c r="AM61" i="12"/>
  <c r="AN62" i="12"/>
  <c r="AM63" i="12"/>
  <c r="AN64" i="12"/>
  <c r="AM65" i="12"/>
  <c r="AN66" i="12"/>
  <c r="AM67" i="12"/>
  <c r="AN68" i="12"/>
  <c r="AM69" i="12"/>
  <c r="B77" i="12"/>
  <c r="D77" i="12"/>
  <c r="G77" i="12"/>
  <c r="AL100" i="12"/>
  <c r="AJ100" i="12"/>
  <c r="AH100" i="12"/>
  <c r="AF100" i="12"/>
  <c r="AD100" i="12"/>
  <c r="AB100" i="12"/>
  <c r="Z100" i="12"/>
  <c r="X100" i="12"/>
  <c r="V100" i="12"/>
  <c r="T100" i="12"/>
  <c r="R100" i="12"/>
  <c r="P100" i="12"/>
  <c r="N100" i="12"/>
  <c r="L100" i="12"/>
  <c r="J100" i="12"/>
  <c r="H100" i="12"/>
  <c r="F100" i="12"/>
  <c r="D100" i="12"/>
  <c r="B100" i="12"/>
  <c r="AK99" i="12"/>
  <c r="AI99" i="12"/>
  <c r="AG99" i="12"/>
  <c r="AE99" i="12"/>
  <c r="AC99" i="12"/>
  <c r="AA99" i="12"/>
  <c r="Y99" i="12"/>
  <c r="W99" i="12"/>
  <c r="U99" i="12"/>
  <c r="S99" i="12"/>
  <c r="Q99" i="12"/>
  <c r="O99" i="12"/>
  <c r="M99" i="12"/>
  <c r="K99" i="12"/>
  <c r="I99" i="12"/>
  <c r="G99" i="12"/>
  <c r="E99" i="12"/>
  <c r="C99" i="12"/>
  <c r="AL98" i="12"/>
  <c r="AJ98" i="12"/>
  <c r="AH98" i="12"/>
  <c r="AF98" i="12"/>
  <c r="AD98" i="12"/>
  <c r="AB98" i="12"/>
  <c r="Z98" i="12"/>
  <c r="X98" i="12"/>
  <c r="V98" i="12"/>
  <c r="T98" i="12"/>
  <c r="R98" i="12"/>
  <c r="P98" i="12"/>
  <c r="N98" i="12"/>
  <c r="L98" i="12"/>
  <c r="J98" i="12"/>
  <c r="H98" i="12"/>
  <c r="F98" i="12"/>
  <c r="D98" i="12"/>
  <c r="B98" i="12"/>
  <c r="AK97" i="12"/>
  <c r="AI97" i="12"/>
  <c r="AG97" i="12"/>
  <c r="AE97" i="12"/>
  <c r="AC97" i="12"/>
  <c r="AA97" i="12"/>
  <c r="Y97" i="12"/>
  <c r="W97" i="12"/>
  <c r="U97" i="12"/>
  <c r="S97" i="12"/>
  <c r="Q97" i="12"/>
  <c r="O97" i="12"/>
  <c r="M97" i="12"/>
  <c r="K97" i="12"/>
  <c r="I97" i="12"/>
  <c r="G97" i="12"/>
  <c r="E97" i="12"/>
  <c r="C97" i="12"/>
  <c r="AL96" i="12"/>
  <c r="AJ96" i="12"/>
  <c r="AH96" i="12"/>
  <c r="AF96" i="12"/>
  <c r="AD96" i="12"/>
  <c r="AB96" i="12"/>
  <c r="Z96" i="12"/>
  <c r="X96" i="12"/>
  <c r="V96" i="12"/>
  <c r="T96" i="12"/>
  <c r="R96" i="12"/>
  <c r="P96" i="12"/>
  <c r="N96" i="12"/>
  <c r="L96" i="12"/>
  <c r="J96" i="12"/>
  <c r="H96" i="12"/>
  <c r="F96" i="12"/>
  <c r="D96" i="12"/>
  <c r="B96" i="12"/>
  <c r="AK95" i="12"/>
  <c r="AI95" i="12"/>
  <c r="AG95" i="12"/>
  <c r="AE95" i="12"/>
  <c r="AC95" i="12"/>
  <c r="AA95" i="12"/>
  <c r="Y95" i="12"/>
  <c r="W95" i="12"/>
  <c r="U95" i="12"/>
  <c r="S95" i="12"/>
  <c r="Q95" i="12"/>
  <c r="O95" i="12"/>
  <c r="M95" i="12"/>
  <c r="K95" i="12"/>
  <c r="I95" i="12"/>
  <c r="G95" i="12"/>
  <c r="E95" i="12"/>
  <c r="C95" i="12"/>
  <c r="AL94" i="12"/>
  <c r="AJ94" i="12"/>
  <c r="AH94" i="12"/>
  <c r="AF94" i="12"/>
  <c r="AD94" i="12"/>
  <c r="AB94" i="12"/>
  <c r="Z94" i="12"/>
  <c r="X94" i="12"/>
  <c r="V94" i="12"/>
  <c r="T94" i="12"/>
  <c r="R94" i="12"/>
  <c r="P94" i="12"/>
  <c r="N94" i="12"/>
  <c r="L94" i="12"/>
  <c r="J94" i="12"/>
  <c r="H94" i="12"/>
  <c r="F94" i="12"/>
  <c r="D94" i="12"/>
  <c r="B94" i="12"/>
  <c r="AK93" i="12"/>
  <c r="AI93" i="12"/>
  <c r="AG93" i="12"/>
  <c r="AE93" i="12"/>
  <c r="AC93" i="12"/>
  <c r="AA93" i="12"/>
  <c r="Y93" i="12"/>
  <c r="W93" i="12"/>
  <c r="U93" i="12"/>
  <c r="S93" i="12"/>
  <c r="Q93" i="12"/>
  <c r="O93" i="12"/>
  <c r="M93" i="12"/>
  <c r="K93" i="12"/>
  <c r="I93" i="12"/>
  <c r="G93" i="12"/>
  <c r="E93" i="12"/>
  <c r="C93" i="12"/>
  <c r="AL92" i="12"/>
  <c r="AJ92" i="12"/>
  <c r="AH92" i="12"/>
  <c r="AF92" i="12"/>
  <c r="AD92" i="12"/>
  <c r="AB92" i="12"/>
  <c r="Z92" i="12"/>
  <c r="X92" i="12"/>
  <c r="V92" i="12"/>
  <c r="T92" i="12"/>
  <c r="R92" i="12"/>
  <c r="P92" i="12"/>
  <c r="N92" i="12"/>
  <c r="L92" i="12"/>
  <c r="J92" i="12"/>
  <c r="H92" i="12"/>
  <c r="F92" i="12"/>
  <c r="D92" i="12"/>
  <c r="B92" i="12"/>
  <c r="AK91" i="12"/>
  <c r="AI91" i="12"/>
  <c r="AG91" i="12"/>
  <c r="AE91" i="12"/>
  <c r="AC91" i="12"/>
  <c r="AA91" i="12"/>
  <c r="Y91" i="12"/>
  <c r="W91" i="12"/>
  <c r="U91" i="12"/>
  <c r="S91" i="12"/>
  <c r="Q91" i="12"/>
  <c r="O91" i="12"/>
  <c r="M91" i="12"/>
  <c r="K91" i="12"/>
  <c r="I91" i="12"/>
  <c r="G91" i="12"/>
  <c r="E91" i="12"/>
  <c r="C91" i="12"/>
  <c r="AL90" i="12"/>
  <c r="AJ90" i="12"/>
  <c r="AH90" i="12"/>
  <c r="AF90" i="12"/>
  <c r="AD90" i="12"/>
  <c r="AB90" i="12"/>
  <c r="Z90" i="12"/>
  <c r="X90" i="12"/>
  <c r="V90" i="12"/>
  <c r="T90" i="12"/>
  <c r="R90" i="12"/>
  <c r="P90" i="12"/>
  <c r="AK100" i="12"/>
  <c r="AI100" i="12"/>
  <c r="AG100" i="12"/>
  <c r="AE100" i="12"/>
  <c r="AC100" i="12"/>
  <c r="AA100" i="12"/>
  <c r="Y100" i="12"/>
  <c r="W100" i="12"/>
  <c r="U100" i="12"/>
  <c r="S100" i="12"/>
  <c r="Q100" i="12"/>
  <c r="O100" i="12"/>
  <c r="M100" i="12"/>
  <c r="K100" i="12"/>
  <c r="I100" i="12"/>
  <c r="G100" i="12"/>
  <c r="E100" i="12"/>
  <c r="C100" i="12"/>
  <c r="AL99" i="12"/>
  <c r="AJ99" i="12"/>
  <c r="AH99" i="12"/>
  <c r="AF99" i="12"/>
  <c r="AD99" i="12"/>
  <c r="AB99" i="12"/>
  <c r="Z99" i="12"/>
  <c r="X99" i="12"/>
  <c r="V99" i="12"/>
  <c r="T99" i="12"/>
  <c r="R99" i="12"/>
  <c r="P99" i="12"/>
  <c r="N99" i="12"/>
  <c r="L99" i="12"/>
  <c r="J99" i="12"/>
  <c r="H99" i="12"/>
  <c r="F99" i="12"/>
  <c r="D99" i="12"/>
  <c r="B99" i="12"/>
  <c r="AK98" i="12"/>
  <c r="AI98" i="12"/>
  <c r="AG98" i="12"/>
  <c r="AE98" i="12"/>
  <c r="AC98" i="12"/>
  <c r="AA98" i="12"/>
  <c r="Y98" i="12"/>
  <c r="W98" i="12"/>
  <c r="U98" i="12"/>
  <c r="S98" i="12"/>
  <c r="Q98" i="12"/>
  <c r="O98" i="12"/>
  <c r="M98" i="12"/>
  <c r="K98" i="12"/>
  <c r="I98" i="12"/>
  <c r="G98" i="12"/>
  <c r="E98" i="12"/>
  <c r="C98" i="12"/>
  <c r="AL97" i="12"/>
  <c r="AJ97" i="12"/>
  <c r="AH97" i="12"/>
  <c r="AF97" i="12"/>
  <c r="AD97" i="12"/>
  <c r="AB97" i="12"/>
  <c r="Z97" i="12"/>
  <c r="X97" i="12"/>
  <c r="V97" i="12"/>
  <c r="T97" i="12"/>
  <c r="R97" i="12"/>
  <c r="P97" i="12"/>
  <c r="N97" i="12"/>
  <c r="L97" i="12"/>
  <c r="J97" i="12"/>
  <c r="H97" i="12"/>
  <c r="F97" i="12"/>
  <c r="D97" i="12"/>
  <c r="B97" i="12"/>
  <c r="AK96" i="12"/>
  <c r="AI96" i="12"/>
  <c r="AG96" i="12"/>
  <c r="AE96" i="12"/>
  <c r="AC96" i="12"/>
  <c r="AA96" i="12"/>
  <c r="Y96" i="12"/>
  <c r="W96" i="12"/>
  <c r="U96" i="12"/>
  <c r="S96" i="12"/>
  <c r="Q96" i="12"/>
  <c r="O96" i="12"/>
  <c r="M96" i="12"/>
  <c r="K96" i="12"/>
  <c r="I96" i="12"/>
  <c r="G96" i="12"/>
  <c r="E96" i="12"/>
  <c r="C96" i="12"/>
  <c r="AL95" i="12"/>
  <c r="AJ95" i="12"/>
  <c r="AH95" i="12"/>
  <c r="AF95" i="12"/>
  <c r="AD95" i="12"/>
  <c r="AB95" i="12"/>
  <c r="Z95" i="12"/>
  <c r="X95" i="12"/>
  <c r="V95" i="12"/>
  <c r="T95" i="12"/>
  <c r="R95" i="12"/>
  <c r="P95" i="12"/>
  <c r="N95" i="12"/>
  <c r="L95" i="12"/>
  <c r="J95" i="12"/>
  <c r="H95" i="12"/>
  <c r="F95" i="12"/>
  <c r="D95" i="12"/>
  <c r="B95" i="12"/>
  <c r="AK94" i="12"/>
  <c r="AI94" i="12"/>
  <c r="AG94" i="12"/>
  <c r="AE94" i="12"/>
  <c r="AC94" i="12"/>
  <c r="AA94" i="12"/>
  <c r="Y94" i="12"/>
  <c r="W94" i="12"/>
  <c r="U94" i="12"/>
  <c r="S94" i="12"/>
  <c r="Q94" i="12"/>
  <c r="O94" i="12"/>
  <c r="M94" i="12"/>
  <c r="K94" i="12"/>
  <c r="I94" i="12"/>
  <c r="G94" i="12"/>
  <c r="E94" i="12"/>
  <c r="C94" i="12"/>
  <c r="AL93" i="12"/>
  <c r="AJ93" i="12"/>
  <c r="AH93" i="12"/>
  <c r="AF93" i="12"/>
  <c r="AD93" i="12"/>
  <c r="AB93" i="12"/>
  <c r="Z93" i="12"/>
  <c r="X93" i="12"/>
  <c r="V93" i="12"/>
  <c r="T93" i="12"/>
  <c r="R93" i="12"/>
  <c r="P93" i="12"/>
  <c r="N93" i="12"/>
  <c r="L93" i="12"/>
  <c r="J93" i="12"/>
  <c r="H93" i="12"/>
  <c r="F93" i="12"/>
  <c r="D93" i="12"/>
  <c r="B93" i="12"/>
  <c r="AK92" i="12"/>
  <c r="AI92" i="12"/>
  <c r="AG92" i="12"/>
  <c r="AE92" i="12"/>
  <c r="AC92" i="12"/>
  <c r="AA92" i="12"/>
  <c r="Y92" i="12"/>
  <c r="W92" i="12"/>
  <c r="U92" i="12"/>
  <c r="S92" i="12"/>
  <c r="Q92" i="12"/>
  <c r="O92" i="12"/>
  <c r="M92" i="12"/>
  <c r="K92" i="12"/>
  <c r="I92" i="12"/>
  <c r="G92" i="12"/>
  <c r="E92" i="12"/>
  <c r="C92" i="12"/>
  <c r="AL91" i="12"/>
  <c r="AJ91" i="12"/>
  <c r="AH91" i="12"/>
  <c r="AF91" i="12"/>
  <c r="AD91" i="12"/>
  <c r="AB91" i="12"/>
  <c r="Z91" i="12"/>
  <c r="X91" i="12"/>
  <c r="V91" i="12"/>
  <c r="T91" i="12"/>
  <c r="R91" i="12"/>
  <c r="P91" i="12"/>
  <c r="N91" i="12"/>
  <c r="L91" i="12"/>
  <c r="J91" i="12"/>
  <c r="H91" i="12"/>
  <c r="F91" i="12"/>
  <c r="D91" i="12"/>
  <c r="B91" i="12"/>
  <c r="AK90" i="12"/>
  <c r="AI90" i="12"/>
  <c r="AG90" i="12"/>
  <c r="AE90" i="12"/>
  <c r="AC90" i="12"/>
  <c r="AA90" i="12"/>
  <c r="Y90" i="12"/>
  <c r="W90" i="12"/>
  <c r="U90" i="12"/>
  <c r="S90" i="12"/>
  <c r="O90" i="12"/>
  <c r="M90" i="12"/>
  <c r="K90" i="12"/>
  <c r="I90" i="12"/>
  <c r="G90" i="12"/>
  <c r="E90" i="12"/>
  <c r="C90" i="12"/>
  <c r="AL89" i="12"/>
  <c r="AJ89" i="12"/>
  <c r="AH89" i="12"/>
  <c r="AF89" i="12"/>
  <c r="AD89" i="12"/>
  <c r="AB89" i="12"/>
  <c r="Z89" i="12"/>
  <c r="X89" i="12"/>
  <c r="V89" i="12"/>
  <c r="T89" i="12"/>
  <c r="R89" i="12"/>
  <c r="P89" i="12"/>
  <c r="N89" i="12"/>
  <c r="L89" i="12"/>
  <c r="J89" i="12"/>
  <c r="H89" i="12"/>
  <c r="F89" i="12"/>
  <c r="D89" i="12"/>
  <c r="B89" i="12"/>
  <c r="AK88" i="12"/>
  <c r="AI88" i="12"/>
  <c r="AG88" i="12"/>
  <c r="AE88" i="12"/>
  <c r="AC88" i="12"/>
  <c r="AA88" i="12"/>
  <c r="Y88" i="12"/>
  <c r="W88" i="12"/>
  <c r="U88" i="12"/>
  <c r="S88" i="12"/>
  <c r="Q88" i="12"/>
  <c r="O88" i="12"/>
  <c r="M88" i="12"/>
  <c r="K88" i="12"/>
  <c r="I88" i="12"/>
  <c r="G88" i="12"/>
  <c r="E88" i="12"/>
  <c r="C88" i="12"/>
  <c r="AL87" i="12"/>
  <c r="AJ87" i="12"/>
  <c r="AH87" i="12"/>
  <c r="AF87" i="12"/>
  <c r="AD87" i="12"/>
  <c r="AB87" i="12"/>
  <c r="Z87" i="12"/>
  <c r="X87" i="12"/>
  <c r="V87" i="12"/>
  <c r="T87" i="12"/>
  <c r="R87" i="12"/>
  <c r="P87" i="12"/>
  <c r="N87" i="12"/>
  <c r="L87" i="12"/>
  <c r="J87" i="12"/>
  <c r="H87" i="12"/>
  <c r="F87" i="12"/>
  <c r="D87" i="12"/>
  <c r="B87" i="12"/>
  <c r="AK86" i="12"/>
  <c r="AI86" i="12"/>
  <c r="AG86" i="12"/>
  <c r="AE86" i="12"/>
  <c r="AC86" i="12"/>
  <c r="AA86" i="12"/>
  <c r="Y86" i="12"/>
  <c r="W86" i="12"/>
  <c r="U86" i="12"/>
  <c r="S86" i="12"/>
  <c r="Q86" i="12"/>
  <c r="O86" i="12"/>
  <c r="M86" i="12"/>
  <c r="K86" i="12"/>
  <c r="I86" i="12"/>
  <c r="G86" i="12"/>
  <c r="E86" i="12"/>
  <c r="C86" i="12"/>
  <c r="AL85" i="12"/>
  <c r="AJ85" i="12"/>
  <c r="AH85" i="12"/>
  <c r="AF85" i="12"/>
  <c r="AD85" i="12"/>
  <c r="AB85" i="12"/>
  <c r="Z85" i="12"/>
  <c r="X85" i="12"/>
  <c r="V85" i="12"/>
  <c r="T85" i="12"/>
  <c r="R85" i="12"/>
  <c r="P85" i="12"/>
  <c r="N85" i="12"/>
  <c r="L85" i="12"/>
  <c r="J85" i="12"/>
  <c r="H85" i="12"/>
  <c r="F85" i="12"/>
  <c r="D85" i="12"/>
  <c r="B85" i="12"/>
  <c r="AK84" i="12"/>
  <c r="AI84" i="12"/>
  <c r="AG84" i="12"/>
  <c r="AE84" i="12"/>
  <c r="AC84" i="12"/>
  <c r="AA84" i="12"/>
  <c r="Y84" i="12"/>
  <c r="W84" i="12"/>
  <c r="U84" i="12"/>
  <c r="S84" i="12"/>
  <c r="Q84" i="12"/>
  <c r="O84" i="12"/>
  <c r="M84" i="12"/>
  <c r="K84" i="12"/>
  <c r="I84" i="12"/>
  <c r="G84" i="12"/>
  <c r="E84" i="12"/>
  <c r="C84" i="12"/>
  <c r="AL83" i="12"/>
  <c r="AJ83" i="12"/>
  <c r="AH83" i="12"/>
  <c r="AF83" i="12"/>
  <c r="AD83" i="12"/>
  <c r="AB83" i="12"/>
  <c r="Z83" i="12"/>
  <c r="X83" i="12"/>
  <c r="V83" i="12"/>
  <c r="T83" i="12"/>
  <c r="R83" i="12"/>
  <c r="P83" i="12"/>
  <c r="N83" i="12"/>
  <c r="L83" i="12"/>
  <c r="J83" i="12"/>
  <c r="H83" i="12"/>
  <c r="F83" i="12"/>
  <c r="D83" i="12"/>
  <c r="B83" i="12"/>
  <c r="AK82" i="12"/>
  <c r="AI82" i="12"/>
  <c r="AG82" i="12"/>
  <c r="AE82" i="12"/>
  <c r="AC82" i="12"/>
  <c r="AA82" i="12"/>
  <c r="Y82" i="12"/>
  <c r="W82" i="12"/>
  <c r="U82" i="12"/>
  <c r="S82" i="12"/>
  <c r="Q82" i="12"/>
  <c r="O82" i="12"/>
  <c r="M82" i="12"/>
  <c r="K82" i="12"/>
  <c r="I82" i="12"/>
  <c r="G82" i="12"/>
  <c r="E82" i="12"/>
  <c r="C82" i="12"/>
  <c r="AL81" i="12"/>
  <c r="AJ81" i="12"/>
  <c r="AH81" i="12"/>
  <c r="AF81" i="12"/>
  <c r="AD81" i="12"/>
  <c r="AB81" i="12"/>
  <c r="Z81" i="12"/>
  <c r="X81" i="12"/>
  <c r="V81" i="12"/>
  <c r="T81" i="12"/>
  <c r="R81" i="12"/>
  <c r="P81" i="12"/>
  <c r="N81" i="12"/>
  <c r="L81" i="12"/>
  <c r="J81" i="12"/>
  <c r="H81" i="12"/>
  <c r="F81" i="12"/>
  <c r="D81" i="12"/>
  <c r="B81" i="12"/>
  <c r="AK80" i="12"/>
  <c r="AI80" i="12"/>
  <c r="AG80" i="12"/>
  <c r="AE80" i="12"/>
  <c r="AC80" i="12"/>
  <c r="AA80" i="12"/>
  <c r="Y80" i="12"/>
  <c r="W80" i="12"/>
  <c r="U80" i="12"/>
  <c r="S80" i="12"/>
  <c r="Q80" i="12"/>
  <c r="O80" i="12"/>
  <c r="M80" i="12"/>
  <c r="K80" i="12"/>
  <c r="I80" i="12"/>
  <c r="G80" i="12"/>
  <c r="E80" i="12"/>
  <c r="C80" i="12"/>
  <c r="AL79" i="12"/>
  <c r="AJ79" i="12"/>
  <c r="AH79" i="12"/>
  <c r="AF79" i="12"/>
  <c r="AD79" i="12"/>
  <c r="AB79" i="12"/>
  <c r="Z79" i="12"/>
  <c r="X79" i="12"/>
  <c r="V79" i="12"/>
  <c r="T79" i="12"/>
  <c r="R79" i="12"/>
  <c r="P79" i="12"/>
  <c r="N79" i="12"/>
  <c r="L79" i="12"/>
  <c r="J79" i="12"/>
  <c r="H79" i="12"/>
  <c r="F79" i="12"/>
  <c r="D79" i="12"/>
  <c r="B79" i="12"/>
  <c r="AK78" i="12"/>
  <c r="AI78" i="12"/>
  <c r="AG78" i="12"/>
  <c r="AE78" i="12"/>
  <c r="AC78" i="12"/>
  <c r="AA78" i="12"/>
  <c r="Y78" i="12"/>
  <c r="W78" i="12"/>
  <c r="U78" i="12"/>
  <c r="S78" i="12"/>
  <c r="Q78" i="12"/>
  <c r="O78" i="12"/>
  <c r="M78" i="12"/>
  <c r="K78" i="12"/>
  <c r="I78" i="12"/>
  <c r="G78" i="12"/>
  <c r="E78" i="12"/>
  <c r="C78" i="12"/>
  <c r="AL77" i="12"/>
  <c r="AJ77" i="12"/>
  <c r="AH77" i="12"/>
  <c r="AF77" i="12"/>
  <c r="AD77" i="12"/>
  <c r="AB77" i="12"/>
  <c r="Z77" i="12"/>
  <c r="X77" i="12"/>
  <c r="V77" i="12"/>
  <c r="T77" i="12"/>
  <c r="R77" i="12"/>
  <c r="P77" i="12"/>
  <c r="N77" i="12"/>
  <c r="L77" i="12"/>
  <c r="J77" i="12"/>
  <c r="H77" i="12"/>
  <c r="F77" i="12"/>
  <c r="Q90" i="12"/>
  <c r="N90" i="12"/>
  <c r="L90" i="12"/>
  <c r="J90" i="12"/>
  <c r="H90" i="12"/>
  <c r="F90" i="12"/>
  <c r="D90" i="12"/>
  <c r="B90" i="12"/>
  <c r="AK89" i="12"/>
  <c r="AI89" i="12"/>
  <c r="AG89" i="12"/>
  <c r="AE89" i="12"/>
  <c r="AC89" i="12"/>
  <c r="AA89" i="12"/>
  <c r="Y89" i="12"/>
  <c r="W89" i="12"/>
  <c r="U89" i="12"/>
  <c r="S89" i="12"/>
  <c r="Q89" i="12"/>
  <c r="O89" i="12"/>
  <c r="M89" i="12"/>
  <c r="K89" i="12"/>
  <c r="I89" i="12"/>
  <c r="G89" i="12"/>
  <c r="E89" i="12"/>
  <c r="C89" i="12"/>
  <c r="AL88" i="12"/>
  <c r="AJ88" i="12"/>
  <c r="AH88" i="12"/>
  <c r="AF88" i="12"/>
  <c r="AD88" i="12"/>
  <c r="AB88" i="12"/>
  <c r="Z88" i="12"/>
  <c r="X88" i="12"/>
  <c r="V88" i="12"/>
  <c r="T88" i="12"/>
  <c r="R88" i="12"/>
  <c r="P88" i="12"/>
  <c r="N88" i="12"/>
  <c r="L88" i="12"/>
  <c r="J88" i="12"/>
  <c r="H88" i="12"/>
  <c r="F88" i="12"/>
  <c r="D88" i="12"/>
  <c r="B88" i="12"/>
  <c r="AK87" i="12"/>
  <c r="AI87" i="12"/>
  <c r="AG87" i="12"/>
  <c r="AE87" i="12"/>
  <c r="AC87" i="12"/>
  <c r="AA87" i="12"/>
  <c r="Y87" i="12"/>
  <c r="W87" i="12"/>
  <c r="U87" i="12"/>
  <c r="S87" i="12"/>
  <c r="Q87" i="12"/>
  <c r="O87" i="12"/>
  <c r="M87" i="12"/>
  <c r="K87" i="12"/>
  <c r="I87" i="12"/>
  <c r="G87" i="12"/>
  <c r="E87" i="12"/>
  <c r="C87" i="12"/>
  <c r="AL86" i="12"/>
  <c r="AJ86" i="12"/>
  <c r="AH86" i="12"/>
  <c r="AF86" i="12"/>
  <c r="AD86" i="12"/>
  <c r="AB86" i="12"/>
  <c r="Z86" i="12"/>
  <c r="X86" i="12"/>
  <c r="V86" i="12"/>
  <c r="T86" i="12"/>
  <c r="R86" i="12"/>
  <c r="P86" i="12"/>
  <c r="N86" i="12"/>
  <c r="L86" i="12"/>
  <c r="J86" i="12"/>
  <c r="H86" i="12"/>
  <c r="F86" i="12"/>
  <c r="D86" i="12"/>
  <c r="B86" i="12"/>
  <c r="AK85" i="12"/>
  <c r="AI85" i="12"/>
  <c r="AG85" i="12"/>
  <c r="AE85" i="12"/>
  <c r="AC85" i="12"/>
  <c r="AA85" i="12"/>
  <c r="Y85" i="12"/>
  <c r="W85" i="12"/>
  <c r="U85" i="12"/>
  <c r="S85" i="12"/>
  <c r="Q85" i="12"/>
  <c r="O85" i="12"/>
  <c r="M85" i="12"/>
  <c r="K85" i="12"/>
  <c r="I85" i="12"/>
  <c r="G85" i="12"/>
  <c r="E85" i="12"/>
  <c r="C85" i="12"/>
  <c r="AL84" i="12"/>
  <c r="AJ84" i="12"/>
  <c r="AH84" i="12"/>
  <c r="AF84" i="12"/>
  <c r="AD84" i="12"/>
  <c r="AB84" i="12"/>
  <c r="Z84" i="12"/>
  <c r="X84" i="12"/>
  <c r="V84" i="12"/>
  <c r="T84" i="12"/>
  <c r="R84" i="12"/>
  <c r="P84" i="12"/>
  <c r="N84" i="12"/>
  <c r="L84" i="12"/>
  <c r="J84" i="12"/>
  <c r="H84" i="12"/>
  <c r="F84" i="12"/>
  <c r="D84" i="12"/>
  <c r="B84" i="12"/>
  <c r="AK83" i="12"/>
  <c r="AI83" i="12"/>
  <c r="AG83" i="12"/>
  <c r="AE83" i="12"/>
  <c r="AC83" i="12"/>
  <c r="AA83" i="12"/>
  <c r="Y83" i="12"/>
  <c r="W83" i="12"/>
  <c r="U83" i="12"/>
  <c r="S83" i="12"/>
  <c r="Q83" i="12"/>
  <c r="O83" i="12"/>
  <c r="M83" i="12"/>
  <c r="K83" i="12"/>
  <c r="I83" i="12"/>
  <c r="G83" i="12"/>
  <c r="E83" i="12"/>
  <c r="C83" i="12"/>
  <c r="AL82" i="12"/>
  <c r="AJ82" i="12"/>
  <c r="AH82" i="12"/>
  <c r="AF82" i="12"/>
  <c r="AD82" i="12"/>
  <c r="AB82" i="12"/>
  <c r="Z82" i="12"/>
  <c r="X82" i="12"/>
  <c r="V82" i="12"/>
  <c r="T82" i="12"/>
  <c r="R82" i="12"/>
  <c r="P82" i="12"/>
  <c r="N82" i="12"/>
  <c r="L82" i="12"/>
  <c r="J82" i="12"/>
  <c r="H82" i="12"/>
  <c r="F82" i="12"/>
  <c r="D82" i="12"/>
  <c r="B82" i="12"/>
  <c r="AK81" i="12"/>
  <c r="AI81" i="12"/>
  <c r="AG81" i="12"/>
  <c r="AE81" i="12"/>
  <c r="AC81" i="12"/>
  <c r="AA81" i="12"/>
  <c r="Y81" i="12"/>
  <c r="W81" i="12"/>
  <c r="U81" i="12"/>
  <c r="S81" i="12"/>
  <c r="Q81" i="12"/>
  <c r="O81" i="12"/>
  <c r="M81" i="12"/>
  <c r="K81" i="12"/>
  <c r="I81" i="12"/>
  <c r="G81" i="12"/>
  <c r="E81" i="12"/>
  <c r="C81" i="12"/>
  <c r="AL80" i="12"/>
  <c r="AJ80" i="12"/>
  <c r="AH80" i="12"/>
  <c r="AF80" i="12"/>
  <c r="AD80" i="12"/>
  <c r="AB80" i="12"/>
  <c r="Z80" i="12"/>
  <c r="X80" i="12"/>
  <c r="V80" i="12"/>
  <c r="T80" i="12"/>
  <c r="R80" i="12"/>
  <c r="P80" i="12"/>
  <c r="N80" i="12"/>
  <c r="L80" i="12"/>
  <c r="J80" i="12"/>
  <c r="H80" i="12"/>
  <c r="F80" i="12"/>
  <c r="D80" i="12"/>
  <c r="B80" i="12"/>
  <c r="AK79" i="12"/>
  <c r="AI79" i="12"/>
  <c r="AG79" i="12"/>
  <c r="AE79" i="12"/>
  <c r="AC79" i="12"/>
  <c r="AA79" i="12"/>
  <c r="Y79" i="12"/>
  <c r="W79" i="12"/>
  <c r="U79" i="12"/>
  <c r="S79" i="12"/>
  <c r="Q79" i="12"/>
  <c r="O79" i="12"/>
  <c r="M79" i="12"/>
  <c r="K79" i="12"/>
  <c r="I79" i="12"/>
  <c r="G79" i="12"/>
  <c r="E79" i="12"/>
  <c r="C79" i="12"/>
  <c r="AL78" i="12"/>
  <c r="AJ78" i="12"/>
  <c r="AH78" i="12"/>
  <c r="AF78" i="12"/>
  <c r="AD78" i="12"/>
  <c r="AB78" i="12"/>
  <c r="Z78" i="12"/>
  <c r="X78" i="12"/>
  <c r="V78" i="12"/>
  <c r="T78" i="12"/>
  <c r="R78" i="12"/>
  <c r="P78" i="12"/>
  <c r="N78" i="12"/>
  <c r="L78" i="12"/>
  <c r="J78" i="12"/>
  <c r="H78" i="12"/>
  <c r="F78" i="12"/>
  <c r="D78" i="12"/>
  <c r="B78" i="12"/>
  <c r="AK77" i="12"/>
  <c r="AI77" i="12"/>
  <c r="AG77" i="12"/>
  <c r="AE77" i="12"/>
  <c r="AC77" i="12"/>
  <c r="AA77" i="12"/>
  <c r="Y77" i="12"/>
  <c r="W77" i="12"/>
  <c r="U77" i="12"/>
  <c r="S77" i="12"/>
  <c r="Q77" i="12"/>
  <c r="O77" i="12"/>
  <c r="M77" i="12"/>
  <c r="C77" i="12"/>
  <c r="E77" i="12"/>
  <c r="I77" i="12"/>
  <c r="AR131" i="12"/>
  <c r="AN107" i="12"/>
  <c r="AN108" i="12"/>
  <c r="AN109" i="12"/>
  <c r="AN110" i="12"/>
  <c r="AN111" i="12"/>
  <c r="AN112" i="12"/>
  <c r="AN113" i="12"/>
  <c r="AN114" i="12"/>
  <c r="AN115" i="12"/>
  <c r="AN116" i="12"/>
  <c r="AN117" i="12"/>
  <c r="AN118" i="12"/>
  <c r="AN119" i="12"/>
  <c r="AN120" i="12"/>
  <c r="AN121" i="12"/>
  <c r="AN122" i="12"/>
  <c r="AN123" i="12"/>
  <c r="AN124" i="12"/>
  <c r="AN125" i="12"/>
  <c r="AN126" i="12"/>
  <c r="AN127" i="12"/>
  <c r="AN128" i="12"/>
  <c r="AN129" i="12"/>
  <c r="AN130" i="12"/>
  <c r="AM107" i="12"/>
  <c r="AM108" i="12"/>
  <c r="AM109" i="12"/>
  <c r="AM110" i="12"/>
  <c r="AM111" i="12"/>
  <c r="AM112" i="12"/>
  <c r="AM113" i="12"/>
  <c r="AM114" i="12"/>
  <c r="AM115" i="12"/>
  <c r="AM116" i="12"/>
  <c r="AM117" i="12"/>
  <c r="AM118" i="12"/>
  <c r="AM119" i="12"/>
  <c r="AM120" i="12"/>
  <c r="AM121" i="12"/>
  <c r="AM122" i="12"/>
  <c r="AM123" i="12"/>
  <c r="AM124" i="12"/>
  <c r="AM125" i="12"/>
  <c r="AM126" i="12"/>
  <c r="AM127" i="12"/>
  <c r="AM128" i="12"/>
  <c r="AM129" i="12"/>
  <c r="AM130" i="12"/>
  <c r="AL100" i="11"/>
  <c r="AJ100" i="11"/>
  <c r="AH100" i="11"/>
  <c r="AF100" i="11"/>
  <c r="AD100" i="11"/>
  <c r="AB100" i="11"/>
  <c r="Z100" i="11"/>
  <c r="X100" i="11"/>
  <c r="V100" i="11"/>
  <c r="T100" i="11"/>
  <c r="R100" i="11"/>
  <c r="P100" i="11"/>
  <c r="N100" i="11"/>
  <c r="L100" i="11"/>
  <c r="J100" i="11"/>
  <c r="H100" i="11"/>
  <c r="F100" i="11"/>
  <c r="D100" i="11"/>
  <c r="B100" i="11"/>
  <c r="AK99" i="11"/>
  <c r="AI99" i="11"/>
  <c r="AG99" i="11"/>
  <c r="AE99" i="11"/>
  <c r="AC99" i="11"/>
  <c r="AA99" i="11"/>
  <c r="Y99" i="11"/>
  <c r="W99" i="11"/>
  <c r="U99" i="11"/>
  <c r="S99" i="11"/>
  <c r="Q99" i="11"/>
  <c r="O99" i="11"/>
  <c r="M99" i="11"/>
  <c r="K99" i="11"/>
  <c r="I99" i="11"/>
  <c r="G99" i="11"/>
  <c r="E99" i="11"/>
  <c r="C99" i="11"/>
  <c r="AL98" i="11"/>
  <c r="AJ98" i="11"/>
  <c r="AH98" i="11"/>
  <c r="AF98" i="11"/>
  <c r="AD98" i="11"/>
  <c r="AB98" i="11"/>
  <c r="Z98" i="11"/>
  <c r="X98" i="11"/>
  <c r="V98" i="11"/>
  <c r="T98" i="11"/>
  <c r="R98" i="11"/>
  <c r="P98" i="11"/>
  <c r="N98" i="11"/>
  <c r="L98" i="11"/>
  <c r="J98" i="11"/>
  <c r="H98" i="11"/>
  <c r="F98" i="11"/>
  <c r="D98" i="11"/>
  <c r="B98" i="11"/>
  <c r="AK97" i="11"/>
  <c r="AI97" i="11"/>
  <c r="AG97" i="11"/>
  <c r="AE97" i="11"/>
  <c r="AC97" i="11"/>
  <c r="AA97" i="11"/>
  <c r="Y97" i="11"/>
  <c r="W97" i="11"/>
  <c r="U97" i="11"/>
  <c r="S97" i="11"/>
  <c r="Q97" i="11"/>
  <c r="O97" i="11"/>
  <c r="M97" i="11"/>
  <c r="K97" i="11"/>
  <c r="I97" i="11"/>
  <c r="G97" i="11"/>
  <c r="E97" i="11"/>
  <c r="C97" i="11"/>
  <c r="AL96" i="11"/>
  <c r="AJ96" i="11"/>
  <c r="AH96" i="11"/>
  <c r="AF96" i="11"/>
  <c r="AD96" i="11"/>
  <c r="AB96" i="11"/>
  <c r="Z96" i="11"/>
  <c r="X96" i="11"/>
  <c r="V96" i="11"/>
  <c r="T96" i="11"/>
  <c r="R96" i="11"/>
  <c r="P96" i="11"/>
  <c r="N96" i="11"/>
  <c r="L96" i="11"/>
  <c r="J96" i="11"/>
  <c r="H96" i="11"/>
  <c r="F96" i="11"/>
  <c r="D96" i="11"/>
  <c r="B96" i="11"/>
  <c r="AK95" i="11"/>
  <c r="AI95" i="11"/>
  <c r="AG95" i="11"/>
  <c r="AE95" i="11"/>
  <c r="AC95" i="11"/>
  <c r="AA95" i="11"/>
  <c r="Y95" i="11"/>
  <c r="W95" i="11"/>
  <c r="U95" i="11"/>
  <c r="S95" i="11"/>
  <c r="Q95" i="11"/>
  <c r="O95" i="11"/>
  <c r="M95" i="11"/>
  <c r="K95" i="11"/>
  <c r="I95" i="11"/>
  <c r="G95" i="11"/>
  <c r="E95" i="11"/>
  <c r="C95" i="11"/>
  <c r="AL94" i="11"/>
  <c r="AJ94" i="11"/>
  <c r="AH94" i="11"/>
  <c r="AF94" i="11"/>
  <c r="AD94" i="11"/>
  <c r="AB94" i="11"/>
  <c r="Z94" i="11"/>
  <c r="X94" i="11"/>
  <c r="V94" i="11"/>
  <c r="T94" i="11"/>
  <c r="R94" i="11"/>
  <c r="P94" i="11"/>
  <c r="N94" i="11"/>
  <c r="L94" i="11"/>
  <c r="J94" i="11"/>
  <c r="H94" i="11"/>
  <c r="F94" i="11"/>
  <c r="D94" i="11"/>
  <c r="B94" i="11"/>
  <c r="AK93" i="11"/>
  <c r="AI93" i="11"/>
  <c r="AG93" i="11"/>
  <c r="AE93" i="11"/>
  <c r="AC93" i="11"/>
  <c r="AA93" i="11"/>
  <c r="Y93" i="11"/>
  <c r="W93" i="11"/>
  <c r="U93" i="11"/>
  <c r="S93" i="11"/>
  <c r="Q93" i="11"/>
  <c r="O93" i="11"/>
  <c r="M93" i="11"/>
  <c r="K93" i="11"/>
  <c r="I93" i="11"/>
  <c r="G93" i="11"/>
  <c r="E93" i="11"/>
  <c r="C93" i="11"/>
  <c r="AL92" i="11"/>
  <c r="AJ92" i="11"/>
  <c r="AH92" i="11"/>
  <c r="AF92" i="11"/>
  <c r="AD92" i="11"/>
  <c r="AB92" i="11"/>
  <c r="Z92" i="11"/>
  <c r="X92" i="11"/>
  <c r="V92" i="11"/>
  <c r="T92" i="11"/>
  <c r="R92" i="11"/>
  <c r="P92" i="11"/>
  <c r="N92" i="11"/>
  <c r="L92" i="11"/>
  <c r="J92" i="11"/>
  <c r="H92" i="11"/>
  <c r="F92" i="11"/>
  <c r="D92" i="11"/>
  <c r="B92" i="11"/>
  <c r="AK91" i="11"/>
  <c r="AI91" i="11"/>
  <c r="AG91" i="11"/>
  <c r="AE91" i="11"/>
  <c r="AC91" i="11"/>
  <c r="AA91" i="11"/>
  <c r="Y91" i="11"/>
  <c r="W91" i="11"/>
  <c r="U91" i="11"/>
  <c r="S91" i="11"/>
  <c r="Q91" i="11"/>
  <c r="O91" i="11"/>
  <c r="M91" i="11"/>
  <c r="K91" i="11"/>
  <c r="I91" i="11"/>
  <c r="G91" i="11"/>
  <c r="E91" i="11"/>
  <c r="C91" i="11"/>
  <c r="AL90" i="11"/>
  <c r="AJ90" i="11"/>
  <c r="AH90" i="11"/>
  <c r="AF90" i="11"/>
  <c r="AD90" i="11"/>
  <c r="AB90" i="11"/>
  <c r="Z90" i="11"/>
  <c r="X90" i="11"/>
  <c r="V90" i="11"/>
  <c r="T90" i="11"/>
  <c r="R90" i="11"/>
  <c r="P90" i="11"/>
  <c r="AK100" i="11"/>
  <c r="AI100" i="11"/>
  <c r="AG100" i="11"/>
  <c r="AE100" i="11"/>
  <c r="AC100" i="11"/>
  <c r="AA100" i="11"/>
  <c r="Y100" i="11"/>
  <c r="W100" i="11"/>
  <c r="U100" i="11"/>
  <c r="S100" i="11"/>
  <c r="Q100" i="11"/>
  <c r="O100" i="11"/>
  <c r="M100" i="11"/>
  <c r="K100" i="11"/>
  <c r="I100" i="11"/>
  <c r="G100" i="11"/>
  <c r="E100" i="11"/>
  <c r="C100" i="11"/>
  <c r="AL99" i="11"/>
  <c r="AJ99" i="11"/>
  <c r="AH99" i="11"/>
  <c r="AF99" i="11"/>
  <c r="AD99" i="11"/>
  <c r="AB99" i="11"/>
  <c r="Z99" i="11"/>
  <c r="X99" i="11"/>
  <c r="V99" i="11"/>
  <c r="T99" i="11"/>
  <c r="R99" i="11"/>
  <c r="P99" i="11"/>
  <c r="N99" i="11"/>
  <c r="L99" i="11"/>
  <c r="J99" i="11"/>
  <c r="F99" i="11"/>
  <c r="B99" i="11"/>
  <c r="AK98" i="11"/>
  <c r="AG98" i="11"/>
  <c r="AC98" i="11"/>
  <c r="Y98" i="11"/>
  <c r="U98" i="11"/>
  <c r="Q98" i="11"/>
  <c r="M98" i="11"/>
  <c r="I98" i="11"/>
  <c r="E98" i="11"/>
  <c r="AJ97" i="11"/>
  <c r="AF97" i="11"/>
  <c r="AB97" i="11"/>
  <c r="X97" i="11"/>
  <c r="T97" i="11"/>
  <c r="P97" i="11"/>
  <c r="L97" i="11"/>
  <c r="H97" i="11"/>
  <c r="D97" i="11"/>
  <c r="AI96" i="11"/>
  <c r="AE96" i="11"/>
  <c r="AA96" i="11"/>
  <c r="W96" i="11"/>
  <c r="S96" i="11"/>
  <c r="O96" i="11"/>
  <c r="K96" i="11"/>
  <c r="G96" i="11"/>
  <c r="C96" i="11"/>
  <c r="AL95" i="11"/>
  <c r="AH95" i="11"/>
  <c r="AD95" i="11"/>
  <c r="Z95" i="11"/>
  <c r="V95" i="11"/>
  <c r="R95" i="11"/>
  <c r="N95" i="11"/>
  <c r="J95" i="11"/>
  <c r="F95" i="11"/>
  <c r="B95" i="11"/>
  <c r="AK94" i="11"/>
  <c r="AG94" i="11"/>
  <c r="AC94" i="11"/>
  <c r="Y94" i="11"/>
  <c r="U94" i="11"/>
  <c r="Q94" i="11"/>
  <c r="M94" i="11"/>
  <c r="I94" i="11"/>
  <c r="E94" i="11"/>
  <c r="AJ93" i="11"/>
  <c r="AF93" i="11"/>
  <c r="AB93" i="11"/>
  <c r="X93" i="11"/>
  <c r="T93" i="11"/>
  <c r="P93" i="11"/>
  <c r="L93" i="11"/>
  <c r="H93" i="11"/>
  <c r="D93" i="11"/>
  <c r="AI92" i="11"/>
  <c r="AE92" i="11"/>
  <c r="AA92" i="11"/>
  <c r="W92" i="11"/>
  <c r="S92" i="11"/>
  <c r="O92" i="11"/>
  <c r="K92" i="11"/>
  <c r="G92" i="11"/>
  <c r="C92" i="11"/>
  <c r="AL91" i="11"/>
  <c r="AH91" i="11"/>
  <c r="AD91" i="11"/>
  <c r="Z91" i="11"/>
  <c r="V91" i="11"/>
  <c r="R91" i="11"/>
  <c r="N91" i="11"/>
  <c r="J91" i="11"/>
  <c r="F91" i="11"/>
  <c r="B91" i="11"/>
  <c r="AK90" i="11"/>
  <c r="AG90" i="11"/>
  <c r="AC90" i="11"/>
  <c r="Y90" i="11"/>
  <c r="U90" i="11"/>
  <c r="Q90" i="11"/>
  <c r="N90" i="11"/>
  <c r="L90" i="11"/>
  <c r="J90" i="11"/>
  <c r="H90" i="11"/>
  <c r="F90" i="11"/>
  <c r="D90" i="11"/>
  <c r="B90" i="11"/>
  <c r="AK89" i="11"/>
  <c r="AI89" i="11"/>
  <c r="AG89" i="11"/>
  <c r="AE89" i="11"/>
  <c r="AC89" i="11"/>
  <c r="AA89" i="11"/>
  <c r="Y89" i="11"/>
  <c r="W89" i="11"/>
  <c r="U89" i="11"/>
  <c r="S89" i="11"/>
  <c r="Q89" i="11"/>
  <c r="O89" i="11"/>
  <c r="M89" i="11"/>
  <c r="K89" i="11"/>
  <c r="I89" i="11"/>
  <c r="G89" i="11"/>
  <c r="E89" i="11"/>
  <c r="C89" i="11"/>
  <c r="AL88" i="11"/>
  <c r="AJ88" i="11"/>
  <c r="AH88" i="11"/>
  <c r="AF88" i="11"/>
  <c r="AD88" i="11"/>
  <c r="AB88" i="11"/>
  <c r="Z88" i="11"/>
  <c r="X88" i="11"/>
  <c r="V88" i="11"/>
  <c r="T88" i="11"/>
  <c r="R88" i="11"/>
  <c r="P88" i="11"/>
  <c r="N88" i="11"/>
  <c r="L88" i="11"/>
  <c r="J88" i="11"/>
  <c r="H88" i="11"/>
  <c r="F88" i="11"/>
  <c r="D88" i="11"/>
  <c r="B88" i="11"/>
  <c r="AK87" i="11"/>
  <c r="AI87" i="11"/>
  <c r="AG87" i="11"/>
  <c r="AE87" i="11"/>
  <c r="AC87" i="11"/>
  <c r="AA87" i="11"/>
  <c r="Y87" i="11"/>
  <c r="W87" i="11"/>
  <c r="U87" i="11"/>
  <c r="S87" i="11"/>
  <c r="Q87" i="11"/>
  <c r="O87" i="11"/>
  <c r="M87" i="11"/>
  <c r="K87" i="11"/>
  <c r="I87" i="11"/>
  <c r="G87" i="11"/>
  <c r="E87" i="11"/>
  <c r="C87" i="11"/>
  <c r="AL86" i="11"/>
  <c r="AJ86" i="11"/>
  <c r="AH86" i="11"/>
  <c r="AF86" i="11"/>
  <c r="AD86" i="11"/>
  <c r="AB86" i="11"/>
  <c r="Z86" i="11"/>
  <c r="X86" i="11"/>
  <c r="V86" i="11"/>
  <c r="T86" i="11"/>
  <c r="R86" i="11"/>
  <c r="P86" i="11"/>
  <c r="N86" i="11"/>
  <c r="L86" i="11"/>
  <c r="J86" i="11"/>
  <c r="H86" i="11"/>
  <c r="F86" i="11"/>
  <c r="D86" i="11"/>
  <c r="B86" i="11"/>
  <c r="AK85" i="11"/>
  <c r="AI85" i="11"/>
  <c r="AG85" i="11"/>
  <c r="AE85" i="11"/>
  <c r="AC85" i="11"/>
  <c r="AA85" i="11"/>
  <c r="Y85" i="11"/>
  <c r="W85" i="11"/>
  <c r="U85" i="11"/>
  <c r="S85" i="11"/>
  <c r="Q85" i="11"/>
  <c r="O85" i="11"/>
  <c r="M85" i="11"/>
  <c r="K85" i="11"/>
  <c r="I85" i="11"/>
  <c r="G85" i="11"/>
  <c r="E85" i="11"/>
  <c r="C85" i="11"/>
  <c r="AL84" i="11"/>
  <c r="AJ84" i="11"/>
  <c r="AH84" i="11"/>
  <c r="AF84" i="11"/>
  <c r="AD84" i="11"/>
  <c r="AB84" i="11"/>
  <c r="Z84" i="11"/>
  <c r="X84" i="11"/>
  <c r="V84" i="11"/>
  <c r="T84" i="11"/>
  <c r="R84" i="11"/>
  <c r="P84" i="11"/>
  <c r="N84" i="11"/>
  <c r="L84" i="11"/>
  <c r="J84" i="11"/>
  <c r="H84" i="11"/>
  <c r="F84" i="11"/>
  <c r="D84" i="11"/>
  <c r="B84" i="11"/>
  <c r="AK83" i="11"/>
  <c r="AI83" i="11"/>
  <c r="AG83" i="11"/>
  <c r="AE83" i="11"/>
  <c r="AC83" i="11"/>
  <c r="AA83" i="11"/>
  <c r="Y83" i="11"/>
  <c r="W83" i="11"/>
  <c r="U83" i="11"/>
  <c r="S83" i="11"/>
  <c r="Q83" i="11"/>
  <c r="O83" i="11"/>
  <c r="M83" i="11"/>
  <c r="K83" i="11"/>
  <c r="I83" i="11"/>
  <c r="G83" i="11"/>
  <c r="E83" i="11"/>
  <c r="C83" i="11"/>
  <c r="AL82" i="11"/>
  <c r="AJ82" i="11"/>
  <c r="AH82" i="11"/>
  <c r="AF82" i="11"/>
  <c r="AD82" i="11"/>
  <c r="AB82" i="11"/>
  <c r="Z82" i="11"/>
  <c r="X82" i="11"/>
  <c r="V82" i="11"/>
  <c r="T82" i="11"/>
  <c r="R82" i="11"/>
  <c r="P82" i="11"/>
  <c r="N82" i="11"/>
  <c r="L82" i="11"/>
  <c r="J82" i="11"/>
  <c r="H82" i="11"/>
  <c r="F82" i="11"/>
  <c r="D82" i="11"/>
  <c r="B82" i="11"/>
  <c r="AK81" i="11"/>
  <c r="AI81" i="11"/>
  <c r="AG81" i="11"/>
  <c r="AE81" i="11"/>
  <c r="AC81" i="11"/>
  <c r="H99" i="11"/>
  <c r="D99" i="11"/>
  <c r="AI98" i="11"/>
  <c r="AE98" i="11"/>
  <c r="AA98" i="11"/>
  <c r="W98" i="11"/>
  <c r="S98" i="11"/>
  <c r="O98" i="11"/>
  <c r="K98" i="11"/>
  <c r="G98" i="11"/>
  <c r="C98" i="11"/>
  <c r="AL97" i="11"/>
  <c r="AH97" i="11"/>
  <c r="AD97" i="11"/>
  <c r="Z97" i="11"/>
  <c r="V97" i="11"/>
  <c r="R97" i="11"/>
  <c r="N97" i="11"/>
  <c r="J97" i="11"/>
  <c r="F97" i="11"/>
  <c r="B97" i="11"/>
  <c r="AK96" i="11"/>
  <c r="AG96" i="11"/>
  <c r="AC96" i="11"/>
  <c r="Y96" i="11"/>
  <c r="U96" i="11"/>
  <c r="Q96" i="11"/>
  <c r="M96" i="11"/>
  <c r="I96" i="11"/>
  <c r="E96" i="11"/>
  <c r="AJ95" i="11"/>
  <c r="AF95" i="11"/>
  <c r="AB95" i="11"/>
  <c r="X95" i="11"/>
  <c r="T95" i="11"/>
  <c r="P95" i="11"/>
  <c r="L95" i="11"/>
  <c r="H95" i="11"/>
  <c r="D95" i="11"/>
  <c r="AI94" i="11"/>
  <c r="AE94" i="11"/>
  <c r="AA94" i="11"/>
  <c r="W94" i="11"/>
  <c r="S94" i="11"/>
  <c r="O94" i="11"/>
  <c r="K94" i="11"/>
  <c r="G94" i="11"/>
  <c r="C94" i="11"/>
  <c r="AL93" i="11"/>
  <c r="AH93" i="11"/>
  <c r="AD93" i="11"/>
  <c r="Z93" i="11"/>
  <c r="V93" i="11"/>
  <c r="R93" i="11"/>
  <c r="N93" i="11"/>
  <c r="J93" i="11"/>
  <c r="F93" i="11"/>
  <c r="B93" i="11"/>
  <c r="AK92" i="11"/>
  <c r="AG92" i="11"/>
  <c r="AC92" i="11"/>
  <c r="Y92" i="11"/>
  <c r="U92" i="11"/>
  <c r="Q92" i="11"/>
  <c r="M92" i="11"/>
  <c r="I92" i="11"/>
  <c r="E92" i="11"/>
  <c r="AJ91" i="11"/>
  <c r="AF91" i="11"/>
  <c r="AB91" i="11"/>
  <c r="X91" i="11"/>
  <c r="T91" i="11"/>
  <c r="P91" i="11"/>
  <c r="L91" i="11"/>
  <c r="H91" i="11"/>
  <c r="D91" i="11"/>
  <c r="AI90" i="11"/>
  <c r="AE90" i="11"/>
  <c r="AA90" i="11"/>
  <c r="W90" i="11"/>
  <c r="S90" i="11"/>
  <c r="O90" i="11"/>
  <c r="M90" i="11"/>
  <c r="K90" i="11"/>
  <c r="I90" i="11"/>
  <c r="G90" i="11"/>
  <c r="E90" i="11"/>
  <c r="C90" i="11"/>
  <c r="AL89" i="11"/>
  <c r="AJ89" i="11"/>
  <c r="AH89" i="11"/>
  <c r="AF89" i="11"/>
  <c r="AD89" i="11"/>
  <c r="AB89" i="11"/>
  <c r="Z89" i="11"/>
  <c r="X89" i="11"/>
  <c r="V89" i="11"/>
  <c r="T89" i="11"/>
  <c r="R89" i="11"/>
  <c r="P89" i="11"/>
  <c r="N89" i="11"/>
  <c r="L89" i="11"/>
  <c r="J89" i="11"/>
  <c r="H89" i="11"/>
  <c r="F89" i="11"/>
  <c r="D89" i="11"/>
  <c r="B89" i="11"/>
  <c r="AK88" i="11"/>
  <c r="AI88" i="11"/>
  <c r="AG88" i="11"/>
  <c r="AE88" i="11"/>
  <c r="AC88" i="11"/>
  <c r="AA88" i="11"/>
  <c r="Y88" i="11"/>
  <c r="W88" i="11"/>
  <c r="U88" i="11"/>
  <c r="S88" i="11"/>
  <c r="Q88" i="11"/>
  <c r="O88" i="11"/>
  <c r="M88" i="11"/>
  <c r="K88" i="11"/>
  <c r="I88" i="11"/>
  <c r="G88" i="11"/>
  <c r="E88" i="11"/>
  <c r="C88" i="11"/>
  <c r="AL87" i="11"/>
  <c r="AJ87" i="11"/>
  <c r="AH87" i="11"/>
  <c r="AF87" i="11"/>
  <c r="AD87" i="11"/>
  <c r="AB87" i="11"/>
  <c r="Z87" i="11"/>
  <c r="X87" i="11"/>
  <c r="V87" i="11"/>
  <c r="T87" i="11"/>
  <c r="R87" i="11"/>
  <c r="P87" i="11"/>
  <c r="N87" i="11"/>
  <c r="L87" i="11"/>
  <c r="J87" i="11"/>
  <c r="H87" i="11"/>
  <c r="F87" i="11"/>
  <c r="D87" i="11"/>
  <c r="B87" i="11"/>
  <c r="AK86" i="11"/>
  <c r="AI86" i="11"/>
  <c r="AG86" i="11"/>
  <c r="AE86" i="11"/>
  <c r="AC86" i="11"/>
  <c r="AA86" i="11"/>
  <c r="Y86" i="11"/>
  <c r="W86" i="11"/>
  <c r="U86" i="11"/>
  <c r="S86" i="11"/>
  <c r="Q86" i="11"/>
  <c r="O86" i="11"/>
  <c r="M86" i="11"/>
  <c r="K86" i="11"/>
  <c r="I86" i="11"/>
  <c r="G86" i="11"/>
  <c r="E86" i="11"/>
  <c r="C86" i="11"/>
  <c r="AL85" i="11"/>
  <c r="AJ85" i="11"/>
  <c r="AH85" i="11"/>
  <c r="AF85" i="11"/>
  <c r="AD85" i="11"/>
  <c r="AB85" i="11"/>
  <c r="Z85" i="11"/>
  <c r="X85" i="11"/>
  <c r="V85" i="11"/>
  <c r="T85" i="11"/>
  <c r="R85" i="11"/>
  <c r="P85" i="11"/>
  <c r="N85" i="11"/>
  <c r="L85" i="11"/>
  <c r="J85" i="11"/>
  <c r="H85" i="11"/>
  <c r="F85" i="11"/>
  <c r="D85" i="11"/>
  <c r="B85" i="11"/>
  <c r="AK84" i="11"/>
  <c r="AI84" i="11"/>
  <c r="AG84" i="11"/>
  <c r="AE84" i="11"/>
  <c r="AC84" i="11"/>
  <c r="AA84" i="11"/>
  <c r="Y84" i="11"/>
  <c r="W84" i="11"/>
  <c r="U84" i="11"/>
  <c r="S84" i="11"/>
  <c r="Q84" i="11"/>
  <c r="O84" i="11"/>
  <c r="M84" i="11"/>
  <c r="K84" i="11"/>
  <c r="I84" i="11"/>
  <c r="G84" i="11"/>
  <c r="E84" i="11"/>
  <c r="C84" i="11"/>
  <c r="AL83" i="11"/>
  <c r="AJ83" i="11"/>
  <c r="AH83" i="11"/>
  <c r="AF83" i="11"/>
  <c r="AD83" i="11"/>
  <c r="AB83" i="11"/>
  <c r="Z83" i="11"/>
  <c r="X83" i="11"/>
  <c r="V83" i="11"/>
  <c r="T83" i="11"/>
  <c r="R83" i="11"/>
  <c r="P83" i="11"/>
  <c r="N83" i="11"/>
  <c r="L83" i="11"/>
  <c r="J83" i="11"/>
  <c r="H83" i="11"/>
  <c r="F83" i="11"/>
  <c r="D83" i="11"/>
  <c r="B83" i="11"/>
  <c r="AK82" i="11"/>
  <c r="AI82" i="11"/>
  <c r="AG82" i="11"/>
  <c r="AE82" i="11"/>
  <c r="AC82" i="11"/>
  <c r="AA82" i="11"/>
  <c r="Y82" i="11"/>
  <c r="W82" i="11"/>
  <c r="U82" i="11"/>
  <c r="S82" i="11"/>
  <c r="Q82" i="11"/>
  <c r="O82" i="11"/>
  <c r="M82" i="11"/>
  <c r="K82" i="11"/>
  <c r="I82" i="11"/>
  <c r="G82" i="11"/>
  <c r="E82" i="11"/>
  <c r="C82" i="11"/>
  <c r="AL81" i="11"/>
  <c r="AJ81" i="11"/>
  <c r="AH81" i="11"/>
  <c r="AF81" i="11"/>
  <c r="AD81" i="11"/>
  <c r="AB81" i="11"/>
  <c r="AM46" i="11"/>
  <c r="AN47" i="11"/>
  <c r="AM48" i="11"/>
  <c r="AN49" i="11"/>
  <c r="AM50" i="11"/>
  <c r="AN51" i="11"/>
  <c r="AM52" i="11"/>
  <c r="AN53" i="11"/>
  <c r="AM54" i="11"/>
  <c r="AN55" i="11"/>
  <c r="AM56" i="11"/>
  <c r="AN57" i="11"/>
  <c r="AM58" i="11"/>
  <c r="AN59" i="11"/>
  <c r="AM60" i="11"/>
  <c r="AN61" i="11"/>
  <c r="AM62" i="11"/>
  <c r="AN63" i="11"/>
  <c r="AM64" i="11"/>
  <c r="AN65" i="11"/>
  <c r="AM66" i="11"/>
  <c r="AN67" i="11"/>
  <c r="AM68" i="11"/>
  <c r="AN69" i="11"/>
  <c r="C77" i="11"/>
  <c r="E77" i="11"/>
  <c r="G77" i="11"/>
  <c r="I77" i="11"/>
  <c r="K77" i="11"/>
  <c r="M77" i="11"/>
  <c r="O77" i="11"/>
  <c r="Q77" i="11"/>
  <c r="S77" i="11"/>
  <c r="U77" i="11"/>
  <c r="W77" i="11"/>
  <c r="Y77" i="11"/>
  <c r="AA77" i="11"/>
  <c r="AC77" i="11"/>
  <c r="AE77" i="11"/>
  <c r="AG77" i="11"/>
  <c r="AI77" i="11"/>
  <c r="AK77" i="11"/>
  <c r="B78" i="11"/>
  <c r="D78" i="11"/>
  <c r="F78" i="11"/>
  <c r="H78" i="11"/>
  <c r="J78" i="11"/>
  <c r="L78" i="11"/>
  <c r="N78" i="11"/>
  <c r="P78" i="11"/>
  <c r="R78" i="11"/>
  <c r="T78" i="11"/>
  <c r="V78" i="11"/>
  <c r="X78" i="11"/>
  <c r="Z78" i="11"/>
  <c r="AB78" i="11"/>
  <c r="AD78" i="11"/>
  <c r="AF78" i="11"/>
  <c r="AH78" i="11"/>
  <c r="AJ78" i="11"/>
  <c r="AL78" i="11"/>
  <c r="C79" i="11"/>
  <c r="E79" i="11"/>
  <c r="G79" i="11"/>
  <c r="I79" i="11"/>
  <c r="K79" i="11"/>
  <c r="M79" i="11"/>
  <c r="O79" i="11"/>
  <c r="Q79" i="11"/>
  <c r="S79" i="11"/>
  <c r="U79" i="11"/>
  <c r="W79" i="11"/>
  <c r="Y79" i="11"/>
  <c r="AA79" i="11"/>
  <c r="AC79" i="11"/>
  <c r="AE79" i="11"/>
  <c r="AG79" i="11"/>
  <c r="AI79" i="11"/>
  <c r="AK79" i="11"/>
  <c r="B80" i="11"/>
  <c r="D80" i="11"/>
  <c r="F80" i="11"/>
  <c r="H80" i="11"/>
  <c r="J80" i="11"/>
  <c r="L80" i="11"/>
  <c r="N80" i="11"/>
  <c r="P80" i="11"/>
  <c r="R80" i="11"/>
  <c r="T80" i="11"/>
  <c r="V80" i="11"/>
  <c r="X80" i="11"/>
  <c r="Z80" i="11"/>
  <c r="AB80" i="11"/>
  <c r="AD80" i="11"/>
  <c r="AF80" i="11"/>
  <c r="AH80" i="11"/>
  <c r="AJ80" i="11"/>
  <c r="AL80" i="11"/>
  <c r="C81" i="11"/>
  <c r="E81" i="11"/>
  <c r="G81" i="11"/>
  <c r="I81" i="11"/>
  <c r="K81" i="11"/>
  <c r="M81" i="11"/>
  <c r="O81" i="11"/>
  <c r="Q81" i="11"/>
  <c r="S81" i="11"/>
  <c r="U81" i="11"/>
  <c r="W81" i="11"/>
  <c r="Y81" i="11"/>
  <c r="AA81" i="11"/>
  <c r="B77" i="11"/>
  <c r="D77" i="11"/>
  <c r="F77" i="11"/>
  <c r="H77" i="11"/>
  <c r="J77" i="11"/>
  <c r="L77" i="11"/>
  <c r="N77" i="11"/>
  <c r="P77" i="11"/>
  <c r="R77" i="11"/>
  <c r="T77" i="11"/>
  <c r="V77" i="11"/>
  <c r="X77" i="11"/>
  <c r="Z77" i="11"/>
  <c r="AB77" i="11"/>
  <c r="AD77" i="11"/>
  <c r="AF77" i="11"/>
  <c r="AH77" i="11"/>
  <c r="AJ77" i="11"/>
  <c r="AL77" i="11"/>
  <c r="C78" i="11"/>
  <c r="E78" i="11"/>
  <c r="G78" i="11"/>
  <c r="I78" i="11"/>
  <c r="K78" i="11"/>
  <c r="M78" i="11"/>
  <c r="O78" i="11"/>
  <c r="Q78" i="11"/>
  <c r="S78" i="11"/>
  <c r="U78" i="11"/>
  <c r="W78" i="11"/>
  <c r="Y78" i="11"/>
  <c r="AA78" i="11"/>
  <c r="AC78" i="11"/>
  <c r="AE78" i="11"/>
  <c r="AG78" i="11"/>
  <c r="AI78" i="11"/>
  <c r="AK78" i="11"/>
  <c r="B79" i="11"/>
  <c r="D79" i="11"/>
  <c r="F79" i="11"/>
  <c r="H79" i="11"/>
  <c r="J79" i="11"/>
  <c r="L79" i="11"/>
  <c r="N79" i="11"/>
  <c r="P79" i="11"/>
  <c r="R79" i="11"/>
  <c r="T79" i="11"/>
  <c r="V79" i="11"/>
  <c r="X79" i="11"/>
  <c r="Z79" i="11"/>
  <c r="AB79" i="11"/>
  <c r="AD79" i="11"/>
  <c r="AF79" i="11"/>
  <c r="AH79" i="11"/>
  <c r="AJ79" i="11"/>
  <c r="AL79" i="11"/>
  <c r="C80" i="11"/>
  <c r="E80" i="11"/>
  <c r="G80" i="11"/>
  <c r="I80" i="11"/>
  <c r="K80" i="11"/>
  <c r="M80" i="11"/>
  <c r="O80" i="11"/>
  <c r="Q80" i="11"/>
  <c r="S80" i="11"/>
  <c r="U80" i="11"/>
  <c r="W80" i="11"/>
  <c r="Y80" i="11"/>
  <c r="AA80" i="11"/>
  <c r="AC80" i="11"/>
  <c r="AE80" i="11"/>
  <c r="AG80" i="11"/>
  <c r="AI80" i="11"/>
  <c r="AK80" i="11"/>
  <c r="B81" i="11"/>
  <c r="D81" i="11"/>
  <c r="F81" i="11"/>
  <c r="H81" i="11"/>
  <c r="J81" i="11"/>
  <c r="L81" i="11"/>
  <c r="N81" i="11"/>
  <c r="P81" i="11"/>
  <c r="R81" i="11"/>
  <c r="T81" i="11"/>
  <c r="V81" i="11"/>
  <c r="X81" i="11"/>
  <c r="Z81" i="11"/>
  <c r="AN107" i="11"/>
  <c r="AN108" i="11"/>
  <c r="AN109" i="11"/>
  <c r="AN110" i="11"/>
  <c r="AN111" i="11"/>
  <c r="AN112" i="11"/>
  <c r="AN113" i="11"/>
  <c r="AN114" i="11"/>
  <c r="AN115" i="11"/>
  <c r="AN116" i="11"/>
  <c r="AN117" i="11"/>
  <c r="AN118" i="11"/>
  <c r="AN119" i="11"/>
  <c r="AN120" i="11"/>
  <c r="AN121" i="11"/>
  <c r="AN122" i="11"/>
  <c r="AN123" i="11"/>
  <c r="AN124" i="11"/>
  <c r="AN125" i="11"/>
  <c r="AN126" i="11"/>
  <c r="AN127" i="11"/>
  <c r="AN128" i="11"/>
  <c r="AN129" i="11"/>
  <c r="AN130" i="11"/>
  <c r="AM107" i="11"/>
  <c r="AM108" i="11"/>
  <c r="AM109" i="11"/>
  <c r="AM110" i="11"/>
  <c r="AM111" i="11"/>
  <c r="AM112" i="11"/>
  <c r="AM113" i="11"/>
  <c r="AM114" i="11"/>
  <c r="AM115" i="11"/>
  <c r="AM116" i="11"/>
  <c r="AM117" i="11"/>
  <c r="AM118" i="11"/>
  <c r="AM119" i="11"/>
  <c r="AM120" i="11"/>
  <c r="AM121" i="11"/>
  <c r="AM122" i="11"/>
  <c r="AM123" i="11"/>
  <c r="AM124" i="11"/>
  <c r="AM125" i="11"/>
  <c r="AM126" i="11"/>
  <c r="AM127" i="11"/>
  <c r="AM128" i="11"/>
  <c r="AM129" i="11"/>
  <c r="AM130" i="11"/>
  <c r="AN46" i="10"/>
  <c r="AM47" i="10"/>
  <c r="AN48" i="10"/>
  <c r="AM49" i="10"/>
  <c r="AN50" i="10"/>
  <c r="AM51" i="10"/>
  <c r="AN52" i="10"/>
  <c r="AM53" i="10"/>
  <c r="AN54" i="10"/>
  <c r="AM55" i="10"/>
  <c r="AN56" i="10"/>
  <c r="AM57" i="10"/>
  <c r="AN58" i="10"/>
  <c r="AM59" i="10"/>
  <c r="AN60" i="10"/>
  <c r="AM61" i="10"/>
  <c r="AN62" i="10"/>
  <c r="AM63" i="10"/>
  <c r="AN64" i="10"/>
  <c r="AM65" i="10"/>
  <c r="AN66" i="10"/>
  <c r="AM67" i="10"/>
  <c r="AN68" i="10"/>
  <c r="AM69" i="10"/>
  <c r="B77" i="10"/>
  <c r="D77" i="10"/>
  <c r="F77" i="10"/>
  <c r="H77" i="10"/>
  <c r="J77" i="10"/>
  <c r="L77" i="10"/>
  <c r="N77" i="10"/>
  <c r="P77" i="10"/>
  <c r="R77" i="10"/>
  <c r="T77" i="10"/>
  <c r="V77" i="10"/>
  <c r="X77" i="10"/>
  <c r="Z77" i="10"/>
  <c r="AB77" i="10"/>
  <c r="AD77" i="10"/>
  <c r="AF77" i="10"/>
  <c r="AH77" i="10"/>
  <c r="AL100" i="10"/>
  <c r="AJ100" i="10"/>
  <c r="AH100" i="10"/>
  <c r="AF100" i="10"/>
  <c r="AD100" i="10"/>
  <c r="AB100" i="10"/>
  <c r="Z100" i="10"/>
  <c r="X100" i="10"/>
  <c r="V100" i="10"/>
  <c r="T100" i="10"/>
  <c r="R100" i="10"/>
  <c r="P100" i="10"/>
  <c r="N100" i="10"/>
  <c r="L100" i="10"/>
  <c r="J100" i="10"/>
  <c r="H100" i="10"/>
  <c r="F100" i="10"/>
  <c r="D100" i="10"/>
  <c r="B100" i="10"/>
  <c r="AK99" i="10"/>
  <c r="AI99" i="10"/>
  <c r="AG99" i="10"/>
  <c r="AE99" i="10"/>
  <c r="AC99" i="10"/>
  <c r="AA99" i="10"/>
  <c r="Y99" i="10"/>
  <c r="W99" i="10"/>
  <c r="U99" i="10"/>
  <c r="S99" i="10"/>
  <c r="Q99" i="10"/>
  <c r="O99" i="10"/>
  <c r="M99" i="10"/>
  <c r="K99" i="10"/>
  <c r="I99" i="10"/>
  <c r="G99" i="10"/>
  <c r="E99" i="10"/>
  <c r="C99" i="10"/>
  <c r="AL98" i="10"/>
  <c r="AJ98" i="10"/>
  <c r="AH98" i="10"/>
  <c r="AF98" i="10"/>
  <c r="AD98" i="10"/>
  <c r="AB98" i="10"/>
  <c r="Z98" i="10"/>
  <c r="X98" i="10"/>
  <c r="V98" i="10"/>
  <c r="T98" i="10"/>
  <c r="R98" i="10"/>
  <c r="P98" i="10"/>
  <c r="N98" i="10"/>
  <c r="L98" i="10"/>
  <c r="J98" i="10"/>
  <c r="H98" i="10"/>
  <c r="F98" i="10"/>
  <c r="D98" i="10"/>
  <c r="B98" i="10"/>
  <c r="AK97" i="10"/>
  <c r="AI97" i="10"/>
  <c r="AG97" i="10"/>
  <c r="AE97" i="10"/>
  <c r="AC97" i="10"/>
  <c r="AA97" i="10"/>
  <c r="Y97" i="10"/>
  <c r="W97" i="10"/>
  <c r="U97" i="10"/>
  <c r="S97" i="10"/>
  <c r="Q97" i="10"/>
  <c r="O97" i="10"/>
  <c r="M97" i="10"/>
  <c r="K97" i="10"/>
  <c r="I97" i="10"/>
  <c r="G97" i="10"/>
  <c r="E97" i="10"/>
  <c r="C97" i="10"/>
  <c r="AL96" i="10"/>
  <c r="AJ96" i="10"/>
  <c r="AH96" i="10"/>
  <c r="AF96" i="10"/>
  <c r="AD96" i="10"/>
  <c r="AB96" i="10"/>
  <c r="Z96" i="10"/>
  <c r="X96" i="10"/>
  <c r="V96" i="10"/>
  <c r="T96" i="10"/>
  <c r="R96" i="10"/>
  <c r="P96" i="10"/>
  <c r="N96" i="10"/>
  <c r="L96" i="10"/>
  <c r="J96" i="10"/>
  <c r="H96" i="10"/>
  <c r="F96" i="10"/>
  <c r="D96" i="10"/>
  <c r="B96" i="10"/>
  <c r="AK95" i="10"/>
  <c r="AI95" i="10"/>
  <c r="AG95" i="10"/>
  <c r="AE95" i="10"/>
  <c r="AC95" i="10"/>
  <c r="AA95" i="10"/>
  <c r="Y95" i="10"/>
  <c r="W95" i="10"/>
  <c r="U95" i="10"/>
  <c r="S95" i="10"/>
  <c r="Q95" i="10"/>
  <c r="O95" i="10"/>
  <c r="M95" i="10"/>
  <c r="K95" i="10"/>
  <c r="I95" i="10"/>
  <c r="G95" i="10"/>
  <c r="E95" i="10"/>
  <c r="C95" i="10"/>
  <c r="AL94" i="10"/>
  <c r="AJ94" i="10"/>
  <c r="AH94" i="10"/>
  <c r="AF94" i="10"/>
  <c r="AD94" i="10"/>
  <c r="AB94" i="10"/>
  <c r="Z94" i="10"/>
  <c r="X94" i="10"/>
  <c r="V94" i="10"/>
  <c r="T94" i="10"/>
  <c r="R94" i="10"/>
  <c r="P94" i="10"/>
  <c r="N94" i="10"/>
  <c r="L94" i="10"/>
  <c r="J94" i="10"/>
  <c r="H94" i="10"/>
  <c r="F94" i="10"/>
  <c r="D94" i="10"/>
  <c r="B94" i="10"/>
  <c r="AK93" i="10"/>
  <c r="AI93" i="10"/>
  <c r="AG93" i="10"/>
  <c r="AE93" i="10"/>
  <c r="AC93" i="10"/>
  <c r="AA93" i="10"/>
  <c r="Y93" i="10"/>
  <c r="W93" i="10"/>
  <c r="U93" i="10"/>
  <c r="S93" i="10"/>
  <c r="Q93" i="10"/>
  <c r="O93" i="10"/>
  <c r="M93" i="10"/>
  <c r="K93" i="10"/>
  <c r="I93" i="10"/>
  <c r="G93" i="10"/>
  <c r="E93" i="10"/>
  <c r="C93" i="10"/>
  <c r="AL92" i="10"/>
  <c r="AJ92" i="10"/>
  <c r="AH92" i="10"/>
  <c r="AF92" i="10"/>
  <c r="AD92" i="10"/>
  <c r="AB92" i="10"/>
  <c r="Z92" i="10"/>
  <c r="X92" i="10"/>
  <c r="V92" i="10"/>
  <c r="T92" i="10"/>
  <c r="R92" i="10"/>
  <c r="P92" i="10"/>
  <c r="N92" i="10"/>
  <c r="L92" i="10"/>
  <c r="J92" i="10"/>
  <c r="H92" i="10"/>
  <c r="F92" i="10"/>
  <c r="D92" i="10"/>
  <c r="B92" i="10"/>
  <c r="AK91" i="10"/>
  <c r="AI91" i="10"/>
  <c r="AG91" i="10"/>
  <c r="AE91" i="10"/>
  <c r="AC91" i="10"/>
  <c r="AA91" i="10"/>
  <c r="Y91" i="10"/>
  <c r="W91" i="10"/>
  <c r="U91" i="10"/>
  <c r="S91" i="10"/>
  <c r="Q91" i="10"/>
  <c r="O91" i="10"/>
  <c r="M91" i="10"/>
  <c r="K91" i="10"/>
  <c r="I91" i="10"/>
  <c r="G91" i="10"/>
  <c r="E91" i="10"/>
  <c r="C91" i="10"/>
  <c r="AL90" i="10"/>
  <c r="AJ90" i="10"/>
  <c r="AH90" i="10"/>
  <c r="AF90" i="10"/>
  <c r="AD90" i="10"/>
  <c r="AB90" i="10"/>
  <c r="Z90" i="10"/>
  <c r="X90" i="10"/>
  <c r="V90" i="10"/>
  <c r="T90" i="10"/>
  <c r="R90" i="10"/>
  <c r="P90" i="10"/>
  <c r="AK100" i="10"/>
  <c r="AI100" i="10"/>
  <c r="AG100" i="10"/>
  <c r="AE100" i="10"/>
  <c r="AC100" i="10"/>
  <c r="AA100" i="10"/>
  <c r="Y100" i="10"/>
  <c r="W100" i="10"/>
  <c r="U100" i="10"/>
  <c r="S100" i="10"/>
  <c r="Q100" i="10"/>
  <c r="O100" i="10"/>
  <c r="M100" i="10"/>
  <c r="K100" i="10"/>
  <c r="I100" i="10"/>
  <c r="G100" i="10"/>
  <c r="E100" i="10"/>
  <c r="C100" i="10"/>
  <c r="AL99" i="10"/>
  <c r="AJ99" i="10"/>
  <c r="AH99" i="10"/>
  <c r="AF99" i="10"/>
  <c r="AD99" i="10"/>
  <c r="AB99" i="10"/>
  <c r="Z99" i="10"/>
  <c r="X99" i="10"/>
  <c r="V99" i="10"/>
  <c r="T99" i="10"/>
  <c r="R99" i="10"/>
  <c r="P99" i="10"/>
  <c r="N99" i="10"/>
  <c r="L99" i="10"/>
  <c r="J99" i="10"/>
  <c r="H99" i="10"/>
  <c r="F99" i="10"/>
  <c r="D99" i="10"/>
  <c r="B99" i="10"/>
  <c r="AK98" i="10"/>
  <c r="AI98" i="10"/>
  <c r="AG98" i="10"/>
  <c r="AE98" i="10"/>
  <c r="AC98" i="10"/>
  <c r="AA98" i="10"/>
  <c r="Y98" i="10"/>
  <c r="W98" i="10"/>
  <c r="U98" i="10"/>
  <c r="S98" i="10"/>
  <c r="Q98" i="10"/>
  <c r="O98" i="10"/>
  <c r="M98" i="10"/>
  <c r="K98" i="10"/>
  <c r="I98" i="10"/>
  <c r="G98" i="10"/>
  <c r="E98" i="10"/>
  <c r="C98" i="10"/>
  <c r="AL97" i="10"/>
  <c r="AJ97" i="10"/>
  <c r="AH97" i="10"/>
  <c r="AF97" i="10"/>
  <c r="AD97" i="10"/>
  <c r="AB97" i="10"/>
  <c r="Z97" i="10"/>
  <c r="X97" i="10"/>
  <c r="V97" i="10"/>
  <c r="T97" i="10"/>
  <c r="R97" i="10"/>
  <c r="P97" i="10"/>
  <c r="N97" i="10"/>
  <c r="L97" i="10"/>
  <c r="J97" i="10"/>
  <c r="H97" i="10"/>
  <c r="F97" i="10"/>
  <c r="D97" i="10"/>
  <c r="B97" i="10"/>
  <c r="AK96" i="10"/>
  <c r="AI96" i="10"/>
  <c r="AG96" i="10"/>
  <c r="AE96" i="10"/>
  <c r="AC96" i="10"/>
  <c r="AA96" i="10"/>
  <c r="Y96" i="10"/>
  <c r="W96" i="10"/>
  <c r="U96" i="10"/>
  <c r="S96" i="10"/>
  <c r="Q96" i="10"/>
  <c r="O96" i="10"/>
  <c r="M96" i="10"/>
  <c r="K96" i="10"/>
  <c r="I96" i="10"/>
  <c r="G96" i="10"/>
  <c r="E96" i="10"/>
  <c r="C96" i="10"/>
  <c r="AL95" i="10"/>
  <c r="AJ95" i="10"/>
  <c r="AH95" i="10"/>
  <c r="AF95" i="10"/>
  <c r="AD95" i="10"/>
  <c r="AB95" i="10"/>
  <c r="Z95" i="10"/>
  <c r="X95" i="10"/>
  <c r="V95" i="10"/>
  <c r="T95" i="10"/>
  <c r="R95" i="10"/>
  <c r="P95" i="10"/>
  <c r="N95" i="10"/>
  <c r="L95" i="10"/>
  <c r="J95" i="10"/>
  <c r="H95" i="10"/>
  <c r="F95" i="10"/>
  <c r="D95" i="10"/>
  <c r="B95" i="10"/>
  <c r="AK94" i="10"/>
  <c r="AI94" i="10"/>
  <c r="AG94" i="10"/>
  <c r="AE94" i="10"/>
  <c r="AC94" i="10"/>
  <c r="AA94" i="10"/>
  <c r="Y94" i="10"/>
  <c r="W94" i="10"/>
  <c r="U94" i="10"/>
  <c r="S94" i="10"/>
  <c r="Q94" i="10"/>
  <c r="O94" i="10"/>
  <c r="M94" i="10"/>
  <c r="K94" i="10"/>
  <c r="I94" i="10"/>
  <c r="G94" i="10"/>
  <c r="E94" i="10"/>
  <c r="C94" i="10"/>
  <c r="AL93" i="10"/>
  <c r="AJ93" i="10"/>
  <c r="AH93" i="10"/>
  <c r="AF93" i="10"/>
  <c r="AD93" i="10"/>
  <c r="AB93" i="10"/>
  <c r="Z93" i="10"/>
  <c r="X93" i="10"/>
  <c r="V93" i="10"/>
  <c r="T93" i="10"/>
  <c r="R93" i="10"/>
  <c r="P93" i="10"/>
  <c r="N93" i="10"/>
  <c r="L93" i="10"/>
  <c r="J93" i="10"/>
  <c r="H93" i="10"/>
  <c r="F93" i="10"/>
  <c r="D93" i="10"/>
  <c r="B93" i="10"/>
  <c r="AK92" i="10"/>
  <c r="AI92" i="10"/>
  <c r="AG92" i="10"/>
  <c r="AE92" i="10"/>
  <c r="AC92" i="10"/>
  <c r="AA92" i="10"/>
  <c r="Y92" i="10"/>
  <c r="W92" i="10"/>
  <c r="U92" i="10"/>
  <c r="S92" i="10"/>
  <c r="Q92" i="10"/>
  <c r="O92" i="10"/>
  <c r="M92" i="10"/>
  <c r="K92" i="10"/>
  <c r="I92" i="10"/>
  <c r="G92" i="10"/>
  <c r="E92" i="10"/>
  <c r="C92" i="10"/>
  <c r="AL91" i="10"/>
  <c r="AJ91" i="10"/>
  <c r="AH91" i="10"/>
  <c r="AF91" i="10"/>
  <c r="AD91" i="10"/>
  <c r="AB91" i="10"/>
  <c r="X91" i="10"/>
  <c r="T91" i="10"/>
  <c r="P91" i="10"/>
  <c r="L91" i="10"/>
  <c r="H91" i="10"/>
  <c r="D91" i="10"/>
  <c r="AI90" i="10"/>
  <c r="AE90" i="10"/>
  <c r="AA90" i="10"/>
  <c r="W90" i="10"/>
  <c r="S90" i="10"/>
  <c r="O90" i="10"/>
  <c r="M90" i="10"/>
  <c r="K90" i="10"/>
  <c r="I90" i="10"/>
  <c r="G90" i="10"/>
  <c r="E90" i="10"/>
  <c r="C90" i="10"/>
  <c r="AL89" i="10"/>
  <c r="AJ89" i="10"/>
  <c r="AH89" i="10"/>
  <c r="AF89" i="10"/>
  <c r="AD89" i="10"/>
  <c r="AB89" i="10"/>
  <c r="Z89" i="10"/>
  <c r="X89" i="10"/>
  <c r="V89" i="10"/>
  <c r="T89" i="10"/>
  <c r="R89" i="10"/>
  <c r="P89" i="10"/>
  <c r="N89" i="10"/>
  <c r="L89" i="10"/>
  <c r="J89" i="10"/>
  <c r="H89" i="10"/>
  <c r="F89" i="10"/>
  <c r="D89" i="10"/>
  <c r="B89" i="10"/>
  <c r="AK88" i="10"/>
  <c r="AI88" i="10"/>
  <c r="AG88" i="10"/>
  <c r="AE88" i="10"/>
  <c r="AC88" i="10"/>
  <c r="AA88" i="10"/>
  <c r="Y88" i="10"/>
  <c r="W88" i="10"/>
  <c r="U88" i="10"/>
  <c r="S88" i="10"/>
  <c r="Q88" i="10"/>
  <c r="O88" i="10"/>
  <c r="M88" i="10"/>
  <c r="K88" i="10"/>
  <c r="I88" i="10"/>
  <c r="G88" i="10"/>
  <c r="E88" i="10"/>
  <c r="C88" i="10"/>
  <c r="AL87" i="10"/>
  <c r="AJ87" i="10"/>
  <c r="AH87" i="10"/>
  <c r="AF87" i="10"/>
  <c r="AD87" i="10"/>
  <c r="AB87" i="10"/>
  <c r="Z87" i="10"/>
  <c r="X87" i="10"/>
  <c r="V87" i="10"/>
  <c r="T87" i="10"/>
  <c r="R87" i="10"/>
  <c r="P87" i="10"/>
  <c r="N87" i="10"/>
  <c r="L87" i="10"/>
  <c r="J87" i="10"/>
  <c r="H87" i="10"/>
  <c r="F87" i="10"/>
  <c r="D87" i="10"/>
  <c r="B87" i="10"/>
  <c r="AK86" i="10"/>
  <c r="AI86" i="10"/>
  <c r="AG86" i="10"/>
  <c r="AE86" i="10"/>
  <c r="AC86" i="10"/>
  <c r="AA86" i="10"/>
  <c r="Y86" i="10"/>
  <c r="W86" i="10"/>
  <c r="U86" i="10"/>
  <c r="S86" i="10"/>
  <c r="Q86" i="10"/>
  <c r="O86" i="10"/>
  <c r="M86" i="10"/>
  <c r="K86" i="10"/>
  <c r="I86" i="10"/>
  <c r="G86" i="10"/>
  <c r="E86" i="10"/>
  <c r="C86" i="10"/>
  <c r="AL85" i="10"/>
  <c r="AJ85" i="10"/>
  <c r="AH85" i="10"/>
  <c r="AF85" i="10"/>
  <c r="AD85" i="10"/>
  <c r="AB85" i="10"/>
  <c r="Z85" i="10"/>
  <c r="X85" i="10"/>
  <c r="V85" i="10"/>
  <c r="T85" i="10"/>
  <c r="R85" i="10"/>
  <c r="P85" i="10"/>
  <c r="N85" i="10"/>
  <c r="L85" i="10"/>
  <c r="J85" i="10"/>
  <c r="H85" i="10"/>
  <c r="F85" i="10"/>
  <c r="D85" i="10"/>
  <c r="B85" i="10"/>
  <c r="AK84" i="10"/>
  <c r="AI84" i="10"/>
  <c r="AG84" i="10"/>
  <c r="AE84" i="10"/>
  <c r="AC84" i="10"/>
  <c r="AA84" i="10"/>
  <c r="Y84" i="10"/>
  <c r="W84" i="10"/>
  <c r="U84" i="10"/>
  <c r="S84" i="10"/>
  <c r="Q84" i="10"/>
  <c r="O84" i="10"/>
  <c r="M84" i="10"/>
  <c r="K84" i="10"/>
  <c r="I84" i="10"/>
  <c r="G84" i="10"/>
  <c r="E84" i="10"/>
  <c r="C84" i="10"/>
  <c r="AL83" i="10"/>
  <c r="AJ83" i="10"/>
  <c r="AH83" i="10"/>
  <c r="AF83" i="10"/>
  <c r="AD83" i="10"/>
  <c r="AB83" i="10"/>
  <c r="Z83" i="10"/>
  <c r="X83" i="10"/>
  <c r="V83" i="10"/>
  <c r="T83" i="10"/>
  <c r="R83" i="10"/>
  <c r="P83" i="10"/>
  <c r="N83" i="10"/>
  <c r="L83" i="10"/>
  <c r="J83" i="10"/>
  <c r="H83" i="10"/>
  <c r="F83" i="10"/>
  <c r="D83" i="10"/>
  <c r="B83" i="10"/>
  <c r="AK82" i="10"/>
  <c r="AI82" i="10"/>
  <c r="AG82" i="10"/>
  <c r="AE82" i="10"/>
  <c r="AC82" i="10"/>
  <c r="AA82" i="10"/>
  <c r="Y82" i="10"/>
  <c r="W82" i="10"/>
  <c r="U82" i="10"/>
  <c r="S82" i="10"/>
  <c r="Q82" i="10"/>
  <c r="O82" i="10"/>
  <c r="M82" i="10"/>
  <c r="K82" i="10"/>
  <c r="I82" i="10"/>
  <c r="G82" i="10"/>
  <c r="E82" i="10"/>
  <c r="C82" i="10"/>
  <c r="AL81" i="10"/>
  <c r="AJ81" i="10"/>
  <c r="AH81" i="10"/>
  <c r="AF81" i="10"/>
  <c r="AD81" i="10"/>
  <c r="AB81" i="10"/>
  <c r="Z81" i="10"/>
  <c r="X81" i="10"/>
  <c r="V81" i="10"/>
  <c r="T81" i="10"/>
  <c r="R81" i="10"/>
  <c r="P81" i="10"/>
  <c r="N81" i="10"/>
  <c r="L81" i="10"/>
  <c r="J81" i="10"/>
  <c r="H81" i="10"/>
  <c r="F81" i="10"/>
  <c r="D81" i="10"/>
  <c r="B81" i="10"/>
  <c r="AK80" i="10"/>
  <c r="AI80" i="10"/>
  <c r="AG80" i="10"/>
  <c r="AE80" i="10"/>
  <c r="AC80" i="10"/>
  <c r="AA80" i="10"/>
  <c r="Y80" i="10"/>
  <c r="W80" i="10"/>
  <c r="U80" i="10"/>
  <c r="S80" i="10"/>
  <c r="Q80" i="10"/>
  <c r="O80" i="10"/>
  <c r="M80" i="10"/>
  <c r="K80" i="10"/>
  <c r="I80" i="10"/>
  <c r="G80" i="10"/>
  <c r="E80" i="10"/>
  <c r="C80" i="10"/>
  <c r="AL79" i="10"/>
  <c r="AJ79" i="10"/>
  <c r="AH79" i="10"/>
  <c r="AF79" i="10"/>
  <c r="AD79" i="10"/>
  <c r="AB79" i="10"/>
  <c r="Z79" i="10"/>
  <c r="X79" i="10"/>
  <c r="V79" i="10"/>
  <c r="T79" i="10"/>
  <c r="R79" i="10"/>
  <c r="P79" i="10"/>
  <c r="N79" i="10"/>
  <c r="L79" i="10"/>
  <c r="J79" i="10"/>
  <c r="H79" i="10"/>
  <c r="F79" i="10"/>
  <c r="D79" i="10"/>
  <c r="B79" i="10"/>
  <c r="AK78" i="10"/>
  <c r="AI78" i="10"/>
  <c r="AG78" i="10"/>
  <c r="AE78" i="10"/>
  <c r="AC78" i="10"/>
  <c r="AA78" i="10"/>
  <c r="Y78" i="10"/>
  <c r="W78" i="10"/>
  <c r="U78" i="10"/>
  <c r="S78" i="10"/>
  <c r="Q78" i="10"/>
  <c r="O78" i="10"/>
  <c r="M78" i="10"/>
  <c r="K78" i="10"/>
  <c r="I78" i="10"/>
  <c r="G78" i="10"/>
  <c r="E78" i="10"/>
  <c r="C78" i="10"/>
  <c r="AL77" i="10"/>
  <c r="Z91" i="10"/>
  <c r="V91" i="10"/>
  <c r="R91" i="10"/>
  <c r="N91" i="10"/>
  <c r="J91" i="10"/>
  <c r="F91" i="10"/>
  <c r="B91" i="10"/>
  <c r="AK90" i="10"/>
  <c r="AG90" i="10"/>
  <c r="AC90" i="10"/>
  <c r="Y90" i="10"/>
  <c r="U90" i="10"/>
  <c r="Q90" i="10"/>
  <c r="N90" i="10"/>
  <c r="L90" i="10"/>
  <c r="J90" i="10"/>
  <c r="H90" i="10"/>
  <c r="F90" i="10"/>
  <c r="D90" i="10"/>
  <c r="B90" i="10"/>
  <c r="AK89" i="10"/>
  <c r="AI89" i="10"/>
  <c r="AG89" i="10"/>
  <c r="AE89" i="10"/>
  <c r="AC89" i="10"/>
  <c r="AA89" i="10"/>
  <c r="Y89" i="10"/>
  <c r="W89" i="10"/>
  <c r="U89" i="10"/>
  <c r="S89" i="10"/>
  <c r="Q89" i="10"/>
  <c r="O89" i="10"/>
  <c r="M89" i="10"/>
  <c r="K89" i="10"/>
  <c r="I89" i="10"/>
  <c r="G89" i="10"/>
  <c r="E89" i="10"/>
  <c r="C89" i="10"/>
  <c r="AL88" i="10"/>
  <c r="AJ88" i="10"/>
  <c r="AH88" i="10"/>
  <c r="AF88" i="10"/>
  <c r="AD88" i="10"/>
  <c r="AB88" i="10"/>
  <c r="Z88" i="10"/>
  <c r="X88" i="10"/>
  <c r="V88" i="10"/>
  <c r="T88" i="10"/>
  <c r="R88" i="10"/>
  <c r="P88" i="10"/>
  <c r="N88" i="10"/>
  <c r="L88" i="10"/>
  <c r="J88" i="10"/>
  <c r="H88" i="10"/>
  <c r="F88" i="10"/>
  <c r="D88" i="10"/>
  <c r="B88" i="10"/>
  <c r="AK87" i="10"/>
  <c r="AI87" i="10"/>
  <c r="AG87" i="10"/>
  <c r="AE87" i="10"/>
  <c r="AC87" i="10"/>
  <c r="AA87" i="10"/>
  <c r="Y87" i="10"/>
  <c r="W87" i="10"/>
  <c r="U87" i="10"/>
  <c r="S87" i="10"/>
  <c r="Q87" i="10"/>
  <c r="O87" i="10"/>
  <c r="M87" i="10"/>
  <c r="K87" i="10"/>
  <c r="I87" i="10"/>
  <c r="G87" i="10"/>
  <c r="E87" i="10"/>
  <c r="C87" i="10"/>
  <c r="AL86" i="10"/>
  <c r="AJ86" i="10"/>
  <c r="AH86" i="10"/>
  <c r="AF86" i="10"/>
  <c r="AD86" i="10"/>
  <c r="AB86" i="10"/>
  <c r="Z86" i="10"/>
  <c r="X86" i="10"/>
  <c r="V86" i="10"/>
  <c r="T86" i="10"/>
  <c r="R86" i="10"/>
  <c r="P86" i="10"/>
  <c r="N86" i="10"/>
  <c r="L86" i="10"/>
  <c r="J86" i="10"/>
  <c r="H86" i="10"/>
  <c r="F86" i="10"/>
  <c r="D86" i="10"/>
  <c r="B86" i="10"/>
  <c r="AK85" i="10"/>
  <c r="AI85" i="10"/>
  <c r="AG85" i="10"/>
  <c r="AE85" i="10"/>
  <c r="AC85" i="10"/>
  <c r="AA85" i="10"/>
  <c r="Y85" i="10"/>
  <c r="W85" i="10"/>
  <c r="U85" i="10"/>
  <c r="S85" i="10"/>
  <c r="Q85" i="10"/>
  <c r="O85" i="10"/>
  <c r="M85" i="10"/>
  <c r="K85" i="10"/>
  <c r="I85" i="10"/>
  <c r="G85" i="10"/>
  <c r="E85" i="10"/>
  <c r="C85" i="10"/>
  <c r="AL84" i="10"/>
  <c r="AJ84" i="10"/>
  <c r="AH84" i="10"/>
  <c r="AF84" i="10"/>
  <c r="AD84" i="10"/>
  <c r="AB84" i="10"/>
  <c r="Z84" i="10"/>
  <c r="X84" i="10"/>
  <c r="V84" i="10"/>
  <c r="T84" i="10"/>
  <c r="R84" i="10"/>
  <c r="P84" i="10"/>
  <c r="N84" i="10"/>
  <c r="L84" i="10"/>
  <c r="J84" i="10"/>
  <c r="H84" i="10"/>
  <c r="F84" i="10"/>
  <c r="D84" i="10"/>
  <c r="B84" i="10"/>
  <c r="AK83" i="10"/>
  <c r="AI83" i="10"/>
  <c r="AG83" i="10"/>
  <c r="AE83" i="10"/>
  <c r="AC83" i="10"/>
  <c r="AA83" i="10"/>
  <c r="Y83" i="10"/>
  <c r="W83" i="10"/>
  <c r="U83" i="10"/>
  <c r="S83" i="10"/>
  <c r="Q83" i="10"/>
  <c r="O83" i="10"/>
  <c r="M83" i="10"/>
  <c r="K83" i="10"/>
  <c r="I83" i="10"/>
  <c r="G83" i="10"/>
  <c r="E83" i="10"/>
  <c r="C83" i="10"/>
  <c r="AL82" i="10"/>
  <c r="AJ82" i="10"/>
  <c r="AH82" i="10"/>
  <c r="AF82" i="10"/>
  <c r="AD82" i="10"/>
  <c r="AB82" i="10"/>
  <c r="Z82" i="10"/>
  <c r="X82" i="10"/>
  <c r="V82" i="10"/>
  <c r="T82" i="10"/>
  <c r="R82" i="10"/>
  <c r="P82" i="10"/>
  <c r="N82" i="10"/>
  <c r="L82" i="10"/>
  <c r="J82" i="10"/>
  <c r="H82" i="10"/>
  <c r="F82" i="10"/>
  <c r="D82" i="10"/>
  <c r="B82" i="10"/>
  <c r="AK81" i="10"/>
  <c r="AI81" i="10"/>
  <c r="AG81" i="10"/>
  <c r="AE81" i="10"/>
  <c r="AC81" i="10"/>
  <c r="AA81" i="10"/>
  <c r="Y81" i="10"/>
  <c r="W81" i="10"/>
  <c r="U81" i="10"/>
  <c r="S81" i="10"/>
  <c r="Q81" i="10"/>
  <c r="O81" i="10"/>
  <c r="M81" i="10"/>
  <c r="K81" i="10"/>
  <c r="I81" i="10"/>
  <c r="G81" i="10"/>
  <c r="E81" i="10"/>
  <c r="C81" i="10"/>
  <c r="AL80" i="10"/>
  <c r="AJ80" i="10"/>
  <c r="AH80" i="10"/>
  <c r="AF80" i="10"/>
  <c r="AD80" i="10"/>
  <c r="AB80" i="10"/>
  <c r="Z80" i="10"/>
  <c r="X80" i="10"/>
  <c r="V80" i="10"/>
  <c r="T80" i="10"/>
  <c r="R80" i="10"/>
  <c r="P80" i="10"/>
  <c r="N80" i="10"/>
  <c r="L80" i="10"/>
  <c r="J80" i="10"/>
  <c r="H80" i="10"/>
  <c r="F80" i="10"/>
  <c r="D80" i="10"/>
  <c r="B80" i="10"/>
  <c r="AK79" i="10"/>
  <c r="AI79" i="10"/>
  <c r="AG79" i="10"/>
  <c r="AE79" i="10"/>
  <c r="AC79" i="10"/>
  <c r="AA79" i="10"/>
  <c r="Y79" i="10"/>
  <c r="W79" i="10"/>
  <c r="U79" i="10"/>
  <c r="S79" i="10"/>
  <c r="Q79" i="10"/>
  <c r="O79" i="10"/>
  <c r="M79" i="10"/>
  <c r="K79" i="10"/>
  <c r="I79" i="10"/>
  <c r="G79" i="10"/>
  <c r="E79" i="10"/>
  <c r="C79" i="10"/>
  <c r="AL78" i="10"/>
  <c r="AJ78" i="10"/>
  <c r="AH78" i="10"/>
  <c r="AF78" i="10"/>
  <c r="AD78" i="10"/>
  <c r="AB78" i="10"/>
  <c r="Z78" i="10"/>
  <c r="X78" i="10"/>
  <c r="V78" i="10"/>
  <c r="T78" i="10"/>
  <c r="R78" i="10"/>
  <c r="P78" i="10"/>
  <c r="N78" i="10"/>
  <c r="L78" i="10"/>
  <c r="J78" i="10"/>
  <c r="H78" i="10"/>
  <c r="F78" i="10"/>
  <c r="D78" i="10"/>
  <c r="B78" i="10"/>
  <c r="AK77" i="10"/>
  <c r="C77" i="10"/>
  <c r="E77" i="10"/>
  <c r="G77" i="10"/>
  <c r="I77" i="10"/>
  <c r="K77" i="10"/>
  <c r="M77" i="10"/>
  <c r="O77" i="10"/>
  <c r="Q77" i="10"/>
  <c r="S77" i="10"/>
  <c r="U77" i="10"/>
  <c r="W77" i="10"/>
  <c r="Y77" i="10"/>
  <c r="AA77" i="10"/>
  <c r="AC77" i="10"/>
  <c r="AE77" i="10"/>
  <c r="AG77" i="10"/>
  <c r="AI77" i="10"/>
  <c r="AN107" i="10"/>
  <c r="AN108" i="10"/>
  <c r="AN109" i="10"/>
  <c r="AN110" i="10"/>
  <c r="AN111" i="10"/>
  <c r="AN112" i="10"/>
  <c r="AN113" i="10"/>
  <c r="AN114" i="10"/>
  <c r="AN115" i="10"/>
  <c r="AN116" i="10"/>
  <c r="AN117" i="10"/>
  <c r="AN118" i="10"/>
  <c r="AN119" i="10"/>
  <c r="AN120" i="10"/>
  <c r="AN121" i="10"/>
  <c r="AN122" i="10"/>
  <c r="AN123" i="10"/>
  <c r="AN124" i="10"/>
  <c r="AN125" i="10"/>
  <c r="AN126" i="10"/>
  <c r="AN127" i="10"/>
  <c r="AN128" i="10"/>
  <c r="AN129" i="10"/>
  <c r="AN130" i="10"/>
  <c r="AM107" i="10"/>
  <c r="AM108" i="10"/>
  <c r="AM109" i="10"/>
  <c r="AM110" i="10"/>
  <c r="AM111" i="10"/>
  <c r="AM112" i="10"/>
  <c r="AM113" i="10"/>
  <c r="AM114" i="10"/>
  <c r="AM115" i="10"/>
  <c r="AM116" i="10"/>
  <c r="AM117" i="10"/>
  <c r="AM118" i="10"/>
  <c r="AM119" i="10"/>
  <c r="AM120" i="10"/>
  <c r="AM121" i="10"/>
  <c r="AM122" i="10"/>
  <c r="AM123" i="10"/>
  <c r="AM124" i="10"/>
  <c r="AM125" i="10"/>
  <c r="AM126" i="10"/>
  <c r="AM127" i="10"/>
  <c r="AM128" i="10"/>
  <c r="AM129" i="10"/>
  <c r="AM130" i="10"/>
  <c r="AL100" i="9"/>
  <c r="AJ100" i="9"/>
  <c r="AH100" i="9"/>
  <c r="AF100" i="9"/>
  <c r="AD100" i="9"/>
  <c r="AB100" i="9"/>
  <c r="Z100" i="9"/>
  <c r="X100" i="9"/>
  <c r="V100" i="9"/>
  <c r="T100" i="9"/>
  <c r="R100" i="9"/>
  <c r="P100" i="9"/>
  <c r="N100" i="9"/>
  <c r="L100" i="9"/>
  <c r="J100" i="9"/>
  <c r="H100" i="9"/>
  <c r="F100" i="9"/>
  <c r="D100" i="9"/>
  <c r="B100" i="9"/>
  <c r="AK99" i="9"/>
  <c r="AI99" i="9"/>
  <c r="AG99" i="9"/>
  <c r="AE99" i="9"/>
  <c r="AC99" i="9"/>
  <c r="AA99" i="9"/>
  <c r="Y99" i="9"/>
  <c r="W99" i="9"/>
  <c r="U99" i="9"/>
  <c r="S99" i="9"/>
  <c r="Q99" i="9"/>
  <c r="O99" i="9"/>
  <c r="M99" i="9"/>
  <c r="K99" i="9"/>
  <c r="I99" i="9"/>
  <c r="G99" i="9"/>
  <c r="E99" i="9"/>
  <c r="C99" i="9"/>
  <c r="AL98" i="9"/>
  <c r="AJ98" i="9"/>
  <c r="AH98" i="9"/>
  <c r="AF98" i="9"/>
  <c r="AD98" i="9"/>
  <c r="AB98" i="9"/>
  <c r="Z98" i="9"/>
  <c r="X98" i="9"/>
  <c r="V98" i="9"/>
  <c r="T98" i="9"/>
  <c r="R98" i="9"/>
  <c r="P98" i="9"/>
  <c r="N98" i="9"/>
  <c r="L98" i="9"/>
  <c r="J98" i="9"/>
  <c r="H98" i="9"/>
  <c r="F98" i="9"/>
  <c r="D98" i="9"/>
  <c r="B98" i="9"/>
  <c r="AK97" i="9"/>
  <c r="AI97" i="9"/>
  <c r="AG97" i="9"/>
  <c r="AE97" i="9"/>
  <c r="AC97" i="9"/>
  <c r="AA97" i="9"/>
  <c r="Y97" i="9"/>
  <c r="W97" i="9"/>
  <c r="U97" i="9"/>
  <c r="S97" i="9"/>
  <c r="Q97" i="9"/>
  <c r="O97" i="9"/>
  <c r="M97" i="9"/>
  <c r="K97" i="9"/>
  <c r="I97" i="9"/>
  <c r="G97" i="9"/>
  <c r="E97" i="9"/>
  <c r="C97" i="9"/>
  <c r="AL96" i="9"/>
  <c r="AJ96" i="9"/>
  <c r="AH96" i="9"/>
  <c r="AF96" i="9"/>
  <c r="AK100" i="9"/>
  <c r="AI100" i="9"/>
  <c r="AG100" i="9"/>
  <c r="AE100" i="9"/>
  <c r="AC100" i="9"/>
  <c r="AA100" i="9"/>
  <c r="Y100" i="9"/>
  <c r="W100" i="9"/>
  <c r="U100" i="9"/>
  <c r="S100" i="9"/>
  <c r="Q100" i="9"/>
  <c r="O100" i="9"/>
  <c r="M100" i="9"/>
  <c r="K100" i="9"/>
  <c r="I100" i="9"/>
  <c r="G100" i="9"/>
  <c r="E100" i="9"/>
  <c r="C100" i="9"/>
  <c r="AL99" i="9"/>
  <c r="AJ99" i="9"/>
  <c r="AH99" i="9"/>
  <c r="AF99" i="9"/>
  <c r="AD99" i="9"/>
  <c r="AB99" i="9"/>
  <c r="Z99" i="9"/>
  <c r="X99" i="9"/>
  <c r="V99" i="9"/>
  <c r="T99" i="9"/>
  <c r="R99" i="9"/>
  <c r="P99" i="9"/>
  <c r="N99" i="9"/>
  <c r="L99" i="9"/>
  <c r="J99" i="9"/>
  <c r="H99" i="9"/>
  <c r="F99" i="9"/>
  <c r="D99" i="9"/>
  <c r="B99" i="9"/>
  <c r="AK98" i="9"/>
  <c r="AI98" i="9"/>
  <c r="AG98" i="9"/>
  <c r="AE98" i="9"/>
  <c r="AC98" i="9"/>
  <c r="AA98" i="9"/>
  <c r="Y98" i="9"/>
  <c r="W98" i="9"/>
  <c r="U98" i="9"/>
  <c r="S98" i="9"/>
  <c r="Q98" i="9"/>
  <c r="O98" i="9"/>
  <c r="M98" i="9"/>
  <c r="K98" i="9"/>
  <c r="I98" i="9"/>
  <c r="G98" i="9"/>
  <c r="E98" i="9"/>
  <c r="C98" i="9"/>
  <c r="AL97" i="9"/>
  <c r="AJ97" i="9"/>
  <c r="AH97" i="9"/>
  <c r="AF97" i="9"/>
  <c r="AD97" i="9"/>
  <c r="AB97" i="9"/>
  <c r="Z97" i="9"/>
  <c r="X97" i="9"/>
  <c r="V97" i="9"/>
  <c r="T97" i="9"/>
  <c r="R97" i="9"/>
  <c r="P97" i="9"/>
  <c r="N97" i="9"/>
  <c r="L97" i="9"/>
  <c r="J97" i="9"/>
  <c r="H97" i="9"/>
  <c r="F97" i="9"/>
  <c r="D97" i="9"/>
  <c r="B97" i="9"/>
  <c r="AK96" i="9"/>
  <c r="AI96" i="9"/>
  <c r="AG96" i="9"/>
  <c r="AE96" i="9"/>
  <c r="AC96" i="9"/>
  <c r="AA96" i="9"/>
  <c r="Y96" i="9"/>
  <c r="W96" i="9"/>
  <c r="U96" i="9"/>
  <c r="S96" i="9"/>
  <c r="Q96" i="9"/>
  <c r="O96" i="9"/>
  <c r="M96" i="9"/>
  <c r="K96" i="9"/>
  <c r="I96" i="9"/>
  <c r="G96" i="9"/>
  <c r="E96" i="9"/>
  <c r="C96" i="9"/>
  <c r="AL95" i="9"/>
  <c r="AJ95" i="9"/>
  <c r="AH95" i="9"/>
  <c r="AF95" i="9"/>
  <c r="AD95" i="9"/>
  <c r="AB95" i="9"/>
  <c r="Z95" i="9"/>
  <c r="X95" i="9"/>
  <c r="V95" i="9"/>
  <c r="T95" i="9"/>
  <c r="R95" i="9"/>
  <c r="P95" i="9"/>
  <c r="N95" i="9"/>
  <c r="L95" i="9"/>
  <c r="J95" i="9"/>
  <c r="H95" i="9"/>
  <c r="F95" i="9"/>
  <c r="D95" i="9"/>
  <c r="B95" i="9"/>
  <c r="AK94" i="9"/>
  <c r="AI94" i="9"/>
  <c r="AG94" i="9"/>
  <c r="AE94" i="9"/>
  <c r="AC94" i="9"/>
  <c r="AA94" i="9"/>
  <c r="Y94" i="9"/>
  <c r="W94" i="9"/>
  <c r="U94" i="9"/>
  <c r="S94" i="9"/>
  <c r="Q94" i="9"/>
  <c r="O94" i="9"/>
  <c r="M94" i="9"/>
  <c r="K94" i="9"/>
  <c r="I94" i="9"/>
  <c r="G94" i="9"/>
  <c r="E94" i="9"/>
  <c r="C94" i="9"/>
  <c r="AL93" i="9"/>
  <c r="AJ93" i="9"/>
  <c r="AH93" i="9"/>
  <c r="AF93" i="9"/>
  <c r="AD93" i="9"/>
  <c r="AB93" i="9"/>
  <c r="Z93" i="9"/>
  <c r="X93" i="9"/>
  <c r="V93" i="9"/>
  <c r="T93" i="9"/>
  <c r="R93" i="9"/>
  <c r="P93" i="9"/>
  <c r="N93" i="9"/>
  <c r="L93" i="9"/>
  <c r="J93" i="9"/>
  <c r="H93" i="9"/>
  <c r="F93" i="9"/>
  <c r="D93" i="9"/>
  <c r="B93" i="9"/>
  <c r="AK92" i="9"/>
  <c r="AI92" i="9"/>
  <c r="AG92" i="9"/>
  <c r="AE92" i="9"/>
  <c r="AC92" i="9"/>
  <c r="AA92" i="9"/>
  <c r="Y92" i="9"/>
  <c r="W92" i="9"/>
  <c r="U92" i="9"/>
  <c r="S92" i="9"/>
  <c r="Q92" i="9"/>
  <c r="O92" i="9"/>
  <c r="M92" i="9"/>
  <c r="K92" i="9"/>
  <c r="I92" i="9"/>
  <c r="G92" i="9"/>
  <c r="E92" i="9"/>
  <c r="C92" i="9"/>
  <c r="AL91" i="9"/>
  <c r="AJ91" i="9"/>
  <c r="AH91" i="9"/>
  <c r="AF91" i="9"/>
  <c r="AD91" i="9"/>
  <c r="AB91" i="9"/>
  <c r="Z91" i="9"/>
  <c r="X91" i="9"/>
  <c r="V91" i="9"/>
  <c r="T91" i="9"/>
  <c r="R91" i="9"/>
  <c r="P91" i="9"/>
  <c r="N91" i="9"/>
  <c r="L91" i="9"/>
  <c r="J91" i="9"/>
  <c r="H91" i="9"/>
  <c r="F91" i="9"/>
  <c r="D91" i="9"/>
  <c r="B91" i="9"/>
  <c r="AK90" i="9"/>
  <c r="AI90" i="9"/>
  <c r="AG90" i="9"/>
  <c r="AE90" i="9"/>
  <c r="AC90" i="9"/>
  <c r="AA90" i="9"/>
  <c r="Y90" i="9"/>
  <c r="W90" i="9"/>
  <c r="U90" i="9"/>
  <c r="S90" i="9"/>
  <c r="Q90" i="9"/>
  <c r="O90" i="9"/>
  <c r="M90" i="9"/>
  <c r="K90" i="9"/>
  <c r="I90" i="9"/>
  <c r="G90" i="9"/>
  <c r="E90" i="9"/>
  <c r="C90" i="9"/>
  <c r="AL89" i="9"/>
  <c r="AJ89" i="9"/>
  <c r="AH89" i="9"/>
  <c r="AF89" i="9"/>
  <c r="AD89" i="9"/>
  <c r="AB89" i="9"/>
  <c r="Z89" i="9"/>
  <c r="X89" i="9"/>
  <c r="V89" i="9"/>
  <c r="T89" i="9"/>
  <c r="R89" i="9"/>
  <c r="P89" i="9"/>
  <c r="N89" i="9"/>
  <c r="L89" i="9"/>
  <c r="J89" i="9"/>
  <c r="H89" i="9"/>
  <c r="AB96" i="9"/>
  <c r="X96" i="9"/>
  <c r="T96" i="9"/>
  <c r="P96" i="9"/>
  <c r="L96" i="9"/>
  <c r="H96" i="9"/>
  <c r="D96" i="9"/>
  <c r="AI95" i="9"/>
  <c r="AE95" i="9"/>
  <c r="AA95" i="9"/>
  <c r="W95" i="9"/>
  <c r="S95" i="9"/>
  <c r="O95" i="9"/>
  <c r="K95" i="9"/>
  <c r="G95" i="9"/>
  <c r="C95" i="9"/>
  <c r="AL94" i="9"/>
  <c r="AH94" i="9"/>
  <c r="AD94" i="9"/>
  <c r="Z94" i="9"/>
  <c r="V94" i="9"/>
  <c r="R94" i="9"/>
  <c r="N94" i="9"/>
  <c r="J94" i="9"/>
  <c r="F94" i="9"/>
  <c r="B94" i="9"/>
  <c r="AK93" i="9"/>
  <c r="AG93" i="9"/>
  <c r="AC93" i="9"/>
  <c r="Y93" i="9"/>
  <c r="U93" i="9"/>
  <c r="Q93" i="9"/>
  <c r="M93" i="9"/>
  <c r="I93" i="9"/>
  <c r="E93" i="9"/>
  <c r="AJ92" i="9"/>
  <c r="AF92" i="9"/>
  <c r="AB92" i="9"/>
  <c r="X92" i="9"/>
  <c r="T92" i="9"/>
  <c r="P92" i="9"/>
  <c r="L92" i="9"/>
  <c r="H92" i="9"/>
  <c r="D92" i="9"/>
  <c r="AI91" i="9"/>
  <c r="AE91" i="9"/>
  <c r="AA91" i="9"/>
  <c r="W91" i="9"/>
  <c r="S91" i="9"/>
  <c r="O91" i="9"/>
  <c r="K91" i="9"/>
  <c r="G91" i="9"/>
  <c r="C91" i="9"/>
  <c r="AL90" i="9"/>
  <c r="AH90" i="9"/>
  <c r="AD90" i="9"/>
  <c r="Z90" i="9"/>
  <c r="V90" i="9"/>
  <c r="R90" i="9"/>
  <c r="N90" i="9"/>
  <c r="J90" i="9"/>
  <c r="F90" i="9"/>
  <c r="B90" i="9"/>
  <c r="AK89" i="9"/>
  <c r="AG89" i="9"/>
  <c r="AC89" i="9"/>
  <c r="Y89" i="9"/>
  <c r="U89" i="9"/>
  <c r="Q89" i="9"/>
  <c r="M89" i="9"/>
  <c r="I89" i="9"/>
  <c r="F89" i="9"/>
  <c r="D89" i="9"/>
  <c r="B89" i="9"/>
  <c r="AK88" i="9"/>
  <c r="AI88" i="9"/>
  <c r="AG88" i="9"/>
  <c r="AE88" i="9"/>
  <c r="AC88" i="9"/>
  <c r="AA88" i="9"/>
  <c r="Y88" i="9"/>
  <c r="W88" i="9"/>
  <c r="U88" i="9"/>
  <c r="S88" i="9"/>
  <c r="Q88" i="9"/>
  <c r="O88" i="9"/>
  <c r="M88" i="9"/>
  <c r="K88" i="9"/>
  <c r="I88" i="9"/>
  <c r="G88" i="9"/>
  <c r="E88" i="9"/>
  <c r="C88" i="9"/>
  <c r="AL87" i="9"/>
  <c r="AJ87" i="9"/>
  <c r="AH87" i="9"/>
  <c r="AF87" i="9"/>
  <c r="AD87" i="9"/>
  <c r="AB87" i="9"/>
  <c r="Z87" i="9"/>
  <c r="X87" i="9"/>
  <c r="V87" i="9"/>
  <c r="T87" i="9"/>
  <c r="R87" i="9"/>
  <c r="P87" i="9"/>
  <c r="N87" i="9"/>
  <c r="L87" i="9"/>
  <c r="J87" i="9"/>
  <c r="H87" i="9"/>
  <c r="F87" i="9"/>
  <c r="D87" i="9"/>
  <c r="B87" i="9"/>
  <c r="AK86" i="9"/>
  <c r="AI86" i="9"/>
  <c r="AG86" i="9"/>
  <c r="AE86" i="9"/>
  <c r="AC86" i="9"/>
  <c r="AA86" i="9"/>
  <c r="Y86" i="9"/>
  <c r="W86" i="9"/>
  <c r="U86" i="9"/>
  <c r="S86" i="9"/>
  <c r="Q86" i="9"/>
  <c r="O86" i="9"/>
  <c r="M86" i="9"/>
  <c r="K86" i="9"/>
  <c r="I86" i="9"/>
  <c r="G86" i="9"/>
  <c r="E86" i="9"/>
  <c r="C86" i="9"/>
  <c r="AL85" i="9"/>
  <c r="AJ85" i="9"/>
  <c r="AH85" i="9"/>
  <c r="AF85" i="9"/>
  <c r="AD85" i="9"/>
  <c r="AB85" i="9"/>
  <c r="Z85" i="9"/>
  <c r="X85" i="9"/>
  <c r="V85" i="9"/>
  <c r="T85" i="9"/>
  <c r="R85" i="9"/>
  <c r="P85" i="9"/>
  <c r="N85" i="9"/>
  <c r="L85" i="9"/>
  <c r="J85" i="9"/>
  <c r="H85" i="9"/>
  <c r="F85" i="9"/>
  <c r="D85" i="9"/>
  <c r="B85" i="9"/>
  <c r="AK84" i="9"/>
  <c r="AI84" i="9"/>
  <c r="AG84" i="9"/>
  <c r="AE84" i="9"/>
  <c r="AC84" i="9"/>
  <c r="AA84" i="9"/>
  <c r="Y84" i="9"/>
  <c r="W84" i="9"/>
  <c r="U84" i="9"/>
  <c r="S84" i="9"/>
  <c r="Q84" i="9"/>
  <c r="O84" i="9"/>
  <c r="M84" i="9"/>
  <c r="K84" i="9"/>
  <c r="I84" i="9"/>
  <c r="G84" i="9"/>
  <c r="E84" i="9"/>
  <c r="C84" i="9"/>
  <c r="AL83" i="9"/>
  <c r="AJ83" i="9"/>
  <c r="AH83" i="9"/>
  <c r="AF83" i="9"/>
  <c r="AD83" i="9"/>
  <c r="AB83" i="9"/>
  <c r="Z83" i="9"/>
  <c r="X83" i="9"/>
  <c r="V83" i="9"/>
  <c r="T83" i="9"/>
  <c r="R83" i="9"/>
  <c r="P83" i="9"/>
  <c r="N83" i="9"/>
  <c r="L83" i="9"/>
  <c r="J83" i="9"/>
  <c r="H83" i="9"/>
  <c r="F83" i="9"/>
  <c r="D83" i="9"/>
  <c r="B83" i="9"/>
  <c r="AK82" i="9"/>
  <c r="AI82" i="9"/>
  <c r="AG82" i="9"/>
  <c r="AE82" i="9"/>
  <c r="AC82" i="9"/>
  <c r="AA82" i="9"/>
  <c r="Y82" i="9"/>
  <c r="W82" i="9"/>
  <c r="U82" i="9"/>
  <c r="S82" i="9"/>
  <c r="Q82" i="9"/>
  <c r="O82" i="9"/>
  <c r="M82" i="9"/>
  <c r="K82" i="9"/>
  <c r="I82" i="9"/>
  <c r="G82" i="9"/>
  <c r="E82" i="9"/>
  <c r="C82" i="9"/>
  <c r="AL81" i="9"/>
  <c r="AJ81" i="9"/>
  <c r="AH81" i="9"/>
  <c r="AF81" i="9"/>
  <c r="AD81" i="9"/>
  <c r="AB81" i="9"/>
  <c r="Z81" i="9"/>
  <c r="X81" i="9"/>
  <c r="V81" i="9"/>
  <c r="T81" i="9"/>
  <c r="R81" i="9"/>
  <c r="P81" i="9"/>
  <c r="N81" i="9"/>
  <c r="L81" i="9"/>
  <c r="J81" i="9"/>
  <c r="H81" i="9"/>
  <c r="F81" i="9"/>
  <c r="D81" i="9"/>
  <c r="B81" i="9"/>
  <c r="AK80" i="9"/>
  <c r="AI80" i="9"/>
  <c r="AG80" i="9"/>
  <c r="AE80" i="9"/>
  <c r="AC80" i="9"/>
  <c r="AA80" i="9"/>
  <c r="Y80" i="9"/>
  <c r="W80" i="9"/>
  <c r="U80" i="9"/>
  <c r="S80" i="9"/>
  <c r="Q80" i="9"/>
  <c r="O80" i="9"/>
  <c r="M80" i="9"/>
  <c r="K80" i="9"/>
  <c r="I80" i="9"/>
  <c r="G80" i="9"/>
  <c r="E80" i="9"/>
  <c r="C80" i="9"/>
  <c r="AL79" i="9"/>
  <c r="AJ79" i="9"/>
  <c r="AH79" i="9"/>
  <c r="AD96" i="9"/>
  <c r="Z96" i="9"/>
  <c r="V96" i="9"/>
  <c r="R96" i="9"/>
  <c r="N96" i="9"/>
  <c r="J96" i="9"/>
  <c r="F96" i="9"/>
  <c r="B96" i="9"/>
  <c r="AK95" i="9"/>
  <c r="AG95" i="9"/>
  <c r="AC95" i="9"/>
  <c r="Y95" i="9"/>
  <c r="U95" i="9"/>
  <c r="Q95" i="9"/>
  <c r="M95" i="9"/>
  <c r="I95" i="9"/>
  <c r="E95" i="9"/>
  <c r="AJ94" i="9"/>
  <c r="AF94" i="9"/>
  <c r="AB94" i="9"/>
  <c r="X94" i="9"/>
  <c r="T94" i="9"/>
  <c r="P94" i="9"/>
  <c r="L94" i="9"/>
  <c r="H94" i="9"/>
  <c r="D94" i="9"/>
  <c r="AI93" i="9"/>
  <c r="AE93" i="9"/>
  <c r="AA93" i="9"/>
  <c r="W93" i="9"/>
  <c r="S93" i="9"/>
  <c r="O93" i="9"/>
  <c r="K93" i="9"/>
  <c r="G93" i="9"/>
  <c r="C93" i="9"/>
  <c r="AL92" i="9"/>
  <c r="AH92" i="9"/>
  <c r="AD92" i="9"/>
  <c r="Z92" i="9"/>
  <c r="V92" i="9"/>
  <c r="R92" i="9"/>
  <c r="N92" i="9"/>
  <c r="J92" i="9"/>
  <c r="F92" i="9"/>
  <c r="B92" i="9"/>
  <c r="AK91" i="9"/>
  <c r="AG91" i="9"/>
  <c r="AC91" i="9"/>
  <c r="Y91" i="9"/>
  <c r="U91" i="9"/>
  <c r="Q91" i="9"/>
  <c r="M91" i="9"/>
  <c r="I91" i="9"/>
  <c r="E91" i="9"/>
  <c r="AJ90" i="9"/>
  <c r="AF90" i="9"/>
  <c r="AB90" i="9"/>
  <c r="X90" i="9"/>
  <c r="T90" i="9"/>
  <c r="P90" i="9"/>
  <c r="L90" i="9"/>
  <c r="H90" i="9"/>
  <c r="D90" i="9"/>
  <c r="AI89" i="9"/>
  <c r="AE89" i="9"/>
  <c r="AA89" i="9"/>
  <c r="W89" i="9"/>
  <c r="S89" i="9"/>
  <c r="O89" i="9"/>
  <c r="K89" i="9"/>
  <c r="G89" i="9"/>
  <c r="E89" i="9"/>
  <c r="C89" i="9"/>
  <c r="AL88" i="9"/>
  <c r="AJ88" i="9"/>
  <c r="AH88" i="9"/>
  <c r="AF88" i="9"/>
  <c r="AD88" i="9"/>
  <c r="AB88" i="9"/>
  <c r="Z88" i="9"/>
  <c r="X88" i="9"/>
  <c r="V88" i="9"/>
  <c r="T88" i="9"/>
  <c r="R88" i="9"/>
  <c r="P88" i="9"/>
  <c r="N88" i="9"/>
  <c r="L88" i="9"/>
  <c r="J88" i="9"/>
  <c r="H88" i="9"/>
  <c r="F88" i="9"/>
  <c r="D88" i="9"/>
  <c r="B88" i="9"/>
  <c r="AK87" i="9"/>
  <c r="AI87" i="9"/>
  <c r="AG87" i="9"/>
  <c r="AE87" i="9"/>
  <c r="AC87" i="9"/>
  <c r="AA87" i="9"/>
  <c r="Y87" i="9"/>
  <c r="W87" i="9"/>
  <c r="U87" i="9"/>
  <c r="S87" i="9"/>
  <c r="Q87" i="9"/>
  <c r="O87" i="9"/>
  <c r="M87" i="9"/>
  <c r="K87" i="9"/>
  <c r="I87" i="9"/>
  <c r="G87" i="9"/>
  <c r="E87" i="9"/>
  <c r="C87" i="9"/>
  <c r="AL86" i="9"/>
  <c r="AJ86" i="9"/>
  <c r="AH86" i="9"/>
  <c r="AF86" i="9"/>
  <c r="AD86" i="9"/>
  <c r="AB86" i="9"/>
  <c r="Z86" i="9"/>
  <c r="X86" i="9"/>
  <c r="V86" i="9"/>
  <c r="T86" i="9"/>
  <c r="R86" i="9"/>
  <c r="P86" i="9"/>
  <c r="N86" i="9"/>
  <c r="L86" i="9"/>
  <c r="J86" i="9"/>
  <c r="H86" i="9"/>
  <c r="F86" i="9"/>
  <c r="D86" i="9"/>
  <c r="B86" i="9"/>
  <c r="AK85" i="9"/>
  <c r="AI85" i="9"/>
  <c r="AG85" i="9"/>
  <c r="AE85" i="9"/>
  <c r="AC85" i="9"/>
  <c r="AA85" i="9"/>
  <c r="Y85" i="9"/>
  <c r="W85" i="9"/>
  <c r="U85" i="9"/>
  <c r="S85" i="9"/>
  <c r="Q85" i="9"/>
  <c r="O85" i="9"/>
  <c r="M85" i="9"/>
  <c r="K85" i="9"/>
  <c r="I85" i="9"/>
  <c r="G85" i="9"/>
  <c r="E85" i="9"/>
  <c r="C85" i="9"/>
  <c r="AL84" i="9"/>
  <c r="AJ84" i="9"/>
  <c r="AH84" i="9"/>
  <c r="AF84" i="9"/>
  <c r="AD84" i="9"/>
  <c r="AB84" i="9"/>
  <c r="Z84" i="9"/>
  <c r="X84" i="9"/>
  <c r="V84" i="9"/>
  <c r="T84" i="9"/>
  <c r="R84" i="9"/>
  <c r="P84" i="9"/>
  <c r="N84" i="9"/>
  <c r="L84" i="9"/>
  <c r="J84" i="9"/>
  <c r="H84" i="9"/>
  <c r="F84" i="9"/>
  <c r="D84" i="9"/>
  <c r="B84" i="9"/>
  <c r="AK83" i="9"/>
  <c r="AI83" i="9"/>
  <c r="AG83" i="9"/>
  <c r="AE83" i="9"/>
  <c r="AC83" i="9"/>
  <c r="AA83" i="9"/>
  <c r="Y83" i="9"/>
  <c r="W83" i="9"/>
  <c r="U83" i="9"/>
  <c r="S83" i="9"/>
  <c r="Q83" i="9"/>
  <c r="O83" i="9"/>
  <c r="M83" i="9"/>
  <c r="K83" i="9"/>
  <c r="I83" i="9"/>
  <c r="G83" i="9"/>
  <c r="E83" i="9"/>
  <c r="C83" i="9"/>
  <c r="AL82" i="9"/>
  <c r="AJ82" i="9"/>
  <c r="AH82" i="9"/>
  <c r="AF82" i="9"/>
  <c r="AD82" i="9"/>
  <c r="AB82" i="9"/>
  <c r="Z82" i="9"/>
  <c r="X82" i="9"/>
  <c r="V82" i="9"/>
  <c r="T82" i="9"/>
  <c r="R82" i="9"/>
  <c r="P82" i="9"/>
  <c r="N82" i="9"/>
  <c r="L82" i="9"/>
  <c r="J82" i="9"/>
  <c r="H82" i="9"/>
  <c r="F82" i="9"/>
  <c r="D82" i="9"/>
  <c r="B82" i="9"/>
  <c r="AK81" i="9"/>
  <c r="AI81" i="9"/>
  <c r="AG81" i="9"/>
  <c r="AE81" i="9"/>
  <c r="AC81" i="9"/>
  <c r="AA81" i="9"/>
  <c r="Y81" i="9"/>
  <c r="W81" i="9"/>
  <c r="U81" i="9"/>
  <c r="S81" i="9"/>
  <c r="Q81" i="9"/>
  <c r="O81" i="9"/>
  <c r="M81" i="9"/>
  <c r="K81" i="9"/>
  <c r="I81" i="9"/>
  <c r="G81" i="9"/>
  <c r="E81" i="9"/>
  <c r="C81" i="9"/>
  <c r="AL80" i="9"/>
  <c r="AJ80" i="9"/>
  <c r="AH80" i="9"/>
  <c r="AF80" i="9"/>
  <c r="AD80" i="9"/>
  <c r="AB80" i="9"/>
  <c r="Z80" i="9"/>
  <c r="X80" i="9"/>
  <c r="V80" i="9"/>
  <c r="T80" i="9"/>
  <c r="R80" i="9"/>
  <c r="P80" i="9"/>
  <c r="N80" i="9"/>
  <c r="L80" i="9"/>
  <c r="J80" i="9"/>
  <c r="H80" i="9"/>
  <c r="F80" i="9"/>
  <c r="D80" i="9"/>
  <c r="B80" i="9"/>
  <c r="AK79" i="9"/>
  <c r="AI79" i="9"/>
  <c r="AM46" i="9"/>
  <c r="AM48" i="9"/>
  <c r="AM50" i="9"/>
  <c r="AM52" i="9"/>
  <c r="AM54" i="9"/>
  <c r="AM56" i="9"/>
  <c r="AM58" i="9"/>
  <c r="AM60" i="9"/>
  <c r="AM62" i="9"/>
  <c r="AM64" i="9"/>
  <c r="AM66" i="9"/>
  <c r="AN67" i="9"/>
  <c r="AM68" i="9"/>
  <c r="AN69" i="9"/>
  <c r="C77" i="9"/>
  <c r="E77" i="9"/>
  <c r="G77" i="9"/>
  <c r="I77" i="9"/>
  <c r="K77" i="9"/>
  <c r="M77" i="9"/>
  <c r="O77" i="9"/>
  <c r="Q77" i="9"/>
  <c r="S77" i="9"/>
  <c r="U77" i="9"/>
  <c r="W77" i="9"/>
  <c r="Y77" i="9"/>
  <c r="AA77" i="9"/>
  <c r="AC77" i="9"/>
  <c r="AE77" i="9"/>
  <c r="AG77" i="9"/>
  <c r="AI77" i="9"/>
  <c r="AK77" i="9"/>
  <c r="B78" i="9"/>
  <c r="D78" i="9"/>
  <c r="F78" i="9"/>
  <c r="H78" i="9"/>
  <c r="J78" i="9"/>
  <c r="L78" i="9"/>
  <c r="N78" i="9"/>
  <c r="P78" i="9"/>
  <c r="R78" i="9"/>
  <c r="T78" i="9"/>
  <c r="V78" i="9"/>
  <c r="X78" i="9"/>
  <c r="Z78" i="9"/>
  <c r="AB78" i="9"/>
  <c r="AD78" i="9"/>
  <c r="AF78" i="9"/>
  <c r="AH78" i="9"/>
  <c r="AJ78" i="9"/>
  <c r="AL78" i="9"/>
  <c r="C79" i="9"/>
  <c r="E79" i="9"/>
  <c r="G79" i="9"/>
  <c r="I79" i="9"/>
  <c r="K79" i="9"/>
  <c r="M79" i="9"/>
  <c r="O79" i="9"/>
  <c r="Q79" i="9"/>
  <c r="S79" i="9"/>
  <c r="U79" i="9"/>
  <c r="W79" i="9"/>
  <c r="Y79" i="9"/>
  <c r="AA79" i="9"/>
  <c r="AC79" i="9"/>
  <c r="AE79" i="9"/>
  <c r="AG79" i="9"/>
  <c r="B77" i="9"/>
  <c r="D77" i="9"/>
  <c r="F77" i="9"/>
  <c r="H77" i="9"/>
  <c r="J77" i="9"/>
  <c r="L77" i="9"/>
  <c r="N77" i="9"/>
  <c r="P77" i="9"/>
  <c r="R77" i="9"/>
  <c r="T77" i="9"/>
  <c r="V77" i="9"/>
  <c r="X77" i="9"/>
  <c r="Z77" i="9"/>
  <c r="AB77" i="9"/>
  <c r="AD77" i="9"/>
  <c r="AF77" i="9"/>
  <c r="AH77" i="9"/>
  <c r="AJ77" i="9"/>
  <c r="AL77" i="9"/>
  <c r="C78" i="9"/>
  <c r="E78" i="9"/>
  <c r="G78" i="9"/>
  <c r="I78" i="9"/>
  <c r="K78" i="9"/>
  <c r="M78" i="9"/>
  <c r="O78" i="9"/>
  <c r="Q78" i="9"/>
  <c r="S78" i="9"/>
  <c r="U78" i="9"/>
  <c r="W78" i="9"/>
  <c r="Y78" i="9"/>
  <c r="AA78" i="9"/>
  <c r="AC78" i="9"/>
  <c r="AE78" i="9"/>
  <c r="AG78" i="9"/>
  <c r="AI78" i="9"/>
  <c r="AK78" i="9"/>
  <c r="B79" i="9"/>
  <c r="D79" i="9"/>
  <c r="F79" i="9"/>
  <c r="H79" i="9"/>
  <c r="J79" i="9"/>
  <c r="L79" i="9"/>
  <c r="N79" i="9"/>
  <c r="P79" i="9"/>
  <c r="R79" i="9"/>
  <c r="T79" i="9"/>
  <c r="V79" i="9"/>
  <c r="X79" i="9"/>
  <c r="Z79" i="9"/>
  <c r="AB79" i="9"/>
  <c r="AD79" i="9"/>
  <c r="AF79" i="9"/>
  <c r="AN107" i="9"/>
  <c r="AN108" i="9"/>
  <c r="AN109" i="9"/>
  <c r="AN110" i="9"/>
  <c r="AN111" i="9"/>
  <c r="AN112" i="9"/>
  <c r="AN113" i="9"/>
  <c r="AN114" i="9"/>
  <c r="AN115" i="9"/>
  <c r="AN116" i="9"/>
  <c r="AN117" i="9"/>
  <c r="AN118" i="9"/>
  <c r="AN119" i="9"/>
  <c r="AN120" i="9"/>
  <c r="AN121" i="9"/>
  <c r="AN122" i="9"/>
  <c r="AN123" i="9"/>
  <c r="AN124" i="9"/>
  <c r="AN125" i="9"/>
  <c r="AN126" i="9"/>
  <c r="AN127" i="9"/>
  <c r="AN128" i="9"/>
  <c r="AN129" i="9"/>
  <c r="AN130" i="9"/>
  <c r="AM107" i="9"/>
  <c r="AM108" i="9"/>
  <c r="AM109" i="9"/>
  <c r="AM110" i="9"/>
  <c r="AM111" i="9"/>
  <c r="AM112" i="9"/>
  <c r="AM113" i="9"/>
  <c r="AM114" i="9"/>
  <c r="AM115" i="9"/>
  <c r="AM116" i="9"/>
  <c r="AM117" i="9"/>
  <c r="AM118" i="9"/>
  <c r="AM119" i="9"/>
  <c r="AM120" i="9"/>
  <c r="AM121" i="9"/>
  <c r="AM122" i="9"/>
  <c r="AM123" i="9"/>
  <c r="AM124" i="9"/>
  <c r="AM125" i="9"/>
  <c r="AM126" i="9"/>
  <c r="AM127" i="9"/>
  <c r="AM128" i="9"/>
  <c r="AM129" i="9"/>
  <c r="AM130" i="9"/>
  <c r="AL100" i="8"/>
  <c r="AJ100" i="8"/>
  <c r="AH100" i="8"/>
  <c r="AF100" i="8"/>
  <c r="AD100" i="8"/>
  <c r="AB100" i="8"/>
  <c r="Z100" i="8"/>
  <c r="X100" i="8"/>
  <c r="V100" i="8"/>
  <c r="T100" i="8"/>
  <c r="R100" i="8"/>
  <c r="P100" i="8"/>
  <c r="N100" i="8"/>
  <c r="L100" i="8"/>
  <c r="J100" i="8"/>
  <c r="H100" i="8"/>
  <c r="F100" i="8"/>
  <c r="D100" i="8"/>
  <c r="B100" i="8"/>
  <c r="AK99" i="8"/>
  <c r="AI99" i="8"/>
  <c r="AG99" i="8"/>
  <c r="AE99" i="8"/>
  <c r="AC99" i="8"/>
  <c r="AA99" i="8"/>
  <c r="Y99" i="8"/>
  <c r="W99" i="8"/>
  <c r="U99" i="8"/>
  <c r="S99" i="8"/>
  <c r="Q99" i="8"/>
  <c r="O99" i="8"/>
  <c r="M99" i="8"/>
  <c r="K99" i="8"/>
  <c r="I99" i="8"/>
  <c r="G99" i="8"/>
  <c r="E99" i="8"/>
  <c r="C99" i="8"/>
  <c r="AL98" i="8"/>
  <c r="AJ98" i="8"/>
  <c r="AH98" i="8"/>
  <c r="AF98" i="8"/>
  <c r="AD98" i="8"/>
  <c r="AB98" i="8"/>
  <c r="Z98" i="8"/>
  <c r="X98" i="8"/>
  <c r="V98" i="8"/>
  <c r="T98" i="8"/>
  <c r="R98" i="8"/>
  <c r="P98" i="8"/>
  <c r="N98" i="8"/>
  <c r="L98" i="8"/>
  <c r="J98" i="8"/>
  <c r="H98" i="8"/>
  <c r="F98" i="8"/>
  <c r="D98" i="8"/>
  <c r="B98" i="8"/>
  <c r="AK97" i="8"/>
  <c r="AI97" i="8"/>
  <c r="AG97" i="8"/>
  <c r="AE97" i="8"/>
  <c r="AC97" i="8"/>
  <c r="AA97" i="8"/>
  <c r="Y97" i="8"/>
  <c r="W97" i="8"/>
  <c r="U97" i="8"/>
  <c r="S97" i="8"/>
  <c r="Q97" i="8"/>
  <c r="O97" i="8"/>
  <c r="M97" i="8"/>
  <c r="K97" i="8"/>
  <c r="I97" i="8"/>
  <c r="G97" i="8"/>
  <c r="E97" i="8"/>
  <c r="C97" i="8"/>
  <c r="AL96" i="8"/>
  <c r="AJ96" i="8"/>
  <c r="AH96" i="8"/>
  <c r="AF96" i="8"/>
  <c r="AD96" i="8"/>
  <c r="AB96" i="8"/>
  <c r="Z96" i="8"/>
  <c r="X96" i="8"/>
  <c r="V96" i="8"/>
  <c r="T96" i="8"/>
  <c r="R96" i="8"/>
  <c r="P96" i="8"/>
  <c r="N96" i="8"/>
  <c r="L96" i="8"/>
  <c r="J96" i="8"/>
  <c r="H96" i="8"/>
  <c r="F96" i="8"/>
  <c r="D96" i="8"/>
  <c r="B96" i="8"/>
  <c r="AK95" i="8"/>
  <c r="AI95" i="8"/>
  <c r="AG95" i="8"/>
  <c r="AE95" i="8"/>
  <c r="AC95" i="8"/>
  <c r="AA95" i="8"/>
  <c r="Y95" i="8"/>
  <c r="W95" i="8"/>
  <c r="U95" i="8"/>
  <c r="S95" i="8"/>
  <c r="Q95" i="8"/>
  <c r="O95" i="8"/>
  <c r="M95" i="8"/>
  <c r="K95" i="8"/>
  <c r="I95" i="8"/>
  <c r="G95" i="8"/>
  <c r="E95" i="8"/>
  <c r="C95" i="8"/>
  <c r="AL94" i="8"/>
  <c r="AJ94" i="8"/>
  <c r="AH94" i="8"/>
  <c r="AF94" i="8"/>
  <c r="AD94" i="8"/>
  <c r="AB94" i="8"/>
  <c r="Z94" i="8"/>
  <c r="X94" i="8"/>
  <c r="V94" i="8"/>
  <c r="T94" i="8"/>
  <c r="R94" i="8"/>
  <c r="P94" i="8"/>
  <c r="N94" i="8"/>
  <c r="L94" i="8"/>
  <c r="J94" i="8"/>
  <c r="H94" i="8"/>
  <c r="F94" i="8"/>
  <c r="D94" i="8"/>
  <c r="B94" i="8"/>
  <c r="AK93" i="8"/>
  <c r="AI93" i="8"/>
  <c r="AG93" i="8"/>
  <c r="AE93" i="8"/>
  <c r="AC93" i="8"/>
  <c r="AA93" i="8"/>
  <c r="Y93" i="8"/>
  <c r="W93" i="8"/>
  <c r="U93" i="8"/>
  <c r="S93" i="8"/>
  <c r="Q93" i="8"/>
  <c r="O93" i="8"/>
  <c r="M93" i="8"/>
  <c r="K93" i="8"/>
  <c r="I93" i="8"/>
  <c r="G93" i="8"/>
  <c r="E93" i="8"/>
  <c r="C93" i="8"/>
  <c r="AL92" i="8"/>
  <c r="AJ92" i="8"/>
  <c r="AH92" i="8"/>
  <c r="AF92" i="8"/>
  <c r="AD92" i="8"/>
  <c r="AB92" i="8"/>
  <c r="Z92" i="8"/>
  <c r="X92" i="8"/>
  <c r="V92" i="8"/>
  <c r="T92" i="8"/>
  <c r="R92" i="8"/>
  <c r="P92" i="8"/>
  <c r="N92" i="8"/>
  <c r="L92" i="8"/>
  <c r="J92" i="8"/>
  <c r="H92" i="8"/>
  <c r="F92" i="8"/>
  <c r="D92" i="8"/>
  <c r="B92" i="8"/>
  <c r="AK91" i="8"/>
  <c r="AI91" i="8"/>
  <c r="AG91" i="8"/>
  <c r="AE91" i="8"/>
  <c r="AC91" i="8"/>
  <c r="AA91" i="8"/>
  <c r="Y91" i="8"/>
  <c r="W91" i="8"/>
  <c r="U91" i="8"/>
  <c r="S91" i="8"/>
  <c r="Q91" i="8"/>
  <c r="O91" i="8"/>
  <c r="M91" i="8"/>
  <c r="K91" i="8"/>
  <c r="I91" i="8"/>
  <c r="G91" i="8"/>
  <c r="E91" i="8"/>
  <c r="C91" i="8"/>
  <c r="AL90" i="8"/>
  <c r="AJ90" i="8"/>
  <c r="AH90" i="8"/>
  <c r="AF90" i="8"/>
  <c r="AD90" i="8"/>
  <c r="AB90" i="8"/>
  <c r="Z90" i="8"/>
  <c r="X90" i="8"/>
  <c r="V90" i="8"/>
  <c r="T90" i="8"/>
  <c r="R90" i="8"/>
  <c r="P90" i="8"/>
  <c r="AK100" i="8"/>
  <c r="AI100" i="8"/>
  <c r="AG100" i="8"/>
  <c r="AE100" i="8"/>
  <c r="AC100" i="8"/>
  <c r="AA100" i="8"/>
  <c r="Y100" i="8"/>
  <c r="W100" i="8"/>
  <c r="U100" i="8"/>
  <c r="S100" i="8"/>
  <c r="Q100" i="8"/>
  <c r="O100" i="8"/>
  <c r="M100" i="8"/>
  <c r="K100" i="8"/>
  <c r="I100" i="8"/>
  <c r="G100" i="8"/>
  <c r="E100" i="8"/>
  <c r="C100" i="8"/>
  <c r="AL99" i="8"/>
  <c r="AJ99" i="8"/>
  <c r="AH99" i="8"/>
  <c r="AF99" i="8"/>
  <c r="AD99" i="8"/>
  <c r="AB99" i="8"/>
  <c r="Z99" i="8"/>
  <c r="X99" i="8"/>
  <c r="V99" i="8"/>
  <c r="T99" i="8"/>
  <c r="R99" i="8"/>
  <c r="P99" i="8"/>
  <c r="N99" i="8"/>
  <c r="L99" i="8"/>
  <c r="J99" i="8"/>
  <c r="H99" i="8"/>
  <c r="F99" i="8"/>
  <c r="D99" i="8"/>
  <c r="B99" i="8"/>
  <c r="AK98" i="8"/>
  <c r="AI98" i="8"/>
  <c r="AG98" i="8"/>
  <c r="AE98" i="8"/>
  <c r="AC98" i="8"/>
  <c r="AA98" i="8"/>
  <c r="Y98" i="8"/>
  <c r="W98" i="8"/>
  <c r="U98" i="8"/>
  <c r="S98" i="8"/>
  <c r="Q98" i="8"/>
  <c r="O98" i="8"/>
  <c r="M98" i="8"/>
  <c r="K98" i="8"/>
  <c r="I98" i="8"/>
  <c r="G98" i="8"/>
  <c r="E98" i="8"/>
  <c r="C98" i="8"/>
  <c r="AL97" i="8"/>
  <c r="AJ97" i="8"/>
  <c r="AH97" i="8"/>
  <c r="AF97" i="8"/>
  <c r="AD97" i="8"/>
  <c r="AB97" i="8"/>
  <c r="Z97" i="8"/>
  <c r="X97" i="8"/>
  <c r="V97" i="8"/>
  <c r="T97" i="8"/>
  <c r="R97" i="8"/>
  <c r="P97" i="8"/>
  <c r="N97" i="8"/>
  <c r="L97" i="8"/>
  <c r="J97" i="8"/>
  <c r="H97" i="8"/>
  <c r="F97" i="8"/>
  <c r="D97" i="8"/>
  <c r="B97" i="8"/>
  <c r="AK96" i="8"/>
  <c r="AI96" i="8"/>
  <c r="AG96" i="8"/>
  <c r="AE96" i="8"/>
  <c r="AC96" i="8"/>
  <c r="AA96" i="8"/>
  <c r="Y96" i="8"/>
  <c r="W96" i="8"/>
  <c r="U96" i="8"/>
  <c r="S96" i="8"/>
  <c r="Q96" i="8"/>
  <c r="O96" i="8"/>
  <c r="M96" i="8"/>
  <c r="K96" i="8"/>
  <c r="I96" i="8"/>
  <c r="G96" i="8"/>
  <c r="E96" i="8"/>
  <c r="C96" i="8"/>
  <c r="AL95" i="8"/>
  <c r="AJ95" i="8"/>
  <c r="AH95" i="8"/>
  <c r="AF95" i="8"/>
  <c r="AD95" i="8"/>
  <c r="AB95" i="8"/>
  <c r="Z95" i="8"/>
  <c r="X95" i="8"/>
  <c r="V95" i="8"/>
  <c r="T95" i="8"/>
  <c r="R95" i="8"/>
  <c r="P95" i="8"/>
  <c r="N95" i="8"/>
  <c r="L95" i="8"/>
  <c r="J95" i="8"/>
  <c r="H95" i="8"/>
  <c r="F95" i="8"/>
  <c r="D95" i="8"/>
  <c r="B95" i="8"/>
  <c r="AK94" i="8"/>
  <c r="AI94" i="8"/>
  <c r="AG94" i="8"/>
  <c r="AE94" i="8"/>
  <c r="AC94" i="8"/>
  <c r="AA94" i="8"/>
  <c r="Y94" i="8"/>
  <c r="W94" i="8"/>
  <c r="U94" i="8"/>
  <c r="S94" i="8"/>
  <c r="Q94" i="8"/>
  <c r="O94" i="8"/>
  <c r="M94" i="8"/>
  <c r="K94" i="8"/>
  <c r="I94" i="8"/>
  <c r="G94" i="8"/>
  <c r="E94" i="8"/>
  <c r="C94" i="8"/>
  <c r="AL93" i="8"/>
  <c r="AJ93" i="8"/>
  <c r="AH93" i="8"/>
  <c r="AF93" i="8"/>
  <c r="AD93" i="8"/>
  <c r="AB93" i="8"/>
  <c r="Z93" i="8"/>
  <c r="X93" i="8"/>
  <c r="V93" i="8"/>
  <c r="T93" i="8"/>
  <c r="R93" i="8"/>
  <c r="P93" i="8"/>
  <c r="N93" i="8"/>
  <c r="L93" i="8"/>
  <c r="J93" i="8"/>
  <c r="H93" i="8"/>
  <c r="F93" i="8"/>
  <c r="D93" i="8"/>
  <c r="B93" i="8"/>
  <c r="AK92" i="8"/>
  <c r="AI92" i="8"/>
  <c r="AG92" i="8"/>
  <c r="AE92" i="8"/>
  <c r="AC92" i="8"/>
  <c r="AA92" i="8"/>
  <c r="Y92" i="8"/>
  <c r="W92" i="8"/>
  <c r="U92" i="8"/>
  <c r="S92" i="8"/>
  <c r="Q92" i="8"/>
  <c r="O92" i="8"/>
  <c r="M92" i="8"/>
  <c r="K92" i="8"/>
  <c r="I92" i="8"/>
  <c r="G92" i="8"/>
  <c r="E92" i="8"/>
  <c r="C92" i="8"/>
  <c r="AL91" i="8"/>
  <c r="AJ91" i="8"/>
  <c r="AH91" i="8"/>
  <c r="AF91" i="8"/>
  <c r="AD91" i="8"/>
  <c r="AB91" i="8"/>
  <c r="Z91" i="8"/>
  <c r="X91" i="8"/>
  <c r="V91" i="8"/>
  <c r="T91" i="8"/>
  <c r="R91" i="8"/>
  <c r="P91" i="8"/>
  <c r="N91" i="8"/>
  <c r="L91" i="8"/>
  <c r="J91" i="8"/>
  <c r="H91" i="8"/>
  <c r="F91" i="8"/>
  <c r="D91" i="8"/>
  <c r="B91" i="8"/>
  <c r="AK90" i="8"/>
  <c r="AI90" i="8"/>
  <c r="AG90" i="8"/>
  <c r="AE90" i="8"/>
  <c r="AC90" i="8"/>
  <c r="AA90" i="8"/>
  <c r="Y90" i="8"/>
  <c r="W90" i="8"/>
  <c r="U90" i="8"/>
  <c r="S90" i="8"/>
  <c r="Q90" i="8"/>
  <c r="O90" i="8"/>
  <c r="M90" i="8"/>
  <c r="K90" i="8"/>
  <c r="I90" i="8"/>
  <c r="G90" i="8"/>
  <c r="E90" i="8"/>
  <c r="C90" i="8"/>
  <c r="AL89" i="8"/>
  <c r="L90" i="8"/>
  <c r="H90" i="8"/>
  <c r="D90" i="8"/>
  <c r="AJ89" i="8"/>
  <c r="AH89" i="8"/>
  <c r="AF89" i="8"/>
  <c r="AD89" i="8"/>
  <c r="AB89" i="8"/>
  <c r="Z89" i="8"/>
  <c r="X89" i="8"/>
  <c r="V89" i="8"/>
  <c r="T89" i="8"/>
  <c r="R89" i="8"/>
  <c r="P89" i="8"/>
  <c r="N89" i="8"/>
  <c r="L89" i="8"/>
  <c r="J89" i="8"/>
  <c r="H89" i="8"/>
  <c r="F89" i="8"/>
  <c r="D89" i="8"/>
  <c r="B89" i="8"/>
  <c r="AK88" i="8"/>
  <c r="AI88" i="8"/>
  <c r="AG88" i="8"/>
  <c r="AE88" i="8"/>
  <c r="AC88" i="8"/>
  <c r="AA88" i="8"/>
  <c r="Y88" i="8"/>
  <c r="W88" i="8"/>
  <c r="U88" i="8"/>
  <c r="S88" i="8"/>
  <c r="Q88" i="8"/>
  <c r="O88" i="8"/>
  <c r="M88" i="8"/>
  <c r="K88" i="8"/>
  <c r="I88" i="8"/>
  <c r="G88" i="8"/>
  <c r="E88" i="8"/>
  <c r="C88" i="8"/>
  <c r="AL87" i="8"/>
  <c r="AJ87" i="8"/>
  <c r="AH87" i="8"/>
  <c r="AF87" i="8"/>
  <c r="AD87" i="8"/>
  <c r="AB87" i="8"/>
  <c r="Z87" i="8"/>
  <c r="X87" i="8"/>
  <c r="V87" i="8"/>
  <c r="T87" i="8"/>
  <c r="R87" i="8"/>
  <c r="P87" i="8"/>
  <c r="N87" i="8"/>
  <c r="L87" i="8"/>
  <c r="J87" i="8"/>
  <c r="H87" i="8"/>
  <c r="F87" i="8"/>
  <c r="D87" i="8"/>
  <c r="B87" i="8"/>
  <c r="AK86" i="8"/>
  <c r="AI86" i="8"/>
  <c r="AG86" i="8"/>
  <c r="AE86" i="8"/>
  <c r="AC86" i="8"/>
  <c r="AA86" i="8"/>
  <c r="Y86" i="8"/>
  <c r="W86" i="8"/>
  <c r="U86" i="8"/>
  <c r="S86" i="8"/>
  <c r="Q86" i="8"/>
  <c r="O86" i="8"/>
  <c r="M86" i="8"/>
  <c r="K86" i="8"/>
  <c r="I86" i="8"/>
  <c r="G86" i="8"/>
  <c r="E86" i="8"/>
  <c r="C86" i="8"/>
  <c r="AL85" i="8"/>
  <c r="AJ85" i="8"/>
  <c r="AH85" i="8"/>
  <c r="AF85" i="8"/>
  <c r="AD85" i="8"/>
  <c r="AB85" i="8"/>
  <c r="Z85" i="8"/>
  <c r="X85" i="8"/>
  <c r="V85" i="8"/>
  <c r="T85" i="8"/>
  <c r="R85" i="8"/>
  <c r="P85" i="8"/>
  <c r="N85" i="8"/>
  <c r="L85" i="8"/>
  <c r="J85" i="8"/>
  <c r="H85" i="8"/>
  <c r="F85" i="8"/>
  <c r="D85" i="8"/>
  <c r="B85" i="8"/>
  <c r="AK84" i="8"/>
  <c r="AI84" i="8"/>
  <c r="AG84" i="8"/>
  <c r="AE84" i="8"/>
  <c r="AC84" i="8"/>
  <c r="AA84" i="8"/>
  <c r="Y84" i="8"/>
  <c r="W84" i="8"/>
  <c r="U84" i="8"/>
  <c r="S84" i="8"/>
  <c r="Q84" i="8"/>
  <c r="O84" i="8"/>
  <c r="M84" i="8"/>
  <c r="K84" i="8"/>
  <c r="I84" i="8"/>
  <c r="G84" i="8"/>
  <c r="E84" i="8"/>
  <c r="C84" i="8"/>
  <c r="AL83" i="8"/>
  <c r="AJ83" i="8"/>
  <c r="AH83" i="8"/>
  <c r="AF83" i="8"/>
  <c r="AD83" i="8"/>
  <c r="AB83" i="8"/>
  <c r="Z83" i="8"/>
  <c r="X83" i="8"/>
  <c r="V83" i="8"/>
  <c r="T83" i="8"/>
  <c r="R83" i="8"/>
  <c r="P83" i="8"/>
  <c r="N83" i="8"/>
  <c r="L83" i="8"/>
  <c r="J83" i="8"/>
  <c r="H83" i="8"/>
  <c r="F83" i="8"/>
  <c r="D83" i="8"/>
  <c r="B83" i="8"/>
  <c r="AK82" i="8"/>
  <c r="AI82" i="8"/>
  <c r="AG82" i="8"/>
  <c r="AE82" i="8"/>
  <c r="AC82" i="8"/>
  <c r="AA82" i="8"/>
  <c r="Y82" i="8"/>
  <c r="W82" i="8"/>
  <c r="U82" i="8"/>
  <c r="S82" i="8"/>
  <c r="Q82" i="8"/>
  <c r="O82" i="8"/>
  <c r="M82" i="8"/>
  <c r="K82" i="8"/>
  <c r="I82" i="8"/>
  <c r="G82" i="8"/>
  <c r="E82" i="8"/>
  <c r="C82" i="8"/>
  <c r="AL81" i="8"/>
  <c r="AJ81" i="8"/>
  <c r="AH81" i="8"/>
  <c r="AF81" i="8"/>
  <c r="AD81" i="8"/>
  <c r="AB81" i="8"/>
  <c r="Z81" i="8"/>
  <c r="X81" i="8"/>
  <c r="V81" i="8"/>
  <c r="T81" i="8"/>
  <c r="R81" i="8"/>
  <c r="P81" i="8"/>
  <c r="N81" i="8"/>
  <c r="L81" i="8"/>
  <c r="J81" i="8"/>
  <c r="H81" i="8"/>
  <c r="F81" i="8"/>
  <c r="D81" i="8"/>
  <c r="B81" i="8"/>
  <c r="AK80" i="8"/>
  <c r="AI80" i="8"/>
  <c r="AG80" i="8"/>
  <c r="AE80" i="8"/>
  <c r="AC80" i="8"/>
  <c r="AA80" i="8"/>
  <c r="Y80" i="8"/>
  <c r="W80" i="8"/>
  <c r="U80" i="8"/>
  <c r="S80" i="8"/>
  <c r="Q80" i="8"/>
  <c r="O80" i="8"/>
  <c r="M80" i="8"/>
  <c r="K80" i="8"/>
  <c r="I80" i="8"/>
  <c r="G80" i="8"/>
  <c r="E80" i="8"/>
  <c r="C80" i="8"/>
  <c r="AL79" i="8"/>
  <c r="AJ79" i="8"/>
  <c r="AH79" i="8"/>
  <c r="AF79" i="8"/>
  <c r="AD79" i="8"/>
  <c r="AB79" i="8"/>
  <c r="Z79" i="8"/>
  <c r="X79" i="8"/>
  <c r="V79" i="8"/>
  <c r="T79" i="8"/>
  <c r="R79" i="8"/>
  <c r="P79" i="8"/>
  <c r="N79" i="8"/>
  <c r="L79" i="8"/>
  <c r="J79" i="8"/>
  <c r="H79" i="8"/>
  <c r="F79" i="8"/>
  <c r="D79" i="8"/>
  <c r="B79" i="8"/>
  <c r="AK78" i="8"/>
  <c r="AI78" i="8"/>
  <c r="AG78" i="8"/>
  <c r="AE78" i="8"/>
  <c r="AC78" i="8"/>
  <c r="AA78" i="8"/>
  <c r="Y78" i="8"/>
  <c r="W78" i="8"/>
  <c r="U78" i="8"/>
  <c r="S78" i="8"/>
  <c r="Q78" i="8"/>
  <c r="O78" i="8"/>
  <c r="M78" i="8"/>
  <c r="K78" i="8"/>
  <c r="I78" i="8"/>
  <c r="G78" i="8"/>
  <c r="E78" i="8"/>
  <c r="C78" i="8"/>
  <c r="AL77" i="8"/>
  <c r="AJ77" i="8"/>
  <c r="AH77" i="8"/>
  <c r="AF77" i="8"/>
  <c r="AD77" i="8"/>
  <c r="AB77" i="8"/>
  <c r="Z77" i="8"/>
  <c r="X77" i="8"/>
  <c r="V77" i="8"/>
  <c r="T77" i="8"/>
  <c r="R77" i="8"/>
  <c r="P77" i="8"/>
  <c r="N77" i="8"/>
  <c r="L77" i="8"/>
  <c r="J77" i="8"/>
  <c r="H77" i="8"/>
  <c r="F77" i="8"/>
  <c r="N90" i="8"/>
  <c r="J90" i="8"/>
  <c r="F90" i="8"/>
  <c r="B90" i="8"/>
  <c r="AK89" i="8"/>
  <c r="AI89" i="8"/>
  <c r="AG89" i="8"/>
  <c r="AE89" i="8"/>
  <c r="AC89" i="8"/>
  <c r="AA89" i="8"/>
  <c r="Y89" i="8"/>
  <c r="W89" i="8"/>
  <c r="U89" i="8"/>
  <c r="S89" i="8"/>
  <c r="Q89" i="8"/>
  <c r="O89" i="8"/>
  <c r="M89" i="8"/>
  <c r="K89" i="8"/>
  <c r="I89" i="8"/>
  <c r="G89" i="8"/>
  <c r="E89" i="8"/>
  <c r="C89" i="8"/>
  <c r="AL88" i="8"/>
  <c r="AJ88" i="8"/>
  <c r="AH88" i="8"/>
  <c r="AF88" i="8"/>
  <c r="AD88" i="8"/>
  <c r="AB88" i="8"/>
  <c r="Z88" i="8"/>
  <c r="X88" i="8"/>
  <c r="V88" i="8"/>
  <c r="T88" i="8"/>
  <c r="R88" i="8"/>
  <c r="P88" i="8"/>
  <c r="N88" i="8"/>
  <c r="L88" i="8"/>
  <c r="J88" i="8"/>
  <c r="H88" i="8"/>
  <c r="F88" i="8"/>
  <c r="D88" i="8"/>
  <c r="B88" i="8"/>
  <c r="AK87" i="8"/>
  <c r="AI87" i="8"/>
  <c r="AG87" i="8"/>
  <c r="AE87" i="8"/>
  <c r="AC87" i="8"/>
  <c r="AA87" i="8"/>
  <c r="Y87" i="8"/>
  <c r="W87" i="8"/>
  <c r="U87" i="8"/>
  <c r="S87" i="8"/>
  <c r="Q87" i="8"/>
  <c r="O87" i="8"/>
  <c r="M87" i="8"/>
  <c r="K87" i="8"/>
  <c r="I87" i="8"/>
  <c r="G87" i="8"/>
  <c r="E87" i="8"/>
  <c r="C87" i="8"/>
  <c r="AL86" i="8"/>
  <c r="AJ86" i="8"/>
  <c r="AH86" i="8"/>
  <c r="AF86" i="8"/>
  <c r="AD86" i="8"/>
  <c r="AB86" i="8"/>
  <c r="Z86" i="8"/>
  <c r="X86" i="8"/>
  <c r="V86" i="8"/>
  <c r="T86" i="8"/>
  <c r="R86" i="8"/>
  <c r="P86" i="8"/>
  <c r="N86" i="8"/>
  <c r="L86" i="8"/>
  <c r="J86" i="8"/>
  <c r="H86" i="8"/>
  <c r="F86" i="8"/>
  <c r="D86" i="8"/>
  <c r="B86" i="8"/>
  <c r="AK85" i="8"/>
  <c r="AI85" i="8"/>
  <c r="AG85" i="8"/>
  <c r="AE85" i="8"/>
  <c r="AC85" i="8"/>
  <c r="AA85" i="8"/>
  <c r="Y85" i="8"/>
  <c r="W85" i="8"/>
  <c r="U85" i="8"/>
  <c r="S85" i="8"/>
  <c r="Q85" i="8"/>
  <c r="O85" i="8"/>
  <c r="M85" i="8"/>
  <c r="K85" i="8"/>
  <c r="I85" i="8"/>
  <c r="G85" i="8"/>
  <c r="E85" i="8"/>
  <c r="C85" i="8"/>
  <c r="AL84" i="8"/>
  <c r="AJ84" i="8"/>
  <c r="AH84" i="8"/>
  <c r="AF84" i="8"/>
  <c r="AD84" i="8"/>
  <c r="AB84" i="8"/>
  <c r="Z84" i="8"/>
  <c r="X84" i="8"/>
  <c r="V84" i="8"/>
  <c r="T84" i="8"/>
  <c r="R84" i="8"/>
  <c r="P84" i="8"/>
  <c r="N84" i="8"/>
  <c r="L84" i="8"/>
  <c r="J84" i="8"/>
  <c r="H84" i="8"/>
  <c r="F84" i="8"/>
  <c r="D84" i="8"/>
  <c r="B84" i="8"/>
  <c r="AK83" i="8"/>
  <c r="AI83" i="8"/>
  <c r="AG83" i="8"/>
  <c r="AE83" i="8"/>
  <c r="AC83" i="8"/>
  <c r="AA83" i="8"/>
  <c r="Y83" i="8"/>
  <c r="W83" i="8"/>
  <c r="U83" i="8"/>
  <c r="S83" i="8"/>
  <c r="Q83" i="8"/>
  <c r="O83" i="8"/>
  <c r="M83" i="8"/>
  <c r="K83" i="8"/>
  <c r="I83" i="8"/>
  <c r="G83" i="8"/>
  <c r="E83" i="8"/>
  <c r="C83" i="8"/>
  <c r="AL82" i="8"/>
  <c r="AJ82" i="8"/>
  <c r="AH82" i="8"/>
  <c r="AF82" i="8"/>
  <c r="AD82" i="8"/>
  <c r="AB82" i="8"/>
  <c r="Z82" i="8"/>
  <c r="X82" i="8"/>
  <c r="V82" i="8"/>
  <c r="T82" i="8"/>
  <c r="R82" i="8"/>
  <c r="P82" i="8"/>
  <c r="N82" i="8"/>
  <c r="L82" i="8"/>
  <c r="J82" i="8"/>
  <c r="H82" i="8"/>
  <c r="F82" i="8"/>
  <c r="D82" i="8"/>
  <c r="B82" i="8"/>
  <c r="AK81" i="8"/>
  <c r="AI81" i="8"/>
  <c r="AG81" i="8"/>
  <c r="AE81" i="8"/>
  <c r="AC81" i="8"/>
  <c r="AA81" i="8"/>
  <c r="Y81" i="8"/>
  <c r="W81" i="8"/>
  <c r="U81" i="8"/>
  <c r="S81" i="8"/>
  <c r="Q81" i="8"/>
  <c r="O81" i="8"/>
  <c r="M81" i="8"/>
  <c r="K81" i="8"/>
  <c r="I81" i="8"/>
  <c r="G81" i="8"/>
  <c r="E81" i="8"/>
  <c r="C81" i="8"/>
  <c r="AL80" i="8"/>
  <c r="AJ80" i="8"/>
  <c r="AH80" i="8"/>
  <c r="AF80" i="8"/>
  <c r="AD80" i="8"/>
  <c r="AB80" i="8"/>
  <c r="Z80" i="8"/>
  <c r="X80" i="8"/>
  <c r="V80" i="8"/>
  <c r="T80" i="8"/>
  <c r="R80" i="8"/>
  <c r="P80" i="8"/>
  <c r="N80" i="8"/>
  <c r="L80" i="8"/>
  <c r="J80" i="8"/>
  <c r="H80" i="8"/>
  <c r="F80" i="8"/>
  <c r="D80" i="8"/>
  <c r="B80" i="8"/>
  <c r="AK79" i="8"/>
  <c r="AI79" i="8"/>
  <c r="AG79" i="8"/>
  <c r="AE79" i="8"/>
  <c r="AC79" i="8"/>
  <c r="AA79" i="8"/>
  <c r="Y79" i="8"/>
  <c r="W79" i="8"/>
  <c r="U79" i="8"/>
  <c r="S79" i="8"/>
  <c r="Q79" i="8"/>
  <c r="O79" i="8"/>
  <c r="M79" i="8"/>
  <c r="K79" i="8"/>
  <c r="I79" i="8"/>
  <c r="G79" i="8"/>
  <c r="E79" i="8"/>
  <c r="C79" i="8"/>
  <c r="AL78" i="8"/>
  <c r="AJ78" i="8"/>
  <c r="AH78" i="8"/>
  <c r="AF78" i="8"/>
  <c r="AD78" i="8"/>
  <c r="AB78" i="8"/>
  <c r="Z78" i="8"/>
  <c r="X78" i="8"/>
  <c r="V78" i="8"/>
  <c r="T78" i="8"/>
  <c r="R78" i="8"/>
  <c r="P78" i="8"/>
  <c r="N78" i="8"/>
  <c r="L78" i="8"/>
  <c r="J78" i="8"/>
  <c r="H78" i="8"/>
  <c r="F78" i="8"/>
  <c r="D78" i="8"/>
  <c r="B78" i="8"/>
  <c r="AK77" i="8"/>
  <c r="AI77" i="8"/>
  <c r="AG77" i="8"/>
  <c r="AE77" i="8"/>
  <c r="AC77" i="8"/>
  <c r="AA77" i="8"/>
  <c r="Y77" i="8"/>
  <c r="W77" i="8"/>
  <c r="U77" i="8"/>
  <c r="S77" i="8"/>
  <c r="Q77" i="8"/>
  <c r="O77" i="8"/>
  <c r="M77" i="8"/>
  <c r="K77" i="8"/>
  <c r="I77" i="8"/>
  <c r="G77" i="8"/>
  <c r="E77" i="8"/>
  <c r="C77" i="8"/>
  <c r="AM46" i="8"/>
  <c r="AN47" i="8"/>
  <c r="AM48" i="8"/>
  <c r="AN49" i="8"/>
  <c r="AM50" i="8"/>
  <c r="AN51" i="8"/>
  <c r="AM52" i="8"/>
  <c r="AN53" i="8"/>
  <c r="AM54" i="8"/>
  <c r="AN55" i="8"/>
  <c r="AM56" i="8"/>
  <c r="AN57" i="8"/>
  <c r="AM58" i="8"/>
  <c r="AN59" i="8"/>
  <c r="AM60" i="8"/>
  <c r="AN61" i="8"/>
  <c r="AM62" i="8"/>
  <c r="AN63" i="8"/>
  <c r="AM64" i="8"/>
  <c r="AN65" i="8"/>
  <c r="AM66" i="8"/>
  <c r="AN67" i="8"/>
  <c r="AM68" i="8"/>
  <c r="AN69" i="8"/>
  <c r="D77" i="8"/>
  <c r="B77" i="8"/>
  <c r="AR131" i="8"/>
  <c r="AN107" i="8"/>
  <c r="AN108" i="8"/>
  <c r="AN109" i="8"/>
  <c r="AN110" i="8"/>
  <c r="AN111" i="8"/>
  <c r="AN112" i="8"/>
  <c r="AN113" i="8"/>
  <c r="AN114" i="8"/>
  <c r="AN115" i="8"/>
  <c r="AN116" i="8"/>
  <c r="AN117" i="8"/>
  <c r="AN118" i="8"/>
  <c r="AN119" i="8"/>
  <c r="AN120" i="8"/>
  <c r="AN121" i="8"/>
  <c r="AN122" i="8"/>
  <c r="AN123" i="8"/>
  <c r="AN124" i="8"/>
  <c r="AN125" i="8"/>
  <c r="AN126" i="8"/>
  <c r="AN127" i="8"/>
  <c r="AN128" i="8"/>
  <c r="AN129" i="8"/>
  <c r="AN130" i="8"/>
  <c r="AM107" i="8"/>
  <c r="AM108" i="8"/>
  <c r="AM109" i="8"/>
  <c r="AM110" i="8"/>
  <c r="AM111" i="8"/>
  <c r="AM112" i="8"/>
  <c r="AM113" i="8"/>
  <c r="AM114" i="8"/>
  <c r="AM115" i="8"/>
  <c r="AM116" i="8"/>
  <c r="AM117" i="8"/>
  <c r="AM118" i="8"/>
  <c r="AM119" i="8"/>
  <c r="AM120" i="8"/>
  <c r="AM121" i="8"/>
  <c r="AM122" i="8"/>
  <c r="AM123" i="8"/>
  <c r="AM124" i="8"/>
  <c r="AM125" i="8"/>
  <c r="AM126" i="8"/>
  <c r="AM127" i="8"/>
  <c r="AM128" i="8"/>
  <c r="AM129" i="8"/>
  <c r="AM130" i="8"/>
  <c r="AL100" i="7"/>
  <c r="AJ100" i="7"/>
  <c r="AH100" i="7"/>
  <c r="AF100" i="7"/>
  <c r="AD100" i="7"/>
  <c r="AB100" i="7"/>
  <c r="Z100" i="7"/>
  <c r="X100" i="7"/>
  <c r="V100" i="7"/>
  <c r="T100" i="7"/>
  <c r="R100" i="7"/>
  <c r="P100" i="7"/>
  <c r="N100" i="7"/>
  <c r="L100" i="7"/>
  <c r="J100" i="7"/>
  <c r="H100" i="7"/>
  <c r="F100" i="7"/>
  <c r="D100" i="7"/>
  <c r="B100" i="7"/>
  <c r="AK99" i="7"/>
  <c r="AI99" i="7"/>
  <c r="AG99" i="7"/>
  <c r="AE99" i="7"/>
  <c r="AC99" i="7"/>
  <c r="AA99" i="7"/>
  <c r="Y99" i="7"/>
  <c r="W99" i="7"/>
  <c r="U99" i="7"/>
  <c r="S99" i="7"/>
  <c r="Q99" i="7"/>
  <c r="O99" i="7"/>
  <c r="M99" i="7"/>
  <c r="K99" i="7"/>
  <c r="I99" i="7"/>
  <c r="G99" i="7"/>
  <c r="E99" i="7"/>
  <c r="C99" i="7"/>
  <c r="AL98" i="7"/>
  <c r="AJ98" i="7"/>
  <c r="AH98" i="7"/>
  <c r="AF98" i="7"/>
  <c r="AD98" i="7"/>
  <c r="AB98" i="7"/>
  <c r="Z98" i="7"/>
  <c r="X98" i="7"/>
  <c r="V98" i="7"/>
  <c r="T98" i="7"/>
  <c r="R98" i="7"/>
  <c r="P98" i="7"/>
  <c r="N98" i="7"/>
  <c r="L98" i="7"/>
  <c r="J98" i="7"/>
  <c r="H98" i="7"/>
  <c r="F98" i="7"/>
  <c r="D98" i="7"/>
  <c r="B98" i="7"/>
  <c r="AK97" i="7"/>
  <c r="AI97" i="7"/>
  <c r="AG97" i="7"/>
  <c r="AE97" i="7"/>
  <c r="AC97" i="7"/>
  <c r="AA97" i="7"/>
  <c r="Y97" i="7"/>
  <c r="W97" i="7"/>
  <c r="U97" i="7"/>
  <c r="S97" i="7"/>
  <c r="Q97" i="7"/>
  <c r="O97" i="7"/>
  <c r="M97" i="7"/>
  <c r="K97" i="7"/>
  <c r="I97" i="7"/>
  <c r="G97" i="7"/>
  <c r="E97" i="7"/>
  <c r="C97" i="7"/>
  <c r="AL96" i="7"/>
  <c r="AJ96" i="7"/>
  <c r="AH96" i="7"/>
  <c r="AF96" i="7"/>
  <c r="AD96" i="7"/>
  <c r="AB96" i="7"/>
  <c r="Z96" i="7"/>
  <c r="X96" i="7"/>
  <c r="V96" i="7"/>
  <c r="T96" i="7"/>
  <c r="R96" i="7"/>
  <c r="P96" i="7"/>
  <c r="N96" i="7"/>
  <c r="L96" i="7"/>
  <c r="J96" i="7"/>
  <c r="H96" i="7"/>
  <c r="F96" i="7"/>
  <c r="D96" i="7"/>
  <c r="B96" i="7"/>
  <c r="AK95" i="7"/>
  <c r="AI95" i="7"/>
  <c r="AG95" i="7"/>
  <c r="AE95" i="7"/>
  <c r="AC95" i="7"/>
  <c r="AA95" i="7"/>
  <c r="Y95" i="7"/>
  <c r="W95" i="7"/>
  <c r="U95" i="7"/>
  <c r="S95" i="7"/>
  <c r="Q95" i="7"/>
  <c r="O95" i="7"/>
  <c r="M95" i="7"/>
  <c r="K95" i="7"/>
  <c r="I95" i="7"/>
  <c r="G95" i="7"/>
  <c r="E95" i="7"/>
  <c r="C95" i="7"/>
  <c r="AL94" i="7"/>
  <c r="AJ94" i="7"/>
  <c r="AH94" i="7"/>
  <c r="AF94" i="7"/>
  <c r="AD94" i="7"/>
  <c r="AB94" i="7"/>
  <c r="Z94" i="7"/>
  <c r="X94" i="7"/>
  <c r="V94" i="7"/>
  <c r="T94" i="7"/>
  <c r="R94" i="7"/>
  <c r="P94" i="7"/>
  <c r="N94" i="7"/>
  <c r="L94" i="7"/>
  <c r="J94" i="7"/>
  <c r="H94" i="7"/>
  <c r="F94" i="7"/>
  <c r="D94" i="7"/>
  <c r="B94" i="7"/>
  <c r="AK93" i="7"/>
  <c r="AI93" i="7"/>
  <c r="AG93" i="7"/>
  <c r="AE93" i="7"/>
  <c r="AC93" i="7"/>
  <c r="AA93" i="7"/>
  <c r="Y93" i="7"/>
  <c r="W93" i="7"/>
  <c r="U93" i="7"/>
  <c r="S93" i="7"/>
  <c r="Q93" i="7"/>
  <c r="O93" i="7"/>
  <c r="M93" i="7"/>
  <c r="K93" i="7"/>
  <c r="I93" i="7"/>
  <c r="G93" i="7"/>
  <c r="E93" i="7"/>
  <c r="C93" i="7"/>
  <c r="AL92" i="7"/>
  <c r="AJ92" i="7"/>
  <c r="AH92" i="7"/>
  <c r="AF92" i="7"/>
  <c r="AD92" i="7"/>
  <c r="AB92" i="7"/>
  <c r="Z92" i="7"/>
  <c r="X92" i="7"/>
  <c r="V92" i="7"/>
  <c r="T92" i="7"/>
  <c r="R92" i="7"/>
  <c r="P92" i="7"/>
  <c r="N92" i="7"/>
  <c r="L92" i="7"/>
  <c r="J92" i="7"/>
  <c r="H92" i="7"/>
  <c r="F92" i="7"/>
  <c r="D92" i="7"/>
  <c r="B92" i="7"/>
  <c r="AK91" i="7"/>
  <c r="AI91" i="7"/>
  <c r="AG91" i="7"/>
  <c r="AE91" i="7"/>
  <c r="AC91" i="7"/>
  <c r="AA91" i="7"/>
  <c r="Y91" i="7"/>
  <c r="W91" i="7"/>
  <c r="U91" i="7"/>
  <c r="S91" i="7"/>
  <c r="Q91" i="7"/>
  <c r="O91" i="7"/>
  <c r="M91" i="7"/>
  <c r="K91" i="7"/>
  <c r="I91" i="7"/>
  <c r="G91" i="7"/>
  <c r="E91" i="7"/>
  <c r="C91" i="7"/>
  <c r="AL90" i="7"/>
  <c r="AJ90" i="7"/>
  <c r="AH90" i="7"/>
  <c r="AF90" i="7"/>
  <c r="AD90" i="7"/>
  <c r="AB90" i="7"/>
  <c r="Z90" i="7"/>
  <c r="X90" i="7"/>
  <c r="V90" i="7"/>
  <c r="T90" i="7"/>
  <c r="R90" i="7"/>
  <c r="P90" i="7"/>
  <c r="AK100" i="7"/>
  <c r="AI100" i="7"/>
  <c r="AG100" i="7"/>
  <c r="AE100" i="7"/>
  <c r="AC100" i="7"/>
  <c r="AA100" i="7"/>
  <c r="Y100" i="7"/>
  <c r="W100" i="7"/>
  <c r="U100" i="7"/>
  <c r="S100" i="7"/>
  <c r="Q100" i="7"/>
  <c r="O100" i="7"/>
  <c r="M100" i="7"/>
  <c r="K100" i="7"/>
  <c r="I100" i="7"/>
  <c r="G100" i="7"/>
  <c r="E100" i="7"/>
  <c r="C100" i="7"/>
  <c r="AL99" i="7"/>
  <c r="AJ99" i="7"/>
  <c r="AH99" i="7"/>
  <c r="AF99" i="7"/>
  <c r="AD99" i="7"/>
  <c r="AB99" i="7"/>
  <c r="Z99" i="7"/>
  <c r="X99" i="7"/>
  <c r="V99" i="7"/>
  <c r="T99" i="7"/>
  <c r="R99" i="7"/>
  <c r="P99" i="7"/>
  <c r="N99" i="7"/>
  <c r="L99" i="7"/>
  <c r="J99" i="7"/>
  <c r="H99" i="7"/>
  <c r="F99" i="7"/>
  <c r="D99" i="7"/>
  <c r="B99" i="7"/>
  <c r="AK98" i="7"/>
  <c r="AI98" i="7"/>
  <c r="AG98" i="7"/>
  <c r="AE98" i="7"/>
  <c r="AC98" i="7"/>
  <c r="AA98" i="7"/>
  <c r="Y98" i="7"/>
  <c r="W98" i="7"/>
  <c r="U98" i="7"/>
  <c r="S98" i="7"/>
  <c r="Q98" i="7"/>
  <c r="O98" i="7"/>
  <c r="M98" i="7"/>
  <c r="K98" i="7"/>
  <c r="I98" i="7"/>
  <c r="G98" i="7"/>
  <c r="E98" i="7"/>
  <c r="C98" i="7"/>
  <c r="AL97" i="7"/>
  <c r="AJ97" i="7"/>
  <c r="AH97" i="7"/>
  <c r="AF97" i="7"/>
  <c r="AD97" i="7"/>
  <c r="AB97" i="7"/>
  <c r="Z97" i="7"/>
  <c r="X97" i="7"/>
  <c r="V97" i="7"/>
  <c r="T97" i="7"/>
  <c r="R97" i="7"/>
  <c r="P97" i="7"/>
  <c r="N97" i="7"/>
  <c r="L97" i="7"/>
  <c r="J97" i="7"/>
  <c r="H97" i="7"/>
  <c r="F97" i="7"/>
  <c r="D97" i="7"/>
  <c r="B97" i="7"/>
  <c r="AK96" i="7"/>
  <c r="AI96" i="7"/>
  <c r="AG96" i="7"/>
  <c r="AE96" i="7"/>
  <c r="AC96" i="7"/>
  <c r="AA96" i="7"/>
  <c r="Y96" i="7"/>
  <c r="W96" i="7"/>
  <c r="U96" i="7"/>
  <c r="S96" i="7"/>
  <c r="Q96" i="7"/>
  <c r="O96" i="7"/>
  <c r="M96" i="7"/>
  <c r="K96" i="7"/>
  <c r="I96" i="7"/>
  <c r="G96" i="7"/>
  <c r="E96" i="7"/>
  <c r="C96" i="7"/>
  <c r="AL95" i="7"/>
  <c r="AJ95" i="7"/>
  <c r="AH95" i="7"/>
  <c r="AF95" i="7"/>
  <c r="AD95" i="7"/>
  <c r="AB95" i="7"/>
  <c r="Z95" i="7"/>
  <c r="X95" i="7"/>
  <c r="V95" i="7"/>
  <c r="T95" i="7"/>
  <c r="R95" i="7"/>
  <c r="P95" i="7"/>
  <c r="N95" i="7"/>
  <c r="L95" i="7"/>
  <c r="J95" i="7"/>
  <c r="H95" i="7"/>
  <c r="F95" i="7"/>
  <c r="D95" i="7"/>
  <c r="B95" i="7"/>
  <c r="AK94" i="7"/>
  <c r="AI94" i="7"/>
  <c r="AG94" i="7"/>
  <c r="AE94" i="7"/>
  <c r="AC94" i="7"/>
  <c r="AA94" i="7"/>
  <c r="Y94" i="7"/>
  <c r="W94" i="7"/>
  <c r="U94" i="7"/>
  <c r="S94" i="7"/>
  <c r="Q94" i="7"/>
  <c r="O94" i="7"/>
  <c r="M94" i="7"/>
  <c r="K94" i="7"/>
  <c r="I94" i="7"/>
  <c r="G94" i="7"/>
  <c r="E94" i="7"/>
  <c r="C94" i="7"/>
  <c r="AL93" i="7"/>
  <c r="AJ93" i="7"/>
  <c r="AH93" i="7"/>
  <c r="AF93" i="7"/>
  <c r="AD93" i="7"/>
  <c r="AB93" i="7"/>
  <c r="Z93" i="7"/>
  <c r="X93" i="7"/>
  <c r="V93" i="7"/>
  <c r="T93" i="7"/>
  <c r="R93" i="7"/>
  <c r="P93" i="7"/>
  <c r="N93" i="7"/>
  <c r="L93" i="7"/>
  <c r="J93" i="7"/>
  <c r="H93" i="7"/>
  <c r="F93" i="7"/>
  <c r="D93" i="7"/>
  <c r="B93" i="7"/>
  <c r="AK92" i="7"/>
  <c r="AI92" i="7"/>
  <c r="AG92" i="7"/>
  <c r="AE92" i="7"/>
  <c r="AC92" i="7"/>
  <c r="AA92" i="7"/>
  <c r="Y92" i="7"/>
  <c r="W92" i="7"/>
  <c r="U92" i="7"/>
  <c r="S92" i="7"/>
  <c r="Q92" i="7"/>
  <c r="O92" i="7"/>
  <c r="M92" i="7"/>
  <c r="K92" i="7"/>
  <c r="I92" i="7"/>
  <c r="G92" i="7"/>
  <c r="E92" i="7"/>
  <c r="C92" i="7"/>
  <c r="AL91" i="7"/>
  <c r="AJ91" i="7"/>
  <c r="AH91" i="7"/>
  <c r="AF91" i="7"/>
  <c r="AD91" i="7"/>
  <c r="AB91" i="7"/>
  <c r="Z91" i="7"/>
  <c r="X91" i="7"/>
  <c r="V91" i="7"/>
  <c r="T91" i="7"/>
  <c r="R91" i="7"/>
  <c r="P91" i="7"/>
  <c r="N91" i="7"/>
  <c r="L91" i="7"/>
  <c r="J91" i="7"/>
  <c r="H91" i="7"/>
  <c r="F91" i="7"/>
  <c r="D91" i="7"/>
  <c r="B91" i="7"/>
  <c r="AK90" i="7"/>
  <c r="AI90" i="7"/>
  <c r="AG90" i="7"/>
  <c r="AE90" i="7"/>
  <c r="AC90" i="7"/>
  <c r="AA90" i="7"/>
  <c r="Y90" i="7"/>
  <c r="W90" i="7"/>
  <c r="U90" i="7"/>
  <c r="S90" i="7"/>
  <c r="Q90" i="7"/>
  <c r="O90" i="7"/>
  <c r="M90" i="7"/>
  <c r="K90" i="7"/>
  <c r="I90" i="7"/>
  <c r="G90" i="7"/>
  <c r="E90" i="7"/>
  <c r="C90" i="7"/>
  <c r="AL89" i="7"/>
  <c r="AJ89" i="7"/>
  <c r="AH89" i="7"/>
  <c r="L90" i="7"/>
  <c r="H90" i="7"/>
  <c r="D90" i="7"/>
  <c r="AI89" i="7"/>
  <c r="AF89" i="7"/>
  <c r="AD89" i="7"/>
  <c r="AB89" i="7"/>
  <c r="Z89" i="7"/>
  <c r="X89" i="7"/>
  <c r="V89" i="7"/>
  <c r="T89" i="7"/>
  <c r="R89" i="7"/>
  <c r="P89" i="7"/>
  <c r="N89" i="7"/>
  <c r="L89" i="7"/>
  <c r="J89" i="7"/>
  <c r="H89" i="7"/>
  <c r="F89" i="7"/>
  <c r="D89" i="7"/>
  <c r="B89" i="7"/>
  <c r="AK88" i="7"/>
  <c r="AI88" i="7"/>
  <c r="AG88" i="7"/>
  <c r="AE88" i="7"/>
  <c r="AC88" i="7"/>
  <c r="AA88" i="7"/>
  <c r="Y88" i="7"/>
  <c r="W88" i="7"/>
  <c r="U88" i="7"/>
  <c r="S88" i="7"/>
  <c r="Q88" i="7"/>
  <c r="O88" i="7"/>
  <c r="M88" i="7"/>
  <c r="K88" i="7"/>
  <c r="I88" i="7"/>
  <c r="G88" i="7"/>
  <c r="E88" i="7"/>
  <c r="C88" i="7"/>
  <c r="AL87" i="7"/>
  <c r="AJ87" i="7"/>
  <c r="AH87" i="7"/>
  <c r="AF87" i="7"/>
  <c r="AD87" i="7"/>
  <c r="AB87" i="7"/>
  <c r="Z87" i="7"/>
  <c r="X87" i="7"/>
  <c r="V87" i="7"/>
  <c r="T87" i="7"/>
  <c r="R87" i="7"/>
  <c r="P87" i="7"/>
  <c r="N87" i="7"/>
  <c r="L87" i="7"/>
  <c r="J87" i="7"/>
  <c r="H87" i="7"/>
  <c r="F87" i="7"/>
  <c r="D87" i="7"/>
  <c r="B87" i="7"/>
  <c r="AK86" i="7"/>
  <c r="AI86" i="7"/>
  <c r="AG86" i="7"/>
  <c r="AE86" i="7"/>
  <c r="AC86" i="7"/>
  <c r="AA86" i="7"/>
  <c r="Y86" i="7"/>
  <c r="W86" i="7"/>
  <c r="U86" i="7"/>
  <c r="S86" i="7"/>
  <c r="Q86" i="7"/>
  <c r="O86" i="7"/>
  <c r="M86" i="7"/>
  <c r="K86" i="7"/>
  <c r="I86" i="7"/>
  <c r="G86" i="7"/>
  <c r="E86" i="7"/>
  <c r="C86" i="7"/>
  <c r="AL85" i="7"/>
  <c r="AJ85" i="7"/>
  <c r="AH85" i="7"/>
  <c r="AF85" i="7"/>
  <c r="AD85" i="7"/>
  <c r="AB85" i="7"/>
  <c r="Z85" i="7"/>
  <c r="X85" i="7"/>
  <c r="V85" i="7"/>
  <c r="T85" i="7"/>
  <c r="R85" i="7"/>
  <c r="P85" i="7"/>
  <c r="N85" i="7"/>
  <c r="L85" i="7"/>
  <c r="J85" i="7"/>
  <c r="H85" i="7"/>
  <c r="F85" i="7"/>
  <c r="D85" i="7"/>
  <c r="B85" i="7"/>
  <c r="AK84" i="7"/>
  <c r="AI84" i="7"/>
  <c r="AG84" i="7"/>
  <c r="AE84" i="7"/>
  <c r="AC84" i="7"/>
  <c r="AA84" i="7"/>
  <c r="Y84" i="7"/>
  <c r="W84" i="7"/>
  <c r="U84" i="7"/>
  <c r="S84" i="7"/>
  <c r="Q84" i="7"/>
  <c r="O84" i="7"/>
  <c r="M84" i="7"/>
  <c r="K84" i="7"/>
  <c r="I84" i="7"/>
  <c r="G84" i="7"/>
  <c r="E84" i="7"/>
  <c r="C84" i="7"/>
  <c r="AL83" i="7"/>
  <c r="AJ83" i="7"/>
  <c r="AH83" i="7"/>
  <c r="AF83" i="7"/>
  <c r="AD83" i="7"/>
  <c r="AB83" i="7"/>
  <c r="Z83" i="7"/>
  <c r="X83" i="7"/>
  <c r="V83" i="7"/>
  <c r="T83" i="7"/>
  <c r="R83" i="7"/>
  <c r="P83" i="7"/>
  <c r="N83" i="7"/>
  <c r="L83" i="7"/>
  <c r="J83" i="7"/>
  <c r="H83" i="7"/>
  <c r="F83" i="7"/>
  <c r="D83" i="7"/>
  <c r="B83" i="7"/>
  <c r="AK82" i="7"/>
  <c r="AI82" i="7"/>
  <c r="AG82" i="7"/>
  <c r="AE82" i="7"/>
  <c r="AC82" i="7"/>
  <c r="AA82" i="7"/>
  <c r="Y82" i="7"/>
  <c r="W82" i="7"/>
  <c r="U82" i="7"/>
  <c r="S82" i="7"/>
  <c r="Q82" i="7"/>
  <c r="O82" i="7"/>
  <c r="M82" i="7"/>
  <c r="K82" i="7"/>
  <c r="I82" i="7"/>
  <c r="G82" i="7"/>
  <c r="E82" i="7"/>
  <c r="C82" i="7"/>
  <c r="AL81" i="7"/>
  <c r="AJ81" i="7"/>
  <c r="AH81" i="7"/>
  <c r="AF81" i="7"/>
  <c r="AD81" i="7"/>
  <c r="AB81" i="7"/>
  <c r="Z81" i="7"/>
  <c r="X81" i="7"/>
  <c r="V81" i="7"/>
  <c r="T81" i="7"/>
  <c r="R81" i="7"/>
  <c r="P81" i="7"/>
  <c r="N81" i="7"/>
  <c r="L81" i="7"/>
  <c r="J81" i="7"/>
  <c r="H81" i="7"/>
  <c r="F81" i="7"/>
  <c r="D81" i="7"/>
  <c r="B81" i="7"/>
  <c r="AK80" i="7"/>
  <c r="AI80" i="7"/>
  <c r="AG80" i="7"/>
  <c r="AE80" i="7"/>
  <c r="AC80" i="7"/>
  <c r="AA80" i="7"/>
  <c r="Y80" i="7"/>
  <c r="W80" i="7"/>
  <c r="U80" i="7"/>
  <c r="S80" i="7"/>
  <c r="Q80" i="7"/>
  <c r="O80" i="7"/>
  <c r="M80" i="7"/>
  <c r="K80" i="7"/>
  <c r="I80" i="7"/>
  <c r="G80" i="7"/>
  <c r="E80" i="7"/>
  <c r="C80" i="7"/>
  <c r="AL79" i="7"/>
  <c r="AJ79" i="7"/>
  <c r="AH79" i="7"/>
  <c r="AF79" i="7"/>
  <c r="AD79" i="7"/>
  <c r="AB79" i="7"/>
  <c r="Z79" i="7"/>
  <c r="X79" i="7"/>
  <c r="V79" i="7"/>
  <c r="T79" i="7"/>
  <c r="R79" i="7"/>
  <c r="P79" i="7"/>
  <c r="N79" i="7"/>
  <c r="L79" i="7"/>
  <c r="J79" i="7"/>
  <c r="H79" i="7"/>
  <c r="F79" i="7"/>
  <c r="D79" i="7"/>
  <c r="B79" i="7"/>
  <c r="AK78" i="7"/>
  <c r="AI78" i="7"/>
  <c r="AG78" i="7"/>
  <c r="AE78" i="7"/>
  <c r="AC78" i="7"/>
  <c r="AA78" i="7"/>
  <c r="Y78" i="7"/>
  <c r="W78" i="7"/>
  <c r="U78" i="7"/>
  <c r="S78" i="7"/>
  <c r="Q78" i="7"/>
  <c r="O78" i="7"/>
  <c r="M78" i="7"/>
  <c r="K78" i="7"/>
  <c r="I78" i="7"/>
  <c r="G78" i="7"/>
  <c r="E78" i="7"/>
  <c r="C78" i="7"/>
  <c r="AL77" i="7"/>
  <c r="AJ77" i="7"/>
  <c r="AH77" i="7"/>
  <c r="AF77" i="7"/>
  <c r="AD77" i="7"/>
  <c r="AB77" i="7"/>
  <c r="Z77" i="7"/>
  <c r="X77" i="7"/>
  <c r="V77" i="7"/>
  <c r="T77" i="7"/>
  <c r="R77" i="7"/>
  <c r="P77" i="7"/>
  <c r="N77" i="7"/>
  <c r="L77" i="7"/>
  <c r="J77" i="7"/>
  <c r="H77" i="7"/>
  <c r="F77" i="7"/>
  <c r="D77" i="7"/>
  <c r="B77" i="7"/>
  <c r="N90" i="7"/>
  <c r="J90" i="7"/>
  <c r="F90" i="7"/>
  <c r="B90" i="7"/>
  <c r="AK89" i="7"/>
  <c r="AG89" i="7"/>
  <c r="AE89" i="7"/>
  <c r="AC89" i="7"/>
  <c r="AA89" i="7"/>
  <c r="Y89" i="7"/>
  <c r="W89" i="7"/>
  <c r="U89" i="7"/>
  <c r="S89" i="7"/>
  <c r="Q89" i="7"/>
  <c r="O89" i="7"/>
  <c r="M89" i="7"/>
  <c r="K89" i="7"/>
  <c r="I89" i="7"/>
  <c r="G89" i="7"/>
  <c r="E89" i="7"/>
  <c r="C89" i="7"/>
  <c r="AL88" i="7"/>
  <c r="AJ88" i="7"/>
  <c r="AH88" i="7"/>
  <c r="AF88" i="7"/>
  <c r="AD88" i="7"/>
  <c r="AB88" i="7"/>
  <c r="Z88" i="7"/>
  <c r="X88" i="7"/>
  <c r="V88" i="7"/>
  <c r="T88" i="7"/>
  <c r="R88" i="7"/>
  <c r="P88" i="7"/>
  <c r="N88" i="7"/>
  <c r="L88" i="7"/>
  <c r="J88" i="7"/>
  <c r="H88" i="7"/>
  <c r="F88" i="7"/>
  <c r="D88" i="7"/>
  <c r="B88" i="7"/>
  <c r="AK87" i="7"/>
  <c r="AI87" i="7"/>
  <c r="AG87" i="7"/>
  <c r="AE87" i="7"/>
  <c r="AC87" i="7"/>
  <c r="AA87" i="7"/>
  <c r="Y87" i="7"/>
  <c r="W87" i="7"/>
  <c r="U87" i="7"/>
  <c r="S87" i="7"/>
  <c r="Q87" i="7"/>
  <c r="O87" i="7"/>
  <c r="M87" i="7"/>
  <c r="K87" i="7"/>
  <c r="I87" i="7"/>
  <c r="G87" i="7"/>
  <c r="E87" i="7"/>
  <c r="C87" i="7"/>
  <c r="AL86" i="7"/>
  <c r="AJ86" i="7"/>
  <c r="AH86" i="7"/>
  <c r="AF86" i="7"/>
  <c r="AD86" i="7"/>
  <c r="AB86" i="7"/>
  <c r="Z86" i="7"/>
  <c r="X86" i="7"/>
  <c r="V86" i="7"/>
  <c r="T86" i="7"/>
  <c r="R86" i="7"/>
  <c r="P86" i="7"/>
  <c r="N86" i="7"/>
  <c r="L86" i="7"/>
  <c r="J86" i="7"/>
  <c r="H86" i="7"/>
  <c r="F86" i="7"/>
  <c r="D86" i="7"/>
  <c r="B86" i="7"/>
  <c r="AK85" i="7"/>
  <c r="AI85" i="7"/>
  <c r="AG85" i="7"/>
  <c r="AE85" i="7"/>
  <c r="AC85" i="7"/>
  <c r="AA85" i="7"/>
  <c r="Y85" i="7"/>
  <c r="W85" i="7"/>
  <c r="U85" i="7"/>
  <c r="S85" i="7"/>
  <c r="Q85" i="7"/>
  <c r="O85" i="7"/>
  <c r="M85" i="7"/>
  <c r="K85" i="7"/>
  <c r="I85" i="7"/>
  <c r="G85" i="7"/>
  <c r="E85" i="7"/>
  <c r="C85" i="7"/>
  <c r="AL84" i="7"/>
  <c r="AJ84" i="7"/>
  <c r="AH84" i="7"/>
  <c r="AF84" i="7"/>
  <c r="AD84" i="7"/>
  <c r="AB84" i="7"/>
  <c r="Z84" i="7"/>
  <c r="X84" i="7"/>
  <c r="V84" i="7"/>
  <c r="T84" i="7"/>
  <c r="R84" i="7"/>
  <c r="P84" i="7"/>
  <c r="N84" i="7"/>
  <c r="L84" i="7"/>
  <c r="J84" i="7"/>
  <c r="H84" i="7"/>
  <c r="F84" i="7"/>
  <c r="D84" i="7"/>
  <c r="B84" i="7"/>
  <c r="AK83" i="7"/>
  <c r="AI83" i="7"/>
  <c r="AG83" i="7"/>
  <c r="AE83" i="7"/>
  <c r="AC83" i="7"/>
  <c r="AA83" i="7"/>
  <c r="Y83" i="7"/>
  <c r="W83" i="7"/>
  <c r="U83" i="7"/>
  <c r="S83" i="7"/>
  <c r="Q83" i="7"/>
  <c r="O83" i="7"/>
  <c r="M83" i="7"/>
  <c r="K83" i="7"/>
  <c r="I83" i="7"/>
  <c r="G83" i="7"/>
  <c r="E83" i="7"/>
  <c r="C83" i="7"/>
  <c r="AL82" i="7"/>
  <c r="AJ82" i="7"/>
  <c r="AH82" i="7"/>
  <c r="AF82" i="7"/>
  <c r="AD82" i="7"/>
  <c r="AB82" i="7"/>
  <c r="Z82" i="7"/>
  <c r="X82" i="7"/>
  <c r="V82" i="7"/>
  <c r="T82" i="7"/>
  <c r="R82" i="7"/>
  <c r="P82" i="7"/>
  <c r="N82" i="7"/>
  <c r="L82" i="7"/>
  <c r="J82" i="7"/>
  <c r="H82" i="7"/>
  <c r="F82" i="7"/>
  <c r="D82" i="7"/>
  <c r="B82" i="7"/>
  <c r="AK81" i="7"/>
  <c r="AI81" i="7"/>
  <c r="AG81" i="7"/>
  <c r="AE81" i="7"/>
  <c r="AC81" i="7"/>
  <c r="AA81" i="7"/>
  <c r="Y81" i="7"/>
  <c r="W81" i="7"/>
  <c r="U81" i="7"/>
  <c r="S81" i="7"/>
  <c r="Q81" i="7"/>
  <c r="O81" i="7"/>
  <c r="M81" i="7"/>
  <c r="K81" i="7"/>
  <c r="I81" i="7"/>
  <c r="G81" i="7"/>
  <c r="E81" i="7"/>
  <c r="C81" i="7"/>
  <c r="AL80" i="7"/>
  <c r="AJ80" i="7"/>
  <c r="AH80" i="7"/>
  <c r="AF80" i="7"/>
  <c r="AD80" i="7"/>
  <c r="AB80" i="7"/>
  <c r="Z80" i="7"/>
  <c r="X80" i="7"/>
  <c r="V80" i="7"/>
  <c r="T80" i="7"/>
  <c r="R80" i="7"/>
  <c r="P80" i="7"/>
  <c r="N80" i="7"/>
  <c r="L80" i="7"/>
  <c r="J80" i="7"/>
  <c r="H80" i="7"/>
  <c r="F80" i="7"/>
  <c r="D80" i="7"/>
  <c r="B80" i="7"/>
  <c r="AK79" i="7"/>
  <c r="AI79" i="7"/>
  <c r="AG79" i="7"/>
  <c r="AE79" i="7"/>
  <c r="AC79" i="7"/>
  <c r="AA79" i="7"/>
  <c r="Y79" i="7"/>
  <c r="W79" i="7"/>
  <c r="U79" i="7"/>
  <c r="S79" i="7"/>
  <c r="Q79" i="7"/>
  <c r="O79" i="7"/>
  <c r="M79" i="7"/>
  <c r="K79" i="7"/>
  <c r="I79" i="7"/>
  <c r="G79" i="7"/>
  <c r="E79" i="7"/>
  <c r="C79" i="7"/>
  <c r="AL78" i="7"/>
  <c r="AJ78" i="7"/>
  <c r="AH78" i="7"/>
  <c r="AF78" i="7"/>
  <c r="AD78" i="7"/>
  <c r="AB78" i="7"/>
  <c r="Z78" i="7"/>
  <c r="X78" i="7"/>
  <c r="V78" i="7"/>
  <c r="T78" i="7"/>
  <c r="R78" i="7"/>
  <c r="P78" i="7"/>
  <c r="N78" i="7"/>
  <c r="L78" i="7"/>
  <c r="J78" i="7"/>
  <c r="H78" i="7"/>
  <c r="F78" i="7"/>
  <c r="D78" i="7"/>
  <c r="B78" i="7"/>
  <c r="AK77" i="7"/>
  <c r="AI77" i="7"/>
  <c r="AG77" i="7"/>
  <c r="AE77" i="7"/>
  <c r="AC77" i="7"/>
  <c r="AA77" i="7"/>
  <c r="Y77" i="7"/>
  <c r="W77" i="7"/>
  <c r="U77" i="7"/>
  <c r="S77" i="7"/>
  <c r="Q77" i="7"/>
  <c r="O77" i="7"/>
  <c r="M77" i="7"/>
  <c r="K77" i="7"/>
  <c r="I77" i="7"/>
  <c r="G77" i="7"/>
  <c r="E77" i="7"/>
  <c r="C77" i="7"/>
  <c r="AM69" i="7"/>
  <c r="AN69" i="7"/>
  <c r="AM46" i="7"/>
  <c r="AN47" i="7"/>
  <c r="AM48" i="7"/>
  <c r="AN49" i="7"/>
  <c r="AM50" i="7"/>
  <c r="AN51" i="7"/>
  <c r="AM52" i="7"/>
  <c r="AN53" i="7"/>
  <c r="AM54" i="7"/>
  <c r="AN55" i="7"/>
  <c r="AM56" i="7"/>
  <c r="AN57" i="7"/>
  <c r="AM58" i="7"/>
  <c r="AN59" i="7"/>
  <c r="AM60" i="7"/>
  <c r="AN61" i="7"/>
  <c r="AM62" i="7"/>
  <c r="AN63" i="7"/>
  <c r="AM64" i="7"/>
  <c r="AN65" i="7"/>
  <c r="AM66" i="7"/>
  <c r="AN67" i="7"/>
  <c r="AM68" i="7"/>
  <c r="AN107" i="7"/>
  <c r="AN108" i="7"/>
  <c r="AN109" i="7"/>
  <c r="AN110" i="7"/>
  <c r="AN111" i="7"/>
  <c r="AN112" i="7"/>
  <c r="AN113" i="7"/>
  <c r="AN114" i="7"/>
  <c r="AN115" i="7"/>
  <c r="AN116" i="7"/>
  <c r="AN117" i="7"/>
  <c r="AN118" i="7"/>
  <c r="AN119" i="7"/>
  <c r="AN120" i="7"/>
  <c r="AN121" i="7"/>
  <c r="AN122" i="7"/>
  <c r="AN123" i="7"/>
  <c r="AN124" i="7"/>
  <c r="AN125" i="7"/>
  <c r="AN126" i="7"/>
  <c r="AN127" i="7"/>
  <c r="AN128" i="7"/>
  <c r="AN129" i="7"/>
  <c r="AN130" i="7"/>
  <c r="AM107" i="7"/>
  <c r="AM108" i="7"/>
  <c r="AM109" i="7"/>
  <c r="AM110" i="7"/>
  <c r="AM111" i="7"/>
  <c r="AM112" i="7"/>
  <c r="AM113" i="7"/>
  <c r="AM114" i="7"/>
  <c r="AM115" i="7"/>
  <c r="AM116" i="7"/>
  <c r="AM117" i="7"/>
  <c r="AM118" i="7"/>
  <c r="AM119" i="7"/>
  <c r="AM120" i="7"/>
  <c r="AM121" i="7"/>
  <c r="AM122" i="7"/>
  <c r="AM123" i="7"/>
  <c r="AM124" i="7"/>
  <c r="AM125" i="7"/>
  <c r="AM126" i="7"/>
  <c r="AM127" i="7"/>
  <c r="AM128" i="7"/>
  <c r="AM129" i="7"/>
  <c r="AM130" i="7"/>
  <c r="AR107" i="6"/>
  <c r="AM107" i="6"/>
  <c r="AR108" i="6"/>
  <c r="AM108" i="6"/>
  <c r="AR109" i="6"/>
  <c r="AM109" i="6"/>
  <c r="AR110" i="6"/>
  <c r="AM110" i="6"/>
  <c r="AR111" i="6"/>
  <c r="AM111" i="6"/>
  <c r="AR112" i="6"/>
  <c r="AM112" i="6"/>
  <c r="AR113" i="6"/>
  <c r="AM113" i="6"/>
  <c r="AR114" i="6"/>
  <c r="AM114" i="6"/>
  <c r="AR115" i="6"/>
  <c r="AM115" i="6"/>
  <c r="AR116" i="6"/>
  <c r="AM116" i="6"/>
  <c r="AR117" i="6"/>
  <c r="AM117" i="6"/>
  <c r="AR118" i="6"/>
  <c r="AM118" i="6"/>
  <c r="AR119" i="6"/>
  <c r="AM119" i="6"/>
  <c r="AR120" i="6"/>
  <c r="AM120" i="6"/>
  <c r="AR121" i="6"/>
  <c r="AM121" i="6"/>
  <c r="AR122" i="6"/>
  <c r="AM122" i="6"/>
  <c r="AR123" i="6"/>
  <c r="AM123" i="6"/>
  <c r="AR124" i="6"/>
  <c r="AM124" i="6"/>
  <c r="AR125" i="6"/>
  <c r="AM125" i="6"/>
  <c r="AR126" i="6"/>
  <c r="AM126" i="6"/>
  <c r="AR127" i="6"/>
  <c r="AM127" i="6"/>
  <c r="AR128" i="6"/>
  <c r="AM128" i="6"/>
  <c r="AR129" i="6"/>
  <c r="AM129" i="6"/>
  <c r="AR130" i="6"/>
  <c r="AM130" i="6"/>
  <c r="AN46" i="6"/>
  <c r="AN48" i="6"/>
  <c r="AN50" i="6"/>
  <c r="AN52" i="6"/>
  <c r="AN54" i="6"/>
  <c r="AN56" i="6"/>
  <c r="AN58" i="6"/>
  <c r="AN60" i="6"/>
  <c r="AN62" i="6"/>
  <c r="AN64" i="6"/>
  <c r="AN66" i="6"/>
  <c r="AN68" i="6"/>
  <c r="AL100" i="6"/>
  <c r="AJ100" i="6"/>
  <c r="AH100" i="6"/>
  <c r="AF100" i="6"/>
  <c r="AD100" i="6"/>
  <c r="AB100" i="6"/>
  <c r="Z100" i="6"/>
  <c r="X100" i="6"/>
  <c r="V100" i="6"/>
  <c r="T100" i="6"/>
  <c r="R100" i="6"/>
  <c r="P100" i="6"/>
  <c r="N100" i="6"/>
  <c r="L100" i="6"/>
  <c r="J100" i="6"/>
  <c r="H100" i="6"/>
  <c r="F100" i="6"/>
  <c r="D100" i="6"/>
  <c r="B100" i="6"/>
  <c r="AK99" i="6"/>
  <c r="AI99" i="6"/>
  <c r="AG99" i="6"/>
  <c r="AE99" i="6"/>
  <c r="AC99" i="6"/>
  <c r="AA99" i="6"/>
  <c r="Y99" i="6"/>
  <c r="W99" i="6"/>
  <c r="U99" i="6"/>
  <c r="S99" i="6"/>
  <c r="Q99" i="6"/>
  <c r="O99" i="6"/>
  <c r="M99" i="6"/>
  <c r="K99" i="6"/>
  <c r="I99" i="6"/>
  <c r="G99" i="6"/>
  <c r="E99" i="6"/>
  <c r="C99" i="6"/>
  <c r="AL98" i="6"/>
  <c r="AJ98" i="6"/>
  <c r="AH98" i="6"/>
  <c r="AF98" i="6"/>
  <c r="AD98" i="6"/>
  <c r="AB98" i="6"/>
  <c r="Z98" i="6"/>
  <c r="X98" i="6"/>
  <c r="V98" i="6"/>
  <c r="T98" i="6"/>
  <c r="R98" i="6"/>
  <c r="P98" i="6"/>
  <c r="N98" i="6"/>
  <c r="L98" i="6"/>
  <c r="J98" i="6"/>
  <c r="H98" i="6"/>
  <c r="F98" i="6"/>
  <c r="D98" i="6"/>
  <c r="B98" i="6"/>
  <c r="AK97" i="6"/>
  <c r="AI97" i="6"/>
  <c r="AG97" i="6"/>
  <c r="AE97" i="6"/>
  <c r="AC97" i="6"/>
  <c r="AA97" i="6"/>
  <c r="Y97" i="6"/>
  <c r="W97" i="6"/>
  <c r="U97" i="6"/>
  <c r="S97" i="6"/>
  <c r="Q97" i="6"/>
  <c r="O97" i="6"/>
  <c r="M97" i="6"/>
  <c r="K97" i="6"/>
  <c r="I97" i="6"/>
  <c r="G97" i="6"/>
  <c r="E97" i="6"/>
  <c r="C97" i="6"/>
  <c r="AL96" i="6"/>
  <c r="AJ96" i="6"/>
  <c r="AH96" i="6"/>
  <c r="AF96" i="6"/>
  <c r="AD96" i="6"/>
  <c r="AB96" i="6"/>
  <c r="Z96" i="6"/>
  <c r="X96" i="6"/>
  <c r="V96" i="6"/>
  <c r="T96" i="6"/>
  <c r="R96" i="6"/>
  <c r="P96" i="6"/>
  <c r="N96" i="6"/>
  <c r="L96" i="6"/>
  <c r="J96" i="6"/>
  <c r="H96" i="6"/>
  <c r="F96" i="6"/>
  <c r="D96" i="6"/>
  <c r="B96" i="6"/>
  <c r="AK95" i="6"/>
  <c r="AI95" i="6"/>
  <c r="AG95" i="6"/>
  <c r="AE95" i="6"/>
  <c r="AC95" i="6"/>
  <c r="AA95" i="6"/>
  <c r="Y95" i="6"/>
  <c r="W95" i="6"/>
  <c r="U95" i="6"/>
  <c r="S95" i="6"/>
  <c r="Q95" i="6"/>
  <c r="O95" i="6"/>
  <c r="M95" i="6"/>
  <c r="K95" i="6"/>
  <c r="I95" i="6"/>
  <c r="G95" i="6"/>
  <c r="E95" i="6"/>
  <c r="C95" i="6"/>
  <c r="AL94" i="6"/>
  <c r="AJ94" i="6"/>
  <c r="AH94" i="6"/>
  <c r="AF94" i="6"/>
  <c r="AD94" i="6"/>
  <c r="AB94" i="6"/>
  <c r="Z94" i="6"/>
  <c r="X94" i="6"/>
  <c r="V94" i="6"/>
  <c r="T94" i="6"/>
  <c r="R94" i="6"/>
  <c r="P94" i="6"/>
  <c r="N94" i="6"/>
  <c r="L94" i="6"/>
  <c r="J94" i="6"/>
  <c r="H94" i="6"/>
  <c r="F94" i="6"/>
  <c r="D94" i="6"/>
  <c r="B94" i="6"/>
  <c r="AK93" i="6"/>
  <c r="AI93" i="6"/>
  <c r="AG93" i="6"/>
  <c r="AE93" i="6"/>
  <c r="AC93" i="6"/>
  <c r="AA93" i="6"/>
  <c r="Y93" i="6"/>
  <c r="W93" i="6"/>
  <c r="U93" i="6"/>
  <c r="S93" i="6"/>
  <c r="Q93" i="6"/>
  <c r="O93" i="6"/>
  <c r="M93" i="6"/>
  <c r="K93" i="6"/>
  <c r="I93" i="6"/>
  <c r="G93" i="6"/>
  <c r="E93" i="6"/>
  <c r="C93" i="6"/>
  <c r="AL92" i="6"/>
  <c r="AJ92" i="6"/>
  <c r="AH92" i="6"/>
  <c r="AF92" i="6"/>
  <c r="AD92" i="6"/>
  <c r="AB92" i="6"/>
  <c r="Z92" i="6"/>
  <c r="X92" i="6"/>
  <c r="V92" i="6"/>
  <c r="T92" i="6"/>
  <c r="R92" i="6"/>
  <c r="P92" i="6"/>
  <c r="N92" i="6"/>
  <c r="L92" i="6"/>
  <c r="J92" i="6"/>
  <c r="H92" i="6"/>
  <c r="F92" i="6"/>
  <c r="D92" i="6"/>
  <c r="B92" i="6"/>
  <c r="AK91" i="6"/>
  <c r="AI91" i="6"/>
  <c r="AG91" i="6"/>
  <c r="AE91" i="6"/>
  <c r="AC91" i="6"/>
  <c r="AA91" i="6"/>
  <c r="Y91" i="6"/>
  <c r="W91" i="6"/>
  <c r="U91" i="6"/>
  <c r="S91" i="6"/>
  <c r="Q91" i="6"/>
  <c r="O91" i="6"/>
  <c r="M91" i="6"/>
  <c r="K91" i="6"/>
  <c r="I91" i="6"/>
  <c r="G91" i="6"/>
  <c r="E91" i="6"/>
  <c r="C91" i="6"/>
  <c r="AL90" i="6"/>
  <c r="AJ90" i="6"/>
  <c r="AH90" i="6"/>
  <c r="AF90" i="6"/>
  <c r="AD90" i="6"/>
  <c r="AB90" i="6"/>
  <c r="Z90" i="6"/>
  <c r="X90" i="6"/>
  <c r="V90" i="6"/>
  <c r="T90" i="6"/>
  <c r="R90" i="6"/>
  <c r="P90" i="6"/>
  <c r="C77" i="6"/>
  <c r="E77" i="6"/>
  <c r="G77" i="6"/>
  <c r="I77" i="6"/>
  <c r="K77" i="6"/>
  <c r="M77" i="6"/>
  <c r="O77" i="6"/>
  <c r="Q77" i="6"/>
  <c r="S77" i="6"/>
  <c r="U77" i="6"/>
  <c r="W77" i="6"/>
  <c r="Y77" i="6"/>
  <c r="AA77" i="6"/>
  <c r="AC77" i="6"/>
  <c r="AE77" i="6"/>
  <c r="AG77" i="6"/>
  <c r="AI77" i="6"/>
  <c r="AK77" i="6"/>
  <c r="B78" i="6"/>
  <c r="D78" i="6"/>
  <c r="F78" i="6"/>
  <c r="H78" i="6"/>
  <c r="J78" i="6"/>
  <c r="L78" i="6"/>
  <c r="N78" i="6"/>
  <c r="P78" i="6"/>
  <c r="R78" i="6"/>
  <c r="T78" i="6"/>
  <c r="V78" i="6"/>
  <c r="X78" i="6"/>
  <c r="Z78" i="6"/>
  <c r="AB78" i="6"/>
  <c r="AD78" i="6"/>
  <c r="AF78" i="6"/>
  <c r="AH78" i="6"/>
  <c r="AJ78" i="6"/>
  <c r="AL78" i="6"/>
  <c r="C79" i="6"/>
  <c r="E79" i="6"/>
  <c r="G79" i="6"/>
  <c r="I79" i="6"/>
  <c r="K79" i="6"/>
  <c r="M79" i="6"/>
  <c r="O79" i="6"/>
  <c r="Q79" i="6"/>
  <c r="S79" i="6"/>
  <c r="U79" i="6"/>
  <c r="W79" i="6"/>
  <c r="Y79" i="6"/>
  <c r="AA79" i="6"/>
  <c r="AC79" i="6"/>
  <c r="AE79" i="6"/>
  <c r="AG79" i="6"/>
  <c r="AI79" i="6"/>
  <c r="AK79" i="6"/>
  <c r="B80" i="6"/>
  <c r="D80" i="6"/>
  <c r="F80" i="6"/>
  <c r="H80" i="6"/>
  <c r="J80" i="6"/>
  <c r="L80" i="6"/>
  <c r="N80" i="6"/>
  <c r="P80" i="6"/>
  <c r="R80" i="6"/>
  <c r="T80" i="6"/>
  <c r="V80" i="6"/>
  <c r="X80" i="6"/>
  <c r="Z80" i="6"/>
  <c r="AB80" i="6"/>
  <c r="AD80" i="6"/>
  <c r="AF80" i="6"/>
  <c r="AH80" i="6"/>
  <c r="AJ80" i="6"/>
  <c r="AL80" i="6"/>
  <c r="C81" i="6"/>
  <c r="E81" i="6"/>
  <c r="G81" i="6"/>
  <c r="I81" i="6"/>
  <c r="K81" i="6"/>
  <c r="M81" i="6"/>
  <c r="O81" i="6"/>
  <c r="Q81" i="6"/>
  <c r="S81" i="6"/>
  <c r="U81" i="6"/>
  <c r="W81" i="6"/>
  <c r="Y81" i="6"/>
  <c r="AA81" i="6"/>
  <c r="AC81" i="6"/>
  <c r="AE81" i="6"/>
  <c r="AG81" i="6"/>
  <c r="AI81" i="6"/>
  <c r="AK81" i="6"/>
  <c r="B82" i="6"/>
  <c r="D82" i="6"/>
  <c r="F82" i="6"/>
  <c r="H82" i="6"/>
  <c r="J82" i="6"/>
  <c r="L82" i="6"/>
  <c r="N82" i="6"/>
  <c r="P82" i="6"/>
  <c r="R82" i="6"/>
  <c r="T82" i="6"/>
  <c r="V82" i="6"/>
  <c r="X82" i="6"/>
  <c r="Z82" i="6"/>
  <c r="AB82" i="6"/>
  <c r="AD82" i="6"/>
  <c r="AF82" i="6"/>
  <c r="AH82" i="6"/>
  <c r="AJ82" i="6"/>
  <c r="AL82" i="6"/>
  <c r="C83" i="6"/>
  <c r="E83" i="6"/>
  <c r="G83" i="6"/>
  <c r="I83" i="6"/>
  <c r="K83" i="6"/>
  <c r="M83" i="6"/>
  <c r="O83" i="6"/>
  <c r="Q83" i="6"/>
  <c r="S83" i="6"/>
  <c r="U83" i="6"/>
  <c r="W83" i="6"/>
  <c r="Y83" i="6"/>
  <c r="AA83" i="6"/>
  <c r="AC83" i="6"/>
  <c r="AE83" i="6"/>
  <c r="AG83" i="6"/>
  <c r="AI83" i="6"/>
  <c r="AK83" i="6"/>
  <c r="B84" i="6"/>
  <c r="D84" i="6"/>
  <c r="F84" i="6"/>
  <c r="H84" i="6"/>
  <c r="J84" i="6"/>
  <c r="L84" i="6"/>
  <c r="N84" i="6"/>
  <c r="P84" i="6"/>
  <c r="R84" i="6"/>
  <c r="T84" i="6"/>
  <c r="V84" i="6"/>
  <c r="X84" i="6"/>
  <c r="Z84" i="6"/>
  <c r="AB84" i="6"/>
  <c r="AD84" i="6"/>
  <c r="AF84" i="6"/>
  <c r="AH84" i="6"/>
  <c r="AJ84" i="6"/>
  <c r="AL84" i="6"/>
  <c r="C85" i="6"/>
  <c r="E85" i="6"/>
  <c r="G85" i="6"/>
  <c r="I85" i="6"/>
  <c r="K85" i="6"/>
  <c r="M85" i="6"/>
  <c r="O85" i="6"/>
  <c r="Q85" i="6"/>
  <c r="S85" i="6"/>
  <c r="U85" i="6"/>
  <c r="W85" i="6"/>
  <c r="Y85" i="6"/>
  <c r="AA85" i="6"/>
  <c r="AC85" i="6"/>
  <c r="AE85" i="6"/>
  <c r="AG85" i="6"/>
  <c r="AI85" i="6"/>
  <c r="AK85" i="6"/>
  <c r="B86" i="6"/>
  <c r="D86" i="6"/>
  <c r="F86" i="6"/>
  <c r="H86" i="6"/>
  <c r="J86" i="6"/>
  <c r="L86" i="6"/>
  <c r="N86" i="6"/>
  <c r="P86" i="6"/>
  <c r="R86" i="6"/>
  <c r="T86" i="6"/>
  <c r="V86" i="6"/>
  <c r="X86" i="6"/>
  <c r="Z86" i="6"/>
  <c r="AB86" i="6"/>
  <c r="AD86" i="6"/>
  <c r="AF86" i="6"/>
  <c r="AH86" i="6"/>
  <c r="AJ86" i="6"/>
  <c r="AL86" i="6"/>
  <c r="C87" i="6"/>
  <c r="E87" i="6"/>
  <c r="G87" i="6"/>
  <c r="I87" i="6"/>
  <c r="K87" i="6"/>
  <c r="M87" i="6"/>
  <c r="O87" i="6"/>
  <c r="Q87" i="6"/>
  <c r="S87" i="6"/>
  <c r="U87" i="6"/>
  <c r="W87" i="6"/>
  <c r="Y87" i="6"/>
  <c r="AA87" i="6"/>
  <c r="AC87" i="6"/>
  <c r="AE87" i="6"/>
  <c r="AG87" i="6"/>
  <c r="AI87" i="6"/>
  <c r="AK87" i="6"/>
  <c r="B88" i="6"/>
  <c r="D88" i="6"/>
  <c r="F88" i="6"/>
  <c r="H88" i="6"/>
  <c r="J88" i="6"/>
  <c r="L88" i="6"/>
  <c r="N88" i="6"/>
  <c r="P88" i="6"/>
  <c r="R88" i="6"/>
  <c r="T88" i="6"/>
  <c r="V88" i="6"/>
  <c r="X88" i="6"/>
  <c r="Z88" i="6"/>
  <c r="AB88" i="6"/>
  <c r="AD88" i="6"/>
  <c r="AF88" i="6"/>
  <c r="AH88" i="6"/>
  <c r="AJ88" i="6"/>
  <c r="AL88" i="6"/>
  <c r="C89" i="6"/>
  <c r="E89" i="6"/>
  <c r="G89" i="6"/>
  <c r="I89" i="6"/>
  <c r="K89" i="6"/>
  <c r="M89" i="6"/>
  <c r="O89" i="6"/>
  <c r="Q89" i="6"/>
  <c r="S89" i="6"/>
  <c r="U89" i="6"/>
  <c r="W89" i="6"/>
  <c r="Y89" i="6"/>
  <c r="AA89" i="6"/>
  <c r="AC89" i="6"/>
  <c r="AE89" i="6"/>
  <c r="AG89" i="6"/>
  <c r="AI89" i="6"/>
  <c r="AK89" i="6"/>
  <c r="B90" i="6"/>
  <c r="D90" i="6"/>
  <c r="F90" i="6"/>
  <c r="H90" i="6"/>
  <c r="J90" i="6"/>
  <c r="L90" i="6"/>
  <c r="N90" i="6"/>
  <c r="Q90" i="6"/>
  <c r="U90" i="6"/>
  <c r="Y90" i="6"/>
  <c r="AC90" i="6"/>
  <c r="AG90" i="6"/>
  <c r="AK90" i="6"/>
  <c r="B91" i="6"/>
  <c r="F91" i="6"/>
  <c r="J91" i="6"/>
  <c r="N91" i="6"/>
  <c r="R91" i="6"/>
  <c r="V91" i="6"/>
  <c r="Z91" i="6"/>
  <c r="AD91" i="6"/>
  <c r="AH91" i="6"/>
  <c r="AL91" i="6"/>
  <c r="C92" i="6"/>
  <c r="G92" i="6"/>
  <c r="K92" i="6"/>
  <c r="O92" i="6"/>
  <c r="S92" i="6"/>
  <c r="W92" i="6"/>
  <c r="AA92" i="6"/>
  <c r="AE92" i="6"/>
  <c r="AI92" i="6"/>
  <c r="D93" i="6"/>
  <c r="H93" i="6"/>
  <c r="L93" i="6"/>
  <c r="P93" i="6"/>
  <c r="T93" i="6"/>
  <c r="X93" i="6"/>
  <c r="AB93" i="6"/>
  <c r="AF93" i="6"/>
  <c r="AN93" i="6"/>
  <c r="AJ93" i="6"/>
  <c r="E94" i="6"/>
  <c r="I94" i="6"/>
  <c r="M94" i="6"/>
  <c r="Q94" i="6"/>
  <c r="U94" i="6"/>
  <c r="Y94" i="6"/>
  <c r="AC94" i="6"/>
  <c r="AG94" i="6"/>
  <c r="AK94" i="6"/>
  <c r="B95" i="6"/>
  <c r="F95" i="6"/>
  <c r="J95" i="6"/>
  <c r="N95" i="6"/>
  <c r="R95" i="6"/>
  <c r="V95" i="6"/>
  <c r="Z95" i="6"/>
  <c r="AD95" i="6"/>
  <c r="AH95" i="6"/>
  <c r="AL95" i="6"/>
  <c r="C96" i="6"/>
  <c r="G96" i="6"/>
  <c r="K96" i="6"/>
  <c r="O96" i="6"/>
  <c r="S96" i="6"/>
  <c r="W96" i="6"/>
  <c r="AA96" i="6"/>
  <c r="AE96" i="6"/>
  <c r="AI96" i="6"/>
  <c r="D97" i="6"/>
  <c r="H97" i="6"/>
  <c r="L97" i="6"/>
  <c r="P97" i="6"/>
  <c r="T97" i="6"/>
  <c r="X97" i="6"/>
  <c r="AB97" i="6"/>
  <c r="AF97" i="6"/>
  <c r="AN97" i="6"/>
  <c r="AJ97" i="6"/>
  <c r="E98" i="6"/>
  <c r="I98" i="6"/>
  <c r="M98" i="6"/>
  <c r="Q98" i="6"/>
  <c r="U98" i="6"/>
  <c r="Y98" i="6"/>
  <c r="AC98" i="6"/>
  <c r="AG98" i="6"/>
  <c r="AK98" i="6"/>
  <c r="B99" i="6"/>
  <c r="F99" i="6"/>
  <c r="J99" i="6"/>
  <c r="N99" i="6"/>
  <c r="R99" i="6"/>
  <c r="V99" i="6"/>
  <c r="Z99" i="6"/>
  <c r="AD99" i="6"/>
  <c r="AH99" i="6"/>
  <c r="AL99" i="6"/>
  <c r="C100" i="6"/>
  <c r="G100" i="6"/>
  <c r="K100" i="6"/>
  <c r="O100" i="6"/>
  <c r="S100" i="6"/>
  <c r="W100" i="6"/>
  <c r="AA100" i="6"/>
  <c r="AE100" i="6"/>
  <c r="AI100" i="6"/>
  <c r="AN107" i="6"/>
  <c r="AN108" i="6"/>
  <c r="AN109" i="6"/>
  <c r="AN110" i="6"/>
  <c r="AN111" i="6"/>
  <c r="AN112" i="6"/>
  <c r="AN113" i="6"/>
  <c r="AN114" i="6"/>
  <c r="AN115" i="6"/>
  <c r="AN116" i="6"/>
  <c r="AN117" i="6"/>
  <c r="AN118" i="6"/>
  <c r="AN119" i="6"/>
  <c r="AN120" i="6"/>
  <c r="AN121" i="6"/>
  <c r="AN122" i="6"/>
  <c r="AN123" i="6"/>
  <c r="AN124" i="6"/>
  <c r="AN125" i="6"/>
  <c r="AN126" i="6"/>
  <c r="AN127" i="6"/>
  <c r="AN128" i="6"/>
  <c r="AN129" i="6"/>
  <c r="AN130" i="6"/>
  <c r="AL100" i="4"/>
  <c r="AJ100" i="4"/>
  <c r="AH100" i="4"/>
  <c r="AF100" i="4"/>
  <c r="AD100" i="4"/>
  <c r="AB100" i="4"/>
  <c r="Z100" i="4"/>
  <c r="X100" i="4"/>
  <c r="V100" i="4"/>
  <c r="T100" i="4"/>
  <c r="R100" i="4"/>
  <c r="P100" i="4"/>
  <c r="N100" i="4"/>
  <c r="L100" i="4"/>
  <c r="J100" i="4"/>
  <c r="H100" i="4"/>
  <c r="F100" i="4"/>
  <c r="D100" i="4"/>
  <c r="B100" i="4"/>
  <c r="AK99" i="4"/>
  <c r="AI99" i="4"/>
  <c r="AG99" i="4"/>
  <c r="AE99" i="4"/>
  <c r="AC99" i="4"/>
  <c r="AA99" i="4"/>
  <c r="Y99" i="4"/>
  <c r="W99" i="4"/>
  <c r="U99" i="4"/>
  <c r="S99" i="4"/>
  <c r="Q99" i="4"/>
  <c r="O99" i="4"/>
  <c r="M99" i="4"/>
  <c r="K99" i="4"/>
  <c r="I99" i="4"/>
  <c r="G99" i="4"/>
  <c r="E99" i="4"/>
  <c r="C99" i="4"/>
  <c r="AL98" i="4"/>
  <c r="AJ98" i="4"/>
  <c r="AH98" i="4"/>
  <c r="AF98" i="4"/>
  <c r="AD98" i="4"/>
  <c r="AB98" i="4"/>
  <c r="Z98" i="4"/>
  <c r="X98" i="4"/>
  <c r="V98" i="4"/>
  <c r="T98" i="4"/>
  <c r="R98" i="4"/>
  <c r="P98" i="4"/>
  <c r="N98" i="4"/>
  <c r="L98" i="4"/>
  <c r="J98" i="4"/>
  <c r="H98" i="4"/>
  <c r="F98" i="4"/>
  <c r="D98" i="4"/>
  <c r="B98" i="4"/>
  <c r="AK97" i="4"/>
  <c r="AI97" i="4"/>
  <c r="AG97" i="4"/>
  <c r="AE97" i="4"/>
  <c r="AC97" i="4"/>
  <c r="AA97" i="4"/>
  <c r="Y97" i="4"/>
  <c r="W97" i="4"/>
  <c r="U97" i="4"/>
  <c r="S97" i="4"/>
  <c r="Q97" i="4"/>
  <c r="O97" i="4"/>
  <c r="M97" i="4"/>
  <c r="K97" i="4"/>
  <c r="I97" i="4"/>
  <c r="G97" i="4"/>
  <c r="E97" i="4"/>
  <c r="C97" i="4"/>
  <c r="AL96" i="4"/>
  <c r="AJ96" i="4"/>
  <c r="AH96" i="4"/>
  <c r="AF96" i="4"/>
  <c r="AD96" i="4"/>
  <c r="AB96" i="4"/>
  <c r="Z96" i="4"/>
  <c r="X96" i="4"/>
  <c r="V96" i="4"/>
  <c r="T96" i="4"/>
  <c r="R96" i="4"/>
  <c r="P96" i="4"/>
  <c r="N96" i="4"/>
  <c r="L96" i="4"/>
  <c r="J96" i="4"/>
  <c r="H96" i="4"/>
  <c r="F96" i="4"/>
  <c r="D96" i="4"/>
  <c r="B96" i="4"/>
  <c r="AK95" i="4"/>
  <c r="AI95" i="4"/>
  <c r="AG95" i="4"/>
  <c r="AE95" i="4"/>
  <c r="AC95" i="4"/>
  <c r="AA95" i="4"/>
  <c r="Y95" i="4"/>
  <c r="W95" i="4"/>
  <c r="U95" i="4"/>
  <c r="S95" i="4"/>
  <c r="Q95" i="4"/>
  <c r="O95" i="4"/>
  <c r="M95" i="4"/>
  <c r="K95" i="4"/>
  <c r="I95" i="4"/>
  <c r="G95" i="4"/>
  <c r="E95" i="4"/>
  <c r="C95" i="4"/>
  <c r="AL94" i="4"/>
  <c r="AJ94" i="4"/>
  <c r="AH94" i="4"/>
  <c r="AF94" i="4"/>
  <c r="AD94" i="4"/>
  <c r="AB94" i="4"/>
  <c r="Z94" i="4"/>
  <c r="X94" i="4"/>
  <c r="V94" i="4"/>
  <c r="T94" i="4"/>
  <c r="R94" i="4"/>
  <c r="P94" i="4"/>
  <c r="N94" i="4"/>
  <c r="L94" i="4"/>
  <c r="J94" i="4"/>
  <c r="H94" i="4"/>
  <c r="F94" i="4"/>
  <c r="D94" i="4"/>
  <c r="B94" i="4"/>
  <c r="AK93" i="4"/>
  <c r="AI93" i="4"/>
  <c r="AG93" i="4"/>
  <c r="AE93" i="4"/>
  <c r="AC93" i="4"/>
  <c r="AA93" i="4"/>
  <c r="Y93" i="4"/>
  <c r="W93" i="4"/>
  <c r="U93" i="4"/>
  <c r="S93" i="4"/>
  <c r="Q93" i="4"/>
  <c r="O93" i="4"/>
  <c r="M93" i="4"/>
  <c r="K93" i="4"/>
  <c r="I93" i="4"/>
  <c r="G93" i="4"/>
  <c r="E93" i="4"/>
  <c r="C93" i="4"/>
  <c r="AL92" i="4"/>
  <c r="AJ92" i="4"/>
  <c r="AH92" i="4"/>
  <c r="AF92" i="4"/>
  <c r="AD92" i="4"/>
  <c r="AB92" i="4"/>
  <c r="Z92" i="4"/>
  <c r="X92" i="4"/>
  <c r="V92" i="4"/>
  <c r="T92" i="4"/>
  <c r="R92" i="4"/>
  <c r="P92" i="4"/>
  <c r="N92" i="4"/>
  <c r="L92" i="4"/>
  <c r="J92" i="4"/>
  <c r="H92" i="4"/>
  <c r="F92" i="4"/>
  <c r="D92" i="4"/>
  <c r="B92" i="4"/>
  <c r="AK91" i="4"/>
  <c r="AI91" i="4"/>
  <c r="AG91" i="4"/>
  <c r="AE91" i="4"/>
  <c r="AC91" i="4"/>
  <c r="AA91" i="4"/>
  <c r="Y91" i="4"/>
  <c r="W91" i="4"/>
  <c r="U91" i="4"/>
  <c r="S91" i="4"/>
  <c r="Q91" i="4"/>
  <c r="O91" i="4"/>
  <c r="M91" i="4"/>
  <c r="K91" i="4"/>
  <c r="I91" i="4"/>
  <c r="G91" i="4"/>
  <c r="E91" i="4"/>
  <c r="C91" i="4"/>
  <c r="AL90" i="4"/>
  <c r="AJ90" i="4"/>
  <c r="AH90" i="4"/>
  <c r="AF90" i="4"/>
  <c r="AD90" i="4"/>
  <c r="AB90" i="4"/>
  <c r="Z90" i="4"/>
  <c r="X90" i="4"/>
  <c r="V90" i="4"/>
  <c r="T90" i="4"/>
  <c r="R90" i="4"/>
  <c r="P90" i="4"/>
  <c r="AK100" i="4"/>
  <c r="AI100" i="4"/>
  <c r="AG100" i="4"/>
  <c r="AE100" i="4"/>
  <c r="AC100" i="4"/>
  <c r="AA100" i="4"/>
  <c r="Y100" i="4"/>
  <c r="W100" i="4"/>
  <c r="U100" i="4"/>
  <c r="S100" i="4"/>
  <c r="Q100" i="4"/>
  <c r="O100" i="4"/>
  <c r="M100" i="4"/>
  <c r="K100" i="4"/>
  <c r="I100" i="4"/>
  <c r="G100" i="4"/>
  <c r="E100" i="4"/>
  <c r="C100" i="4"/>
  <c r="AL99" i="4"/>
  <c r="AJ99" i="4"/>
  <c r="AH99" i="4"/>
  <c r="AF99" i="4"/>
  <c r="AD99" i="4"/>
  <c r="AB99" i="4"/>
  <c r="Z99" i="4"/>
  <c r="X99" i="4"/>
  <c r="V99" i="4"/>
  <c r="T99" i="4"/>
  <c r="R99" i="4"/>
  <c r="P99" i="4"/>
  <c r="N99" i="4"/>
  <c r="L99" i="4"/>
  <c r="J99" i="4"/>
  <c r="H99" i="4"/>
  <c r="F99" i="4"/>
  <c r="D99" i="4"/>
  <c r="B99" i="4"/>
  <c r="AK98" i="4"/>
  <c r="AI98" i="4"/>
  <c r="AG98" i="4"/>
  <c r="AE98" i="4"/>
  <c r="AC98" i="4"/>
  <c r="AA98" i="4"/>
  <c r="Y98" i="4"/>
  <c r="W98" i="4"/>
  <c r="U98" i="4"/>
  <c r="S98" i="4"/>
  <c r="Q98" i="4"/>
  <c r="O98" i="4"/>
  <c r="M98" i="4"/>
  <c r="K98" i="4"/>
  <c r="I98" i="4"/>
  <c r="G98" i="4"/>
  <c r="E98" i="4"/>
  <c r="C98" i="4"/>
  <c r="AL97" i="4"/>
  <c r="AJ97" i="4"/>
  <c r="AH97" i="4"/>
  <c r="AF97" i="4"/>
  <c r="AD97" i="4"/>
  <c r="AB97" i="4"/>
  <c r="Z97" i="4"/>
  <c r="X97" i="4"/>
  <c r="V97" i="4"/>
  <c r="T97" i="4"/>
  <c r="R97" i="4"/>
  <c r="P97" i="4"/>
  <c r="N97" i="4"/>
  <c r="L97" i="4"/>
  <c r="J97" i="4"/>
  <c r="H97" i="4"/>
  <c r="F97" i="4"/>
  <c r="D97" i="4"/>
  <c r="B97" i="4"/>
  <c r="AK96" i="4"/>
  <c r="AI96" i="4"/>
  <c r="AG96" i="4"/>
  <c r="AE96" i="4"/>
  <c r="AC96" i="4"/>
  <c r="AA96" i="4"/>
  <c r="Y96" i="4"/>
  <c r="W96" i="4"/>
  <c r="U96" i="4"/>
  <c r="S96" i="4"/>
  <c r="Q96" i="4"/>
  <c r="O96" i="4"/>
  <c r="M96" i="4"/>
  <c r="K96" i="4"/>
  <c r="I96" i="4"/>
  <c r="G96" i="4"/>
  <c r="E96" i="4"/>
  <c r="C96" i="4"/>
  <c r="AL95" i="4"/>
  <c r="AJ95" i="4"/>
  <c r="AH95" i="4"/>
  <c r="AF95" i="4"/>
  <c r="AD95" i="4"/>
  <c r="AB95" i="4"/>
  <c r="Z95" i="4"/>
  <c r="X95" i="4"/>
  <c r="V95" i="4"/>
  <c r="T95" i="4"/>
  <c r="R95" i="4"/>
  <c r="P95" i="4"/>
  <c r="N95" i="4"/>
  <c r="L95" i="4"/>
  <c r="J95" i="4"/>
  <c r="H95" i="4"/>
  <c r="F95" i="4"/>
  <c r="D95" i="4"/>
  <c r="B95" i="4"/>
  <c r="AK94" i="4"/>
  <c r="AI94" i="4"/>
  <c r="AG94" i="4"/>
  <c r="AE94" i="4"/>
  <c r="AC94" i="4"/>
  <c r="AA94" i="4"/>
  <c r="Y94" i="4"/>
  <c r="W94" i="4"/>
  <c r="U94" i="4"/>
  <c r="S94" i="4"/>
  <c r="Q94" i="4"/>
  <c r="O94" i="4"/>
  <c r="M94" i="4"/>
  <c r="K94" i="4"/>
  <c r="I94" i="4"/>
  <c r="G94" i="4"/>
  <c r="E94" i="4"/>
  <c r="C94" i="4"/>
  <c r="AL93" i="4"/>
  <c r="AJ93" i="4"/>
  <c r="AH93" i="4"/>
  <c r="AF93" i="4"/>
  <c r="AD93" i="4"/>
  <c r="AB93" i="4"/>
  <c r="Z93" i="4"/>
  <c r="X93" i="4"/>
  <c r="V93" i="4"/>
  <c r="T93" i="4"/>
  <c r="R93" i="4"/>
  <c r="P93" i="4"/>
  <c r="N93" i="4"/>
  <c r="L93" i="4"/>
  <c r="J93" i="4"/>
  <c r="H93" i="4"/>
  <c r="F93" i="4"/>
  <c r="D93" i="4"/>
  <c r="B93" i="4"/>
  <c r="AK92" i="4"/>
  <c r="AI92" i="4"/>
  <c r="AG92" i="4"/>
  <c r="AE92" i="4"/>
  <c r="AC92" i="4"/>
  <c r="AA92" i="4"/>
  <c r="Y92" i="4"/>
  <c r="W92" i="4"/>
  <c r="U92" i="4"/>
  <c r="S92" i="4"/>
  <c r="Q92" i="4"/>
  <c r="O92" i="4"/>
  <c r="M92" i="4"/>
  <c r="K92" i="4"/>
  <c r="I92" i="4"/>
  <c r="G92" i="4"/>
  <c r="E92" i="4"/>
  <c r="C92" i="4"/>
  <c r="AL91" i="4"/>
  <c r="AJ91" i="4"/>
  <c r="AH91" i="4"/>
  <c r="AF91" i="4"/>
  <c r="AD91" i="4"/>
  <c r="AB91" i="4"/>
  <c r="Z91" i="4"/>
  <c r="X91" i="4"/>
  <c r="V91" i="4"/>
  <c r="T91" i="4"/>
  <c r="R91" i="4"/>
  <c r="P91" i="4"/>
  <c r="N91" i="4"/>
  <c r="L91" i="4"/>
  <c r="J91" i="4"/>
  <c r="H91" i="4"/>
  <c r="F91" i="4"/>
  <c r="D91" i="4"/>
  <c r="B91" i="4"/>
  <c r="AK90" i="4"/>
  <c r="AI90" i="4"/>
  <c r="AG90" i="4"/>
  <c r="AE90" i="4"/>
  <c r="AC90" i="4"/>
  <c r="AA90" i="4"/>
  <c r="Y90" i="4"/>
  <c r="W90" i="4"/>
  <c r="U90" i="4"/>
  <c r="S90" i="4"/>
  <c r="Q90" i="4"/>
  <c r="O90" i="4"/>
  <c r="M90" i="4"/>
  <c r="K90" i="4"/>
  <c r="I90" i="4"/>
  <c r="G90" i="4"/>
  <c r="E90" i="4"/>
  <c r="C90" i="4"/>
  <c r="AL89" i="4"/>
  <c r="L90" i="4"/>
  <c r="H90" i="4"/>
  <c r="D90" i="4"/>
  <c r="AJ89" i="4"/>
  <c r="AH89" i="4"/>
  <c r="AF89" i="4"/>
  <c r="AD89" i="4"/>
  <c r="AB89" i="4"/>
  <c r="Z89" i="4"/>
  <c r="X89" i="4"/>
  <c r="V89" i="4"/>
  <c r="T89" i="4"/>
  <c r="R89" i="4"/>
  <c r="P89" i="4"/>
  <c r="N89" i="4"/>
  <c r="L89" i="4"/>
  <c r="J89" i="4"/>
  <c r="H89" i="4"/>
  <c r="F89" i="4"/>
  <c r="D89" i="4"/>
  <c r="B89" i="4"/>
  <c r="AK88" i="4"/>
  <c r="AI88" i="4"/>
  <c r="AG88" i="4"/>
  <c r="AE88" i="4"/>
  <c r="AC88" i="4"/>
  <c r="AA88" i="4"/>
  <c r="Y88" i="4"/>
  <c r="W88" i="4"/>
  <c r="U88" i="4"/>
  <c r="S88" i="4"/>
  <c r="Q88" i="4"/>
  <c r="O88" i="4"/>
  <c r="M88" i="4"/>
  <c r="K88" i="4"/>
  <c r="I88" i="4"/>
  <c r="G88" i="4"/>
  <c r="E88" i="4"/>
  <c r="C88" i="4"/>
  <c r="AL87" i="4"/>
  <c r="AJ87" i="4"/>
  <c r="AH87" i="4"/>
  <c r="AF87" i="4"/>
  <c r="AD87" i="4"/>
  <c r="AB87" i="4"/>
  <c r="Z87" i="4"/>
  <c r="X87" i="4"/>
  <c r="V87" i="4"/>
  <c r="T87" i="4"/>
  <c r="R87" i="4"/>
  <c r="P87" i="4"/>
  <c r="N87" i="4"/>
  <c r="L87" i="4"/>
  <c r="J87" i="4"/>
  <c r="H87" i="4"/>
  <c r="F87" i="4"/>
  <c r="D87" i="4"/>
  <c r="B87" i="4"/>
  <c r="AK86" i="4"/>
  <c r="AI86" i="4"/>
  <c r="AG86" i="4"/>
  <c r="AE86" i="4"/>
  <c r="AC86" i="4"/>
  <c r="AA86" i="4"/>
  <c r="Y86" i="4"/>
  <c r="W86" i="4"/>
  <c r="U86" i="4"/>
  <c r="S86" i="4"/>
  <c r="Q86" i="4"/>
  <c r="O86" i="4"/>
  <c r="M86" i="4"/>
  <c r="K86" i="4"/>
  <c r="I86" i="4"/>
  <c r="G86" i="4"/>
  <c r="E86" i="4"/>
  <c r="C86" i="4"/>
  <c r="AL85" i="4"/>
  <c r="AJ85" i="4"/>
  <c r="AH85" i="4"/>
  <c r="AF85" i="4"/>
  <c r="AD85" i="4"/>
  <c r="AB85" i="4"/>
  <c r="Z85" i="4"/>
  <c r="X85" i="4"/>
  <c r="V85" i="4"/>
  <c r="T85" i="4"/>
  <c r="R85" i="4"/>
  <c r="P85" i="4"/>
  <c r="N85" i="4"/>
  <c r="L85" i="4"/>
  <c r="J85" i="4"/>
  <c r="H85" i="4"/>
  <c r="F85" i="4"/>
  <c r="D85" i="4"/>
  <c r="B85" i="4"/>
  <c r="AK84" i="4"/>
  <c r="AI84" i="4"/>
  <c r="AG84" i="4"/>
  <c r="AE84" i="4"/>
  <c r="AC84" i="4"/>
  <c r="AA84" i="4"/>
  <c r="Y84" i="4"/>
  <c r="W84" i="4"/>
  <c r="U84" i="4"/>
  <c r="S84" i="4"/>
  <c r="Q84" i="4"/>
  <c r="O84" i="4"/>
  <c r="M84" i="4"/>
  <c r="K84" i="4"/>
  <c r="I84" i="4"/>
  <c r="G84" i="4"/>
  <c r="E84" i="4"/>
  <c r="C84" i="4"/>
  <c r="AL83" i="4"/>
  <c r="AJ83" i="4"/>
  <c r="AH83" i="4"/>
  <c r="AF83" i="4"/>
  <c r="AD83" i="4"/>
  <c r="AB83" i="4"/>
  <c r="Z83" i="4"/>
  <c r="X83" i="4"/>
  <c r="V83" i="4"/>
  <c r="T83" i="4"/>
  <c r="R83" i="4"/>
  <c r="P83" i="4"/>
  <c r="N83" i="4"/>
  <c r="L83" i="4"/>
  <c r="J83" i="4"/>
  <c r="H83" i="4"/>
  <c r="F83" i="4"/>
  <c r="D83" i="4"/>
  <c r="B83" i="4"/>
  <c r="AK82" i="4"/>
  <c r="AI82" i="4"/>
  <c r="AG82" i="4"/>
  <c r="AE82" i="4"/>
  <c r="AC82" i="4"/>
  <c r="AA82" i="4"/>
  <c r="Y82" i="4"/>
  <c r="W82" i="4"/>
  <c r="U82" i="4"/>
  <c r="S82" i="4"/>
  <c r="Q82" i="4"/>
  <c r="O82" i="4"/>
  <c r="M82" i="4"/>
  <c r="K82" i="4"/>
  <c r="I82" i="4"/>
  <c r="G82" i="4"/>
  <c r="E82" i="4"/>
  <c r="C82" i="4"/>
  <c r="AL81" i="4"/>
  <c r="AJ81" i="4"/>
  <c r="AH81" i="4"/>
  <c r="AF81" i="4"/>
  <c r="AD81" i="4"/>
  <c r="AB81" i="4"/>
  <c r="Z81" i="4"/>
  <c r="X81" i="4"/>
  <c r="V81" i="4"/>
  <c r="T81" i="4"/>
  <c r="R81" i="4"/>
  <c r="P81" i="4"/>
  <c r="N81" i="4"/>
  <c r="L81" i="4"/>
  <c r="J81" i="4"/>
  <c r="H81" i="4"/>
  <c r="F81" i="4"/>
  <c r="D81" i="4"/>
  <c r="B81" i="4"/>
  <c r="AK80" i="4"/>
  <c r="AI80" i="4"/>
  <c r="AG80" i="4"/>
  <c r="AE80" i="4"/>
  <c r="AC80" i="4"/>
  <c r="AA80" i="4"/>
  <c r="Y80" i="4"/>
  <c r="W80" i="4"/>
  <c r="U80" i="4"/>
  <c r="S80" i="4"/>
  <c r="Q80" i="4"/>
  <c r="O80" i="4"/>
  <c r="M80" i="4"/>
  <c r="K80" i="4"/>
  <c r="I80" i="4"/>
  <c r="G80" i="4"/>
  <c r="E80" i="4"/>
  <c r="C80" i="4"/>
  <c r="AL79" i="4"/>
  <c r="AJ79" i="4"/>
  <c r="AH79" i="4"/>
  <c r="AF79" i="4"/>
  <c r="AD79" i="4"/>
  <c r="AB79" i="4"/>
  <c r="Z79" i="4"/>
  <c r="X79" i="4"/>
  <c r="V79" i="4"/>
  <c r="T79" i="4"/>
  <c r="R79" i="4"/>
  <c r="P79" i="4"/>
  <c r="N79" i="4"/>
  <c r="L79" i="4"/>
  <c r="J79" i="4"/>
  <c r="H79" i="4"/>
  <c r="F79" i="4"/>
  <c r="D79" i="4"/>
  <c r="B79" i="4"/>
  <c r="AK78" i="4"/>
  <c r="AI78" i="4"/>
  <c r="AG78" i="4"/>
  <c r="AE78" i="4"/>
  <c r="AC78" i="4"/>
  <c r="AA78" i="4"/>
  <c r="Y78" i="4"/>
  <c r="W78" i="4"/>
  <c r="U78" i="4"/>
  <c r="S78" i="4"/>
  <c r="Q78" i="4"/>
  <c r="O78" i="4"/>
  <c r="M78" i="4"/>
  <c r="K78" i="4"/>
  <c r="I78" i="4"/>
  <c r="G78" i="4"/>
  <c r="E78" i="4"/>
  <c r="C78" i="4"/>
  <c r="AL77" i="4"/>
  <c r="AJ77" i="4"/>
  <c r="AH77" i="4"/>
  <c r="AF77" i="4"/>
  <c r="AD77" i="4"/>
  <c r="AB77" i="4"/>
  <c r="Z77" i="4"/>
  <c r="X77" i="4"/>
  <c r="V77" i="4"/>
  <c r="T77" i="4"/>
  <c r="R77" i="4"/>
  <c r="P77" i="4"/>
  <c r="N77" i="4"/>
  <c r="L77" i="4"/>
  <c r="J77" i="4"/>
  <c r="H77" i="4"/>
  <c r="F77" i="4"/>
  <c r="D77" i="4"/>
  <c r="B77" i="4"/>
  <c r="N90" i="4"/>
  <c r="J90" i="4"/>
  <c r="F90" i="4"/>
  <c r="B90" i="4"/>
  <c r="AK89" i="4"/>
  <c r="AI89" i="4"/>
  <c r="AG89" i="4"/>
  <c r="AE89" i="4"/>
  <c r="AC89" i="4"/>
  <c r="AA89" i="4"/>
  <c r="Y89" i="4"/>
  <c r="W89" i="4"/>
  <c r="U89" i="4"/>
  <c r="S89" i="4"/>
  <c r="Q89" i="4"/>
  <c r="O89" i="4"/>
  <c r="M89" i="4"/>
  <c r="K89" i="4"/>
  <c r="I89" i="4"/>
  <c r="G89" i="4"/>
  <c r="E89" i="4"/>
  <c r="C89" i="4"/>
  <c r="AL88" i="4"/>
  <c r="AJ88" i="4"/>
  <c r="AH88" i="4"/>
  <c r="AF88" i="4"/>
  <c r="AD88" i="4"/>
  <c r="AB88" i="4"/>
  <c r="Z88" i="4"/>
  <c r="X88" i="4"/>
  <c r="V88" i="4"/>
  <c r="T88" i="4"/>
  <c r="R88" i="4"/>
  <c r="P88" i="4"/>
  <c r="N88" i="4"/>
  <c r="L88" i="4"/>
  <c r="J88" i="4"/>
  <c r="H88" i="4"/>
  <c r="F88" i="4"/>
  <c r="D88" i="4"/>
  <c r="B88" i="4"/>
  <c r="AK87" i="4"/>
  <c r="AI87" i="4"/>
  <c r="AG87" i="4"/>
  <c r="AE87" i="4"/>
  <c r="AC87" i="4"/>
  <c r="AA87" i="4"/>
  <c r="Y87" i="4"/>
  <c r="W87" i="4"/>
  <c r="U87" i="4"/>
  <c r="S87" i="4"/>
  <c r="Q87" i="4"/>
  <c r="O87" i="4"/>
  <c r="M87" i="4"/>
  <c r="K87" i="4"/>
  <c r="I87" i="4"/>
  <c r="G87" i="4"/>
  <c r="E87" i="4"/>
  <c r="C87" i="4"/>
  <c r="AL86" i="4"/>
  <c r="AJ86" i="4"/>
  <c r="AH86" i="4"/>
  <c r="AF86" i="4"/>
  <c r="AD86" i="4"/>
  <c r="AB86" i="4"/>
  <c r="Z86" i="4"/>
  <c r="X86" i="4"/>
  <c r="V86" i="4"/>
  <c r="T86" i="4"/>
  <c r="R86" i="4"/>
  <c r="P86" i="4"/>
  <c r="N86" i="4"/>
  <c r="L86" i="4"/>
  <c r="J86" i="4"/>
  <c r="H86" i="4"/>
  <c r="F86" i="4"/>
  <c r="D86" i="4"/>
  <c r="B86" i="4"/>
  <c r="AK85" i="4"/>
  <c r="AI85" i="4"/>
  <c r="AG85" i="4"/>
  <c r="AE85" i="4"/>
  <c r="AC85" i="4"/>
  <c r="AA85" i="4"/>
  <c r="Y85" i="4"/>
  <c r="W85" i="4"/>
  <c r="U85" i="4"/>
  <c r="S85" i="4"/>
  <c r="Q85" i="4"/>
  <c r="O85" i="4"/>
  <c r="M85" i="4"/>
  <c r="K85" i="4"/>
  <c r="I85" i="4"/>
  <c r="G85" i="4"/>
  <c r="E85" i="4"/>
  <c r="C85" i="4"/>
  <c r="AL84" i="4"/>
  <c r="AJ84" i="4"/>
  <c r="AH84" i="4"/>
  <c r="AF84" i="4"/>
  <c r="AD84" i="4"/>
  <c r="AB84" i="4"/>
  <c r="Z84" i="4"/>
  <c r="X84" i="4"/>
  <c r="V84" i="4"/>
  <c r="T84" i="4"/>
  <c r="R84" i="4"/>
  <c r="P84" i="4"/>
  <c r="N84" i="4"/>
  <c r="L84" i="4"/>
  <c r="J84" i="4"/>
  <c r="H84" i="4"/>
  <c r="F84" i="4"/>
  <c r="D84" i="4"/>
  <c r="B84" i="4"/>
  <c r="AK83" i="4"/>
  <c r="AI83" i="4"/>
  <c r="AG83" i="4"/>
  <c r="AE83" i="4"/>
  <c r="AC83" i="4"/>
  <c r="AA83" i="4"/>
  <c r="Y83" i="4"/>
  <c r="W83" i="4"/>
  <c r="U83" i="4"/>
  <c r="S83" i="4"/>
  <c r="Q83" i="4"/>
  <c r="O83" i="4"/>
  <c r="M83" i="4"/>
  <c r="K83" i="4"/>
  <c r="I83" i="4"/>
  <c r="G83" i="4"/>
  <c r="E83" i="4"/>
  <c r="C83" i="4"/>
  <c r="AL82" i="4"/>
  <c r="AJ82" i="4"/>
  <c r="AH82" i="4"/>
  <c r="AF82" i="4"/>
  <c r="AD82" i="4"/>
  <c r="AB82" i="4"/>
  <c r="Z82" i="4"/>
  <c r="X82" i="4"/>
  <c r="V82" i="4"/>
  <c r="T82" i="4"/>
  <c r="R82" i="4"/>
  <c r="P82" i="4"/>
  <c r="N82" i="4"/>
  <c r="L82" i="4"/>
  <c r="J82" i="4"/>
  <c r="H82" i="4"/>
  <c r="F82" i="4"/>
  <c r="D82" i="4"/>
  <c r="B82" i="4"/>
  <c r="AK81" i="4"/>
  <c r="AI81" i="4"/>
  <c r="AG81" i="4"/>
  <c r="AE81" i="4"/>
  <c r="AC81" i="4"/>
  <c r="AA81" i="4"/>
  <c r="Y81" i="4"/>
  <c r="W81" i="4"/>
  <c r="U81" i="4"/>
  <c r="S81" i="4"/>
  <c r="Q81" i="4"/>
  <c r="O81" i="4"/>
  <c r="M81" i="4"/>
  <c r="K81" i="4"/>
  <c r="I81" i="4"/>
  <c r="G81" i="4"/>
  <c r="E81" i="4"/>
  <c r="C81" i="4"/>
  <c r="AL80" i="4"/>
  <c r="AJ80" i="4"/>
  <c r="AH80" i="4"/>
  <c r="AF80" i="4"/>
  <c r="AD80" i="4"/>
  <c r="AB80" i="4"/>
  <c r="Z80" i="4"/>
  <c r="X80" i="4"/>
  <c r="V80" i="4"/>
  <c r="T80" i="4"/>
  <c r="R80" i="4"/>
  <c r="P80" i="4"/>
  <c r="N80" i="4"/>
  <c r="L80" i="4"/>
  <c r="J80" i="4"/>
  <c r="H80" i="4"/>
  <c r="F80" i="4"/>
  <c r="D80" i="4"/>
  <c r="B80" i="4"/>
  <c r="AK79" i="4"/>
  <c r="AI79" i="4"/>
  <c r="AG79" i="4"/>
  <c r="AE79" i="4"/>
  <c r="AC79" i="4"/>
  <c r="AA79" i="4"/>
  <c r="Y79" i="4"/>
  <c r="W79" i="4"/>
  <c r="U79" i="4"/>
  <c r="S79" i="4"/>
  <c r="Q79" i="4"/>
  <c r="O79" i="4"/>
  <c r="M79" i="4"/>
  <c r="K79" i="4"/>
  <c r="I79" i="4"/>
  <c r="G79" i="4"/>
  <c r="E79" i="4"/>
  <c r="C79" i="4"/>
  <c r="AL78" i="4"/>
  <c r="AJ78" i="4"/>
  <c r="AH78" i="4"/>
  <c r="AF78" i="4"/>
  <c r="AD78" i="4"/>
  <c r="AB78" i="4"/>
  <c r="Z78" i="4"/>
  <c r="X78" i="4"/>
  <c r="V78" i="4"/>
  <c r="T78" i="4"/>
  <c r="R78" i="4"/>
  <c r="P78" i="4"/>
  <c r="N78" i="4"/>
  <c r="L78" i="4"/>
  <c r="J78" i="4"/>
  <c r="H78" i="4"/>
  <c r="F78" i="4"/>
  <c r="D78" i="4"/>
  <c r="B78" i="4"/>
  <c r="AK77" i="4"/>
  <c r="AI77" i="4"/>
  <c r="AG77" i="4"/>
  <c r="AE77" i="4"/>
  <c r="AC77" i="4"/>
  <c r="AA77" i="4"/>
  <c r="Y77" i="4"/>
  <c r="W77" i="4"/>
  <c r="U77" i="4"/>
  <c r="S77" i="4"/>
  <c r="Q77" i="4"/>
  <c r="O77" i="4"/>
  <c r="M77" i="4"/>
  <c r="K77" i="4"/>
  <c r="I77" i="4"/>
  <c r="G77" i="4"/>
  <c r="E77" i="4"/>
  <c r="C77" i="4"/>
  <c r="AM46" i="4"/>
  <c r="AN47" i="4"/>
  <c r="AM48" i="4"/>
  <c r="AN49" i="4"/>
  <c r="AM50" i="4"/>
  <c r="AN51" i="4"/>
  <c r="AM52" i="4"/>
  <c r="AN53" i="4"/>
  <c r="AM54" i="4"/>
  <c r="AN55" i="4"/>
  <c r="AM56" i="4"/>
  <c r="AN57" i="4"/>
  <c r="AM58" i="4"/>
  <c r="AN59" i="4"/>
  <c r="AM60" i="4"/>
  <c r="AN61" i="4"/>
  <c r="AM62" i="4"/>
  <c r="AN63" i="4"/>
  <c r="AM64" i="4"/>
  <c r="AN65" i="4"/>
  <c r="AM66" i="4"/>
  <c r="AN67" i="4"/>
  <c r="AM68" i="4"/>
  <c r="AN69" i="4"/>
  <c r="AR131" i="4"/>
  <c r="AN107" i="4"/>
  <c r="AN108" i="4"/>
  <c r="AN109" i="4"/>
  <c r="AN110" i="4"/>
  <c r="AN111" i="4"/>
  <c r="AN112" i="4"/>
  <c r="AN113" i="4"/>
  <c r="AN114" i="4"/>
  <c r="AN115" i="4"/>
  <c r="AN116" i="4"/>
  <c r="AN117" i="4"/>
  <c r="AN118" i="4"/>
  <c r="AN119" i="4"/>
  <c r="AN120" i="4"/>
  <c r="AN121" i="4"/>
  <c r="AN122" i="4"/>
  <c r="AN123" i="4"/>
  <c r="AN124" i="4"/>
  <c r="AN125" i="4"/>
  <c r="AN126" i="4"/>
  <c r="AN127" i="4"/>
  <c r="AN128" i="4"/>
  <c r="AN129" i="4"/>
  <c r="AN130" i="4"/>
  <c r="AM107" i="4"/>
  <c r="AM108" i="4"/>
  <c r="AM109" i="4"/>
  <c r="AM110" i="4"/>
  <c r="AM111" i="4"/>
  <c r="AM112" i="4"/>
  <c r="AM113" i="4"/>
  <c r="AM114" i="4"/>
  <c r="AM115" i="4"/>
  <c r="AM116" i="4"/>
  <c r="AM117" i="4"/>
  <c r="AM118" i="4"/>
  <c r="AM119" i="4"/>
  <c r="AM120" i="4"/>
  <c r="AM121" i="4"/>
  <c r="AM122" i="4"/>
  <c r="AM123" i="4"/>
  <c r="AM124" i="4"/>
  <c r="AM125" i="4"/>
  <c r="AM126" i="4"/>
  <c r="AM127" i="4"/>
  <c r="AM128" i="4"/>
  <c r="AM129" i="4"/>
  <c r="AM130" i="4"/>
  <c r="AL100" i="5"/>
  <c r="AJ100" i="5"/>
  <c r="AH100" i="5"/>
  <c r="AK99" i="5"/>
  <c r="AI99" i="5"/>
  <c r="AG99" i="5"/>
  <c r="AL98" i="5"/>
  <c r="AJ98" i="5"/>
  <c r="AH98" i="5"/>
  <c r="AK97" i="5"/>
  <c r="AI97" i="5"/>
  <c r="AG97" i="5"/>
  <c r="AL96" i="5"/>
  <c r="AJ96" i="5"/>
  <c r="AH96" i="5"/>
  <c r="AK95" i="5"/>
  <c r="AI95" i="5"/>
  <c r="AG95" i="5"/>
  <c r="AL94" i="5"/>
  <c r="AJ94" i="5"/>
  <c r="AH94" i="5"/>
  <c r="AK93" i="5"/>
  <c r="AI93" i="5"/>
  <c r="AG93" i="5"/>
  <c r="AL92" i="5"/>
  <c r="AJ92" i="5"/>
  <c r="AH92" i="5"/>
  <c r="AK91" i="5"/>
  <c r="AI91" i="5"/>
  <c r="AG91" i="5"/>
  <c r="AL90" i="5"/>
  <c r="AJ90" i="5"/>
  <c r="AH90" i="5"/>
  <c r="AK100" i="5"/>
  <c r="AI100" i="5"/>
  <c r="AG100" i="5"/>
  <c r="AL99" i="5"/>
  <c r="AJ99" i="5"/>
  <c r="AH99" i="5"/>
  <c r="AK98" i="5"/>
  <c r="AI98" i="5"/>
  <c r="AG98" i="5"/>
  <c r="AL97" i="5"/>
  <c r="AJ97" i="5"/>
  <c r="AH97" i="5"/>
  <c r="AK96" i="5"/>
  <c r="AI96" i="5"/>
  <c r="AG96" i="5"/>
  <c r="AL95" i="5"/>
  <c r="AJ95" i="5"/>
  <c r="AH95" i="5"/>
  <c r="AK94" i="5"/>
  <c r="AI94" i="5"/>
  <c r="AG94" i="5"/>
  <c r="AL93" i="5"/>
  <c r="AJ93" i="5"/>
  <c r="AH93" i="5"/>
  <c r="AK92" i="5"/>
  <c r="AI92" i="5"/>
  <c r="AG92" i="5"/>
  <c r="AL91" i="5"/>
  <c r="AJ91" i="5"/>
  <c r="AH91" i="5"/>
  <c r="AK90" i="5"/>
  <c r="AI90" i="5"/>
  <c r="AG90" i="5"/>
  <c r="AK89" i="5"/>
  <c r="AI89" i="5"/>
  <c r="AG89" i="5"/>
  <c r="AL88" i="5"/>
  <c r="AJ88" i="5"/>
  <c r="AH88" i="5"/>
  <c r="AK87" i="5"/>
  <c r="AI87" i="5"/>
  <c r="AG87" i="5"/>
  <c r="AL86" i="5"/>
  <c r="AJ86" i="5"/>
  <c r="AH86" i="5"/>
  <c r="AK85" i="5"/>
  <c r="AI85" i="5"/>
  <c r="AG85" i="5"/>
  <c r="AL84" i="5"/>
  <c r="AJ84" i="5"/>
  <c r="AH84" i="5"/>
  <c r="AK83" i="5"/>
  <c r="AI83" i="5"/>
  <c r="AG83" i="5"/>
  <c r="O83" i="5"/>
  <c r="AL82" i="5"/>
  <c r="AJ82" i="5"/>
  <c r="AH82" i="5"/>
  <c r="AK81" i="5"/>
  <c r="AI81" i="5"/>
  <c r="AG81" i="5"/>
  <c r="AL80" i="5"/>
  <c r="AJ80" i="5"/>
  <c r="AH80" i="5"/>
  <c r="AK79" i="5"/>
  <c r="AI79" i="5"/>
  <c r="AG79" i="5"/>
  <c r="AL78" i="5"/>
  <c r="AJ78" i="5"/>
  <c r="AH78" i="5"/>
  <c r="AK77" i="5"/>
  <c r="AI77" i="5"/>
  <c r="AG77" i="5"/>
  <c r="AL89" i="5"/>
  <c r="AJ89" i="5"/>
  <c r="AH89" i="5"/>
  <c r="AK88" i="5"/>
  <c r="AI88" i="5"/>
  <c r="AG88" i="5"/>
  <c r="AL87" i="5"/>
  <c r="AJ87" i="5"/>
  <c r="AH87" i="5"/>
  <c r="AK86" i="5"/>
  <c r="AI86" i="5"/>
  <c r="AG86" i="5"/>
  <c r="AL85" i="5"/>
  <c r="AJ85" i="5"/>
  <c r="AH85" i="5"/>
  <c r="AK84" i="5"/>
  <c r="AI84" i="5"/>
  <c r="AG84" i="5"/>
  <c r="AL83" i="5"/>
  <c r="AJ83" i="5"/>
  <c r="AH83" i="5"/>
  <c r="AK82" i="5"/>
  <c r="AI82" i="5"/>
  <c r="AG82" i="5"/>
  <c r="AL81" i="5"/>
  <c r="AJ81" i="5"/>
  <c r="AH81" i="5"/>
  <c r="AK80" i="5"/>
  <c r="AI80" i="5"/>
  <c r="AG80" i="5"/>
  <c r="AL79" i="5"/>
  <c r="AJ79" i="5"/>
  <c r="AH79" i="5"/>
  <c r="AK78" i="5"/>
  <c r="AI78" i="5"/>
  <c r="AG78" i="5"/>
  <c r="AL77" i="5"/>
  <c r="AJ77" i="5"/>
  <c r="AH77" i="5"/>
  <c r="AM47" i="16"/>
  <c r="AM49" i="16"/>
  <c r="AM51" i="16"/>
  <c r="AM53" i="16"/>
  <c r="AM55" i="16"/>
  <c r="AN56" i="16"/>
  <c r="AN58" i="16"/>
  <c r="AN60" i="16"/>
  <c r="AN62" i="16"/>
  <c r="AN64" i="16"/>
  <c r="AM65" i="16"/>
  <c r="AN66" i="16"/>
  <c r="AM67" i="16"/>
  <c r="AN68" i="16"/>
  <c r="AM69" i="16"/>
  <c r="B77" i="16"/>
  <c r="D77" i="16"/>
  <c r="F77" i="16"/>
  <c r="AL100" i="16"/>
  <c r="AJ100" i="16"/>
  <c r="AH100" i="16"/>
  <c r="AF100" i="16"/>
  <c r="AD100" i="16"/>
  <c r="AB100" i="16"/>
  <c r="Z100" i="16"/>
  <c r="X100" i="16"/>
  <c r="V100" i="16"/>
  <c r="T100" i="16"/>
  <c r="R100" i="16"/>
  <c r="P100" i="16"/>
  <c r="N100" i="16"/>
  <c r="L100" i="16"/>
  <c r="J100" i="16"/>
  <c r="H100" i="16"/>
  <c r="F100" i="16"/>
  <c r="D100" i="16"/>
  <c r="B100" i="16"/>
  <c r="AK99" i="16"/>
  <c r="AI99" i="16"/>
  <c r="AG99" i="16"/>
  <c r="AE99" i="16"/>
  <c r="AC99" i="16"/>
  <c r="AA99" i="16"/>
  <c r="Y99" i="16"/>
  <c r="W99" i="16"/>
  <c r="U99" i="16"/>
  <c r="S99" i="16"/>
  <c r="Q99" i="16"/>
  <c r="O99" i="16"/>
  <c r="M99" i="16"/>
  <c r="K99" i="16"/>
  <c r="I99" i="16"/>
  <c r="G99" i="16"/>
  <c r="E99" i="16"/>
  <c r="C99" i="16"/>
  <c r="AL98" i="16"/>
  <c r="AJ98" i="16"/>
  <c r="AH98" i="16"/>
  <c r="AF98" i="16"/>
  <c r="AD98" i="16"/>
  <c r="AB98" i="16"/>
  <c r="Z98" i="16"/>
  <c r="X98" i="16"/>
  <c r="V98" i="16"/>
  <c r="T98" i="16"/>
  <c r="R98" i="16"/>
  <c r="P98" i="16"/>
  <c r="N98" i="16"/>
  <c r="L98" i="16"/>
  <c r="J98" i="16"/>
  <c r="H98" i="16"/>
  <c r="F98" i="16"/>
  <c r="D98" i="16"/>
  <c r="B98" i="16"/>
  <c r="AK97" i="16"/>
  <c r="AI97" i="16"/>
  <c r="AG97" i="16"/>
  <c r="AE97" i="16"/>
  <c r="AC97" i="16"/>
  <c r="AA97" i="16"/>
  <c r="Y97" i="16"/>
  <c r="W97" i="16"/>
  <c r="U97" i="16"/>
  <c r="S97" i="16"/>
  <c r="Q97" i="16"/>
  <c r="O97" i="16"/>
  <c r="M97" i="16"/>
  <c r="K97" i="16"/>
  <c r="I97" i="16"/>
  <c r="G97" i="16"/>
  <c r="E97" i="16"/>
  <c r="C97" i="16"/>
  <c r="AL96" i="16"/>
  <c r="AJ96" i="16"/>
  <c r="AH96" i="16"/>
  <c r="AF96" i="16"/>
  <c r="AD96" i="16"/>
  <c r="AB96" i="16"/>
  <c r="Z96" i="16"/>
  <c r="X96" i="16"/>
  <c r="V96" i="16"/>
  <c r="T96" i="16"/>
  <c r="R96" i="16"/>
  <c r="P96" i="16"/>
  <c r="N96" i="16"/>
  <c r="L96" i="16"/>
  <c r="J96" i="16"/>
  <c r="H96" i="16"/>
  <c r="F96" i="16"/>
  <c r="D96" i="16"/>
  <c r="B96" i="16"/>
  <c r="AK95" i="16"/>
  <c r="AI95" i="16"/>
  <c r="AG95" i="16"/>
  <c r="AE95" i="16"/>
  <c r="AC95" i="16"/>
  <c r="AA95" i="16"/>
  <c r="Y95" i="16"/>
  <c r="W95" i="16"/>
  <c r="U95" i="16"/>
  <c r="S95" i="16"/>
  <c r="Q95" i="16"/>
  <c r="O95" i="16"/>
  <c r="M95" i="16"/>
  <c r="K95" i="16"/>
  <c r="I95" i="16"/>
  <c r="G95" i="16"/>
  <c r="E95" i="16"/>
  <c r="C95" i="16"/>
  <c r="AL94" i="16"/>
  <c r="AJ94" i="16"/>
  <c r="AH94" i="16"/>
  <c r="AF94" i="16"/>
  <c r="AD94" i="16"/>
  <c r="AB94" i="16"/>
  <c r="Z94" i="16"/>
  <c r="X94" i="16"/>
  <c r="V94" i="16"/>
  <c r="T94" i="16"/>
  <c r="R94" i="16"/>
  <c r="P94" i="16"/>
  <c r="N94" i="16"/>
  <c r="L94" i="16"/>
  <c r="J94" i="16"/>
  <c r="H94" i="16"/>
  <c r="F94" i="16"/>
  <c r="D94" i="16"/>
  <c r="B94" i="16"/>
  <c r="AK93" i="16"/>
  <c r="AI93" i="16"/>
  <c r="AG93" i="16"/>
  <c r="AE93" i="16"/>
  <c r="AC93" i="16"/>
  <c r="AA93" i="16"/>
  <c r="Y93" i="16"/>
  <c r="W93" i="16"/>
  <c r="U93" i="16"/>
  <c r="S93" i="16"/>
  <c r="Q93" i="16"/>
  <c r="O93" i="16"/>
  <c r="M93" i="16"/>
  <c r="K93" i="16"/>
  <c r="I93" i="16"/>
  <c r="G93" i="16"/>
  <c r="E93" i="16"/>
  <c r="C93" i="16"/>
  <c r="AL92" i="16"/>
  <c r="AJ92" i="16"/>
  <c r="AH92" i="16"/>
  <c r="AF92" i="16"/>
  <c r="AD92" i="16"/>
  <c r="AB92" i="16"/>
  <c r="Z92" i="16"/>
  <c r="X92" i="16"/>
  <c r="V92" i="16"/>
  <c r="T92" i="16"/>
  <c r="R92" i="16"/>
  <c r="P92" i="16"/>
  <c r="N92" i="16"/>
  <c r="L92" i="16"/>
  <c r="J92" i="16"/>
  <c r="H92" i="16"/>
  <c r="F92" i="16"/>
  <c r="D92" i="16"/>
  <c r="B92" i="16"/>
  <c r="AK91" i="16"/>
  <c r="AI91" i="16"/>
  <c r="AG91" i="16"/>
  <c r="AE91" i="16"/>
  <c r="AC91" i="16"/>
  <c r="AA91" i="16"/>
  <c r="Y91" i="16"/>
  <c r="W91" i="16"/>
  <c r="U91" i="16"/>
  <c r="S91" i="16"/>
  <c r="Q91" i="16"/>
  <c r="O91" i="16"/>
  <c r="M91" i="16"/>
  <c r="K91" i="16"/>
  <c r="I91" i="16"/>
  <c r="G91" i="16"/>
  <c r="E91" i="16"/>
  <c r="C91" i="16"/>
  <c r="AL90" i="16"/>
  <c r="AJ90" i="16"/>
  <c r="AH90" i="16"/>
  <c r="AF90" i="16"/>
  <c r="AD90" i="16"/>
  <c r="AB90" i="16"/>
  <c r="Z90" i="16"/>
  <c r="X90" i="16"/>
  <c r="V90" i="16"/>
  <c r="T90" i="16"/>
  <c r="R90" i="16"/>
  <c r="P90" i="16"/>
  <c r="AK100" i="16"/>
  <c r="AI100" i="16"/>
  <c r="AG100" i="16"/>
  <c r="AE100" i="16"/>
  <c r="AC100" i="16"/>
  <c r="AA100" i="16"/>
  <c r="Y100" i="16"/>
  <c r="W100" i="16"/>
  <c r="U100" i="16"/>
  <c r="S100" i="16"/>
  <c r="Q100" i="16"/>
  <c r="O100" i="16"/>
  <c r="M100" i="16"/>
  <c r="K100" i="16"/>
  <c r="I100" i="16"/>
  <c r="G100" i="16"/>
  <c r="E100" i="16"/>
  <c r="C100" i="16"/>
  <c r="AL99" i="16"/>
  <c r="AJ99" i="16"/>
  <c r="AH99" i="16"/>
  <c r="AF99" i="16"/>
  <c r="AD99" i="16"/>
  <c r="AB99" i="16"/>
  <c r="Z99" i="16"/>
  <c r="X99" i="16"/>
  <c r="V99" i="16"/>
  <c r="T99" i="16"/>
  <c r="R99" i="16"/>
  <c r="P99" i="16"/>
  <c r="N99" i="16"/>
  <c r="L99" i="16"/>
  <c r="J99" i="16"/>
  <c r="H99" i="16"/>
  <c r="F99" i="16"/>
  <c r="D99" i="16"/>
  <c r="B99" i="16"/>
  <c r="AK98" i="16"/>
  <c r="AI98" i="16"/>
  <c r="AG98" i="16"/>
  <c r="AE98" i="16"/>
  <c r="AC98" i="16"/>
  <c r="AA98" i="16"/>
  <c r="Y98" i="16"/>
  <c r="W98" i="16"/>
  <c r="U98" i="16"/>
  <c r="S98" i="16"/>
  <c r="Q98" i="16"/>
  <c r="O98" i="16"/>
  <c r="M98" i="16"/>
  <c r="K98" i="16"/>
  <c r="I98" i="16"/>
  <c r="G98" i="16"/>
  <c r="E98" i="16"/>
  <c r="C98" i="16"/>
  <c r="AL97" i="16"/>
  <c r="AJ97" i="16"/>
  <c r="AH97" i="16"/>
  <c r="AF97" i="16"/>
  <c r="AD97" i="16"/>
  <c r="AB97" i="16"/>
  <c r="Z97" i="16"/>
  <c r="X97" i="16"/>
  <c r="V97" i="16"/>
  <c r="T97" i="16"/>
  <c r="R97" i="16"/>
  <c r="P97" i="16"/>
  <c r="N97" i="16"/>
  <c r="L97" i="16"/>
  <c r="J97" i="16"/>
  <c r="H97" i="16"/>
  <c r="F97" i="16"/>
  <c r="D97" i="16"/>
  <c r="B97" i="16"/>
  <c r="AK96" i="16"/>
  <c r="AI96" i="16"/>
  <c r="AG96" i="16"/>
  <c r="AE96" i="16"/>
  <c r="AC96" i="16"/>
  <c r="AA96" i="16"/>
  <c r="Y96" i="16"/>
  <c r="W96" i="16"/>
  <c r="U96" i="16"/>
  <c r="S96" i="16"/>
  <c r="Q96" i="16"/>
  <c r="O96" i="16"/>
  <c r="M96" i="16"/>
  <c r="K96" i="16"/>
  <c r="I96" i="16"/>
  <c r="G96" i="16"/>
  <c r="E96" i="16"/>
  <c r="C96" i="16"/>
  <c r="AL95" i="16"/>
  <c r="AJ95" i="16"/>
  <c r="AH95" i="16"/>
  <c r="AF95" i="16"/>
  <c r="AD95" i="16"/>
  <c r="AB95" i="16"/>
  <c r="Z95" i="16"/>
  <c r="X95" i="16"/>
  <c r="V95" i="16"/>
  <c r="T95" i="16"/>
  <c r="R95" i="16"/>
  <c r="P95" i="16"/>
  <c r="N95" i="16"/>
  <c r="L95" i="16"/>
  <c r="J95" i="16"/>
  <c r="H95" i="16"/>
  <c r="F95" i="16"/>
  <c r="D95" i="16"/>
  <c r="B95" i="16"/>
  <c r="AK94" i="16"/>
  <c r="AI94" i="16"/>
  <c r="AG94" i="16"/>
  <c r="AE94" i="16"/>
  <c r="AC94" i="16"/>
  <c r="AA94" i="16"/>
  <c r="Y94" i="16"/>
  <c r="W94" i="16"/>
  <c r="U94" i="16"/>
  <c r="S94" i="16"/>
  <c r="Q94" i="16"/>
  <c r="O94" i="16"/>
  <c r="M94" i="16"/>
  <c r="K94" i="16"/>
  <c r="I94" i="16"/>
  <c r="G94" i="16"/>
  <c r="E94" i="16"/>
  <c r="C94" i="16"/>
  <c r="AL93" i="16"/>
  <c r="AJ93" i="16"/>
  <c r="AH93" i="16"/>
  <c r="AF93" i="16"/>
  <c r="AD93" i="16"/>
  <c r="AB93" i="16"/>
  <c r="Z93" i="16"/>
  <c r="X93" i="16"/>
  <c r="V93" i="16"/>
  <c r="T93" i="16"/>
  <c r="R93" i="16"/>
  <c r="P93" i="16"/>
  <c r="N93" i="16"/>
  <c r="L93" i="16"/>
  <c r="J93" i="16"/>
  <c r="H93" i="16"/>
  <c r="F93" i="16"/>
  <c r="D93" i="16"/>
  <c r="B93" i="16"/>
  <c r="AK92" i="16"/>
  <c r="AI92" i="16"/>
  <c r="AG92" i="16"/>
  <c r="AE92" i="16"/>
  <c r="AC92" i="16"/>
  <c r="AA92" i="16"/>
  <c r="Y92" i="16"/>
  <c r="W92" i="16"/>
  <c r="U92" i="16"/>
  <c r="S92" i="16"/>
  <c r="Q92" i="16"/>
  <c r="O92" i="16"/>
  <c r="M92" i="16"/>
  <c r="K92" i="16"/>
  <c r="I92" i="16"/>
  <c r="G92" i="16"/>
  <c r="E92" i="16"/>
  <c r="C92" i="16"/>
  <c r="AL91" i="16"/>
  <c r="AJ91" i="16"/>
  <c r="AH91" i="16"/>
  <c r="AF91" i="16"/>
  <c r="AD91" i="16"/>
  <c r="AB91" i="16"/>
  <c r="Z91" i="16"/>
  <c r="X91" i="16"/>
  <c r="V91" i="16"/>
  <c r="T91" i="16"/>
  <c r="R91" i="16"/>
  <c r="P91" i="16"/>
  <c r="N91" i="16"/>
  <c r="L91" i="16"/>
  <c r="J91" i="16"/>
  <c r="H91" i="16"/>
  <c r="F91" i="16"/>
  <c r="D91" i="16"/>
  <c r="B91" i="16"/>
  <c r="AK90" i="16"/>
  <c r="AI90" i="16"/>
  <c r="AG90" i="16"/>
  <c r="AE90" i="16"/>
  <c r="AC90" i="16"/>
  <c r="AA90" i="16"/>
  <c r="Y90" i="16"/>
  <c r="W90" i="16"/>
  <c r="U90" i="16"/>
  <c r="S90" i="16"/>
  <c r="Q90" i="16"/>
  <c r="O90" i="16"/>
  <c r="M90" i="16"/>
  <c r="K90" i="16"/>
  <c r="L90" i="16"/>
  <c r="I90" i="16"/>
  <c r="G90" i="16"/>
  <c r="E90" i="16"/>
  <c r="C90" i="16"/>
  <c r="AL89" i="16"/>
  <c r="AJ89" i="16"/>
  <c r="AH89" i="16"/>
  <c r="AF89" i="16"/>
  <c r="AD89" i="16"/>
  <c r="AB89" i="16"/>
  <c r="Z89" i="16"/>
  <c r="X89" i="16"/>
  <c r="V89" i="16"/>
  <c r="T89" i="16"/>
  <c r="R89" i="16"/>
  <c r="P89" i="16"/>
  <c r="N89" i="16"/>
  <c r="L89" i="16"/>
  <c r="J89" i="16"/>
  <c r="H89" i="16"/>
  <c r="F89" i="16"/>
  <c r="D89" i="16"/>
  <c r="B89" i="16"/>
  <c r="AK88" i="16"/>
  <c r="AI88" i="16"/>
  <c r="AG88" i="16"/>
  <c r="AE88" i="16"/>
  <c r="AC88" i="16"/>
  <c r="AA88" i="16"/>
  <c r="Y88" i="16"/>
  <c r="W88" i="16"/>
  <c r="U88" i="16"/>
  <c r="S88" i="16"/>
  <c r="Q88" i="16"/>
  <c r="O88" i="16"/>
  <c r="M88" i="16"/>
  <c r="K88" i="16"/>
  <c r="I88" i="16"/>
  <c r="G88" i="16"/>
  <c r="E88" i="16"/>
  <c r="C88" i="16"/>
  <c r="AL87" i="16"/>
  <c r="AJ87" i="16"/>
  <c r="AH87" i="16"/>
  <c r="AF87" i="16"/>
  <c r="AD87" i="16"/>
  <c r="AB87" i="16"/>
  <c r="Z87" i="16"/>
  <c r="X87" i="16"/>
  <c r="V87" i="16"/>
  <c r="T87" i="16"/>
  <c r="R87" i="16"/>
  <c r="P87" i="16"/>
  <c r="N87" i="16"/>
  <c r="L87" i="16"/>
  <c r="J87" i="16"/>
  <c r="H87" i="16"/>
  <c r="F87" i="16"/>
  <c r="D87" i="16"/>
  <c r="B87" i="16"/>
  <c r="AK86" i="16"/>
  <c r="AI86" i="16"/>
  <c r="AG86" i="16"/>
  <c r="AE86" i="16"/>
  <c r="AC86" i="16"/>
  <c r="AA86" i="16"/>
  <c r="Y86" i="16"/>
  <c r="W86" i="16"/>
  <c r="U86" i="16"/>
  <c r="S86" i="16"/>
  <c r="Q86" i="16"/>
  <c r="O86" i="16"/>
  <c r="M86" i="16"/>
  <c r="K86" i="16"/>
  <c r="I86" i="16"/>
  <c r="G86" i="16"/>
  <c r="E86" i="16"/>
  <c r="C86" i="16"/>
  <c r="AL85" i="16"/>
  <c r="AJ85" i="16"/>
  <c r="AH85" i="16"/>
  <c r="AF85" i="16"/>
  <c r="AD85" i="16"/>
  <c r="AB85" i="16"/>
  <c r="Z85" i="16"/>
  <c r="X85" i="16"/>
  <c r="V85" i="16"/>
  <c r="T85" i="16"/>
  <c r="R85" i="16"/>
  <c r="P85" i="16"/>
  <c r="N85" i="16"/>
  <c r="L85" i="16"/>
  <c r="J85" i="16"/>
  <c r="H85" i="16"/>
  <c r="F85" i="16"/>
  <c r="D85" i="16"/>
  <c r="B85" i="16"/>
  <c r="AK84" i="16"/>
  <c r="AI84" i="16"/>
  <c r="AG84" i="16"/>
  <c r="AE84" i="16"/>
  <c r="AC84" i="16"/>
  <c r="AA84" i="16"/>
  <c r="Y84" i="16"/>
  <c r="W84" i="16"/>
  <c r="U84" i="16"/>
  <c r="S84" i="16"/>
  <c r="Q84" i="16"/>
  <c r="O84" i="16"/>
  <c r="M84" i="16"/>
  <c r="K84" i="16"/>
  <c r="I84" i="16"/>
  <c r="G84" i="16"/>
  <c r="E84" i="16"/>
  <c r="C84" i="16"/>
  <c r="AL83" i="16"/>
  <c r="AJ83" i="16"/>
  <c r="AH83" i="16"/>
  <c r="AF83" i="16"/>
  <c r="AD83" i="16"/>
  <c r="AB83" i="16"/>
  <c r="Z83" i="16"/>
  <c r="X83" i="16"/>
  <c r="V83" i="16"/>
  <c r="T83" i="16"/>
  <c r="R83" i="16"/>
  <c r="P83" i="16"/>
  <c r="N83" i="16"/>
  <c r="L83" i="16"/>
  <c r="J83" i="16"/>
  <c r="H83" i="16"/>
  <c r="F83" i="16"/>
  <c r="D83" i="16"/>
  <c r="B83" i="16"/>
  <c r="AK82" i="16"/>
  <c r="AI82" i="16"/>
  <c r="AG82" i="16"/>
  <c r="AE82" i="16"/>
  <c r="AC82" i="16"/>
  <c r="AA82" i="16"/>
  <c r="Y82" i="16"/>
  <c r="W82" i="16"/>
  <c r="U82" i="16"/>
  <c r="S82" i="16"/>
  <c r="Q82" i="16"/>
  <c r="O82" i="16"/>
  <c r="M82" i="16"/>
  <c r="K82" i="16"/>
  <c r="I82" i="16"/>
  <c r="G82" i="16"/>
  <c r="E82" i="16"/>
  <c r="C82" i="16"/>
  <c r="AL81" i="16"/>
  <c r="AJ81" i="16"/>
  <c r="AH81" i="16"/>
  <c r="AF81" i="16"/>
  <c r="AD81" i="16"/>
  <c r="AB81" i="16"/>
  <c r="Z81" i="16"/>
  <c r="X81" i="16"/>
  <c r="V81" i="16"/>
  <c r="T81" i="16"/>
  <c r="R81" i="16"/>
  <c r="P81" i="16"/>
  <c r="N81" i="16"/>
  <c r="L81" i="16"/>
  <c r="J81" i="16"/>
  <c r="H81" i="16"/>
  <c r="F81" i="16"/>
  <c r="D81" i="16"/>
  <c r="B81" i="16"/>
  <c r="AK80" i="16"/>
  <c r="AI80" i="16"/>
  <c r="AG80" i="16"/>
  <c r="AE80" i="16"/>
  <c r="AC80" i="16"/>
  <c r="AA80" i="16"/>
  <c r="Y80" i="16"/>
  <c r="W80" i="16"/>
  <c r="U80" i="16"/>
  <c r="S80" i="16"/>
  <c r="Q80" i="16"/>
  <c r="O80" i="16"/>
  <c r="M80" i="16"/>
  <c r="K80" i="16"/>
  <c r="I80" i="16"/>
  <c r="G80" i="16"/>
  <c r="E80" i="16"/>
  <c r="C80" i="16"/>
  <c r="AL79" i="16"/>
  <c r="AJ79" i="16"/>
  <c r="AH79" i="16"/>
  <c r="AF79" i="16"/>
  <c r="AD79" i="16"/>
  <c r="AB79" i="16"/>
  <c r="Z79" i="16"/>
  <c r="X79" i="16"/>
  <c r="V79" i="16"/>
  <c r="T79" i="16"/>
  <c r="R79" i="16"/>
  <c r="P79" i="16"/>
  <c r="N79" i="16"/>
  <c r="L79" i="16"/>
  <c r="J79" i="16"/>
  <c r="H79" i="16"/>
  <c r="F79" i="16"/>
  <c r="D79" i="16"/>
  <c r="B79" i="16"/>
  <c r="AK78" i="16"/>
  <c r="AI78" i="16"/>
  <c r="AG78" i="16"/>
  <c r="AE78" i="16"/>
  <c r="AC78" i="16"/>
  <c r="AA78" i="16"/>
  <c r="Y78" i="16"/>
  <c r="W78" i="16"/>
  <c r="U78" i="16"/>
  <c r="S78" i="16"/>
  <c r="Q78" i="16"/>
  <c r="O78" i="16"/>
  <c r="M78" i="16"/>
  <c r="K78" i="16"/>
  <c r="I78" i="16"/>
  <c r="G78" i="16"/>
  <c r="E78" i="16"/>
  <c r="C78" i="16"/>
  <c r="AL77" i="16"/>
  <c r="AJ77" i="16"/>
  <c r="AH77" i="16"/>
  <c r="AF77" i="16"/>
  <c r="AD77" i="16"/>
  <c r="AB77" i="16"/>
  <c r="Z77" i="16"/>
  <c r="X77" i="16"/>
  <c r="V77" i="16"/>
  <c r="T77" i="16"/>
  <c r="R77" i="16"/>
  <c r="P77" i="16"/>
  <c r="N77" i="16"/>
  <c r="L77" i="16"/>
  <c r="J77" i="16"/>
  <c r="N90" i="16"/>
  <c r="J90" i="16"/>
  <c r="H90" i="16"/>
  <c r="F90" i="16"/>
  <c r="D90" i="16"/>
  <c r="B90" i="16"/>
  <c r="AK89" i="16"/>
  <c r="AI89" i="16"/>
  <c r="AG89" i="16"/>
  <c r="AE89" i="16"/>
  <c r="AC89" i="16"/>
  <c r="AA89" i="16"/>
  <c r="Y89" i="16"/>
  <c r="W89" i="16"/>
  <c r="U89" i="16"/>
  <c r="S89" i="16"/>
  <c r="Q89" i="16"/>
  <c r="O89" i="16"/>
  <c r="M89" i="16"/>
  <c r="K89" i="16"/>
  <c r="I89" i="16"/>
  <c r="G89" i="16"/>
  <c r="E89" i="16"/>
  <c r="C89" i="16"/>
  <c r="AL88" i="16"/>
  <c r="AJ88" i="16"/>
  <c r="AH88" i="16"/>
  <c r="AF88" i="16"/>
  <c r="AD88" i="16"/>
  <c r="AB88" i="16"/>
  <c r="Z88" i="16"/>
  <c r="X88" i="16"/>
  <c r="V88" i="16"/>
  <c r="T88" i="16"/>
  <c r="R88" i="16"/>
  <c r="P88" i="16"/>
  <c r="N88" i="16"/>
  <c r="L88" i="16"/>
  <c r="J88" i="16"/>
  <c r="H88" i="16"/>
  <c r="F88" i="16"/>
  <c r="D88" i="16"/>
  <c r="B88" i="16"/>
  <c r="AK87" i="16"/>
  <c r="AI87" i="16"/>
  <c r="AG87" i="16"/>
  <c r="AE87" i="16"/>
  <c r="AC87" i="16"/>
  <c r="AA87" i="16"/>
  <c r="Y87" i="16"/>
  <c r="W87" i="16"/>
  <c r="U87" i="16"/>
  <c r="S87" i="16"/>
  <c r="Q87" i="16"/>
  <c r="O87" i="16"/>
  <c r="M87" i="16"/>
  <c r="K87" i="16"/>
  <c r="I87" i="16"/>
  <c r="G87" i="16"/>
  <c r="E87" i="16"/>
  <c r="C87" i="16"/>
  <c r="AL86" i="16"/>
  <c r="AJ86" i="16"/>
  <c r="AH86" i="16"/>
  <c r="AF86" i="16"/>
  <c r="AD86" i="16"/>
  <c r="AB86" i="16"/>
  <c r="Z86" i="16"/>
  <c r="X86" i="16"/>
  <c r="V86" i="16"/>
  <c r="T86" i="16"/>
  <c r="R86" i="16"/>
  <c r="P86" i="16"/>
  <c r="N86" i="16"/>
  <c r="L86" i="16"/>
  <c r="J86" i="16"/>
  <c r="H86" i="16"/>
  <c r="F86" i="16"/>
  <c r="D86" i="16"/>
  <c r="B86" i="16"/>
  <c r="AK85" i="16"/>
  <c r="AI85" i="16"/>
  <c r="AG85" i="16"/>
  <c r="AE85" i="16"/>
  <c r="AC85" i="16"/>
  <c r="AA85" i="16"/>
  <c r="Y85" i="16"/>
  <c r="W85" i="16"/>
  <c r="U85" i="16"/>
  <c r="S85" i="16"/>
  <c r="Q85" i="16"/>
  <c r="O85" i="16"/>
  <c r="M85" i="16"/>
  <c r="K85" i="16"/>
  <c r="I85" i="16"/>
  <c r="G85" i="16"/>
  <c r="E85" i="16"/>
  <c r="C85" i="16"/>
  <c r="AL84" i="16"/>
  <c r="AJ84" i="16"/>
  <c r="AH84" i="16"/>
  <c r="AF84" i="16"/>
  <c r="AD84" i="16"/>
  <c r="AB84" i="16"/>
  <c r="Z84" i="16"/>
  <c r="X84" i="16"/>
  <c r="V84" i="16"/>
  <c r="T84" i="16"/>
  <c r="R84" i="16"/>
  <c r="P84" i="16"/>
  <c r="N84" i="16"/>
  <c r="L84" i="16"/>
  <c r="J84" i="16"/>
  <c r="H84" i="16"/>
  <c r="F84" i="16"/>
  <c r="D84" i="16"/>
  <c r="B84" i="16"/>
  <c r="AK83" i="16"/>
  <c r="AI83" i="16"/>
  <c r="AG83" i="16"/>
  <c r="AE83" i="16"/>
  <c r="AC83" i="16"/>
  <c r="AA83" i="16"/>
  <c r="Y83" i="16"/>
  <c r="W83" i="16"/>
  <c r="U83" i="16"/>
  <c r="S83" i="16"/>
  <c r="Q83" i="16"/>
  <c r="O83" i="16"/>
  <c r="M83" i="16"/>
  <c r="K83" i="16"/>
  <c r="I83" i="16"/>
  <c r="G83" i="16"/>
  <c r="E83" i="16"/>
  <c r="C83" i="16"/>
  <c r="AL82" i="16"/>
  <c r="AJ82" i="16"/>
  <c r="AH82" i="16"/>
  <c r="AF82" i="16"/>
  <c r="AD82" i="16"/>
  <c r="AB82" i="16"/>
  <c r="Z82" i="16"/>
  <c r="X82" i="16"/>
  <c r="V82" i="16"/>
  <c r="T82" i="16"/>
  <c r="R82" i="16"/>
  <c r="P82" i="16"/>
  <c r="N82" i="16"/>
  <c r="L82" i="16"/>
  <c r="J82" i="16"/>
  <c r="H82" i="16"/>
  <c r="F82" i="16"/>
  <c r="D82" i="16"/>
  <c r="B82" i="16"/>
  <c r="AK81" i="16"/>
  <c r="AI81" i="16"/>
  <c r="AG81" i="16"/>
  <c r="AE81" i="16"/>
  <c r="AC81" i="16"/>
  <c r="AA81" i="16"/>
  <c r="Y81" i="16"/>
  <c r="W81" i="16"/>
  <c r="U81" i="16"/>
  <c r="S81" i="16"/>
  <c r="Q81" i="16"/>
  <c r="O81" i="16"/>
  <c r="M81" i="16"/>
  <c r="K81" i="16"/>
  <c r="I81" i="16"/>
  <c r="G81" i="16"/>
  <c r="E81" i="16"/>
  <c r="C81" i="16"/>
  <c r="AL80" i="16"/>
  <c r="AJ80" i="16"/>
  <c r="AH80" i="16"/>
  <c r="AF80" i="16"/>
  <c r="AD80" i="16"/>
  <c r="AB80" i="16"/>
  <c r="Z80" i="16"/>
  <c r="X80" i="16"/>
  <c r="V80" i="16"/>
  <c r="T80" i="16"/>
  <c r="R80" i="16"/>
  <c r="P80" i="16"/>
  <c r="N80" i="16"/>
  <c r="L80" i="16"/>
  <c r="J80" i="16"/>
  <c r="H80" i="16"/>
  <c r="F80" i="16"/>
  <c r="D80" i="16"/>
  <c r="B80" i="16"/>
  <c r="AK79" i="16"/>
  <c r="AI79" i="16"/>
  <c r="AG79" i="16"/>
  <c r="AE79" i="16"/>
  <c r="AC79" i="16"/>
  <c r="AA79" i="16"/>
  <c r="Y79" i="16"/>
  <c r="W79" i="16"/>
  <c r="U79" i="16"/>
  <c r="S79" i="16"/>
  <c r="Q79" i="16"/>
  <c r="O79" i="16"/>
  <c r="M79" i="16"/>
  <c r="K79" i="16"/>
  <c r="I79" i="16"/>
  <c r="G79" i="16"/>
  <c r="E79" i="16"/>
  <c r="C79" i="16"/>
  <c r="AL78" i="16"/>
  <c r="AJ78" i="16"/>
  <c r="AH78" i="16"/>
  <c r="AF78" i="16"/>
  <c r="AD78" i="16"/>
  <c r="AB78" i="16"/>
  <c r="Z78" i="16"/>
  <c r="X78" i="16"/>
  <c r="V78" i="16"/>
  <c r="T78" i="16"/>
  <c r="R78" i="16"/>
  <c r="P78" i="16"/>
  <c r="N78" i="16"/>
  <c r="L78" i="16"/>
  <c r="J78" i="16"/>
  <c r="H78" i="16"/>
  <c r="F78" i="16"/>
  <c r="D78" i="16"/>
  <c r="B78" i="16"/>
  <c r="AK77" i="16"/>
  <c r="AI77" i="16"/>
  <c r="AG77" i="16"/>
  <c r="AE77" i="16"/>
  <c r="AC77" i="16"/>
  <c r="AA77" i="16"/>
  <c r="Y77" i="16"/>
  <c r="W77" i="16"/>
  <c r="U77" i="16"/>
  <c r="S77" i="16"/>
  <c r="Q77" i="16"/>
  <c r="O77" i="16"/>
  <c r="M77" i="16"/>
  <c r="K77" i="16"/>
  <c r="I77" i="16"/>
  <c r="C77" i="16"/>
  <c r="E77" i="16"/>
  <c r="G77" i="16"/>
  <c r="AN107" i="16"/>
  <c r="AN108" i="16"/>
  <c r="AN109" i="16"/>
  <c r="AN110" i="16"/>
  <c r="AN111" i="16"/>
  <c r="AN112" i="16"/>
  <c r="AN113" i="16"/>
  <c r="AN114" i="16"/>
  <c r="AN115" i="16"/>
  <c r="AN116" i="16"/>
  <c r="AN117" i="16"/>
  <c r="AN118" i="16"/>
  <c r="AN119" i="16"/>
  <c r="AN120" i="16"/>
  <c r="AN121" i="16"/>
  <c r="AN122" i="16"/>
  <c r="AN123" i="16"/>
  <c r="AN124" i="16"/>
  <c r="AN125" i="16"/>
  <c r="AN126" i="16"/>
  <c r="AN127" i="16"/>
  <c r="AN128" i="16"/>
  <c r="AN129" i="16"/>
  <c r="AN130" i="16"/>
  <c r="AM107" i="16"/>
  <c r="AM108" i="16"/>
  <c r="AM109" i="16"/>
  <c r="AM110" i="16"/>
  <c r="AM111" i="16"/>
  <c r="AM112" i="16"/>
  <c r="AM113" i="16"/>
  <c r="AM114" i="16"/>
  <c r="AM115" i="16"/>
  <c r="AM116" i="16"/>
  <c r="AM117" i="16"/>
  <c r="AM118" i="16"/>
  <c r="AM119" i="16"/>
  <c r="AM120" i="16"/>
  <c r="AM121" i="16"/>
  <c r="AM122" i="16"/>
  <c r="AM123" i="16"/>
  <c r="AM124" i="16"/>
  <c r="AM125" i="16"/>
  <c r="AM126" i="16"/>
  <c r="AM127" i="16"/>
  <c r="AM128" i="16"/>
  <c r="AM129" i="16"/>
  <c r="AM130" i="16"/>
  <c r="H5" i="34"/>
  <c r="G6" i="34"/>
  <c r="H7" i="34"/>
  <c r="G8" i="34"/>
  <c r="H9" i="34"/>
  <c r="G10" i="34"/>
  <c r="H11" i="34"/>
  <c r="G12" i="34"/>
  <c r="H13" i="34"/>
  <c r="G14" i="34"/>
  <c r="H15" i="34"/>
  <c r="G16" i="34"/>
  <c r="H17" i="34"/>
  <c r="G18" i="34"/>
  <c r="H19" i="34"/>
  <c r="G20" i="34"/>
  <c r="H21" i="34"/>
  <c r="G22" i="34"/>
  <c r="H23" i="34"/>
  <c r="G24" i="34"/>
  <c r="H25" i="34"/>
  <c r="G26" i="34"/>
  <c r="H27" i="34"/>
  <c r="G28" i="34"/>
  <c r="Q12" i="34"/>
  <c r="G5" i="34"/>
  <c r="H6" i="34"/>
  <c r="G7" i="34"/>
  <c r="H8" i="34"/>
  <c r="G9" i="34"/>
  <c r="H10" i="34"/>
  <c r="G11" i="34"/>
  <c r="H12" i="34"/>
  <c r="G13" i="34"/>
  <c r="H14" i="34"/>
  <c r="G15" i="34"/>
  <c r="H16" i="34"/>
  <c r="G17" i="34"/>
  <c r="H18" i="34"/>
  <c r="G19" i="34"/>
  <c r="H20" i="34"/>
  <c r="G21" i="34"/>
  <c r="H22" i="34"/>
  <c r="G23" i="34"/>
  <c r="H24" i="34"/>
  <c r="G25" i="34"/>
  <c r="H26" i="34"/>
  <c r="G27" i="34"/>
  <c r="H28" i="34"/>
  <c r="AN35" i="33"/>
  <c r="AM35" i="32"/>
  <c r="AN35" i="30"/>
  <c r="AN34" i="33"/>
  <c r="AM35" i="33"/>
  <c r="AM34" i="32"/>
  <c r="AN35" i="32"/>
  <c r="AK35" i="31"/>
  <c r="AR24" i="31"/>
  <c r="AR7" i="31"/>
  <c r="AM8" i="31"/>
  <c r="AR8" i="31"/>
  <c r="AM9" i="31"/>
  <c r="AR9" i="31"/>
  <c r="AM10" i="31"/>
  <c r="AR10" i="31"/>
  <c r="AM11" i="31"/>
  <c r="AR11" i="31"/>
  <c r="AM12" i="31"/>
  <c r="AR12" i="31"/>
  <c r="AM13" i="31"/>
  <c r="AR13" i="31"/>
  <c r="AM14" i="31"/>
  <c r="AR14" i="31"/>
  <c r="AM15" i="31"/>
  <c r="AR15" i="31"/>
  <c r="AM16" i="31"/>
  <c r="AR16" i="31"/>
  <c r="AM17" i="31"/>
  <c r="AR17" i="31"/>
  <c r="AM18" i="31"/>
  <c r="AR18" i="31"/>
  <c r="AM19" i="31"/>
  <c r="AR19" i="31"/>
  <c r="AM20" i="31"/>
  <c r="AR20" i="31"/>
  <c r="AM21" i="31"/>
  <c r="AR21" i="31"/>
  <c r="AM22" i="31"/>
  <c r="AR22" i="31"/>
  <c r="AM23" i="31"/>
  <c r="AR23" i="31"/>
  <c r="AM24" i="31"/>
  <c r="AJ34" i="31"/>
  <c r="AJ35" i="31"/>
  <c r="AL35" i="31"/>
  <c r="AN34" i="31"/>
  <c r="AN35" i="31"/>
  <c r="AQ24" i="31"/>
  <c r="AQ7" i="31"/>
  <c r="AQ8" i="31"/>
  <c r="AQ9" i="31"/>
  <c r="AQ10" i="31"/>
  <c r="AQ11" i="31"/>
  <c r="AQ12" i="31"/>
  <c r="AQ13" i="31"/>
  <c r="AQ14" i="31"/>
  <c r="AQ15" i="31"/>
  <c r="AQ16" i="31"/>
  <c r="AQ17" i="31"/>
  <c r="AQ18" i="31"/>
  <c r="AQ19" i="31"/>
  <c r="AQ20" i="31"/>
  <c r="AQ21" i="31"/>
  <c r="AQ22" i="31"/>
  <c r="AQ23" i="31"/>
  <c r="AM25" i="31"/>
  <c r="AR25" i="31"/>
  <c r="AM26" i="31"/>
  <c r="AR26" i="31"/>
  <c r="AM27" i="31"/>
  <c r="AP27" i="31"/>
  <c r="AR27" i="31"/>
  <c r="AR28" i="31"/>
  <c r="AM29" i="31"/>
  <c r="AP29" i="31"/>
  <c r="AR29" i="31"/>
  <c r="AR30" i="31"/>
  <c r="AQ25" i="31"/>
  <c r="AQ26" i="31"/>
  <c r="AQ27" i="31"/>
  <c r="AQ28" i="31"/>
  <c r="AQ29" i="31"/>
  <c r="AQ30" i="31"/>
  <c r="AM8" i="27"/>
  <c r="AM10" i="27"/>
  <c r="AM12" i="27"/>
  <c r="AM14" i="27"/>
  <c r="AM16" i="27"/>
  <c r="AM18" i="27"/>
  <c r="AM20" i="27"/>
  <c r="AM22" i="27"/>
  <c r="AM24" i="27"/>
  <c r="AM26" i="27"/>
  <c r="AM28" i="27"/>
  <c r="AM30" i="27"/>
  <c r="AM8" i="26"/>
  <c r="AM10" i="26"/>
  <c r="AM12" i="26"/>
  <c r="AM14" i="26"/>
  <c r="AM16" i="26"/>
  <c r="AM18" i="26"/>
  <c r="AM20" i="26"/>
  <c r="AM22" i="26"/>
  <c r="AM24" i="26"/>
  <c r="AM26" i="26"/>
  <c r="AM28" i="26"/>
  <c r="AM7" i="27"/>
  <c r="AM9" i="27"/>
  <c r="AM11" i="27"/>
  <c r="AM13" i="27"/>
  <c r="AM15" i="27"/>
  <c r="AM17" i="27"/>
  <c r="AM19" i="27"/>
  <c r="AM21" i="27"/>
  <c r="AM23" i="27"/>
  <c r="AM25" i="27"/>
  <c r="AM27" i="27"/>
  <c r="AM29" i="27"/>
  <c r="AM34" i="30"/>
  <c r="AN34" i="30"/>
  <c r="AM35" i="30"/>
  <c r="C34" i="27"/>
  <c r="C35" i="27"/>
  <c r="E34" i="27"/>
  <c r="E35" i="27"/>
  <c r="G34" i="27"/>
  <c r="G35" i="27"/>
  <c r="I34" i="27"/>
  <c r="I35" i="27"/>
  <c r="K34" i="27"/>
  <c r="K35" i="27"/>
  <c r="M34" i="27"/>
  <c r="M35" i="27"/>
  <c r="O34" i="27"/>
  <c r="O35" i="27"/>
  <c r="Q34" i="27"/>
  <c r="Q35" i="27"/>
  <c r="S34" i="27"/>
  <c r="S35" i="27"/>
  <c r="U34" i="27"/>
  <c r="U35" i="27"/>
  <c r="W34" i="27"/>
  <c r="W35" i="27"/>
  <c r="Y34" i="27"/>
  <c r="Y35" i="27"/>
  <c r="AA34" i="27"/>
  <c r="AA35" i="27"/>
  <c r="AC34" i="27"/>
  <c r="AC35" i="27"/>
  <c r="AE34" i="27"/>
  <c r="AE35" i="27"/>
  <c r="AG34" i="27"/>
  <c r="AG35" i="27"/>
  <c r="AI34" i="27"/>
  <c r="AI35" i="27"/>
  <c r="AK34" i="27"/>
  <c r="AK35" i="27"/>
  <c r="AP16" i="27"/>
  <c r="AR16" i="27"/>
  <c r="AP7" i="27"/>
  <c r="AR7" i="27"/>
  <c r="AP8" i="27"/>
  <c r="AR8" i="27"/>
  <c r="AP9" i="27"/>
  <c r="AR9" i="27"/>
  <c r="AP10" i="27"/>
  <c r="AR10" i="27"/>
  <c r="AP11" i="27"/>
  <c r="AR11" i="27"/>
  <c r="AP12" i="27"/>
  <c r="AR12" i="27"/>
  <c r="AP13" i="27"/>
  <c r="AR13" i="27"/>
  <c r="AP14" i="27"/>
  <c r="AR14" i="27"/>
  <c r="AP15" i="27"/>
  <c r="AR15" i="27"/>
  <c r="AQ17" i="27"/>
  <c r="B35" i="27"/>
  <c r="B34" i="27"/>
  <c r="D35" i="27"/>
  <c r="D34" i="27"/>
  <c r="F35" i="27"/>
  <c r="F34" i="27"/>
  <c r="H35" i="27"/>
  <c r="H34" i="27"/>
  <c r="J35" i="27"/>
  <c r="J34" i="27"/>
  <c r="L35" i="27"/>
  <c r="L34" i="27"/>
  <c r="N35" i="27"/>
  <c r="N34" i="27"/>
  <c r="P35" i="27"/>
  <c r="P34" i="27"/>
  <c r="R35" i="27"/>
  <c r="R34" i="27"/>
  <c r="T35" i="27"/>
  <c r="T34" i="27"/>
  <c r="V35" i="27"/>
  <c r="V34" i="27"/>
  <c r="X35" i="27"/>
  <c r="X34" i="27"/>
  <c r="Z35" i="27"/>
  <c r="Z34" i="27"/>
  <c r="AB35" i="27"/>
  <c r="AB34" i="27"/>
  <c r="AD35" i="27"/>
  <c r="AD34" i="27"/>
  <c r="AF35" i="27"/>
  <c r="AF34" i="27"/>
  <c r="AH35" i="27"/>
  <c r="AH34" i="27"/>
  <c r="AJ35" i="27"/>
  <c r="AJ34" i="27"/>
  <c r="AL35" i="27"/>
  <c r="AL34" i="27"/>
  <c r="AQ7" i="27"/>
  <c r="AQ8" i="27"/>
  <c r="AQ9" i="27"/>
  <c r="AQ10" i="27"/>
  <c r="AQ11" i="27"/>
  <c r="AQ12" i="27"/>
  <c r="AQ13" i="27"/>
  <c r="AQ14" i="27"/>
  <c r="AQ15" i="27"/>
  <c r="AQ16" i="27"/>
  <c r="AQ18" i="27"/>
  <c r="AQ19" i="27"/>
  <c r="AQ20" i="27"/>
  <c r="AQ21" i="27"/>
  <c r="AQ22" i="27"/>
  <c r="AQ23" i="27"/>
  <c r="AQ24" i="27"/>
  <c r="AQ25" i="27"/>
  <c r="AQ26" i="27"/>
  <c r="AQ27" i="27"/>
  <c r="AQ28" i="27"/>
  <c r="AQ29" i="27"/>
  <c r="AQ30" i="27"/>
  <c r="AP17" i="27"/>
  <c r="AR17" i="27"/>
  <c r="AP18" i="27"/>
  <c r="AR18" i="27"/>
  <c r="AP19" i="27"/>
  <c r="AR19" i="27"/>
  <c r="AP20" i="27"/>
  <c r="AR20" i="27"/>
  <c r="AP21" i="27"/>
  <c r="AR21" i="27"/>
  <c r="AP22" i="27"/>
  <c r="AR22" i="27"/>
  <c r="AP23" i="27"/>
  <c r="AR23" i="27"/>
  <c r="AP24" i="27"/>
  <c r="AR24" i="27"/>
  <c r="AP25" i="27"/>
  <c r="AR25" i="27"/>
  <c r="AP26" i="27"/>
  <c r="AR26" i="27"/>
  <c r="AP27" i="27"/>
  <c r="AR27" i="27"/>
  <c r="AP28" i="27"/>
  <c r="AR28" i="27"/>
  <c r="AP29" i="27"/>
  <c r="AR29" i="27"/>
  <c r="AP30" i="27"/>
  <c r="AR30" i="27"/>
  <c r="AN35" i="26"/>
  <c r="AN34" i="26"/>
  <c r="G4" i="26"/>
  <c r="B47" i="18"/>
  <c r="B61" i="18"/>
  <c r="B54" i="18"/>
  <c r="B53" i="18"/>
  <c r="AA19" i="25"/>
  <c r="D21" i="25"/>
  <c r="F21" i="25"/>
  <c r="H21" i="25"/>
  <c r="J21" i="25"/>
  <c r="L21" i="25"/>
  <c r="N21" i="25"/>
  <c r="P21" i="25"/>
  <c r="R21" i="25"/>
  <c r="T21" i="25"/>
  <c r="V21" i="25"/>
  <c r="X21" i="25"/>
  <c r="B23" i="25"/>
  <c r="D23" i="25"/>
  <c r="F23" i="25"/>
  <c r="H23" i="25"/>
  <c r="J23" i="25"/>
  <c r="L23" i="25"/>
  <c r="N23" i="25"/>
  <c r="P23" i="25"/>
  <c r="R23" i="25"/>
  <c r="T23" i="25"/>
  <c r="V23" i="25"/>
  <c r="X23" i="25"/>
  <c r="C26" i="25"/>
  <c r="E26" i="25"/>
  <c r="G26" i="25"/>
  <c r="I26" i="25"/>
  <c r="K26" i="25"/>
  <c r="M26" i="25"/>
  <c r="O26" i="25"/>
  <c r="Q26" i="25"/>
  <c r="S26" i="25"/>
  <c r="U26" i="25"/>
  <c r="W26" i="25"/>
  <c r="Y26" i="25"/>
  <c r="C27" i="25"/>
  <c r="E27" i="25"/>
  <c r="G27" i="25"/>
  <c r="I27" i="25"/>
  <c r="K27" i="25"/>
  <c r="M27" i="25"/>
  <c r="O27" i="25"/>
  <c r="Q27" i="25"/>
  <c r="S27" i="25"/>
  <c r="U27" i="25"/>
  <c r="W27" i="25"/>
  <c r="Y27" i="25"/>
  <c r="C28" i="25"/>
  <c r="E28" i="25"/>
  <c r="G28" i="25"/>
  <c r="I28" i="25"/>
  <c r="K28" i="25"/>
  <c r="M28" i="25"/>
  <c r="O28" i="25"/>
  <c r="Q28" i="25"/>
  <c r="S28" i="25"/>
  <c r="U28" i="25"/>
  <c r="W28" i="25"/>
  <c r="Y28" i="25"/>
  <c r="C29" i="25"/>
  <c r="E29" i="25"/>
  <c r="G29" i="25"/>
  <c r="I29" i="25"/>
  <c r="K29" i="25"/>
  <c r="M29" i="25"/>
  <c r="O29" i="25"/>
  <c r="Q29" i="25"/>
  <c r="S29" i="25"/>
  <c r="U29" i="25"/>
  <c r="W29" i="25"/>
  <c r="Y29" i="25"/>
  <c r="C30" i="25"/>
  <c r="E30" i="25"/>
  <c r="G30" i="25"/>
  <c r="I30" i="25"/>
  <c r="K30" i="25"/>
  <c r="M30" i="25"/>
  <c r="O30" i="25"/>
  <c r="Q30" i="25"/>
  <c r="S30" i="25"/>
  <c r="U30" i="25"/>
  <c r="W30" i="25"/>
  <c r="Y30" i="25"/>
  <c r="C31" i="25"/>
  <c r="E31" i="25"/>
  <c r="G31" i="25"/>
  <c r="I31" i="25"/>
  <c r="K31" i="25"/>
  <c r="M31" i="25"/>
  <c r="O31" i="25"/>
  <c r="Q31" i="25"/>
  <c r="S31" i="25"/>
  <c r="U31" i="25"/>
  <c r="W31" i="25"/>
  <c r="Y31" i="25"/>
  <c r="C32" i="25"/>
  <c r="E32" i="25"/>
  <c r="G32" i="25"/>
  <c r="I32" i="25"/>
  <c r="K32" i="25"/>
  <c r="M32" i="25"/>
  <c r="O32" i="25"/>
  <c r="Q32" i="25"/>
  <c r="S32" i="25"/>
  <c r="U32" i="25"/>
  <c r="W32" i="25"/>
  <c r="Y32" i="25"/>
  <c r="C33" i="25"/>
  <c r="E33" i="25"/>
  <c r="G33" i="25"/>
  <c r="I33" i="25"/>
  <c r="K33" i="25"/>
  <c r="M33" i="25"/>
  <c r="O33" i="25"/>
  <c r="Q33" i="25"/>
  <c r="S33" i="25"/>
  <c r="U33" i="25"/>
  <c r="W33" i="25"/>
  <c r="Y33" i="25"/>
  <c r="C34" i="25"/>
  <c r="E34" i="25"/>
  <c r="G34" i="25"/>
  <c r="I34" i="25"/>
  <c r="K34" i="25"/>
  <c r="M34" i="25"/>
  <c r="O34" i="25"/>
  <c r="Q34" i="25"/>
  <c r="S34" i="25"/>
  <c r="U34" i="25"/>
  <c r="W34" i="25"/>
  <c r="Y34" i="25"/>
  <c r="C35" i="25"/>
  <c r="E35" i="25"/>
  <c r="H36" i="25"/>
  <c r="J36" i="25"/>
  <c r="L36" i="25"/>
  <c r="N36" i="25"/>
  <c r="P36" i="25"/>
  <c r="R36" i="25"/>
  <c r="T36" i="25"/>
  <c r="V36" i="25"/>
  <c r="X36" i="25"/>
  <c r="AB19" i="25"/>
  <c r="C21" i="25"/>
  <c r="E21" i="25"/>
  <c r="G21" i="25"/>
  <c r="I21" i="25"/>
  <c r="K21" i="25"/>
  <c r="M21" i="25"/>
  <c r="O21" i="25"/>
  <c r="Q21" i="25"/>
  <c r="S21" i="25"/>
  <c r="U21" i="25"/>
  <c r="W21" i="25"/>
  <c r="Y21" i="25"/>
  <c r="C23" i="25"/>
  <c r="E23" i="25"/>
  <c r="G23" i="25"/>
  <c r="I23" i="25"/>
  <c r="K23" i="25"/>
  <c r="M23" i="25"/>
  <c r="O23" i="25"/>
  <c r="Q23" i="25"/>
  <c r="S23" i="25"/>
  <c r="U23" i="25"/>
  <c r="W23" i="25"/>
  <c r="Y23" i="25"/>
  <c r="B26" i="25"/>
  <c r="D26" i="25"/>
  <c r="F26" i="25"/>
  <c r="H26" i="25"/>
  <c r="J26" i="25"/>
  <c r="L26" i="25"/>
  <c r="N26" i="25"/>
  <c r="P26" i="25"/>
  <c r="R26" i="25"/>
  <c r="T26" i="25"/>
  <c r="V26" i="25"/>
  <c r="X26" i="25"/>
  <c r="B27" i="25"/>
  <c r="D27" i="25"/>
  <c r="F27" i="25"/>
  <c r="H27" i="25"/>
  <c r="J27" i="25"/>
  <c r="L27" i="25"/>
  <c r="N27" i="25"/>
  <c r="P27" i="25"/>
  <c r="R27" i="25"/>
  <c r="T27" i="25"/>
  <c r="V27" i="25"/>
  <c r="X27" i="25"/>
  <c r="B28" i="25"/>
  <c r="D28" i="25"/>
  <c r="F28" i="25"/>
  <c r="H28" i="25"/>
  <c r="J28" i="25"/>
  <c r="L28" i="25"/>
  <c r="N28" i="25"/>
  <c r="P28" i="25"/>
  <c r="R28" i="25"/>
  <c r="T28" i="25"/>
  <c r="V28" i="25"/>
  <c r="X28" i="25"/>
  <c r="B29" i="25"/>
  <c r="D29" i="25"/>
  <c r="F29" i="25"/>
  <c r="H29" i="25"/>
  <c r="J29" i="25"/>
  <c r="L29" i="25"/>
  <c r="N29" i="25"/>
  <c r="P29" i="25"/>
  <c r="R29" i="25"/>
  <c r="T29" i="25"/>
  <c r="V29" i="25"/>
  <c r="X29" i="25"/>
  <c r="B30" i="25"/>
  <c r="D30" i="25"/>
  <c r="F30" i="25"/>
  <c r="H30" i="25"/>
  <c r="J30" i="25"/>
  <c r="L30" i="25"/>
  <c r="N30" i="25"/>
  <c r="P30" i="25"/>
  <c r="R30" i="25"/>
  <c r="T30" i="25"/>
  <c r="V30" i="25"/>
  <c r="X30" i="25"/>
  <c r="B31" i="25"/>
  <c r="D31" i="25"/>
  <c r="F31" i="25"/>
  <c r="H31" i="25"/>
  <c r="J31" i="25"/>
  <c r="L31" i="25"/>
  <c r="N31" i="25"/>
  <c r="P31" i="25"/>
  <c r="R31" i="25"/>
  <c r="T31" i="25"/>
  <c r="V31" i="25"/>
  <c r="X31" i="25"/>
  <c r="B32" i="25"/>
  <c r="D32" i="25"/>
  <c r="F32" i="25"/>
  <c r="H32" i="25"/>
  <c r="J32" i="25"/>
  <c r="L32" i="25"/>
  <c r="N32" i="25"/>
  <c r="P32" i="25"/>
  <c r="R32" i="25"/>
  <c r="T32" i="25"/>
  <c r="V32" i="25"/>
  <c r="X32" i="25"/>
  <c r="B33" i="25"/>
  <c r="D33" i="25"/>
  <c r="F33" i="25"/>
  <c r="H33" i="25"/>
  <c r="J33" i="25"/>
  <c r="L33" i="25"/>
  <c r="N33" i="25"/>
  <c r="P33" i="25"/>
  <c r="R33" i="25"/>
  <c r="T33" i="25"/>
  <c r="V33" i="25"/>
  <c r="X33" i="25"/>
  <c r="B34" i="25"/>
  <c r="D34" i="25"/>
  <c r="F34" i="25"/>
  <c r="H34" i="25"/>
  <c r="J34" i="25"/>
  <c r="L34" i="25"/>
  <c r="N34" i="25"/>
  <c r="P34" i="25"/>
  <c r="R34" i="25"/>
  <c r="T34" i="25"/>
  <c r="V34" i="25"/>
  <c r="X34" i="25"/>
  <c r="B35" i="25"/>
  <c r="D35" i="25"/>
  <c r="F35" i="25"/>
  <c r="H35" i="25"/>
  <c r="J35" i="25"/>
  <c r="L35" i="25"/>
  <c r="N35" i="25"/>
  <c r="P35" i="25"/>
  <c r="R35" i="25"/>
  <c r="T35" i="25"/>
  <c r="V35" i="25"/>
  <c r="X35" i="25"/>
  <c r="B36" i="25"/>
  <c r="D36" i="25"/>
  <c r="F36" i="25"/>
  <c r="I36" i="25"/>
  <c r="K36" i="25"/>
  <c r="M36" i="25"/>
  <c r="O36" i="25"/>
  <c r="Q36" i="25"/>
  <c r="S36" i="25"/>
  <c r="U36" i="25"/>
  <c r="W36" i="25"/>
  <c r="Y36" i="25"/>
  <c r="Y39" i="25"/>
  <c r="D44" i="18"/>
  <c r="D47" i="18"/>
  <c r="F44" i="18"/>
  <c r="F47" i="18"/>
  <c r="H44" i="18"/>
  <c r="H47" i="18"/>
  <c r="J44" i="18"/>
  <c r="J47" i="18"/>
  <c r="L44" i="18"/>
  <c r="L47" i="18"/>
  <c r="N44" i="18"/>
  <c r="N47" i="18"/>
  <c r="P44" i="18"/>
  <c r="P47" i="18"/>
  <c r="R44" i="18"/>
  <c r="R47" i="18"/>
  <c r="T44" i="18"/>
  <c r="T47" i="18"/>
  <c r="V44" i="18"/>
  <c r="V47" i="18"/>
  <c r="X44" i="18"/>
  <c r="X47" i="18"/>
  <c r="Z44" i="18"/>
  <c r="Z47" i="18"/>
  <c r="AB44" i="18"/>
  <c r="AB47" i="18"/>
  <c r="AD44" i="18"/>
  <c r="AD47" i="18"/>
  <c r="AF44" i="18"/>
  <c r="AF47" i="18"/>
  <c r="C44" i="18"/>
  <c r="C47" i="18"/>
  <c r="E44" i="18"/>
  <c r="E47" i="18"/>
  <c r="G44" i="18"/>
  <c r="G47" i="18"/>
  <c r="I44" i="18"/>
  <c r="I47" i="18"/>
  <c r="K44" i="18"/>
  <c r="K47" i="18"/>
  <c r="M44" i="18"/>
  <c r="M47" i="18"/>
  <c r="O44" i="18"/>
  <c r="O47" i="18"/>
  <c r="Q44" i="18"/>
  <c r="Q47" i="18"/>
  <c r="S44" i="18"/>
  <c r="S47" i="18"/>
  <c r="U44" i="18"/>
  <c r="U47" i="18"/>
  <c r="W44" i="18"/>
  <c r="W47" i="18"/>
  <c r="Y44" i="18"/>
  <c r="Y47" i="18"/>
  <c r="AA44" i="18"/>
  <c r="AA47" i="18"/>
  <c r="AC44" i="18"/>
  <c r="AC47" i="18"/>
  <c r="AE44" i="18"/>
  <c r="AE47" i="18"/>
  <c r="AI21" i="18"/>
  <c r="AH21" i="18"/>
  <c r="F111" i="17"/>
  <c r="F50" i="17"/>
  <c r="AI105" i="17"/>
  <c r="AF105" i="17"/>
  <c r="Y23" i="35"/>
  <c r="Y21" i="35"/>
  <c r="AR119" i="33"/>
  <c r="AR116" i="33"/>
  <c r="B37" i="35"/>
  <c r="B36" i="35"/>
  <c r="B34" i="35"/>
  <c r="B32" i="35"/>
  <c r="B30" i="35"/>
  <c r="B28" i="35"/>
  <c r="B26" i="35"/>
  <c r="B35" i="35"/>
  <c r="B33" i="35"/>
  <c r="B31" i="35"/>
  <c r="B29" i="35"/>
  <c r="B27" i="35"/>
  <c r="AF124" i="35"/>
  <c r="AG124" i="35"/>
  <c r="AH122" i="35"/>
  <c r="AH92" i="35"/>
  <c r="AF90" i="35"/>
  <c r="AJ120" i="35"/>
  <c r="AG90" i="35"/>
  <c r="AK120" i="35"/>
  <c r="AH88" i="35"/>
  <c r="AL118" i="35"/>
  <c r="AF86" i="35"/>
  <c r="AJ116" i="35"/>
  <c r="AG86" i="35"/>
  <c r="AK116" i="35"/>
  <c r="AF85" i="35"/>
  <c r="AJ115" i="35"/>
  <c r="AG83" i="35"/>
  <c r="AK113" i="35"/>
  <c r="AH83" i="35"/>
  <c r="AL113" i="35"/>
  <c r="AF123" i="35"/>
  <c r="AF93" i="35"/>
  <c r="AG91" i="35"/>
  <c r="AK121" i="35"/>
  <c r="AH91" i="35"/>
  <c r="AL121" i="35"/>
  <c r="AF89" i="35"/>
  <c r="AJ119" i="35"/>
  <c r="AG87" i="35"/>
  <c r="AK117" i="35"/>
  <c r="AH87" i="35"/>
  <c r="AL117" i="35"/>
  <c r="AH84" i="35"/>
  <c r="AL114" i="35"/>
  <c r="AF82" i="35"/>
  <c r="AJ112" i="35"/>
  <c r="AG82" i="35"/>
  <c r="AK112" i="35"/>
  <c r="AM51" i="33"/>
  <c r="AM174" i="33"/>
  <c r="AM178" i="33"/>
  <c r="AM182" i="33"/>
  <c r="AM67" i="33"/>
  <c r="AM46" i="32"/>
  <c r="AN48" i="31"/>
  <c r="AM167" i="30"/>
  <c r="AH124" i="35"/>
  <c r="AF122" i="35"/>
  <c r="AF92" i="35"/>
  <c r="AG122" i="35"/>
  <c r="AG92" i="35"/>
  <c r="AH90" i="35"/>
  <c r="AL120" i="35"/>
  <c r="AF88" i="35"/>
  <c r="AJ118" i="35"/>
  <c r="AG88" i="35"/>
  <c r="AK118" i="35"/>
  <c r="AH86" i="35"/>
  <c r="AL116" i="35"/>
  <c r="AG85" i="35"/>
  <c r="AK115" i="35"/>
  <c r="AH85" i="35"/>
  <c r="AL115" i="35"/>
  <c r="AF83" i="35"/>
  <c r="AJ113" i="35"/>
  <c r="AG123" i="35"/>
  <c r="AG93" i="35"/>
  <c r="AH93" i="35"/>
  <c r="AH123" i="35"/>
  <c r="AF91" i="35"/>
  <c r="AJ121" i="35"/>
  <c r="AG89" i="35"/>
  <c r="AK119" i="35"/>
  <c r="AH89" i="35"/>
  <c r="AL119" i="35"/>
  <c r="AF87" i="35"/>
  <c r="AJ117" i="35"/>
  <c r="AF84" i="35"/>
  <c r="AJ114" i="35"/>
  <c r="AG84" i="35"/>
  <c r="AK114" i="35"/>
  <c r="AH82" i="35"/>
  <c r="AL112" i="35"/>
  <c r="AM35" i="26"/>
  <c r="AR113" i="33"/>
  <c r="AN116" i="33"/>
  <c r="AN119" i="33"/>
  <c r="AR114" i="33"/>
  <c r="Y38" i="35"/>
  <c r="Y37" i="35"/>
  <c r="AM124" i="32"/>
  <c r="AM184" i="32"/>
  <c r="AM120" i="32"/>
  <c r="AM180" i="32"/>
  <c r="AM114" i="32"/>
  <c r="AM174" i="32"/>
  <c r="AN123" i="32"/>
  <c r="AN183" i="32"/>
  <c r="AN119" i="32"/>
  <c r="AN179" i="32"/>
  <c r="AN115" i="32"/>
  <c r="AN175" i="32"/>
  <c r="AN113" i="32"/>
  <c r="AN173" i="32"/>
  <c r="AN66" i="32"/>
  <c r="AN50" i="32"/>
  <c r="AN46" i="32"/>
  <c r="AM124" i="33"/>
  <c r="AM122" i="33"/>
  <c r="AM120" i="33"/>
  <c r="AM118" i="33"/>
  <c r="AM116" i="33"/>
  <c r="AM114" i="33"/>
  <c r="AN125" i="33"/>
  <c r="AM68" i="33"/>
  <c r="AR115" i="33"/>
  <c r="AR118" i="33"/>
  <c r="AN124" i="33"/>
  <c r="AN122" i="33"/>
  <c r="AN120" i="33"/>
  <c r="AN118" i="33"/>
  <c r="AN114" i="33"/>
  <c r="AR124" i="33"/>
  <c r="AR122" i="33"/>
  <c r="AR120" i="33"/>
  <c r="AN117" i="33"/>
  <c r="AN115" i="33"/>
  <c r="AN129" i="30"/>
  <c r="AN127" i="30"/>
  <c r="AN125" i="30"/>
  <c r="AN123" i="30"/>
  <c r="AN121" i="30"/>
  <c r="AN119" i="30"/>
  <c r="AN117" i="30"/>
  <c r="AN115" i="30"/>
  <c r="AN113" i="30"/>
  <c r="AM108" i="30"/>
  <c r="AN130" i="30"/>
  <c r="AN128" i="30"/>
  <c r="AN126" i="30"/>
  <c r="AN124" i="30"/>
  <c r="AN122" i="30"/>
  <c r="AN120" i="30"/>
  <c r="AN118" i="30"/>
  <c r="AN116" i="30"/>
  <c r="AN114" i="30"/>
  <c r="AR111" i="30"/>
  <c r="AR107" i="30"/>
  <c r="AR128" i="27"/>
  <c r="AR124" i="27"/>
  <c r="AR129" i="27"/>
  <c r="AR125" i="27"/>
  <c r="AR121" i="27"/>
  <c r="AM34" i="33"/>
  <c r="AM47" i="33"/>
  <c r="AN48" i="33"/>
  <c r="AM49" i="33"/>
  <c r="AN50" i="33"/>
  <c r="BD28" i="35"/>
  <c r="BE28" i="35"/>
  <c r="BC28" i="35"/>
  <c r="Y20" i="35"/>
  <c r="Y39" i="35"/>
  <c r="AG252" i="35"/>
  <c r="G134" i="26"/>
  <c r="G104" i="26"/>
  <c r="G74" i="26"/>
  <c r="G43" i="26"/>
  <c r="G164" i="26"/>
  <c r="AR131" i="11"/>
  <c r="AR131" i="9"/>
  <c r="AR131" i="10"/>
  <c r="AM89" i="6"/>
  <c r="AN85" i="6"/>
  <c r="AM81" i="6"/>
  <c r="AN77" i="6"/>
  <c r="AM93" i="6"/>
  <c r="AM97" i="6"/>
  <c r="AM87" i="6"/>
  <c r="AM83" i="6"/>
  <c r="AM79" i="6"/>
  <c r="AR131" i="16"/>
  <c r="AN113" i="33"/>
  <c r="F160" i="32"/>
  <c r="H160" i="32"/>
  <c r="J160" i="32"/>
  <c r="L160" i="32"/>
  <c r="N160" i="32"/>
  <c r="P160" i="32"/>
  <c r="R160" i="32"/>
  <c r="T160" i="32"/>
  <c r="V160" i="32"/>
  <c r="X160" i="32"/>
  <c r="Z160" i="32"/>
  <c r="AB160" i="32"/>
  <c r="AD160" i="32"/>
  <c r="AF160" i="32"/>
  <c r="D160" i="32"/>
  <c r="H160" i="33"/>
  <c r="J160" i="33"/>
  <c r="L160" i="33"/>
  <c r="N160" i="33"/>
  <c r="P160" i="33"/>
  <c r="R160" i="33"/>
  <c r="T160" i="33"/>
  <c r="V160" i="33"/>
  <c r="X160" i="33"/>
  <c r="Z160" i="33"/>
  <c r="AB160" i="33"/>
  <c r="AD160" i="33"/>
  <c r="AF160" i="33"/>
  <c r="AH160" i="33"/>
  <c r="AJ160" i="33"/>
  <c r="J160" i="31"/>
  <c r="L160" i="31"/>
  <c r="N160" i="31"/>
  <c r="P160" i="31"/>
  <c r="R160" i="31"/>
  <c r="E160" i="32"/>
  <c r="G160" i="32"/>
  <c r="I160" i="32"/>
  <c r="K160" i="32"/>
  <c r="M160" i="32"/>
  <c r="O160" i="32"/>
  <c r="Q160" i="32"/>
  <c r="S160" i="32"/>
  <c r="U160" i="32"/>
  <c r="W160" i="32"/>
  <c r="Y160" i="32"/>
  <c r="AA160" i="32"/>
  <c r="AC160" i="32"/>
  <c r="AE160" i="32"/>
  <c r="AG160" i="32"/>
  <c r="G160" i="33"/>
  <c r="I160" i="33"/>
  <c r="K160" i="33"/>
  <c r="M160" i="33"/>
  <c r="O160" i="33"/>
  <c r="Q160" i="33"/>
  <c r="S160" i="33"/>
  <c r="U160" i="33"/>
  <c r="W160" i="33"/>
  <c r="Y160" i="33"/>
  <c r="AA160" i="33"/>
  <c r="AC160" i="33"/>
  <c r="AE160" i="33"/>
  <c r="AG160" i="33"/>
  <c r="AI160" i="33"/>
  <c r="F160" i="33"/>
  <c r="I160" i="31"/>
  <c r="M160" i="31"/>
  <c r="Q160" i="31"/>
  <c r="T160" i="31"/>
  <c r="V160" i="31"/>
  <c r="X160" i="31"/>
  <c r="Z160" i="31"/>
  <c r="AB160" i="31"/>
  <c r="AD160" i="31"/>
  <c r="AF160" i="31"/>
  <c r="AH160" i="31"/>
  <c r="AJ160" i="31"/>
  <c r="AL160" i="31"/>
  <c r="K160" i="31"/>
  <c r="O160" i="31"/>
  <c r="S160" i="31"/>
  <c r="U160" i="31"/>
  <c r="W160" i="31"/>
  <c r="Y160" i="31"/>
  <c r="AA160" i="31"/>
  <c r="AC160" i="31"/>
  <c r="AE160" i="31"/>
  <c r="AG160" i="31"/>
  <c r="AI160" i="31"/>
  <c r="AK160" i="31"/>
  <c r="H160" i="31"/>
  <c r="R57" i="34"/>
  <c r="F156" i="32"/>
  <c r="H156" i="32"/>
  <c r="J156" i="32"/>
  <c r="L156" i="32"/>
  <c r="N156" i="32"/>
  <c r="P156" i="32"/>
  <c r="R156" i="32"/>
  <c r="T156" i="32"/>
  <c r="V156" i="32"/>
  <c r="X156" i="32"/>
  <c r="Z156" i="32"/>
  <c r="AB156" i="32"/>
  <c r="AD156" i="32"/>
  <c r="AF156" i="32"/>
  <c r="D156" i="32"/>
  <c r="H156" i="33"/>
  <c r="J156" i="33"/>
  <c r="L156" i="33"/>
  <c r="N156" i="33"/>
  <c r="P156" i="33"/>
  <c r="R156" i="33"/>
  <c r="T156" i="33"/>
  <c r="V156" i="33"/>
  <c r="X156" i="33"/>
  <c r="Z156" i="33"/>
  <c r="AB156" i="33"/>
  <c r="AD156" i="33"/>
  <c r="AF156" i="33"/>
  <c r="AH156" i="33"/>
  <c r="AJ156" i="33"/>
  <c r="J156" i="31"/>
  <c r="L156" i="31"/>
  <c r="N156" i="31"/>
  <c r="P156" i="31"/>
  <c r="R156" i="31"/>
  <c r="T156" i="31"/>
  <c r="V156" i="31"/>
  <c r="X156" i="31"/>
  <c r="Z156" i="31"/>
  <c r="AB156" i="31"/>
  <c r="AD156" i="31"/>
  <c r="AF156" i="31"/>
  <c r="AH156" i="31"/>
  <c r="AJ156" i="31"/>
  <c r="AL156" i="31"/>
  <c r="E156" i="32"/>
  <c r="G156" i="32"/>
  <c r="I156" i="32"/>
  <c r="K156" i="32"/>
  <c r="M156" i="32"/>
  <c r="O156" i="32"/>
  <c r="Q156" i="32"/>
  <c r="S156" i="32"/>
  <c r="U156" i="32"/>
  <c r="W156" i="32"/>
  <c r="Y156" i="32"/>
  <c r="AA156" i="32"/>
  <c r="AC156" i="32"/>
  <c r="AE156" i="32"/>
  <c r="AG156" i="32"/>
  <c r="G156" i="33"/>
  <c r="I156" i="33"/>
  <c r="K156" i="33"/>
  <c r="M156" i="33"/>
  <c r="O156" i="33"/>
  <c r="Q156" i="33"/>
  <c r="S156" i="33"/>
  <c r="U156" i="33"/>
  <c r="W156" i="33"/>
  <c r="Y156" i="33"/>
  <c r="AA156" i="33"/>
  <c r="AC156" i="33"/>
  <c r="AE156" i="33"/>
  <c r="AG156" i="33"/>
  <c r="AI156" i="33"/>
  <c r="F156" i="33"/>
  <c r="I156" i="31"/>
  <c r="M156" i="31"/>
  <c r="Q156" i="31"/>
  <c r="U156" i="31"/>
  <c r="Y156" i="31"/>
  <c r="AC156" i="31"/>
  <c r="AG156" i="31"/>
  <c r="AK156" i="31"/>
  <c r="K156" i="31"/>
  <c r="O156" i="31"/>
  <c r="S156" i="31"/>
  <c r="W156" i="31"/>
  <c r="AA156" i="31"/>
  <c r="AE156" i="31"/>
  <c r="AI156" i="31"/>
  <c r="H156" i="31"/>
  <c r="R53" i="34"/>
  <c r="E139" i="32"/>
  <c r="G139" i="32"/>
  <c r="I139" i="32"/>
  <c r="K139" i="32"/>
  <c r="M139" i="32"/>
  <c r="O139" i="32"/>
  <c r="Q139" i="32"/>
  <c r="S139" i="32"/>
  <c r="U139" i="32"/>
  <c r="W139" i="32"/>
  <c r="Y139" i="32"/>
  <c r="AA139" i="32"/>
  <c r="AC139" i="32"/>
  <c r="AE139" i="32"/>
  <c r="AG139" i="32"/>
  <c r="H139" i="33"/>
  <c r="J139" i="33"/>
  <c r="L139" i="33"/>
  <c r="N139" i="33"/>
  <c r="P139" i="33"/>
  <c r="R139" i="33"/>
  <c r="T139" i="33"/>
  <c r="V139" i="33"/>
  <c r="X139" i="33"/>
  <c r="Z139" i="33"/>
  <c r="AB139" i="33"/>
  <c r="AD139" i="33"/>
  <c r="AF139" i="33"/>
  <c r="AH139" i="33"/>
  <c r="AJ139" i="33"/>
  <c r="F139" i="33"/>
  <c r="J139" i="31"/>
  <c r="L139" i="31"/>
  <c r="N139" i="31"/>
  <c r="P139" i="31"/>
  <c r="R139" i="31"/>
  <c r="T139" i="31"/>
  <c r="V139" i="31"/>
  <c r="X139" i="31"/>
  <c r="Z139" i="31"/>
  <c r="AB139" i="31"/>
  <c r="AD139" i="31"/>
  <c r="AF139" i="31"/>
  <c r="AH139" i="31"/>
  <c r="AJ139" i="31"/>
  <c r="AL139" i="31"/>
  <c r="F139" i="32"/>
  <c r="H139" i="32"/>
  <c r="J139" i="32"/>
  <c r="L139" i="32"/>
  <c r="N139" i="32"/>
  <c r="P139" i="32"/>
  <c r="R139" i="32"/>
  <c r="T139" i="32"/>
  <c r="V139" i="32"/>
  <c r="X139" i="32"/>
  <c r="Z139" i="32"/>
  <c r="AB139" i="32"/>
  <c r="AD139" i="32"/>
  <c r="AF139" i="32"/>
  <c r="D139" i="32"/>
  <c r="G139" i="33"/>
  <c r="I139" i="33"/>
  <c r="K139" i="33"/>
  <c r="M139" i="33"/>
  <c r="O139" i="33"/>
  <c r="Q139" i="33"/>
  <c r="S139" i="33"/>
  <c r="U139" i="33"/>
  <c r="W139" i="33"/>
  <c r="Y139" i="33"/>
  <c r="AA139" i="33"/>
  <c r="AC139" i="33"/>
  <c r="AE139" i="33"/>
  <c r="AG139" i="33"/>
  <c r="AI139" i="33"/>
  <c r="I139" i="31"/>
  <c r="K139" i="31"/>
  <c r="M139" i="31"/>
  <c r="O139" i="31"/>
  <c r="Q139" i="31"/>
  <c r="S139" i="31"/>
  <c r="U139" i="31"/>
  <c r="W139" i="31"/>
  <c r="Y139" i="31"/>
  <c r="AA139" i="31"/>
  <c r="AC139" i="31"/>
  <c r="AE139" i="31"/>
  <c r="AG139" i="31"/>
  <c r="AI139" i="31"/>
  <c r="AK139" i="31"/>
  <c r="H139" i="31"/>
  <c r="R36" i="34"/>
  <c r="E159" i="32"/>
  <c r="G159" i="32"/>
  <c r="I159" i="32"/>
  <c r="K159" i="32"/>
  <c r="M159" i="32"/>
  <c r="O159" i="32"/>
  <c r="Q159" i="32"/>
  <c r="S159" i="32"/>
  <c r="U159" i="32"/>
  <c r="W159" i="32"/>
  <c r="Y159" i="32"/>
  <c r="AA159" i="32"/>
  <c r="AC159" i="32"/>
  <c r="AE159" i="32"/>
  <c r="AG159" i="32"/>
  <c r="H159" i="33"/>
  <c r="J159" i="33"/>
  <c r="L159" i="33"/>
  <c r="N159" i="33"/>
  <c r="P159" i="33"/>
  <c r="R159" i="33"/>
  <c r="T159" i="33"/>
  <c r="V159" i="33"/>
  <c r="X159" i="33"/>
  <c r="Z159" i="33"/>
  <c r="AB159" i="33"/>
  <c r="AD159" i="33"/>
  <c r="AF159" i="33"/>
  <c r="AH159" i="33"/>
  <c r="AJ159" i="33"/>
  <c r="F159" i="33"/>
  <c r="J159" i="31"/>
  <c r="L159" i="31"/>
  <c r="N159" i="31"/>
  <c r="P159" i="31"/>
  <c r="R159" i="31"/>
  <c r="T159" i="31"/>
  <c r="V159" i="31"/>
  <c r="X159" i="31"/>
  <c r="Z159" i="31"/>
  <c r="AB159" i="31"/>
  <c r="AD159" i="31"/>
  <c r="AF159" i="31"/>
  <c r="AH159" i="31"/>
  <c r="AJ159" i="31"/>
  <c r="AL159" i="31"/>
  <c r="F159" i="32"/>
  <c r="H159" i="32"/>
  <c r="J159" i="32"/>
  <c r="L159" i="32"/>
  <c r="N159" i="32"/>
  <c r="P159" i="32"/>
  <c r="R159" i="32"/>
  <c r="T159" i="32"/>
  <c r="V159" i="32"/>
  <c r="X159" i="32"/>
  <c r="Z159" i="32"/>
  <c r="AB159" i="32"/>
  <c r="AD159" i="32"/>
  <c r="AF159" i="32"/>
  <c r="D159" i="32"/>
  <c r="G159" i="33"/>
  <c r="I159" i="33"/>
  <c r="K159" i="33"/>
  <c r="M159" i="33"/>
  <c r="O159" i="33"/>
  <c r="Q159" i="33"/>
  <c r="S159" i="33"/>
  <c r="U159" i="33"/>
  <c r="W159" i="33"/>
  <c r="Y159" i="33"/>
  <c r="AA159" i="33"/>
  <c r="AC159" i="33"/>
  <c r="AE159" i="33"/>
  <c r="AG159" i="33"/>
  <c r="AI159" i="33"/>
  <c r="K159" i="31"/>
  <c r="O159" i="31"/>
  <c r="S159" i="31"/>
  <c r="W159" i="31"/>
  <c r="AA159" i="31"/>
  <c r="AE159" i="31"/>
  <c r="AI159" i="31"/>
  <c r="H159" i="31"/>
  <c r="R56" i="34"/>
  <c r="I159" i="31"/>
  <c r="M159" i="31"/>
  <c r="Q159" i="31"/>
  <c r="U159" i="31"/>
  <c r="Y159" i="31"/>
  <c r="AC159" i="31"/>
  <c r="AG159" i="31"/>
  <c r="AK159" i="31"/>
  <c r="F142" i="32"/>
  <c r="H142" i="32"/>
  <c r="J142" i="32"/>
  <c r="L142" i="32"/>
  <c r="N142" i="32"/>
  <c r="P142" i="32"/>
  <c r="R142" i="32"/>
  <c r="T142" i="32"/>
  <c r="V142" i="32"/>
  <c r="X142" i="32"/>
  <c r="Z142" i="32"/>
  <c r="AB142" i="32"/>
  <c r="AD142" i="32"/>
  <c r="AF142" i="32"/>
  <c r="D142" i="32"/>
  <c r="H142" i="33"/>
  <c r="J142" i="33"/>
  <c r="L142" i="33"/>
  <c r="N142" i="33"/>
  <c r="P142" i="33"/>
  <c r="R142" i="33"/>
  <c r="T142" i="33"/>
  <c r="V142" i="33"/>
  <c r="X142" i="33"/>
  <c r="Z142" i="33"/>
  <c r="AB142" i="33"/>
  <c r="AD142" i="33"/>
  <c r="AF142" i="33"/>
  <c r="AH142" i="33"/>
  <c r="AJ142" i="33"/>
  <c r="J142" i="31"/>
  <c r="L142" i="31"/>
  <c r="N142" i="31"/>
  <c r="P142" i="31"/>
  <c r="R142" i="31"/>
  <c r="T142" i="31"/>
  <c r="V142" i="31"/>
  <c r="X142" i="31"/>
  <c r="Z142" i="31"/>
  <c r="AB142" i="31"/>
  <c r="AD142" i="31"/>
  <c r="AF142" i="31"/>
  <c r="AH142" i="31"/>
  <c r="AJ142" i="31"/>
  <c r="AL142" i="31"/>
  <c r="E142" i="32"/>
  <c r="G142" i="32"/>
  <c r="I142" i="32"/>
  <c r="K142" i="32"/>
  <c r="M142" i="32"/>
  <c r="O142" i="32"/>
  <c r="Q142" i="32"/>
  <c r="S142" i="32"/>
  <c r="U142" i="32"/>
  <c r="W142" i="32"/>
  <c r="Y142" i="32"/>
  <c r="AA142" i="32"/>
  <c r="AC142" i="32"/>
  <c r="AE142" i="32"/>
  <c r="AG142" i="32"/>
  <c r="G142" i="33"/>
  <c r="I142" i="33"/>
  <c r="K142" i="33"/>
  <c r="M142" i="33"/>
  <c r="O142" i="33"/>
  <c r="Q142" i="33"/>
  <c r="S142" i="33"/>
  <c r="U142" i="33"/>
  <c r="W142" i="33"/>
  <c r="Y142" i="33"/>
  <c r="AA142" i="33"/>
  <c r="AC142" i="33"/>
  <c r="AE142" i="33"/>
  <c r="AG142" i="33"/>
  <c r="AI142" i="33"/>
  <c r="F142" i="33"/>
  <c r="I142" i="31"/>
  <c r="K142" i="31"/>
  <c r="M142" i="31"/>
  <c r="O142" i="31"/>
  <c r="Q142" i="31"/>
  <c r="S142" i="31"/>
  <c r="U142" i="31"/>
  <c r="W142" i="31"/>
  <c r="Y142" i="31"/>
  <c r="AA142" i="31"/>
  <c r="AC142" i="31"/>
  <c r="AE142" i="31"/>
  <c r="AG142" i="31"/>
  <c r="AI142" i="31"/>
  <c r="AK142" i="31"/>
  <c r="H142" i="31"/>
  <c r="R39" i="34"/>
  <c r="F138" i="32"/>
  <c r="H138" i="32"/>
  <c r="J138" i="32"/>
  <c r="L138" i="32"/>
  <c r="N138" i="32"/>
  <c r="P138" i="32"/>
  <c r="R138" i="32"/>
  <c r="T138" i="32"/>
  <c r="V138" i="32"/>
  <c r="X138" i="32"/>
  <c r="Z138" i="32"/>
  <c r="AB138" i="32"/>
  <c r="AD138" i="32"/>
  <c r="AF138" i="32"/>
  <c r="D138" i="32"/>
  <c r="H138" i="33"/>
  <c r="J138" i="33"/>
  <c r="L138" i="33"/>
  <c r="N138" i="33"/>
  <c r="P138" i="33"/>
  <c r="R138" i="33"/>
  <c r="T138" i="33"/>
  <c r="V138" i="33"/>
  <c r="X138" i="33"/>
  <c r="Z138" i="33"/>
  <c r="AB138" i="33"/>
  <c r="AD138" i="33"/>
  <c r="AF138" i="33"/>
  <c r="AH138" i="33"/>
  <c r="AJ138" i="33"/>
  <c r="J138" i="31"/>
  <c r="L138" i="31"/>
  <c r="N138" i="31"/>
  <c r="P138" i="31"/>
  <c r="R138" i="31"/>
  <c r="T138" i="31"/>
  <c r="V138" i="31"/>
  <c r="X138" i="31"/>
  <c r="Z138" i="31"/>
  <c r="AB138" i="31"/>
  <c r="AD138" i="31"/>
  <c r="AF138" i="31"/>
  <c r="AH138" i="31"/>
  <c r="AJ138" i="31"/>
  <c r="AL138" i="31"/>
  <c r="E138" i="32"/>
  <c r="G138" i="32"/>
  <c r="I138" i="32"/>
  <c r="K138" i="32"/>
  <c r="M138" i="32"/>
  <c r="O138" i="32"/>
  <c r="Q138" i="32"/>
  <c r="S138" i="32"/>
  <c r="U138" i="32"/>
  <c r="W138" i="32"/>
  <c r="Y138" i="32"/>
  <c r="AA138" i="32"/>
  <c r="AC138" i="32"/>
  <c r="AE138" i="32"/>
  <c r="AG138" i="32"/>
  <c r="G138" i="33"/>
  <c r="I138" i="33"/>
  <c r="K138" i="33"/>
  <c r="M138" i="33"/>
  <c r="O138" i="33"/>
  <c r="Q138" i="33"/>
  <c r="S138" i="33"/>
  <c r="U138" i="33"/>
  <c r="W138" i="33"/>
  <c r="Y138" i="33"/>
  <c r="AA138" i="33"/>
  <c r="AC138" i="33"/>
  <c r="AE138" i="33"/>
  <c r="AG138" i="33"/>
  <c r="AI138" i="33"/>
  <c r="F138" i="33"/>
  <c r="I138" i="31"/>
  <c r="K138" i="31"/>
  <c r="M138" i="31"/>
  <c r="O138" i="31"/>
  <c r="Q138" i="31"/>
  <c r="S138" i="31"/>
  <c r="U138" i="31"/>
  <c r="W138" i="31"/>
  <c r="Y138" i="31"/>
  <c r="AA138" i="31"/>
  <c r="AC138" i="31"/>
  <c r="AE138" i="31"/>
  <c r="AG138" i="31"/>
  <c r="AI138" i="31"/>
  <c r="AK138" i="31"/>
  <c r="H138" i="31"/>
  <c r="R35" i="34"/>
  <c r="AI168" i="33"/>
  <c r="AH169" i="33"/>
  <c r="AJ169" i="33"/>
  <c r="AI172" i="33"/>
  <c r="AH168" i="33"/>
  <c r="AJ168" i="33"/>
  <c r="AI169" i="33"/>
  <c r="AH172" i="33"/>
  <c r="AJ172" i="33"/>
  <c r="AI186" i="33"/>
  <c r="AH189" i="33"/>
  <c r="AJ189" i="33"/>
  <c r="AI190" i="33"/>
  <c r="AH168" i="31"/>
  <c r="AJ168" i="31"/>
  <c r="AL168" i="31"/>
  <c r="AI169" i="31"/>
  <c r="AK169" i="31"/>
  <c r="AH172" i="31"/>
  <c r="AJ172" i="31"/>
  <c r="AL172" i="31"/>
  <c r="AH186" i="31"/>
  <c r="AJ186" i="31"/>
  <c r="AL186" i="31"/>
  <c r="AI189" i="31"/>
  <c r="AK189" i="31"/>
  <c r="AH190" i="31"/>
  <c r="AJ190" i="31"/>
  <c r="AL190" i="31"/>
  <c r="F158" i="32"/>
  <c r="H158" i="32"/>
  <c r="J158" i="32"/>
  <c r="L158" i="32"/>
  <c r="N158" i="32"/>
  <c r="P158" i="32"/>
  <c r="R158" i="32"/>
  <c r="T158" i="32"/>
  <c r="V158" i="32"/>
  <c r="X158" i="32"/>
  <c r="Z158" i="32"/>
  <c r="AB158" i="32"/>
  <c r="AD158" i="32"/>
  <c r="AF158" i="32"/>
  <c r="D158" i="32"/>
  <c r="H158" i="33"/>
  <c r="J158" i="33"/>
  <c r="L158" i="33"/>
  <c r="N158" i="33"/>
  <c r="P158" i="33"/>
  <c r="R158" i="33"/>
  <c r="T158" i="33"/>
  <c r="V158" i="33"/>
  <c r="X158" i="33"/>
  <c r="Z158" i="33"/>
  <c r="AB158" i="33"/>
  <c r="AD158" i="33"/>
  <c r="AF158" i="33"/>
  <c r="AH158" i="33"/>
  <c r="AJ158" i="33"/>
  <c r="J158" i="31"/>
  <c r="L158" i="31"/>
  <c r="N158" i="31"/>
  <c r="P158" i="31"/>
  <c r="R158" i="31"/>
  <c r="T158" i="31"/>
  <c r="V158" i="31"/>
  <c r="X158" i="31"/>
  <c r="Z158" i="31"/>
  <c r="AB158" i="31"/>
  <c r="AD158" i="31"/>
  <c r="AF158" i="31"/>
  <c r="AH158" i="31"/>
  <c r="AH188" i="31"/>
  <c r="AJ158" i="31"/>
  <c r="AJ188" i="31"/>
  <c r="AL158" i="31"/>
  <c r="AL188" i="31"/>
  <c r="E158" i="32"/>
  <c r="G158" i="32"/>
  <c r="I158" i="32"/>
  <c r="K158" i="32"/>
  <c r="M158" i="32"/>
  <c r="O158" i="32"/>
  <c r="Q158" i="32"/>
  <c r="S158" i="32"/>
  <c r="U158" i="32"/>
  <c r="W158" i="32"/>
  <c r="Y158" i="32"/>
  <c r="AA158" i="32"/>
  <c r="AC158" i="32"/>
  <c r="AE158" i="32"/>
  <c r="AG158" i="32"/>
  <c r="G158" i="33"/>
  <c r="I158" i="33"/>
  <c r="K158" i="33"/>
  <c r="M158" i="33"/>
  <c r="O158" i="33"/>
  <c r="Q158" i="33"/>
  <c r="S158" i="33"/>
  <c r="U158" i="33"/>
  <c r="W158" i="33"/>
  <c r="Y158" i="33"/>
  <c r="AA158" i="33"/>
  <c r="AC158" i="33"/>
  <c r="AE158" i="33"/>
  <c r="AG158" i="33"/>
  <c r="AI158" i="33"/>
  <c r="AI188" i="33"/>
  <c r="F158" i="33"/>
  <c r="I158" i="31"/>
  <c r="M158" i="31"/>
  <c r="Q158" i="31"/>
  <c r="U158" i="31"/>
  <c r="Y158" i="31"/>
  <c r="AC158" i="31"/>
  <c r="AG158" i="31"/>
  <c r="AK158" i="31"/>
  <c r="K158" i="31"/>
  <c r="O158" i="31"/>
  <c r="S158" i="31"/>
  <c r="W158" i="31"/>
  <c r="AA158" i="31"/>
  <c r="AE158" i="31"/>
  <c r="AI158" i="31"/>
  <c r="H158" i="31"/>
  <c r="R55" i="34"/>
  <c r="E141" i="32"/>
  <c r="G141" i="32"/>
  <c r="I141" i="32"/>
  <c r="K141" i="32"/>
  <c r="M141" i="32"/>
  <c r="O141" i="32"/>
  <c r="Q141" i="32"/>
  <c r="S141" i="32"/>
  <c r="U141" i="32"/>
  <c r="W141" i="32"/>
  <c r="Y141" i="32"/>
  <c r="AA141" i="32"/>
  <c r="AC141" i="32"/>
  <c r="AE141" i="32"/>
  <c r="AG141" i="32"/>
  <c r="H141" i="33"/>
  <c r="J141" i="33"/>
  <c r="L141" i="33"/>
  <c r="N141" i="33"/>
  <c r="P141" i="33"/>
  <c r="R141" i="33"/>
  <c r="T141" i="33"/>
  <c r="V141" i="33"/>
  <c r="X141" i="33"/>
  <c r="Z141" i="33"/>
  <c r="AB141" i="33"/>
  <c r="AD141" i="33"/>
  <c r="AF141" i="33"/>
  <c r="AH141" i="33"/>
  <c r="AH171" i="33"/>
  <c r="AJ141" i="33"/>
  <c r="AJ171" i="33"/>
  <c r="F141" i="33"/>
  <c r="J141" i="31"/>
  <c r="L141" i="31"/>
  <c r="N141" i="31"/>
  <c r="P141" i="31"/>
  <c r="R141" i="31"/>
  <c r="T141" i="31"/>
  <c r="V141" i="31"/>
  <c r="X141" i="31"/>
  <c r="Z141" i="31"/>
  <c r="AB141" i="31"/>
  <c r="AD141" i="31"/>
  <c r="AF141" i="31"/>
  <c r="AH141" i="31"/>
  <c r="AJ141" i="31"/>
  <c r="AL141" i="31"/>
  <c r="F141" i="32"/>
  <c r="H141" i="32"/>
  <c r="J141" i="32"/>
  <c r="L141" i="32"/>
  <c r="N141" i="32"/>
  <c r="P141" i="32"/>
  <c r="R141" i="32"/>
  <c r="T141" i="32"/>
  <c r="V141" i="32"/>
  <c r="X141" i="32"/>
  <c r="Z141" i="32"/>
  <c r="AB141" i="32"/>
  <c r="AD141" i="32"/>
  <c r="AF141" i="32"/>
  <c r="D141" i="32"/>
  <c r="G141" i="33"/>
  <c r="I141" i="33"/>
  <c r="K141" i="33"/>
  <c r="M141" i="33"/>
  <c r="O141" i="33"/>
  <c r="Q141" i="33"/>
  <c r="S141" i="33"/>
  <c r="U141" i="33"/>
  <c r="W141" i="33"/>
  <c r="Y141" i="33"/>
  <c r="AA141" i="33"/>
  <c r="AC141" i="33"/>
  <c r="AE141" i="33"/>
  <c r="AG141" i="33"/>
  <c r="AI141" i="33"/>
  <c r="AI171" i="33"/>
  <c r="I141" i="31"/>
  <c r="K141" i="31"/>
  <c r="M141" i="31"/>
  <c r="O141" i="31"/>
  <c r="Q141" i="31"/>
  <c r="S141" i="31"/>
  <c r="U141" i="31"/>
  <c r="W141" i="31"/>
  <c r="Y141" i="31"/>
  <c r="AA141" i="31"/>
  <c r="AC141" i="31"/>
  <c r="AE141" i="31"/>
  <c r="AG141" i="31"/>
  <c r="AI141" i="31"/>
  <c r="AI171" i="31"/>
  <c r="AK141" i="31"/>
  <c r="AK171" i="31"/>
  <c r="H141" i="31"/>
  <c r="R38" i="34"/>
  <c r="E137" i="32"/>
  <c r="G137" i="32"/>
  <c r="I137" i="32"/>
  <c r="K137" i="32"/>
  <c r="M137" i="32"/>
  <c r="O137" i="32"/>
  <c r="Q137" i="32"/>
  <c r="S137" i="32"/>
  <c r="U137" i="32"/>
  <c r="W137" i="32"/>
  <c r="Y137" i="32"/>
  <c r="AA137" i="32"/>
  <c r="AC137" i="32"/>
  <c r="AE137" i="32"/>
  <c r="AG137" i="32"/>
  <c r="H137" i="33"/>
  <c r="J137" i="33"/>
  <c r="L137" i="33"/>
  <c r="N137" i="33"/>
  <c r="P137" i="33"/>
  <c r="R137" i="33"/>
  <c r="T137" i="33"/>
  <c r="V137" i="33"/>
  <c r="X137" i="33"/>
  <c r="Z137" i="33"/>
  <c r="AB137" i="33"/>
  <c r="AD137" i="33"/>
  <c r="AF137" i="33"/>
  <c r="AH137" i="33"/>
  <c r="AJ137" i="33"/>
  <c r="F137" i="33"/>
  <c r="H137" i="31"/>
  <c r="J137" i="31"/>
  <c r="L137" i="31"/>
  <c r="N137" i="31"/>
  <c r="P137" i="31"/>
  <c r="R137" i="31"/>
  <c r="T137" i="31"/>
  <c r="V137" i="31"/>
  <c r="X137" i="31"/>
  <c r="Z137" i="31"/>
  <c r="AB137" i="31"/>
  <c r="AD137" i="31"/>
  <c r="AF137" i="31"/>
  <c r="AH137" i="31"/>
  <c r="AH167" i="31"/>
  <c r="AJ137" i="31"/>
  <c r="AJ167" i="31"/>
  <c r="AL137" i="31"/>
  <c r="AL167" i="31"/>
  <c r="F137" i="32"/>
  <c r="H137" i="32"/>
  <c r="J137" i="32"/>
  <c r="L137" i="32"/>
  <c r="N137" i="32"/>
  <c r="P137" i="32"/>
  <c r="R137" i="32"/>
  <c r="T137" i="32"/>
  <c r="V137" i="32"/>
  <c r="X137" i="32"/>
  <c r="Z137" i="32"/>
  <c r="AB137" i="32"/>
  <c r="AD137" i="32"/>
  <c r="AF137" i="32"/>
  <c r="G137" i="33"/>
  <c r="I137" i="33"/>
  <c r="K137" i="33"/>
  <c r="M137" i="33"/>
  <c r="O137" i="33"/>
  <c r="Q137" i="33"/>
  <c r="S137" i="33"/>
  <c r="U137" i="33"/>
  <c r="W137" i="33"/>
  <c r="Y137" i="33"/>
  <c r="AA137" i="33"/>
  <c r="AC137" i="33"/>
  <c r="AE137" i="33"/>
  <c r="AG137" i="33"/>
  <c r="AI137" i="33"/>
  <c r="AI167" i="33"/>
  <c r="D137" i="32"/>
  <c r="I137" i="31"/>
  <c r="K137" i="31"/>
  <c r="M137" i="31"/>
  <c r="O137" i="31"/>
  <c r="Q137" i="31"/>
  <c r="S137" i="31"/>
  <c r="U137" i="31"/>
  <c r="W137" i="31"/>
  <c r="Y137" i="31"/>
  <c r="AA137" i="31"/>
  <c r="AC137" i="31"/>
  <c r="AE137" i="31"/>
  <c r="AG137" i="31"/>
  <c r="AI137" i="31"/>
  <c r="AK137" i="31"/>
  <c r="R34" i="34"/>
  <c r="R30" i="34"/>
  <c r="E157" i="32"/>
  <c r="G157" i="32"/>
  <c r="I157" i="32"/>
  <c r="K157" i="32"/>
  <c r="M157" i="32"/>
  <c r="O157" i="32"/>
  <c r="Q157" i="32"/>
  <c r="S157" i="32"/>
  <c r="U157" i="32"/>
  <c r="W157" i="32"/>
  <c r="Y157" i="32"/>
  <c r="AA157" i="32"/>
  <c r="AC157" i="32"/>
  <c r="AE157" i="32"/>
  <c r="AG157" i="32"/>
  <c r="H157" i="33"/>
  <c r="J157" i="33"/>
  <c r="L157" i="33"/>
  <c r="N157" i="33"/>
  <c r="P157" i="33"/>
  <c r="R157" i="33"/>
  <c r="T157" i="33"/>
  <c r="V157" i="33"/>
  <c r="X157" i="33"/>
  <c r="Z157" i="33"/>
  <c r="AB157" i="33"/>
  <c r="AD157" i="33"/>
  <c r="AF157" i="33"/>
  <c r="AH157" i="33"/>
  <c r="AH187" i="33"/>
  <c r="AJ157" i="33"/>
  <c r="AJ187" i="33"/>
  <c r="F157" i="33"/>
  <c r="J157" i="31"/>
  <c r="L157" i="31"/>
  <c r="N157" i="31"/>
  <c r="P157" i="31"/>
  <c r="R157" i="31"/>
  <c r="T157" i="31"/>
  <c r="V157" i="31"/>
  <c r="X157" i="31"/>
  <c r="Z157" i="31"/>
  <c r="AB157" i="31"/>
  <c r="AD157" i="31"/>
  <c r="AF157" i="31"/>
  <c r="AH157" i="31"/>
  <c r="AJ157" i="31"/>
  <c r="AL157" i="31"/>
  <c r="F157" i="32"/>
  <c r="H157" i="32"/>
  <c r="J157" i="32"/>
  <c r="L157" i="32"/>
  <c r="N157" i="32"/>
  <c r="P157" i="32"/>
  <c r="R157" i="32"/>
  <c r="T157" i="32"/>
  <c r="V157" i="32"/>
  <c r="X157" i="32"/>
  <c r="Z157" i="32"/>
  <c r="AB157" i="32"/>
  <c r="AD157" i="32"/>
  <c r="AF157" i="32"/>
  <c r="D157" i="32"/>
  <c r="G157" i="33"/>
  <c r="I157" i="33"/>
  <c r="K157" i="33"/>
  <c r="M157" i="33"/>
  <c r="O157" i="33"/>
  <c r="Q157" i="33"/>
  <c r="S157" i="33"/>
  <c r="U157" i="33"/>
  <c r="W157" i="33"/>
  <c r="Y157" i="33"/>
  <c r="AA157" i="33"/>
  <c r="AC157" i="33"/>
  <c r="AE157" i="33"/>
  <c r="AG157" i="33"/>
  <c r="AI157" i="33"/>
  <c r="K157" i="31"/>
  <c r="O157" i="31"/>
  <c r="S157" i="31"/>
  <c r="W157" i="31"/>
  <c r="AA157" i="31"/>
  <c r="AE157" i="31"/>
  <c r="AI157" i="31"/>
  <c r="AI187" i="31"/>
  <c r="H157" i="31"/>
  <c r="R54" i="34"/>
  <c r="I157" i="31"/>
  <c r="M157" i="31"/>
  <c r="Q157" i="31"/>
  <c r="U157" i="31"/>
  <c r="Y157" i="31"/>
  <c r="AC157" i="31"/>
  <c r="AG157" i="31"/>
  <c r="AK157" i="31"/>
  <c r="AK187" i="31"/>
  <c r="F140" i="32"/>
  <c r="H140" i="32"/>
  <c r="J140" i="32"/>
  <c r="L140" i="32"/>
  <c r="N140" i="32"/>
  <c r="P140" i="32"/>
  <c r="R140" i="32"/>
  <c r="T140" i="32"/>
  <c r="V140" i="32"/>
  <c r="X140" i="32"/>
  <c r="Z140" i="32"/>
  <c r="AB140" i="32"/>
  <c r="AD140" i="32"/>
  <c r="AF140" i="32"/>
  <c r="D140" i="32"/>
  <c r="H140" i="33"/>
  <c r="J140" i="33"/>
  <c r="L140" i="33"/>
  <c r="N140" i="33"/>
  <c r="P140" i="33"/>
  <c r="R140" i="33"/>
  <c r="T140" i="33"/>
  <c r="V140" i="33"/>
  <c r="X140" i="33"/>
  <c r="Z140" i="33"/>
  <c r="AB140" i="33"/>
  <c r="AD140" i="33"/>
  <c r="AF140" i="33"/>
  <c r="AH140" i="33"/>
  <c r="AH170" i="33"/>
  <c r="AJ140" i="33"/>
  <c r="AJ170" i="33"/>
  <c r="J140" i="31"/>
  <c r="L140" i="31"/>
  <c r="N140" i="31"/>
  <c r="P140" i="31"/>
  <c r="R140" i="31"/>
  <c r="T140" i="31"/>
  <c r="V140" i="31"/>
  <c r="X140" i="31"/>
  <c r="Z140" i="31"/>
  <c r="AB140" i="31"/>
  <c r="AD140" i="31"/>
  <c r="AF140" i="31"/>
  <c r="AH140" i="31"/>
  <c r="AH170" i="31"/>
  <c r="AJ140" i="31"/>
  <c r="AJ170" i="31"/>
  <c r="AL140" i="31"/>
  <c r="AL170" i="31"/>
  <c r="E140" i="32"/>
  <c r="G140" i="32"/>
  <c r="I140" i="32"/>
  <c r="K140" i="32"/>
  <c r="M140" i="32"/>
  <c r="O140" i="32"/>
  <c r="Q140" i="32"/>
  <c r="S140" i="32"/>
  <c r="U140" i="32"/>
  <c r="W140" i="32"/>
  <c r="Y140" i="32"/>
  <c r="AA140" i="32"/>
  <c r="AC140" i="32"/>
  <c r="AE140" i="32"/>
  <c r="AG140" i="32"/>
  <c r="G140" i="33"/>
  <c r="I140" i="33"/>
  <c r="K140" i="33"/>
  <c r="M140" i="33"/>
  <c r="O140" i="33"/>
  <c r="Q140" i="33"/>
  <c r="S140" i="33"/>
  <c r="U140" i="33"/>
  <c r="W140" i="33"/>
  <c r="Y140" i="33"/>
  <c r="AA140" i="33"/>
  <c r="AC140" i="33"/>
  <c r="AE140" i="33"/>
  <c r="AG140" i="33"/>
  <c r="AI140" i="33"/>
  <c r="AI170" i="33"/>
  <c r="F140" i="33"/>
  <c r="I140" i="31"/>
  <c r="K140" i="31"/>
  <c r="M140" i="31"/>
  <c r="O140" i="31"/>
  <c r="Q140" i="31"/>
  <c r="S140" i="31"/>
  <c r="U140" i="31"/>
  <c r="W140" i="31"/>
  <c r="Y140" i="31"/>
  <c r="AA140" i="31"/>
  <c r="AC140" i="31"/>
  <c r="AE140" i="31"/>
  <c r="AG140" i="31"/>
  <c r="AI140" i="31"/>
  <c r="AK140" i="31"/>
  <c r="H140" i="31"/>
  <c r="R37" i="34"/>
  <c r="AH186" i="33"/>
  <c r="AJ186" i="33"/>
  <c r="AI187" i="33"/>
  <c r="AH188" i="33"/>
  <c r="AJ188" i="33"/>
  <c r="AI189" i="33"/>
  <c r="AH190" i="33"/>
  <c r="AJ190" i="33"/>
  <c r="AH167" i="33"/>
  <c r="AJ167" i="33"/>
  <c r="AI168" i="31"/>
  <c r="AK168" i="31"/>
  <c r="AH169" i="31"/>
  <c r="AJ169" i="31"/>
  <c r="AL169" i="31"/>
  <c r="AI170" i="31"/>
  <c r="AK170" i="31"/>
  <c r="AH171" i="31"/>
  <c r="AJ171" i="31"/>
  <c r="AL171" i="31"/>
  <c r="AI172" i="31"/>
  <c r="AK172" i="31"/>
  <c r="AI186" i="31"/>
  <c r="AK186" i="31"/>
  <c r="AH187" i="31"/>
  <c r="AJ187" i="31"/>
  <c r="AL187" i="31"/>
  <c r="AI188" i="31"/>
  <c r="AK188" i="31"/>
  <c r="AH189" i="31"/>
  <c r="AJ189" i="31"/>
  <c r="AL189" i="31"/>
  <c r="AI190" i="31"/>
  <c r="AK190" i="31"/>
  <c r="AI167" i="31"/>
  <c r="AK167" i="31"/>
  <c r="Q30" i="34"/>
  <c r="AF112" i="25"/>
  <c r="AK172" i="25"/>
  <c r="AF82" i="25"/>
  <c r="AK82" i="25"/>
  <c r="AG82" i="25"/>
  <c r="AG112" i="25"/>
  <c r="AL172" i="25"/>
  <c r="AF114" i="25"/>
  <c r="AK174" i="25"/>
  <c r="AF84" i="25"/>
  <c r="AK84" i="25"/>
  <c r="AF116" i="25"/>
  <c r="AK176" i="25"/>
  <c r="AF86" i="25"/>
  <c r="AK86" i="25"/>
  <c r="AG86" i="25"/>
  <c r="AG116" i="25"/>
  <c r="AL176" i="25"/>
  <c r="AF118" i="25"/>
  <c r="AK178" i="25"/>
  <c r="AF88" i="25"/>
  <c r="AF120" i="25"/>
  <c r="AK180" i="25"/>
  <c r="AF90" i="25"/>
  <c r="AK90" i="25"/>
  <c r="AG90" i="25"/>
  <c r="AG120" i="25"/>
  <c r="AL180" i="25"/>
  <c r="AF122" i="25"/>
  <c r="AK182" i="25"/>
  <c r="AF92" i="25"/>
  <c r="AK92" i="25"/>
  <c r="AF124" i="25"/>
  <c r="AK184" i="25"/>
  <c r="AF94" i="25"/>
  <c r="AK94" i="25"/>
  <c r="AG94" i="25"/>
  <c r="AG124" i="25"/>
  <c r="AL94" i="25"/>
  <c r="AL184" i="25"/>
  <c r="AG83" i="25"/>
  <c r="AG113" i="25"/>
  <c r="AL83" i="25"/>
  <c r="AL173" i="25"/>
  <c r="AF83" i="25"/>
  <c r="AF113" i="25"/>
  <c r="AK173" i="25"/>
  <c r="AH85" i="25"/>
  <c r="AH115" i="25"/>
  <c r="AM175" i="25"/>
  <c r="AG87" i="25"/>
  <c r="AG117" i="25"/>
  <c r="AL177" i="25"/>
  <c r="AF87" i="25"/>
  <c r="AF117" i="25"/>
  <c r="AK177" i="25"/>
  <c r="AH89" i="25"/>
  <c r="AH119" i="25"/>
  <c r="AM179" i="25"/>
  <c r="AG91" i="25"/>
  <c r="AG121" i="25"/>
  <c r="AL181" i="25"/>
  <c r="AF91" i="25"/>
  <c r="AF121" i="25"/>
  <c r="AK181" i="25"/>
  <c r="AH93" i="25"/>
  <c r="AH123" i="25"/>
  <c r="AM183" i="25"/>
  <c r="AH82" i="25"/>
  <c r="AH112" i="25"/>
  <c r="AM172" i="25"/>
  <c r="AH84" i="25"/>
  <c r="AH114" i="25"/>
  <c r="AM174" i="25"/>
  <c r="AG84" i="25"/>
  <c r="AG114" i="25"/>
  <c r="AL174" i="25"/>
  <c r="AH86" i="25"/>
  <c r="AH116" i="25"/>
  <c r="AM176" i="25"/>
  <c r="AH88" i="25"/>
  <c r="AH118" i="25"/>
  <c r="AM178" i="25"/>
  <c r="AG88" i="25"/>
  <c r="AG118" i="25"/>
  <c r="AL178" i="25"/>
  <c r="AH90" i="25"/>
  <c r="AH120" i="25"/>
  <c r="AM180" i="25"/>
  <c r="AH92" i="25"/>
  <c r="AH122" i="25"/>
  <c r="AM182" i="25"/>
  <c r="AG92" i="25"/>
  <c r="AG122" i="25"/>
  <c r="AL182" i="25"/>
  <c r="AH94" i="25"/>
  <c r="AH124" i="25"/>
  <c r="AM184" i="25"/>
  <c r="AH83" i="25"/>
  <c r="AH113" i="25"/>
  <c r="AM173" i="25"/>
  <c r="AG85" i="25"/>
  <c r="AG115" i="25"/>
  <c r="AL175" i="25"/>
  <c r="AF85" i="25"/>
  <c r="AF115" i="25"/>
  <c r="AK175" i="25"/>
  <c r="AH87" i="25"/>
  <c r="AH117" i="25"/>
  <c r="AM177" i="25"/>
  <c r="AG89" i="25"/>
  <c r="AG119" i="25"/>
  <c r="AL179" i="25"/>
  <c r="AF89" i="25"/>
  <c r="AF119" i="25"/>
  <c r="AK179" i="25"/>
  <c r="AH91" i="25"/>
  <c r="AH121" i="25"/>
  <c r="AM181" i="25"/>
  <c r="AG93" i="25"/>
  <c r="AG123" i="25"/>
  <c r="AL183" i="25"/>
  <c r="AF93" i="25"/>
  <c r="AF123" i="25"/>
  <c r="AK183" i="25"/>
  <c r="AG213" i="35"/>
  <c r="AG209" i="35"/>
  <c r="AH207" i="35"/>
  <c r="AG206" i="35"/>
  <c r="AH206" i="35"/>
  <c r="AG210" i="35"/>
  <c r="AH210" i="35"/>
  <c r="AG205" i="35"/>
  <c r="AH203" i="35"/>
  <c r="AH213" i="35"/>
  <c r="AH209" i="35"/>
  <c r="AG207" i="35"/>
  <c r="AG204" i="35"/>
  <c r="AH204" i="35"/>
  <c r="AG208" i="35"/>
  <c r="AH208" i="35"/>
  <c r="AH205" i="35"/>
  <c r="AG203" i="35"/>
  <c r="AA21" i="35"/>
  <c r="AB21" i="35"/>
  <c r="Y43" i="35"/>
  <c r="Y43" i="25"/>
  <c r="AR130" i="26"/>
  <c r="B190" i="26"/>
  <c r="AM190" i="26"/>
  <c r="AR126" i="26"/>
  <c r="B186" i="26"/>
  <c r="AM186" i="26"/>
  <c r="AR122" i="26"/>
  <c r="B182" i="26"/>
  <c r="AM182" i="26"/>
  <c r="AR118" i="26"/>
  <c r="B178" i="26"/>
  <c r="AM178" i="26"/>
  <c r="AR114" i="26"/>
  <c r="B174" i="26"/>
  <c r="AM174" i="26"/>
  <c r="AR110" i="26"/>
  <c r="B170" i="26"/>
  <c r="AM170" i="26"/>
  <c r="AR129" i="26"/>
  <c r="B189" i="26"/>
  <c r="AM189" i="26"/>
  <c r="AR127" i="26"/>
  <c r="B187" i="26"/>
  <c r="AM187" i="26"/>
  <c r="AR125" i="26"/>
  <c r="B185" i="26"/>
  <c r="AM185" i="26"/>
  <c r="AR123" i="26"/>
  <c r="B183" i="26"/>
  <c r="AM183" i="26"/>
  <c r="AR121" i="26"/>
  <c r="B181" i="26"/>
  <c r="AM181" i="26"/>
  <c r="AR119" i="26"/>
  <c r="B179" i="26"/>
  <c r="AM179" i="26"/>
  <c r="AR117" i="26"/>
  <c r="B177" i="26"/>
  <c r="AM177" i="26"/>
  <c r="AR115" i="26"/>
  <c r="B175" i="26"/>
  <c r="AM175" i="26"/>
  <c r="AR113" i="26"/>
  <c r="B173" i="26"/>
  <c r="AM173" i="26"/>
  <c r="AR111" i="26"/>
  <c r="B171" i="26"/>
  <c r="AM171" i="26"/>
  <c r="AR109" i="26"/>
  <c r="B169" i="26"/>
  <c r="AM169" i="26"/>
  <c r="AR107" i="26"/>
  <c r="AR131" i="26"/>
  <c r="B167" i="26"/>
  <c r="AM167" i="26"/>
  <c r="AM34" i="26"/>
  <c r="AV173" i="32"/>
  <c r="AM59" i="26"/>
  <c r="AM55" i="26"/>
  <c r="AR128" i="26"/>
  <c r="B188" i="26"/>
  <c r="AM188" i="26"/>
  <c r="AR124" i="26"/>
  <c r="B184" i="26"/>
  <c r="AM184" i="26"/>
  <c r="AR120" i="26"/>
  <c r="B180" i="26"/>
  <c r="AM180" i="26"/>
  <c r="AR116" i="26"/>
  <c r="B176" i="26"/>
  <c r="AM176" i="26"/>
  <c r="AR112" i="26"/>
  <c r="B172" i="26"/>
  <c r="AM172" i="26"/>
  <c r="AR108" i="26"/>
  <c r="B168" i="26"/>
  <c r="AM168" i="26"/>
  <c r="AR131" i="30"/>
  <c r="AR131" i="27"/>
  <c r="AV174" i="32"/>
  <c r="AV175" i="32"/>
  <c r="AV176" i="32"/>
  <c r="AV177" i="32"/>
  <c r="AV178" i="32"/>
  <c r="AV179" i="32"/>
  <c r="AV180" i="32"/>
  <c r="AV181" i="32"/>
  <c r="AV182" i="32"/>
  <c r="AV183" i="32"/>
  <c r="AV184" i="32"/>
  <c r="AV185" i="32"/>
  <c r="AM65" i="26"/>
  <c r="AM57" i="26"/>
  <c r="AN68" i="26"/>
  <c r="AN66" i="26"/>
  <c r="AM85" i="33"/>
  <c r="AN85" i="33"/>
  <c r="AN89" i="33"/>
  <c r="AM89" i="33"/>
  <c r="AN86" i="33"/>
  <c r="AM86" i="33"/>
  <c r="AM93" i="33"/>
  <c r="AN93" i="33"/>
  <c r="AN92" i="33"/>
  <c r="AM92" i="33"/>
  <c r="AM83" i="33"/>
  <c r="AN83" i="33"/>
  <c r="AM87" i="33"/>
  <c r="AN87" i="33"/>
  <c r="AN90" i="33"/>
  <c r="AM90" i="33"/>
  <c r="AN84" i="33"/>
  <c r="AM84" i="33"/>
  <c r="AN88" i="33"/>
  <c r="AM88" i="33"/>
  <c r="AM91" i="33"/>
  <c r="AN91" i="33"/>
  <c r="AM95" i="33"/>
  <c r="AN95" i="33"/>
  <c r="AN94" i="33"/>
  <c r="AM94" i="33"/>
  <c r="AM86" i="32"/>
  <c r="AN86" i="32"/>
  <c r="AN90" i="32"/>
  <c r="AM90" i="32"/>
  <c r="AN85" i="32"/>
  <c r="AM85" i="32"/>
  <c r="AN89" i="32"/>
  <c r="AM89" i="32"/>
  <c r="AM93" i="32"/>
  <c r="AN93" i="32"/>
  <c r="AN92" i="32"/>
  <c r="AM92" i="32"/>
  <c r="AM84" i="32"/>
  <c r="AN84" i="32"/>
  <c r="AM88" i="32"/>
  <c r="AN88" i="32"/>
  <c r="AN83" i="32"/>
  <c r="AM83" i="32"/>
  <c r="AN87" i="32"/>
  <c r="AM87" i="32"/>
  <c r="AM91" i="32"/>
  <c r="AN91" i="32"/>
  <c r="AM95" i="32"/>
  <c r="AN95" i="32"/>
  <c r="AN94" i="32"/>
  <c r="AM94" i="32"/>
  <c r="AM86" i="31"/>
  <c r="AN86" i="31"/>
  <c r="AN90" i="31"/>
  <c r="AM90" i="31"/>
  <c r="AN83" i="31"/>
  <c r="AM83" i="31"/>
  <c r="AN87" i="31"/>
  <c r="AM87" i="31"/>
  <c r="AM93" i="31"/>
  <c r="AN93" i="31"/>
  <c r="AN92" i="31"/>
  <c r="AM92" i="31"/>
  <c r="AM84" i="31"/>
  <c r="AN84" i="31"/>
  <c r="AM88" i="31"/>
  <c r="AN88" i="31"/>
  <c r="AN85" i="31"/>
  <c r="AM85" i="31"/>
  <c r="AN89" i="31"/>
  <c r="AM89" i="31"/>
  <c r="AM91" i="31"/>
  <c r="AN91" i="31"/>
  <c r="AM95" i="31"/>
  <c r="AN95" i="31"/>
  <c r="AN94" i="31"/>
  <c r="AM94" i="31"/>
  <c r="AN79" i="30"/>
  <c r="AM79" i="30"/>
  <c r="AM83" i="30"/>
  <c r="AN83" i="30"/>
  <c r="AM80" i="30"/>
  <c r="AN80" i="30"/>
  <c r="AM85" i="30"/>
  <c r="AN85" i="30"/>
  <c r="AN89" i="30"/>
  <c r="AM89" i="30"/>
  <c r="AM94" i="30"/>
  <c r="AN94" i="30"/>
  <c r="AN86" i="30"/>
  <c r="AM86" i="30"/>
  <c r="AM92" i="30"/>
  <c r="AN92" i="30"/>
  <c r="AM100" i="30"/>
  <c r="AN100" i="30"/>
  <c r="AN91" i="30"/>
  <c r="AM91" i="30"/>
  <c r="AN95" i="30"/>
  <c r="AM95" i="30"/>
  <c r="AN99" i="30"/>
  <c r="AM99" i="30"/>
  <c r="AN81" i="30"/>
  <c r="AM81" i="30"/>
  <c r="AN77" i="30"/>
  <c r="AM77" i="30"/>
  <c r="AN82" i="30"/>
  <c r="AM82" i="30"/>
  <c r="AM78" i="30"/>
  <c r="AN78" i="30"/>
  <c r="AM87" i="30"/>
  <c r="AN87" i="30"/>
  <c r="AM90" i="30"/>
  <c r="AN90" i="30"/>
  <c r="AM98" i="30"/>
  <c r="AN98" i="30"/>
  <c r="AN84" i="30"/>
  <c r="AM84" i="30"/>
  <c r="AN88" i="30"/>
  <c r="AM88" i="30"/>
  <c r="AM96" i="30"/>
  <c r="AN96" i="30"/>
  <c r="AN93" i="30"/>
  <c r="AM93" i="30"/>
  <c r="AN97" i="30"/>
  <c r="AM97" i="30"/>
  <c r="AM80" i="27"/>
  <c r="AN80" i="27"/>
  <c r="AM84" i="27"/>
  <c r="AN84" i="27"/>
  <c r="AM88" i="27"/>
  <c r="AN88" i="27"/>
  <c r="AN79" i="27"/>
  <c r="AM79" i="27"/>
  <c r="AN83" i="27"/>
  <c r="AM83" i="27"/>
  <c r="AN87" i="27"/>
  <c r="AM87" i="27"/>
  <c r="AM91" i="27"/>
  <c r="AN91" i="27"/>
  <c r="AM95" i="27"/>
  <c r="AN95" i="27"/>
  <c r="AM99" i="27"/>
  <c r="AN99" i="27"/>
  <c r="AN94" i="27"/>
  <c r="AM94" i="27"/>
  <c r="AN98" i="27"/>
  <c r="AM98" i="27"/>
  <c r="AN77" i="27"/>
  <c r="AM77" i="27"/>
  <c r="AM78" i="27"/>
  <c r="AN78" i="27"/>
  <c r="AM82" i="27"/>
  <c r="AN82" i="27"/>
  <c r="AM86" i="27"/>
  <c r="AN86" i="27"/>
  <c r="AN90" i="27"/>
  <c r="AM90" i="27"/>
  <c r="AN81" i="27"/>
  <c r="AM81" i="27"/>
  <c r="AN85" i="27"/>
  <c r="AM85" i="27"/>
  <c r="AN89" i="27"/>
  <c r="AM89" i="27"/>
  <c r="AM93" i="27"/>
  <c r="AN93" i="27"/>
  <c r="AM97" i="27"/>
  <c r="AN97" i="27"/>
  <c r="AN92" i="27"/>
  <c r="AM92" i="27"/>
  <c r="AN96" i="27"/>
  <c r="AM96" i="27"/>
  <c r="AN100" i="27"/>
  <c r="AM100" i="27"/>
  <c r="AM81" i="26"/>
  <c r="AN81" i="26"/>
  <c r="AM85" i="26"/>
  <c r="AN85" i="26"/>
  <c r="AM89" i="26"/>
  <c r="AN89" i="26"/>
  <c r="AN80" i="26"/>
  <c r="AM80" i="26"/>
  <c r="AN84" i="26"/>
  <c r="AM84" i="26"/>
  <c r="AN88" i="26"/>
  <c r="AM88" i="26"/>
  <c r="AM93" i="26"/>
  <c r="AN93" i="26"/>
  <c r="AM97" i="26"/>
  <c r="AN97" i="26"/>
  <c r="AN92" i="26"/>
  <c r="AM92" i="26"/>
  <c r="AN96" i="26"/>
  <c r="AM96" i="26"/>
  <c r="AN100" i="26"/>
  <c r="AM100" i="26"/>
  <c r="AM77" i="26"/>
  <c r="AN77" i="26"/>
  <c r="AM79" i="26"/>
  <c r="AN79" i="26"/>
  <c r="AM83" i="26"/>
  <c r="AN83" i="26"/>
  <c r="AM87" i="26"/>
  <c r="AN87" i="26"/>
  <c r="AN78" i="26"/>
  <c r="AM78" i="26"/>
  <c r="AN82" i="26"/>
  <c r="AM82" i="26"/>
  <c r="AN86" i="26"/>
  <c r="AM86" i="26"/>
  <c r="AN90" i="26"/>
  <c r="AM90" i="26"/>
  <c r="AM91" i="26"/>
  <c r="AN91" i="26"/>
  <c r="AM95" i="26"/>
  <c r="AN95" i="26"/>
  <c r="AM99" i="26"/>
  <c r="AN99" i="26"/>
  <c r="AN94" i="26"/>
  <c r="AM94" i="26"/>
  <c r="AN98" i="26"/>
  <c r="AM98" i="26"/>
  <c r="AM80" i="13"/>
  <c r="AN80" i="13"/>
  <c r="AM84" i="13"/>
  <c r="AN84" i="13"/>
  <c r="AM88" i="13"/>
  <c r="AN88" i="13"/>
  <c r="AN79" i="13"/>
  <c r="AM79" i="13"/>
  <c r="AN83" i="13"/>
  <c r="AM83" i="13"/>
  <c r="AN87" i="13"/>
  <c r="AM87" i="13"/>
  <c r="AM93" i="13"/>
  <c r="AN93" i="13"/>
  <c r="AM97" i="13"/>
  <c r="AN97" i="13"/>
  <c r="AN92" i="13"/>
  <c r="AM92" i="13"/>
  <c r="AN96" i="13"/>
  <c r="AM96" i="13"/>
  <c r="AN100" i="13"/>
  <c r="AM100" i="13"/>
  <c r="AM78" i="13"/>
  <c r="AN78" i="13"/>
  <c r="AM82" i="13"/>
  <c r="AN82" i="13"/>
  <c r="AM86" i="13"/>
  <c r="AN86" i="13"/>
  <c r="AN90" i="13"/>
  <c r="AM90" i="13"/>
  <c r="AN77" i="13"/>
  <c r="AM77" i="13"/>
  <c r="AN81" i="13"/>
  <c r="AM81" i="13"/>
  <c r="AN85" i="13"/>
  <c r="AM85" i="13"/>
  <c r="AN89" i="13"/>
  <c r="AM89" i="13"/>
  <c r="AM91" i="13"/>
  <c r="AN91" i="13"/>
  <c r="AM95" i="13"/>
  <c r="AN95" i="13"/>
  <c r="AM99" i="13"/>
  <c r="AN99" i="13"/>
  <c r="AN94" i="13"/>
  <c r="AM94" i="13"/>
  <c r="AN98" i="13"/>
  <c r="AM98" i="13"/>
  <c r="AM78" i="12"/>
  <c r="AN78" i="12"/>
  <c r="AM82" i="12"/>
  <c r="AN82" i="12"/>
  <c r="AM86" i="12"/>
  <c r="AN86" i="12"/>
  <c r="AN90" i="12"/>
  <c r="AM90" i="12"/>
  <c r="AN81" i="12"/>
  <c r="AM81" i="12"/>
  <c r="AN85" i="12"/>
  <c r="AM85" i="12"/>
  <c r="AN89" i="12"/>
  <c r="AM89" i="12"/>
  <c r="AM91" i="12"/>
  <c r="AN91" i="12"/>
  <c r="AM95" i="12"/>
  <c r="AN95" i="12"/>
  <c r="AM99" i="12"/>
  <c r="AN99" i="12"/>
  <c r="AN94" i="12"/>
  <c r="AM94" i="12"/>
  <c r="AN98" i="12"/>
  <c r="AM98" i="12"/>
  <c r="AN77" i="12"/>
  <c r="AM77" i="12"/>
  <c r="AM80" i="12"/>
  <c r="AN80" i="12"/>
  <c r="AM84" i="12"/>
  <c r="AN84" i="12"/>
  <c r="AM88" i="12"/>
  <c r="AN88" i="12"/>
  <c r="AN79" i="12"/>
  <c r="AM79" i="12"/>
  <c r="AN83" i="12"/>
  <c r="AM83" i="12"/>
  <c r="AN87" i="12"/>
  <c r="AM87" i="12"/>
  <c r="AM93" i="12"/>
  <c r="AN93" i="12"/>
  <c r="AM97" i="12"/>
  <c r="AN97" i="12"/>
  <c r="AN92" i="12"/>
  <c r="AM92" i="12"/>
  <c r="AN96" i="12"/>
  <c r="AM96" i="12"/>
  <c r="AN100" i="12"/>
  <c r="AM100" i="12"/>
  <c r="AN79" i="11"/>
  <c r="AM79" i="11"/>
  <c r="AM78" i="11"/>
  <c r="AN78" i="11"/>
  <c r="AM85" i="11"/>
  <c r="AN85" i="11"/>
  <c r="AM89" i="11"/>
  <c r="AN89" i="11"/>
  <c r="AM97" i="11"/>
  <c r="AN97" i="11"/>
  <c r="AN82" i="11"/>
  <c r="AM82" i="11"/>
  <c r="AN86" i="11"/>
  <c r="AM86" i="11"/>
  <c r="AN90" i="11"/>
  <c r="AM90" i="11"/>
  <c r="AM95" i="11"/>
  <c r="AN95" i="11"/>
  <c r="AN92" i="11"/>
  <c r="AM92" i="11"/>
  <c r="AN96" i="11"/>
  <c r="AM96" i="11"/>
  <c r="AN100" i="11"/>
  <c r="AM100" i="11"/>
  <c r="AM81" i="11"/>
  <c r="AN81" i="11"/>
  <c r="AN77" i="11"/>
  <c r="AM77" i="11"/>
  <c r="AM80" i="11"/>
  <c r="AN80" i="11"/>
  <c r="AM83" i="11"/>
  <c r="AN83" i="11"/>
  <c r="AM87" i="11"/>
  <c r="AN87" i="11"/>
  <c r="AM93" i="11"/>
  <c r="AN93" i="11"/>
  <c r="AN84" i="11"/>
  <c r="AM84" i="11"/>
  <c r="AN88" i="11"/>
  <c r="AM88" i="11"/>
  <c r="AM91" i="11"/>
  <c r="AN91" i="11"/>
  <c r="AM99" i="11"/>
  <c r="AN99" i="11"/>
  <c r="AN94" i="11"/>
  <c r="AM94" i="11"/>
  <c r="AN98" i="11"/>
  <c r="AM98" i="11"/>
  <c r="AM78" i="10"/>
  <c r="AN78" i="10"/>
  <c r="AM82" i="10"/>
  <c r="AN82" i="10"/>
  <c r="AM86" i="10"/>
  <c r="AN86" i="10"/>
  <c r="AN90" i="10"/>
  <c r="AM90" i="10"/>
  <c r="AN81" i="10"/>
  <c r="AM81" i="10"/>
  <c r="AN85" i="10"/>
  <c r="AM85" i="10"/>
  <c r="AN89" i="10"/>
  <c r="AM89" i="10"/>
  <c r="AM95" i="10"/>
  <c r="AN95" i="10"/>
  <c r="AM99" i="10"/>
  <c r="AN99" i="10"/>
  <c r="AN94" i="10"/>
  <c r="AM94" i="10"/>
  <c r="AN98" i="10"/>
  <c r="AM98" i="10"/>
  <c r="AN77" i="10"/>
  <c r="AM77" i="10"/>
  <c r="AM80" i="10"/>
  <c r="AN80" i="10"/>
  <c r="AM84" i="10"/>
  <c r="AN84" i="10"/>
  <c r="AM88" i="10"/>
  <c r="AN88" i="10"/>
  <c r="AM91" i="10"/>
  <c r="AN91" i="10"/>
  <c r="AN79" i="10"/>
  <c r="AM79" i="10"/>
  <c r="AN83" i="10"/>
  <c r="AM83" i="10"/>
  <c r="AN87" i="10"/>
  <c r="AM87" i="10"/>
  <c r="AM93" i="10"/>
  <c r="AN93" i="10"/>
  <c r="AM97" i="10"/>
  <c r="AN97" i="10"/>
  <c r="AN92" i="10"/>
  <c r="AM92" i="10"/>
  <c r="AN96" i="10"/>
  <c r="AM96" i="10"/>
  <c r="AN100" i="10"/>
  <c r="AM100" i="10"/>
  <c r="AN79" i="9"/>
  <c r="AM79" i="9"/>
  <c r="AM78" i="9"/>
  <c r="AN78" i="9"/>
  <c r="AM82" i="9"/>
  <c r="AN82" i="9"/>
  <c r="AM86" i="9"/>
  <c r="AN86" i="9"/>
  <c r="AM92" i="9"/>
  <c r="AN92" i="9"/>
  <c r="AN81" i="9"/>
  <c r="AM81" i="9"/>
  <c r="AN85" i="9"/>
  <c r="AM85" i="9"/>
  <c r="AN89" i="9"/>
  <c r="AM89" i="9"/>
  <c r="AM94" i="9"/>
  <c r="AN94" i="9"/>
  <c r="AN91" i="9"/>
  <c r="AM91" i="9"/>
  <c r="AN95" i="9"/>
  <c r="AM95" i="9"/>
  <c r="AM99" i="9"/>
  <c r="AN99" i="9"/>
  <c r="AN100" i="9"/>
  <c r="AM100" i="9"/>
  <c r="AN77" i="9"/>
  <c r="AM77" i="9"/>
  <c r="AM80" i="9"/>
  <c r="AN80" i="9"/>
  <c r="AM84" i="9"/>
  <c r="AN84" i="9"/>
  <c r="AM88" i="9"/>
  <c r="AN88" i="9"/>
  <c r="AN96" i="9"/>
  <c r="AM96" i="9"/>
  <c r="AN83" i="9"/>
  <c r="AM83" i="9"/>
  <c r="AN87" i="9"/>
  <c r="AM87" i="9"/>
  <c r="AM90" i="9"/>
  <c r="AN90" i="9"/>
  <c r="AN93" i="9"/>
  <c r="AM93" i="9"/>
  <c r="AM97" i="9"/>
  <c r="AN97" i="9"/>
  <c r="AN98" i="9"/>
  <c r="AM98" i="9"/>
  <c r="AM80" i="8"/>
  <c r="AN80" i="8"/>
  <c r="AM84" i="8"/>
  <c r="AN84" i="8"/>
  <c r="AM88" i="8"/>
  <c r="AN88" i="8"/>
  <c r="AN79" i="8"/>
  <c r="AM79" i="8"/>
  <c r="AN83" i="8"/>
  <c r="AM83" i="8"/>
  <c r="AN87" i="8"/>
  <c r="AM87" i="8"/>
  <c r="AM93" i="8"/>
  <c r="AN93" i="8"/>
  <c r="AM97" i="8"/>
  <c r="AN97" i="8"/>
  <c r="AN92" i="8"/>
  <c r="AM92" i="8"/>
  <c r="AN96" i="8"/>
  <c r="AM96" i="8"/>
  <c r="AN100" i="8"/>
  <c r="AM100" i="8"/>
  <c r="AN77" i="8"/>
  <c r="AM77" i="8"/>
  <c r="AM78" i="8"/>
  <c r="AN78" i="8"/>
  <c r="AM82" i="8"/>
  <c r="AN82" i="8"/>
  <c r="AM86" i="8"/>
  <c r="AN86" i="8"/>
  <c r="AN90" i="8"/>
  <c r="AM90" i="8"/>
  <c r="AN81" i="8"/>
  <c r="AM81" i="8"/>
  <c r="AN85" i="8"/>
  <c r="AM85" i="8"/>
  <c r="AN89" i="8"/>
  <c r="AM89" i="8"/>
  <c r="AM91" i="8"/>
  <c r="AN91" i="8"/>
  <c r="AM95" i="8"/>
  <c r="AN95" i="8"/>
  <c r="AM99" i="8"/>
  <c r="AN99" i="8"/>
  <c r="AN94" i="8"/>
  <c r="AM94" i="8"/>
  <c r="AN98" i="8"/>
  <c r="AM98" i="8"/>
  <c r="AM80" i="7"/>
  <c r="AN80" i="7"/>
  <c r="AM84" i="7"/>
  <c r="AN84" i="7"/>
  <c r="AM88" i="7"/>
  <c r="AN88" i="7"/>
  <c r="AN90" i="7"/>
  <c r="AM90" i="7"/>
  <c r="AN77" i="7"/>
  <c r="AM77" i="7"/>
  <c r="AN81" i="7"/>
  <c r="AM81" i="7"/>
  <c r="AN85" i="7"/>
  <c r="AM85" i="7"/>
  <c r="AN89" i="7"/>
  <c r="AM89" i="7"/>
  <c r="AM93" i="7"/>
  <c r="AN93" i="7"/>
  <c r="AM97" i="7"/>
  <c r="AN97" i="7"/>
  <c r="AN92" i="7"/>
  <c r="AM92" i="7"/>
  <c r="AN96" i="7"/>
  <c r="AM96" i="7"/>
  <c r="AN100" i="7"/>
  <c r="AM100" i="7"/>
  <c r="AM78" i="7"/>
  <c r="AN78" i="7"/>
  <c r="AM82" i="7"/>
  <c r="AN82" i="7"/>
  <c r="AM86" i="7"/>
  <c r="AN86" i="7"/>
  <c r="AN79" i="7"/>
  <c r="AM79" i="7"/>
  <c r="AN83" i="7"/>
  <c r="AM83" i="7"/>
  <c r="AN87" i="7"/>
  <c r="AM87" i="7"/>
  <c r="AM91" i="7"/>
  <c r="AN91" i="7"/>
  <c r="AM95" i="7"/>
  <c r="AN95" i="7"/>
  <c r="AM99" i="7"/>
  <c r="AN99" i="7"/>
  <c r="AN94" i="7"/>
  <c r="AM94" i="7"/>
  <c r="AN98" i="7"/>
  <c r="AM98" i="7"/>
  <c r="AM99" i="6"/>
  <c r="AN99" i="6"/>
  <c r="AM95" i="6"/>
  <c r="AN95" i="6"/>
  <c r="AM91" i="6"/>
  <c r="AN91" i="6"/>
  <c r="AN88" i="6"/>
  <c r="AM88" i="6"/>
  <c r="AN84" i="6"/>
  <c r="AM84" i="6"/>
  <c r="AN80" i="6"/>
  <c r="AM80" i="6"/>
  <c r="AN92" i="6"/>
  <c r="AM92" i="6"/>
  <c r="AN96" i="6"/>
  <c r="AM96" i="6"/>
  <c r="AN100" i="6"/>
  <c r="AM100" i="6"/>
  <c r="AN87" i="6"/>
  <c r="AN83" i="6"/>
  <c r="AN79" i="6"/>
  <c r="AM85" i="6"/>
  <c r="AM77" i="6"/>
  <c r="AN90" i="6"/>
  <c r="AM90" i="6"/>
  <c r="AN86" i="6"/>
  <c r="AM86" i="6"/>
  <c r="AN82" i="6"/>
  <c r="AM82" i="6"/>
  <c r="AN78" i="6"/>
  <c r="AM78" i="6"/>
  <c r="AN94" i="6"/>
  <c r="AM94" i="6"/>
  <c r="AN98" i="6"/>
  <c r="AM98" i="6"/>
  <c r="AN89" i="6"/>
  <c r="AN81" i="6"/>
  <c r="AR131" i="6"/>
  <c r="AM80" i="4"/>
  <c r="AN80" i="4"/>
  <c r="AM84" i="4"/>
  <c r="AN84" i="4"/>
  <c r="AM88" i="4"/>
  <c r="AN88" i="4"/>
  <c r="AN79" i="4"/>
  <c r="AM79" i="4"/>
  <c r="AN83" i="4"/>
  <c r="AM83" i="4"/>
  <c r="AN87" i="4"/>
  <c r="AM87" i="4"/>
  <c r="AM93" i="4"/>
  <c r="AN93" i="4"/>
  <c r="AM97" i="4"/>
  <c r="AN97" i="4"/>
  <c r="AN92" i="4"/>
  <c r="AM92" i="4"/>
  <c r="AN96" i="4"/>
  <c r="AM96" i="4"/>
  <c r="AN100" i="4"/>
  <c r="AM100" i="4"/>
  <c r="AM78" i="4"/>
  <c r="AN78" i="4"/>
  <c r="AM82" i="4"/>
  <c r="AN82" i="4"/>
  <c r="AM86" i="4"/>
  <c r="AN86" i="4"/>
  <c r="AN90" i="4"/>
  <c r="AM90" i="4"/>
  <c r="AN77" i="4"/>
  <c r="AM77" i="4"/>
  <c r="AN81" i="4"/>
  <c r="AM81" i="4"/>
  <c r="AN85" i="4"/>
  <c r="AM85" i="4"/>
  <c r="AN89" i="4"/>
  <c r="AM89" i="4"/>
  <c r="AM91" i="4"/>
  <c r="AN91" i="4"/>
  <c r="AM95" i="4"/>
  <c r="AN95" i="4"/>
  <c r="AM99" i="4"/>
  <c r="AN99" i="4"/>
  <c r="AN94" i="4"/>
  <c r="AM94" i="4"/>
  <c r="AN98" i="4"/>
  <c r="AM98" i="4"/>
  <c r="AM80" i="16"/>
  <c r="AN80" i="16"/>
  <c r="AM84" i="16"/>
  <c r="AN84" i="16"/>
  <c r="AM88" i="16"/>
  <c r="AN88" i="16"/>
  <c r="AN79" i="16"/>
  <c r="AM79" i="16"/>
  <c r="AN83" i="16"/>
  <c r="AM83" i="16"/>
  <c r="AN87" i="16"/>
  <c r="AM87" i="16"/>
  <c r="AM93" i="16"/>
  <c r="AN93" i="16"/>
  <c r="AM97" i="16"/>
  <c r="AN97" i="16"/>
  <c r="AN92" i="16"/>
  <c r="AM92" i="16"/>
  <c r="AN96" i="16"/>
  <c r="AM96" i="16"/>
  <c r="AN100" i="16"/>
  <c r="AM100" i="16"/>
  <c r="AM78" i="16"/>
  <c r="AN78" i="16"/>
  <c r="AM82" i="16"/>
  <c r="AN82" i="16"/>
  <c r="AM86" i="16"/>
  <c r="AN86" i="16"/>
  <c r="AN90" i="16"/>
  <c r="AM90" i="16"/>
  <c r="AN81" i="16"/>
  <c r="AM81" i="16"/>
  <c r="AN85" i="16"/>
  <c r="AM85" i="16"/>
  <c r="AN89" i="16"/>
  <c r="AM89" i="16"/>
  <c r="AM91" i="16"/>
  <c r="AN91" i="16"/>
  <c r="AM95" i="16"/>
  <c r="AN95" i="16"/>
  <c r="AM99" i="16"/>
  <c r="AN99" i="16"/>
  <c r="AN94" i="16"/>
  <c r="AM94" i="16"/>
  <c r="AN98" i="16"/>
  <c r="AM98" i="16"/>
  <c r="AN77" i="16"/>
  <c r="AM77" i="16"/>
  <c r="AM35" i="31"/>
  <c r="AM34" i="31"/>
  <c r="B52" i="18"/>
  <c r="B57" i="18"/>
  <c r="B58" i="18"/>
  <c r="AM34" i="27"/>
  <c r="AM35" i="27"/>
  <c r="AN35" i="27"/>
  <c r="AN34" i="27"/>
  <c r="AR25" i="26"/>
  <c r="AQ25" i="26"/>
  <c r="AQ26" i="26"/>
  <c r="AR26" i="26"/>
  <c r="H4" i="26"/>
  <c r="B51" i="18"/>
  <c r="B55" i="18"/>
  <c r="B59" i="18"/>
  <c r="B56" i="18"/>
  <c r="B60" i="18"/>
  <c r="Y44" i="25"/>
  <c r="Y47" i="25"/>
  <c r="AB21" i="25"/>
  <c r="AA21" i="25"/>
  <c r="AC61" i="18"/>
  <c r="AC60" i="18"/>
  <c r="AC59" i="18"/>
  <c r="AC58" i="18"/>
  <c r="AC57" i="18"/>
  <c r="AC56" i="18"/>
  <c r="AC55" i="18"/>
  <c r="AC54" i="18"/>
  <c r="AC53" i="18"/>
  <c r="AC52" i="18"/>
  <c r="AC51" i="18"/>
  <c r="Y61" i="18"/>
  <c r="Y60" i="18"/>
  <c r="Y59" i="18"/>
  <c r="Y58" i="18"/>
  <c r="Y57" i="18"/>
  <c r="Y56" i="18"/>
  <c r="Y55" i="18"/>
  <c r="Y54" i="18"/>
  <c r="Y53" i="18"/>
  <c r="Y52" i="18"/>
  <c r="Y51" i="18"/>
  <c r="U61" i="18"/>
  <c r="U60" i="18"/>
  <c r="U59" i="18"/>
  <c r="U58" i="18"/>
  <c r="U57" i="18"/>
  <c r="U56" i="18"/>
  <c r="U55" i="18"/>
  <c r="U54" i="18"/>
  <c r="U53" i="18"/>
  <c r="U52" i="18"/>
  <c r="U51" i="18"/>
  <c r="Q61" i="18"/>
  <c r="Q60" i="18"/>
  <c r="Q59" i="18"/>
  <c r="Q58" i="18"/>
  <c r="Q57" i="18"/>
  <c r="Q56" i="18"/>
  <c r="Q55" i="18"/>
  <c r="Q54" i="18"/>
  <c r="Q53" i="18"/>
  <c r="Q52" i="18"/>
  <c r="Q51" i="18"/>
  <c r="M61" i="18"/>
  <c r="M60" i="18"/>
  <c r="M59" i="18"/>
  <c r="M58" i="18"/>
  <c r="M57" i="18"/>
  <c r="M56" i="18"/>
  <c r="M55" i="18"/>
  <c r="M54" i="18"/>
  <c r="M53" i="18"/>
  <c r="M52" i="18"/>
  <c r="M51" i="18"/>
  <c r="I61" i="18"/>
  <c r="I60" i="18"/>
  <c r="I59" i="18"/>
  <c r="I58" i="18"/>
  <c r="I57" i="18"/>
  <c r="I56" i="18"/>
  <c r="I55" i="18"/>
  <c r="I54" i="18"/>
  <c r="I53" i="18"/>
  <c r="I52" i="18"/>
  <c r="I51" i="18"/>
  <c r="E61" i="18"/>
  <c r="E60" i="18"/>
  <c r="E59" i="18"/>
  <c r="E58" i="18"/>
  <c r="E57" i="18"/>
  <c r="E56" i="18"/>
  <c r="E55" i="18"/>
  <c r="E54" i="18"/>
  <c r="E53" i="18"/>
  <c r="E52" i="18"/>
  <c r="E51" i="18"/>
  <c r="AF61" i="18"/>
  <c r="AF60" i="18"/>
  <c r="AF59" i="18"/>
  <c r="AF58" i="18"/>
  <c r="AF57" i="18"/>
  <c r="AF56" i="18"/>
  <c r="AF55" i="18"/>
  <c r="AF54" i="18"/>
  <c r="AF53" i="18"/>
  <c r="AF52" i="18"/>
  <c r="AF51" i="18"/>
  <c r="AB61" i="18"/>
  <c r="AB60" i="18"/>
  <c r="AB59" i="18"/>
  <c r="AB58" i="18"/>
  <c r="AB57" i="18"/>
  <c r="AB56" i="18"/>
  <c r="AB55" i="18"/>
  <c r="AB54" i="18"/>
  <c r="AB53" i="18"/>
  <c r="AB52" i="18"/>
  <c r="AB51" i="18"/>
  <c r="X61" i="18"/>
  <c r="X60" i="18"/>
  <c r="X59" i="18"/>
  <c r="X58" i="18"/>
  <c r="X57" i="18"/>
  <c r="X56" i="18"/>
  <c r="X55" i="18"/>
  <c r="X54" i="18"/>
  <c r="X53" i="18"/>
  <c r="X52" i="18"/>
  <c r="X51" i="18"/>
  <c r="T61" i="18"/>
  <c r="T60" i="18"/>
  <c r="T59" i="18"/>
  <c r="T58" i="18"/>
  <c r="T57" i="18"/>
  <c r="T56" i="18"/>
  <c r="T55" i="18"/>
  <c r="T54" i="18"/>
  <c r="T53" i="18"/>
  <c r="T52" i="18"/>
  <c r="T51" i="18"/>
  <c r="P61" i="18"/>
  <c r="P60" i="18"/>
  <c r="P59" i="18"/>
  <c r="P58" i="18"/>
  <c r="P57" i="18"/>
  <c r="P56" i="18"/>
  <c r="P55" i="18"/>
  <c r="P54" i="18"/>
  <c r="P53" i="18"/>
  <c r="P52" i="18"/>
  <c r="P51" i="18"/>
  <c r="L61" i="18"/>
  <c r="L60" i="18"/>
  <c r="L59" i="18"/>
  <c r="L58" i="18"/>
  <c r="L57" i="18"/>
  <c r="L56" i="18"/>
  <c r="L55" i="18"/>
  <c r="L54" i="18"/>
  <c r="L53" i="18"/>
  <c r="L52" i="18"/>
  <c r="L51" i="18"/>
  <c r="H61" i="18"/>
  <c r="H60" i="18"/>
  <c r="H59" i="18"/>
  <c r="H58" i="18"/>
  <c r="H57" i="18"/>
  <c r="H56" i="18"/>
  <c r="H55" i="18"/>
  <c r="H54" i="18"/>
  <c r="H53" i="18"/>
  <c r="H52" i="18"/>
  <c r="H51" i="18"/>
  <c r="D61" i="18"/>
  <c r="D60" i="18"/>
  <c r="D59" i="18"/>
  <c r="D58" i="18"/>
  <c r="D57" i="18"/>
  <c r="D56" i="18"/>
  <c r="D55" i="18"/>
  <c r="D54" i="18"/>
  <c r="D53" i="18"/>
  <c r="D52" i="18"/>
  <c r="D51" i="18"/>
  <c r="AE61" i="18"/>
  <c r="AE60" i="18"/>
  <c r="AE59" i="18"/>
  <c r="AE58" i="18"/>
  <c r="AE57" i="18"/>
  <c r="AE56" i="18"/>
  <c r="AE55" i="18"/>
  <c r="AE54" i="18"/>
  <c r="AE53" i="18"/>
  <c r="AE52" i="18"/>
  <c r="AE51" i="18"/>
  <c r="AA61" i="18"/>
  <c r="AA60" i="18"/>
  <c r="AA59" i="18"/>
  <c r="AA58" i="18"/>
  <c r="AA57" i="18"/>
  <c r="AA56" i="18"/>
  <c r="AA55" i="18"/>
  <c r="AA54" i="18"/>
  <c r="AA53" i="18"/>
  <c r="AA52" i="18"/>
  <c r="AA51" i="18"/>
  <c r="W61" i="18"/>
  <c r="W60" i="18"/>
  <c r="W59" i="18"/>
  <c r="W58" i="18"/>
  <c r="W57" i="18"/>
  <c r="W56" i="18"/>
  <c r="W55" i="18"/>
  <c r="W54" i="18"/>
  <c r="W53" i="18"/>
  <c r="W52" i="18"/>
  <c r="W51" i="18"/>
  <c r="S61" i="18"/>
  <c r="S60" i="18"/>
  <c r="S59" i="18"/>
  <c r="S58" i="18"/>
  <c r="S57" i="18"/>
  <c r="S56" i="18"/>
  <c r="S55" i="18"/>
  <c r="S54" i="18"/>
  <c r="S53" i="18"/>
  <c r="S52" i="18"/>
  <c r="S51" i="18"/>
  <c r="O61" i="18"/>
  <c r="O60" i="18"/>
  <c r="O59" i="18"/>
  <c r="O58" i="18"/>
  <c r="O57" i="18"/>
  <c r="O56" i="18"/>
  <c r="O55" i="18"/>
  <c r="O54" i="18"/>
  <c r="O53" i="18"/>
  <c r="O52" i="18"/>
  <c r="O51" i="18"/>
  <c r="K61" i="18"/>
  <c r="K60" i="18"/>
  <c r="K59" i="18"/>
  <c r="K58" i="18"/>
  <c r="K57" i="18"/>
  <c r="K56" i="18"/>
  <c r="K55" i="18"/>
  <c r="K54" i="18"/>
  <c r="K53" i="18"/>
  <c r="K52" i="18"/>
  <c r="K51" i="18"/>
  <c r="G61" i="18"/>
  <c r="G60" i="18"/>
  <c r="G59" i="18"/>
  <c r="G58" i="18"/>
  <c r="G57" i="18"/>
  <c r="G56" i="18"/>
  <c r="G55" i="18"/>
  <c r="G54" i="18"/>
  <c r="G53" i="18"/>
  <c r="G52" i="18"/>
  <c r="G51" i="18"/>
  <c r="C61" i="18"/>
  <c r="C60" i="18"/>
  <c r="C59" i="18"/>
  <c r="C58" i="18"/>
  <c r="C57" i="18"/>
  <c r="C56" i="18"/>
  <c r="C55" i="18"/>
  <c r="C54" i="18"/>
  <c r="C53" i="18"/>
  <c r="C52" i="18"/>
  <c r="C51" i="18"/>
  <c r="AD61" i="18"/>
  <c r="AD60" i="18"/>
  <c r="AD59" i="18"/>
  <c r="AD58" i="18"/>
  <c r="AD57" i="18"/>
  <c r="AD56" i="18"/>
  <c r="AD55" i="18"/>
  <c r="AD54" i="18"/>
  <c r="AD53" i="18"/>
  <c r="AD52" i="18"/>
  <c r="AD51" i="18"/>
  <c r="Z61" i="18"/>
  <c r="Z60" i="18"/>
  <c r="Z59" i="18"/>
  <c r="Z58" i="18"/>
  <c r="Z57" i="18"/>
  <c r="Z56" i="18"/>
  <c r="Z55" i="18"/>
  <c r="Z54" i="18"/>
  <c r="Z53" i="18"/>
  <c r="Z52" i="18"/>
  <c r="Z51" i="18"/>
  <c r="V61" i="18"/>
  <c r="V60" i="18"/>
  <c r="V59" i="18"/>
  <c r="V58" i="18"/>
  <c r="V57" i="18"/>
  <c r="V56" i="18"/>
  <c r="V55" i="18"/>
  <c r="V54" i="18"/>
  <c r="V53" i="18"/>
  <c r="V52" i="18"/>
  <c r="V51" i="18"/>
  <c r="R61" i="18"/>
  <c r="R60" i="18"/>
  <c r="R59" i="18"/>
  <c r="R58" i="18"/>
  <c r="R57" i="18"/>
  <c r="R56" i="18"/>
  <c r="R55" i="18"/>
  <c r="R54" i="18"/>
  <c r="R53" i="18"/>
  <c r="R52" i="18"/>
  <c r="R51" i="18"/>
  <c r="N61" i="18"/>
  <c r="N60" i="18"/>
  <c r="N59" i="18"/>
  <c r="N58" i="18"/>
  <c r="N57" i="18"/>
  <c r="N56" i="18"/>
  <c r="N55" i="18"/>
  <c r="N54" i="18"/>
  <c r="N53" i="18"/>
  <c r="N52" i="18"/>
  <c r="N51" i="18"/>
  <c r="J61" i="18"/>
  <c r="J60" i="18"/>
  <c r="J59" i="18"/>
  <c r="J58" i="18"/>
  <c r="J57" i="18"/>
  <c r="J56" i="18"/>
  <c r="J55" i="18"/>
  <c r="J54" i="18"/>
  <c r="J53" i="18"/>
  <c r="J52" i="18"/>
  <c r="J51" i="18"/>
  <c r="F61" i="18"/>
  <c r="F60" i="18"/>
  <c r="F59" i="18"/>
  <c r="F58" i="18"/>
  <c r="F57" i="18"/>
  <c r="F56" i="18"/>
  <c r="F55" i="18"/>
  <c r="F54" i="18"/>
  <c r="F53" i="18"/>
  <c r="F52" i="18"/>
  <c r="F51" i="18"/>
  <c r="AC105" i="17"/>
  <c r="Z105" i="17"/>
  <c r="W105" i="17"/>
  <c r="T105" i="17"/>
  <c r="Q105" i="17"/>
  <c r="N105" i="17"/>
  <c r="K105" i="17"/>
  <c r="H105" i="17"/>
  <c r="E105" i="17"/>
  <c r="B105" i="17"/>
  <c r="AF180" i="25"/>
  <c r="AL82" i="25"/>
  <c r="AH181" i="35"/>
  <c r="AH212" i="35"/>
  <c r="AJ123" i="35"/>
  <c r="AF214" i="35"/>
  <c r="AF211" i="35"/>
  <c r="AG184" i="35"/>
  <c r="AG215" i="35"/>
  <c r="AF205" i="35"/>
  <c r="AF212" i="35"/>
  <c r="AG183" i="35"/>
  <c r="AG214" i="35"/>
  <c r="AF209" i="35"/>
  <c r="AH184" i="35"/>
  <c r="AH215" i="35"/>
  <c r="AK93" i="25"/>
  <c r="AM91" i="25"/>
  <c r="AL89" i="25"/>
  <c r="AK85" i="25"/>
  <c r="AM83" i="25"/>
  <c r="AM94" i="25"/>
  <c r="AM92" i="25"/>
  <c r="AL88" i="25"/>
  <c r="AM86" i="25"/>
  <c r="AL84" i="25"/>
  <c r="AM84" i="25"/>
  <c r="AM93" i="25"/>
  <c r="AL91" i="25"/>
  <c r="AM89" i="25"/>
  <c r="AK87" i="25"/>
  <c r="AL87" i="25"/>
  <c r="AM85" i="25"/>
  <c r="AL90" i="25"/>
  <c r="AF203" i="35"/>
  <c r="AF210" i="35"/>
  <c r="AG181" i="35"/>
  <c r="AG212" i="35"/>
  <c r="AF206" i="35"/>
  <c r="AF207" i="35"/>
  <c r="AG180" i="35"/>
  <c r="AG211" i="35"/>
  <c r="AJ124" i="35"/>
  <c r="AF215" i="35"/>
  <c r="AF208" i="35"/>
  <c r="AH183" i="35"/>
  <c r="AH214" i="35"/>
  <c r="AF204" i="35"/>
  <c r="AH180" i="35"/>
  <c r="AH211" i="35"/>
  <c r="AJ122" i="35"/>
  <c r="AF213" i="35"/>
  <c r="H164" i="26"/>
  <c r="H134" i="26"/>
  <c r="H104" i="26"/>
  <c r="H74" i="26"/>
  <c r="H43" i="26"/>
  <c r="AJ8" i="35"/>
  <c r="AJ8" i="25"/>
  <c r="AG110" i="31"/>
  <c r="AG170" i="31"/>
  <c r="AG80" i="31"/>
  <c r="AC110" i="31"/>
  <c r="AC170" i="31"/>
  <c r="AC80" i="31"/>
  <c r="Y110" i="31"/>
  <c r="Y170" i="31"/>
  <c r="Y80" i="31"/>
  <c r="U110" i="31"/>
  <c r="U170" i="31"/>
  <c r="U80" i="31"/>
  <c r="Q110" i="31"/>
  <c r="Q170" i="31"/>
  <c r="Q80" i="31"/>
  <c r="M110" i="31"/>
  <c r="M170" i="31"/>
  <c r="M80" i="31"/>
  <c r="I110" i="31"/>
  <c r="I170" i="31"/>
  <c r="I80" i="31"/>
  <c r="AE110" i="33"/>
  <c r="AE170" i="33"/>
  <c r="AE80" i="33"/>
  <c r="AA110" i="33"/>
  <c r="AA170" i="33"/>
  <c r="AA80" i="33"/>
  <c r="W110" i="33"/>
  <c r="W170" i="33"/>
  <c r="W80" i="33"/>
  <c r="S110" i="33"/>
  <c r="S170" i="33"/>
  <c r="S80" i="33"/>
  <c r="O110" i="33"/>
  <c r="O170" i="33"/>
  <c r="O80" i="33"/>
  <c r="K110" i="33"/>
  <c r="K170" i="33"/>
  <c r="K80" i="33"/>
  <c r="G110" i="33"/>
  <c r="G170" i="33"/>
  <c r="G80" i="33"/>
  <c r="AE110" i="32"/>
  <c r="AE170" i="32"/>
  <c r="AE80" i="32"/>
  <c r="AA110" i="32"/>
  <c r="AA170" i="32"/>
  <c r="AA80" i="32"/>
  <c r="W110" i="32"/>
  <c r="W170" i="32"/>
  <c r="W80" i="32"/>
  <c r="S110" i="32"/>
  <c r="S170" i="32"/>
  <c r="S80" i="32"/>
  <c r="O110" i="32"/>
  <c r="O170" i="32"/>
  <c r="O80" i="32"/>
  <c r="K110" i="32"/>
  <c r="K170" i="32"/>
  <c r="K80" i="32"/>
  <c r="G110" i="32"/>
  <c r="G80" i="32"/>
  <c r="AD110" i="31"/>
  <c r="AD170" i="31"/>
  <c r="AD80" i="31"/>
  <c r="Z110" i="31"/>
  <c r="Z170" i="31"/>
  <c r="Z80" i="31"/>
  <c r="V110" i="31"/>
  <c r="V170" i="31"/>
  <c r="V80" i="31"/>
  <c r="R110" i="31"/>
  <c r="R170" i="31"/>
  <c r="R80" i="31"/>
  <c r="N110" i="31"/>
  <c r="N170" i="31"/>
  <c r="N80" i="31"/>
  <c r="J110" i="31"/>
  <c r="J170" i="31"/>
  <c r="J80" i="31"/>
  <c r="AD110" i="33"/>
  <c r="AD170" i="33"/>
  <c r="AD80" i="33"/>
  <c r="Z110" i="33"/>
  <c r="Z170" i="33"/>
  <c r="Z80" i="33"/>
  <c r="V110" i="33"/>
  <c r="V170" i="33"/>
  <c r="V80" i="33"/>
  <c r="R110" i="33"/>
  <c r="R170" i="33"/>
  <c r="R80" i="33"/>
  <c r="N110" i="33"/>
  <c r="N170" i="33"/>
  <c r="N80" i="33"/>
  <c r="J110" i="33"/>
  <c r="J170" i="33"/>
  <c r="J80" i="33"/>
  <c r="AM140" i="32"/>
  <c r="AN140" i="32"/>
  <c r="D110" i="32"/>
  <c r="D80" i="32"/>
  <c r="AD80" i="32"/>
  <c r="AD110" i="32"/>
  <c r="AD170" i="32"/>
  <c r="Z80" i="32"/>
  <c r="Z110" i="32"/>
  <c r="Z170" i="32"/>
  <c r="V80" i="32"/>
  <c r="V110" i="32"/>
  <c r="V170" i="32"/>
  <c r="R80" i="32"/>
  <c r="R110" i="32"/>
  <c r="R170" i="32"/>
  <c r="N80" i="32"/>
  <c r="N110" i="32"/>
  <c r="N170" i="32"/>
  <c r="J80" i="32"/>
  <c r="J110" i="32"/>
  <c r="F80" i="32"/>
  <c r="F110" i="32"/>
  <c r="AG97" i="31"/>
  <c r="AG127" i="31"/>
  <c r="AG187" i="31"/>
  <c r="Y97" i="31"/>
  <c r="Y127" i="31"/>
  <c r="Y187" i="31"/>
  <c r="Q97" i="31"/>
  <c r="Q127" i="31"/>
  <c r="Q187" i="31"/>
  <c r="I127" i="31"/>
  <c r="I187" i="31"/>
  <c r="I97" i="31"/>
  <c r="AN157" i="31"/>
  <c r="AM157" i="31"/>
  <c r="H127" i="31"/>
  <c r="H97" i="31"/>
  <c r="AE127" i="31"/>
  <c r="AE187" i="31"/>
  <c r="AE97" i="31"/>
  <c r="W127" i="31"/>
  <c r="W187" i="31"/>
  <c r="W97" i="31"/>
  <c r="O127" i="31"/>
  <c r="O187" i="31"/>
  <c r="O97" i="31"/>
  <c r="AE127" i="33"/>
  <c r="AE187" i="33"/>
  <c r="AE97" i="33"/>
  <c r="AA127" i="33"/>
  <c r="AA187" i="33"/>
  <c r="AA97" i="33"/>
  <c r="W127" i="33"/>
  <c r="W187" i="33"/>
  <c r="W97" i="33"/>
  <c r="S127" i="33"/>
  <c r="S187" i="33"/>
  <c r="S97" i="33"/>
  <c r="O127" i="33"/>
  <c r="O187" i="33"/>
  <c r="O97" i="33"/>
  <c r="K127" i="33"/>
  <c r="K187" i="33"/>
  <c r="K97" i="33"/>
  <c r="G127" i="33"/>
  <c r="G187" i="33"/>
  <c r="G97" i="33"/>
  <c r="AF97" i="32"/>
  <c r="AF127" i="32"/>
  <c r="AF187" i="32"/>
  <c r="AB97" i="32"/>
  <c r="AB127" i="32"/>
  <c r="AB187" i="32"/>
  <c r="X97" i="32"/>
  <c r="X127" i="32"/>
  <c r="X187" i="32"/>
  <c r="T97" i="32"/>
  <c r="T127" i="32"/>
  <c r="T187" i="32"/>
  <c r="P97" i="32"/>
  <c r="P127" i="32"/>
  <c r="P187" i="32"/>
  <c r="L97" i="32"/>
  <c r="L127" i="32"/>
  <c r="L187" i="32"/>
  <c r="H97" i="32"/>
  <c r="H127" i="32"/>
  <c r="AD127" i="31"/>
  <c r="AD187" i="31"/>
  <c r="AD97" i="31"/>
  <c r="Z127" i="31"/>
  <c r="Z187" i="31"/>
  <c r="Z97" i="31"/>
  <c r="V127" i="31"/>
  <c r="V187" i="31"/>
  <c r="V97" i="31"/>
  <c r="R127" i="31"/>
  <c r="R187" i="31"/>
  <c r="R97" i="31"/>
  <c r="N127" i="31"/>
  <c r="N187" i="31"/>
  <c r="N97" i="31"/>
  <c r="J127" i="31"/>
  <c r="J187" i="31"/>
  <c r="J97" i="31"/>
  <c r="AF127" i="33"/>
  <c r="AF187" i="33"/>
  <c r="AF97" i="33"/>
  <c r="AB127" i="33"/>
  <c r="AB187" i="33"/>
  <c r="AB97" i="33"/>
  <c r="X127" i="33"/>
  <c r="X187" i="33"/>
  <c r="X97" i="33"/>
  <c r="T127" i="33"/>
  <c r="T187" i="33"/>
  <c r="T97" i="33"/>
  <c r="P127" i="33"/>
  <c r="P187" i="33"/>
  <c r="P97" i="33"/>
  <c r="L127" i="33"/>
  <c r="L187" i="33"/>
  <c r="L97" i="33"/>
  <c r="H127" i="33"/>
  <c r="H187" i="33"/>
  <c r="H97" i="33"/>
  <c r="AE127" i="32"/>
  <c r="AE187" i="32"/>
  <c r="AE97" i="32"/>
  <c r="AA127" i="32"/>
  <c r="AA187" i="32"/>
  <c r="AA97" i="32"/>
  <c r="W127" i="32"/>
  <c r="W187" i="32"/>
  <c r="W97" i="32"/>
  <c r="S127" i="32"/>
  <c r="S187" i="32"/>
  <c r="S97" i="32"/>
  <c r="O127" i="32"/>
  <c r="O187" i="32"/>
  <c r="O97" i="32"/>
  <c r="K127" i="32"/>
  <c r="K187" i="32"/>
  <c r="K97" i="32"/>
  <c r="G127" i="32"/>
  <c r="G97" i="32"/>
  <c r="AG107" i="31"/>
  <c r="AG167" i="31"/>
  <c r="AG77" i="31"/>
  <c r="AC107" i="31"/>
  <c r="AC167" i="31"/>
  <c r="AC77" i="31"/>
  <c r="Y107" i="31"/>
  <c r="Y167" i="31"/>
  <c r="Y77" i="31"/>
  <c r="U107" i="31"/>
  <c r="U167" i="31"/>
  <c r="U77" i="31"/>
  <c r="Q107" i="31"/>
  <c r="Q167" i="31"/>
  <c r="Q77" i="31"/>
  <c r="M107" i="31"/>
  <c r="M167" i="31"/>
  <c r="M77" i="31"/>
  <c r="I107" i="31"/>
  <c r="I167" i="31"/>
  <c r="I77" i="31"/>
  <c r="AE77" i="33"/>
  <c r="AE107" i="33"/>
  <c r="AE167" i="33"/>
  <c r="AA77" i="33"/>
  <c r="AA107" i="33"/>
  <c r="AA167" i="33"/>
  <c r="W77" i="33"/>
  <c r="W107" i="33"/>
  <c r="W167" i="33"/>
  <c r="S77" i="33"/>
  <c r="S107" i="33"/>
  <c r="S167" i="33"/>
  <c r="O77" i="33"/>
  <c r="O107" i="33"/>
  <c r="O167" i="33"/>
  <c r="K77" i="33"/>
  <c r="K107" i="33"/>
  <c r="K167" i="33"/>
  <c r="G77" i="33"/>
  <c r="G107" i="33"/>
  <c r="G167" i="33"/>
  <c r="AD107" i="32"/>
  <c r="AD167" i="32"/>
  <c r="AD77" i="32"/>
  <c r="Z107" i="32"/>
  <c r="Z167" i="32"/>
  <c r="Z77" i="32"/>
  <c r="V107" i="32"/>
  <c r="V167" i="32"/>
  <c r="V77" i="32"/>
  <c r="R107" i="32"/>
  <c r="R167" i="32"/>
  <c r="R77" i="32"/>
  <c r="N107" i="32"/>
  <c r="N167" i="32"/>
  <c r="N77" i="32"/>
  <c r="J107" i="32"/>
  <c r="J77" i="32"/>
  <c r="F107" i="32"/>
  <c r="F77" i="32"/>
  <c r="AF107" i="31"/>
  <c r="AF167" i="31"/>
  <c r="AF77" i="31"/>
  <c r="AB107" i="31"/>
  <c r="AB167" i="31"/>
  <c r="AB77" i="31"/>
  <c r="X107" i="31"/>
  <c r="X167" i="31"/>
  <c r="X77" i="31"/>
  <c r="T107" i="31"/>
  <c r="T167" i="31"/>
  <c r="T77" i="31"/>
  <c r="P107" i="31"/>
  <c r="P167" i="31"/>
  <c r="P77" i="31"/>
  <c r="L107" i="31"/>
  <c r="L167" i="31"/>
  <c r="L77" i="31"/>
  <c r="AN137" i="31"/>
  <c r="AM137" i="31"/>
  <c r="H107" i="31"/>
  <c r="H77" i="31"/>
  <c r="AF107" i="33"/>
  <c r="AF167" i="33"/>
  <c r="AF77" i="33"/>
  <c r="AB107" i="33"/>
  <c r="AB167" i="33"/>
  <c r="AB77" i="33"/>
  <c r="X107" i="33"/>
  <c r="X167" i="33"/>
  <c r="X77" i="33"/>
  <c r="T107" i="33"/>
  <c r="T167" i="33"/>
  <c r="T77" i="33"/>
  <c r="P107" i="33"/>
  <c r="P167" i="33"/>
  <c r="P77" i="33"/>
  <c r="L107" i="33"/>
  <c r="L167" i="33"/>
  <c r="L77" i="33"/>
  <c r="H107" i="33"/>
  <c r="H167" i="33"/>
  <c r="H77" i="33"/>
  <c r="AE107" i="32"/>
  <c r="AE167" i="32"/>
  <c r="AE77" i="32"/>
  <c r="AA107" i="32"/>
  <c r="AA167" i="32"/>
  <c r="AA77" i="32"/>
  <c r="W107" i="32"/>
  <c r="W167" i="32"/>
  <c r="W77" i="32"/>
  <c r="S107" i="32"/>
  <c r="S167" i="32"/>
  <c r="S77" i="32"/>
  <c r="O107" i="32"/>
  <c r="O167" i="32"/>
  <c r="O77" i="32"/>
  <c r="K107" i="32"/>
  <c r="K167" i="32"/>
  <c r="K77" i="32"/>
  <c r="G77" i="32"/>
  <c r="G107" i="32"/>
  <c r="AJ9" i="35"/>
  <c r="AJ9" i="25"/>
  <c r="AG111" i="31"/>
  <c r="AG171" i="31"/>
  <c r="AG81" i="31"/>
  <c r="AC111" i="31"/>
  <c r="AC171" i="31"/>
  <c r="AC81" i="31"/>
  <c r="Y111" i="31"/>
  <c r="Y171" i="31"/>
  <c r="Y81" i="31"/>
  <c r="U111" i="31"/>
  <c r="U171" i="31"/>
  <c r="U81" i="31"/>
  <c r="Q111" i="31"/>
  <c r="Q171" i="31"/>
  <c r="Q81" i="31"/>
  <c r="M111" i="31"/>
  <c r="M171" i="31"/>
  <c r="M81" i="31"/>
  <c r="I111" i="31"/>
  <c r="I171" i="31"/>
  <c r="I81" i="31"/>
  <c r="AG111" i="33"/>
  <c r="AG171" i="33"/>
  <c r="AG81" i="33"/>
  <c r="AC111" i="33"/>
  <c r="AC171" i="33"/>
  <c r="AC81" i="33"/>
  <c r="Y111" i="33"/>
  <c r="Y171" i="33"/>
  <c r="Y81" i="33"/>
  <c r="U111" i="33"/>
  <c r="U171" i="33"/>
  <c r="U81" i="33"/>
  <c r="Q111" i="33"/>
  <c r="Q171" i="33"/>
  <c r="Q81" i="33"/>
  <c r="M111" i="33"/>
  <c r="M171" i="33"/>
  <c r="M81" i="33"/>
  <c r="I111" i="33"/>
  <c r="I171" i="33"/>
  <c r="I81" i="33"/>
  <c r="AM141" i="32"/>
  <c r="AN141" i="32"/>
  <c r="D81" i="32"/>
  <c r="D111" i="32"/>
  <c r="AD111" i="32"/>
  <c r="AD171" i="32"/>
  <c r="AD81" i="32"/>
  <c r="Z111" i="32"/>
  <c r="Z171" i="32"/>
  <c r="Z81" i="32"/>
  <c r="V111" i="32"/>
  <c r="V171" i="32"/>
  <c r="V81" i="32"/>
  <c r="R111" i="32"/>
  <c r="R171" i="32"/>
  <c r="R81" i="32"/>
  <c r="N111" i="32"/>
  <c r="N171" i="32"/>
  <c r="N81" i="32"/>
  <c r="J111" i="32"/>
  <c r="J81" i="32"/>
  <c r="F111" i="32"/>
  <c r="F81" i="32"/>
  <c r="AF111" i="31"/>
  <c r="AF171" i="31"/>
  <c r="AF81" i="31"/>
  <c r="AB111" i="31"/>
  <c r="AB171" i="31"/>
  <c r="AB81" i="31"/>
  <c r="X111" i="31"/>
  <c r="X171" i="31"/>
  <c r="X81" i="31"/>
  <c r="T111" i="31"/>
  <c r="T171" i="31"/>
  <c r="T81" i="31"/>
  <c r="P111" i="31"/>
  <c r="P171" i="31"/>
  <c r="P81" i="31"/>
  <c r="L111" i="31"/>
  <c r="L171" i="31"/>
  <c r="L81" i="31"/>
  <c r="AN141" i="33"/>
  <c r="AM141" i="33"/>
  <c r="F111" i="33"/>
  <c r="F81" i="33"/>
  <c r="AD111" i="33"/>
  <c r="AD171" i="33"/>
  <c r="AD81" i="33"/>
  <c r="Z111" i="33"/>
  <c r="Z171" i="33"/>
  <c r="Z81" i="33"/>
  <c r="V111" i="33"/>
  <c r="V171" i="33"/>
  <c r="V81" i="33"/>
  <c r="R111" i="33"/>
  <c r="R171" i="33"/>
  <c r="R81" i="33"/>
  <c r="N111" i="33"/>
  <c r="N171" i="33"/>
  <c r="N81" i="33"/>
  <c r="J111" i="33"/>
  <c r="J171" i="33"/>
  <c r="J81" i="33"/>
  <c r="AG111" i="32"/>
  <c r="AG171" i="32"/>
  <c r="AG81" i="32"/>
  <c r="AC111" i="32"/>
  <c r="AC171" i="32"/>
  <c r="AC81" i="32"/>
  <c r="Y111" i="32"/>
  <c r="Y171" i="32"/>
  <c r="Y81" i="32"/>
  <c r="U111" i="32"/>
  <c r="U171" i="32"/>
  <c r="U81" i="32"/>
  <c r="Q111" i="32"/>
  <c r="Q171" i="32"/>
  <c r="Q81" i="32"/>
  <c r="M111" i="32"/>
  <c r="M171" i="32"/>
  <c r="M81" i="32"/>
  <c r="I111" i="32"/>
  <c r="I81" i="32"/>
  <c r="E111" i="32"/>
  <c r="E81" i="32"/>
  <c r="AM158" i="31"/>
  <c r="AN158" i="31"/>
  <c r="H98" i="31"/>
  <c r="H128" i="31"/>
  <c r="AE128" i="31"/>
  <c r="AE188" i="31"/>
  <c r="AE98" i="31"/>
  <c r="W128" i="31"/>
  <c r="W188" i="31"/>
  <c r="W98" i="31"/>
  <c r="O128" i="31"/>
  <c r="O188" i="31"/>
  <c r="O98" i="31"/>
  <c r="AC128" i="31"/>
  <c r="AC188" i="31"/>
  <c r="AC98" i="31"/>
  <c r="U128" i="31"/>
  <c r="U188" i="31"/>
  <c r="U98" i="31"/>
  <c r="M128" i="31"/>
  <c r="M188" i="31"/>
  <c r="M98" i="31"/>
  <c r="AN158" i="33"/>
  <c r="AM158" i="33"/>
  <c r="F128" i="33"/>
  <c r="F98" i="33"/>
  <c r="AG98" i="33"/>
  <c r="AG128" i="33"/>
  <c r="AG188" i="33"/>
  <c r="AC98" i="33"/>
  <c r="AC128" i="33"/>
  <c r="AC188" i="33"/>
  <c r="Y98" i="33"/>
  <c r="Y128" i="33"/>
  <c r="Y188" i="33"/>
  <c r="U98" i="33"/>
  <c r="U128" i="33"/>
  <c r="U188" i="33"/>
  <c r="Q98" i="33"/>
  <c r="Q128" i="33"/>
  <c r="Q188" i="33"/>
  <c r="M98" i="33"/>
  <c r="M128" i="33"/>
  <c r="M188" i="33"/>
  <c r="I98" i="33"/>
  <c r="I128" i="33"/>
  <c r="I188" i="33"/>
  <c r="AG128" i="32"/>
  <c r="AG188" i="32"/>
  <c r="AG98" i="32"/>
  <c r="AC128" i="32"/>
  <c r="AC188" i="32"/>
  <c r="AC98" i="32"/>
  <c r="Y128" i="32"/>
  <c r="Y188" i="32"/>
  <c r="Y98" i="32"/>
  <c r="U128" i="32"/>
  <c r="U188" i="32"/>
  <c r="U98" i="32"/>
  <c r="Q128" i="32"/>
  <c r="Q188" i="32"/>
  <c r="Q98" i="32"/>
  <c r="M128" i="32"/>
  <c r="M188" i="32"/>
  <c r="M98" i="32"/>
  <c r="I128" i="32"/>
  <c r="I98" i="32"/>
  <c r="E128" i="32"/>
  <c r="E98" i="32"/>
  <c r="AF98" i="31"/>
  <c r="AF128" i="31"/>
  <c r="AF188" i="31"/>
  <c r="AB98" i="31"/>
  <c r="AB128" i="31"/>
  <c r="AB188" i="31"/>
  <c r="X98" i="31"/>
  <c r="X128" i="31"/>
  <c r="X188" i="31"/>
  <c r="T98" i="31"/>
  <c r="T128" i="31"/>
  <c r="T188" i="31"/>
  <c r="P98" i="31"/>
  <c r="P128" i="31"/>
  <c r="P188" i="31"/>
  <c r="L98" i="31"/>
  <c r="L128" i="31"/>
  <c r="L188" i="31"/>
  <c r="AF128" i="33"/>
  <c r="AF188" i="33"/>
  <c r="AF98" i="33"/>
  <c r="AB128" i="33"/>
  <c r="AB188" i="33"/>
  <c r="AB98" i="33"/>
  <c r="X128" i="33"/>
  <c r="X188" i="33"/>
  <c r="X98" i="33"/>
  <c r="T128" i="33"/>
  <c r="T188" i="33"/>
  <c r="T98" i="33"/>
  <c r="P128" i="33"/>
  <c r="P188" i="33"/>
  <c r="P98" i="33"/>
  <c r="L128" i="33"/>
  <c r="L188" i="33"/>
  <c r="L98" i="33"/>
  <c r="H128" i="33"/>
  <c r="H188" i="33"/>
  <c r="H98" i="33"/>
  <c r="AF128" i="32"/>
  <c r="AF188" i="32"/>
  <c r="AF98" i="32"/>
  <c r="AB128" i="32"/>
  <c r="AB188" i="32"/>
  <c r="AB98" i="32"/>
  <c r="X128" i="32"/>
  <c r="X188" i="32"/>
  <c r="X98" i="32"/>
  <c r="T128" i="32"/>
  <c r="T188" i="32"/>
  <c r="T98" i="32"/>
  <c r="P128" i="32"/>
  <c r="P188" i="32"/>
  <c r="P98" i="32"/>
  <c r="L128" i="32"/>
  <c r="L188" i="32"/>
  <c r="L98" i="32"/>
  <c r="H128" i="32"/>
  <c r="H98" i="32"/>
  <c r="AM140" i="31"/>
  <c r="AN140" i="31"/>
  <c r="H110" i="31"/>
  <c r="H80" i="31"/>
  <c r="AE110" i="31"/>
  <c r="AE170" i="31"/>
  <c r="AE80" i="31"/>
  <c r="AA110" i="31"/>
  <c r="AA170" i="31"/>
  <c r="AA80" i="31"/>
  <c r="W110" i="31"/>
  <c r="W170" i="31"/>
  <c r="W80" i="31"/>
  <c r="S110" i="31"/>
  <c r="S170" i="31"/>
  <c r="S80" i="31"/>
  <c r="O110" i="31"/>
  <c r="O170" i="31"/>
  <c r="O80" i="31"/>
  <c r="K110" i="31"/>
  <c r="K170" i="31"/>
  <c r="K80" i="31"/>
  <c r="AN140" i="33"/>
  <c r="AM140" i="33"/>
  <c r="F110" i="33"/>
  <c r="F80" i="33"/>
  <c r="AG80" i="33"/>
  <c r="AG110" i="33"/>
  <c r="AG170" i="33"/>
  <c r="AC80" i="33"/>
  <c r="AC110" i="33"/>
  <c r="AC170" i="33"/>
  <c r="Y80" i="33"/>
  <c r="Y110" i="33"/>
  <c r="Y170" i="33"/>
  <c r="U80" i="33"/>
  <c r="U110" i="33"/>
  <c r="U170" i="33"/>
  <c r="Q80" i="33"/>
  <c r="Q110" i="33"/>
  <c r="Q170" i="33"/>
  <c r="M80" i="33"/>
  <c r="M110" i="33"/>
  <c r="M170" i="33"/>
  <c r="I80" i="33"/>
  <c r="I110" i="33"/>
  <c r="I170" i="33"/>
  <c r="AG110" i="32"/>
  <c r="AG170" i="32"/>
  <c r="AG80" i="32"/>
  <c r="AC110" i="32"/>
  <c r="AC170" i="32"/>
  <c r="AC80" i="32"/>
  <c r="Y110" i="32"/>
  <c r="Y170" i="32"/>
  <c r="Y80" i="32"/>
  <c r="U110" i="32"/>
  <c r="U170" i="32"/>
  <c r="U80" i="32"/>
  <c r="Q110" i="32"/>
  <c r="Q170" i="32"/>
  <c r="Q80" i="32"/>
  <c r="M110" i="32"/>
  <c r="M170" i="32"/>
  <c r="M80" i="32"/>
  <c r="I110" i="32"/>
  <c r="I80" i="32"/>
  <c r="E110" i="32"/>
  <c r="E80" i="32"/>
  <c r="AF110" i="31"/>
  <c r="AF170" i="31"/>
  <c r="AF80" i="31"/>
  <c r="AB110" i="31"/>
  <c r="AB170" i="31"/>
  <c r="AB80" i="31"/>
  <c r="X110" i="31"/>
  <c r="X170" i="31"/>
  <c r="X80" i="31"/>
  <c r="T110" i="31"/>
  <c r="T170" i="31"/>
  <c r="T80" i="31"/>
  <c r="P110" i="31"/>
  <c r="P170" i="31"/>
  <c r="P80" i="31"/>
  <c r="L110" i="31"/>
  <c r="L170" i="31"/>
  <c r="L80" i="31"/>
  <c r="AF80" i="33"/>
  <c r="AF110" i="33"/>
  <c r="AF170" i="33"/>
  <c r="AB80" i="33"/>
  <c r="AB110" i="33"/>
  <c r="AB170" i="33"/>
  <c r="X80" i="33"/>
  <c r="X110" i="33"/>
  <c r="X170" i="33"/>
  <c r="T80" i="33"/>
  <c r="T110" i="33"/>
  <c r="T170" i="33"/>
  <c r="P80" i="33"/>
  <c r="P110" i="33"/>
  <c r="P170" i="33"/>
  <c r="L80" i="33"/>
  <c r="L110" i="33"/>
  <c r="L170" i="33"/>
  <c r="H80" i="33"/>
  <c r="H110" i="33"/>
  <c r="H170" i="33"/>
  <c r="AF110" i="32"/>
  <c r="AF170" i="32"/>
  <c r="AF80" i="32"/>
  <c r="AB110" i="32"/>
  <c r="AB170" i="32"/>
  <c r="AB80" i="32"/>
  <c r="X110" i="32"/>
  <c r="X170" i="32"/>
  <c r="X80" i="32"/>
  <c r="T110" i="32"/>
  <c r="T170" i="32"/>
  <c r="T80" i="32"/>
  <c r="P110" i="32"/>
  <c r="P170" i="32"/>
  <c r="P80" i="32"/>
  <c r="L110" i="32"/>
  <c r="L170" i="32"/>
  <c r="L80" i="32"/>
  <c r="H110" i="32"/>
  <c r="H80" i="32"/>
  <c r="AC97" i="31"/>
  <c r="AC127" i="31"/>
  <c r="AC187" i="31"/>
  <c r="U97" i="31"/>
  <c r="U127" i="31"/>
  <c r="U187" i="31"/>
  <c r="M127" i="31"/>
  <c r="M187" i="31"/>
  <c r="M97" i="31"/>
  <c r="AJ25" i="35"/>
  <c r="AJ25" i="25"/>
  <c r="AA127" i="31"/>
  <c r="AA187" i="31"/>
  <c r="AA97" i="31"/>
  <c r="S127" i="31"/>
  <c r="S187" i="31"/>
  <c r="S97" i="31"/>
  <c r="K127" i="31"/>
  <c r="K187" i="31"/>
  <c r="K97" i="31"/>
  <c r="AG127" i="33"/>
  <c r="AG187" i="33"/>
  <c r="AG97" i="33"/>
  <c r="AC127" i="33"/>
  <c r="AC187" i="33"/>
  <c r="AC97" i="33"/>
  <c r="Y127" i="33"/>
  <c r="Y187" i="33"/>
  <c r="Y97" i="33"/>
  <c r="U127" i="33"/>
  <c r="U187" i="33"/>
  <c r="U97" i="33"/>
  <c r="Q127" i="33"/>
  <c r="Q187" i="33"/>
  <c r="Q97" i="33"/>
  <c r="M127" i="33"/>
  <c r="M187" i="33"/>
  <c r="M97" i="33"/>
  <c r="I127" i="33"/>
  <c r="I187" i="33"/>
  <c r="I97" i="33"/>
  <c r="AM157" i="32"/>
  <c r="AN157" i="32"/>
  <c r="D97" i="32"/>
  <c r="D127" i="32"/>
  <c r="AD127" i="32"/>
  <c r="AD187" i="32"/>
  <c r="AD97" i="32"/>
  <c r="Z127" i="32"/>
  <c r="Z187" i="32"/>
  <c r="Z97" i="32"/>
  <c r="V127" i="32"/>
  <c r="V187" i="32"/>
  <c r="V97" i="32"/>
  <c r="R127" i="32"/>
  <c r="R187" i="32"/>
  <c r="R97" i="32"/>
  <c r="N127" i="32"/>
  <c r="N187" i="32"/>
  <c r="N97" i="32"/>
  <c r="J127" i="32"/>
  <c r="J97" i="32"/>
  <c r="F127" i="32"/>
  <c r="F97" i="32"/>
  <c r="AF127" i="31"/>
  <c r="AF187" i="31"/>
  <c r="AF97" i="31"/>
  <c r="AB127" i="31"/>
  <c r="AB187" i="31"/>
  <c r="AB97" i="31"/>
  <c r="X127" i="31"/>
  <c r="X187" i="31"/>
  <c r="X97" i="31"/>
  <c r="T127" i="31"/>
  <c r="T187" i="31"/>
  <c r="T97" i="31"/>
  <c r="P127" i="31"/>
  <c r="P187" i="31"/>
  <c r="P97" i="31"/>
  <c r="L127" i="31"/>
  <c r="L187" i="31"/>
  <c r="L97" i="31"/>
  <c r="AN157" i="33"/>
  <c r="AM157" i="33"/>
  <c r="F97" i="33"/>
  <c r="F127" i="33"/>
  <c r="AD97" i="33"/>
  <c r="AD127" i="33"/>
  <c r="AD187" i="33"/>
  <c r="Z97" i="33"/>
  <c r="Z127" i="33"/>
  <c r="Z187" i="33"/>
  <c r="V97" i="33"/>
  <c r="V127" i="33"/>
  <c r="V187" i="33"/>
  <c r="R97" i="33"/>
  <c r="R127" i="33"/>
  <c r="R187" i="33"/>
  <c r="N97" i="33"/>
  <c r="N127" i="33"/>
  <c r="N187" i="33"/>
  <c r="J97" i="33"/>
  <c r="J127" i="33"/>
  <c r="J187" i="33"/>
  <c r="AG127" i="32"/>
  <c r="AG187" i="32"/>
  <c r="AG97" i="32"/>
  <c r="AC127" i="32"/>
  <c r="AC187" i="32"/>
  <c r="AC97" i="32"/>
  <c r="Y127" i="32"/>
  <c r="Y187" i="32"/>
  <c r="Y97" i="32"/>
  <c r="U127" i="32"/>
  <c r="U187" i="32"/>
  <c r="U97" i="32"/>
  <c r="Q127" i="32"/>
  <c r="Q187" i="32"/>
  <c r="Q97" i="32"/>
  <c r="M127" i="32"/>
  <c r="M187" i="32"/>
  <c r="M97" i="32"/>
  <c r="I127" i="32"/>
  <c r="I97" i="32"/>
  <c r="E127" i="32"/>
  <c r="E97" i="32"/>
  <c r="AJ5" i="35"/>
  <c r="AJ5" i="25"/>
  <c r="R59" i="34"/>
  <c r="AE107" i="31"/>
  <c r="AE167" i="31"/>
  <c r="AE77" i="31"/>
  <c r="AA107" i="31"/>
  <c r="AA167" i="31"/>
  <c r="AA77" i="31"/>
  <c r="W107" i="31"/>
  <c r="W167" i="31"/>
  <c r="W77" i="31"/>
  <c r="S107" i="31"/>
  <c r="S167" i="31"/>
  <c r="S77" i="31"/>
  <c r="O107" i="31"/>
  <c r="O167" i="31"/>
  <c r="O77" i="31"/>
  <c r="K107" i="31"/>
  <c r="K167" i="31"/>
  <c r="K77" i="31"/>
  <c r="AM137" i="32"/>
  <c r="AN137" i="32"/>
  <c r="D107" i="32"/>
  <c r="D77" i="32"/>
  <c r="AG107" i="33"/>
  <c r="AG167" i="33"/>
  <c r="AG77" i="33"/>
  <c r="AC107" i="33"/>
  <c r="AC167" i="33"/>
  <c r="AC77" i="33"/>
  <c r="Y107" i="33"/>
  <c r="Y167" i="33"/>
  <c r="Y77" i="33"/>
  <c r="U107" i="33"/>
  <c r="U167" i="33"/>
  <c r="U77" i="33"/>
  <c r="Q107" i="33"/>
  <c r="Q167" i="33"/>
  <c r="Q77" i="33"/>
  <c r="M107" i="33"/>
  <c r="M167" i="33"/>
  <c r="M77" i="33"/>
  <c r="I107" i="33"/>
  <c r="I167" i="33"/>
  <c r="I77" i="33"/>
  <c r="AF107" i="32"/>
  <c r="AF167" i="32"/>
  <c r="AF77" i="32"/>
  <c r="AB107" i="32"/>
  <c r="AB167" i="32"/>
  <c r="AB77" i="32"/>
  <c r="X107" i="32"/>
  <c r="X167" i="32"/>
  <c r="X77" i="32"/>
  <c r="T107" i="32"/>
  <c r="T167" i="32"/>
  <c r="T77" i="32"/>
  <c r="P107" i="32"/>
  <c r="P167" i="32"/>
  <c r="P77" i="32"/>
  <c r="L107" i="32"/>
  <c r="L167" i="32"/>
  <c r="L77" i="32"/>
  <c r="H107" i="32"/>
  <c r="H77" i="32"/>
  <c r="AD107" i="31"/>
  <c r="AD167" i="31"/>
  <c r="AD77" i="31"/>
  <c r="Z107" i="31"/>
  <c r="Z167" i="31"/>
  <c r="Z77" i="31"/>
  <c r="V107" i="31"/>
  <c r="V167" i="31"/>
  <c r="V77" i="31"/>
  <c r="R107" i="31"/>
  <c r="R167" i="31"/>
  <c r="R77" i="31"/>
  <c r="N107" i="31"/>
  <c r="N167" i="31"/>
  <c r="N77" i="31"/>
  <c r="J107" i="31"/>
  <c r="J167" i="31"/>
  <c r="J77" i="31"/>
  <c r="AN137" i="33"/>
  <c r="AM137" i="33"/>
  <c r="F107" i="33"/>
  <c r="F77" i="33"/>
  <c r="AD107" i="33"/>
  <c r="AD167" i="33"/>
  <c r="AD77" i="33"/>
  <c r="Z107" i="33"/>
  <c r="Z167" i="33"/>
  <c r="Z77" i="33"/>
  <c r="V107" i="33"/>
  <c r="V167" i="33"/>
  <c r="V77" i="33"/>
  <c r="R107" i="33"/>
  <c r="R167" i="33"/>
  <c r="R77" i="33"/>
  <c r="N107" i="33"/>
  <c r="N167" i="33"/>
  <c r="N77" i="33"/>
  <c r="J107" i="33"/>
  <c r="J167" i="33"/>
  <c r="J77" i="33"/>
  <c r="AG77" i="32"/>
  <c r="AG107" i="32"/>
  <c r="AG167" i="32"/>
  <c r="AC77" i="32"/>
  <c r="AC107" i="32"/>
  <c r="AC167" i="32"/>
  <c r="Y77" i="32"/>
  <c r="Y107" i="32"/>
  <c r="Y167" i="32"/>
  <c r="U77" i="32"/>
  <c r="U107" i="32"/>
  <c r="U167" i="32"/>
  <c r="Q77" i="32"/>
  <c r="Q107" i="32"/>
  <c r="Q167" i="32"/>
  <c r="M77" i="32"/>
  <c r="M107" i="32"/>
  <c r="M167" i="32"/>
  <c r="I107" i="32"/>
  <c r="I77" i="32"/>
  <c r="E107" i="32"/>
  <c r="E77" i="32"/>
  <c r="AN141" i="31"/>
  <c r="AM141" i="31"/>
  <c r="H111" i="31"/>
  <c r="H81" i="31"/>
  <c r="AE111" i="31"/>
  <c r="AE171" i="31"/>
  <c r="AE81" i="31"/>
  <c r="AA111" i="31"/>
  <c r="AA171" i="31"/>
  <c r="AA81" i="31"/>
  <c r="W111" i="31"/>
  <c r="W171" i="31"/>
  <c r="W81" i="31"/>
  <c r="S111" i="31"/>
  <c r="S171" i="31"/>
  <c r="S81" i="31"/>
  <c r="O111" i="31"/>
  <c r="O171" i="31"/>
  <c r="O81" i="31"/>
  <c r="K111" i="31"/>
  <c r="K171" i="31"/>
  <c r="K81" i="31"/>
  <c r="AE81" i="33"/>
  <c r="AE111" i="33"/>
  <c r="AE171" i="33"/>
  <c r="AA81" i="33"/>
  <c r="AA111" i="33"/>
  <c r="AA171" i="33"/>
  <c r="W81" i="33"/>
  <c r="W111" i="33"/>
  <c r="W171" i="33"/>
  <c r="S81" i="33"/>
  <c r="S111" i="33"/>
  <c r="S171" i="33"/>
  <c r="O81" i="33"/>
  <c r="O111" i="33"/>
  <c r="O171" i="33"/>
  <c r="K81" i="33"/>
  <c r="K111" i="33"/>
  <c r="K171" i="33"/>
  <c r="G81" i="33"/>
  <c r="G111" i="33"/>
  <c r="G171" i="33"/>
  <c r="AF81" i="32"/>
  <c r="AF111" i="32"/>
  <c r="AF171" i="32"/>
  <c r="AB81" i="32"/>
  <c r="AB111" i="32"/>
  <c r="AB171" i="32"/>
  <c r="X81" i="32"/>
  <c r="X111" i="32"/>
  <c r="X171" i="32"/>
  <c r="T81" i="32"/>
  <c r="T111" i="32"/>
  <c r="T171" i="32"/>
  <c r="P81" i="32"/>
  <c r="P111" i="32"/>
  <c r="P171" i="32"/>
  <c r="L81" i="32"/>
  <c r="L111" i="32"/>
  <c r="L171" i="32"/>
  <c r="H81" i="32"/>
  <c r="H111" i="32"/>
  <c r="AD111" i="31"/>
  <c r="AD171" i="31"/>
  <c r="AD81" i="31"/>
  <c r="Z111" i="31"/>
  <c r="Z171" i="31"/>
  <c r="Z81" i="31"/>
  <c r="V111" i="31"/>
  <c r="V171" i="31"/>
  <c r="V81" i="31"/>
  <c r="R111" i="31"/>
  <c r="R171" i="31"/>
  <c r="R81" i="31"/>
  <c r="N111" i="31"/>
  <c r="N171" i="31"/>
  <c r="N81" i="31"/>
  <c r="J111" i="31"/>
  <c r="J171" i="31"/>
  <c r="J81" i="31"/>
  <c r="AF81" i="33"/>
  <c r="AF111" i="33"/>
  <c r="AF171" i="33"/>
  <c r="AB81" i="33"/>
  <c r="AB111" i="33"/>
  <c r="AB171" i="33"/>
  <c r="X81" i="33"/>
  <c r="X111" i="33"/>
  <c r="X171" i="33"/>
  <c r="T81" i="33"/>
  <c r="T111" i="33"/>
  <c r="T171" i="33"/>
  <c r="P81" i="33"/>
  <c r="P111" i="33"/>
  <c r="P171" i="33"/>
  <c r="L81" i="33"/>
  <c r="L111" i="33"/>
  <c r="L171" i="33"/>
  <c r="H81" i="33"/>
  <c r="H111" i="33"/>
  <c r="H171" i="33"/>
  <c r="AE111" i="32"/>
  <c r="AE171" i="32"/>
  <c r="AE81" i="32"/>
  <c r="AA111" i="32"/>
  <c r="AA171" i="32"/>
  <c r="AA81" i="32"/>
  <c r="W111" i="32"/>
  <c r="W171" i="32"/>
  <c r="W81" i="32"/>
  <c r="S111" i="32"/>
  <c r="S171" i="32"/>
  <c r="S81" i="32"/>
  <c r="O111" i="32"/>
  <c r="O171" i="32"/>
  <c r="O81" i="32"/>
  <c r="K111" i="32"/>
  <c r="K171" i="32"/>
  <c r="K81" i="32"/>
  <c r="G111" i="32"/>
  <c r="G81" i="32"/>
  <c r="AJ26" i="35"/>
  <c r="AJ26" i="25"/>
  <c r="AA128" i="31"/>
  <c r="AA188" i="31"/>
  <c r="AA98" i="31"/>
  <c r="S128" i="31"/>
  <c r="S188" i="31"/>
  <c r="S98" i="31"/>
  <c r="K128" i="31"/>
  <c r="K188" i="31"/>
  <c r="K98" i="31"/>
  <c r="AG128" i="31"/>
  <c r="AG188" i="31"/>
  <c r="AG98" i="31"/>
  <c r="Y128" i="31"/>
  <c r="Y188" i="31"/>
  <c r="Y98" i="31"/>
  <c r="Q128" i="31"/>
  <c r="Q188" i="31"/>
  <c r="Q98" i="31"/>
  <c r="I128" i="31"/>
  <c r="I188" i="31"/>
  <c r="I98" i="31"/>
  <c r="AE128" i="33"/>
  <c r="AE188" i="33"/>
  <c r="AE98" i="33"/>
  <c r="AA128" i="33"/>
  <c r="AA188" i="33"/>
  <c r="AA98" i="33"/>
  <c r="W128" i="33"/>
  <c r="W188" i="33"/>
  <c r="W98" i="33"/>
  <c r="S128" i="33"/>
  <c r="S188" i="33"/>
  <c r="S98" i="33"/>
  <c r="O128" i="33"/>
  <c r="O188" i="33"/>
  <c r="O98" i="33"/>
  <c r="K128" i="33"/>
  <c r="K188" i="33"/>
  <c r="K98" i="33"/>
  <c r="G128" i="33"/>
  <c r="G188" i="33"/>
  <c r="G98" i="33"/>
  <c r="AE128" i="32"/>
  <c r="AE188" i="32"/>
  <c r="AE98" i="32"/>
  <c r="AA128" i="32"/>
  <c r="AA188" i="32"/>
  <c r="AA98" i="32"/>
  <c r="W128" i="32"/>
  <c r="W188" i="32"/>
  <c r="W98" i="32"/>
  <c r="S128" i="32"/>
  <c r="S188" i="32"/>
  <c r="S98" i="32"/>
  <c r="O128" i="32"/>
  <c r="O188" i="32"/>
  <c r="O98" i="32"/>
  <c r="K128" i="32"/>
  <c r="K188" i="32"/>
  <c r="K98" i="32"/>
  <c r="G128" i="32"/>
  <c r="G98" i="32"/>
  <c r="AD128" i="31"/>
  <c r="AD188" i="31"/>
  <c r="AD98" i="31"/>
  <c r="Z128" i="31"/>
  <c r="Z188" i="31"/>
  <c r="Z98" i="31"/>
  <c r="V128" i="31"/>
  <c r="V188" i="31"/>
  <c r="V98" i="31"/>
  <c r="R128" i="31"/>
  <c r="R188" i="31"/>
  <c r="R98" i="31"/>
  <c r="N128" i="31"/>
  <c r="N188" i="31"/>
  <c r="N98" i="31"/>
  <c r="J128" i="31"/>
  <c r="J188" i="31"/>
  <c r="J98" i="31"/>
  <c r="AD128" i="33"/>
  <c r="AD188" i="33"/>
  <c r="AD98" i="33"/>
  <c r="Z128" i="33"/>
  <c r="Z188" i="33"/>
  <c r="Z98" i="33"/>
  <c r="V128" i="33"/>
  <c r="V188" i="33"/>
  <c r="V98" i="33"/>
  <c r="R128" i="33"/>
  <c r="R188" i="33"/>
  <c r="R98" i="33"/>
  <c r="N128" i="33"/>
  <c r="N188" i="33"/>
  <c r="N98" i="33"/>
  <c r="J128" i="33"/>
  <c r="J188" i="33"/>
  <c r="J98" i="33"/>
  <c r="AM158" i="32"/>
  <c r="AN158" i="32"/>
  <c r="D128" i="32"/>
  <c r="D98" i="32"/>
  <c r="AD98" i="32"/>
  <c r="AD128" i="32"/>
  <c r="AD188" i="32"/>
  <c r="Z98" i="32"/>
  <c r="Z128" i="32"/>
  <c r="Z188" i="32"/>
  <c r="V98" i="32"/>
  <c r="V128" i="32"/>
  <c r="V188" i="32"/>
  <c r="R98" i="32"/>
  <c r="R128" i="32"/>
  <c r="R188" i="32"/>
  <c r="N98" i="32"/>
  <c r="N128" i="32"/>
  <c r="N188" i="32"/>
  <c r="J98" i="32"/>
  <c r="J128" i="32"/>
  <c r="F98" i="32"/>
  <c r="F128" i="32"/>
  <c r="AJ6" i="35"/>
  <c r="AJ6" i="25"/>
  <c r="AG108" i="31"/>
  <c r="AG168" i="31"/>
  <c r="AG78" i="31"/>
  <c r="AC108" i="31"/>
  <c r="AC168" i="31"/>
  <c r="AC78" i="31"/>
  <c r="Y108" i="31"/>
  <c r="Y168" i="31"/>
  <c r="Y78" i="31"/>
  <c r="U108" i="31"/>
  <c r="U168" i="31"/>
  <c r="U78" i="31"/>
  <c r="Q108" i="31"/>
  <c r="Q168" i="31"/>
  <c r="Q78" i="31"/>
  <c r="M108" i="31"/>
  <c r="M168" i="31"/>
  <c r="M78" i="31"/>
  <c r="I108" i="31"/>
  <c r="I168" i="31"/>
  <c r="I78" i="31"/>
  <c r="AE78" i="33"/>
  <c r="AE108" i="33"/>
  <c r="AE168" i="33"/>
  <c r="AA78" i="33"/>
  <c r="AA108" i="33"/>
  <c r="AA168" i="33"/>
  <c r="W78" i="33"/>
  <c r="W108" i="33"/>
  <c r="W168" i="33"/>
  <c r="S78" i="33"/>
  <c r="S108" i="33"/>
  <c r="S168" i="33"/>
  <c r="O78" i="33"/>
  <c r="O108" i="33"/>
  <c r="O168" i="33"/>
  <c r="K78" i="33"/>
  <c r="K108" i="33"/>
  <c r="K168" i="33"/>
  <c r="G78" i="33"/>
  <c r="G108" i="33"/>
  <c r="G168" i="33"/>
  <c r="AE108" i="32"/>
  <c r="AE168" i="32"/>
  <c r="AE78" i="32"/>
  <c r="AA108" i="32"/>
  <c r="AA168" i="32"/>
  <c r="AA78" i="32"/>
  <c r="W108" i="32"/>
  <c r="W168" i="32"/>
  <c r="W78" i="32"/>
  <c r="S108" i="32"/>
  <c r="S168" i="32"/>
  <c r="S78" i="32"/>
  <c r="O108" i="32"/>
  <c r="O168" i="32"/>
  <c r="O78" i="32"/>
  <c r="K108" i="32"/>
  <c r="K168" i="32"/>
  <c r="K78" i="32"/>
  <c r="G108" i="32"/>
  <c r="G78" i="32"/>
  <c r="AD108" i="31"/>
  <c r="AD168" i="31"/>
  <c r="AD78" i="31"/>
  <c r="Z108" i="31"/>
  <c r="Z168" i="31"/>
  <c r="Z78" i="31"/>
  <c r="V108" i="31"/>
  <c r="V168" i="31"/>
  <c r="V78" i="31"/>
  <c r="R108" i="31"/>
  <c r="R168" i="31"/>
  <c r="R78" i="31"/>
  <c r="N108" i="31"/>
  <c r="N168" i="31"/>
  <c r="N78" i="31"/>
  <c r="J108" i="31"/>
  <c r="J168" i="31"/>
  <c r="J78" i="31"/>
  <c r="AD78" i="33"/>
  <c r="AD108" i="33"/>
  <c r="AD168" i="33"/>
  <c r="Z78" i="33"/>
  <c r="Z108" i="33"/>
  <c r="Z168" i="33"/>
  <c r="V78" i="33"/>
  <c r="V108" i="33"/>
  <c r="V168" i="33"/>
  <c r="R78" i="33"/>
  <c r="R108" i="33"/>
  <c r="R168" i="33"/>
  <c r="N78" i="33"/>
  <c r="N108" i="33"/>
  <c r="N168" i="33"/>
  <c r="J78" i="33"/>
  <c r="J108" i="33"/>
  <c r="J168" i="33"/>
  <c r="AM138" i="32"/>
  <c r="AN138" i="32"/>
  <c r="D78" i="32"/>
  <c r="D108" i="32"/>
  <c r="AD108" i="32"/>
  <c r="AD168" i="32"/>
  <c r="AD78" i="32"/>
  <c r="Z108" i="32"/>
  <c r="Z168" i="32"/>
  <c r="Z78" i="32"/>
  <c r="V108" i="32"/>
  <c r="V168" i="32"/>
  <c r="V78" i="32"/>
  <c r="R108" i="32"/>
  <c r="R168" i="32"/>
  <c r="R78" i="32"/>
  <c r="N108" i="32"/>
  <c r="N168" i="32"/>
  <c r="N78" i="32"/>
  <c r="J108" i="32"/>
  <c r="J78" i="32"/>
  <c r="F108" i="32"/>
  <c r="F78" i="32"/>
  <c r="AM142" i="31"/>
  <c r="AN142" i="31"/>
  <c r="H112" i="31"/>
  <c r="H82" i="31"/>
  <c r="AE112" i="31"/>
  <c r="AE172" i="31"/>
  <c r="AE82" i="31"/>
  <c r="AA112" i="31"/>
  <c r="AA172" i="31"/>
  <c r="AA82" i="31"/>
  <c r="W112" i="31"/>
  <c r="W172" i="31"/>
  <c r="W82" i="31"/>
  <c r="S112" i="31"/>
  <c r="S172" i="31"/>
  <c r="S82" i="31"/>
  <c r="O112" i="31"/>
  <c r="O172" i="31"/>
  <c r="O82" i="31"/>
  <c r="K112" i="31"/>
  <c r="K172" i="31"/>
  <c r="K82" i="31"/>
  <c r="AN142" i="33"/>
  <c r="AM142" i="33"/>
  <c r="F82" i="33"/>
  <c r="F112" i="33"/>
  <c r="AG112" i="33"/>
  <c r="AG172" i="33"/>
  <c r="AG82" i="33"/>
  <c r="AC112" i="33"/>
  <c r="AC172" i="33"/>
  <c r="AC82" i="33"/>
  <c r="Y112" i="33"/>
  <c r="Y172" i="33"/>
  <c r="Y82" i="33"/>
  <c r="U112" i="33"/>
  <c r="U172" i="33"/>
  <c r="U82" i="33"/>
  <c r="Q112" i="33"/>
  <c r="Q172" i="33"/>
  <c r="Q82" i="33"/>
  <c r="M112" i="33"/>
  <c r="M172" i="33"/>
  <c r="M82" i="33"/>
  <c r="I112" i="33"/>
  <c r="I172" i="33"/>
  <c r="I82" i="33"/>
  <c r="AG112" i="32"/>
  <c r="AG172" i="32"/>
  <c r="AG82" i="32"/>
  <c r="AC112" i="32"/>
  <c r="AC172" i="32"/>
  <c r="AC82" i="32"/>
  <c r="Y112" i="32"/>
  <c r="Y172" i="32"/>
  <c r="Y82" i="32"/>
  <c r="U112" i="32"/>
  <c r="U172" i="32"/>
  <c r="U82" i="32"/>
  <c r="Q112" i="32"/>
  <c r="Q172" i="32"/>
  <c r="Q82" i="32"/>
  <c r="M112" i="32"/>
  <c r="M172" i="32"/>
  <c r="M82" i="32"/>
  <c r="I112" i="32"/>
  <c r="I82" i="32"/>
  <c r="E112" i="32"/>
  <c r="E82" i="32"/>
  <c r="AF112" i="31"/>
  <c r="AF172" i="31"/>
  <c r="AF82" i="31"/>
  <c r="AB112" i="31"/>
  <c r="AB172" i="31"/>
  <c r="AB82" i="31"/>
  <c r="X112" i="31"/>
  <c r="X172" i="31"/>
  <c r="X82" i="31"/>
  <c r="T112" i="31"/>
  <c r="T172" i="31"/>
  <c r="T82" i="31"/>
  <c r="P112" i="31"/>
  <c r="P172" i="31"/>
  <c r="P82" i="31"/>
  <c r="L112" i="31"/>
  <c r="L172" i="31"/>
  <c r="L82" i="31"/>
  <c r="AF112" i="33"/>
  <c r="AF172" i="33"/>
  <c r="AF82" i="33"/>
  <c r="AB112" i="33"/>
  <c r="AB172" i="33"/>
  <c r="AB82" i="33"/>
  <c r="X112" i="33"/>
  <c r="X172" i="33"/>
  <c r="X82" i="33"/>
  <c r="T112" i="33"/>
  <c r="T172" i="33"/>
  <c r="T82" i="33"/>
  <c r="P112" i="33"/>
  <c r="P172" i="33"/>
  <c r="P82" i="33"/>
  <c r="L112" i="33"/>
  <c r="L172" i="33"/>
  <c r="L82" i="33"/>
  <c r="H112" i="33"/>
  <c r="H172" i="33"/>
  <c r="H82" i="33"/>
  <c r="AF82" i="32"/>
  <c r="AF112" i="32"/>
  <c r="AF172" i="32"/>
  <c r="AB82" i="32"/>
  <c r="AB112" i="32"/>
  <c r="AB172" i="32"/>
  <c r="X82" i="32"/>
  <c r="X112" i="32"/>
  <c r="X172" i="32"/>
  <c r="T82" i="32"/>
  <c r="T112" i="32"/>
  <c r="T172" i="32"/>
  <c r="P82" i="32"/>
  <c r="P112" i="32"/>
  <c r="P172" i="32"/>
  <c r="L82" i="32"/>
  <c r="L112" i="32"/>
  <c r="L172" i="32"/>
  <c r="H82" i="32"/>
  <c r="H112" i="32"/>
  <c r="AC129" i="31"/>
  <c r="AC189" i="31"/>
  <c r="AC99" i="31"/>
  <c r="U129" i="31"/>
  <c r="U189" i="31"/>
  <c r="U99" i="31"/>
  <c r="M129" i="31"/>
  <c r="M189" i="31"/>
  <c r="M99" i="31"/>
  <c r="AJ27" i="35"/>
  <c r="AJ27" i="25"/>
  <c r="AA99" i="31"/>
  <c r="AA129" i="31"/>
  <c r="AA189" i="31"/>
  <c r="S99" i="31"/>
  <c r="S129" i="31"/>
  <c r="S189" i="31"/>
  <c r="K99" i="31"/>
  <c r="K129" i="31"/>
  <c r="K189" i="31"/>
  <c r="AG129" i="33"/>
  <c r="AG189" i="33"/>
  <c r="AG99" i="33"/>
  <c r="AC129" i="33"/>
  <c r="AC189" i="33"/>
  <c r="AC99" i="33"/>
  <c r="Y129" i="33"/>
  <c r="Y189" i="33"/>
  <c r="Y99" i="33"/>
  <c r="U129" i="33"/>
  <c r="U189" i="33"/>
  <c r="U99" i="33"/>
  <c r="Q129" i="33"/>
  <c r="Q189" i="33"/>
  <c r="Q99" i="33"/>
  <c r="M129" i="33"/>
  <c r="M189" i="33"/>
  <c r="M99" i="33"/>
  <c r="I129" i="33"/>
  <c r="I189" i="33"/>
  <c r="I99" i="33"/>
  <c r="AM159" i="32"/>
  <c r="AN159" i="32"/>
  <c r="D129" i="32"/>
  <c r="D99" i="32"/>
  <c r="AD99" i="32"/>
  <c r="AD129" i="32"/>
  <c r="AD189" i="32"/>
  <c r="Z99" i="32"/>
  <c r="Z129" i="32"/>
  <c r="Z189" i="32"/>
  <c r="V99" i="32"/>
  <c r="V129" i="32"/>
  <c r="V189" i="32"/>
  <c r="R99" i="32"/>
  <c r="R129" i="32"/>
  <c r="R189" i="32"/>
  <c r="N99" i="32"/>
  <c r="N129" i="32"/>
  <c r="N189" i="32"/>
  <c r="J99" i="32"/>
  <c r="J129" i="32"/>
  <c r="F99" i="32"/>
  <c r="F129" i="32"/>
  <c r="AF129" i="31"/>
  <c r="AF189" i="31"/>
  <c r="AF99" i="31"/>
  <c r="AB129" i="31"/>
  <c r="AB189" i="31"/>
  <c r="AB99" i="31"/>
  <c r="X129" i="31"/>
  <c r="X189" i="31"/>
  <c r="X99" i="31"/>
  <c r="T129" i="31"/>
  <c r="T189" i="31"/>
  <c r="T99" i="31"/>
  <c r="P129" i="31"/>
  <c r="P189" i="31"/>
  <c r="P99" i="31"/>
  <c r="L129" i="31"/>
  <c r="L189" i="31"/>
  <c r="L99" i="31"/>
  <c r="AN159" i="33"/>
  <c r="AM159" i="33"/>
  <c r="F129" i="33"/>
  <c r="F99" i="33"/>
  <c r="AD129" i="33"/>
  <c r="AD189" i="33"/>
  <c r="AD99" i="33"/>
  <c r="Z129" i="33"/>
  <c r="Z189" i="33"/>
  <c r="Z99" i="33"/>
  <c r="V129" i="33"/>
  <c r="V189" i="33"/>
  <c r="V99" i="33"/>
  <c r="R129" i="33"/>
  <c r="R189" i="33"/>
  <c r="R99" i="33"/>
  <c r="N129" i="33"/>
  <c r="N189" i="33"/>
  <c r="N99" i="33"/>
  <c r="J129" i="33"/>
  <c r="J189" i="33"/>
  <c r="J99" i="33"/>
  <c r="AG129" i="32"/>
  <c r="AG189" i="32"/>
  <c r="AG99" i="32"/>
  <c r="AC129" i="32"/>
  <c r="AC189" i="32"/>
  <c r="AC99" i="32"/>
  <c r="Y129" i="32"/>
  <c r="Y189" i="32"/>
  <c r="Y99" i="32"/>
  <c r="U129" i="32"/>
  <c r="U189" i="32"/>
  <c r="U99" i="32"/>
  <c r="Q129" i="32"/>
  <c r="Q189" i="32"/>
  <c r="Q99" i="32"/>
  <c r="M129" i="32"/>
  <c r="M189" i="32"/>
  <c r="M99" i="32"/>
  <c r="I129" i="32"/>
  <c r="I99" i="32"/>
  <c r="E129" i="32"/>
  <c r="E99" i="32"/>
  <c r="AM139" i="31"/>
  <c r="AN139" i="31"/>
  <c r="H109" i="31"/>
  <c r="H79" i="31"/>
  <c r="AE109" i="31"/>
  <c r="AE169" i="31"/>
  <c r="AE79" i="31"/>
  <c r="AA109" i="31"/>
  <c r="AA169" i="31"/>
  <c r="AA79" i="31"/>
  <c r="W109" i="31"/>
  <c r="W169" i="31"/>
  <c r="W79" i="31"/>
  <c r="S109" i="31"/>
  <c r="S169" i="31"/>
  <c r="S79" i="31"/>
  <c r="O109" i="31"/>
  <c r="O169" i="31"/>
  <c r="O79" i="31"/>
  <c r="K109" i="31"/>
  <c r="K169" i="31"/>
  <c r="K79" i="31"/>
  <c r="AE109" i="33"/>
  <c r="AE169" i="33"/>
  <c r="AE79" i="33"/>
  <c r="AA109" i="33"/>
  <c r="AA169" i="33"/>
  <c r="AA79" i="33"/>
  <c r="W109" i="33"/>
  <c r="W169" i="33"/>
  <c r="W79" i="33"/>
  <c r="S109" i="33"/>
  <c r="S169" i="33"/>
  <c r="S79" i="33"/>
  <c r="O109" i="33"/>
  <c r="O169" i="33"/>
  <c r="O79" i="33"/>
  <c r="K109" i="33"/>
  <c r="K169" i="33"/>
  <c r="K79" i="33"/>
  <c r="G109" i="33"/>
  <c r="G169" i="33"/>
  <c r="G79" i="33"/>
  <c r="AF109" i="32"/>
  <c r="AF169" i="32"/>
  <c r="AF79" i="32"/>
  <c r="AB109" i="32"/>
  <c r="AB169" i="32"/>
  <c r="AB79" i="32"/>
  <c r="X109" i="32"/>
  <c r="X169" i="32"/>
  <c r="X79" i="32"/>
  <c r="T109" i="32"/>
  <c r="T169" i="32"/>
  <c r="T79" i="32"/>
  <c r="P109" i="32"/>
  <c r="P169" i="32"/>
  <c r="P79" i="32"/>
  <c r="L109" i="32"/>
  <c r="L169" i="32"/>
  <c r="L79" i="32"/>
  <c r="H109" i="32"/>
  <c r="H79" i="32"/>
  <c r="AD109" i="31"/>
  <c r="AD169" i="31"/>
  <c r="AD79" i="31"/>
  <c r="Z109" i="31"/>
  <c r="Z169" i="31"/>
  <c r="Z79" i="31"/>
  <c r="V109" i="31"/>
  <c r="V169" i="31"/>
  <c r="V79" i="31"/>
  <c r="R109" i="31"/>
  <c r="R169" i="31"/>
  <c r="R79" i="31"/>
  <c r="N109" i="31"/>
  <c r="N169" i="31"/>
  <c r="N79" i="31"/>
  <c r="J109" i="31"/>
  <c r="J169" i="31"/>
  <c r="J79" i="31"/>
  <c r="AF109" i="33"/>
  <c r="AF169" i="33"/>
  <c r="AF79" i="33"/>
  <c r="AB109" i="33"/>
  <c r="AB169" i="33"/>
  <c r="AB79" i="33"/>
  <c r="X109" i="33"/>
  <c r="X169" i="33"/>
  <c r="X79" i="33"/>
  <c r="T109" i="33"/>
  <c r="T169" i="33"/>
  <c r="T79" i="33"/>
  <c r="P109" i="33"/>
  <c r="P169" i="33"/>
  <c r="P79" i="33"/>
  <c r="L109" i="33"/>
  <c r="L169" i="33"/>
  <c r="L79" i="33"/>
  <c r="H109" i="33"/>
  <c r="H169" i="33"/>
  <c r="H79" i="33"/>
  <c r="AE109" i="32"/>
  <c r="AE169" i="32"/>
  <c r="AE79" i="32"/>
  <c r="AA109" i="32"/>
  <c r="AA169" i="32"/>
  <c r="AA79" i="32"/>
  <c r="W109" i="32"/>
  <c r="W169" i="32"/>
  <c r="W79" i="32"/>
  <c r="S109" i="32"/>
  <c r="S169" i="32"/>
  <c r="S79" i="32"/>
  <c r="O109" i="32"/>
  <c r="O169" i="32"/>
  <c r="O79" i="32"/>
  <c r="K109" i="32"/>
  <c r="K169" i="32"/>
  <c r="K79" i="32"/>
  <c r="G109" i="32"/>
  <c r="G79" i="32"/>
  <c r="AJ24" i="35"/>
  <c r="AJ24" i="25"/>
  <c r="AA126" i="31"/>
  <c r="AA186" i="31"/>
  <c r="AA96" i="31"/>
  <c r="S126" i="31"/>
  <c r="S186" i="31"/>
  <c r="S96" i="31"/>
  <c r="K126" i="31"/>
  <c r="K186" i="31"/>
  <c r="K96" i="31"/>
  <c r="AG126" i="31"/>
  <c r="AG186" i="31"/>
  <c r="AG96" i="31"/>
  <c r="Y126" i="31"/>
  <c r="Y186" i="31"/>
  <c r="Y96" i="31"/>
  <c r="Q126" i="31"/>
  <c r="Q186" i="31"/>
  <c r="Q96" i="31"/>
  <c r="I126" i="31"/>
  <c r="I186" i="31"/>
  <c r="I96" i="31"/>
  <c r="AE96" i="33"/>
  <c r="AE126" i="33"/>
  <c r="AE186" i="33"/>
  <c r="AA96" i="33"/>
  <c r="AA126" i="33"/>
  <c r="AA186" i="33"/>
  <c r="W96" i="33"/>
  <c r="W126" i="33"/>
  <c r="W186" i="33"/>
  <c r="S96" i="33"/>
  <c r="S126" i="33"/>
  <c r="S186" i="33"/>
  <c r="O96" i="33"/>
  <c r="O126" i="33"/>
  <c r="O186" i="33"/>
  <c r="K96" i="33"/>
  <c r="K126" i="33"/>
  <c r="K186" i="33"/>
  <c r="G96" i="33"/>
  <c r="G126" i="33"/>
  <c r="G186" i="33"/>
  <c r="AE126" i="32"/>
  <c r="AE186" i="32"/>
  <c r="AE96" i="32"/>
  <c r="AA126" i="32"/>
  <c r="AA186" i="32"/>
  <c r="AA96" i="32"/>
  <c r="W126" i="32"/>
  <c r="W186" i="32"/>
  <c r="W96" i="32"/>
  <c r="S126" i="32"/>
  <c r="S186" i="32"/>
  <c r="S96" i="32"/>
  <c r="O126" i="32"/>
  <c r="O186" i="32"/>
  <c r="O96" i="32"/>
  <c r="K126" i="32"/>
  <c r="K186" i="32"/>
  <c r="K96" i="32"/>
  <c r="G126" i="32"/>
  <c r="G96" i="32"/>
  <c r="AD126" i="31"/>
  <c r="AD186" i="31"/>
  <c r="AD96" i="31"/>
  <c r="Z126" i="31"/>
  <c r="Z186" i="31"/>
  <c r="Z96" i="31"/>
  <c r="V126" i="31"/>
  <c r="V186" i="31"/>
  <c r="V96" i="31"/>
  <c r="R126" i="31"/>
  <c r="R186" i="31"/>
  <c r="R96" i="31"/>
  <c r="N126" i="31"/>
  <c r="N186" i="31"/>
  <c r="N96" i="31"/>
  <c r="J126" i="31"/>
  <c r="J186" i="31"/>
  <c r="J96" i="31"/>
  <c r="AD126" i="33"/>
  <c r="AD186" i="33"/>
  <c r="AD96" i="33"/>
  <c r="Z126" i="33"/>
  <c r="Z186" i="33"/>
  <c r="Z96" i="33"/>
  <c r="V126" i="33"/>
  <c r="V186" i="33"/>
  <c r="V96" i="33"/>
  <c r="R126" i="33"/>
  <c r="R186" i="33"/>
  <c r="R96" i="33"/>
  <c r="N126" i="33"/>
  <c r="N186" i="33"/>
  <c r="N96" i="33"/>
  <c r="J126" i="33"/>
  <c r="J186" i="33"/>
  <c r="J96" i="33"/>
  <c r="AM156" i="32"/>
  <c r="AN156" i="32"/>
  <c r="D96" i="32"/>
  <c r="D126" i="32"/>
  <c r="AD126" i="32"/>
  <c r="AD186" i="32"/>
  <c r="AD96" i="32"/>
  <c r="Z126" i="32"/>
  <c r="Z186" i="32"/>
  <c r="Z96" i="32"/>
  <c r="V126" i="32"/>
  <c r="V186" i="32"/>
  <c r="V96" i="32"/>
  <c r="R126" i="32"/>
  <c r="R186" i="32"/>
  <c r="R96" i="32"/>
  <c r="N126" i="32"/>
  <c r="N186" i="32"/>
  <c r="N96" i="32"/>
  <c r="J126" i="32"/>
  <c r="J96" i="32"/>
  <c r="F126" i="32"/>
  <c r="F96" i="32"/>
  <c r="AM160" i="31"/>
  <c r="AN160" i="31"/>
  <c r="H130" i="31"/>
  <c r="H100" i="31"/>
  <c r="AE130" i="31"/>
  <c r="AE190" i="31"/>
  <c r="AE100" i="31"/>
  <c r="AA130" i="31"/>
  <c r="AA190" i="31"/>
  <c r="AA100" i="31"/>
  <c r="W130" i="31"/>
  <c r="W190" i="31"/>
  <c r="W100" i="31"/>
  <c r="S130" i="31"/>
  <c r="S190" i="31"/>
  <c r="S100" i="31"/>
  <c r="K130" i="31"/>
  <c r="K190" i="31"/>
  <c r="K100" i="31"/>
  <c r="AF130" i="31"/>
  <c r="AF190" i="31"/>
  <c r="AF100" i="31"/>
  <c r="AB130" i="31"/>
  <c r="AB190" i="31"/>
  <c r="AB100" i="31"/>
  <c r="X130" i="31"/>
  <c r="X190" i="31"/>
  <c r="X100" i="31"/>
  <c r="T130" i="31"/>
  <c r="T190" i="31"/>
  <c r="T100" i="31"/>
  <c r="M130" i="31"/>
  <c r="M190" i="31"/>
  <c r="M100" i="31"/>
  <c r="AN160" i="33"/>
  <c r="AM160" i="33"/>
  <c r="F130" i="33"/>
  <c r="F100" i="33"/>
  <c r="AG130" i="33"/>
  <c r="AG190" i="33"/>
  <c r="AG100" i="33"/>
  <c r="AC130" i="33"/>
  <c r="AC190" i="33"/>
  <c r="AC100" i="33"/>
  <c r="Y130" i="33"/>
  <c r="Y190" i="33"/>
  <c r="Y100" i="33"/>
  <c r="U130" i="33"/>
  <c r="U190" i="33"/>
  <c r="U100" i="33"/>
  <c r="Q130" i="33"/>
  <c r="Q190" i="33"/>
  <c r="Q100" i="33"/>
  <c r="M130" i="33"/>
  <c r="M190" i="33"/>
  <c r="M100" i="33"/>
  <c r="I130" i="33"/>
  <c r="I190" i="33"/>
  <c r="I100" i="33"/>
  <c r="AG130" i="32"/>
  <c r="AG190" i="32"/>
  <c r="AG100" i="32"/>
  <c r="AC130" i="32"/>
  <c r="AC190" i="32"/>
  <c r="AC100" i="32"/>
  <c r="Y130" i="32"/>
  <c r="Y190" i="32"/>
  <c r="Y100" i="32"/>
  <c r="U130" i="32"/>
  <c r="U190" i="32"/>
  <c r="U100" i="32"/>
  <c r="Q130" i="32"/>
  <c r="Q190" i="32"/>
  <c r="Q100" i="32"/>
  <c r="M130" i="32"/>
  <c r="M190" i="32"/>
  <c r="M100" i="32"/>
  <c r="I130" i="32"/>
  <c r="I100" i="32"/>
  <c r="E130" i="32"/>
  <c r="E100" i="32"/>
  <c r="P130" i="31"/>
  <c r="P190" i="31"/>
  <c r="P100" i="31"/>
  <c r="L130" i="31"/>
  <c r="L190" i="31"/>
  <c r="L100" i="31"/>
  <c r="AF130" i="33"/>
  <c r="AF190" i="33"/>
  <c r="AF100" i="33"/>
  <c r="AB130" i="33"/>
  <c r="AB190" i="33"/>
  <c r="AB100" i="33"/>
  <c r="X130" i="33"/>
  <c r="X190" i="33"/>
  <c r="X100" i="33"/>
  <c r="T130" i="33"/>
  <c r="T190" i="33"/>
  <c r="T100" i="33"/>
  <c r="P130" i="33"/>
  <c r="P190" i="33"/>
  <c r="P100" i="33"/>
  <c r="L130" i="33"/>
  <c r="L190" i="33"/>
  <c r="L100" i="33"/>
  <c r="H130" i="33"/>
  <c r="H190" i="33"/>
  <c r="H100" i="33"/>
  <c r="AF100" i="32"/>
  <c r="AF130" i="32"/>
  <c r="AF190" i="32"/>
  <c r="AB100" i="32"/>
  <c r="AB130" i="32"/>
  <c r="AB190" i="32"/>
  <c r="X100" i="32"/>
  <c r="X130" i="32"/>
  <c r="X190" i="32"/>
  <c r="T100" i="32"/>
  <c r="T130" i="32"/>
  <c r="T190" i="32"/>
  <c r="P100" i="32"/>
  <c r="P130" i="32"/>
  <c r="P190" i="32"/>
  <c r="L100" i="32"/>
  <c r="L130" i="32"/>
  <c r="L190" i="32"/>
  <c r="H100" i="32"/>
  <c r="H130" i="32"/>
  <c r="AM138" i="31"/>
  <c r="AN138" i="31"/>
  <c r="H108" i="31"/>
  <c r="H78" i="31"/>
  <c r="AE108" i="31"/>
  <c r="AE168" i="31"/>
  <c r="AE78" i="31"/>
  <c r="AA108" i="31"/>
  <c r="AA168" i="31"/>
  <c r="AA78" i="31"/>
  <c r="W108" i="31"/>
  <c r="W168" i="31"/>
  <c r="W78" i="31"/>
  <c r="S108" i="31"/>
  <c r="S168" i="31"/>
  <c r="S78" i="31"/>
  <c r="O108" i="31"/>
  <c r="O168" i="31"/>
  <c r="O78" i="31"/>
  <c r="K108" i="31"/>
  <c r="K168" i="31"/>
  <c r="K78" i="31"/>
  <c r="AN138" i="33"/>
  <c r="AM138" i="33"/>
  <c r="F78" i="33"/>
  <c r="F108" i="33"/>
  <c r="AG108" i="33"/>
  <c r="AG168" i="33"/>
  <c r="AG78" i="33"/>
  <c r="AC108" i="33"/>
  <c r="AC168" i="33"/>
  <c r="AC78" i="33"/>
  <c r="Y108" i="33"/>
  <c r="Y168" i="33"/>
  <c r="Y78" i="33"/>
  <c r="U108" i="33"/>
  <c r="U168" i="33"/>
  <c r="U78" i="33"/>
  <c r="Q108" i="33"/>
  <c r="Q168" i="33"/>
  <c r="Q78" i="33"/>
  <c r="M108" i="33"/>
  <c r="M168" i="33"/>
  <c r="M78" i="33"/>
  <c r="I108" i="33"/>
  <c r="I168" i="33"/>
  <c r="I78" i="33"/>
  <c r="AG108" i="32"/>
  <c r="AG168" i="32"/>
  <c r="AG78" i="32"/>
  <c r="AC108" i="32"/>
  <c r="AC168" i="32"/>
  <c r="AC78" i="32"/>
  <c r="Y108" i="32"/>
  <c r="Y168" i="32"/>
  <c r="Y78" i="32"/>
  <c r="U108" i="32"/>
  <c r="U168" i="32"/>
  <c r="U78" i="32"/>
  <c r="Q108" i="32"/>
  <c r="Q168" i="32"/>
  <c r="Q78" i="32"/>
  <c r="M108" i="32"/>
  <c r="M168" i="32"/>
  <c r="M78" i="32"/>
  <c r="I108" i="32"/>
  <c r="I78" i="32"/>
  <c r="E108" i="32"/>
  <c r="E78" i="32"/>
  <c r="AF108" i="31"/>
  <c r="AF168" i="31"/>
  <c r="AF78" i="31"/>
  <c r="AB108" i="31"/>
  <c r="AB168" i="31"/>
  <c r="AB78" i="31"/>
  <c r="X108" i="31"/>
  <c r="X168" i="31"/>
  <c r="X78" i="31"/>
  <c r="T108" i="31"/>
  <c r="T168" i="31"/>
  <c r="T78" i="31"/>
  <c r="P108" i="31"/>
  <c r="P168" i="31"/>
  <c r="P78" i="31"/>
  <c r="L108" i="31"/>
  <c r="L168" i="31"/>
  <c r="L78" i="31"/>
  <c r="AF108" i="33"/>
  <c r="AF168" i="33"/>
  <c r="AF78" i="33"/>
  <c r="AB108" i="33"/>
  <c r="AB168" i="33"/>
  <c r="AB78" i="33"/>
  <c r="X108" i="33"/>
  <c r="X168" i="33"/>
  <c r="X78" i="33"/>
  <c r="T108" i="33"/>
  <c r="T168" i="33"/>
  <c r="T78" i="33"/>
  <c r="P108" i="33"/>
  <c r="P168" i="33"/>
  <c r="P78" i="33"/>
  <c r="L108" i="33"/>
  <c r="L168" i="33"/>
  <c r="L78" i="33"/>
  <c r="H108" i="33"/>
  <c r="H168" i="33"/>
  <c r="H78" i="33"/>
  <c r="AF78" i="32"/>
  <c r="AF108" i="32"/>
  <c r="AF168" i="32"/>
  <c r="AB78" i="32"/>
  <c r="AB108" i="32"/>
  <c r="AB168" i="32"/>
  <c r="X78" i="32"/>
  <c r="X108" i="32"/>
  <c r="X168" i="32"/>
  <c r="T78" i="32"/>
  <c r="T108" i="32"/>
  <c r="T168" i="32"/>
  <c r="P78" i="32"/>
  <c r="P108" i="32"/>
  <c r="P168" i="32"/>
  <c r="L78" i="32"/>
  <c r="L108" i="32"/>
  <c r="L168" i="32"/>
  <c r="H78" i="32"/>
  <c r="H108" i="32"/>
  <c r="AJ10" i="35"/>
  <c r="AJ10" i="25"/>
  <c r="AG112" i="31"/>
  <c r="AG172" i="31"/>
  <c r="AG82" i="31"/>
  <c r="AC112" i="31"/>
  <c r="AC172" i="31"/>
  <c r="AC82" i="31"/>
  <c r="Y112" i="31"/>
  <c r="Y172" i="31"/>
  <c r="Y82" i="31"/>
  <c r="U112" i="31"/>
  <c r="U172" i="31"/>
  <c r="U82" i="31"/>
  <c r="Q112" i="31"/>
  <c r="Q172" i="31"/>
  <c r="Q82" i="31"/>
  <c r="M112" i="31"/>
  <c r="M172" i="31"/>
  <c r="M82" i="31"/>
  <c r="I112" i="31"/>
  <c r="I172" i="31"/>
  <c r="I82" i="31"/>
  <c r="AE82" i="33"/>
  <c r="AE112" i="33"/>
  <c r="AE172" i="33"/>
  <c r="AA82" i="33"/>
  <c r="AA112" i="33"/>
  <c r="AA172" i="33"/>
  <c r="W82" i="33"/>
  <c r="W112" i="33"/>
  <c r="W172" i="33"/>
  <c r="S82" i="33"/>
  <c r="S112" i="33"/>
  <c r="S172" i="33"/>
  <c r="O82" i="33"/>
  <c r="O112" i="33"/>
  <c r="O172" i="33"/>
  <c r="K82" i="33"/>
  <c r="K112" i="33"/>
  <c r="K172" i="33"/>
  <c r="G82" i="33"/>
  <c r="G112" i="33"/>
  <c r="G172" i="33"/>
  <c r="AE112" i="32"/>
  <c r="AE172" i="32"/>
  <c r="AE82" i="32"/>
  <c r="AA112" i="32"/>
  <c r="AA172" i="32"/>
  <c r="AA82" i="32"/>
  <c r="W112" i="32"/>
  <c r="W172" i="32"/>
  <c r="W82" i="32"/>
  <c r="S112" i="32"/>
  <c r="S172" i="32"/>
  <c r="S82" i="32"/>
  <c r="O112" i="32"/>
  <c r="O172" i="32"/>
  <c r="O82" i="32"/>
  <c r="K112" i="32"/>
  <c r="K172" i="32"/>
  <c r="K82" i="32"/>
  <c r="G112" i="32"/>
  <c r="G82" i="32"/>
  <c r="AD112" i="31"/>
  <c r="AD172" i="31"/>
  <c r="AD82" i="31"/>
  <c r="Z112" i="31"/>
  <c r="Z172" i="31"/>
  <c r="Z82" i="31"/>
  <c r="V112" i="31"/>
  <c r="V172" i="31"/>
  <c r="V82" i="31"/>
  <c r="R112" i="31"/>
  <c r="R172" i="31"/>
  <c r="R82" i="31"/>
  <c r="N112" i="31"/>
  <c r="N172" i="31"/>
  <c r="N82" i="31"/>
  <c r="J112" i="31"/>
  <c r="J172" i="31"/>
  <c r="J82" i="31"/>
  <c r="AD82" i="33"/>
  <c r="AD112" i="33"/>
  <c r="AD172" i="33"/>
  <c r="Z82" i="33"/>
  <c r="Z112" i="33"/>
  <c r="Z172" i="33"/>
  <c r="V82" i="33"/>
  <c r="V112" i="33"/>
  <c r="V172" i="33"/>
  <c r="R82" i="33"/>
  <c r="R112" i="33"/>
  <c r="R172" i="33"/>
  <c r="N82" i="33"/>
  <c r="N112" i="33"/>
  <c r="N172" i="33"/>
  <c r="J82" i="33"/>
  <c r="J112" i="33"/>
  <c r="J172" i="33"/>
  <c r="AM142" i="32"/>
  <c r="AN142" i="32"/>
  <c r="D82" i="32"/>
  <c r="D112" i="32"/>
  <c r="AD112" i="32"/>
  <c r="AD172" i="32"/>
  <c r="AD82" i="32"/>
  <c r="Z112" i="32"/>
  <c r="Z172" i="32"/>
  <c r="Z82" i="32"/>
  <c r="V112" i="32"/>
  <c r="V172" i="32"/>
  <c r="V82" i="32"/>
  <c r="R112" i="32"/>
  <c r="R172" i="32"/>
  <c r="R82" i="32"/>
  <c r="N112" i="32"/>
  <c r="N172" i="32"/>
  <c r="N82" i="32"/>
  <c r="J112" i="32"/>
  <c r="J82" i="32"/>
  <c r="F112" i="32"/>
  <c r="F82" i="32"/>
  <c r="AG129" i="31"/>
  <c r="AG189" i="31"/>
  <c r="AG99" i="31"/>
  <c r="Y129" i="31"/>
  <c r="Y189" i="31"/>
  <c r="Y99" i="31"/>
  <c r="Q129" i="31"/>
  <c r="Q189" i="31"/>
  <c r="Q99" i="31"/>
  <c r="I129" i="31"/>
  <c r="I189" i="31"/>
  <c r="I99" i="31"/>
  <c r="AM159" i="31"/>
  <c r="AN159" i="31"/>
  <c r="H129" i="31"/>
  <c r="H99" i="31"/>
  <c r="AE99" i="31"/>
  <c r="AE129" i="31"/>
  <c r="AE189" i="31"/>
  <c r="W99" i="31"/>
  <c r="W129" i="31"/>
  <c r="W189" i="31"/>
  <c r="O99" i="31"/>
  <c r="O129" i="31"/>
  <c r="O189" i="31"/>
  <c r="AE129" i="33"/>
  <c r="AE189" i="33"/>
  <c r="AE99" i="33"/>
  <c r="AA129" i="33"/>
  <c r="AA189" i="33"/>
  <c r="AA99" i="33"/>
  <c r="W129" i="33"/>
  <c r="W189" i="33"/>
  <c r="W99" i="33"/>
  <c r="S129" i="33"/>
  <c r="S189" i="33"/>
  <c r="S99" i="33"/>
  <c r="O129" i="33"/>
  <c r="O189" i="33"/>
  <c r="O99" i="33"/>
  <c r="K129" i="33"/>
  <c r="K189" i="33"/>
  <c r="K99" i="33"/>
  <c r="G129" i="33"/>
  <c r="G189" i="33"/>
  <c r="G99" i="33"/>
  <c r="AF129" i="32"/>
  <c r="AF189" i="32"/>
  <c r="AF99" i="32"/>
  <c r="AB129" i="32"/>
  <c r="AB189" i="32"/>
  <c r="AB99" i="32"/>
  <c r="X129" i="32"/>
  <c r="X189" i="32"/>
  <c r="X99" i="32"/>
  <c r="T129" i="32"/>
  <c r="T189" i="32"/>
  <c r="T99" i="32"/>
  <c r="P129" i="32"/>
  <c r="P189" i="32"/>
  <c r="P99" i="32"/>
  <c r="L129" i="32"/>
  <c r="L189" i="32"/>
  <c r="L99" i="32"/>
  <c r="H129" i="32"/>
  <c r="H99" i="32"/>
  <c r="AD129" i="31"/>
  <c r="AD189" i="31"/>
  <c r="AD99" i="31"/>
  <c r="Z129" i="31"/>
  <c r="Z189" i="31"/>
  <c r="Z99" i="31"/>
  <c r="V129" i="31"/>
  <c r="V189" i="31"/>
  <c r="V99" i="31"/>
  <c r="R129" i="31"/>
  <c r="R189" i="31"/>
  <c r="R99" i="31"/>
  <c r="N129" i="31"/>
  <c r="N189" i="31"/>
  <c r="N99" i="31"/>
  <c r="J129" i="31"/>
  <c r="J189" i="31"/>
  <c r="J99" i="31"/>
  <c r="AF99" i="33"/>
  <c r="AF129" i="33"/>
  <c r="AF189" i="33"/>
  <c r="AB99" i="33"/>
  <c r="AB129" i="33"/>
  <c r="AB189" i="33"/>
  <c r="X99" i="33"/>
  <c r="X129" i="33"/>
  <c r="X189" i="33"/>
  <c r="T99" i="33"/>
  <c r="T129" i="33"/>
  <c r="T189" i="33"/>
  <c r="P99" i="33"/>
  <c r="P129" i="33"/>
  <c r="P189" i="33"/>
  <c r="L99" i="33"/>
  <c r="L129" i="33"/>
  <c r="L189" i="33"/>
  <c r="H99" i="33"/>
  <c r="H129" i="33"/>
  <c r="H189" i="33"/>
  <c r="AE129" i="32"/>
  <c r="AE189" i="32"/>
  <c r="AE99" i="32"/>
  <c r="AA129" i="32"/>
  <c r="AA189" i="32"/>
  <c r="AA99" i="32"/>
  <c r="W129" i="32"/>
  <c r="W189" i="32"/>
  <c r="W99" i="32"/>
  <c r="S129" i="32"/>
  <c r="S189" i="32"/>
  <c r="S99" i="32"/>
  <c r="O129" i="32"/>
  <c r="O189" i="32"/>
  <c r="O99" i="32"/>
  <c r="K129" i="32"/>
  <c r="K189" i="32"/>
  <c r="K99" i="32"/>
  <c r="G129" i="32"/>
  <c r="G99" i="32"/>
  <c r="AJ7" i="35"/>
  <c r="AJ7" i="25"/>
  <c r="AG109" i="31"/>
  <c r="AG169" i="31"/>
  <c r="AG79" i="31"/>
  <c r="AC109" i="31"/>
  <c r="AC169" i="31"/>
  <c r="AC79" i="31"/>
  <c r="Y109" i="31"/>
  <c r="Y169" i="31"/>
  <c r="Y79" i="31"/>
  <c r="U109" i="31"/>
  <c r="U169" i="31"/>
  <c r="U79" i="31"/>
  <c r="Q109" i="31"/>
  <c r="Q169" i="31"/>
  <c r="Q79" i="31"/>
  <c r="M109" i="31"/>
  <c r="M169" i="31"/>
  <c r="M79" i="31"/>
  <c r="I109" i="31"/>
  <c r="I169" i="31"/>
  <c r="I79" i="31"/>
  <c r="AG79" i="33"/>
  <c r="AG109" i="33"/>
  <c r="AG169" i="33"/>
  <c r="AC79" i="33"/>
  <c r="AC109" i="33"/>
  <c r="AC169" i="33"/>
  <c r="Y79" i="33"/>
  <c r="Y109" i="33"/>
  <c r="Y169" i="33"/>
  <c r="U79" i="33"/>
  <c r="U109" i="33"/>
  <c r="U169" i="33"/>
  <c r="Q79" i="33"/>
  <c r="Q109" i="33"/>
  <c r="Q169" i="33"/>
  <c r="M79" i="33"/>
  <c r="M109" i="33"/>
  <c r="M169" i="33"/>
  <c r="I79" i="33"/>
  <c r="I109" i="33"/>
  <c r="I169" i="33"/>
  <c r="AM139" i="32"/>
  <c r="AN139" i="32"/>
  <c r="D109" i="32"/>
  <c r="D79" i="32"/>
  <c r="AD79" i="32"/>
  <c r="AD109" i="32"/>
  <c r="AD169" i="32"/>
  <c r="Z79" i="32"/>
  <c r="Z109" i="32"/>
  <c r="Z169" i="32"/>
  <c r="V79" i="32"/>
  <c r="V109" i="32"/>
  <c r="V169" i="32"/>
  <c r="R79" i="32"/>
  <c r="R109" i="32"/>
  <c r="R169" i="32"/>
  <c r="N79" i="32"/>
  <c r="N109" i="32"/>
  <c r="N169" i="32"/>
  <c r="J79" i="32"/>
  <c r="J109" i="32"/>
  <c r="F79" i="32"/>
  <c r="F109" i="32"/>
  <c r="AF109" i="31"/>
  <c r="AF169" i="31"/>
  <c r="AF79" i="31"/>
  <c r="AB109" i="31"/>
  <c r="AB169" i="31"/>
  <c r="AB79" i="31"/>
  <c r="X109" i="31"/>
  <c r="X169" i="31"/>
  <c r="X79" i="31"/>
  <c r="T109" i="31"/>
  <c r="T169" i="31"/>
  <c r="T79" i="31"/>
  <c r="P109" i="31"/>
  <c r="P169" i="31"/>
  <c r="P79" i="31"/>
  <c r="L109" i="31"/>
  <c r="L169" i="31"/>
  <c r="L79" i="31"/>
  <c r="AN139" i="33"/>
  <c r="AM139" i="33"/>
  <c r="F79" i="33"/>
  <c r="F109" i="33"/>
  <c r="AD79" i="33"/>
  <c r="AD109" i="33"/>
  <c r="AD169" i="33"/>
  <c r="Z79" i="33"/>
  <c r="Z109" i="33"/>
  <c r="Z169" i="33"/>
  <c r="V79" i="33"/>
  <c r="V109" i="33"/>
  <c r="V169" i="33"/>
  <c r="R79" i="33"/>
  <c r="R109" i="33"/>
  <c r="R169" i="33"/>
  <c r="N79" i="33"/>
  <c r="N109" i="33"/>
  <c r="N169" i="33"/>
  <c r="J79" i="33"/>
  <c r="J109" i="33"/>
  <c r="J169" i="33"/>
  <c r="AG109" i="32"/>
  <c r="AG169" i="32"/>
  <c r="AG79" i="32"/>
  <c r="AC109" i="32"/>
  <c r="AC169" i="32"/>
  <c r="AC79" i="32"/>
  <c r="Y109" i="32"/>
  <c r="Y169" i="32"/>
  <c r="Y79" i="32"/>
  <c r="U109" i="32"/>
  <c r="U169" i="32"/>
  <c r="U79" i="32"/>
  <c r="Q109" i="32"/>
  <c r="Q169" i="32"/>
  <c r="Q79" i="32"/>
  <c r="M109" i="32"/>
  <c r="M169" i="32"/>
  <c r="M79" i="32"/>
  <c r="I109" i="32"/>
  <c r="I79" i="32"/>
  <c r="E109" i="32"/>
  <c r="E79" i="32"/>
  <c r="AM156" i="31"/>
  <c r="AN156" i="31"/>
  <c r="H126" i="31"/>
  <c r="H96" i="31"/>
  <c r="AE126" i="31"/>
  <c r="AE186" i="31"/>
  <c r="AE96" i="31"/>
  <c r="W126" i="31"/>
  <c r="W186" i="31"/>
  <c r="W96" i="31"/>
  <c r="O126" i="31"/>
  <c r="O186" i="31"/>
  <c r="O96" i="31"/>
  <c r="AC126" i="31"/>
  <c r="AC186" i="31"/>
  <c r="AC96" i="31"/>
  <c r="U126" i="31"/>
  <c r="U186" i="31"/>
  <c r="U96" i="31"/>
  <c r="M126" i="31"/>
  <c r="M186" i="31"/>
  <c r="M96" i="31"/>
  <c r="AN156" i="33"/>
  <c r="AM156" i="33"/>
  <c r="F126" i="33"/>
  <c r="F96" i="33"/>
  <c r="AG126" i="33"/>
  <c r="AG186" i="33"/>
  <c r="AG96" i="33"/>
  <c r="AC126" i="33"/>
  <c r="AC186" i="33"/>
  <c r="AC96" i="33"/>
  <c r="Y126" i="33"/>
  <c r="Y186" i="33"/>
  <c r="Y96" i="33"/>
  <c r="U126" i="33"/>
  <c r="U186" i="33"/>
  <c r="U96" i="33"/>
  <c r="Q126" i="33"/>
  <c r="Q186" i="33"/>
  <c r="Q96" i="33"/>
  <c r="M126" i="33"/>
  <c r="M186" i="33"/>
  <c r="M96" i="33"/>
  <c r="I126" i="33"/>
  <c r="I186" i="33"/>
  <c r="I96" i="33"/>
  <c r="AG126" i="32"/>
  <c r="AG186" i="32"/>
  <c r="AG96" i="32"/>
  <c r="AC126" i="32"/>
  <c r="AC186" i="32"/>
  <c r="AC96" i="32"/>
  <c r="Y126" i="32"/>
  <c r="Y186" i="32"/>
  <c r="Y96" i="32"/>
  <c r="U126" i="32"/>
  <c r="U186" i="32"/>
  <c r="U96" i="32"/>
  <c r="Q126" i="32"/>
  <c r="Q186" i="32"/>
  <c r="Q96" i="32"/>
  <c r="M126" i="32"/>
  <c r="M186" i="32"/>
  <c r="M96" i="32"/>
  <c r="I126" i="32"/>
  <c r="I96" i="32"/>
  <c r="E126" i="32"/>
  <c r="E96" i="32"/>
  <c r="AF126" i="31"/>
  <c r="AF186" i="31"/>
  <c r="AF96" i="31"/>
  <c r="AB126" i="31"/>
  <c r="AB186" i="31"/>
  <c r="AB96" i="31"/>
  <c r="X126" i="31"/>
  <c r="X186" i="31"/>
  <c r="X96" i="31"/>
  <c r="T126" i="31"/>
  <c r="T186" i="31"/>
  <c r="T96" i="31"/>
  <c r="P126" i="31"/>
  <c r="P186" i="31"/>
  <c r="P96" i="31"/>
  <c r="L126" i="31"/>
  <c r="L186" i="31"/>
  <c r="L96" i="31"/>
  <c r="AF126" i="33"/>
  <c r="AF186" i="33"/>
  <c r="AF96" i="33"/>
  <c r="AB126" i="33"/>
  <c r="AB186" i="33"/>
  <c r="AB96" i="33"/>
  <c r="X126" i="33"/>
  <c r="X186" i="33"/>
  <c r="X96" i="33"/>
  <c r="T126" i="33"/>
  <c r="T186" i="33"/>
  <c r="T96" i="33"/>
  <c r="P126" i="33"/>
  <c r="P186" i="33"/>
  <c r="P96" i="33"/>
  <c r="L126" i="33"/>
  <c r="L186" i="33"/>
  <c r="L96" i="33"/>
  <c r="H126" i="33"/>
  <c r="H186" i="33"/>
  <c r="H96" i="33"/>
  <c r="AF96" i="32"/>
  <c r="AF126" i="32"/>
  <c r="AF186" i="32"/>
  <c r="AB96" i="32"/>
  <c r="AB126" i="32"/>
  <c r="AB186" i="32"/>
  <c r="X96" i="32"/>
  <c r="X126" i="32"/>
  <c r="X186" i="32"/>
  <c r="T96" i="32"/>
  <c r="T126" i="32"/>
  <c r="T186" i="32"/>
  <c r="P96" i="32"/>
  <c r="P126" i="32"/>
  <c r="P186" i="32"/>
  <c r="L96" i="32"/>
  <c r="L126" i="32"/>
  <c r="L186" i="32"/>
  <c r="H96" i="32"/>
  <c r="H126" i="32"/>
  <c r="AJ28" i="35"/>
  <c r="AJ28" i="25"/>
  <c r="AG130" i="31"/>
  <c r="AG190" i="31"/>
  <c r="AG100" i="31"/>
  <c r="AC130" i="31"/>
  <c r="AC190" i="31"/>
  <c r="AC100" i="31"/>
  <c r="Y130" i="31"/>
  <c r="Y190" i="31"/>
  <c r="Y100" i="31"/>
  <c r="U130" i="31"/>
  <c r="U190" i="31"/>
  <c r="U100" i="31"/>
  <c r="O130" i="31"/>
  <c r="O190" i="31"/>
  <c r="O100" i="31"/>
  <c r="AD100" i="31"/>
  <c r="AD130" i="31"/>
  <c r="AD190" i="31"/>
  <c r="Z100" i="31"/>
  <c r="Z130" i="31"/>
  <c r="Z190" i="31"/>
  <c r="V100" i="31"/>
  <c r="V130" i="31"/>
  <c r="V190" i="31"/>
  <c r="Q130" i="31"/>
  <c r="Q190" i="31"/>
  <c r="Q100" i="31"/>
  <c r="I130" i="31"/>
  <c r="I190" i="31"/>
  <c r="I100" i="31"/>
  <c r="AE100" i="33"/>
  <c r="AE130" i="33"/>
  <c r="AE190" i="33"/>
  <c r="AA100" i="33"/>
  <c r="AA130" i="33"/>
  <c r="AA190" i="33"/>
  <c r="W100" i="33"/>
  <c r="W130" i="33"/>
  <c r="W190" i="33"/>
  <c r="S100" i="33"/>
  <c r="S130" i="33"/>
  <c r="S190" i="33"/>
  <c r="O100" i="33"/>
  <c r="O130" i="33"/>
  <c r="O190" i="33"/>
  <c r="K100" i="33"/>
  <c r="K130" i="33"/>
  <c r="K190" i="33"/>
  <c r="G100" i="33"/>
  <c r="G130" i="33"/>
  <c r="G190" i="33"/>
  <c r="AE130" i="32"/>
  <c r="AE190" i="32"/>
  <c r="AE100" i="32"/>
  <c r="AA130" i="32"/>
  <c r="AA190" i="32"/>
  <c r="AA100" i="32"/>
  <c r="W130" i="32"/>
  <c r="W190" i="32"/>
  <c r="W100" i="32"/>
  <c r="S130" i="32"/>
  <c r="S190" i="32"/>
  <c r="S100" i="32"/>
  <c r="O130" i="32"/>
  <c r="O190" i="32"/>
  <c r="O100" i="32"/>
  <c r="K130" i="32"/>
  <c r="K190" i="32"/>
  <c r="K100" i="32"/>
  <c r="G130" i="32"/>
  <c r="G100" i="32"/>
  <c r="R100" i="31"/>
  <c r="R130" i="31"/>
  <c r="R190" i="31"/>
  <c r="N100" i="31"/>
  <c r="N130" i="31"/>
  <c r="N190" i="31"/>
  <c r="J100" i="31"/>
  <c r="J130" i="31"/>
  <c r="J190" i="31"/>
  <c r="AD130" i="33"/>
  <c r="AD190" i="33"/>
  <c r="AD100" i="33"/>
  <c r="Z130" i="33"/>
  <c r="Z190" i="33"/>
  <c r="Z100" i="33"/>
  <c r="V130" i="33"/>
  <c r="V190" i="33"/>
  <c r="V100" i="33"/>
  <c r="R130" i="33"/>
  <c r="R190" i="33"/>
  <c r="R100" i="33"/>
  <c r="N130" i="33"/>
  <c r="N190" i="33"/>
  <c r="N100" i="33"/>
  <c r="J130" i="33"/>
  <c r="J190" i="33"/>
  <c r="J100" i="33"/>
  <c r="AM160" i="32"/>
  <c r="AN160" i="32"/>
  <c r="D100" i="32"/>
  <c r="D130" i="32"/>
  <c r="AD130" i="32"/>
  <c r="AD190" i="32"/>
  <c r="AD100" i="32"/>
  <c r="Z130" i="32"/>
  <c r="Z190" i="32"/>
  <c r="Z100" i="32"/>
  <c r="V130" i="32"/>
  <c r="V190" i="32"/>
  <c r="V100" i="32"/>
  <c r="R130" i="32"/>
  <c r="R190" i="32"/>
  <c r="R100" i="32"/>
  <c r="N130" i="32"/>
  <c r="N190" i="32"/>
  <c r="N100" i="32"/>
  <c r="J130" i="32"/>
  <c r="J100" i="32"/>
  <c r="F130" i="32"/>
  <c r="F100" i="32"/>
  <c r="AG183" i="25"/>
  <c r="AF179" i="25"/>
  <c r="AH177" i="25"/>
  <c r="AG175" i="25"/>
  <c r="AG182" i="25"/>
  <c r="AH180" i="25"/>
  <c r="AH178" i="25"/>
  <c r="AG174" i="25"/>
  <c r="AH172" i="25"/>
  <c r="AF181" i="25"/>
  <c r="AH179" i="25"/>
  <c r="AG177" i="25"/>
  <c r="AF173" i="25"/>
  <c r="AF184" i="25"/>
  <c r="AG180" i="25"/>
  <c r="AK88" i="25"/>
  <c r="AF178" i="25"/>
  <c r="AL86" i="25"/>
  <c r="AF176" i="25"/>
  <c r="AG172" i="25"/>
  <c r="AF183" i="25"/>
  <c r="AL93" i="25"/>
  <c r="AH181" i="25"/>
  <c r="AK89" i="25"/>
  <c r="AG179" i="25"/>
  <c r="AM87" i="25"/>
  <c r="AF175" i="25"/>
  <c r="AL85" i="25"/>
  <c r="AH173" i="25"/>
  <c r="AH184" i="25"/>
  <c r="AL92" i="25"/>
  <c r="AH182" i="25"/>
  <c r="AM90" i="25"/>
  <c r="AG178" i="25"/>
  <c r="AM88" i="25"/>
  <c r="AH176" i="25"/>
  <c r="AH174" i="25"/>
  <c r="AM82" i="25"/>
  <c r="AH183" i="25"/>
  <c r="AK91" i="25"/>
  <c r="AG181" i="25"/>
  <c r="AF177" i="25"/>
  <c r="AH175" i="25"/>
  <c r="AK83" i="25"/>
  <c r="AG173" i="25"/>
  <c r="AG184" i="25"/>
  <c r="AF182" i="25"/>
  <c r="AG176" i="25"/>
  <c r="AF174" i="25"/>
  <c r="AF172" i="25"/>
  <c r="AG172" i="35"/>
  <c r="AG234" i="35"/>
  <c r="AH174" i="35"/>
  <c r="AH236" i="35"/>
  <c r="AG177" i="35"/>
  <c r="AG239" i="35"/>
  <c r="AH173" i="35"/>
  <c r="AH235" i="35"/>
  <c r="AG174" i="35"/>
  <c r="AG236" i="35"/>
  <c r="AG179" i="35"/>
  <c r="AG241" i="35"/>
  <c r="AH175" i="35"/>
  <c r="AH237" i="35"/>
  <c r="AH176" i="35"/>
  <c r="AH238" i="35"/>
  <c r="AL123" i="35"/>
  <c r="AL124" i="35"/>
  <c r="AK124" i="35"/>
  <c r="AH177" i="35"/>
  <c r="AH239" i="35"/>
  <c r="AG173" i="35"/>
  <c r="AG235" i="35"/>
  <c r="AG176" i="35"/>
  <c r="AG238" i="35"/>
  <c r="AH178" i="35"/>
  <c r="AH240" i="35"/>
  <c r="AH172" i="35"/>
  <c r="AH234" i="35"/>
  <c r="AH179" i="35"/>
  <c r="AH241" i="35"/>
  <c r="AG175" i="35"/>
  <c r="AG237" i="35"/>
  <c r="AG178" i="35"/>
  <c r="AG240" i="35"/>
  <c r="AK123" i="35"/>
  <c r="AH182" i="35"/>
  <c r="AH244" i="35"/>
  <c r="AL122" i="35"/>
  <c r="AG182" i="35"/>
  <c r="AG244" i="35"/>
  <c r="AK122" i="35"/>
  <c r="AF179" i="35"/>
  <c r="BE17" i="35"/>
  <c r="AX48" i="35"/>
  <c r="AY48" i="35"/>
  <c r="AF183" i="35"/>
  <c r="BE21" i="35"/>
  <c r="AX52" i="35"/>
  <c r="AY52" i="35"/>
  <c r="AF175" i="35"/>
  <c r="BE13" i="35"/>
  <c r="AX44" i="35"/>
  <c r="AY44" i="35"/>
  <c r="AF177" i="35"/>
  <c r="BC15" i="35"/>
  <c r="L20" i="35"/>
  <c r="L39" i="35"/>
  <c r="L43" i="35"/>
  <c r="AY46" i="35"/>
  <c r="AX46" i="35"/>
  <c r="AF181" i="35"/>
  <c r="BE19" i="35"/>
  <c r="AX50" i="35"/>
  <c r="AY50" i="35"/>
  <c r="AF173" i="35"/>
  <c r="BE11" i="35"/>
  <c r="AY42" i="35"/>
  <c r="AX42" i="35"/>
  <c r="AF172" i="35"/>
  <c r="BE10" i="35"/>
  <c r="AY41" i="35"/>
  <c r="AX41" i="35"/>
  <c r="AF176" i="35"/>
  <c r="AY45" i="35"/>
  <c r="AX45" i="35"/>
  <c r="AF180" i="35"/>
  <c r="BD18" i="35"/>
  <c r="AY49" i="35"/>
  <c r="AX49" i="35"/>
  <c r="AF184" i="35"/>
  <c r="AY53" i="35"/>
  <c r="AX53" i="35"/>
  <c r="AF174" i="35"/>
  <c r="BE12" i="35"/>
  <c r="AX43" i="35"/>
  <c r="AY43" i="35"/>
  <c r="AF178" i="35"/>
  <c r="AX47" i="35"/>
  <c r="AY47" i="35"/>
  <c r="AF182" i="35"/>
  <c r="BD20" i="35"/>
  <c r="AX51" i="35"/>
  <c r="AY51" i="35"/>
  <c r="BC17" i="35"/>
  <c r="N20" i="35"/>
  <c r="N39" i="35"/>
  <c r="N43" i="35"/>
  <c r="BC21" i="35"/>
  <c r="R20" i="35"/>
  <c r="R39" i="35"/>
  <c r="R43" i="35"/>
  <c r="BC13" i="35"/>
  <c r="J20" i="35"/>
  <c r="J39" i="35"/>
  <c r="J43" i="35"/>
  <c r="BE15" i="35"/>
  <c r="BD15" i="35"/>
  <c r="BC19" i="35"/>
  <c r="P20" i="35"/>
  <c r="P39" i="35"/>
  <c r="P43" i="35"/>
  <c r="BD11" i="35"/>
  <c r="BC11" i="35"/>
  <c r="H20" i="35"/>
  <c r="H39" i="35"/>
  <c r="H43" i="35"/>
  <c r="Y44" i="35"/>
  <c r="BC10" i="35"/>
  <c r="G20" i="35"/>
  <c r="G39" i="35"/>
  <c r="G43" i="35"/>
  <c r="BE14" i="35"/>
  <c r="BC14" i="35"/>
  <c r="K20" i="35"/>
  <c r="K39" i="35"/>
  <c r="K43" i="35"/>
  <c r="BD14" i="35"/>
  <c r="BD22" i="35"/>
  <c r="BE22" i="35"/>
  <c r="BC22" i="35"/>
  <c r="S20" i="35"/>
  <c r="S39" i="35"/>
  <c r="S43" i="35"/>
  <c r="BC12" i="35"/>
  <c r="I20" i="35"/>
  <c r="I39" i="35"/>
  <c r="I43" i="35"/>
  <c r="BD16" i="35"/>
  <c r="BE16" i="35"/>
  <c r="BC16" i="35"/>
  <c r="M20" i="35"/>
  <c r="M39" i="35"/>
  <c r="M43" i="35"/>
  <c r="D63" i="18"/>
  <c r="L63" i="18"/>
  <c r="T63" i="18"/>
  <c r="AB63" i="18"/>
  <c r="E63" i="18"/>
  <c r="M63" i="18"/>
  <c r="U63" i="18"/>
  <c r="AC63" i="18"/>
  <c r="I4" i="26"/>
  <c r="B63" i="18"/>
  <c r="B65" i="18"/>
  <c r="B66" i="18"/>
  <c r="B70" i="18"/>
  <c r="B71" i="18"/>
  <c r="B74" i="18"/>
  <c r="Y60" i="25"/>
  <c r="Y59" i="25"/>
  <c r="Y58" i="25"/>
  <c r="Y57" i="25"/>
  <c r="Y56" i="25"/>
  <c r="Y55" i="25"/>
  <c r="Y54" i="25"/>
  <c r="Y53" i="25"/>
  <c r="Y52" i="25"/>
  <c r="Y51" i="25"/>
  <c r="Y50" i="25"/>
  <c r="Y62" i="25"/>
  <c r="D65" i="18"/>
  <c r="D66" i="18"/>
  <c r="D70" i="18"/>
  <c r="D71" i="18"/>
  <c r="D74" i="18"/>
  <c r="L65" i="18"/>
  <c r="L66" i="18"/>
  <c r="L70" i="18"/>
  <c r="L71" i="18"/>
  <c r="L74" i="18"/>
  <c r="T65" i="18"/>
  <c r="T66" i="18"/>
  <c r="T70" i="18"/>
  <c r="T71" i="18"/>
  <c r="T74" i="18"/>
  <c r="AB65" i="18"/>
  <c r="AB66" i="18"/>
  <c r="AB70" i="18"/>
  <c r="AB71" i="18"/>
  <c r="AB74" i="18"/>
  <c r="E65" i="18"/>
  <c r="E66" i="18"/>
  <c r="E70" i="18"/>
  <c r="E71" i="18"/>
  <c r="E74" i="18"/>
  <c r="M65" i="18"/>
  <c r="M66" i="18"/>
  <c r="M70" i="18"/>
  <c r="M71" i="18"/>
  <c r="M74" i="18"/>
  <c r="U65" i="18"/>
  <c r="U66" i="18"/>
  <c r="U70" i="18"/>
  <c r="U71" i="18"/>
  <c r="U74" i="18"/>
  <c r="AC65" i="18"/>
  <c r="AC66" i="18"/>
  <c r="AC70" i="18"/>
  <c r="AC71" i="18"/>
  <c r="AC74" i="18"/>
  <c r="F63" i="18"/>
  <c r="N63" i="18"/>
  <c r="V63" i="18"/>
  <c r="AD63" i="18"/>
  <c r="G63" i="18"/>
  <c r="O63" i="18"/>
  <c r="W63" i="18"/>
  <c r="AE63" i="18"/>
  <c r="J63" i="18"/>
  <c r="R63" i="18"/>
  <c r="Z63" i="18"/>
  <c r="C63" i="18"/>
  <c r="K63" i="18"/>
  <c r="S63" i="18"/>
  <c r="AA63" i="18"/>
  <c r="H63" i="18"/>
  <c r="P63" i="18"/>
  <c r="X63" i="18"/>
  <c r="AF63" i="18"/>
  <c r="I63" i="18"/>
  <c r="Q63" i="18"/>
  <c r="Y63" i="18"/>
  <c r="Q104" i="17"/>
  <c r="H104" i="17"/>
  <c r="B104" i="17"/>
  <c r="AI75" i="17"/>
  <c r="AF75" i="17"/>
  <c r="AC75" i="17"/>
  <c r="Z75" i="17"/>
  <c r="W75" i="17"/>
  <c r="T75" i="17"/>
  <c r="Q75" i="17"/>
  <c r="N75" i="17"/>
  <c r="K75" i="17"/>
  <c r="H75" i="17"/>
  <c r="E75" i="17"/>
  <c r="B75" i="17"/>
  <c r="Q74" i="17"/>
  <c r="H74" i="17"/>
  <c r="B74" i="17"/>
  <c r="AI44" i="17"/>
  <c r="AF44" i="17"/>
  <c r="AC44" i="17"/>
  <c r="Z44" i="17"/>
  <c r="W44" i="17"/>
  <c r="T44" i="17"/>
  <c r="Q44" i="17"/>
  <c r="N44" i="17"/>
  <c r="K44" i="17"/>
  <c r="H44" i="17"/>
  <c r="E44" i="17"/>
  <c r="B44" i="17"/>
  <c r="Q43" i="17"/>
  <c r="H43" i="17"/>
  <c r="B43" i="17"/>
  <c r="E37" i="17"/>
  <c r="BE18" i="25"/>
  <c r="BC18" i="25"/>
  <c r="O20" i="25"/>
  <c r="O39" i="25"/>
  <c r="O43" i="25"/>
  <c r="O44" i="25"/>
  <c r="O47" i="25"/>
  <c r="BD18" i="25"/>
  <c r="Y47" i="35"/>
  <c r="BE20" i="35"/>
  <c r="BD12" i="35"/>
  <c r="BE18" i="35"/>
  <c r="BD10" i="35"/>
  <c r="BD19" i="35"/>
  <c r="BD13" i="35"/>
  <c r="BD17" i="35"/>
  <c r="AH242" i="35"/>
  <c r="AH245" i="35"/>
  <c r="AG242" i="35"/>
  <c r="AG243" i="35"/>
  <c r="AH246" i="35"/>
  <c r="AG245" i="35"/>
  <c r="AF244" i="35"/>
  <c r="AF235" i="35"/>
  <c r="AF239" i="35"/>
  <c r="AF246" i="35"/>
  <c r="AF238" i="35"/>
  <c r="AF237" i="35"/>
  <c r="AF241" i="35"/>
  <c r="AF234" i="35"/>
  <c r="AF240" i="35"/>
  <c r="AF243" i="35"/>
  <c r="AF236" i="35"/>
  <c r="AG246" i="35"/>
  <c r="AF242" i="35"/>
  <c r="AF245" i="35"/>
  <c r="AH243" i="35"/>
  <c r="I134" i="26"/>
  <c r="I104" i="26"/>
  <c r="I74" i="26"/>
  <c r="I43" i="26"/>
  <c r="I164" i="26"/>
  <c r="AR130" i="32"/>
  <c r="AR190" i="32"/>
  <c r="AN130" i="32"/>
  <c r="AN190" i="32"/>
  <c r="AM130" i="32"/>
  <c r="AM190" i="32"/>
  <c r="AF159" i="25"/>
  <c r="AG159" i="25"/>
  <c r="AH159" i="25"/>
  <c r="AN96" i="33"/>
  <c r="AM96" i="33"/>
  <c r="AN96" i="31"/>
  <c r="AM96" i="31"/>
  <c r="F169" i="33"/>
  <c r="AM169" i="33"/>
  <c r="AN109" i="33"/>
  <c r="AR109" i="33"/>
  <c r="AM109" i="33"/>
  <c r="AN79" i="32"/>
  <c r="AM79" i="32"/>
  <c r="AG138" i="25"/>
  <c r="AF138" i="25"/>
  <c r="AH138" i="25"/>
  <c r="AM99" i="31"/>
  <c r="AN99" i="31"/>
  <c r="AR112" i="32"/>
  <c r="AR172" i="32"/>
  <c r="AN112" i="32"/>
  <c r="AN172" i="32"/>
  <c r="AM112" i="32"/>
  <c r="AM172" i="32"/>
  <c r="AH141" i="25"/>
  <c r="AF141" i="25"/>
  <c r="AG141" i="25"/>
  <c r="F168" i="33"/>
  <c r="AM168" i="33"/>
  <c r="AN108" i="33"/>
  <c r="AM108" i="33"/>
  <c r="AR108" i="33"/>
  <c r="AM78" i="31"/>
  <c r="AN78" i="31"/>
  <c r="AN100" i="33"/>
  <c r="AM100" i="33"/>
  <c r="AN100" i="31"/>
  <c r="AM100" i="31"/>
  <c r="AR126" i="32"/>
  <c r="AR186" i="32"/>
  <c r="AN126" i="32"/>
  <c r="AN186" i="32"/>
  <c r="AM126" i="32"/>
  <c r="AM186" i="32"/>
  <c r="AF155" i="25"/>
  <c r="AG155" i="25"/>
  <c r="AH155" i="25"/>
  <c r="AN79" i="31"/>
  <c r="AM79" i="31"/>
  <c r="AM99" i="33"/>
  <c r="AN99" i="33"/>
  <c r="AM99" i="32"/>
  <c r="AN99" i="32"/>
  <c r="AG158" i="25"/>
  <c r="AF158" i="25"/>
  <c r="AH158" i="25"/>
  <c r="F172" i="33"/>
  <c r="AM172" i="33"/>
  <c r="AM112" i="33"/>
  <c r="AR112" i="33"/>
  <c r="AN112" i="33"/>
  <c r="AM82" i="31"/>
  <c r="AN82" i="31"/>
  <c r="AR108" i="32"/>
  <c r="AR168" i="32"/>
  <c r="AN108" i="32"/>
  <c r="AN168" i="32"/>
  <c r="AM108" i="32"/>
  <c r="AM168" i="32"/>
  <c r="AH137" i="25"/>
  <c r="AF137" i="25"/>
  <c r="AG137" i="25"/>
  <c r="AN98" i="32"/>
  <c r="AM98" i="32"/>
  <c r="AH157" i="25"/>
  <c r="AF157" i="25"/>
  <c r="AG157" i="25"/>
  <c r="AN81" i="31"/>
  <c r="AM81" i="31"/>
  <c r="AM77" i="33"/>
  <c r="AN77" i="33"/>
  <c r="AN77" i="32"/>
  <c r="AM77" i="32"/>
  <c r="R61" i="34"/>
  <c r="R62" i="34"/>
  <c r="AM97" i="33"/>
  <c r="AN97" i="33"/>
  <c r="AM97" i="32"/>
  <c r="AN97" i="32"/>
  <c r="AG156" i="35"/>
  <c r="AG96" i="35"/>
  <c r="AF156" i="35"/>
  <c r="AF96" i="35"/>
  <c r="AH156" i="35"/>
  <c r="AH96" i="35"/>
  <c r="F170" i="33"/>
  <c r="AM170" i="33"/>
  <c r="AN110" i="33"/>
  <c r="AM110" i="33"/>
  <c r="AR110" i="33"/>
  <c r="H170" i="31"/>
  <c r="AM170" i="31"/>
  <c r="AR110" i="31"/>
  <c r="AN110" i="31"/>
  <c r="AM110" i="31"/>
  <c r="F188" i="33"/>
  <c r="AM188" i="33"/>
  <c r="AR128" i="33"/>
  <c r="AN128" i="33"/>
  <c r="AM128" i="33"/>
  <c r="AN98" i="31"/>
  <c r="AM98" i="31"/>
  <c r="F171" i="33"/>
  <c r="AM171" i="33"/>
  <c r="AN111" i="33"/>
  <c r="AR111" i="33"/>
  <c r="AM111" i="33"/>
  <c r="AN81" i="32"/>
  <c r="AM81" i="32"/>
  <c r="AH140" i="35"/>
  <c r="AH110" i="35"/>
  <c r="AG140" i="35"/>
  <c r="AG110" i="35"/>
  <c r="AF140" i="35"/>
  <c r="AF110" i="35"/>
  <c r="H167" i="31"/>
  <c r="AM167" i="31"/>
  <c r="AR107" i="31"/>
  <c r="AN107" i="31"/>
  <c r="AM107" i="31"/>
  <c r="H187" i="31"/>
  <c r="AM187" i="31"/>
  <c r="AR127" i="31"/>
  <c r="AN127" i="31"/>
  <c r="AM127" i="31"/>
  <c r="AR110" i="32"/>
  <c r="AR170" i="32"/>
  <c r="AN110" i="32"/>
  <c r="AN170" i="32"/>
  <c r="AM110" i="32"/>
  <c r="AM170" i="32"/>
  <c r="AF139" i="35"/>
  <c r="AF109" i="35"/>
  <c r="AH139" i="35"/>
  <c r="AH109" i="35"/>
  <c r="AG139" i="35"/>
  <c r="AG109" i="35"/>
  <c r="AV190" i="32"/>
  <c r="AN100" i="32"/>
  <c r="AM100" i="32"/>
  <c r="AF159" i="35"/>
  <c r="AF99" i="35"/>
  <c r="AH159" i="35"/>
  <c r="AH99" i="35"/>
  <c r="AG159" i="35"/>
  <c r="AG99" i="35"/>
  <c r="F186" i="33"/>
  <c r="AM186" i="33"/>
  <c r="AN126" i="33"/>
  <c r="AM126" i="33"/>
  <c r="AR126" i="33"/>
  <c r="H186" i="31"/>
  <c r="AM186" i="31"/>
  <c r="AR126" i="31"/>
  <c r="AN126" i="31"/>
  <c r="AM126" i="31"/>
  <c r="AM79" i="33"/>
  <c r="AN79" i="33"/>
  <c r="AN109" i="32"/>
  <c r="AN169" i="32"/>
  <c r="AM109" i="32"/>
  <c r="AM169" i="32"/>
  <c r="AR109" i="32"/>
  <c r="AR169" i="32"/>
  <c r="AG138" i="35"/>
  <c r="AG108" i="35"/>
  <c r="AF138" i="35"/>
  <c r="AF108" i="35"/>
  <c r="AH138" i="35"/>
  <c r="AH108" i="35"/>
  <c r="H189" i="31"/>
  <c r="AM189" i="31"/>
  <c r="AR129" i="31"/>
  <c r="AN129" i="31"/>
  <c r="AM129" i="31"/>
  <c r="AM82" i="32"/>
  <c r="AN82" i="32"/>
  <c r="AH141" i="35"/>
  <c r="AH111" i="35"/>
  <c r="AG141" i="35"/>
  <c r="AG111" i="35"/>
  <c r="AF141" i="35"/>
  <c r="AF111" i="35"/>
  <c r="AN78" i="33"/>
  <c r="AM78" i="33"/>
  <c r="H168" i="31"/>
  <c r="AM168" i="31"/>
  <c r="AR108" i="31"/>
  <c r="AN108" i="31"/>
  <c r="AM108" i="31"/>
  <c r="F190" i="33"/>
  <c r="AM190" i="33"/>
  <c r="AN130" i="33"/>
  <c r="AM130" i="33"/>
  <c r="AR130" i="33"/>
  <c r="H190" i="31"/>
  <c r="AM190" i="31"/>
  <c r="AR130" i="31"/>
  <c r="AN130" i="31"/>
  <c r="AM130" i="31"/>
  <c r="AN96" i="32"/>
  <c r="AM96" i="32"/>
  <c r="AF155" i="35"/>
  <c r="AF95" i="35"/>
  <c r="AH155" i="35"/>
  <c r="AH95" i="35"/>
  <c r="AG155" i="35"/>
  <c r="AG95" i="35"/>
  <c r="H169" i="31"/>
  <c r="AM169" i="31"/>
  <c r="AR109" i="31"/>
  <c r="AN109" i="31"/>
  <c r="AM109" i="31"/>
  <c r="F189" i="33"/>
  <c r="AM189" i="33"/>
  <c r="AR129" i="33"/>
  <c r="AN129" i="33"/>
  <c r="AM129" i="33"/>
  <c r="AN129" i="32"/>
  <c r="AN189" i="32"/>
  <c r="AM129" i="32"/>
  <c r="AM189" i="32"/>
  <c r="AR129" i="32"/>
  <c r="AR189" i="32"/>
  <c r="AH158" i="35"/>
  <c r="AH98" i="35"/>
  <c r="AG158" i="35"/>
  <c r="AG98" i="35"/>
  <c r="AF158" i="35"/>
  <c r="AF98" i="35"/>
  <c r="AN82" i="33"/>
  <c r="AM82" i="33"/>
  <c r="H172" i="31"/>
  <c r="AM172" i="31"/>
  <c r="AR112" i="31"/>
  <c r="AN112" i="31"/>
  <c r="AM112" i="31"/>
  <c r="AM78" i="32"/>
  <c r="AN78" i="32"/>
  <c r="AH137" i="35"/>
  <c r="AH107" i="35"/>
  <c r="AG137" i="35"/>
  <c r="AG107" i="35"/>
  <c r="AF137" i="35"/>
  <c r="AF107" i="35"/>
  <c r="AR128" i="32"/>
  <c r="AR188" i="32"/>
  <c r="AN128" i="32"/>
  <c r="AN188" i="32"/>
  <c r="AM128" i="32"/>
  <c r="AM188" i="32"/>
  <c r="AH157" i="35"/>
  <c r="AH97" i="35"/>
  <c r="AG157" i="35"/>
  <c r="AG97" i="35"/>
  <c r="AF157" i="35"/>
  <c r="AF97" i="35"/>
  <c r="H171" i="31"/>
  <c r="AM171" i="31"/>
  <c r="AR111" i="31"/>
  <c r="AN111" i="31"/>
  <c r="AM111" i="31"/>
  <c r="F167" i="33"/>
  <c r="AM167" i="33"/>
  <c r="AR107" i="33"/>
  <c r="AN107" i="33"/>
  <c r="AM107" i="33"/>
  <c r="AN107" i="32"/>
  <c r="AN167" i="32"/>
  <c r="AM107" i="32"/>
  <c r="AM167" i="32"/>
  <c r="AR107" i="32"/>
  <c r="F187" i="33"/>
  <c r="AM187" i="33"/>
  <c r="AR127" i="33"/>
  <c r="AN127" i="33"/>
  <c r="AM127" i="33"/>
  <c r="AN127" i="32"/>
  <c r="AN187" i="32"/>
  <c r="AM127" i="32"/>
  <c r="AM187" i="32"/>
  <c r="AR127" i="32"/>
  <c r="AR187" i="32"/>
  <c r="AF156" i="25"/>
  <c r="AG156" i="25"/>
  <c r="AH156" i="25"/>
  <c r="AN80" i="33"/>
  <c r="AM80" i="33"/>
  <c r="AM80" i="31"/>
  <c r="AN80" i="31"/>
  <c r="AN98" i="33"/>
  <c r="AM98" i="33"/>
  <c r="H188" i="31"/>
  <c r="AM188" i="31"/>
  <c r="AR128" i="31"/>
  <c r="AN128" i="31"/>
  <c r="AM128" i="31"/>
  <c r="AM81" i="33"/>
  <c r="AN81" i="33"/>
  <c r="AR111" i="32"/>
  <c r="AR171" i="32"/>
  <c r="AN111" i="32"/>
  <c r="AN171" i="32"/>
  <c r="AM111" i="32"/>
  <c r="AM171" i="32"/>
  <c r="AF140" i="25"/>
  <c r="AG140" i="25"/>
  <c r="AH140" i="25"/>
  <c r="AN77" i="31"/>
  <c r="AM77" i="31"/>
  <c r="AM97" i="31"/>
  <c r="AN97" i="31"/>
  <c r="AM80" i="32"/>
  <c r="AN80" i="32"/>
  <c r="AF139" i="25"/>
  <c r="AG139" i="25"/>
  <c r="AH139" i="25"/>
  <c r="AV189" i="32"/>
  <c r="AV172" i="32"/>
  <c r="AV186" i="32"/>
  <c r="AV168" i="32"/>
  <c r="AV188" i="32"/>
  <c r="AV171" i="32"/>
  <c r="BC10" i="25"/>
  <c r="G20" i="25"/>
  <c r="G39" i="25"/>
  <c r="G43" i="25"/>
  <c r="G44" i="25"/>
  <c r="G47" i="25"/>
  <c r="BD10" i="25"/>
  <c r="BE10" i="25"/>
  <c r="BC15" i="25"/>
  <c r="L20" i="25"/>
  <c r="L39" i="25"/>
  <c r="L43" i="25"/>
  <c r="L44" i="25"/>
  <c r="L47" i="25"/>
  <c r="BD15" i="25"/>
  <c r="BE15" i="25"/>
  <c r="BC22" i="25"/>
  <c r="S20" i="25"/>
  <c r="S39" i="25"/>
  <c r="S43" i="25"/>
  <c r="S44" i="25"/>
  <c r="S47" i="25"/>
  <c r="BD22" i="25"/>
  <c r="BE22" i="25"/>
  <c r="BD11" i="25"/>
  <c r="BE11" i="25"/>
  <c r="BC11" i="25"/>
  <c r="H20" i="25"/>
  <c r="H39" i="25"/>
  <c r="H43" i="25"/>
  <c r="BE12" i="25"/>
  <c r="BC12" i="25"/>
  <c r="I20" i="25"/>
  <c r="I39" i="25"/>
  <c r="I43" i="25"/>
  <c r="I44" i="25"/>
  <c r="I47" i="25"/>
  <c r="BD12" i="25"/>
  <c r="BE20" i="25"/>
  <c r="BC20" i="25"/>
  <c r="Q20" i="25"/>
  <c r="Q39" i="25"/>
  <c r="Q43" i="25"/>
  <c r="Q44" i="25"/>
  <c r="Q47" i="25"/>
  <c r="BD20" i="25"/>
  <c r="BD13" i="25"/>
  <c r="BE13" i="25"/>
  <c r="BC13" i="25"/>
  <c r="J20" i="25"/>
  <c r="J39" i="25"/>
  <c r="J43" i="25"/>
  <c r="J44" i="25"/>
  <c r="J47" i="25"/>
  <c r="BD21" i="25"/>
  <c r="BE21" i="25"/>
  <c r="BC21" i="25"/>
  <c r="R20" i="25"/>
  <c r="R39" i="25"/>
  <c r="R43" i="25"/>
  <c r="R44" i="25"/>
  <c r="R47" i="25"/>
  <c r="BC14" i="25"/>
  <c r="K20" i="25"/>
  <c r="K39" i="25"/>
  <c r="K43" i="25"/>
  <c r="K44" i="25"/>
  <c r="K47" i="25"/>
  <c r="BD14" i="25"/>
  <c r="BE14" i="25"/>
  <c r="BE16" i="25"/>
  <c r="BC16" i="25"/>
  <c r="M20" i="25"/>
  <c r="M39" i="25"/>
  <c r="M43" i="25"/>
  <c r="M44" i="25"/>
  <c r="M47" i="25"/>
  <c r="BD16" i="25"/>
  <c r="BD19" i="25"/>
  <c r="BE19" i="25"/>
  <c r="BC19" i="25"/>
  <c r="P20" i="25"/>
  <c r="P39" i="25"/>
  <c r="P43" i="25"/>
  <c r="BC17" i="25"/>
  <c r="N20" i="25"/>
  <c r="N39" i="25"/>
  <c r="N43" i="25"/>
  <c r="N44" i="25"/>
  <c r="N47" i="25"/>
  <c r="BD17" i="25"/>
  <c r="BE17" i="25"/>
  <c r="BC20" i="35"/>
  <c r="Q20" i="35"/>
  <c r="Q39" i="35"/>
  <c r="Q43" i="35"/>
  <c r="BC18" i="35"/>
  <c r="O20" i="35"/>
  <c r="O39" i="35"/>
  <c r="O43" i="35"/>
  <c r="BD21" i="35"/>
  <c r="Y59" i="35"/>
  <c r="Y57" i="35"/>
  <c r="Y60" i="35"/>
  <c r="Y55" i="35"/>
  <c r="Y53" i="35"/>
  <c r="Y51" i="35"/>
  <c r="Y58" i="35"/>
  <c r="Y56" i="35"/>
  <c r="Y54" i="35"/>
  <c r="Y52" i="35"/>
  <c r="Y50" i="35"/>
  <c r="Q44" i="35"/>
  <c r="I44" i="35"/>
  <c r="O44" i="35"/>
  <c r="K44" i="35"/>
  <c r="G44" i="35"/>
  <c r="H44" i="35"/>
  <c r="P44" i="35"/>
  <c r="J44" i="35"/>
  <c r="R44" i="35"/>
  <c r="M44" i="35"/>
  <c r="S44" i="35"/>
  <c r="L44" i="35"/>
  <c r="N44" i="35"/>
  <c r="J4" i="26"/>
  <c r="K37" i="17"/>
  <c r="F81" i="17"/>
  <c r="Y64" i="25"/>
  <c r="Y65" i="25"/>
  <c r="Y69" i="25"/>
  <c r="Y70" i="25"/>
  <c r="Y73" i="25"/>
  <c r="Q65" i="18"/>
  <c r="Q66" i="18"/>
  <c r="Q70" i="18"/>
  <c r="Q71" i="18"/>
  <c r="Q74" i="18"/>
  <c r="AF65" i="18"/>
  <c r="AF66" i="18"/>
  <c r="AF70" i="18"/>
  <c r="AF71" i="18"/>
  <c r="AF74" i="18"/>
  <c r="P65" i="18"/>
  <c r="P66" i="18"/>
  <c r="P70" i="18"/>
  <c r="P71" i="18"/>
  <c r="P74" i="18"/>
  <c r="AA65" i="18"/>
  <c r="AA66" i="18"/>
  <c r="AA70" i="18"/>
  <c r="AA71" i="18"/>
  <c r="AA74" i="18"/>
  <c r="K65" i="18"/>
  <c r="K66" i="18"/>
  <c r="K70" i="18"/>
  <c r="K71" i="18"/>
  <c r="K74" i="18"/>
  <c r="Z65" i="18"/>
  <c r="Z66" i="18"/>
  <c r="Z70" i="18"/>
  <c r="Z71" i="18"/>
  <c r="Z74" i="18"/>
  <c r="J65" i="18"/>
  <c r="J66" i="18"/>
  <c r="J70" i="18"/>
  <c r="J71" i="18"/>
  <c r="J74" i="18"/>
  <c r="W65" i="18"/>
  <c r="W66" i="18"/>
  <c r="W70" i="18"/>
  <c r="W71" i="18"/>
  <c r="W74" i="18"/>
  <c r="G65" i="18"/>
  <c r="G66" i="18"/>
  <c r="G70" i="18"/>
  <c r="G71" i="18"/>
  <c r="G74" i="18"/>
  <c r="V65" i="18"/>
  <c r="V66" i="18"/>
  <c r="V70" i="18"/>
  <c r="V71" i="18"/>
  <c r="V74" i="18"/>
  <c r="F65" i="18"/>
  <c r="F66" i="18"/>
  <c r="F70" i="18"/>
  <c r="F71" i="18"/>
  <c r="F74" i="18"/>
  <c r="Y65" i="18"/>
  <c r="Y66" i="18"/>
  <c r="Y70" i="18"/>
  <c r="Y71" i="18"/>
  <c r="Y74" i="18"/>
  <c r="I65" i="18"/>
  <c r="I66" i="18"/>
  <c r="I70" i="18"/>
  <c r="I71" i="18"/>
  <c r="I74" i="18"/>
  <c r="X65" i="18"/>
  <c r="X66" i="18"/>
  <c r="X70" i="18"/>
  <c r="X71" i="18"/>
  <c r="X74" i="18"/>
  <c r="H65" i="18"/>
  <c r="H66" i="18"/>
  <c r="H70" i="18"/>
  <c r="H71" i="18"/>
  <c r="H74" i="18"/>
  <c r="S65" i="18"/>
  <c r="S66" i="18"/>
  <c r="S70" i="18"/>
  <c r="S71" i="18"/>
  <c r="S74" i="18"/>
  <c r="C65" i="18"/>
  <c r="C66" i="18"/>
  <c r="C70" i="18"/>
  <c r="C71" i="18"/>
  <c r="C74" i="18"/>
  <c r="R65" i="18"/>
  <c r="R66" i="18"/>
  <c r="R70" i="18"/>
  <c r="R71" i="18"/>
  <c r="R74" i="18"/>
  <c r="AE65" i="18"/>
  <c r="AE66" i="18"/>
  <c r="AE70" i="18"/>
  <c r="AE71" i="18"/>
  <c r="AE74" i="18"/>
  <c r="O65" i="18"/>
  <c r="O66" i="18"/>
  <c r="O70" i="18"/>
  <c r="O71" i="18"/>
  <c r="O74" i="18"/>
  <c r="AD65" i="18"/>
  <c r="AD66" i="18"/>
  <c r="AD70" i="18"/>
  <c r="AD71" i="18"/>
  <c r="AD74" i="18"/>
  <c r="N65" i="18"/>
  <c r="N66" i="18"/>
  <c r="N70" i="18"/>
  <c r="N71" i="18"/>
  <c r="N74" i="18"/>
  <c r="AH63" i="18"/>
  <c r="AI63" i="18"/>
  <c r="AV169" i="32"/>
  <c r="AF127" i="35"/>
  <c r="AH127" i="35"/>
  <c r="AF167" i="35"/>
  <c r="AF77" i="35"/>
  <c r="AJ107" i="35"/>
  <c r="AG128" i="35"/>
  <c r="AH125" i="35"/>
  <c r="AF81" i="35"/>
  <c r="AJ111" i="35"/>
  <c r="AH81" i="35"/>
  <c r="AL111" i="35"/>
  <c r="AF78" i="35"/>
  <c r="AJ108" i="35"/>
  <c r="AH129" i="35"/>
  <c r="AH79" i="35"/>
  <c r="AL109" i="35"/>
  <c r="AG80" i="35"/>
  <c r="AK110" i="35"/>
  <c r="AH126" i="35"/>
  <c r="AG126" i="35"/>
  <c r="AV170" i="32"/>
  <c r="AG127" i="35"/>
  <c r="AF128" i="35"/>
  <c r="AH128" i="35"/>
  <c r="AG125" i="35"/>
  <c r="AF125" i="35"/>
  <c r="AG81" i="35"/>
  <c r="AK111" i="35"/>
  <c r="AH78" i="35"/>
  <c r="AL108" i="35"/>
  <c r="AG78" i="35"/>
  <c r="AK108" i="35"/>
  <c r="AG129" i="35"/>
  <c r="AF129" i="35"/>
  <c r="AG79" i="35"/>
  <c r="AK109" i="35"/>
  <c r="AF79" i="35"/>
  <c r="AJ109" i="35"/>
  <c r="AF80" i="35"/>
  <c r="AJ110" i="35"/>
  <c r="AH80" i="35"/>
  <c r="AL110" i="35"/>
  <c r="AF126" i="35"/>
  <c r="O60" i="25"/>
  <c r="O58" i="25"/>
  <c r="O56" i="25"/>
  <c r="O54" i="25"/>
  <c r="O52" i="25"/>
  <c r="O50" i="25"/>
  <c r="O59" i="25"/>
  <c r="O57" i="25"/>
  <c r="O55" i="25"/>
  <c r="O53" i="25"/>
  <c r="O51" i="25"/>
  <c r="Y62" i="35"/>
  <c r="Y61" i="35"/>
  <c r="L47" i="35"/>
  <c r="M47" i="35"/>
  <c r="J47" i="35"/>
  <c r="H47" i="35"/>
  <c r="K47" i="35"/>
  <c r="I47" i="35"/>
  <c r="N47" i="35"/>
  <c r="S47" i="35"/>
  <c r="R47" i="35"/>
  <c r="P47" i="35"/>
  <c r="G47" i="35"/>
  <c r="O47" i="35"/>
  <c r="Q47" i="35"/>
  <c r="Y64" i="35"/>
  <c r="J164" i="26"/>
  <c r="J134" i="26"/>
  <c r="J104" i="26"/>
  <c r="J74" i="26"/>
  <c r="J43" i="26"/>
  <c r="AR131" i="33"/>
  <c r="AV187" i="32"/>
  <c r="AH109" i="25"/>
  <c r="AH79" i="25"/>
  <c r="AF109" i="25"/>
  <c r="AF79" i="25"/>
  <c r="AG110" i="25"/>
  <c r="AG80" i="25"/>
  <c r="AG126" i="25"/>
  <c r="AG96" i="25"/>
  <c r="AF218" i="35"/>
  <c r="AF198" i="35"/>
  <c r="AH77" i="35"/>
  <c r="AL107" i="35"/>
  <c r="AF202" i="35"/>
  <c r="AF199" i="35"/>
  <c r="AF200" i="35"/>
  <c r="AF201" i="35"/>
  <c r="AF217" i="35"/>
  <c r="AG127" i="25"/>
  <c r="AG97" i="25"/>
  <c r="AH127" i="25"/>
  <c r="AH97" i="25"/>
  <c r="AF107" i="25"/>
  <c r="AF77" i="25"/>
  <c r="AF98" i="25"/>
  <c r="AF128" i="25"/>
  <c r="AH125" i="25"/>
  <c r="AH95" i="25"/>
  <c r="AF125" i="25"/>
  <c r="AF95" i="25"/>
  <c r="AG111" i="25"/>
  <c r="AG81" i="25"/>
  <c r="AH111" i="25"/>
  <c r="AH81" i="25"/>
  <c r="AH108" i="25"/>
  <c r="AH78" i="25"/>
  <c r="AG78" i="25"/>
  <c r="AG108" i="25"/>
  <c r="AG129" i="25"/>
  <c r="AG99" i="25"/>
  <c r="AR131" i="31"/>
  <c r="AG109" i="25"/>
  <c r="AG79" i="25"/>
  <c r="AH110" i="25"/>
  <c r="AH80" i="25"/>
  <c r="AF110" i="25"/>
  <c r="AF80" i="25"/>
  <c r="AH126" i="25"/>
  <c r="AH96" i="25"/>
  <c r="AF96" i="25"/>
  <c r="AF126" i="25"/>
  <c r="AR167" i="32"/>
  <c r="AV167" i="32"/>
  <c r="AR131" i="32"/>
  <c r="AG77" i="35"/>
  <c r="AK107" i="35"/>
  <c r="AF219" i="35"/>
  <c r="AF216" i="35"/>
  <c r="AF220" i="35"/>
  <c r="AF127" i="25"/>
  <c r="AF97" i="25"/>
  <c r="AK97" i="25"/>
  <c r="AG107" i="25"/>
  <c r="AG77" i="25"/>
  <c r="AL77" i="25"/>
  <c r="AH107" i="25"/>
  <c r="AH77" i="25"/>
  <c r="AM77" i="25"/>
  <c r="AH128" i="25"/>
  <c r="AH98" i="25"/>
  <c r="AM98" i="25"/>
  <c r="AG128" i="25"/>
  <c r="AG98" i="25"/>
  <c r="AL98" i="25"/>
  <c r="AG125" i="25"/>
  <c r="AG95" i="25"/>
  <c r="AL95" i="25"/>
  <c r="AF111" i="25"/>
  <c r="AF81" i="25"/>
  <c r="AK81" i="25"/>
  <c r="AF108" i="25"/>
  <c r="AF78" i="25"/>
  <c r="AK78" i="25"/>
  <c r="AH129" i="25"/>
  <c r="AH99" i="25"/>
  <c r="AM99" i="25"/>
  <c r="AF129" i="25"/>
  <c r="AF99" i="25"/>
  <c r="AK99" i="25"/>
  <c r="N59" i="25"/>
  <c r="N57" i="25"/>
  <c r="N55" i="25"/>
  <c r="N53" i="25"/>
  <c r="N51" i="25"/>
  <c r="N60" i="25"/>
  <c r="N58" i="25"/>
  <c r="N56" i="25"/>
  <c r="N54" i="25"/>
  <c r="N52" i="25"/>
  <c r="N50" i="25"/>
  <c r="P44" i="25"/>
  <c r="P47" i="25"/>
  <c r="R60" i="25"/>
  <c r="R58" i="25"/>
  <c r="R56" i="25"/>
  <c r="R54" i="25"/>
  <c r="R52" i="25"/>
  <c r="R50" i="25"/>
  <c r="R59" i="25"/>
  <c r="R57" i="25"/>
  <c r="R55" i="25"/>
  <c r="R53" i="25"/>
  <c r="R51" i="25"/>
  <c r="I59" i="25"/>
  <c r="I57" i="25"/>
  <c r="I55" i="25"/>
  <c r="I53" i="25"/>
  <c r="I51" i="25"/>
  <c r="I60" i="25"/>
  <c r="I58" i="25"/>
  <c r="I56" i="25"/>
  <c r="I54" i="25"/>
  <c r="I52" i="25"/>
  <c r="I50" i="25"/>
  <c r="S59" i="25"/>
  <c r="S57" i="25"/>
  <c r="S55" i="25"/>
  <c r="S53" i="25"/>
  <c r="S51" i="25"/>
  <c r="S60" i="25"/>
  <c r="S58" i="25"/>
  <c r="S56" i="25"/>
  <c r="S54" i="25"/>
  <c r="S52" i="25"/>
  <c r="S50" i="25"/>
  <c r="L60" i="25"/>
  <c r="L58" i="25"/>
  <c r="L56" i="25"/>
  <c r="L54" i="25"/>
  <c r="L52" i="25"/>
  <c r="L50" i="25"/>
  <c r="L59" i="25"/>
  <c r="L57" i="25"/>
  <c r="L55" i="25"/>
  <c r="L53" i="25"/>
  <c r="L51" i="25"/>
  <c r="G59" i="25"/>
  <c r="G57" i="25"/>
  <c r="G55" i="25"/>
  <c r="G53" i="25"/>
  <c r="G51" i="25"/>
  <c r="G60" i="25"/>
  <c r="G58" i="25"/>
  <c r="G56" i="25"/>
  <c r="G54" i="25"/>
  <c r="G52" i="25"/>
  <c r="G50" i="25"/>
  <c r="M59" i="25"/>
  <c r="M57" i="25"/>
  <c r="M55" i="25"/>
  <c r="M53" i="25"/>
  <c r="M51" i="25"/>
  <c r="M60" i="25"/>
  <c r="M58" i="25"/>
  <c r="M56" i="25"/>
  <c r="M54" i="25"/>
  <c r="M52" i="25"/>
  <c r="M50" i="25"/>
  <c r="M62" i="25"/>
  <c r="M64" i="25"/>
  <c r="M65" i="25"/>
  <c r="M69" i="25"/>
  <c r="M70" i="25"/>
  <c r="M73" i="25"/>
  <c r="K60" i="25"/>
  <c r="K58" i="25"/>
  <c r="K56" i="25"/>
  <c r="K54" i="25"/>
  <c r="K52" i="25"/>
  <c r="K50" i="25"/>
  <c r="K59" i="25"/>
  <c r="K57" i="25"/>
  <c r="K55" i="25"/>
  <c r="K53" i="25"/>
  <c r="K51" i="25"/>
  <c r="J59" i="25"/>
  <c r="J57" i="25"/>
  <c r="J55" i="25"/>
  <c r="J53" i="25"/>
  <c r="J51" i="25"/>
  <c r="J60" i="25"/>
  <c r="J58" i="25"/>
  <c r="J56" i="25"/>
  <c r="J54" i="25"/>
  <c r="J52" i="25"/>
  <c r="J50" i="25"/>
  <c r="Q60" i="25"/>
  <c r="Q58" i="25"/>
  <c r="Q56" i="25"/>
  <c r="Q54" i="25"/>
  <c r="Q52" i="25"/>
  <c r="Q50" i="25"/>
  <c r="Q59" i="25"/>
  <c r="Q57" i="25"/>
  <c r="Q55" i="25"/>
  <c r="Q53" i="25"/>
  <c r="Q51" i="25"/>
  <c r="H44" i="25"/>
  <c r="H47" i="25"/>
  <c r="L60" i="35"/>
  <c r="L59" i="35"/>
  <c r="L54" i="35"/>
  <c r="L50" i="35"/>
  <c r="L55" i="35"/>
  <c r="L51" i="35"/>
  <c r="S59" i="35"/>
  <c r="S57" i="35"/>
  <c r="S60" i="35"/>
  <c r="S58" i="35"/>
  <c r="S55" i="35"/>
  <c r="S53" i="35"/>
  <c r="S51" i="35"/>
  <c r="S56" i="35"/>
  <c r="S54" i="35"/>
  <c r="S52" i="35"/>
  <c r="S50" i="35"/>
  <c r="M59" i="35"/>
  <c r="M57" i="35"/>
  <c r="M53" i="35"/>
  <c r="M58" i="35"/>
  <c r="M54" i="35"/>
  <c r="M50" i="35"/>
  <c r="P60" i="35"/>
  <c r="P58" i="35"/>
  <c r="P59" i="35"/>
  <c r="P57" i="35"/>
  <c r="P56" i="35"/>
  <c r="P54" i="35"/>
  <c r="P52" i="35"/>
  <c r="P50" i="35"/>
  <c r="P55" i="35"/>
  <c r="P53" i="35"/>
  <c r="P51" i="35"/>
  <c r="G59" i="35"/>
  <c r="G60" i="35"/>
  <c r="G58" i="35"/>
  <c r="G57" i="35"/>
  <c r="G55" i="35"/>
  <c r="G53" i="35"/>
  <c r="G51" i="35"/>
  <c r="G56" i="35"/>
  <c r="G54" i="35"/>
  <c r="G52" i="35"/>
  <c r="G50" i="35"/>
  <c r="O59" i="35"/>
  <c r="O57" i="35"/>
  <c r="O60" i="35"/>
  <c r="O58" i="35"/>
  <c r="O55" i="35"/>
  <c r="O53" i="35"/>
  <c r="O51" i="35"/>
  <c r="O56" i="35"/>
  <c r="O54" i="35"/>
  <c r="O52" i="35"/>
  <c r="O50" i="35"/>
  <c r="N60" i="35"/>
  <c r="N58" i="35"/>
  <c r="N59" i="35"/>
  <c r="N56" i="35"/>
  <c r="N54" i="35"/>
  <c r="N52" i="35"/>
  <c r="N50" i="35"/>
  <c r="N57" i="35"/>
  <c r="N55" i="35"/>
  <c r="N53" i="35"/>
  <c r="N51" i="35"/>
  <c r="R60" i="35"/>
  <c r="R58" i="35"/>
  <c r="R59" i="35"/>
  <c r="R56" i="35"/>
  <c r="R54" i="35"/>
  <c r="R52" i="35"/>
  <c r="R50" i="35"/>
  <c r="R57" i="35"/>
  <c r="R55" i="35"/>
  <c r="R53" i="35"/>
  <c r="R51" i="35"/>
  <c r="J60" i="35"/>
  <c r="J59" i="35"/>
  <c r="J54" i="35"/>
  <c r="J50" i="35"/>
  <c r="J55" i="35"/>
  <c r="J51" i="35"/>
  <c r="H58" i="35"/>
  <c r="H56" i="35"/>
  <c r="H52" i="35"/>
  <c r="H57" i="35"/>
  <c r="H53" i="35"/>
  <c r="K59" i="35"/>
  <c r="K58" i="35"/>
  <c r="K55" i="35"/>
  <c r="K51" i="35"/>
  <c r="K54" i="35"/>
  <c r="K50" i="35"/>
  <c r="I60" i="35"/>
  <c r="I55" i="35"/>
  <c r="I51" i="35"/>
  <c r="I56" i="35"/>
  <c r="I52" i="35"/>
  <c r="Q59" i="35"/>
  <c r="Q57" i="35"/>
  <c r="Q60" i="35"/>
  <c r="Q55" i="35"/>
  <c r="Q53" i="35"/>
  <c r="Q51" i="35"/>
  <c r="Q58" i="35"/>
  <c r="Q56" i="35"/>
  <c r="Q54" i="35"/>
  <c r="Q52" i="35"/>
  <c r="Q50" i="35"/>
  <c r="Y66" i="35"/>
  <c r="Y67" i="35"/>
  <c r="Y71" i="35"/>
  <c r="Y72" i="35"/>
  <c r="Y75" i="35"/>
  <c r="K4" i="26"/>
  <c r="K43" i="17"/>
  <c r="K74" i="17"/>
  <c r="E43" i="17"/>
  <c r="E74" i="17"/>
  <c r="E104" i="17"/>
  <c r="T74" i="17"/>
  <c r="T43" i="17"/>
  <c r="O62" i="25"/>
  <c r="O64" i="25"/>
  <c r="O65" i="25"/>
  <c r="O69" i="25"/>
  <c r="O70" i="25"/>
  <c r="O73" i="25"/>
  <c r="AL99" i="25"/>
  <c r="AM78" i="25"/>
  <c r="AM81" i="25"/>
  <c r="AL81" i="25"/>
  <c r="AK95" i="25"/>
  <c r="AM95" i="25"/>
  <c r="AK77" i="25"/>
  <c r="O62" i="35"/>
  <c r="O61" i="35"/>
  <c r="P61" i="35"/>
  <c r="P62" i="35"/>
  <c r="S62" i="35"/>
  <c r="S61" i="35"/>
  <c r="I59" i="35"/>
  <c r="I62" i="35"/>
  <c r="I61" i="35"/>
  <c r="H60" i="35"/>
  <c r="H61" i="35"/>
  <c r="H62" i="35"/>
  <c r="M60" i="35"/>
  <c r="M62" i="35"/>
  <c r="M61" i="35"/>
  <c r="Q62" i="35"/>
  <c r="Q61" i="35"/>
  <c r="G62" i="35"/>
  <c r="G61" i="35"/>
  <c r="R61" i="35"/>
  <c r="R62" i="35"/>
  <c r="N61" i="35"/>
  <c r="N62" i="35"/>
  <c r="K60" i="35"/>
  <c r="K62" i="35"/>
  <c r="K61" i="35"/>
  <c r="J58" i="35"/>
  <c r="J61" i="35"/>
  <c r="J62" i="35"/>
  <c r="L58" i="35"/>
  <c r="L61" i="35"/>
  <c r="L62" i="35"/>
  <c r="I50" i="35"/>
  <c r="I54" i="35"/>
  <c r="I58" i="35"/>
  <c r="I53" i="35"/>
  <c r="I57" i="35"/>
  <c r="K52" i="35"/>
  <c r="K56" i="35"/>
  <c r="K53" i="35"/>
  <c r="K57" i="35"/>
  <c r="H51" i="35"/>
  <c r="H55" i="35"/>
  <c r="H50" i="35"/>
  <c r="H54" i="35"/>
  <c r="H59" i="35"/>
  <c r="J53" i="35"/>
  <c r="J57" i="35"/>
  <c r="J52" i="35"/>
  <c r="J56" i="35"/>
  <c r="M52" i="35"/>
  <c r="M56" i="35"/>
  <c r="M51" i="35"/>
  <c r="M55" i="35"/>
  <c r="L53" i="35"/>
  <c r="L57" i="35"/>
  <c r="L52" i="35"/>
  <c r="L56" i="35"/>
  <c r="AG186" i="35"/>
  <c r="AG217" i="35"/>
  <c r="AH186" i="35"/>
  <c r="AH217" i="35"/>
  <c r="AG170" i="35"/>
  <c r="AG201" i="35"/>
  <c r="AH169" i="35"/>
  <c r="AH200" i="35"/>
  <c r="AH231" i="35"/>
  <c r="AG189" i="35"/>
  <c r="AG220" i="35"/>
  <c r="AG251" i="35"/>
  <c r="AG168" i="35"/>
  <c r="AG199" i="35"/>
  <c r="AG230" i="35"/>
  <c r="AH168" i="35"/>
  <c r="AH199" i="35"/>
  <c r="AH230" i="35"/>
  <c r="AG171" i="35"/>
  <c r="AG202" i="35"/>
  <c r="AG233" i="35"/>
  <c r="AG185" i="35"/>
  <c r="AG216" i="35"/>
  <c r="AG247" i="35"/>
  <c r="AH188" i="35"/>
  <c r="AH219" i="35"/>
  <c r="AH250" i="35"/>
  <c r="AG167" i="35"/>
  <c r="AG198" i="35"/>
  <c r="AG229" i="35"/>
  <c r="AG187" i="35"/>
  <c r="AG218" i="35"/>
  <c r="AG249" i="35"/>
  <c r="AM96" i="25"/>
  <c r="AK80" i="25"/>
  <c r="AM80" i="25"/>
  <c r="AL79" i="25"/>
  <c r="AH170" i="35"/>
  <c r="AH201" i="35"/>
  <c r="AG169" i="35"/>
  <c r="AG200" i="35"/>
  <c r="AH189" i="35"/>
  <c r="AH220" i="35"/>
  <c r="AH171" i="35"/>
  <c r="AH202" i="35"/>
  <c r="AH185" i="35"/>
  <c r="AH216" i="35"/>
  <c r="AG188" i="35"/>
  <c r="AG219" i="35"/>
  <c r="AH167" i="35"/>
  <c r="AH198" i="35"/>
  <c r="AH187" i="35"/>
  <c r="AH218" i="35"/>
  <c r="AL96" i="25"/>
  <c r="AL80" i="25"/>
  <c r="AK79" i="25"/>
  <c r="AM79" i="25"/>
  <c r="K134" i="26"/>
  <c r="K104" i="26"/>
  <c r="K74" i="26"/>
  <c r="K43" i="26"/>
  <c r="K164" i="26"/>
  <c r="AK189" i="25"/>
  <c r="AF189" i="25"/>
  <c r="AM189" i="25"/>
  <c r="AH189" i="25"/>
  <c r="AK168" i="25"/>
  <c r="AF168" i="25"/>
  <c r="AK171" i="25"/>
  <c r="AF171" i="25"/>
  <c r="AL185" i="25"/>
  <c r="AG185" i="25"/>
  <c r="AL188" i="25"/>
  <c r="AG188" i="25"/>
  <c r="AM188" i="25"/>
  <c r="AH188" i="25"/>
  <c r="AM167" i="25"/>
  <c r="AH167" i="25"/>
  <c r="AL167" i="25"/>
  <c r="AG167" i="25"/>
  <c r="AK187" i="25"/>
  <c r="AF187" i="25"/>
  <c r="AM186" i="25"/>
  <c r="AH186" i="25"/>
  <c r="AK170" i="25"/>
  <c r="AF170" i="25"/>
  <c r="AM170" i="25"/>
  <c r="AH170" i="25"/>
  <c r="AL169" i="25"/>
  <c r="AG169" i="25"/>
  <c r="AL168" i="25"/>
  <c r="AG168" i="25"/>
  <c r="AK188" i="25"/>
  <c r="AF188" i="25"/>
  <c r="AJ126" i="35"/>
  <c r="AY55" i="35"/>
  <c r="AX55" i="35"/>
  <c r="AF186" i="35"/>
  <c r="AF248" i="35"/>
  <c r="AF170" i="35"/>
  <c r="AF232" i="35"/>
  <c r="AX39" i="35"/>
  <c r="AY39" i="35"/>
  <c r="AF169" i="35"/>
  <c r="AF231" i="35"/>
  <c r="AX38" i="35"/>
  <c r="AY38" i="35"/>
  <c r="AY37" i="35"/>
  <c r="AF168" i="35"/>
  <c r="AF230" i="35"/>
  <c r="AX37" i="35"/>
  <c r="AX40" i="35"/>
  <c r="AF171" i="35"/>
  <c r="AF233" i="35"/>
  <c r="AY40" i="35"/>
  <c r="AJ127" i="35"/>
  <c r="AF187" i="35"/>
  <c r="AF249" i="35"/>
  <c r="AY56" i="35"/>
  <c r="AX56" i="35"/>
  <c r="AK126" i="35"/>
  <c r="AL126" i="35"/>
  <c r="AK129" i="35"/>
  <c r="AK125" i="35"/>
  <c r="AL128" i="35"/>
  <c r="AK127" i="35"/>
  <c r="AK96" i="25"/>
  <c r="AM97" i="25"/>
  <c r="AL97" i="25"/>
  <c r="AJ129" i="35"/>
  <c r="AX58" i="35"/>
  <c r="AF189" i="35"/>
  <c r="AF251" i="35"/>
  <c r="AY58" i="35"/>
  <c r="AJ125" i="35"/>
  <c r="AY54" i="35"/>
  <c r="AX54" i="35"/>
  <c r="AF185" i="35"/>
  <c r="AF247" i="35"/>
  <c r="AJ128" i="35"/>
  <c r="AF188" i="35"/>
  <c r="AF250" i="35"/>
  <c r="AX57" i="35"/>
  <c r="AY57" i="35"/>
  <c r="AK186" i="25"/>
  <c r="AF186" i="25"/>
  <c r="AL189" i="25"/>
  <c r="AG189" i="25"/>
  <c r="AM168" i="25"/>
  <c r="AH168" i="25"/>
  <c r="AM171" i="25"/>
  <c r="AH171" i="25"/>
  <c r="AL171" i="25"/>
  <c r="AG171" i="25"/>
  <c r="AK185" i="25"/>
  <c r="AF185" i="25"/>
  <c r="AM185" i="25"/>
  <c r="AH185" i="25"/>
  <c r="AK167" i="25"/>
  <c r="AF167" i="25"/>
  <c r="AM187" i="25"/>
  <c r="AH187" i="25"/>
  <c r="AL187" i="25"/>
  <c r="AG187" i="25"/>
  <c r="AF229" i="35"/>
  <c r="AX36" i="35"/>
  <c r="AY36" i="35"/>
  <c r="AL186" i="25"/>
  <c r="AG186" i="25"/>
  <c r="AL170" i="25"/>
  <c r="AG170" i="25"/>
  <c r="AK169" i="25"/>
  <c r="AF169" i="25"/>
  <c r="AM169" i="25"/>
  <c r="AH169" i="25"/>
  <c r="AL78" i="25"/>
  <c r="AK98" i="25"/>
  <c r="AL129" i="35"/>
  <c r="AL125" i="35"/>
  <c r="AK128" i="35"/>
  <c r="AL127" i="35"/>
  <c r="H60" i="25"/>
  <c r="H58" i="25"/>
  <c r="H56" i="25"/>
  <c r="H54" i="25"/>
  <c r="H52" i="25"/>
  <c r="H50" i="25"/>
  <c r="H59" i="25"/>
  <c r="H57" i="25"/>
  <c r="H55" i="25"/>
  <c r="H53" i="25"/>
  <c r="H51" i="25"/>
  <c r="P59" i="25"/>
  <c r="P57" i="25"/>
  <c r="P55" i="25"/>
  <c r="P53" i="25"/>
  <c r="P51" i="25"/>
  <c r="P60" i="25"/>
  <c r="P58" i="25"/>
  <c r="P56" i="25"/>
  <c r="P54" i="25"/>
  <c r="P52" i="25"/>
  <c r="P50" i="25"/>
  <c r="Q62" i="25"/>
  <c r="Q64" i="25"/>
  <c r="Q65" i="25"/>
  <c r="Q69" i="25"/>
  <c r="Q70" i="25"/>
  <c r="Q73" i="25"/>
  <c r="K62" i="25"/>
  <c r="K64" i="25"/>
  <c r="K65" i="25"/>
  <c r="K69" i="25"/>
  <c r="K70" i="25"/>
  <c r="K73" i="25"/>
  <c r="R62" i="25"/>
  <c r="R64" i="25"/>
  <c r="R65" i="25"/>
  <c r="R69" i="25"/>
  <c r="R70" i="25"/>
  <c r="R73" i="25"/>
  <c r="N62" i="25"/>
  <c r="N64" i="25"/>
  <c r="N65" i="25"/>
  <c r="N69" i="25"/>
  <c r="N70" i="25"/>
  <c r="N73" i="25"/>
  <c r="I64" i="35"/>
  <c r="O64" i="35"/>
  <c r="M64" i="35"/>
  <c r="J62" i="25"/>
  <c r="J64" i="25"/>
  <c r="J65" i="25"/>
  <c r="J69" i="25"/>
  <c r="J70" i="25"/>
  <c r="J73" i="25"/>
  <c r="G62" i="25"/>
  <c r="G64" i="25"/>
  <c r="G65" i="25"/>
  <c r="G69" i="25"/>
  <c r="G70" i="25"/>
  <c r="G73" i="25"/>
  <c r="L62" i="25"/>
  <c r="L64" i="25"/>
  <c r="L65" i="25"/>
  <c r="L69" i="25"/>
  <c r="L70" i="25"/>
  <c r="L73" i="25"/>
  <c r="S62" i="25"/>
  <c r="S64" i="25"/>
  <c r="S65" i="25"/>
  <c r="S69" i="25"/>
  <c r="S70" i="25"/>
  <c r="S73" i="25"/>
  <c r="I62" i="25"/>
  <c r="I64" i="25"/>
  <c r="I65" i="25"/>
  <c r="I69" i="25"/>
  <c r="I70" i="25"/>
  <c r="I73" i="25"/>
  <c r="Q64" i="35"/>
  <c r="J64" i="35"/>
  <c r="G64" i="35"/>
  <c r="P64" i="35"/>
  <c r="S64" i="35"/>
  <c r="I66" i="35"/>
  <c r="I67" i="35"/>
  <c r="I71" i="35"/>
  <c r="I72" i="35"/>
  <c r="I75" i="35"/>
  <c r="O66" i="35"/>
  <c r="O67" i="35"/>
  <c r="O71" i="35"/>
  <c r="O72" i="35"/>
  <c r="O75" i="35"/>
  <c r="M66" i="35"/>
  <c r="M67" i="35"/>
  <c r="M71" i="35"/>
  <c r="M72" i="35"/>
  <c r="M75" i="35"/>
  <c r="R64" i="35"/>
  <c r="N64" i="35"/>
  <c r="L64" i="35"/>
  <c r="L4" i="26"/>
  <c r="N74" i="17"/>
  <c r="N43" i="17"/>
  <c r="N104" i="17"/>
  <c r="K104" i="17"/>
  <c r="W74" i="17"/>
  <c r="W43" i="17"/>
  <c r="AL35" i="13"/>
  <c r="AK35" i="13"/>
  <c r="AJ35" i="13"/>
  <c r="AI35" i="13"/>
  <c r="AH35" i="13"/>
  <c r="AG35" i="13"/>
  <c r="AF35" i="13"/>
  <c r="AE35" i="13"/>
  <c r="AD35" i="13"/>
  <c r="AC35" i="13"/>
  <c r="AB35" i="13"/>
  <c r="AA35" i="13"/>
  <c r="Z35" i="13"/>
  <c r="Y35" i="13"/>
  <c r="X35" i="13"/>
  <c r="W35" i="13"/>
  <c r="V35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B35" i="13"/>
  <c r="AL34" i="13"/>
  <c r="AK34" i="13"/>
  <c r="AJ34" i="13"/>
  <c r="AI34" i="13"/>
  <c r="AH34" i="13"/>
  <c r="AG34" i="13"/>
  <c r="AF34" i="13"/>
  <c r="AE34" i="13"/>
  <c r="AD34" i="13"/>
  <c r="AC34" i="13"/>
  <c r="AB34" i="13"/>
  <c r="AA34" i="13"/>
  <c r="Z34" i="13"/>
  <c r="Y34" i="13"/>
  <c r="X34" i="13"/>
  <c r="W34" i="13"/>
  <c r="V34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B34" i="13"/>
  <c r="AR30" i="13"/>
  <c r="AK30" i="17"/>
  <c r="AQ30" i="13"/>
  <c r="AJ30" i="17"/>
  <c r="AP30" i="13"/>
  <c r="AI30" i="17"/>
  <c r="AN30" i="13"/>
  <c r="AM30" i="13"/>
  <c r="AR29" i="13"/>
  <c r="AK29" i="17"/>
  <c r="AQ29" i="13"/>
  <c r="AJ29" i="17"/>
  <c r="AP29" i="13"/>
  <c r="AI29" i="17"/>
  <c r="AN29" i="13"/>
  <c r="AM29" i="13"/>
  <c r="AR28" i="13"/>
  <c r="AK28" i="17"/>
  <c r="AQ28" i="13"/>
  <c r="AJ28" i="17"/>
  <c r="AP28" i="13"/>
  <c r="AI28" i="17"/>
  <c r="AN28" i="13"/>
  <c r="AM28" i="13"/>
  <c r="AR27" i="13"/>
  <c r="AK27" i="17"/>
  <c r="AQ27" i="13"/>
  <c r="AJ27" i="17"/>
  <c r="AP27" i="13"/>
  <c r="AI27" i="17"/>
  <c r="AN27" i="13"/>
  <c r="AM27" i="13"/>
  <c r="AR26" i="13"/>
  <c r="AK26" i="17"/>
  <c r="AQ26" i="13"/>
  <c r="AJ26" i="17"/>
  <c r="AP26" i="13"/>
  <c r="AI26" i="17"/>
  <c r="AN26" i="13"/>
  <c r="AM26" i="13"/>
  <c r="AR25" i="13"/>
  <c r="AK25" i="17"/>
  <c r="AQ25" i="13"/>
  <c r="AJ25" i="17"/>
  <c r="AP25" i="13"/>
  <c r="AI25" i="17"/>
  <c r="AN25" i="13"/>
  <c r="AM25" i="13"/>
  <c r="AR24" i="13"/>
  <c r="AK24" i="17"/>
  <c r="AQ24" i="13"/>
  <c r="AJ24" i="17"/>
  <c r="AP24" i="13"/>
  <c r="AI24" i="17"/>
  <c r="AN24" i="13"/>
  <c r="AM24" i="13"/>
  <c r="AR23" i="13"/>
  <c r="AK23" i="17"/>
  <c r="AQ23" i="13"/>
  <c r="AJ23" i="17"/>
  <c r="AP23" i="13"/>
  <c r="AI23" i="17"/>
  <c r="AN23" i="13"/>
  <c r="AM23" i="13"/>
  <c r="AR22" i="13"/>
  <c r="AK22" i="17"/>
  <c r="AQ22" i="13"/>
  <c r="AJ22" i="17"/>
  <c r="AP22" i="13"/>
  <c r="AI22" i="17"/>
  <c r="AN22" i="13"/>
  <c r="AM22" i="13"/>
  <c r="AR21" i="13"/>
  <c r="AK21" i="17"/>
  <c r="AQ21" i="13"/>
  <c r="AJ21" i="17"/>
  <c r="AP21" i="13"/>
  <c r="AI21" i="17"/>
  <c r="AN21" i="13"/>
  <c r="AM21" i="13"/>
  <c r="AR20" i="13"/>
  <c r="AK20" i="17"/>
  <c r="AQ20" i="13"/>
  <c r="AJ20" i="17"/>
  <c r="AP20" i="13"/>
  <c r="AI20" i="17"/>
  <c r="AN20" i="13"/>
  <c r="AM20" i="13"/>
  <c r="AR19" i="13"/>
  <c r="AK19" i="17"/>
  <c r="AQ19" i="13"/>
  <c r="AJ19" i="17"/>
  <c r="AP19" i="13"/>
  <c r="AI19" i="17"/>
  <c r="AN19" i="13"/>
  <c r="AM19" i="13"/>
  <c r="AR18" i="13"/>
  <c r="AK18" i="17"/>
  <c r="AQ18" i="13"/>
  <c r="AJ18" i="17"/>
  <c r="AP18" i="13"/>
  <c r="AI18" i="17"/>
  <c r="AN18" i="13"/>
  <c r="AM18" i="13"/>
  <c r="AR17" i="13"/>
  <c r="AK17" i="17"/>
  <c r="AQ17" i="13"/>
  <c r="AJ17" i="17"/>
  <c r="AP17" i="13"/>
  <c r="AI17" i="17"/>
  <c r="AN17" i="13"/>
  <c r="AM17" i="13"/>
  <c r="AR16" i="13"/>
  <c r="AK16" i="17"/>
  <c r="AQ16" i="13"/>
  <c r="AJ16" i="17"/>
  <c r="AP16" i="13"/>
  <c r="AI16" i="17"/>
  <c r="AN16" i="13"/>
  <c r="AM16" i="13"/>
  <c r="AR15" i="13"/>
  <c r="AK15" i="17"/>
  <c r="AQ15" i="13"/>
  <c r="AJ15" i="17"/>
  <c r="AP15" i="13"/>
  <c r="AI15" i="17"/>
  <c r="AN15" i="13"/>
  <c r="AM15" i="13"/>
  <c r="AR14" i="13"/>
  <c r="AK14" i="17"/>
  <c r="AQ14" i="13"/>
  <c r="AJ14" i="17"/>
  <c r="AP14" i="13"/>
  <c r="AI14" i="17"/>
  <c r="AN14" i="13"/>
  <c r="AM14" i="13"/>
  <c r="AR13" i="13"/>
  <c r="AK13" i="17"/>
  <c r="AQ13" i="13"/>
  <c r="AJ13" i="17"/>
  <c r="AP13" i="13"/>
  <c r="AI13" i="17"/>
  <c r="AN13" i="13"/>
  <c r="AM13" i="13"/>
  <c r="AR12" i="13"/>
  <c r="AK12" i="17"/>
  <c r="AQ12" i="13"/>
  <c r="AJ12" i="17"/>
  <c r="AP12" i="13"/>
  <c r="AI12" i="17"/>
  <c r="AN12" i="13"/>
  <c r="AM12" i="13"/>
  <c r="AR11" i="13"/>
  <c r="AK11" i="17"/>
  <c r="AQ11" i="13"/>
  <c r="AJ11" i="17"/>
  <c r="AP11" i="13"/>
  <c r="AI11" i="17"/>
  <c r="AN11" i="13"/>
  <c r="AM11" i="13"/>
  <c r="AR10" i="13"/>
  <c r="AK10" i="17"/>
  <c r="AQ10" i="13"/>
  <c r="AJ10" i="17"/>
  <c r="AP10" i="13"/>
  <c r="AI10" i="17"/>
  <c r="AN10" i="13"/>
  <c r="AM10" i="13"/>
  <c r="AR9" i="13"/>
  <c r="AK9" i="17"/>
  <c r="AQ9" i="13"/>
  <c r="AJ9" i="17"/>
  <c r="AP9" i="13"/>
  <c r="AI9" i="17"/>
  <c r="AN9" i="13"/>
  <c r="AM9" i="13"/>
  <c r="AR8" i="13"/>
  <c r="AK8" i="17"/>
  <c r="AQ8" i="13"/>
  <c r="AJ8" i="17"/>
  <c r="AP8" i="13"/>
  <c r="AI8" i="17"/>
  <c r="AN8" i="13"/>
  <c r="AM8" i="13"/>
  <c r="AR7" i="13"/>
  <c r="AK7" i="17"/>
  <c r="AQ7" i="13"/>
  <c r="AJ7" i="17"/>
  <c r="AP7" i="13"/>
  <c r="AI7" i="17"/>
  <c r="AN7" i="13"/>
  <c r="AN35" i="13"/>
  <c r="AM7" i="13"/>
  <c r="AM35" i="13"/>
  <c r="AM34" i="13"/>
  <c r="AL35" i="12"/>
  <c r="AK35" i="12"/>
  <c r="AJ35" i="12"/>
  <c r="AI35" i="12"/>
  <c r="AH35" i="12"/>
  <c r="AG35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AL34" i="12"/>
  <c r="AK34" i="12"/>
  <c r="AJ34" i="12"/>
  <c r="AI34" i="12"/>
  <c r="AH34" i="12"/>
  <c r="AG34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34" i="12"/>
  <c r="AR30" i="12"/>
  <c r="AH30" i="17"/>
  <c r="AQ30" i="12"/>
  <c r="AG30" i="17"/>
  <c r="AP30" i="12"/>
  <c r="AF30" i="17"/>
  <c r="AN30" i="12"/>
  <c r="AM30" i="12"/>
  <c r="AR29" i="12"/>
  <c r="AH29" i="17"/>
  <c r="AQ29" i="12"/>
  <c r="AG29" i="17"/>
  <c r="AP29" i="12"/>
  <c r="AF29" i="17"/>
  <c r="AN29" i="12"/>
  <c r="AM29" i="12"/>
  <c r="AR28" i="12"/>
  <c r="AH28" i="17"/>
  <c r="AQ28" i="12"/>
  <c r="AG28" i="17"/>
  <c r="AP28" i="12"/>
  <c r="AF28" i="17"/>
  <c r="AN28" i="12"/>
  <c r="AM28" i="12"/>
  <c r="AR27" i="12"/>
  <c r="AH27" i="17"/>
  <c r="AQ27" i="12"/>
  <c r="AG27" i="17"/>
  <c r="AP27" i="12"/>
  <c r="AF27" i="17"/>
  <c r="AN27" i="12"/>
  <c r="AM27" i="12"/>
  <c r="AR26" i="12"/>
  <c r="AH26" i="17"/>
  <c r="AQ26" i="12"/>
  <c r="AG26" i="17"/>
  <c r="AP26" i="12"/>
  <c r="AF26" i="17"/>
  <c r="AN26" i="12"/>
  <c r="AM26" i="12"/>
  <c r="AR25" i="12"/>
  <c r="AH25" i="17"/>
  <c r="AQ25" i="12"/>
  <c r="AG25" i="17"/>
  <c r="AP25" i="12"/>
  <c r="AF25" i="17"/>
  <c r="AN25" i="12"/>
  <c r="AM25" i="12"/>
  <c r="AR24" i="12"/>
  <c r="AH24" i="17"/>
  <c r="AQ24" i="12"/>
  <c r="AG24" i="17"/>
  <c r="AP24" i="12"/>
  <c r="AF24" i="17"/>
  <c r="AN24" i="12"/>
  <c r="AM24" i="12"/>
  <c r="AR23" i="12"/>
  <c r="AH23" i="17"/>
  <c r="AQ23" i="12"/>
  <c r="AG23" i="17"/>
  <c r="AP23" i="12"/>
  <c r="AF23" i="17"/>
  <c r="AN23" i="12"/>
  <c r="AM23" i="12"/>
  <c r="AR22" i="12"/>
  <c r="AH22" i="17"/>
  <c r="AQ22" i="12"/>
  <c r="AG22" i="17"/>
  <c r="AP22" i="12"/>
  <c r="AF22" i="17"/>
  <c r="AN22" i="12"/>
  <c r="AM22" i="12"/>
  <c r="AR21" i="12"/>
  <c r="AH21" i="17"/>
  <c r="AQ21" i="12"/>
  <c r="AG21" i="17"/>
  <c r="AP21" i="12"/>
  <c r="AF21" i="17"/>
  <c r="AN21" i="12"/>
  <c r="AM21" i="12"/>
  <c r="AR20" i="12"/>
  <c r="AH20" i="17"/>
  <c r="AQ20" i="12"/>
  <c r="AG20" i="17"/>
  <c r="AP20" i="12"/>
  <c r="AF20" i="17"/>
  <c r="AN20" i="12"/>
  <c r="AM20" i="12"/>
  <c r="AR19" i="12"/>
  <c r="AH19" i="17"/>
  <c r="AQ19" i="12"/>
  <c r="AG19" i="17"/>
  <c r="AP19" i="12"/>
  <c r="AF19" i="17"/>
  <c r="AN19" i="12"/>
  <c r="AM19" i="12"/>
  <c r="AR18" i="12"/>
  <c r="AH18" i="17"/>
  <c r="AQ18" i="12"/>
  <c r="AG18" i="17"/>
  <c r="AP18" i="12"/>
  <c r="AF18" i="17"/>
  <c r="AN18" i="12"/>
  <c r="AM18" i="12"/>
  <c r="AR17" i="12"/>
  <c r="AH17" i="17"/>
  <c r="AQ17" i="12"/>
  <c r="AG17" i="17"/>
  <c r="AP17" i="12"/>
  <c r="AF17" i="17"/>
  <c r="AN17" i="12"/>
  <c r="AM17" i="12"/>
  <c r="AR16" i="12"/>
  <c r="AH16" i="17"/>
  <c r="AQ16" i="12"/>
  <c r="AG16" i="17"/>
  <c r="AP16" i="12"/>
  <c r="AF16" i="17"/>
  <c r="AN16" i="12"/>
  <c r="AM16" i="12"/>
  <c r="AR15" i="12"/>
  <c r="AH15" i="17"/>
  <c r="AQ15" i="12"/>
  <c r="AG15" i="17"/>
  <c r="AP15" i="12"/>
  <c r="AF15" i="17"/>
  <c r="AN15" i="12"/>
  <c r="AM15" i="12"/>
  <c r="AR14" i="12"/>
  <c r="AH14" i="17"/>
  <c r="AQ14" i="12"/>
  <c r="AG14" i="17"/>
  <c r="AP14" i="12"/>
  <c r="AF14" i="17"/>
  <c r="AN14" i="12"/>
  <c r="AM14" i="12"/>
  <c r="AR13" i="12"/>
  <c r="AH13" i="17"/>
  <c r="AQ13" i="12"/>
  <c r="AG13" i="17"/>
  <c r="AP13" i="12"/>
  <c r="AF13" i="17"/>
  <c r="AN13" i="12"/>
  <c r="AM13" i="12"/>
  <c r="AR12" i="12"/>
  <c r="AH12" i="17"/>
  <c r="AQ12" i="12"/>
  <c r="AG12" i="17"/>
  <c r="AP12" i="12"/>
  <c r="AF12" i="17"/>
  <c r="AN12" i="12"/>
  <c r="AM12" i="12"/>
  <c r="AR11" i="12"/>
  <c r="AH11" i="17"/>
  <c r="AQ11" i="12"/>
  <c r="AG11" i="17"/>
  <c r="AP11" i="12"/>
  <c r="AF11" i="17"/>
  <c r="AN11" i="12"/>
  <c r="AM11" i="12"/>
  <c r="AR10" i="12"/>
  <c r="AH10" i="17"/>
  <c r="AQ10" i="12"/>
  <c r="AG10" i="17"/>
  <c r="AP10" i="12"/>
  <c r="AF10" i="17"/>
  <c r="AN10" i="12"/>
  <c r="AM10" i="12"/>
  <c r="AR9" i="12"/>
  <c r="AH9" i="17"/>
  <c r="AQ9" i="12"/>
  <c r="AG9" i="17"/>
  <c r="AP9" i="12"/>
  <c r="AF9" i="17"/>
  <c r="AN9" i="12"/>
  <c r="AM9" i="12"/>
  <c r="AR8" i="12"/>
  <c r="AH8" i="17"/>
  <c r="AQ8" i="12"/>
  <c r="AG8" i="17"/>
  <c r="AP8" i="12"/>
  <c r="AF8" i="17"/>
  <c r="AN8" i="12"/>
  <c r="AM8" i="12"/>
  <c r="AR7" i="12"/>
  <c r="AH7" i="17"/>
  <c r="AQ7" i="12"/>
  <c r="AG7" i="17"/>
  <c r="AP7" i="12"/>
  <c r="AF7" i="17"/>
  <c r="AN7" i="12"/>
  <c r="AN34" i="12"/>
  <c r="AM7" i="12"/>
  <c r="AM34" i="12"/>
  <c r="AM35" i="12"/>
  <c r="AL35" i="11"/>
  <c r="AK35" i="11"/>
  <c r="AJ35" i="11"/>
  <c r="AI35" i="11"/>
  <c r="AH35" i="11"/>
  <c r="AG35" i="11"/>
  <c r="AF35" i="11"/>
  <c r="AE35" i="11"/>
  <c r="AD35" i="11"/>
  <c r="AC35" i="11"/>
  <c r="AB35" i="11"/>
  <c r="AA35" i="11"/>
  <c r="Z35" i="11"/>
  <c r="Y35" i="11"/>
  <c r="X35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B35" i="11"/>
  <c r="AL34" i="11"/>
  <c r="AK34" i="11"/>
  <c r="AJ34" i="11"/>
  <c r="AI34" i="11"/>
  <c r="AH34" i="11"/>
  <c r="AG34" i="11"/>
  <c r="AF34" i="11"/>
  <c r="AE34" i="11"/>
  <c r="AD34" i="11"/>
  <c r="AC34" i="11"/>
  <c r="AB34" i="11"/>
  <c r="AA34" i="11"/>
  <c r="Z34" i="11"/>
  <c r="Y34" i="11"/>
  <c r="X34" i="11"/>
  <c r="W34" i="11"/>
  <c r="V34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B34" i="11"/>
  <c r="AR30" i="11"/>
  <c r="AE30" i="17"/>
  <c r="AQ30" i="11"/>
  <c r="AD30" i="17"/>
  <c r="AP30" i="11"/>
  <c r="AC30" i="17"/>
  <c r="AN30" i="11"/>
  <c r="AM30" i="11"/>
  <c r="AR29" i="11"/>
  <c r="AE29" i="17"/>
  <c r="AQ29" i="11"/>
  <c r="AD29" i="17"/>
  <c r="AP29" i="11"/>
  <c r="AC29" i="17"/>
  <c r="AN29" i="11"/>
  <c r="AM29" i="11"/>
  <c r="AR28" i="11"/>
  <c r="AE28" i="17"/>
  <c r="AQ28" i="11"/>
  <c r="AD28" i="17"/>
  <c r="AP28" i="11"/>
  <c r="AC28" i="17"/>
  <c r="AN28" i="11"/>
  <c r="AM28" i="11"/>
  <c r="AR27" i="11"/>
  <c r="AE27" i="17"/>
  <c r="AQ27" i="11"/>
  <c r="AD27" i="17"/>
  <c r="AP27" i="11"/>
  <c r="AC27" i="17"/>
  <c r="AN27" i="11"/>
  <c r="AM27" i="11"/>
  <c r="AR26" i="11"/>
  <c r="AE26" i="17"/>
  <c r="AQ26" i="11"/>
  <c r="AD26" i="17"/>
  <c r="AP26" i="11"/>
  <c r="AC26" i="17"/>
  <c r="AN26" i="11"/>
  <c r="AM26" i="11"/>
  <c r="AR25" i="11"/>
  <c r="AE25" i="17"/>
  <c r="AQ25" i="11"/>
  <c r="AD25" i="17"/>
  <c r="AP25" i="11"/>
  <c r="AC25" i="17"/>
  <c r="AN25" i="11"/>
  <c r="AM25" i="11"/>
  <c r="AR24" i="11"/>
  <c r="AE24" i="17"/>
  <c r="AQ24" i="11"/>
  <c r="AD24" i="17"/>
  <c r="AP24" i="11"/>
  <c r="AC24" i="17"/>
  <c r="AN24" i="11"/>
  <c r="AM24" i="11"/>
  <c r="AR23" i="11"/>
  <c r="AE23" i="17"/>
  <c r="AQ23" i="11"/>
  <c r="AD23" i="17"/>
  <c r="AP23" i="11"/>
  <c r="AC23" i="17"/>
  <c r="AN23" i="11"/>
  <c r="AM23" i="11"/>
  <c r="AR22" i="11"/>
  <c r="AE22" i="17"/>
  <c r="AQ22" i="11"/>
  <c r="AD22" i="17"/>
  <c r="AP22" i="11"/>
  <c r="AC22" i="17"/>
  <c r="AN22" i="11"/>
  <c r="AM22" i="11"/>
  <c r="AR21" i="11"/>
  <c r="AE21" i="17"/>
  <c r="AQ21" i="11"/>
  <c r="AD21" i="17"/>
  <c r="AP21" i="11"/>
  <c r="AC21" i="17"/>
  <c r="AN21" i="11"/>
  <c r="AM21" i="11"/>
  <c r="AR20" i="11"/>
  <c r="AE20" i="17"/>
  <c r="AQ20" i="11"/>
  <c r="AD20" i="17"/>
  <c r="AP20" i="11"/>
  <c r="AC20" i="17"/>
  <c r="AN20" i="11"/>
  <c r="AM20" i="11"/>
  <c r="AR19" i="11"/>
  <c r="AE19" i="17"/>
  <c r="AQ19" i="11"/>
  <c r="AD19" i="17"/>
  <c r="AP19" i="11"/>
  <c r="AC19" i="17"/>
  <c r="AN19" i="11"/>
  <c r="AM19" i="11"/>
  <c r="AR18" i="11"/>
  <c r="AE18" i="17"/>
  <c r="AQ18" i="11"/>
  <c r="AD18" i="17"/>
  <c r="AP18" i="11"/>
  <c r="AC18" i="17"/>
  <c r="AN18" i="11"/>
  <c r="AM18" i="11"/>
  <c r="AR17" i="11"/>
  <c r="AE17" i="17"/>
  <c r="AQ17" i="11"/>
  <c r="AD17" i="17"/>
  <c r="AP17" i="11"/>
  <c r="AC17" i="17"/>
  <c r="AN17" i="11"/>
  <c r="AM17" i="11"/>
  <c r="AR16" i="11"/>
  <c r="AE16" i="17"/>
  <c r="AQ16" i="11"/>
  <c r="AD16" i="17"/>
  <c r="AP16" i="11"/>
  <c r="AC16" i="17"/>
  <c r="AN16" i="11"/>
  <c r="AM16" i="11"/>
  <c r="AR15" i="11"/>
  <c r="AE15" i="17"/>
  <c r="AQ15" i="11"/>
  <c r="AD15" i="17"/>
  <c r="AP15" i="11"/>
  <c r="AC15" i="17"/>
  <c r="AN15" i="11"/>
  <c r="AM15" i="11"/>
  <c r="AR14" i="11"/>
  <c r="AE14" i="17"/>
  <c r="AQ14" i="11"/>
  <c r="AD14" i="17"/>
  <c r="AP14" i="11"/>
  <c r="AC14" i="17"/>
  <c r="AN14" i="11"/>
  <c r="AM14" i="11"/>
  <c r="AR13" i="11"/>
  <c r="AE13" i="17"/>
  <c r="AQ13" i="11"/>
  <c r="AD13" i="17"/>
  <c r="AP13" i="11"/>
  <c r="AC13" i="17"/>
  <c r="AN13" i="11"/>
  <c r="AM13" i="11"/>
  <c r="AR12" i="11"/>
  <c r="AE12" i="17"/>
  <c r="AQ12" i="11"/>
  <c r="AD12" i="17"/>
  <c r="AP12" i="11"/>
  <c r="AC12" i="17"/>
  <c r="AN12" i="11"/>
  <c r="AM12" i="11"/>
  <c r="AR11" i="11"/>
  <c r="AE11" i="17"/>
  <c r="AQ11" i="11"/>
  <c r="AD11" i="17"/>
  <c r="AP11" i="11"/>
  <c r="AC11" i="17"/>
  <c r="AN11" i="11"/>
  <c r="AM11" i="11"/>
  <c r="AR10" i="11"/>
  <c r="AE10" i="17"/>
  <c r="AQ10" i="11"/>
  <c r="AD10" i="17"/>
  <c r="AP10" i="11"/>
  <c r="AC10" i="17"/>
  <c r="AN10" i="11"/>
  <c r="AM10" i="11"/>
  <c r="AR9" i="11"/>
  <c r="AE9" i="17"/>
  <c r="AQ9" i="11"/>
  <c r="AD9" i="17"/>
  <c r="AP9" i="11"/>
  <c r="AC9" i="17"/>
  <c r="AN9" i="11"/>
  <c r="AM9" i="11"/>
  <c r="AR8" i="11"/>
  <c r="AE8" i="17"/>
  <c r="AQ8" i="11"/>
  <c r="AD8" i="17"/>
  <c r="AP8" i="11"/>
  <c r="AC8" i="17"/>
  <c r="AN8" i="11"/>
  <c r="AM8" i="11"/>
  <c r="AR7" i="11"/>
  <c r="AE7" i="17"/>
  <c r="AQ7" i="11"/>
  <c r="AD7" i="17"/>
  <c r="AP7" i="11"/>
  <c r="AC7" i="17"/>
  <c r="AN7" i="11"/>
  <c r="AN35" i="11"/>
  <c r="AM7" i="11"/>
  <c r="AM35" i="11"/>
  <c r="AL35" i="10"/>
  <c r="AK35" i="10"/>
  <c r="AJ35" i="10"/>
  <c r="AI35" i="10"/>
  <c r="AH35" i="10"/>
  <c r="AG35" i="10"/>
  <c r="AF35" i="10"/>
  <c r="AE35" i="10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B35" i="10"/>
  <c r="AL34" i="10"/>
  <c r="AK34" i="10"/>
  <c r="AJ34" i="10"/>
  <c r="AI34" i="10"/>
  <c r="AH34" i="10"/>
  <c r="AG34" i="10"/>
  <c r="AF34" i="10"/>
  <c r="AE34" i="10"/>
  <c r="AD34" i="10"/>
  <c r="AC34" i="10"/>
  <c r="AB34" i="10"/>
  <c r="AA34" i="10"/>
  <c r="Z34" i="10"/>
  <c r="Y34" i="10"/>
  <c r="X34" i="10"/>
  <c r="W34" i="10"/>
  <c r="V34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B34" i="10"/>
  <c r="AR30" i="10"/>
  <c r="AB30" i="17"/>
  <c r="AQ30" i="10"/>
  <c r="AA30" i="17"/>
  <c r="AP30" i="10"/>
  <c r="Z30" i="17"/>
  <c r="AN30" i="10"/>
  <c r="AM30" i="10"/>
  <c r="AR29" i="10"/>
  <c r="AB29" i="17"/>
  <c r="AQ29" i="10"/>
  <c r="AA29" i="17"/>
  <c r="AP29" i="10"/>
  <c r="Z29" i="17"/>
  <c r="AN29" i="10"/>
  <c r="AM29" i="10"/>
  <c r="AR28" i="10"/>
  <c r="AB28" i="17"/>
  <c r="AQ28" i="10"/>
  <c r="AA28" i="17"/>
  <c r="AP28" i="10"/>
  <c r="Z28" i="17"/>
  <c r="AN28" i="10"/>
  <c r="AM28" i="10"/>
  <c r="AR27" i="10"/>
  <c r="AB27" i="17"/>
  <c r="AQ27" i="10"/>
  <c r="AA27" i="17"/>
  <c r="AP27" i="10"/>
  <c r="Z27" i="17"/>
  <c r="AN27" i="10"/>
  <c r="AM27" i="10"/>
  <c r="AR26" i="10"/>
  <c r="AB26" i="17"/>
  <c r="AQ26" i="10"/>
  <c r="AA26" i="17"/>
  <c r="AP26" i="10"/>
  <c r="Z26" i="17"/>
  <c r="AN26" i="10"/>
  <c r="AM26" i="10"/>
  <c r="AR25" i="10"/>
  <c r="AB25" i="17"/>
  <c r="AQ25" i="10"/>
  <c r="AA25" i="17"/>
  <c r="AP25" i="10"/>
  <c r="Z25" i="17"/>
  <c r="AN25" i="10"/>
  <c r="AM25" i="10"/>
  <c r="AR24" i="10"/>
  <c r="AB24" i="17"/>
  <c r="AQ24" i="10"/>
  <c r="AA24" i="17"/>
  <c r="AP24" i="10"/>
  <c r="Z24" i="17"/>
  <c r="AN24" i="10"/>
  <c r="AM24" i="10"/>
  <c r="AR23" i="10"/>
  <c r="AB23" i="17"/>
  <c r="AQ23" i="10"/>
  <c r="AA23" i="17"/>
  <c r="AP23" i="10"/>
  <c r="Z23" i="17"/>
  <c r="AN23" i="10"/>
  <c r="AM23" i="10"/>
  <c r="AR22" i="10"/>
  <c r="AB22" i="17"/>
  <c r="AQ22" i="10"/>
  <c r="AA22" i="17"/>
  <c r="AP22" i="10"/>
  <c r="Z22" i="17"/>
  <c r="AN22" i="10"/>
  <c r="AM22" i="10"/>
  <c r="AR21" i="10"/>
  <c r="AB21" i="17"/>
  <c r="AQ21" i="10"/>
  <c r="AA21" i="17"/>
  <c r="AP21" i="10"/>
  <c r="Z21" i="17"/>
  <c r="AN21" i="10"/>
  <c r="AM21" i="10"/>
  <c r="AR20" i="10"/>
  <c r="AB20" i="17"/>
  <c r="AQ20" i="10"/>
  <c r="AA20" i="17"/>
  <c r="AP20" i="10"/>
  <c r="Z20" i="17"/>
  <c r="AN20" i="10"/>
  <c r="AM20" i="10"/>
  <c r="AR19" i="10"/>
  <c r="AB19" i="17"/>
  <c r="AQ19" i="10"/>
  <c r="AA19" i="17"/>
  <c r="AP19" i="10"/>
  <c r="Z19" i="17"/>
  <c r="AN19" i="10"/>
  <c r="AM19" i="10"/>
  <c r="AR18" i="10"/>
  <c r="AB18" i="17"/>
  <c r="AQ18" i="10"/>
  <c r="AA18" i="17"/>
  <c r="AP18" i="10"/>
  <c r="Z18" i="17"/>
  <c r="AN18" i="10"/>
  <c r="AM18" i="10"/>
  <c r="AR17" i="10"/>
  <c r="AB17" i="17"/>
  <c r="AQ17" i="10"/>
  <c r="AA17" i="17"/>
  <c r="AP17" i="10"/>
  <c r="Z17" i="17"/>
  <c r="AN17" i="10"/>
  <c r="AM17" i="10"/>
  <c r="AR16" i="10"/>
  <c r="AB16" i="17"/>
  <c r="AQ16" i="10"/>
  <c r="AA16" i="17"/>
  <c r="AP16" i="10"/>
  <c r="Z16" i="17"/>
  <c r="AN16" i="10"/>
  <c r="AM16" i="10"/>
  <c r="AR15" i="10"/>
  <c r="AB15" i="17"/>
  <c r="AQ15" i="10"/>
  <c r="AA15" i="17"/>
  <c r="AP15" i="10"/>
  <c r="Z15" i="17"/>
  <c r="AN15" i="10"/>
  <c r="AM15" i="10"/>
  <c r="AR14" i="10"/>
  <c r="AB14" i="17"/>
  <c r="AQ14" i="10"/>
  <c r="AA14" i="17"/>
  <c r="AP14" i="10"/>
  <c r="Z14" i="17"/>
  <c r="AN14" i="10"/>
  <c r="AM14" i="10"/>
  <c r="AR13" i="10"/>
  <c r="AB13" i="17"/>
  <c r="AQ13" i="10"/>
  <c r="AA13" i="17"/>
  <c r="AP13" i="10"/>
  <c r="Z13" i="17"/>
  <c r="AN13" i="10"/>
  <c r="AM13" i="10"/>
  <c r="AR12" i="10"/>
  <c r="AB12" i="17"/>
  <c r="AQ12" i="10"/>
  <c r="AA12" i="17"/>
  <c r="AP12" i="10"/>
  <c r="Z12" i="17"/>
  <c r="AN12" i="10"/>
  <c r="AM12" i="10"/>
  <c r="AR11" i="10"/>
  <c r="AB11" i="17"/>
  <c r="AQ11" i="10"/>
  <c r="AA11" i="17"/>
  <c r="AP11" i="10"/>
  <c r="Z11" i="17"/>
  <c r="AN11" i="10"/>
  <c r="AM11" i="10"/>
  <c r="AR10" i="10"/>
  <c r="AB10" i="17"/>
  <c r="AQ10" i="10"/>
  <c r="AA10" i="17"/>
  <c r="AP10" i="10"/>
  <c r="Z10" i="17"/>
  <c r="AN10" i="10"/>
  <c r="AM10" i="10"/>
  <c r="AR9" i="10"/>
  <c r="AB9" i="17"/>
  <c r="AQ9" i="10"/>
  <c r="AA9" i="17"/>
  <c r="AP9" i="10"/>
  <c r="Z9" i="17"/>
  <c r="AN9" i="10"/>
  <c r="AM9" i="10"/>
  <c r="AR8" i="10"/>
  <c r="AB8" i="17"/>
  <c r="AQ8" i="10"/>
  <c r="AA8" i="17"/>
  <c r="AP8" i="10"/>
  <c r="Z8" i="17"/>
  <c r="AN8" i="10"/>
  <c r="AM8" i="10"/>
  <c r="AR7" i="10"/>
  <c r="AB7" i="17"/>
  <c r="AQ7" i="10"/>
  <c r="AA7" i="17"/>
  <c r="AP7" i="10"/>
  <c r="Z7" i="17"/>
  <c r="AN7" i="10"/>
  <c r="AN34" i="10"/>
  <c r="AM7" i="10"/>
  <c r="AM34" i="10"/>
  <c r="AM35" i="10"/>
  <c r="AL35" i="9"/>
  <c r="AK35" i="9"/>
  <c r="AJ35" i="9"/>
  <c r="AI35" i="9"/>
  <c r="AH35" i="9"/>
  <c r="AG35" i="9"/>
  <c r="AF35" i="9"/>
  <c r="AE35" i="9"/>
  <c r="AD35" i="9"/>
  <c r="AC35" i="9"/>
  <c r="AB35" i="9"/>
  <c r="AA35" i="9"/>
  <c r="Z35" i="9"/>
  <c r="Y35" i="9"/>
  <c r="X35" i="9"/>
  <c r="W35" i="9"/>
  <c r="V35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L34" i="9"/>
  <c r="AK34" i="9"/>
  <c r="AJ34" i="9"/>
  <c r="AI34" i="9"/>
  <c r="AH34" i="9"/>
  <c r="AG34" i="9"/>
  <c r="AF34" i="9"/>
  <c r="AE34" i="9"/>
  <c r="AD34" i="9"/>
  <c r="AC34" i="9"/>
  <c r="AB34" i="9"/>
  <c r="AA34" i="9"/>
  <c r="Z34" i="9"/>
  <c r="Y34" i="9"/>
  <c r="X34" i="9"/>
  <c r="W34" i="9"/>
  <c r="V34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R30" i="9"/>
  <c r="Y30" i="17"/>
  <c r="AQ30" i="9"/>
  <c r="X30" i="17"/>
  <c r="AP30" i="9"/>
  <c r="W30" i="17"/>
  <c r="AN30" i="9"/>
  <c r="AR29" i="9"/>
  <c r="Y29" i="17"/>
  <c r="AQ29" i="9"/>
  <c r="X29" i="17"/>
  <c r="AP29" i="9"/>
  <c r="W29" i="17"/>
  <c r="AN29" i="9"/>
  <c r="AR28" i="9"/>
  <c r="Y28" i="17"/>
  <c r="AQ28" i="9"/>
  <c r="X28" i="17"/>
  <c r="AP28" i="9"/>
  <c r="W28" i="17"/>
  <c r="AN28" i="9"/>
  <c r="AR27" i="9"/>
  <c r="Y27" i="17"/>
  <c r="AQ27" i="9"/>
  <c r="X27" i="17"/>
  <c r="AP27" i="9"/>
  <c r="W27" i="17"/>
  <c r="AN27" i="9"/>
  <c r="AR26" i="9"/>
  <c r="Y26" i="17"/>
  <c r="AQ26" i="9"/>
  <c r="X26" i="17"/>
  <c r="AP26" i="9"/>
  <c r="W26" i="17"/>
  <c r="AN26" i="9"/>
  <c r="AR25" i="9"/>
  <c r="Y25" i="17"/>
  <c r="AQ25" i="9"/>
  <c r="X25" i="17"/>
  <c r="AP25" i="9"/>
  <c r="W25" i="17"/>
  <c r="AN25" i="9"/>
  <c r="AR24" i="9"/>
  <c r="Y24" i="17"/>
  <c r="AQ24" i="9"/>
  <c r="X24" i="17"/>
  <c r="AP24" i="9"/>
  <c r="W24" i="17"/>
  <c r="AN24" i="9"/>
  <c r="AR23" i="9"/>
  <c r="Y23" i="17"/>
  <c r="AQ23" i="9"/>
  <c r="X23" i="17"/>
  <c r="AP23" i="9"/>
  <c r="W23" i="17"/>
  <c r="AN23" i="9"/>
  <c r="AR22" i="9"/>
  <c r="Y22" i="17"/>
  <c r="AQ22" i="9"/>
  <c r="X22" i="17"/>
  <c r="AP22" i="9"/>
  <c r="W22" i="17"/>
  <c r="AN22" i="9"/>
  <c r="AR21" i="9"/>
  <c r="Y21" i="17"/>
  <c r="AQ21" i="9"/>
  <c r="X21" i="17"/>
  <c r="AP21" i="9"/>
  <c r="W21" i="17"/>
  <c r="AN21" i="9"/>
  <c r="AR20" i="9"/>
  <c r="Y20" i="17"/>
  <c r="AQ20" i="9"/>
  <c r="X20" i="17"/>
  <c r="AP20" i="9"/>
  <c r="W20" i="17"/>
  <c r="AN20" i="9"/>
  <c r="AR19" i="9"/>
  <c r="Y19" i="17"/>
  <c r="AQ19" i="9"/>
  <c r="X19" i="17"/>
  <c r="AP19" i="9"/>
  <c r="W19" i="17"/>
  <c r="AN19" i="9"/>
  <c r="AR18" i="9"/>
  <c r="Y18" i="17"/>
  <c r="AQ18" i="9"/>
  <c r="X18" i="17"/>
  <c r="AP18" i="9"/>
  <c r="W18" i="17"/>
  <c r="AN18" i="9"/>
  <c r="AR17" i="9"/>
  <c r="Y17" i="17"/>
  <c r="AQ17" i="9"/>
  <c r="X17" i="17"/>
  <c r="AP17" i="9"/>
  <c r="W17" i="17"/>
  <c r="AN17" i="9"/>
  <c r="AR16" i="9"/>
  <c r="Y16" i="17"/>
  <c r="AQ16" i="9"/>
  <c r="X16" i="17"/>
  <c r="AP16" i="9"/>
  <c r="W16" i="17"/>
  <c r="AN16" i="9"/>
  <c r="AR15" i="9"/>
  <c r="Y15" i="17"/>
  <c r="AQ15" i="9"/>
  <c r="X15" i="17"/>
  <c r="AP15" i="9"/>
  <c r="W15" i="17"/>
  <c r="AN15" i="9"/>
  <c r="AR14" i="9"/>
  <c r="Y14" i="17"/>
  <c r="AQ14" i="9"/>
  <c r="X14" i="17"/>
  <c r="AP14" i="9"/>
  <c r="W14" i="17"/>
  <c r="AN14" i="9"/>
  <c r="AR13" i="9"/>
  <c r="Y13" i="17"/>
  <c r="AQ13" i="9"/>
  <c r="X13" i="17"/>
  <c r="AP13" i="9"/>
  <c r="W13" i="17"/>
  <c r="AN13" i="9"/>
  <c r="AR12" i="9"/>
  <c r="Y12" i="17"/>
  <c r="AQ12" i="9"/>
  <c r="X12" i="17"/>
  <c r="AP12" i="9"/>
  <c r="W12" i="17"/>
  <c r="AN12" i="9"/>
  <c r="AR11" i="9"/>
  <c r="Y11" i="17"/>
  <c r="AQ11" i="9"/>
  <c r="X11" i="17"/>
  <c r="AP11" i="9"/>
  <c r="W11" i="17"/>
  <c r="AN11" i="9"/>
  <c r="AR10" i="9"/>
  <c r="Y10" i="17"/>
  <c r="AQ10" i="9"/>
  <c r="X10" i="17"/>
  <c r="AP10" i="9"/>
  <c r="W10" i="17"/>
  <c r="AN10" i="9"/>
  <c r="AR9" i="9"/>
  <c r="Y9" i="17"/>
  <c r="AQ9" i="9"/>
  <c r="X9" i="17"/>
  <c r="AP9" i="9"/>
  <c r="W9" i="17"/>
  <c r="AN9" i="9"/>
  <c r="AR8" i="9"/>
  <c r="Y8" i="17"/>
  <c r="AQ8" i="9"/>
  <c r="X8" i="17"/>
  <c r="AP8" i="9"/>
  <c r="W8" i="17"/>
  <c r="AN8" i="9"/>
  <c r="AM8" i="9"/>
  <c r="AR7" i="9"/>
  <c r="Y7" i="17"/>
  <c r="AQ7" i="9"/>
  <c r="X7" i="17"/>
  <c r="AP7" i="9"/>
  <c r="W7" i="17"/>
  <c r="AN7" i="9"/>
  <c r="AN34" i="9"/>
  <c r="AM7" i="9"/>
  <c r="AM34" i="9"/>
  <c r="AM35" i="9"/>
  <c r="AG232" i="35"/>
  <c r="H64" i="35"/>
  <c r="K64" i="35"/>
  <c r="AH248" i="35"/>
  <c r="AG248" i="35"/>
  <c r="AH249" i="35"/>
  <c r="AH229" i="35"/>
  <c r="AG250" i="35"/>
  <c r="AH247" i="35"/>
  <c r="AH233" i="35"/>
  <c r="AH251" i="35"/>
  <c r="AG231" i="35"/>
  <c r="AH232" i="35"/>
  <c r="L164" i="26"/>
  <c r="L134" i="26"/>
  <c r="L104" i="26"/>
  <c r="L74" i="26"/>
  <c r="L43" i="26"/>
  <c r="BC5" i="25"/>
  <c r="B20" i="25"/>
  <c r="B39" i="25"/>
  <c r="B43" i="25"/>
  <c r="BE5" i="25"/>
  <c r="BD5" i="25"/>
  <c r="BC23" i="25"/>
  <c r="T20" i="25"/>
  <c r="T39" i="25"/>
  <c r="T43" i="25"/>
  <c r="T44" i="25"/>
  <c r="T47" i="25"/>
  <c r="BE23" i="25"/>
  <c r="BD23" i="25"/>
  <c r="BC24" i="25"/>
  <c r="U20" i="25"/>
  <c r="U39" i="25"/>
  <c r="U43" i="25"/>
  <c r="U44" i="25"/>
  <c r="U47" i="25"/>
  <c r="BE24" i="25"/>
  <c r="BD24" i="25"/>
  <c r="BE26" i="35"/>
  <c r="BC26" i="35"/>
  <c r="W20" i="35"/>
  <c r="W39" i="35"/>
  <c r="W43" i="35"/>
  <c r="W44" i="35"/>
  <c r="BD26" i="35"/>
  <c r="BC23" i="35"/>
  <c r="T20" i="35"/>
  <c r="T39" i="35"/>
  <c r="T43" i="35"/>
  <c r="T44" i="35"/>
  <c r="BD23" i="35"/>
  <c r="BE23" i="35"/>
  <c r="BD9" i="35"/>
  <c r="BE9" i="35"/>
  <c r="BC9" i="35"/>
  <c r="F20" i="35"/>
  <c r="F39" i="35"/>
  <c r="F43" i="35"/>
  <c r="F44" i="35"/>
  <c r="BE6" i="35"/>
  <c r="BC6" i="35"/>
  <c r="C20" i="35"/>
  <c r="C39" i="35"/>
  <c r="C43" i="35"/>
  <c r="C44" i="35"/>
  <c r="BD6" i="35"/>
  <c r="BD7" i="25"/>
  <c r="BC7" i="25"/>
  <c r="D20" i="25"/>
  <c r="D39" i="25"/>
  <c r="D43" i="25"/>
  <c r="D44" i="25"/>
  <c r="D47" i="25"/>
  <c r="BE7" i="25"/>
  <c r="BD5" i="35"/>
  <c r="BC5" i="35"/>
  <c r="B20" i="35"/>
  <c r="B39" i="35"/>
  <c r="BE5" i="35"/>
  <c r="BC27" i="35"/>
  <c r="X20" i="35"/>
  <c r="X39" i="35"/>
  <c r="X43" i="35"/>
  <c r="X44" i="35"/>
  <c r="BE27" i="35"/>
  <c r="BD27" i="35"/>
  <c r="BD25" i="35"/>
  <c r="BC25" i="35"/>
  <c r="V20" i="35"/>
  <c r="V39" i="35"/>
  <c r="V43" i="35"/>
  <c r="V44" i="35"/>
  <c r="BE25" i="35"/>
  <c r="BD7" i="35"/>
  <c r="BC7" i="35"/>
  <c r="D20" i="35"/>
  <c r="D39" i="35"/>
  <c r="D43" i="35"/>
  <c r="D44" i="35"/>
  <c r="BE7" i="35"/>
  <c r="BE8" i="35"/>
  <c r="BC8" i="35"/>
  <c r="E20" i="35"/>
  <c r="E39" i="35"/>
  <c r="E43" i="35"/>
  <c r="E44" i="35"/>
  <c r="BD8" i="35"/>
  <c r="BD24" i="35"/>
  <c r="BE24" i="35"/>
  <c r="BC24" i="35"/>
  <c r="U20" i="35"/>
  <c r="U39" i="35"/>
  <c r="U43" i="35"/>
  <c r="U44" i="35"/>
  <c r="BD26" i="25"/>
  <c r="BC26" i="25"/>
  <c r="W20" i="25"/>
  <c r="W39" i="25"/>
  <c r="W43" i="25"/>
  <c r="W44" i="25"/>
  <c r="W47" i="25"/>
  <c r="BE26" i="25"/>
  <c r="BE8" i="25"/>
  <c r="BD8" i="25"/>
  <c r="BC8" i="25"/>
  <c r="E20" i="25"/>
  <c r="E39" i="25"/>
  <c r="E43" i="25"/>
  <c r="E44" i="25"/>
  <c r="E47" i="25"/>
  <c r="BD25" i="25"/>
  <c r="BC25" i="25"/>
  <c r="V20" i="25"/>
  <c r="V39" i="25"/>
  <c r="V43" i="25"/>
  <c r="V44" i="25"/>
  <c r="V47" i="25"/>
  <c r="BE25" i="25"/>
  <c r="BC9" i="25"/>
  <c r="F20" i="25"/>
  <c r="F39" i="25"/>
  <c r="F43" i="25"/>
  <c r="F44" i="25"/>
  <c r="F47" i="25"/>
  <c r="BE9" i="25"/>
  <c r="BD9" i="25"/>
  <c r="BD6" i="25"/>
  <c r="BC6" i="25"/>
  <c r="C20" i="25"/>
  <c r="C39" i="25"/>
  <c r="C43" i="25"/>
  <c r="C44" i="25"/>
  <c r="C47" i="25"/>
  <c r="BE6" i="25"/>
  <c r="BE27" i="25"/>
  <c r="BD27" i="25"/>
  <c r="BC27" i="25"/>
  <c r="X20" i="25"/>
  <c r="X39" i="25"/>
  <c r="X43" i="25"/>
  <c r="X44" i="25"/>
  <c r="X47" i="25"/>
  <c r="P62" i="25"/>
  <c r="P64" i="25"/>
  <c r="P65" i="25"/>
  <c r="P69" i="25"/>
  <c r="P70" i="25"/>
  <c r="P73" i="25"/>
  <c r="H62" i="25"/>
  <c r="H64" i="25"/>
  <c r="H65" i="25"/>
  <c r="H69" i="25"/>
  <c r="H70" i="25"/>
  <c r="H73" i="25"/>
  <c r="N66" i="35"/>
  <c r="N67" i="35"/>
  <c r="N71" i="35"/>
  <c r="N72" i="35"/>
  <c r="N75" i="35"/>
  <c r="R66" i="35"/>
  <c r="R67" i="35"/>
  <c r="R71" i="35"/>
  <c r="R72" i="35"/>
  <c r="R75" i="35"/>
  <c r="S66" i="35"/>
  <c r="S67" i="35"/>
  <c r="S71" i="35"/>
  <c r="S72" i="35"/>
  <c r="S75" i="35"/>
  <c r="P66" i="35"/>
  <c r="P67" i="35"/>
  <c r="P71" i="35"/>
  <c r="P72" i="35"/>
  <c r="P75" i="35"/>
  <c r="J66" i="35"/>
  <c r="J67" i="35"/>
  <c r="J71" i="35"/>
  <c r="J72" i="35"/>
  <c r="J75" i="35"/>
  <c r="Q66" i="35"/>
  <c r="Q67" i="35"/>
  <c r="Q71" i="35"/>
  <c r="Q72" i="35"/>
  <c r="Q75" i="35"/>
  <c r="L66" i="35"/>
  <c r="L67" i="35"/>
  <c r="L71" i="35"/>
  <c r="L72" i="35"/>
  <c r="L75" i="35"/>
  <c r="H66" i="35"/>
  <c r="H67" i="35"/>
  <c r="H71" i="35"/>
  <c r="H72" i="35"/>
  <c r="H75" i="35"/>
  <c r="G66" i="35"/>
  <c r="G67" i="35"/>
  <c r="G71" i="35"/>
  <c r="G72" i="35"/>
  <c r="G75" i="35"/>
  <c r="K66" i="35"/>
  <c r="K67" i="35"/>
  <c r="K71" i="35"/>
  <c r="K72" i="35"/>
  <c r="K75" i="35"/>
  <c r="W107" i="17"/>
  <c r="W46" i="17"/>
  <c r="W34" i="17"/>
  <c r="W77" i="17"/>
  <c r="W35" i="17"/>
  <c r="Y35" i="17"/>
  <c r="Y107" i="17"/>
  <c r="Y46" i="17"/>
  <c r="Y34" i="17"/>
  <c r="Y77" i="17"/>
  <c r="X47" i="17"/>
  <c r="X108" i="17"/>
  <c r="X78" i="17"/>
  <c r="X109" i="17"/>
  <c r="X48" i="17"/>
  <c r="X79" i="17"/>
  <c r="X49" i="17"/>
  <c r="X110" i="17"/>
  <c r="X80" i="17"/>
  <c r="X50" i="17"/>
  <c r="X111" i="17"/>
  <c r="X81" i="17"/>
  <c r="X51" i="17"/>
  <c r="X112" i="17"/>
  <c r="X82" i="17"/>
  <c r="X113" i="17"/>
  <c r="X52" i="17"/>
  <c r="X83" i="17"/>
  <c r="X53" i="17"/>
  <c r="X114" i="17"/>
  <c r="X84" i="17"/>
  <c r="X115" i="17"/>
  <c r="X54" i="17"/>
  <c r="X85" i="17"/>
  <c r="X55" i="17"/>
  <c r="X116" i="17"/>
  <c r="X86" i="17"/>
  <c r="X117" i="17"/>
  <c r="X56" i="17"/>
  <c r="X87" i="17"/>
  <c r="X57" i="17"/>
  <c r="X118" i="17"/>
  <c r="X88" i="17"/>
  <c r="X119" i="17"/>
  <c r="X58" i="17"/>
  <c r="X89" i="17"/>
  <c r="X59" i="17"/>
  <c r="X120" i="17"/>
  <c r="X90" i="17"/>
  <c r="X121" i="17"/>
  <c r="X60" i="17"/>
  <c r="X91" i="17"/>
  <c r="X61" i="17"/>
  <c r="X122" i="17"/>
  <c r="X92" i="17"/>
  <c r="X123" i="17"/>
  <c r="X62" i="17"/>
  <c r="X93" i="17"/>
  <c r="X63" i="17"/>
  <c r="X124" i="17"/>
  <c r="X94" i="17"/>
  <c r="X125" i="17"/>
  <c r="X64" i="17"/>
  <c r="X95" i="17"/>
  <c r="X65" i="17"/>
  <c r="X126" i="17"/>
  <c r="X96" i="17"/>
  <c r="X127" i="17"/>
  <c r="X66" i="17"/>
  <c r="X97" i="17"/>
  <c r="X67" i="17"/>
  <c r="X128" i="17"/>
  <c r="X98" i="17"/>
  <c r="X129" i="17"/>
  <c r="X68" i="17"/>
  <c r="X99" i="17"/>
  <c r="X69" i="17"/>
  <c r="X130" i="17"/>
  <c r="X100" i="17"/>
  <c r="Z107" i="17"/>
  <c r="Z46" i="17"/>
  <c r="Z35" i="17"/>
  <c r="Z77" i="17"/>
  <c r="Z34" i="17"/>
  <c r="AB34" i="17"/>
  <c r="AB46" i="17"/>
  <c r="AB107" i="17"/>
  <c r="AB35" i="17"/>
  <c r="AB77" i="17"/>
  <c r="AA108" i="17"/>
  <c r="AA47" i="17"/>
  <c r="AA78" i="17"/>
  <c r="Z109" i="17"/>
  <c r="Z48" i="17"/>
  <c r="Z79" i="17"/>
  <c r="AB109" i="17"/>
  <c r="AB48" i="17"/>
  <c r="AB79" i="17"/>
  <c r="AA49" i="17"/>
  <c r="AA110" i="17"/>
  <c r="AA80" i="17"/>
  <c r="Z111" i="17"/>
  <c r="Z50" i="17"/>
  <c r="Z81" i="17"/>
  <c r="AB50" i="17"/>
  <c r="AB111" i="17"/>
  <c r="AB81" i="17"/>
  <c r="AA112" i="17"/>
  <c r="AA51" i="17"/>
  <c r="AA82" i="17"/>
  <c r="Z52" i="17"/>
  <c r="Z113" i="17"/>
  <c r="Z83" i="17"/>
  <c r="AB52" i="17"/>
  <c r="AB113" i="17"/>
  <c r="AB83" i="17"/>
  <c r="AA53" i="17"/>
  <c r="AA114" i="17"/>
  <c r="AA84" i="17"/>
  <c r="Z54" i="17"/>
  <c r="Z115" i="17"/>
  <c r="Z85" i="17"/>
  <c r="AB54" i="17"/>
  <c r="AB115" i="17"/>
  <c r="AB85" i="17"/>
  <c r="AA55" i="17"/>
  <c r="AA116" i="17"/>
  <c r="AA86" i="17"/>
  <c r="Z56" i="17"/>
  <c r="Z117" i="17"/>
  <c r="Z87" i="17"/>
  <c r="AB56" i="17"/>
  <c r="AB117" i="17"/>
  <c r="AB87" i="17"/>
  <c r="AA57" i="17"/>
  <c r="AA118" i="17"/>
  <c r="AA88" i="17"/>
  <c r="Z58" i="17"/>
  <c r="Z119" i="17"/>
  <c r="Z89" i="17"/>
  <c r="AB58" i="17"/>
  <c r="AB119" i="17"/>
  <c r="AB89" i="17"/>
  <c r="AA59" i="17"/>
  <c r="AA120" i="17"/>
  <c r="AA90" i="17"/>
  <c r="Z60" i="17"/>
  <c r="Z121" i="17"/>
  <c r="Z91" i="17"/>
  <c r="AB60" i="17"/>
  <c r="AB121" i="17"/>
  <c r="AB91" i="17"/>
  <c r="AA61" i="17"/>
  <c r="AA122" i="17"/>
  <c r="AA92" i="17"/>
  <c r="Z62" i="17"/>
  <c r="Z123" i="17"/>
  <c r="Z93" i="17"/>
  <c r="AB62" i="17"/>
  <c r="AB123" i="17"/>
  <c r="AB93" i="17"/>
  <c r="AA63" i="17"/>
  <c r="AA124" i="17"/>
  <c r="AA94" i="17"/>
  <c r="Z64" i="17"/>
  <c r="Z125" i="17"/>
  <c r="Z95" i="17"/>
  <c r="AB64" i="17"/>
  <c r="AB125" i="17"/>
  <c r="AB95" i="17"/>
  <c r="AA65" i="17"/>
  <c r="AA126" i="17"/>
  <c r="AA96" i="17"/>
  <c r="Z66" i="17"/>
  <c r="Z127" i="17"/>
  <c r="Z97" i="17"/>
  <c r="AB66" i="17"/>
  <c r="AB127" i="17"/>
  <c r="AB97" i="17"/>
  <c r="AA67" i="17"/>
  <c r="AA128" i="17"/>
  <c r="AA98" i="17"/>
  <c r="Z68" i="17"/>
  <c r="Z129" i="17"/>
  <c r="Z99" i="17"/>
  <c r="AB68" i="17"/>
  <c r="AB129" i="17"/>
  <c r="AB99" i="17"/>
  <c r="AA69" i="17"/>
  <c r="AA130" i="17"/>
  <c r="AA100" i="17"/>
  <c r="AD107" i="17"/>
  <c r="AD35" i="17"/>
  <c r="AD34" i="17"/>
  <c r="AD46" i="17"/>
  <c r="AD77" i="17"/>
  <c r="AC108" i="17"/>
  <c r="AC47" i="17"/>
  <c r="AC78" i="17"/>
  <c r="AE108" i="17"/>
  <c r="AE47" i="17"/>
  <c r="AE78" i="17"/>
  <c r="AD109" i="17"/>
  <c r="AD48" i="17"/>
  <c r="AD79" i="17"/>
  <c r="AC110" i="17"/>
  <c r="AC49" i="17"/>
  <c r="AC80" i="17"/>
  <c r="AE49" i="17"/>
  <c r="AE110" i="17"/>
  <c r="AE80" i="17"/>
  <c r="AD111" i="17"/>
  <c r="AD50" i="17"/>
  <c r="AD81" i="17"/>
  <c r="AC112" i="17"/>
  <c r="AC51" i="17"/>
  <c r="AC82" i="17"/>
  <c r="AE112" i="17"/>
  <c r="AE51" i="17"/>
  <c r="AE82" i="17"/>
  <c r="AD52" i="17"/>
  <c r="AD113" i="17"/>
  <c r="AD83" i="17"/>
  <c r="AC53" i="17"/>
  <c r="AC114" i="17"/>
  <c r="AC84" i="17"/>
  <c r="AE53" i="17"/>
  <c r="AE114" i="17"/>
  <c r="AE84" i="17"/>
  <c r="AD54" i="17"/>
  <c r="AD115" i="17"/>
  <c r="AD85" i="17"/>
  <c r="AC55" i="17"/>
  <c r="AC116" i="17"/>
  <c r="AC86" i="17"/>
  <c r="AE55" i="17"/>
  <c r="AE116" i="17"/>
  <c r="AE86" i="17"/>
  <c r="AD56" i="17"/>
  <c r="AD117" i="17"/>
  <c r="AD87" i="17"/>
  <c r="AC57" i="17"/>
  <c r="AC118" i="17"/>
  <c r="AC88" i="17"/>
  <c r="AE57" i="17"/>
  <c r="AE118" i="17"/>
  <c r="AE88" i="17"/>
  <c r="AD58" i="17"/>
  <c r="AD119" i="17"/>
  <c r="AD89" i="17"/>
  <c r="AC59" i="17"/>
  <c r="AC120" i="17"/>
  <c r="AC90" i="17"/>
  <c r="AE59" i="17"/>
  <c r="AE120" i="17"/>
  <c r="AE90" i="17"/>
  <c r="AD60" i="17"/>
  <c r="AD121" i="17"/>
  <c r="AD91" i="17"/>
  <c r="AC61" i="17"/>
  <c r="AC122" i="17"/>
  <c r="AC92" i="17"/>
  <c r="AE61" i="17"/>
  <c r="AE122" i="17"/>
  <c r="AE92" i="17"/>
  <c r="AD62" i="17"/>
  <c r="AD123" i="17"/>
  <c r="AD93" i="17"/>
  <c r="AC63" i="17"/>
  <c r="AC124" i="17"/>
  <c r="AC94" i="17"/>
  <c r="AE63" i="17"/>
  <c r="AE124" i="17"/>
  <c r="AE94" i="17"/>
  <c r="AD64" i="17"/>
  <c r="AD125" i="17"/>
  <c r="AD95" i="17"/>
  <c r="AC65" i="17"/>
  <c r="AC126" i="17"/>
  <c r="AC96" i="17"/>
  <c r="AE65" i="17"/>
  <c r="AE126" i="17"/>
  <c r="AE96" i="17"/>
  <c r="AD66" i="17"/>
  <c r="AD127" i="17"/>
  <c r="AD97" i="17"/>
  <c r="AC67" i="17"/>
  <c r="AC128" i="17"/>
  <c r="AC98" i="17"/>
  <c r="AE67" i="17"/>
  <c r="AE128" i="17"/>
  <c r="AE98" i="17"/>
  <c r="AD68" i="17"/>
  <c r="AD129" i="17"/>
  <c r="AD99" i="17"/>
  <c r="AC69" i="17"/>
  <c r="AC130" i="17"/>
  <c r="AC100" i="17"/>
  <c r="AE69" i="17"/>
  <c r="AE130" i="17"/>
  <c r="AE100" i="17"/>
  <c r="AF107" i="17"/>
  <c r="AF46" i="17"/>
  <c r="AF34" i="17"/>
  <c r="AF35" i="17"/>
  <c r="AF77" i="17"/>
  <c r="AH107" i="17"/>
  <c r="AH35" i="17"/>
  <c r="AH34" i="17"/>
  <c r="AH46" i="17"/>
  <c r="AH77" i="17"/>
  <c r="AG108" i="17"/>
  <c r="AG47" i="17"/>
  <c r="AG78" i="17"/>
  <c r="AF109" i="17"/>
  <c r="AF48" i="17"/>
  <c r="AF79" i="17"/>
  <c r="AH109" i="17"/>
  <c r="AH48" i="17"/>
  <c r="AH79" i="17"/>
  <c r="AG110" i="17"/>
  <c r="AG49" i="17"/>
  <c r="AG80" i="17"/>
  <c r="AF50" i="17"/>
  <c r="AF111" i="17"/>
  <c r="AF81" i="17"/>
  <c r="AH111" i="17"/>
  <c r="AH50" i="17"/>
  <c r="AH81" i="17"/>
  <c r="AG112" i="17"/>
  <c r="AG51" i="17"/>
  <c r="AG82" i="17"/>
  <c r="AF113" i="17"/>
  <c r="AF52" i="17"/>
  <c r="AF83" i="17"/>
  <c r="AH113" i="17"/>
  <c r="AH52" i="17"/>
  <c r="AH83" i="17"/>
  <c r="AG114" i="17"/>
  <c r="AG53" i="17"/>
  <c r="AG84" i="17"/>
  <c r="AF115" i="17"/>
  <c r="AF54" i="17"/>
  <c r="AF85" i="17"/>
  <c r="AH115" i="17"/>
  <c r="AH54" i="17"/>
  <c r="AH85" i="17"/>
  <c r="AG116" i="17"/>
  <c r="AG55" i="17"/>
  <c r="AG86" i="17"/>
  <c r="AF117" i="17"/>
  <c r="AF56" i="17"/>
  <c r="AF87" i="17"/>
  <c r="AH117" i="17"/>
  <c r="AH56" i="17"/>
  <c r="AH87" i="17"/>
  <c r="AG118" i="17"/>
  <c r="AG57" i="17"/>
  <c r="AG88" i="17"/>
  <c r="AF119" i="17"/>
  <c r="AF58" i="17"/>
  <c r="AF89" i="17"/>
  <c r="AH119" i="17"/>
  <c r="AH58" i="17"/>
  <c r="AH89" i="17"/>
  <c r="AG120" i="17"/>
  <c r="AG59" i="17"/>
  <c r="AG90" i="17"/>
  <c r="AF121" i="17"/>
  <c r="AF60" i="17"/>
  <c r="AF91" i="17"/>
  <c r="AH121" i="17"/>
  <c r="AH60" i="17"/>
  <c r="AH91" i="17"/>
  <c r="AG122" i="17"/>
  <c r="AG61" i="17"/>
  <c r="AG92" i="17"/>
  <c r="AF123" i="17"/>
  <c r="AF62" i="17"/>
  <c r="AF93" i="17"/>
  <c r="AH123" i="17"/>
  <c r="AH62" i="17"/>
  <c r="AH93" i="17"/>
  <c r="AG124" i="17"/>
  <c r="AG63" i="17"/>
  <c r="AG94" i="17"/>
  <c r="AF125" i="17"/>
  <c r="AF64" i="17"/>
  <c r="AF95" i="17"/>
  <c r="AH125" i="17"/>
  <c r="AH64" i="17"/>
  <c r="AH95" i="17"/>
  <c r="AG126" i="17"/>
  <c r="AG65" i="17"/>
  <c r="AG96" i="17"/>
  <c r="AF127" i="17"/>
  <c r="AF66" i="17"/>
  <c r="AF97" i="17"/>
  <c r="AH127" i="17"/>
  <c r="AH66" i="17"/>
  <c r="AH97" i="17"/>
  <c r="AG128" i="17"/>
  <c r="AG67" i="17"/>
  <c r="AG98" i="17"/>
  <c r="AF129" i="17"/>
  <c r="AF68" i="17"/>
  <c r="AF99" i="17"/>
  <c r="AH129" i="17"/>
  <c r="AH68" i="17"/>
  <c r="AH99" i="17"/>
  <c r="AG130" i="17"/>
  <c r="AG69" i="17"/>
  <c r="AG100" i="17"/>
  <c r="AI35" i="17"/>
  <c r="AI107" i="17"/>
  <c r="AI46" i="17"/>
  <c r="AI34" i="17"/>
  <c r="AI77" i="17"/>
  <c r="AK35" i="17"/>
  <c r="AK46" i="17"/>
  <c r="AK34" i="17"/>
  <c r="AK107" i="17"/>
  <c r="AK77" i="17"/>
  <c r="AJ108" i="17"/>
  <c r="AJ47" i="17"/>
  <c r="AJ78" i="17"/>
  <c r="AI48" i="17"/>
  <c r="AI109" i="17"/>
  <c r="AI79" i="17"/>
  <c r="AK109" i="17"/>
  <c r="AK48" i="17"/>
  <c r="AK79" i="17"/>
  <c r="AJ49" i="17"/>
  <c r="AJ110" i="17"/>
  <c r="AJ80" i="17"/>
  <c r="AI111" i="17"/>
  <c r="AI50" i="17"/>
  <c r="AI81" i="17"/>
  <c r="AK50" i="17"/>
  <c r="AK111" i="17"/>
  <c r="AK81" i="17"/>
  <c r="AJ112" i="17"/>
  <c r="AJ51" i="17"/>
  <c r="AJ82" i="17"/>
  <c r="AI52" i="17"/>
  <c r="AI113" i="17"/>
  <c r="AI83" i="17"/>
  <c r="AK52" i="17"/>
  <c r="AK113" i="17"/>
  <c r="AK83" i="17"/>
  <c r="AJ53" i="17"/>
  <c r="AJ114" i="17"/>
  <c r="AJ84" i="17"/>
  <c r="AI54" i="17"/>
  <c r="AI115" i="17"/>
  <c r="AI85" i="17"/>
  <c r="AK54" i="17"/>
  <c r="AK115" i="17"/>
  <c r="AK85" i="17"/>
  <c r="AJ55" i="17"/>
  <c r="AJ116" i="17"/>
  <c r="AJ86" i="17"/>
  <c r="AI56" i="17"/>
  <c r="AI117" i="17"/>
  <c r="AI87" i="17"/>
  <c r="AK56" i="17"/>
  <c r="AK117" i="17"/>
  <c r="AK87" i="17"/>
  <c r="AJ57" i="17"/>
  <c r="AJ118" i="17"/>
  <c r="AJ88" i="17"/>
  <c r="AI58" i="17"/>
  <c r="AI119" i="17"/>
  <c r="AI89" i="17"/>
  <c r="AK58" i="17"/>
  <c r="AK119" i="17"/>
  <c r="AK89" i="17"/>
  <c r="AJ59" i="17"/>
  <c r="AJ120" i="17"/>
  <c r="AJ90" i="17"/>
  <c r="AI60" i="17"/>
  <c r="AI121" i="17"/>
  <c r="AI91" i="17"/>
  <c r="AK60" i="17"/>
  <c r="AK121" i="17"/>
  <c r="AK91" i="17"/>
  <c r="AJ61" i="17"/>
  <c r="AJ122" i="17"/>
  <c r="AJ92" i="17"/>
  <c r="AI62" i="17"/>
  <c r="AI123" i="17"/>
  <c r="AI93" i="17"/>
  <c r="AK62" i="17"/>
  <c r="AK123" i="17"/>
  <c r="AK93" i="17"/>
  <c r="AJ63" i="17"/>
  <c r="AJ124" i="17"/>
  <c r="AJ94" i="17"/>
  <c r="AI64" i="17"/>
  <c r="AI125" i="17"/>
  <c r="AI95" i="17"/>
  <c r="AK64" i="17"/>
  <c r="AK125" i="17"/>
  <c r="AK95" i="17"/>
  <c r="AJ65" i="17"/>
  <c r="AJ126" i="17"/>
  <c r="AJ96" i="17"/>
  <c r="AI66" i="17"/>
  <c r="AI127" i="17"/>
  <c r="AI97" i="17"/>
  <c r="AK66" i="17"/>
  <c r="AK127" i="17"/>
  <c r="AK97" i="17"/>
  <c r="AJ67" i="17"/>
  <c r="AJ128" i="17"/>
  <c r="AJ98" i="17"/>
  <c r="AI68" i="17"/>
  <c r="AI129" i="17"/>
  <c r="AI99" i="17"/>
  <c r="AK68" i="17"/>
  <c r="AK129" i="17"/>
  <c r="AK99" i="17"/>
  <c r="AJ69" i="17"/>
  <c r="AJ130" i="17"/>
  <c r="AJ100" i="17"/>
  <c r="AN35" i="9"/>
  <c r="AN35" i="10"/>
  <c r="AN34" i="11"/>
  <c r="AM34" i="11"/>
  <c r="AN35" i="12"/>
  <c r="AN34" i="13"/>
  <c r="X34" i="17"/>
  <c r="X35" i="17"/>
  <c r="X107" i="17"/>
  <c r="X46" i="17"/>
  <c r="X77" i="17"/>
  <c r="W108" i="17"/>
  <c r="W47" i="17"/>
  <c r="W78" i="17"/>
  <c r="Y108" i="17"/>
  <c r="Y47" i="17"/>
  <c r="Y78" i="17"/>
  <c r="W48" i="17"/>
  <c r="W109" i="17"/>
  <c r="W79" i="17"/>
  <c r="Y48" i="17"/>
  <c r="Y109" i="17"/>
  <c r="Y79" i="17"/>
  <c r="W49" i="17"/>
  <c r="W110" i="17"/>
  <c r="W80" i="17"/>
  <c r="Y110" i="17"/>
  <c r="Y49" i="17"/>
  <c r="Y80" i="17"/>
  <c r="W50" i="17"/>
  <c r="W111" i="17"/>
  <c r="W81" i="17"/>
  <c r="Y50" i="17"/>
  <c r="Y111" i="17"/>
  <c r="Y81" i="17"/>
  <c r="W112" i="17"/>
  <c r="W51" i="17"/>
  <c r="W82" i="17"/>
  <c r="Y112" i="17"/>
  <c r="Y51" i="17"/>
  <c r="Y82" i="17"/>
  <c r="W52" i="17"/>
  <c r="W113" i="17"/>
  <c r="W83" i="17"/>
  <c r="Y52" i="17"/>
  <c r="Y113" i="17"/>
  <c r="Y83" i="17"/>
  <c r="W114" i="17"/>
  <c r="W53" i="17"/>
  <c r="W84" i="17"/>
  <c r="Y114" i="17"/>
  <c r="Y53" i="17"/>
  <c r="Y84" i="17"/>
  <c r="W54" i="17"/>
  <c r="W115" i="17"/>
  <c r="W85" i="17"/>
  <c r="Y54" i="17"/>
  <c r="Y115" i="17"/>
  <c r="Y85" i="17"/>
  <c r="W116" i="17"/>
  <c r="W55" i="17"/>
  <c r="W86" i="17"/>
  <c r="Y116" i="17"/>
  <c r="Y55" i="17"/>
  <c r="Y86" i="17"/>
  <c r="W56" i="17"/>
  <c r="W117" i="17"/>
  <c r="W87" i="17"/>
  <c r="Y56" i="17"/>
  <c r="Y117" i="17"/>
  <c r="Y87" i="17"/>
  <c r="W118" i="17"/>
  <c r="W57" i="17"/>
  <c r="W88" i="17"/>
  <c r="Y118" i="17"/>
  <c r="Y57" i="17"/>
  <c r="Y88" i="17"/>
  <c r="W58" i="17"/>
  <c r="W119" i="17"/>
  <c r="W89" i="17"/>
  <c r="Y58" i="17"/>
  <c r="Y119" i="17"/>
  <c r="Y89" i="17"/>
  <c r="W120" i="17"/>
  <c r="W59" i="17"/>
  <c r="W90" i="17"/>
  <c r="Y120" i="17"/>
  <c r="Y59" i="17"/>
  <c r="Y90" i="17"/>
  <c r="W60" i="17"/>
  <c r="W121" i="17"/>
  <c r="W91" i="17"/>
  <c r="Y60" i="17"/>
  <c r="Y121" i="17"/>
  <c r="Y91" i="17"/>
  <c r="W122" i="17"/>
  <c r="W61" i="17"/>
  <c r="W92" i="17"/>
  <c r="Y122" i="17"/>
  <c r="Y61" i="17"/>
  <c r="Y92" i="17"/>
  <c r="W62" i="17"/>
  <c r="W123" i="17"/>
  <c r="W93" i="17"/>
  <c r="Y62" i="17"/>
  <c r="Y123" i="17"/>
  <c r="Y93" i="17"/>
  <c r="W124" i="17"/>
  <c r="W63" i="17"/>
  <c r="W94" i="17"/>
  <c r="Y124" i="17"/>
  <c r="Y63" i="17"/>
  <c r="Y94" i="17"/>
  <c r="W64" i="17"/>
  <c r="W125" i="17"/>
  <c r="W95" i="17"/>
  <c r="Y64" i="17"/>
  <c r="Y125" i="17"/>
  <c r="Y95" i="17"/>
  <c r="W126" i="17"/>
  <c r="W65" i="17"/>
  <c r="W96" i="17"/>
  <c r="Y126" i="17"/>
  <c r="Y65" i="17"/>
  <c r="Y96" i="17"/>
  <c r="W66" i="17"/>
  <c r="W127" i="17"/>
  <c r="W97" i="17"/>
  <c r="Y66" i="17"/>
  <c r="Y127" i="17"/>
  <c r="Y97" i="17"/>
  <c r="W128" i="17"/>
  <c r="W67" i="17"/>
  <c r="W98" i="17"/>
  <c r="Y128" i="17"/>
  <c r="Y67" i="17"/>
  <c r="Y98" i="17"/>
  <c r="W68" i="17"/>
  <c r="W129" i="17"/>
  <c r="W99" i="17"/>
  <c r="Y68" i="17"/>
  <c r="Y129" i="17"/>
  <c r="Y99" i="17"/>
  <c r="W130" i="17"/>
  <c r="W69" i="17"/>
  <c r="W100" i="17"/>
  <c r="Y130" i="17"/>
  <c r="Y69" i="17"/>
  <c r="Y100" i="17"/>
  <c r="AA107" i="17"/>
  <c r="AA46" i="17"/>
  <c r="AA34" i="17"/>
  <c r="AA35" i="17"/>
  <c r="AA77" i="17"/>
  <c r="Z47" i="17"/>
  <c r="Z108" i="17"/>
  <c r="Z78" i="17"/>
  <c r="AB47" i="17"/>
  <c r="AB108" i="17"/>
  <c r="AB78" i="17"/>
  <c r="AA48" i="17"/>
  <c r="AA109" i="17"/>
  <c r="AA79" i="17"/>
  <c r="Z49" i="17"/>
  <c r="Z110" i="17"/>
  <c r="Z80" i="17"/>
  <c r="AB49" i="17"/>
  <c r="AB110" i="17"/>
  <c r="AB80" i="17"/>
  <c r="AA50" i="17"/>
  <c r="AA111" i="17"/>
  <c r="AA81" i="17"/>
  <c r="Z51" i="17"/>
  <c r="Z112" i="17"/>
  <c r="Z82" i="17"/>
  <c r="AB51" i="17"/>
  <c r="AB112" i="17"/>
  <c r="AB82" i="17"/>
  <c r="AA52" i="17"/>
  <c r="AA113" i="17"/>
  <c r="AA83" i="17"/>
  <c r="Z53" i="17"/>
  <c r="Z114" i="17"/>
  <c r="Z84" i="17"/>
  <c r="AB53" i="17"/>
  <c r="AB114" i="17"/>
  <c r="AB84" i="17"/>
  <c r="AA54" i="17"/>
  <c r="AA115" i="17"/>
  <c r="AA85" i="17"/>
  <c r="Z55" i="17"/>
  <c r="Z116" i="17"/>
  <c r="Z86" i="17"/>
  <c r="AB55" i="17"/>
  <c r="AB116" i="17"/>
  <c r="AB86" i="17"/>
  <c r="AA56" i="17"/>
  <c r="AA117" i="17"/>
  <c r="AA87" i="17"/>
  <c r="Z57" i="17"/>
  <c r="Z118" i="17"/>
  <c r="Z88" i="17"/>
  <c r="AB57" i="17"/>
  <c r="AB118" i="17"/>
  <c r="AB88" i="17"/>
  <c r="AA58" i="17"/>
  <c r="AA119" i="17"/>
  <c r="AA89" i="17"/>
  <c r="Z59" i="17"/>
  <c r="Z120" i="17"/>
  <c r="Z90" i="17"/>
  <c r="AB59" i="17"/>
  <c r="AB120" i="17"/>
  <c r="AB90" i="17"/>
  <c r="AA60" i="17"/>
  <c r="AA121" i="17"/>
  <c r="AA91" i="17"/>
  <c r="Z61" i="17"/>
  <c r="Z122" i="17"/>
  <c r="Z92" i="17"/>
  <c r="AB61" i="17"/>
  <c r="AB122" i="17"/>
  <c r="AB92" i="17"/>
  <c r="AA62" i="17"/>
  <c r="AA123" i="17"/>
  <c r="AA93" i="17"/>
  <c r="Z63" i="17"/>
  <c r="Z124" i="17"/>
  <c r="Z94" i="17"/>
  <c r="AB63" i="17"/>
  <c r="AB124" i="17"/>
  <c r="AB94" i="17"/>
  <c r="AA64" i="17"/>
  <c r="AA125" i="17"/>
  <c r="AA95" i="17"/>
  <c r="Z65" i="17"/>
  <c r="Z126" i="17"/>
  <c r="Z96" i="17"/>
  <c r="AB65" i="17"/>
  <c r="AB126" i="17"/>
  <c r="AB96" i="17"/>
  <c r="AA66" i="17"/>
  <c r="AA127" i="17"/>
  <c r="AA97" i="17"/>
  <c r="Z67" i="17"/>
  <c r="Z128" i="17"/>
  <c r="Z98" i="17"/>
  <c r="AB67" i="17"/>
  <c r="AB128" i="17"/>
  <c r="AB98" i="17"/>
  <c r="AA68" i="17"/>
  <c r="AA129" i="17"/>
  <c r="AA99" i="17"/>
  <c r="Z69" i="17"/>
  <c r="Z130" i="17"/>
  <c r="Z100" i="17"/>
  <c r="AB69" i="17"/>
  <c r="AB130" i="17"/>
  <c r="AB100" i="17"/>
  <c r="AC77" i="17"/>
  <c r="AC34" i="17"/>
  <c r="AC107" i="17"/>
  <c r="AC46" i="17"/>
  <c r="AC35" i="17"/>
  <c r="AE107" i="17"/>
  <c r="AE35" i="17"/>
  <c r="AE46" i="17"/>
  <c r="AE34" i="17"/>
  <c r="AE77" i="17"/>
  <c r="AD47" i="17"/>
  <c r="AD108" i="17"/>
  <c r="AD78" i="17"/>
  <c r="AC48" i="17"/>
  <c r="AC109" i="17"/>
  <c r="AC79" i="17"/>
  <c r="AE48" i="17"/>
  <c r="AE109" i="17"/>
  <c r="AE79" i="17"/>
  <c r="AD49" i="17"/>
  <c r="AD110" i="17"/>
  <c r="AD80" i="17"/>
  <c r="AC50" i="17"/>
  <c r="AC111" i="17"/>
  <c r="AC81" i="17"/>
  <c r="AE50" i="17"/>
  <c r="AE111" i="17"/>
  <c r="AE81" i="17"/>
  <c r="AD51" i="17"/>
  <c r="AD112" i="17"/>
  <c r="AD82" i="17"/>
  <c r="AC113" i="17"/>
  <c r="AC52" i="17"/>
  <c r="AC83" i="17"/>
  <c r="AE113" i="17"/>
  <c r="AE52" i="17"/>
  <c r="AE83" i="17"/>
  <c r="AD114" i="17"/>
  <c r="AD53" i="17"/>
  <c r="AD84" i="17"/>
  <c r="AC115" i="17"/>
  <c r="AC54" i="17"/>
  <c r="AC85" i="17"/>
  <c r="AE115" i="17"/>
  <c r="AE54" i="17"/>
  <c r="AE85" i="17"/>
  <c r="AD116" i="17"/>
  <c r="AD55" i="17"/>
  <c r="AD86" i="17"/>
  <c r="AC117" i="17"/>
  <c r="AC56" i="17"/>
  <c r="AC87" i="17"/>
  <c r="AE117" i="17"/>
  <c r="AE56" i="17"/>
  <c r="AE87" i="17"/>
  <c r="AD118" i="17"/>
  <c r="AD57" i="17"/>
  <c r="AD88" i="17"/>
  <c r="AC119" i="17"/>
  <c r="AC58" i="17"/>
  <c r="AC89" i="17"/>
  <c r="AE119" i="17"/>
  <c r="AE58" i="17"/>
  <c r="AE89" i="17"/>
  <c r="AD120" i="17"/>
  <c r="AD59" i="17"/>
  <c r="AD90" i="17"/>
  <c r="AC121" i="17"/>
  <c r="AC60" i="17"/>
  <c r="AC91" i="17"/>
  <c r="AE121" i="17"/>
  <c r="AE60" i="17"/>
  <c r="AE91" i="17"/>
  <c r="AD122" i="17"/>
  <c r="AD61" i="17"/>
  <c r="AD92" i="17"/>
  <c r="AC123" i="17"/>
  <c r="AC62" i="17"/>
  <c r="AC93" i="17"/>
  <c r="AE123" i="17"/>
  <c r="AE62" i="17"/>
  <c r="AE93" i="17"/>
  <c r="AD124" i="17"/>
  <c r="AD63" i="17"/>
  <c r="AD94" i="17"/>
  <c r="AC125" i="17"/>
  <c r="AC64" i="17"/>
  <c r="AC95" i="17"/>
  <c r="AE125" i="17"/>
  <c r="AE64" i="17"/>
  <c r="AE95" i="17"/>
  <c r="AD126" i="17"/>
  <c r="AD65" i="17"/>
  <c r="AD96" i="17"/>
  <c r="AC127" i="17"/>
  <c r="AC66" i="17"/>
  <c r="AC97" i="17"/>
  <c r="AE127" i="17"/>
  <c r="AE66" i="17"/>
  <c r="AE97" i="17"/>
  <c r="AD128" i="17"/>
  <c r="AD67" i="17"/>
  <c r="AD98" i="17"/>
  <c r="AC129" i="17"/>
  <c r="AC68" i="17"/>
  <c r="AC99" i="17"/>
  <c r="AE129" i="17"/>
  <c r="AE68" i="17"/>
  <c r="AE99" i="17"/>
  <c r="AD130" i="17"/>
  <c r="AD69" i="17"/>
  <c r="AD100" i="17"/>
  <c r="AG35" i="17"/>
  <c r="AG46" i="17"/>
  <c r="AG34" i="17"/>
  <c r="AG107" i="17"/>
  <c r="AG77" i="17"/>
  <c r="AF47" i="17"/>
  <c r="AF108" i="17"/>
  <c r="AF78" i="17"/>
  <c r="AH47" i="17"/>
  <c r="AH108" i="17"/>
  <c r="AH78" i="17"/>
  <c r="AG48" i="17"/>
  <c r="AG109" i="17"/>
  <c r="AG79" i="17"/>
  <c r="AF49" i="17"/>
  <c r="AF110" i="17"/>
  <c r="AF80" i="17"/>
  <c r="AH49" i="17"/>
  <c r="AH110" i="17"/>
  <c r="AH80" i="17"/>
  <c r="AG50" i="17"/>
  <c r="AG111" i="17"/>
  <c r="AG81" i="17"/>
  <c r="AF51" i="17"/>
  <c r="AF112" i="17"/>
  <c r="AF82" i="17"/>
  <c r="AH51" i="17"/>
  <c r="AH112" i="17"/>
  <c r="AH82" i="17"/>
  <c r="AG113" i="17"/>
  <c r="AG52" i="17"/>
  <c r="AG83" i="17"/>
  <c r="AF114" i="17"/>
  <c r="AF53" i="17"/>
  <c r="AF84" i="17"/>
  <c r="AH114" i="17"/>
  <c r="AH53" i="17"/>
  <c r="AH84" i="17"/>
  <c r="AG115" i="17"/>
  <c r="AG54" i="17"/>
  <c r="AG85" i="17"/>
  <c r="AF116" i="17"/>
  <c r="AF55" i="17"/>
  <c r="AF86" i="17"/>
  <c r="AH116" i="17"/>
  <c r="AH55" i="17"/>
  <c r="AH86" i="17"/>
  <c r="AG117" i="17"/>
  <c r="AG56" i="17"/>
  <c r="AG87" i="17"/>
  <c r="AF118" i="17"/>
  <c r="AF57" i="17"/>
  <c r="AF88" i="17"/>
  <c r="AH118" i="17"/>
  <c r="AH57" i="17"/>
  <c r="AH88" i="17"/>
  <c r="AG119" i="17"/>
  <c r="AG58" i="17"/>
  <c r="AG89" i="17"/>
  <c r="AF120" i="17"/>
  <c r="AF59" i="17"/>
  <c r="AF90" i="17"/>
  <c r="AH120" i="17"/>
  <c r="AH59" i="17"/>
  <c r="AH90" i="17"/>
  <c r="AG121" i="17"/>
  <c r="AG60" i="17"/>
  <c r="AG91" i="17"/>
  <c r="AF122" i="17"/>
  <c r="AF61" i="17"/>
  <c r="AF92" i="17"/>
  <c r="AH122" i="17"/>
  <c r="AH61" i="17"/>
  <c r="AH92" i="17"/>
  <c r="AG123" i="17"/>
  <c r="AG62" i="17"/>
  <c r="AG93" i="17"/>
  <c r="AF124" i="17"/>
  <c r="AF63" i="17"/>
  <c r="AF94" i="17"/>
  <c r="AH124" i="17"/>
  <c r="AH63" i="17"/>
  <c r="AH94" i="17"/>
  <c r="AG125" i="17"/>
  <c r="AG64" i="17"/>
  <c r="AG95" i="17"/>
  <c r="AF126" i="17"/>
  <c r="AF65" i="17"/>
  <c r="AF96" i="17"/>
  <c r="AH126" i="17"/>
  <c r="AH65" i="17"/>
  <c r="AH96" i="17"/>
  <c r="AG127" i="17"/>
  <c r="AG66" i="17"/>
  <c r="AG97" i="17"/>
  <c r="AF128" i="17"/>
  <c r="AF67" i="17"/>
  <c r="AF98" i="17"/>
  <c r="AH128" i="17"/>
  <c r="AH67" i="17"/>
  <c r="AH98" i="17"/>
  <c r="AG129" i="17"/>
  <c r="AG68" i="17"/>
  <c r="AG99" i="17"/>
  <c r="AF130" i="17"/>
  <c r="AF69" i="17"/>
  <c r="AF100" i="17"/>
  <c r="AH130" i="17"/>
  <c r="AH69" i="17"/>
  <c r="AH100" i="17"/>
  <c r="AJ46" i="17"/>
  <c r="AJ34" i="17"/>
  <c r="AJ107" i="17"/>
  <c r="AJ35" i="17"/>
  <c r="AJ77" i="17"/>
  <c r="AI108" i="17"/>
  <c r="AI47" i="17"/>
  <c r="AI78" i="17"/>
  <c r="AK108" i="17"/>
  <c r="AK47" i="17"/>
  <c r="AK78" i="17"/>
  <c r="AJ109" i="17"/>
  <c r="AJ48" i="17"/>
  <c r="AJ79" i="17"/>
  <c r="AI49" i="17"/>
  <c r="AI110" i="17"/>
  <c r="AI80" i="17"/>
  <c r="AK110" i="17"/>
  <c r="AK49" i="17"/>
  <c r="AK80" i="17"/>
  <c r="AJ50" i="17"/>
  <c r="AJ111" i="17"/>
  <c r="AJ81" i="17"/>
  <c r="AI112" i="17"/>
  <c r="AI51" i="17"/>
  <c r="AI82" i="17"/>
  <c r="AK112" i="17"/>
  <c r="AK51" i="17"/>
  <c r="AK82" i="17"/>
  <c r="AJ113" i="17"/>
  <c r="AJ52" i="17"/>
  <c r="AJ83" i="17"/>
  <c r="AI114" i="17"/>
  <c r="AI53" i="17"/>
  <c r="AI84" i="17"/>
  <c r="AK114" i="17"/>
  <c r="AK53" i="17"/>
  <c r="AK84" i="17"/>
  <c r="AJ115" i="17"/>
  <c r="AJ54" i="17"/>
  <c r="AJ85" i="17"/>
  <c r="AI116" i="17"/>
  <c r="AI55" i="17"/>
  <c r="AI86" i="17"/>
  <c r="AK116" i="17"/>
  <c r="AK55" i="17"/>
  <c r="AK86" i="17"/>
  <c r="AJ117" i="17"/>
  <c r="AJ56" i="17"/>
  <c r="AJ87" i="17"/>
  <c r="AI118" i="17"/>
  <c r="AI57" i="17"/>
  <c r="AI88" i="17"/>
  <c r="AK118" i="17"/>
  <c r="AK57" i="17"/>
  <c r="AK88" i="17"/>
  <c r="AJ119" i="17"/>
  <c r="AJ58" i="17"/>
  <c r="AJ89" i="17"/>
  <c r="AI120" i="17"/>
  <c r="AI59" i="17"/>
  <c r="AI90" i="17"/>
  <c r="AK120" i="17"/>
  <c r="AK59" i="17"/>
  <c r="AK90" i="17"/>
  <c r="AJ121" i="17"/>
  <c r="AJ60" i="17"/>
  <c r="AJ91" i="17"/>
  <c r="AI122" i="17"/>
  <c r="AI61" i="17"/>
  <c r="AI92" i="17"/>
  <c r="AK122" i="17"/>
  <c r="AK61" i="17"/>
  <c r="AK92" i="17"/>
  <c r="AJ123" i="17"/>
  <c r="AJ62" i="17"/>
  <c r="AJ93" i="17"/>
  <c r="AI124" i="17"/>
  <c r="AI63" i="17"/>
  <c r="AI94" i="17"/>
  <c r="AK124" i="17"/>
  <c r="AK63" i="17"/>
  <c r="AK94" i="17"/>
  <c r="AJ125" i="17"/>
  <c r="AJ64" i="17"/>
  <c r="AJ95" i="17"/>
  <c r="AI126" i="17"/>
  <c r="AI65" i="17"/>
  <c r="AI96" i="17"/>
  <c r="AK126" i="17"/>
  <c r="AK65" i="17"/>
  <c r="AK96" i="17"/>
  <c r="AJ127" i="17"/>
  <c r="AJ66" i="17"/>
  <c r="AJ97" i="17"/>
  <c r="AI128" i="17"/>
  <c r="AI67" i="17"/>
  <c r="AI98" i="17"/>
  <c r="AK128" i="17"/>
  <c r="AK67" i="17"/>
  <c r="AK98" i="17"/>
  <c r="AJ129" i="17"/>
  <c r="AJ68" i="17"/>
  <c r="AJ99" i="17"/>
  <c r="AI130" i="17"/>
  <c r="AI69" i="17"/>
  <c r="AI100" i="17"/>
  <c r="AK130" i="17"/>
  <c r="AK69" i="17"/>
  <c r="AK100" i="17"/>
  <c r="M4" i="26"/>
  <c r="Z74" i="17"/>
  <c r="Z43" i="17"/>
  <c r="Z104" i="17"/>
  <c r="W104" i="17"/>
  <c r="T104" i="17"/>
  <c r="B43" i="35"/>
  <c r="AA43" i="35"/>
  <c r="U47" i="35"/>
  <c r="E47" i="35"/>
  <c r="V47" i="35"/>
  <c r="X47" i="35"/>
  <c r="C47" i="35"/>
  <c r="F47" i="35"/>
  <c r="D47" i="35"/>
  <c r="T47" i="35"/>
  <c r="W47" i="35"/>
  <c r="M134" i="26"/>
  <c r="M104" i="26"/>
  <c r="M74" i="26"/>
  <c r="M43" i="26"/>
  <c r="M164" i="26"/>
  <c r="D57" i="35"/>
  <c r="D59" i="25"/>
  <c r="D55" i="25"/>
  <c r="D51" i="25"/>
  <c r="D58" i="25"/>
  <c r="D54" i="25"/>
  <c r="D50" i="25"/>
  <c r="D57" i="25"/>
  <c r="D53" i="25"/>
  <c r="D60" i="25"/>
  <c r="D56" i="25"/>
  <c r="D52" i="25"/>
  <c r="T52" i="35"/>
  <c r="T57" i="35"/>
  <c r="W59" i="35"/>
  <c r="W55" i="35"/>
  <c r="W54" i="35"/>
  <c r="W50" i="35"/>
  <c r="W57" i="35"/>
  <c r="W58" i="35"/>
  <c r="W53" i="35"/>
  <c r="W56" i="35"/>
  <c r="W52" i="35"/>
  <c r="U58" i="25"/>
  <c r="U54" i="25"/>
  <c r="U50" i="25"/>
  <c r="U57" i="25"/>
  <c r="U53" i="25"/>
  <c r="U60" i="25"/>
  <c r="U56" i="25"/>
  <c r="U52" i="25"/>
  <c r="U59" i="25"/>
  <c r="U55" i="25"/>
  <c r="U51" i="25"/>
  <c r="B44" i="25"/>
  <c r="B47" i="25"/>
  <c r="AB43" i="25"/>
  <c r="AA43" i="25"/>
  <c r="X58" i="25"/>
  <c r="X54" i="25"/>
  <c r="X50" i="25"/>
  <c r="X57" i="25"/>
  <c r="X53" i="25"/>
  <c r="X60" i="25"/>
  <c r="X56" i="25"/>
  <c r="X52" i="25"/>
  <c r="X59" i="25"/>
  <c r="X55" i="25"/>
  <c r="X51" i="25"/>
  <c r="C57" i="25"/>
  <c r="C53" i="25"/>
  <c r="C60" i="25"/>
  <c r="C56" i="25"/>
  <c r="C52" i="25"/>
  <c r="C59" i="25"/>
  <c r="C55" i="25"/>
  <c r="C51" i="25"/>
  <c r="C58" i="25"/>
  <c r="C54" i="25"/>
  <c r="C50" i="25"/>
  <c r="F60" i="25"/>
  <c r="F56" i="25"/>
  <c r="F52" i="25"/>
  <c r="F59" i="25"/>
  <c r="F55" i="25"/>
  <c r="F51" i="25"/>
  <c r="F58" i="25"/>
  <c r="F54" i="25"/>
  <c r="F50" i="25"/>
  <c r="F57" i="25"/>
  <c r="F53" i="25"/>
  <c r="V60" i="25"/>
  <c r="V56" i="25"/>
  <c r="V52" i="25"/>
  <c r="V59" i="25"/>
  <c r="V55" i="25"/>
  <c r="V51" i="25"/>
  <c r="V58" i="25"/>
  <c r="V54" i="25"/>
  <c r="V50" i="25"/>
  <c r="V57" i="25"/>
  <c r="V53" i="25"/>
  <c r="E60" i="25"/>
  <c r="E56" i="25"/>
  <c r="E52" i="25"/>
  <c r="E59" i="25"/>
  <c r="E55" i="25"/>
  <c r="E51" i="25"/>
  <c r="E58" i="25"/>
  <c r="E54" i="25"/>
  <c r="E50" i="25"/>
  <c r="E57" i="25"/>
  <c r="E53" i="25"/>
  <c r="W59" i="25"/>
  <c r="W55" i="25"/>
  <c r="W51" i="25"/>
  <c r="W58" i="25"/>
  <c r="W54" i="25"/>
  <c r="W50" i="25"/>
  <c r="W57" i="25"/>
  <c r="W53" i="25"/>
  <c r="W60" i="25"/>
  <c r="W56" i="25"/>
  <c r="W52" i="25"/>
  <c r="U57" i="35"/>
  <c r="U55" i="35"/>
  <c r="U51" i="35"/>
  <c r="U56" i="35"/>
  <c r="U52" i="35"/>
  <c r="U59" i="35"/>
  <c r="U60" i="35"/>
  <c r="U53" i="35"/>
  <c r="U58" i="35"/>
  <c r="U54" i="35"/>
  <c r="U50" i="35"/>
  <c r="E60" i="35"/>
  <c r="E55" i="35"/>
  <c r="E51" i="35"/>
  <c r="E56" i="35"/>
  <c r="E59" i="35"/>
  <c r="E57" i="35"/>
  <c r="E53" i="35"/>
  <c r="E58" i="35"/>
  <c r="E54" i="35"/>
  <c r="E50" i="35"/>
  <c r="E52" i="35"/>
  <c r="V58" i="35"/>
  <c r="V56" i="35"/>
  <c r="V52" i="35"/>
  <c r="V57" i="35"/>
  <c r="V53" i="35"/>
  <c r="V60" i="35"/>
  <c r="V59" i="35"/>
  <c r="V54" i="35"/>
  <c r="V50" i="35"/>
  <c r="V55" i="35"/>
  <c r="V51" i="35"/>
  <c r="X58" i="35"/>
  <c r="X57" i="35"/>
  <c r="X54" i="35"/>
  <c r="X50" i="35"/>
  <c r="X53" i="35"/>
  <c r="X60" i="35"/>
  <c r="X59" i="35"/>
  <c r="X56" i="35"/>
  <c r="X52" i="35"/>
  <c r="X55" i="35"/>
  <c r="X51" i="35"/>
  <c r="C59" i="35"/>
  <c r="C58" i="35"/>
  <c r="C55" i="35"/>
  <c r="C51" i="35"/>
  <c r="C54" i="35"/>
  <c r="C50" i="35"/>
  <c r="C60" i="35"/>
  <c r="C57" i="35"/>
  <c r="C53" i="35"/>
  <c r="C56" i="35"/>
  <c r="C52" i="35"/>
  <c r="F58" i="35"/>
  <c r="F56" i="35"/>
  <c r="F52" i="35"/>
  <c r="F57" i="35"/>
  <c r="F53" i="35"/>
  <c r="F60" i="35"/>
  <c r="F59" i="35"/>
  <c r="F54" i="35"/>
  <c r="F50" i="35"/>
  <c r="F55" i="35"/>
  <c r="F51" i="35"/>
  <c r="T59" i="25"/>
  <c r="T55" i="25"/>
  <c r="T51" i="25"/>
  <c r="T58" i="25"/>
  <c r="T54" i="25"/>
  <c r="T50" i="25"/>
  <c r="T57" i="25"/>
  <c r="T53" i="25"/>
  <c r="T60" i="25"/>
  <c r="T56" i="25"/>
  <c r="T52" i="25"/>
  <c r="N4" i="26"/>
  <c r="AC104" i="17"/>
  <c r="AC74" i="17"/>
  <c r="AC43" i="17"/>
  <c r="T50" i="35"/>
  <c r="T51" i="35"/>
  <c r="T59" i="35"/>
  <c r="W60" i="35"/>
  <c r="D51" i="35"/>
  <c r="T53" i="35"/>
  <c r="T54" i="35"/>
  <c r="T58" i="35"/>
  <c r="T55" i="35"/>
  <c r="T56" i="35"/>
  <c r="T60" i="35"/>
  <c r="W51" i="35"/>
  <c r="AB43" i="35"/>
  <c r="B44" i="35"/>
  <c r="D50" i="35"/>
  <c r="W62" i="35"/>
  <c r="W61" i="35"/>
  <c r="D56" i="35"/>
  <c r="D61" i="35"/>
  <c r="D62" i="35"/>
  <c r="C62" i="35"/>
  <c r="C61" i="35"/>
  <c r="V61" i="35"/>
  <c r="V62" i="35"/>
  <c r="U62" i="35"/>
  <c r="U61" i="35"/>
  <c r="T61" i="35"/>
  <c r="T62" i="35"/>
  <c r="F61" i="35"/>
  <c r="F62" i="35"/>
  <c r="X61" i="35"/>
  <c r="X62" i="35"/>
  <c r="E62" i="35"/>
  <c r="E61" i="35"/>
  <c r="D59" i="35"/>
  <c r="D55" i="35"/>
  <c r="D54" i="35"/>
  <c r="D60" i="35"/>
  <c r="B47" i="35"/>
  <c r="D53" i="35"/>
  <c r="D52" i="35"/>
  <c r="D58" i="35"/>
  <c r="E64" i="35"/>
  <c r="E66" i="35"/>
  <c r="E67" i="35"/>
  <c r="E71" i="35"/>
  <c r="E72" i="35"/>
  <c r="E75" i="35"/>
  <c r="U64" i="35"/>
  <c r="U66" i="35"/>
  <c r="U67" i="35"/>
  <c r="U71" i="35"/>
  <c r="U72" i="35"/>
  <c r="U75" i="35"/>
  <c r="C64" i="35"/>
  <c r="C66" i="35"/>
  <c r="C67" i="35"/>
  <c r="C71" i="35"/>
  <c r="C72" i="35"/>
  <c r="C75" i="35"/>
  <c r="N164" i="26"/>
  <c r="N134" i="26"/>
  <c r="N104" i="26"/>
  <c r="N74" i="26"/>
  <c r="N43" i="26"/>
  <c r="B58" i="35"/>
  <c r="T62" i="25"/>
  <c r="T64" i="25"/>
  <c r="T65" i="25"/>
  <c r="T69" i="25"/>
  <c r="T70" i="25"/>
  <c r="T73" i="25"/>
  <c r="F64" i="35"/>
  <c r="F66" i="35"/>
  <c r="F67" i="35"/>
  <c r="F71" i="35"/>
  <c r="F72" i="35"/>
  <c r="F75" i="35"/>
  <c r="V64" i="35"/>
  <c r="V66" i="35"/>
  <c r="V67" i="35"/>
  <c r="V71" i="35"/>
  <c r="V72" i="35"/>
  <c r="V75" i="35"/>
  <c r="W62" i="25"/>
  <c r="W64" i="25"/>
  <c r="W65" i="25"/>
  <c r="W69" i="25"/>
  <c r="W70" i="25"/>
  <c r="W73" i="25"/>
  <c r="E62" i="25"/>
  <c r="E64" i="25"/>
  <c r="E65" i="25"/>
  <c r="E69" i="25"/>
  <c r="E70" i="25"/>
  <c r="E73" i="25"/>
  <c r="F62" i="25"/>
  <c r="F64" i="25"/>
  <c r="F65" i="25"/>
  <c r="F69" i="25"/>
  <c r="F70" i="25"/>
  <c r="F73" i="25"/>
  <c r="X62" i="25"/>
  <c r="X64" i="25"/>
  <c r="X65" i="25"/>
  <c r="X69" i="25"/>
  <c r="X70" i="25"/>
  <c r="X73" i="25"/>
  <c r="U62" i="25"/>
  <c r="U64" i="25"/>
  <c r="U65" i="25"/>
  <c r="U69" i="25"/>
  <c r="U70" i="25"/>
  <c r="U73" i="25"/>
  <c r="W64" i="35"/>
  <c r="W66" i="35"/>
  <c r="W67" i="35"/>
  <c r="W71" i="35"/>
  <c r="W72" i="35"/>
  <c r="W75" i="35"/>
  <c r="D62" i="25"/>
  <c r="D64" i="25"/>
  <c r="D65" i="25"/>
  <c r="D69" i="25"/>
  <c r="D70" i="25"/>
  <c r="D73" i="25"/>
  <c r="D64" i="35"/>
  <c r="D66" i="35"/>
  <c r="D67" i="35"/>
  <c r="D71" i="35"/>
  <c r="D72" i="35"/>
  <c r="D75" i="35"/>
  <c r="B58" i="25"/>
  <c r="B54" i="25"/>
  <c r="B50" i="25"/>
  <c r="B57" i="25"/>
  <c r="B53" i="25"/>
  <c r="B60" i="25"/>
  <c r="B56" i="25"/>
  <c r="B52" i="25"/>
  <c r="B59" i="25"/>
  <c r="B55" i="25"/>
  <c r="B51" i="25"/>
  <c r="X64" i="35"/>
  <c r="X66" i="35"/>
  <c r="X67" i="35"/>
  <c r="X71" i="35"/>
  <c r="X72" i="35"/>
  <c r="X75" i="35"/>
  <c r="V62" i="25"/>
  <c r="V64" i="25"/>
  <c r="V65" i="25"/>
  <c r="V69" i="25"/>
  <c r="V70" i="25"/>
  <c r="V73" i="25"/>
  <c r="C62" i="25"/>
  <c r="C64" i="25"/>
  <c r="C65" i="25"/>
  <c r="C69" i="25"/>
  <c r="C70" i="25"/>
  <c r="C73" i="25"/>
  <c r="T64" i="35"/>
  <c r="T66" i="35"/>
  <c r="T67" i="35"/>
  <c r="T71" i="35"/>
  <c r="T72" i="35"/>
  <c r="T75" i="35"/>
  <c r="O4" i="26"/>
  <c r="AF104" i="17"/>
  <c r="AF74" i="17"/>
  <c r="AF43" i="17"/>
  <c r="B55" i="35"/>
  <c r="B56" i="35"/>
  <c r="B53" i="35"/>
  <c r="B59" i="35"/>
  <c r="B52" i="35"/>
  <c r="B51" i="35"/>
  <c r="B54" i="35"/>
  <c r="B60" i="35"/>
  <c r="B57" i="35"/>
  <c r="B62" i="35"/>
  <c r="B61" i="35"/>
  <c r="B50" i="35"/>
  <c r="O134" i="26"/>
  <c r="O104" i="26"/>
  <c r="O74" i="26"/>
  <c r="O43" i="26"/>
  <c r="O164" i="26"/>
  <c r="B62" i="25"/>
  <c r="B64" i="25"/>
  <c r="B65" i="25"/>
  <c r="B69" i="25"/>
  <c r="B70" i="25"/>
  <c r="B73" i="25"/>
  <c r="P4" i="26"/>
  <c r="AI104" i="17"/>
  <c r="AI74" i="17"/>
  <c r="AI43" i="17"/>
  <c r="B64" i="35"/>
  <c r="B66" i="35"/>
  <c r="B67" i="35"/>
  <c r="B71" i="35"/>
  <c r="B72" i="35"/>
  <c r="B75" i="35"/>
  <c r="P164" i="26"/>
  <c r="P134" i="26"/>
  <c r="P104" i="26"/>
  <c r="P74" i="26"/>
  <c r="P43" i="26"/>
  <c r="Q4" i="26"/>
  <c r="AL35" i="8"/>
  <c r="AK35" i="8"/>
  <c r="AJ35" i="8"/>
  <c r="AI35" i="8"/>
  <c r="AH35" i="8"/>
  <c r="AG35" i="8"/>
  <c r="AF35" i="8"/>
  <c r="AE35" i="8"/>
  <c r="AD35" i="8"/>
  <c r="AC35" i="8"/>
  <c r="AB35" i="8"/>
  <c r="AA35" i="8"/>
  <c r="Z35" i="8"/>
  <c r="Y35" i="8"/>
  <c r="X35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AL34" i="8"/>
  <c r="AK34" i="8"/>
  <c r="AJ34" i="8"/>
  <c r="AI34" i="8"/>
  <c r="AH34" i="8"/>
  <c r="AG34" i="8"/>
  <c r="AF34" i="8"/>
  <c r="AE34" i="8"/>
  <c r="AD34" i="8"/>
  <c r="AC34" i="8"/>
  <c r="AB34" i="8"/>
  <c r="AA34" i="8"/>
  <c r="Z34" i="8"/>
  <c r="Y34" i="8"/>
  <c r="X34" i="8"/>
  <c r="W34" i="8"/>
  <c r="V34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D34" i="8"/>
  <c r="C34" i="8"/>
  <c r="B34" i="8"/>
  <c r="AR30" i="8"/>
  <c r="V30" i="17"/>
  <c r="AQ30" i="8"/>
  <c r="U30" i="17"/>
  <c r="AP30" i="8"/>
  <c r="T30" i="17"/>
  <c r="AN30" i="8"/>
  <c r="AM30" i="8"/>
  <c r="AR29" i="8"/>
  <c r="V29" i="17"/>
  <c r="AQ29" i="8"/>
  <c r="U29" i="17"/>
  <c r="AP29" i="8"/>
  <c r="T29" i="17"/>
  <c r="AN29" i="8"/>
  <c r="AM29" i="8"/>
  <c r="AR28" i="8"/>
  <c r="V28" i="17"/>
  <c r="AQ28" i="8"/>
  <c r="U28" i="17"/>
  <c r="AP28" i="8"/>
  <c r="T28" i="17"/>
  <c r="AN28" i="8"/>
  <c r="AM28" i="8"/>
  <c r="AR27" i="8"/>
  <c r="V27" i="17"/>
  <c r="AQ27" i="8"/>
  <c r="U27" i="17"/>
  <c r="AP27" i="8"/>
  <c r="T27" i="17"/>
  <c r="AN27" i="8"/>
  <c r="AM27" i="8"/>
  <c r="AR26" i="8"/>
  <c r="V26" i="17"/>
  <c r="AQ26" i="8"/>
  <c r="U26" i="17"/>
  <c r="AP26" i="8"/>
  <c r="T26" i="17"/>
  <c r="AN26" i="8"/>
  <c r="AM26" i="8"/>
  <c r="AR25" i="8"/>
  <c r="V25" i="17"/>
  <c r="AQ25" i="8"/>
  <c r="U25" i="17"/>
  <c r="AP25" i="8"/>
  <c r="T25" i="17"/>
  <c r="AN25" i="8"/>
  <c r="AM25" i="8"/>
  <c r="AR24" i="8"/>
  <c r="V24" i="17"/>
  <c r="AQ24" i="8"/>
  <c r="U24" i="17"/>
  <c r="AP24" i="8"/>
  <c r="T24" i="17"/>
  <c r="AN24" i="8"/>
  <c r="AM24" i="8"/>
  <c r="AR23" i="8"/>
  <c r="V23" i="17"/>
  <c r="AQ23" i="8"/>
  <c r="U23" i="17"/>
  <c r="AP23" i="8"/>
  <c r="T23" i="17"/>
  <c r="AN23" i="8"/>
  <c r="AM23" i="8"/>
  <c r="AR22" i="8"/>
  <c r="V22" i="17"/>
  <c r="AQ22" i="8"/>
  <c r="U22" i="17"/>
  <c r="AP22" i="8"/>
  <c r="T22" i="17"/>
  <c r="AN22" i="8"/>
  <c r="AM22" i="8"/>
  <c r="AR21" i="8"/>
  <c r="V21" i="17"/>
  <c r="AQ21" i="8"/>
  <c r="U21" i="17"/>
  <c r="AP21" i="8"/>
  <c r="T21" i="17"/>
  <c r="AN21" i="8"/>
  <c r="AM21" i="8"/>
  <c r="AR20" i="8"/>
  <c r="V20" i="17"/>
  <c r="AQ20" i="8"/>
  <c r="U20" i="17"/>
  <c r="AP20" i="8"/>
  <c r="T20" i="17"/>
  <c r="AN20" i="8"/>
  <c r="AM20" i="8"/>
  <c r="AR19" i="8"/>
  <c r="V19" i="17"/>
  <c r="AQ19" i="8"/>
  <c r="U19" i="17"/>
  <c r="AP19" i="8"/>
  <c r="T19" i="17"/>
  <c r="AN19" i="8"/>
  <c r="AM19" i="8"/>
  <c r="AR18" i="8"/>
  <c r="V18" i="17"/>
  <c r="AQ18" i="8"/>
  <c r="U18" i="17"/>
  <c r="AP18" i="8"/>
  <c r="T18" i="17"/>
  <c r="AN18" i="8"/>
  <c r="AM18" i="8"/>
  <c r="AR17" i="8"/>
  <c r="V17" i="17"/>
  <c r="AQ17" i="8"/>
  <c r="U17" i="17"/>
  <c r="AP17" i="8"/>
  <c r="T17" i="17"/>
  <c r="AN17" i="8"/>
  <c r="AM17" i="8"/>
  <c r="AR16" i="8"/>
  <c r="V16" i="17"/>
  <c r="AQ16" i="8"/>
  <c r="U16" i="17"/>
  <c r="AP16" i="8"/>
  <c r="T16" i="17"/>
  <c r="AN16" i="8"/>
  <c r="AM16" i="8"/>
  <c r="AR15" i="8"/>
  <c r="V15" i="17"/>
  <c r="AQ15" i="8"/>
  <c r="U15" i="17"/>
  <c r="AP15" i="8"/>
  <c r="T15" i="17"/>
  <c r="AN15" i="8"/>
  <c r="AM15" i="8"/>
  <c r="AR14" i="8"/>
  <c r="V14" i="17"/>
  <c r="AQ14" i="8"/>
  <c r="U14" i="17"/>
  <c r="AP14" i="8"/>
  <c r="T14" i="17"/>
  <c r="AN14" i="8"/>
  <c r="AM14" i="8"/>
  <c r="AR13" i="8"/>
  <c r="V13" i="17"/>
  <c r="AQ13" i="8"/>
  <c r="U13" i="17"/>
  <c r="AP13" i="8"/>
  <c r="T13" i="17"/>
  <c r="AN13" i="8"/>
  <c r="AM13" i="8"/>
  <c r="AR12" i="8"/>
  <c r="V12" i="17"/>
  <c r="AQ12" i="8"/>
  <c r="U12" i="17"/>
  <c r="AP12" i="8"/>
  <c r="T12" i="17"/>
  <c r="AN12" i="8"/>
  <c r="AM12" i="8"/>
  <c r="AR11" i="8"/>
  <c r="V11" i="17"/>
  <c r="AQ11" i="8"/>
  <c r="U11" i="17"/>
  <c r="AP11" i="8"/>
  <c r="T11" i="17"/>
  <c r="AN11" i="8"/>
  <c r="AM11" i="8"/>
  <c r="AR10" i="8"/>
  <c r="V10" i="17"/>
  <c r="AQ10" i="8"/>
  <c r="U10" i="17"/>
  <c r="AP10" i="8"/>
  <c r="T10" i="17"/>
  <c r="AN10" i="8"/>
  <c r="AM10" i="8"/>
  <c r="AR9" i="8"/>
  <c r="V9" i="17"/>
  <c r="AQ9" i="8"/>
  <c r="U9" i="17"/>
  <c r="AP9" i="8"/>
  <c r="T9" i="17"/>
  <c r="AN9" i="8"/>
  <c r="AM9" i="8"/>
  <c r="AR8" i="8"/>
  <c r="V8" i="17"/>
  <c r="AQ8" i="8"/>
  <c r="U8" i="17"/>
  <c r="AP8" i="8"/>
  <c r="T8" i="17"/>
  <c r="AN8" i="8"/>
  <c r="AM8" i="8"/>
  <c r="AR7" i="8"/>
  <c r="V7" i="17"/>
  <c r="AQ7" i="8"/>
  <c r="U7" i="17"/>
  <c r="AP7" i="8"/>
  <c r="T7" i="17"/>
  <c r="AN7" i="8"/>
  <c r="AN34" i="8"/>
  <c r="AM7" i="8"/>
  <c r="AM34" i="8"/>
  <c r="Q134" i="26"/>
  <c r="Q104" i="26"/>
  <c r="Q74" i="26"/>
  <c r="Q43" i="26"/>
  <c r="Q164" i="26"/>
  <c r="U35" i="17"/>
  <c r="U46" i="17"/>
  <c r="U34" i="17"/>
  <c r="U107" i="17"/>
  <c r="U77" i="17"/>
  <c r="T47" i="17"/>
  <c r="T108" i="17"/>
  <c r="T78" i="17"/>
  <c r="V47" i="17"/>
  <c r="V108" i="17"/>
  <c r="V78" i="17"/>
  <c r="U48" i="17"/>
  <c r="U109" i="17"/>
  <c r="U79" i="17"/>
  <c r="T49" i="17"/>
  <c r="T110" i="17"/>
  <c r="T80" i="17"/>
  <c r="V49" i="17"/>
  <c r="V110" i="17"/>
  <c r="V80" i="17"/>
  <c r="U50" i="17"/>
  <c r="U111" i="17"/>
  <c r="U81" i="17"/>
  <c r="T51" i="17"/>
  <c r="T112" i="17"/>
  <c r="T82" i="17"/>
  <c r="V51" i="17"/>
  <c r="V112" i="17"/>
  <c r="V82" i="17"/>
  <c r="U113" i="17"/>
  <c r="U52" i="17"/>
  <c r="U83" i="17"/>
  <c r="T114" i="17"/>
  <c r="T53" i="17"/>
  <c r="T84" i="17"/>
  <c r="V114" i="17"/>
  <c r="V53" i="17"/>
  <c r="V84" i="17"/>
  <c r="U115" i="17"/>
  <c r="U54" i="17"/>
  <c r="U85" i="17"/>
  <c r="T116" i="17"/>
  <c r="T55" i="17"/>
  <c r="T86" i="17"/>
  <c r="V116" i="17"/>
  <c r="V55" i="17"/>
  <c r="V86" i="17"/>
  <c r="U117" i="17"/>
  <c r="U56" i="17"/>
  <c r="U87" i="17"/>
  <c r="T118" i="17"/>
  <c r="T57" i="17"/>
  <c r="T88" i="17"/>
  <c r="V118" i="17"/>
  <c r="V57" i="17"/>
  <c r="V88" i="17"/>
  <c r="U119" i="17"/>
  <c r="U58" i="17"/>
  <c r="U89" i="17"/>
  <c r="T120" i="17"/>
  <c r="T59" i="17"/>
  <c r="T90" i="17"/>
  <c r="V120" i="17"/>
  <c r="V59" i="17"/>
  <c r="V90" i="17"/>
  <c r="U121" i="17"/>
  <c r="U60" i="17"/>
  <c r="U91" i="17"/>
  <c r="T122" i="17"/>
  <c r="T61" i="17"/>
  <c r="T92" i="17"/>
  <c r="V122" i="17"/>
  <c r="V61" i="17"/>
  <c r="V92" i="17"/>
  <c r="U123" i="17"/>
  <c r="U62" i="17"/>
  <c r="U93" i="17"/>
  <c r="T124" i="17"/>
  <c r="T63" i="17"/>
  <c r="T94" i="17"/>
  <c r="V124" i="17"/>
  <c r="V63" i="17"/>
  <c r="V94" i="17"/>
  <c r="U125" i="17"/>
  <c r="U64" i="17"/>
  <c r="U95" i="17"/>
  <c r="T126" i="17"/>
  <c r="T65" i="17"/>
  <c r="T96" i="17"/>
  <c r="V126" i="17"/>
  <c r="V65" i="17"/>
  <c r="V96" i="17"/>
  <c r="U127" i="17"/>
  <c r="U66" i="17"/>
  <c r="U97" i="17"/>
  <c r="T128" i="17"/>
  <c r="T67" i="17"/>
  <c r="T98" i="17"/>
  <c r="V128" i="17"/>
  <c r="V67" i="17"/>
  <c r="V98" i="17"/>
  <c r="U129" i="17"/>
  <c r="U68" i="17"/>
  <c r="U99" i="17"/>
  <c r="T130" i="17"/>
  <c r="T69" i="17"/>
  <c r="T100" i="17"/>
  <c r="V130" i="17"/>
  <c r="V69" i="17"/>
  <c r="V100" i="17"/>
  <c r="AN35" i="8"/>
  <c r="T77" i="17"/>
  <c r="T35" i="17"/>
  <c r="T107" i="17"/>
  <c r="T46" i="17"/>
  <c r="T34" i="17"/>
  <c r="V107" i="17"/>
  <c r="V46" i="17"/>
  <c r="V34" i="17"/>
  <c r="V35" i="17"/>
  <c r="V77" i="17"/>
  <c r="U108" i="17"/>
  <c r="U47" i="17"/>
  <c r="U78" i="17"/>
  <c r="T109" i="17"/>
  <c r="T48" i="17"/>
  <c r="T79" i="17"/>
  <c r="V109" i="17"/>
  <c r="V48" i="17"/>
  <c r="V79" i="17"/>
  <c r="U110" i="17"/>
  <c r="U49" i="17"/>
  <c r="U80" i="17"/>
  <c r="T50" i="17"/>
  <c r="T111" i="17"/>
  <c r="T81" i="17"/>
  <c r="V111" i="17"/>
  <c r="V50" i="17"/>
  <c r="V81" i="17"/>
  <c r="U112" i="17"/>
  <c r="U51" i="17"/>
  <c r="U82" i="17"/>
  <c r="T113" i="17"/>
  <c r="T52" i="17"/>
  <c r="T83" i="17"/>
  <c r="V113" i="17"/>
  <c r="V52" i="17"/>
  <c r="V83" i="17"/>
  <c r="U114" i="17"/>
  <c r="U53" i="17"/>
  <c r="U84" i="17"/>
  <c r="T115" i="17"/>
  <c r="T54" i="17"/>
  <c r="T85" i="17"/>
  <c r="V115" i="17"/>
  <c r="V54" i="17"/>
  <c r="V85" i="17"/>
  <c r="U116" i="17"/>
  <c r="U55" i="17"/>
  <c r="U86" i="17"/>
  <c r="T117" i="17"/>
  <c r="T56" i="17"/>
  <c r="T87" i="17"/>
  <c r="V117" i="17"/>
  <c r="V56" i="17"/>
  <c r="V87" i="17"/>
  <c r="U118" i="17"/>
  <c r="U57" i="17"/>
  <c r="U88" i="17"/>
  <c r="T119" i="17"/>
  <c r="T58" i="17"/>
  <c r="T89" i="17"/>
  <c r="V119" i="17"/>
  <c r="V58" i="17"/>
  <c r="V89" i="17"/>
  <c r="U120" i="17"/>
  <c r="U59" i="17"/>
  <c r="U90" i="17"/>
  <c r="T121" i="17"/>
  <c r="T60" i="17"/>
  <c r="T91" i="17"/>
  <c r="V121" i="17"/>
  <c r="V60" i="17"/>
  <c r="V91" i="17"/>
  <c r="U122" i="17"/>
  <c r="U61" i="17"/>
  <c r="U92" i="17"/>
  <c r="T123" i="17"/>
  <c r="T62" i="17"/>
  <c r="T93" i="17"/>
  <c r="V123" i="17"/>
  <c r="V62" i="17"/>
  <c r="V93" i="17"/>
  <c r="U124" i="17"/>
  <c r="U63" i="17"/>
  <c r="U94" i="17"/>
  <c r="T125" i="17"/>
  <c r="T64" i="17"/>
  <c r="T95" i="17"/>
  <c r="V125" i="17"/>
  <c r="V64" i="17"/>
  <c r="V95" i="17"/>
  <c r="U126" i="17"/>
  <c r="U65" i="17"/>
  <c r="U96" i="17"/>
  <c r="T127" i="17"/>
  <c r="T66" i="17"/>
  <c r="T97" i="17"/>
  <c r="V127" i="17"/>
  <c r="V66" i="17"/>
  <c r="V97" i="17"/>
  <c r="U128" i="17"/>
  <c r="U67" i="17"/>
  <c r="U98" i="17"/>
  <c r="T129" i="17"/>
  <c r="T68" i="17"/>
  <c r="T99" i="17"/>
  <c r="V129" i="17"/>
  <c r="V68" i="17"/>
  <c r="V99" i="17"/>
  <c r="U130" i="17"/>
  <c r="U69" i="17"/>
  <c r="U100" i="17"/>
  <c r="AM35" i="8"/>
  <c r="R4" i="26"/>
  <c r="R164" i="26"/>
  <c r="R134" i="26"/>
  <c r="R104" i="26"/>
  <c r="R74" i="26"/>
  <c r="R43" i="26"/>
  <c r="S4" i="26"/>
  <c r="S134" i="26"/>
  <c r="S104" i="26"/>
  <c r="S74" i="26"/>
  <c r="S43" i="26"/>
  <c r="S164" i="26"/>
  <c r="T4" i="26"/>
  <c r="T164" i="26"/>
  <c r="T134" i="26"/>
  <c r="T104" i="26"/>
  <c r="T74" i="26"/>
  <c r="T43" i="26"/>
  <c r="U4" i="26"/>
  <c r="U134" i="26"/>
  <c r="U104" i="26"/>
  <c r="U74" i="26"/>
  <c r="U43" i="26"/>
  <c r="U164" i="26"/>
  <c r="V4" i="26"/>
  <c r="V164" i="26"/>
  <c r="V134" i="26"/>
  <c r="V104" i="26"/>
  <c r="V74" i="26"/>
  <c r="V43" i="26"/>
  <c r="W4" i="26"/>
  <c r="W134" i="26"/>
  <c r="W104" i="26"/>
  <c r="W74" i="26"/>
  <c r="W43" i="26"/>
  <c r="W164" i="26"/>
  <c r="X4" i="26"/>
  <c r="X164" i="26"/>
  <c r="X134" i="26"/>
  <c r="X104" i="26"/>
  <c r="X74" i="26"/>
  <c r="X43" i="26"/>
  <c r="Y4" i="26"/>
  <c r="Y134" i="26"/>
  <c r="Y104" i="26"/>
  <c r="Y74" i="26"/>
  <c r="Y43" i="26"/>
  <c r="Y164" i="26"/>
  <c r="Z4" i="26"/>
  <c r="AL35" i="7"/>
  <c r="AK35" i="7"/>
  <c r="AJ35" i="7"/>
  <c r="AI35" i="7"/>
  <c r="AH35" i="7"/>
  <c r="AG35" i="7"/>
  <c r="AF35" i="7"/>
  <c r="AE35" i="7"/>
  <c r="AD35" i="7"/>
  <c r="AC35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L34" i="7"/>
  <c r="AK34" i="7"/>
  <c r="AJ34" i="7"/>
  <c r="AI34" i="7"/>
  <c r="AH34" i="7"/>
  <c r="AG34" i="7"/>
  <c r="AF34" i="7"/>
  <c r="AE34" i="7"/>
  <c r="AD34" i="7"/>
  <c r="AC34" i="7"/>
  <c r="AB34" i="7"/>
  <c r="AA34" i="7"/>
  <c r="Z34" i="7"/>
  <c r="Y34" i="7"/>
  <c r="X34" i="7"/>
  <c r="W34" i="7"/>
  <c r="V34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R30" i="7"/>
  <c r="S30" i="17"/>
  <c r="AQ30" i="7"/>
  <c r="R30" i="17"/>
  <c r="AP30" i="7"/>
  <c r="Q30" i="17"/>
  <c r="AN30" i="7"/>
  <c r="AM30" i="7"/>
  <c r="AR29" i="7"/>
  <c r="S29" i="17"/>
  <c r="AQ29" i="7"/>
  <c r="R29" i="17"/>
  <c r="AP29" i="7"/>
  <c r="Q29" i="17"/>
  <c r="AN29" i="7"/>
  <c r="AM29" i="7"/>
  <c r="AR28" i="7"/>
  <c r="S28" i="17"/>
  <c r="AQ28" i="7"/>
  <c r="R28" i="17"/>
  <c r="AP28" i="7"/>
  <c r="Q28" i="17"/>
  <c r="AN28" i="7"/>
  <c r="AM28" i="7"/>
  <c r="AR27" i="7"/>
  <c r="S27" i="17"/>
  <c r="AQ27" i="7"/>
  <c r="R27" i="17"/>
  <c r="AP27" i="7"/>
  <c r="Q27" i="17"/>
  <c r="AN27" i="7"/>
  <c r="AM27" i="7"/>
  <c r="AR26" i="7"/>
  <c r="S26" i="17"/>
  <c r="AQ26" i="7"/>
  <c r="R26" i="17"/>
  <c r="AP26" i="7"/>
  <c r="Q26" i="17"/>
  <c r="AN26" i="7"/>
  <c r="AM26" i="7"/>
  <c r="AR25" i="7"/>
  <c r="S25" i="17"/>
  <c r="AQ25" i="7"/>
  <c r="R25" i="17"/>
  <c r="AP25" i="7"/>
  <c r="Q25" i="17"/>
  <c r="AN25" i="7"/>
  <c r="AM25" i="7"/>
  <c r="AR24" i="7"/>
  <c r="S24" i="17"/>
  <c r="AQ24" i="7"/>
  <c r="R24" i="17"/>
  <c r="AP24" i="7"/>
  <c r="Q24" i="17"/>
  <c r="AN24" i="7"/>
  <c r="AM24" i="7"/>
  <c r="AR23" i="7"/>
  <c r="S23" i="17"/>
  <c r="AQ23" i="7"/>
  <c r="R23" i="17"/>
  <c r="AP23" i="7"/>
  <c r="Q23" i="17"/>
  <c r="AN23" i="7"/>
  <c r="AM23" i="7"/>
  <c r="AR22" i="7"/>
  <c r="S22" i="17"/>
  <c r="AQ22" i="7"/>
  <c r="R22" i="17"/>
  <c r="AP22" i="7"/>
  <c r="Q22" i="17"/>
  <c r="AN22" i="7"/>
  <c r="AM22" i="7"/>
  <c r="AR21" i="7"/>
  <c r="S21" i="17"/>
  <c r="AQ21" i="7"/>
  <c r="R21" i="17"/>
  <c r="AP21" i="7"/>
  <c r="Q21" i="17"/>
  <c r="AN21" i="7"/>
  <c r="AM21" i="7"/>
  <c r="AR20" i="7"/>
  <c r="S20" i="17"/>
  <c r="AQ20" i="7"/>
  <c r="R20" i="17"/>
  <c r="AP20" i="7"/>
  <c r="Q20" i="17"/>
  <c r="AN20" i="7"/>
  <c r="AM20" i="7"/>
  <c r="AR19" i="7"/>
  <c r="S19" i="17"/>
  <c r="AQ19" i="7"/>
  <c r="R19" i="17"/>
  <c r="AP19" i="7"/>
  <c r="Q19" i="17"/>
  <c r="AN19" i="7"/>
  <c r="AM19" i="7"/>
  <c r="AR18" i="7"/>
  <c r="S18" i="17"/>
  <c r="AQ18" i="7"/>
  <c r="R18" i="17"/>
  <c r="AP18" i="7"/>
  <c r="Q18" i="17"/>
  <c r="AN18" i="7"/>
  <c r="AM18" i="7"/>
  <c r="AR17" i="7"/>
  <c r="S17" i="17"/>
  <c r="AQ17" i="7"/>
  <c r="R17" i="17"/>
  <c r="AP17" i="7"/>
  <c r="Q17" i="17"/>
  <c r="AN17" i="7"/>
  <c r="AM17" i="7"/>
  <c r="AR16" i="7"/>
  <c r="S16" i="17"/>
  <c r="AQ16" i="7"/>
  <c r="R16" i="17"/>
  <c r="AP16" i="7"/>
  <c r="Q16" i="17"/>
  <c r="AN16" i="7"/>
  <c r="AM16" i="7"/>
  <c r="AR15" i="7"/>
  <c r="S15" i="17"/>
  <c r="AQ15" i="7"/>
  <c r="R15" i="17"/>
  <c r="AP15" i="7"/>
  <c r="Q15" i="17"/>
  <c r="AN15" i="7"/>
  <c r="AM15" i="7"/>
  <c r="AR14" i="7"/>
  <c r="S14" i="17"/>
  <c r="AQ14" i="7"/>
  <c r="R14" i="17"/>
  <c r="AP14" i="7"/>
  <c r="Q14" i="17"/>
  <c r="AN14" i="7"/>
  <c r="AM14" i="7"/>
  <c r="AR13" i="7"/>
  <c r="S13" i="17"/>
  <c r="AQ13" i="7"/>
  <c r="R13" i="17"/>
  <c r="AP13" i="7"/>
  <c r="Q13" i="17"/>
  <c r="AN13" i="7"/>
  <c r="AM13" i="7"/>
  <c r="AR12" i="7"/>
  <c r="S12" i="17"/>
  <c r="AQ12" i="7"/>
  <c r="R12" i="17"/>
  <c r="AP12" i="7"/>
  <c r="Q12" i="17"/>
  <c r="AN12" i="7"/>
  <c r="AM12" i="7"/>
  <c r="AR11" i="7"/>
  <c r="S11" i="17"/>
  <c r="AQ11" i="7"/>
  <c r="R11" i="17"/>
  <c r="AP11" i="7"/>
  <c r="Q11" i="17"/>
  <c r="AN11" i="7"/>
  <c r="AM11" i="7"/>
  <c r="AR10" i="7"/>
  <c r="S10" i="17"/>
  <c r="AQ10" i="7"/>
  <c r="R10" i="17"/>
  <c r="AP10" i="7"/>
  <c r="Q10" i="17"/>
  <c r="AN10" i="7"/>
  <c r="AM10" i="7"/>
  <c r="AR9" i="7"/>
  <c r="S9" i="17"/>
  <c r="AQ9" i="7"/>
  <c r="R9" i="17"/>
  <c r="AP9" i="7"/>
  <c r="Q9" i="17"/>
  <c r="AN9" i="7"/>
  <c r="AM9" i="7"/>
  <c r="AR8" i="7"/>
  <c r="S8" i="17"/>
  <c r="AQ8" i="7"/>
  <c r="R8" i="17"/>
  <c r="AP8" i="7"/>
  <c r="Q8" i="17"/>
  <c r="AN8" i="7"/>
  <c r="AM8" i="7"/>
  <c r="AR7" i="7"/>
  <c r="S7" i="17"/>
  <c r="AQ7" i="7"/>
  <c r="R7" i="17"/>
  <c r="AP7" i="7"/>
  <c r="Q7" i="17"/>
  <c r="AN7" i="7"/>
  <c r="AN35" i="7"/>
  <c r="AM7" i="7"/>
  <c r="AM35" i="7"/>
  <c r="AL35" i="6"/>
  <c r="AK35" i="6"/>
  <c r="AJ35" i="6"/>
  <c r="AI35" i="6"/>
  <c r="AH35" i="6"/>
  <c r="AG35" i="6"/>
  <c r="AF35" i="6"/>
  <c r="AE35" i="6"/>
  <c r="AD35" i="6"/>
  <c r="AC35" i="6"/>
  <c r="AB35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D35" i="6"/>
  <c r="C35" i="6"/>
  <c r="B35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C34" i="6"/>
  <c r="B34" i="6"/>
  <c r="AR30" i="6"/>
  <c r="P30" i="17"/>
  <c r="AQ30" i="6"/>
  <c r="O30" i="17"/>
  <c r="AP30" i="6"/>
  <c r="N30" i="17"/>
  <c r="AN30" i="6"/>
  <c r="AM30" i="6"/>
  <c r="AR29" i="6"/>
  <c r="P29" i="17"/>
  <c r="AQ29" i="6"/>
  <c r="O29" i="17"/>
  <c r="AP29" i="6"/>
  <c r="N29" i="17"/>
  <c r="AN29" i="6"/>
  <c r="AM29" i="6"/>
  <c r="AR28" i="6"/>
  <c r="P28" i="17"/>
  <c r="AQ28" i="6"/>
  <c r="O28" i="17"/>
  <c r="AP28" i="6"/>
  <c r="N28" i="17"/>
  <c r="AN28" i="6"/>
  <c r="AM28" i="6"/>
  <c r="AR27" i="6"/>
  <c r="P27" i="17"/>
  <c r="AQ27" i="6"/>
  <c r="O27" i="17"/>
  <c r="AP27" i="6"/>
  <c r="N27" i="17"/>
  <c r="AN27" i="6"/>
  <c r="AM27" i="6"/>
  <c r="AR26" i="6"/>
  <c r="P26" i="17"/>
  <c r="AQ26" i="6"/>
  <c r="O26" i="17"/>
  <c r="AP26" i="6"/>
  <c r="N26" i="17"/>
  <c r="AN26" i="6"/>
  <c r="AM26" i="6"/>
  <c r="AR25" i="6"/>
  <c r="P25" i="17"/>
  <c r="AQ25" i="6"/>
  <c r="O25" i="17"/>
  <c r="AP25" i="6"/>
  <c r="N25" i="17"/>
  <c r="AN25" i="6"/>
  <c r="AM25" i="6"/>
  <c r="AR24" i="6"/>
  <c r="P24" i="17"/>
  <c r="AQ24" i="6"/>
  <c r="O24" i="17"/>
  <c r="AP24" i="6"/>
  <c r="N24" i="17"/>
  <c r="AN24" i="6"/>
  <c r="AM24" i="6"/>
  <c r="AR23" i="6"/>
  <c r="P23" i="17"/>
  <c r="AQ23" i="6"/>
  <c r="O23" i="17"/>
  <c r="AP23" i="6"/>
  <c r="N23" i="17"/>
  <c r="AN23" i="6"/>
  <c r="AM23" i="6"/>
  <c r="AR22" i="6"/>
  <c r="P22" i="17"/>
  <c r="AQ22" i="6"/>
  <c r="O22" i="17"/>
  <c r="AP22" i="6"/>
  <c r="N22" i="17"/>
  <c r="AN22" i="6"/>
  <c r="AM22" i="6"/>
  <c r="AR21" i="6"/>
  <c r="P21" i="17"/>
  <c r="AQ21" i="6"/>
  <c r="O21" i="17"/>
  <c r="AP21" i="6"/>
  <c r="N21" i="17"/>
  <c r="AN21" i="6"/>
  <c r="AM21" i="6"/>
  <c r="AR20" i="6"/>
  <c r="P20" i="17"/>
  <c r="AQ20" i="6"/>
  <c r="O20" i="17"/>
  <c r="AP20" i="6"/>
  <c r="N20" i="17"/>
  <c r="AN20" i="6"/>
  <c r="AM20" i="6"/>
  <c r="AR19" i="6"/>
  <c r="P19" i="17"/>
  <c r="AQ19" i="6"/>
  <c r="O19" i="17"/>
  <c r="AP19" i="6"/>
  <c r="N19" i="17"/>
  <c r="AN19" i="6"/>
  <c r="AM19" i="6"/>
  <c r="AR18" i="6"/>
  <c r="P18" i="17"/>
  <c r="AQ18" i="6"/>
  <c r="O18" i="17"/>
  <c r="AP18" i="6"/>
  <c r="N18" i="17"/>
  <c r="AN18" i="6"/>
  <c r="AM18" i="6"/>
  <c r="AR17" i="6"/>
  <c r="P17" i="17"/>
  <c r="AQ17" i="6"/>
  <c r="O17" i="17"/>
  <c r="AP17" i="6"/>
  <c r="N17" i="17"/>
  <c r="AN17" i="6"/>
  <c r="AM17" i="6"/>
  <c r="AR16" i="6"/>
  <c r="P16" i="17"/>
  <c r="AQ16" i="6"/>
  <c r="O16" i="17"/>
  <c r="AP16" i="6"/>
  <c r="N16" i="17"/>
  <c r="AN16" i="6"/>
  <c r="AM16" i="6"/>
  <c r="AR15" i="6"/>
  <c r="P15" i="17"/>
  <c r="AQ15" i="6"/>
  <c r="O15" i="17"/>
  <c r="AP15" i="6"/>
  <c r="N15" i="17"/>
  <c r="AN15" i="6"/>
  <c r="AM15" i="6"/>
  <c r="AR14" i="6"/>
  <c r="P14" i="17"/>
  <c r="AQ14" i="6"/>
  <c r="O14" i="17"/>
  <c r="AP14" i="6"/>
  <c r="N14" i="17"/>
  <c r="AN14" i="6"/>
  <c r="AM14" i="6"/>
  <c r="AR13" i="6"/>
  <c r="P13" i="17"/>
  <c r="AQ13" i="6"/>
  <c r="O13" i="17"/>
  <c r="AP13" i="6"/>
  <c r="N13" i="17"/>
  <c r="AN13" i="6"/>
  <c r="AM13" i="6"/>
  <c r="AR12" i="6"/>
  <c r="P12" i="17"/>
  <c r="AQ12" i="6"/>
  <c r="O12" i="17"/>
  <c r="AP12" i="6"/>
  <c r="N12" i="17"/>
  <c r="AN12" i="6"/>
  <c r="AM12" i="6"/>
  <c r="AR11" i="6"/>
  <c r="P11" i="17"/>
  <c r="AQ11" i="6"/>
  <c r="O11" i="17"/>
  <c r="AP11" i="6"/>
  <c r="N11" i="17"/>
  <c r="AN11" i="6"/>
  <c r="AM11" i="6"/>
  <c r="AR10" i="6"/>
  <c r="P10" i="17"/>
  <c r="AQ10" i="6"/>
  <c r="O10" i="17"/>
  <c r="AP10" i="6"/>
  <c r="N10" i="17"/>
  <c r="AN10" i="6"/>
  <c r="AM10" i="6"/>
  <c r="AR9" i="6"/>
  <c r="P9" i="17"/>
  <c r="AQ9" i="6"/>
  <c r="O9" i="17"/>
  <c r="AP9" i="6"/>
  <c r="N9" i="17"/>
  <c r="AN9" i="6"/>
  <c r="AM9" i="6"/>
  <c r="AR8" i="6"/>
  <c r="P8" i="17"/>
  <c r="AQ8" i="6"/>
  <c r="O8" i="17"/>
  <c r="AP8" i="6"/>
  <c r="N8" i="17"/>
  <c r="AN8" i="6"/>
  <c r="AM8" i="6"/>
  <c r="AR7" i="6"/>
  <c r="P7" i="17"/>
  <c r="AQ7" i="6"/>
  <c r="O7" i="17"/>
  <c r="AP7" i="6"/>
  <c r="N7" i="17"/>
  <c r="AN7" i="6"/>
  <c r="AN35" i="6"/>
  <c r="AM7" i="6"/>
  <c r="AM35" i="6"/>
  <c r="Z164" i="26"/>
  <c r="Z134" i="26"/>
  <c r="Z104" i="26"/>
  <c r="Z74" i="26"/>
  <c r="Z43" i="26"/>
  <c r="R34" i="17"/>
  <c r="R46" i="17"/>
  <c r="R35" i="17"/>
  <c r="R107" i="17"/>
  <c r="R77" i="17"/>
  <c r="Q47" i="17"/>
  <c r="Q108" i="17"/>
  <c r="Q78" i="17"/>
  <c r="S47" i="17"/>
  <c r="S108" i="17"/>
  <c r="S78" i="17"/>
  <c r="R48" i="17"/>
  <c r="R109" i="17"/>
  <c r="R79" i="17"/>
  <c r="Q49" i="17"/>
  <c r="Q110" i="17"/>
  <c r="Q80" i="17"/>
  <c r="S49" i="17"/>
  <c r="S110" i="17"/>
  <c r="S80" i="17"/>
  <c r="R50" i="17"/>
  <c r="R111" i="17"/>
  <c r="R81" i="17"/>
  <c r="Q51" i="17"/>
  <c r="Q112" i="17"/>
  <c r="Q82" i="17"/>
  <c r="S51" i="17"/>
  <c r="S112" i="17"/>
  <c r="S82" i="17"/>
  <c r="R52" i="17"/>
  <c r="R113" i="17"/>
  <c r="R83" i="17"/>
  <c r="Q53" i="17"/>
  <c r="Q114" i="17"/>
  <c r="Q84" i="17"/>
  <c r="S53" i="17"/>
  <c r="S114" i="17"/>
  <c r="S84" i="17"/>
  <c r="R54" i="17"/>
  <c r="R115" i="17"/>
  <c r="R85" i="17"/>
  <c r="Q55" i="17"/>
  <c r="Q116" i="17"/>
  <c r="Q86" i="17"/>
  <c r="S55" i="17"/>
  <c r="S116" i="17"/>
  <c r="S86" i="17"/>
  <c r="R56" i="17"/>
  <c r="R117" i="17"/>
  <c r="R87" i="17"/>
  <c r="Q57" i="17"/>
  <c r="Q118" i="17"/>
  <c r="Q88" i="17"/>
  <c r="S57" i="17"/>
  <c r="S118" i="17"/>
  <c r="S88" i="17"/>
  <c r="R58" i="17"/>
  <c r="R119" i="17"/>
  <c r="R89" i="17"/>
  <c r="Q59" i="17"/>
  <c r="Q120" i="17"/>
  <c r="Q90" i="17"/>
  <c r="S59" i="17"/>
  <c r="S120" i="17"/>
  <c r="S90" i="17"/>
  <c r="R60" i="17"/>
  <c r="R121" i="17"/>
  <c r="R91" i="17"/>
  <c r="Q61" i="17"/>
  <c r="Q122" i="17"/>
  <c r="Q92" i="17"/>
  <c r="S61" i="17"/>
  <c r="S122" i="17"/>
  <c r="S92" i="17"/>
  <c r="R62" i="17"/>
  <c r="R123" i="17"/>
  <c r="R93" i="17"/>
  <c r="Q63" i="17"/>
  <c r="Q124" i="17"/>
  <c r="Q94" i="17"/>
  <c r="S63" i="17"/>
  <c r="S124" i="17"/>
  <c r="S94" i="17"/>
  <c r="R64" i="17"/>
  <c r="R125" i="17"/>
  <c r="R95" i="17"/>
  <c r="Q65" i="17"/>
  <c r="Q126" i="17"/>
  <c r="Q96" i="17"/>
  <c r="S65" i="17"/>
  <c r="S126" i="17"/>
  <c r="S96" i="17"/>
  <c r="R66" i="17"/>
  <c r="R127" i="17"/>
  <c r="R97" i="17"/>
  <c r="Q67" i="17"/>
  <c r="Q128" i="17"/>
  <c r="Q98" i="17"/>
  <c r="S67" i="17"/>
  <c r="S128" i="17"/>
  <c r="S98" i="17"/>
  <c r="R68" i="17"/>
  <c r="R129" i="17"/>
  <c r="R99" i="17"/>
  <c r="Q69" i="17"/>
  <c r="Q130" i="17"/>
  <c r="Q100" i="17"/>
  <c r="S69" i="17"/>
  <c r="S130" i="17"/>
  <c r="S100" i="17"/>
  <c r="AM34" i="6"/>
  <c r="AN34" i="7"/>
  <c r="AM34" i="7"/>
  <c r="Q77" i="17"/>
  <c r="Q34" i="17"/>
  <c r="Q107" i="17"/>
  <c r="Q46" i="17"/>
  <c r="Q35" i="17"/>
  <c r="S35" i="17"/>
  <c r="S46" i="17"/>
  <c r="S107" i="17"/>
  <c r="S34" i="17"/>
  <c r="S77" i="17"/>
  <c r="R47" i="17"/>
  <c r="R108" i="17"/>
  <c r="R78" i="17"/>
  <c r="Q48" i="17"/>
  <c r="Q109" i="17"/>
  <c r="Q79" i="17"/>
  <c r="S48" i="17"/>
  <c r="S109" i="17"/>
  <c r="S79" i="17"/>
  <c r="R49" i="17"/>
  <c r="R110" i="17"/>
  <c r="R80" i="17"/>
  <c r="Q50" i="17"/>
  <c r="Q111" i="17"/>
  <c r="Q81" i="17"/>
  <c r="S50" i="17"/>
  <c r="S111" i="17"/>
  <c r="S81" i="17"/>
  <c r="R51" i="17"/>
  <c r="R112" i="17"/>
  <c r="R82" i="17"/>
  <c r="Q52" i="17"/>
  <c r="Q113" i="17"/>
  <c r="Q83" i="17"/>
  <c r="S52" i="17"/>
  <c r="S113" i="17"/>
  <c r="S83" i="17"/>
  <c r="R53" i="17"/>
  <c r="R114" i="17"/>
  <c r="R84" i="17"/>
  <c r="Q54" i="17"/>
  <c r="Q115" i="17"/>
  <c r="Q85" i="17"/>
  <c r="S54" i="17"/>
  <c r="S115" i="17"/>
  <c r="S85" i="17"/>
  <c r="R55" i="17"/>
  <c r="R116" i="17"/>
  <c r="R86" i="17"/>
  <c r="Q56" i="17"/>
  <c r="Q117" i="17"/>
  <c r="Q87" i="17"/>
  <c r="S56" i="17"/>
  <c r="S117" i="17"/>
  <c r="S87" i="17"/>
  <c r="R57" i="17"/>
  <c r="R118" i="17"/>
  <c r="R88" i="17"/>
  <c r="Q58" i="17"/>
  <c r="Q119" i="17"/>
  <c r="Q89" i="17"/>
  <c r="S58" i="17"/>
  <c r="S119" i="17"/>
  <c r="S89" i="17"/>
  <c r="R59" i="17"/>
  <c r="R120" i="17"/>
  <c r="R90" i="17"/>
  <c r="Q60" i="17"/>
  <c r="Q121" i="17"/>
  <c r="Q91" i="17"/>
  <c r="S60" i="17"/>
  <c r="S121" i="17"/>
  <c r="S91" i="17"/>
  <c r="R61" i="17"/>
  <c r="R122" i="17"/>
  <c r="R92" i="17"/>
  <c r="Q62" i="17"/>
  <c r="Q123" i="17"/>
  <c r="Q93" i="17"/>
  <c r="S62" i="17"/>
  <c r="S123" i="17"/>
  <c r="S93" i="17"/>
  <c r="R63" i="17"/>
  <c r="R124" i="17"/>
  <c r="R94" i="17"/>
  <c r="Q64" i="17"/>
  <c r="Q125" i="17"/>
  <c r="Q95" i="17"/>
  <c r="S64" i="17"/>
  <c r="S125" i="17"/>
  <c r="S95" i="17"/>
  <c r="R65" i="17"/>
  <c r="R126" i="17"/>
  <c r="R96" i="17"/>
  <c r="Q127" i="17"/>
  <c r="Q66" i="17"/>
  <c r="Q97" i="17"/>
  <c r="S127" i="17"/>
  <c r="S66" i="17"/>
  <c r="S97" i="17"/>
  <c r="R128" i="17"/>
  <c r="R67" i="17"/>
  <c r="R98" i="17"/>
  <c r="Q129" i="17"/>
  <c r="Q68" i="17"/>
  <c r="Q99" i="17"/>
  <c r="S129" i="17"/>
  <c r="S68" i="17"/>
  <c r="S99" i="17"/>
  <c r="R130" i="17"/>
  <c r="R69" i="17"/>
  <c r="R100" i="17"/>
  <c r="AA4" i="26"/>
  <c r="O46" i="17"/>
  <c r="O35" i="17"/>
  <c r="O107" i="17"/>
  <c r="O34" i="17"/>
  <c r="O77" i="17"/>
  <c r="N47" i="17"/>
  <c r="N108" i="17"/>
  <c r="N78" i="17"/>
  <c r="P47" i="17"/>
  <c r="P108" i="17"/>
  <c r="P78" i="17"/>
  <c r="O48" i="17"/>
  <c r="O109" i="17"/>
  <c r="O79" i="17"/>
  <c r="N49" i="17"/>
  <c r="N110" i="17"/>
  <c r="N80" i="17"/>
  <c r="P49" i="17"/>
  <c r="P110" i="17"/>
  <c r="P80" i="17"/>
  <c r="O50" i="17"/>
  <c r="O111" i="17"/>
  <c r="O81" i="17"/>
  <c r="N51" i="17"/>
  <c r="N112" i="17"/>
  <c r="N82" i="17"/>
  <c r="P51" i="17"/>
  <c r="P112" i="17"/>
  <c r="P82" i="17"/>
  <c r="O52" i="17"/>
  <c r="O113" i="17"/>
  <c r="O83" i="17"/>
  <c r="N53" i="17"/>
  <c r="N114" i="17"/>
  <c r="N84" i="17"/>
  <c r="P53" i="17"/>
  <c r="P114" i="17"/>
  <c r="P84" i="17"/>
  <c r="O54" i="17"/>
  <c r="O115" i="17"/>
  <c r="O85" i="17"/>
  <c r="N55" i="17"/>
  <c r="N116" i="17"/>
  <c r="N86" i="17"/>
  <c r="P55" i="17"/>
  <c r="P116" i="17"/>
  <c r="P86" i="17"/>
  <c r="O56" i="17"/>
  <c r="O117" i="17"/>
  <c r="O87" i="17"/>
  <c r="N57" i="17"/>
  <c r="N118" i="17"/>
  <c r="N88" i="17"/>
  <c r="P57" i="17"/>
  <c r="P118" i="17"/>
  <c r="P88" i="17"/>
  <c r="O58" i="17"/>
  <c r="O119" i="17"/>
  <c r="O89" i="17"/>
  <c r="N59" i="17"/>
  <c r="N120" i="17"/>
  <c r="N90" i="17"/>
  <c r="P59" i="17"/>
  <c r="P120" i="17"/>
  <c r="P90" i="17"/>
  <c r="O60" i="17"/>
  <c r="O121" i="17"/>
  <c r="O91" i="17"/>
  <c r="N61" i="17"/>
  <c r="N122" i="17"/>
  <c r="N92" i="17"/>
  <c r="P61" i="17"/>
  <c r="P122" i="17"/>
  <c r="P92" i="17"/>
  <c r="O62" i="17"/>
  <c r="O123" i="17"/>
  <c r="O93" i="17"/>
  <c r="N63" i="17"/>
  <c r="N124" i="17"/>
  <c r="N94" i="17"/>
  <c r="P63" i="17"/>
  <c r="P124" i="17"/>
  <c r="P94" i="17"/>
  <c r="O64" i="17"/>
  <c r="O125" i="17"/>
  <c r="O95" i="17"/>
  <c r="N65" i="17"/>
  <c r="N126" i="17"/>
  <c r="N96" i="17"/>
  <c r="P65" i="17"/>
  <c r="P126" i="17"/>
  <c r="P96" i="17"/>
  <c r="O66" i="17"/>
  <c r="O127" i="17"/>
  <c r="O97" i="17"/>
  <c r="N67" i="17"/>
  <c r="N128" i="17"/>
  <c r="N98" i="17"/>
  <c r="P67" i="17"/>
  <c r="P128" i="17"/>
  <c r="P98" i="17"/>
  <c r="O68" i="17"/>
  <c r="O129" i="17"/>
  <c r="O99" i="17"/>
  <c r="N69" i="17"/>
  <c r="N130" i="17"/>
  <c r="N100" i="17"/>
  <c r="P69" i="17"/>
  <c r="P130" i="17"/>
  <c r="P100" i="17"/>
  <c r="N107" i="17"/>
  <c r="N46" i="17"/>
  <c r="N35" i="17"/>
  <c r="N77" i="17"/>
  <c r="N34" i="17"/>
  <c r="P107" i="17"/>
  <c r="P34" i="17"/>
  <c r="P46" i="17"/>
  <c r="P35" i="17"/>
  <c r="P77" i="17"/>
  <c r="O108" i="17"/>
  <c r="O47" i="17"/>
  <c r="O78" i="17"/>
  <c r="N109" i="17"/>
  <c r="N48" i="17"/>
  <c r="N79" i="17"/>
  <c r="P109" i="17"/>
  <c r="P48" i="17"/>
  <c r="P79" i="17"/>
  <c r="O110" i="17"/>
  <c r="O49" i="17"/>
  <c r="O80" i="17"/>
  <c r="N111" i="17"/>
  <c r="N50" i="17"/>
  <c r="N81" i="17"/>
  <c r="P111" i="17"/>
  <c r="P50" i="17"/>
  <c r="P81" i="17"/>
  <c r="O112" i="17"/>
  <c r="O51" i="17"/>
  <c r="O82" i="17"/>
  <c r="N113" i="17"/>
  <c r="N52" i="17"/>
  <c r="N83" i="17"/>
  <c r="P113" i="17"/>
  <c r="P52" i="17"/>
  <c r="P83" i="17"/>
  <c r="O114" i="17"/>
  <c r="O53" i="17"/>
  <c r="O84" i="17"/>
  <c r="N115" i="17"/>
  <c r="N54" i="17"/>
  <c r="N85" i="17"/>
  <c r="P115" i="17"/>
  <c r="P54" i="17"/>
  <c r="P85" i="17"/>
  <c r="O116" i="17"/>
  <c r="O55" i="17"/>
  <c r="O86" i="17"/>
  <c r="N117" i="17"/>
  <c r="N56" i="17"/>
  <c r="N87" i="17"/>
  <c r="P117" i="17"/>
  <c r="P56" i="17"/>
  <c r="P87" i="17"/>
  <c r="O118" i="17"/>
  <c r="O57" i="17"/>
  <c r="O88" i="17"/>
  <c r="N119" i="17"/>
  <c r="N58" i="17"/>
  <c r="N89" i="17"/>
  <c r="P119" i="17"/>
  <c r="P58" i="17"/>
  <c r="P89" i="17"/>
  <c r="O120" i="17"/>
  <c r="O59" i="17"/>
  <c r="O90" i="17"/>
  <c r="N121" i="17"/>
  <c r="N60" i="17"/>
  <c r="N91" i="17"/>
  <c r="P121" i="17"/>
  <c r="P60" i="17"/>
  <c r="P91" i="17"/>
  <c r="O122" i="17"/>
  <c r="O61" i="17"/>
  <c r="O92" i="17"/>
  <c r="N123" i="17"/>
  <c r="N62" i="17"/>
  <c r="N93" i="17"/>
  <c r="P123" i="17"/>
  <c r="P62" i="17"/>
  <c r="P93" i="17"/>
  <c r="O124" i="17"/>
  <c r="O63" i="17"/>
  <c r="O94" i="17"/>
  <c r="N125" i="17"/>
  <c r="N64" i="17"/>
  <c r="N95" i="17"/>
  <c r="P125" i="17"/>
  <c r="P64" i="17"/>
  <c r="P95" i="17"/>
  <c r="O126" i="17"/>
  <c r="O65" i="17"/>
  <c r="O96" i="17"/>
  <c r="N127" i="17"/>
  <c r="N66" i="17"/>
  <c r="N97" i="17"/>
  <c r="P127" i="17"/>
  <c r="P66" i="17"/>
  <c r="P97" i="17"/>
  <c r="O128" i="17"/>
  <c r="O67" i="17"/>
  <c r="O98" i="17"/>
  <c r="N129" i="17"/>
  <c r="N68" i="17"/>
  <c r="N99" i="17"/>
  <c r="P129" i="17"/>
  <c r="P68" i="17"/>
  <c r="P99" i="17"/>
  <c r="O130" i="17"/>
  <c r="O69" i="17"/>
  <c r="O100" i="17"/>
  <c r="AN34" i="6"/>
  <c r="AA134" i="26"/>
  <c r="AA104" i="26"/>
  <c r="AA74" i="26"/>
  <c r="AA43" i="26"/>
  <c r="AA164" i="26"/>
  <c r="AB4" i="26"/>
  <c r="AB164" i="26"/>
  <c r="AB134" i="26"/>
  <c r="AB104" i="26"/>
  <c r="AB74" i="26"/>
  <c r="AB43" i="26"/>
  <c r="AC4" i="26"/>
  <c r="AC134" i="26"/>
  <c r="AC104" i="26"/>
  <c r="AC74" i="26"/>
  <c r="AC43" i="26"/>
  <c r="AC164" i="26"/>
  <c r="AD4" i="26"/>
  <c r="AD164" i="26"/>
  <c r="AD134" i="26"/>
  <c r="AD104" i="26"/>
  <c r="AD74" i="26"/>
  <c r="AD43" i="26"/>
  <c r="AE4" i="26"/>
  <c r="AE134" i="26"/>
  <c r="AE104" i="26"/>
  <c r="AE74" i="26"/>
  <c r="AE43" i="26"/>
  <c r="AE164" i="26"/>
  <c r="AF4" i="26"/>
  <c r="AF164" i="26"/>
  <c r="AF134" i="26"/>
  <c r="AF104" i="26"/>
  <c r="AF74" i="26"/>
  <c r="AF43" i="26"/>
  <c r="AG4" i="26"/>
  <c r="AL35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AR30" i="4"/>
  <c r="M30" i="17"/>
  <c r="AQ30" i="4"/>
  <c r="L30" i="17"/>
  <c r="AP30" i="4"/>
  <c r="K30" i="17"/>
  <c r="AN30" i="4"/>
  <c r="AM30" i="4"/>
  <c r="AR29" i="4"/>
  <c r="M29" i="17"/>
  <c r="AQ29" i="4"/>
  <c r="L29" i="17"/>
  <c r="AP29" i="4"/>
  <c r="K29" i="17"/>
  <c r="AN29" i="4"/>
  <c r="AM29" i="4"/>
  <c r="AR28" i="4"/>
  <c r="M28" i="17"/>
  <c r="AQ28" i="4"/>
  <c r="L28" i="17"/>
  <c r="AP28" i="4"/>
  <c r="K28" i="17"/>
  <c r="AN28" i="4"/>
  <c r="AM28" i="4"/>
  <c r="AR27" i="4"/>
  <c r="M27" i="17"/>
  <c r="AQ27" i="4"/>
  <c r="L27" i="17"/>
  <c r="AP27" i="4"/>
  <c r="K27" i="17"/>
  <c r="AN27" i="4"/>
  <c r="AM27" i="4"/>
  <c r="AR26" i="4"/>
  <c r="M26" i="17"/>
  <c r="AQ26" i="4"/>
  <c r="L26" i="17"/>
  <c r="AP26" i="4"/>
  <c r="K26" i="17"/>
  <c r="AN26" i="4"/>
  <c r="AM26" i="4"/>
  <c r="AR25" i="4"/>
  <c r="M25" i="17"/>
  <c r="AQ25" i="4"/>
  <c r="L25" i="17"/>
  <c r="AP25" i="4"/>
  <c r="K25" i="17"/>
  <c r="AN25" i="4"/>
  <c r="AM25" i="4"/>
  <c r="AR24" i="4"/>
  <c r="M24" i="17"/>
  <c r="AQ24" i="4"/>
  <c r="L24" i="17"/>
  <c r="AP24" i="4"/>
  <c r="K24" i="17"/>
  <c r="AN24" i="4"/>
  <c r="AM24" i="4"/>
  <c r="AR23" i="4"/>
  <c r="M23" i="17"/>
  <c r="AQ23" i="4"/>
  <c r="L23" i="17"/>
  <c r="AP23" i="4"/>
  <c r="K23" i="17"/>
  <c r="AN23" i="4"/>
  <c r="AM23" i="4"/>
  <c r="AR22" i="4"/>
  <c r="M22" i="17"/>
  <c r="AQ22" i="4"/>
  <c r="L22" i="17"/>
  <c r="AP22" i="4"/>
  <c r="K22" i="17"/>
  <c r="AN22" i="4"/>
  <c r="AM22" i="4"/>
  <c r="AR21" i="4"/>
  <c r="M21" i="17"/>
  <c r="AQ21" i="4"/>
  <c r="L21" i="17"/>
  <c r="AP21" i="4"/>
  <c r="K21" i="17"/>
  <c r="AN21" i="4"/>
  <c r="AM21" i="4"/>
  <c r="AR20" i="4"/>
  <c r="M20" i="17"/>
  <c r="AQ20" i="4"/>
  <c r="L20" i="17"/>
  <c r="AP20" i="4"/>
  <c r="K20" i="17"/>
  <c r="AN20" i="4"/>
  <c r="AM20" i="4"/>
  <c r="AR19" i="4"/>
  <c r="M19" i="17"/>
  <c r="AQ19" i="4"/>
  <c r="L19" i="17"/>
  <c r="AP19" i="4"/>
  <c r="K19" i="17"/>
  <c r="AN19" i="4"/>
  <c r="AM19" i="4"/>
  <c r="AR18" i="4"/>
  <c r="M18" i="17"/>
  <c r="AQ18" i="4"/>
  <c r="L18" i="17"/>
  <c r="AP18" i="4"/>
  <c r="K18" i="17"/>
  <c r="AN18" i="4"/>
  <c r="AM18" i="4"/>
  <c r="AR17" i="4"/>
  <c r="M17" i="17"/>
  <c r="AQ17" i="4"/>
  <c r="L17" i="17"/>
  <c r="AP17" i="4"/>
  <c r="K17" i="17"/>
  <c r="AN17" i="4"/>
  <c r="AM17" i="4"/>
  <c r="AR16" i="4"/>
  <c r="M16" i="17"/>
  <c r="AQ16" i="4"/>
  <c r="L16" i="17"/>
  <c r="AP16" i="4"/>
  <c r="K16" i="17"/>
  <c r="AN16" i="4"/>
  <c r="AM16" i="4"/>
  <c r="AR15" i="4"/>
  <c r="M15" i="17"/>
  <c r="AQ15" i="4"/>
  <c r="L15" i="17"/>
  <c r="AP15" i="4"/>
  <c r="K15" i="17"/>
  <c r="AN15" i="4"/>
  <c r="AM15" i="4"/>
  <c r="AR14" i="4"/>
  <c r="M14" i="17"/>
  <c r="AQ14" i="4"/>
  <c r="L14" i="17"/>
  <c r="AP14" i="4"/>
  <c r="K14" i="17"/>
  <c r="AN14" i="4"/>
  <c r="AM14" i="4"/>
  <c r="AR13" i="4"/>
  <c r="M13" i="17"/>
  <c r="AQ13" i="4"/>
  <c r="L13" i="17"/>
  <c r="AP13" i="4"/>
  <c r="K13" i="17"/>
  <c r="AN13" i="4"/>
  <c r="AM13" i="4"/>
  <c r="AR12" i="4"/>
  <c r="M12" i="17"/>
  <c r="AQ12" i="4"/>
  <c r="L12" i="17"/>
  <c r="AP12" i="4"/>
  <c r="K12" i="17"/>
  <c r="AN12" i="4"/>
  <c r="AM12" i="4"/>
  <c r="AR11" i="4"/>
  <c r="M11" i="17"/>
  <c r="AQ11" i="4"/>
  <c r="L11" i="17"/>
  <c r="AP11" i="4"/>
  <c r="K11" i="17"/>
  <c r="AN11" i="4"/>
  <c r="AM11" i="4"/>
  <c r="AR10" i="4"/>
  <c r="M10" i="17"/>
  <c r="AQ10" i="4"/>
  <c r="L10" i="17"/>
  <c r="AP10" i="4"/>
  <c r="K10" i="17"/>
  <c r="AN10" i="4"/>
  <c r="AM10" i="4"/>
  <c r="AR9" i="4"/>
  <c r="M9" i="17"/>
  <c r="AQ9" i="4"/>
  <c r="L9" i="17"/>
  <c r="AP9" i="4"/>
  <c r="K9" i="17"/>
  <c r="AN9" i="4"/>
  <c r="AM9" i="4"/>
  <c r="AR8" i="4"/>
  <c r="M8" i="17"/>
  <c r="AQ8" i="4"/>
  <c r="L8" i="17"/>
  <c r="AP8" i="4"/>
  <c r="K8" i="17"/>
  <c r="AN8" i="4"/>
  <c r="AM8" i="4"/>
  <c r="AR7" i="4"/>
  <c r="M7" i="17"/>
  <c r="AQ7" i="4"/>
  <c r="L7" i="17"/>
  <c r="AP7" i="4"/>
  <c r="K7" i="17"/>
  <c r="AN7" i="4"/>
  <c r="AN35" i="4"/>
  <c r="AM7" i="4"/>
  <c r="AG134" i="26"/>
  <c r="AG104" i="26"/>
  <c r="AG74" i="26"/>
  <c r="AG43" i="26"/>
  <c r="AG164" i="26"/>
  <c r="AH4" i="26"/>
  <c r="K77" i="17"/>
  <c r="K35" i="17"/>
  <c r="K107" i="17"/>
  <c r="K46" i="17"/>
  <c r="K34" i="17"/>
  <c r="M107" i="17"/>
  <c r="M34" i="17"/>
  <c r="M35" i="17"/>
  <c r="M46" i="17"/>
  <c r="M77" i="17"/>
  <c r="L108" i="17"/>
  <c r="L47" i="17"/>
  <c r="L78" i="17"/>
  <c r="K109" i="17"/>
  <c r="K48" i="17"/>
  <c r="K79" i="17"/>
  <c r="M109" i="17"/>
  <c r="M48" i="17"/>
  <c r="M79" i="17"/>
  <c r="L110" i="17"/>
  <c r="L49" i="17"/>
  <c r="L80" i="17"/>
  <c r="K111" i="17"/>
  <c r="K50" i="17"/>
  <c r="K81" i="17"/>
  <c r="M111" i="17"/>
  <c r="M50" i="17"/>
  <c r="M81" i="17"/>
  <c r="L112" i="17"/>
  <c r="L51" i="17"/>
  <c r="L82" i="17"/>
  <c r="K113" i="17"/>
  <c r="K52" i="17"/>
  <c r="K83" i="17"/>
  <c r="M113" i="17"/>
  <c r="M52" i="17"/>
  <c r="M83" i="17"/>
  <c r="L114" i="17"/>
  <c r="L53" i="17"/>
  <c r="L84" i="17"/>
  <c r="K115" i="17"/>
  <c r="K54" i="17"/>
  <c r="K85" i="17"/>
  <c r="M115" i="17"/>
  <c r="M54" i="17"/>
  <c r="M85" i="17"/>
  <c r="L116" i="17"/>
  <c r="L55" i="17"/>
  <c r="L86" i="17"/>
  <c r="K117" i="17"/>
  <c r="K56" i="17"/>
  <c r="K87" i="17"/>
  <c r="M117" i="17"/>
  <c r="M56" i="17"/>
  <c r="M87" i="17"/>
  <c r="L118" i="17"/>
  <c r="L57" i="17"/>
  <c r="L88" i="17"/>
  <c r="K119" i="17"/>
  <c r="K58" i="17"/>
  <c r="K89" i="17"/>
  <c r="M119" i="17"/>
  <c r="M58" i="17"/>
  <c r="M89" i="17"/>
  <c r="L120" i="17"/>
  <c r="L59" i="17"/>
  <c r="L90" i="17"/>
  <c r="K121" i="17"/>
  <c r="K60" i="17"/>
  <c r="K91" i="17"/>
  <c r="M121" i="17"/>
  <c r="M60" i="17"/>
  <c r="M91" i="17"/>
  <c r="L122" i="17"/>
  <c r="L61" i="17"/>
  <c r="L92" i="17"/>
  <c r="K123" i="17"/>
  <c r="K62" i="17"/>
  <c r="K93" i="17"/>
  <c r="M123" i="17"/>
  <c r="M62" i="17"/>
  <c r="M93" i="17"/>
  <c r="L124" i="17"/>
  <c r="L63" i="17"/>
  <c r="L94" i="17"/>
  <c r="K125" i="17"/>
  <c r="K64" i="17"/>
  <c r="K95" i="17"/>
  <c r="M125" i="17"/>
  <c r="M64" i="17"/>
  <c r="M95" i="17"/>
  <c r="L126" i="17"/>
  <c r="L65" i="17"/>
  <c r="L96" i="17"/>
  <c r="K127" i="17"/>
  <c r="K66" i="17"/>
  <c r="K97" i="17"/>
  <c r="M127" i="17"/>
  <c r="M66" i="17"/>
  <c r="M97" i="17"/>
  <c r="L128" i="17"/>
  <c r="L67" i="17"/>
  <c r="L98" i="17"/>
  <c r="K129" i="17"/>
  <c r="K68" i="17"/>
  <c r="K99" i="17"/>
  <c r="M129" i="17"/>
  <c r="M68" i="17"/>
  <c r="M99" i="17"/>
  <c r="L130" i="17"/>
  <c r="L69" i="17"/>
  <c r="L100" i="17"/>
  <c r="AN34" i="4"/>
  <c r="AM35" i="4"/>
  <c r="L34" i="17"/>
  <c r="L46" i="17"/>
  <c r="L107" i="17"/>
  <c r="L35" i="17"/>
  <c r="L77" i="17"/>
  <c r="K47" i="17"/>
  <c r="K108" i="17"/>
  <c r="K78" i="17"/>
  <c r="M47" i="17"/>
  <c r="M108" i="17"/>
  <c r="M78" i="17"/>
  <c r="L48" i="17"/>
  <c r="L109" i="17"/>
  <c r="L79" i="17"/>
  <c r="K49" i="17"/>
  <c r="K110" i="17"/>
  <c r="K80" i="17"/>
  <c r="M49" i="17"/>
  <c r="M110" i="17"/>
  <c r="M80" i="17"/>
  <c r="L50" i="17"/>
  <c r="L111" i="17"/>
  <c r="L81" i="17"/>
  <c r="K51" i="17"/>
  <c r="K112" i="17"/>
  <c r="K82" i="17"/>
  <c r="M51" i="17"/>
  <c r="M112" i="17"/>
  <c r="M82" i="17"/>
  <c r="L52" i="17"/>
  <c r="L113" i="17"/>
  <c r="L83" i="17"/>
  <c r="K53" i="17"/>
  <c r="K114" i="17"/>
  <c r="K84" i="17"/>
  <c r="M53" i="17"/>
  <c r="M114" i="17"/>
  <c r="M84" i="17"/>
  <c r="L54" i="17"/>
  <c r="L115" i="17"/>
  <c r="L85" i="17"/>
  <c r="K55" i="17"/>
  <c r="K116" i="17"/>
  <c r="K86" i="17"/>
  <c r="M55" i="17"/>
  <c r="M116" i="17"/>
  <c r="M86" i="17"/>
  <c r="L56" i="17"/>
  <c r="L117" i="17"/>
  <c r="L87" i="17"/>
  <c r="K57" i="17"/>
  <c r="K118" i="17"/>
  <c r="K88" i="17"/>
  <c r="M57" i="17"/>
  <c r="M118" i="17"/>
  <c r="M88" i="17"/>
  <c r="L58" i="17"/>
  <c r="L119" i="17"/>
  <c r="L89" i="17"/>
  <c r="K59" i="17"/>
  <c r="K120" i="17"/>
  <c r="K90" i="17"/>
  <c r="M59" i="17"/>
  <c r="M120" i="17"/>
  <c r="M90" i="17"/>
  <c r="L60" i="17"/>
  <c r="L121" i="17"/>
  <c r="L91" i="17"/>
  <c r="K61" i="17"/>
  <c r="K122" i="17"/>
  <c r="K92" i="17"/>
  <c r="M61" i="17"/>
  <c r="M122" i="17"/>
  <c r="M92" i="17"/>
  <c r="L62" i="17"/>
  <c r="L123" i="17"/>
  <c r="L93" i="17"/>
  <c r="K63" i="17"/>
  <c r="K124" i="17"/>
  <c r="K94" i="17"/>
  <c r="M63" i="17"/>
  <c r="M124" i="17"/>
  <c r="M94" i="17"/>
  <c r="L64" i="17"/>
  <c r="L125" i="17"/>
  <c r="L95" i="17"/>
  <c r="K65" i="17"/>
  <c r="K126" i="17"/>
  <c r="K96" i="17"/>
  <c r="M65" i="17"/>
  <c r="M126" i="17"/>
  <c r="M96" i="17"/>
  <c r="L66" i="17"/>
  <c r="L127" i="17"/>
  <c r="L97" i="17"/>
  <c r="K67" i="17"/>
  <c r="K128" i="17"/>
  <c r="K98" i="17"/>
  <c r="M67" i="17"/>
  <c r="M128" i="17"/>
  <c r="M98" i="17"/>
  <c r="L68" i="17"/>
  <c r="L129" i="17"/>
  <c r="L99" i="17"/>
  <c r="K69" i="17"/>
  <c r="K130" i="17"/>
  <c r="K100" i="17"/>
  <c r="M69" i="17"/>
  <c r="M130" i="17"/>
  <c r="M100" i="17"/>
  <c r="AM34" i="4"/>
  <c r="AL35" i="5"/>
  <c r="AK35" i="5"/>
  <c r="AJ35" i="5"/>
  <c r="AI35" i="5"/>
  <c r="AH35" i="5"/>
  <c r="AG35" i="5"/>
  <c r="AH164" i="26"/>
  <c r="AH134" i="26"/>
  <c r="AH104" i="26"/>
  <c r="AH74" i="26"/>
  <c r="AH43" i="26"/>
  <c r="AI4" i="26"/>
  <c r="AL34" i="5"/>
  <c r="AK34" i="5"/>
  <c r="AJ34" i="5"/>
  <c r="AI34" i="5"/>
  <c r="AH34" i="5"/>
  <c r="AG34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B27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B26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B25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B22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B21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B20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B15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B14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B12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B11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B10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B9" i="5"/>
  <c r="AI134" i="26"/>
  <c r="AI104" i="26"/>
  <c r="AI74" i="26"/>
  <c r="AI43" i="26"/>
  <c r="AI164" i="26"/>
  <c r="E109" i="5"/>
  <c r="E169" i="5"/>
  <c r="E48" i="5"/>
  <c r="E79" i="5"/>
  <c r="I109" i="5"/>
  <c r="I169" i="5"/>
  <c r="I48" i="5"/>
  <c r="I79" i="5"/>
  <c r="M109" i="5"/>
  <c r="M169" i="5"/>
  <c r="M48" i="5"/>
  <c r="M79" i="5"/>
  <c r="Q109" i="5"/>
  <c r="Q169" i="5"/>
  <c r="Q48" i="5"/>
  <c r="Q79" i="5"/>
  <c r="B109" i="5"/>
  <c r="B169" i="5"/>
  <c r="B48" i="5"/>
  <c r="B79" i="5"/>
  <c r="D109" i="5"/>
  <c r="D169" i="5"/>
  <c r="D48" i="5"/>
  <c r="D79" i="5"/>
  <c r="F109" i="5"/>
  <c r="F169" i="5"/>
  <c r="F48" i="5"/>
  <c r="F79" i="5"/>
  <c r="H109" i="5"/>
  <c r="H169" i="5"/>
  <c r="H48" i="5"/>
  <c r="H79" i="5"/>
  <c r="J109" i="5"/>
  <c r="J169" i="5"/>
  <c r="J48" i="5"/>
  <c r="J79" i="5"/>
  <c r="L109" i="5"/>
  <c r="L169" i="5"/>
  <c r="L48" i="5"/>
  <c r="L79" i="5"/>
  <c r="N109" i="5"/>
  <c r="N169" i="5"/>
  <c r="N48" i="5"/>
  <c r="N79" i="5"/>
  <c r="P109" i="5"/>
  <c r="P169" i="5"/>
  <c r="P48" i="5"/>
  <c r="P79" i="5"/>
  <c r="R109" i="5"/>
  <c r="R169" i="5"/>
  <c r="R48" i="5"/>
  <c r="R79" i="5"/>
  <c r="T109" i="5"/>
  <c r="T169" i="5"/>
  <c r="T48" i="5"/>
  <c r="T79" i="5"/>
  <c r="V109" i="5"/>
  <c r="V169" i="5"/>
  <c r="V48" i="5"/>
  <c r="V79" i="5"/>
  <c r="X109" i="5"/>
  <c r="X169" i="5"/>
  <c r="X48" i="5"/>
  <c r="X79" i="5"/>
  <c r="Z109" i="5"/>
  <c r="Z169" i="5"/>
  <c r="Z48" i="5"/>
  <c r="Z79" i="5"/>
  <c r="AB109" i="5"/>
  <c r="AB169" i="5"/>
  <c r="AB48" i="5"/>
  <c r="AB79" i="5"/>
  <c r="AD109" i="5"/>
  <c r="AD169" i="5"/>
  <c r="AD48" i="5"/>
  <c r="AD79" i="5"/>
  <c r="AF109" i="5"/>
  <c r="AF169" i="5"/>
  <c r="AF48" i="5"/>
  <c r="AF79" i="5"/>
  <c r="C110" i="5"/>
  <c r="C170" i="5"/>
  <c r="C49" i="5"/>
  <c r="C80" i="5"/>
  <c r="E110" i="5"/>
  <c r="E170" i="5"/>
  <c r="E49" i="5"/>
  <c r="E80" i="5"/>
  <c r="G110" i="5"/>
  <c r="G170" i="5"/>
  <c r="G49" i="5"/>
  <c r="G80" i="5"/>
  <c r="I110" i="5"/>
  <c r="I170" i="5"/>
  <c r="I49" i="5"/>
  <c r="I80" i="5"/>
  <c r="K110" i="5"/>
  <c r="K170" i="5"/>
  <c r="K49" i="5"/>
  <c r="K80" i="5"/>
  <c r="M110" i="5"/>
  <c r="M170" i="5"/>
  <c r="M49" i="5"/>
  <c r="M80" i="5"/>
  <c r="O110" i="5"/>
  <c r="O170" i="5"/>
  <c r="O49" i="5"/>
  <c r="O80" i="5"/>
  <c r="Q110" i="5"/>
  <c r="Q170" i="5"/>
  <c r="Q49" i="5"/>
  <c r="Q80" i="5"/>
  <c r="S110" i="5"/>
  <c r="S170" i="5"/>
  <c r="S49" i="5"/>
  <c r="S80" i="5"/>
  <c r="U110" i="5"/>
  <c r="U170" i="5"/>
  <c r="U49" i="5"/>
  <c r="U80" i="5"/>
  <c r="W110" i="5"/>
  <c r="W170" i="5"/>
  <c r="W49" i="5"/>
  <c r="W80" i="5"/>
  <c r="Y110" i="5"/>
  <c r="Y170" i="5"/>
  <c r="Y49" i="5"/>
  <c r="Y80" i="5"/>
  <c r="AA110" i="5"/>
  <c r="AA170" i="5"/>
  <c r="AA49" i="5"/>
  <c r="AA80" i="5"/>
  <c r="AC110" i="5"/>
  <c r="AC170" i="5"/>
  <c r="AC49" i="5"/>
  <c r="AC80" i="5"/>
  <c r="AE110" i="5"/>
  <c r="AE170" i="5"/>
  <c r="AE49" i="5"/>
  <c r="AE80" i="5"/>
  <c r="B111" i="5"/>
  <c r="B171" i="5"/>
  <c r="B50" i="5"/>
  <c r="B81" i="5"/>
  <c r="D111" i="5"/>
  <c r="D171" i="5"/>
  <c r="D50" i="5"/>
  <c r="D81" i="5"/>
  <c r="F111" i="5"/>
  <c r="F171" i="5"/>
  <c r="F50" i="5"/>
  <c r="F81" i="5"/>
  <c r="H111" i="5"/>
  <c r="H171" i="5"/>
  <c r="H50" i="5"/>
  <c r="H81" i="5"/>
  <c r="J111" i="5"/>
  <c r="J171" i="5"/>
  <c r="J50" i="5"/>
  <c r="J81" i="5"/>
  <c r="L111" i="5"/>
  <c r="L171" i="5"/>
  <c r="L50" i="5"/>
  <c r="L81" i="5"/>
  <c r="N111" i="5"/>
  <c r="N171" i="5"/>
  <c r="N50" i="5"/>
  <c r="N81" i="5"/>
  <c r="P111" i="5"/>
  <c r="P171" i="5"/>
  <c r="P50" i="5"/>
  <c r="P81" i="5"/>
  <c r="R111" i="5"/>
  <c r="R171" i="5"/>
  <c r="R50" i="5"/>
  <c r="R81" i="5"/>
  <c r="T111" i="5"/>
  <c r="T171" i="5"/>
  <c r="T50" i="5"/>
  <c r="T81" i="5"/>
  <c r="V111" i="5"/>
  <c r="V171" i="5"/>
  <c r="V50" i="5"/>
  <c r="V81" i="5"/>
  <c r="X111" i="5"/>
  <c r="X171" i="5"/>
  <c r="X50" i="5"/>
  <c r="X81" i="5"/>
  <c r="Z111" i="5"/>
  <c r="Z171" i="5"/>
  <c r="Z50" i="5"/>
  <c r="Z81" i="5"/>
  <c r="AB111" i="5"/>
  <c r="AB171" i="5"/>
  <c r="AB50" i="5"/>
  <c r="AB81" i="5"/>
  <c r="AD111" i="5"/>
  <c r="AD171" i="5"/>
  <c r="AD50" i="5"/>
  <c r="AD81" i="5"/>
  <c r="AF111" i="5"/>
  <c r="AF171" i="5"/>
  <c r="AF50" i="5"/>
  <c r="AF81" i="5"/>
  <c r="C112" i="5"/>
  <c r="C172" i="5"/>
  <c r="C51" i="5"/>
  <c r="C82" i="5"/>
  <c r="E112" i="5"/>
  <c r="E172" i="5"/>
  <c r="E51" i="5"/>
  <c r="E82" i="5"/>
  <c r="G112" i="5"/>
  <c r="G172" i="5"/>
  <c r="G51" i="5"/>
  <c r="G82" i="5"/>
  <c r="I112" i="5"/>
  <c r="I172" i="5"/>
  <c r="I51" i="5"/>
  <c r="I82" i="5"/>
  <c r="K112" i="5"/>
  <c r="K172" i="5"/>
  <c r="K51" i="5"/>
  <c r="K82" i="5"/>
  <c r="M112" i="5"/>
  <c r="M172" i="5"/>
  <c r="M51" i="5"/>
  <c r="M82" i="5"/>
  <c r="O112" i="5"/>
  <c r="O172" i="5"/>
  <c r="O51" i="5"/>
  <c r="O82" i="5"/>
  <c r="Q112" i="5"/>
  <c r="Q172" i="5"/>
  <c r="Q51" i="5"/>
  <c r="Q82" i="5"/>
  <c r="S112" i="5"/>
  <c r="S172" i="5"/>
  <c r="S51" i="5"/>
  <c r="S82" i="5"/>
  <c r="U112" i="5"/>
  <c r="U172" i="5"/>
  <c r="U51" i="5"/>
  <c r="U82" i="5"/>
  <c r="W112" i="5"/>
  <c r="W172" i="5"/>
  <c r="W51" i="5"/>
  <c r="W82" i="5"/>
  <c r="Y112" i="5"/>
  <c r="Y172" i="5"/>
  <c r="Y51" i="5"/>
  <c r="Y82" i="5"/>
  <c r="AA112" i="5"/>
  <c r="AA172" i="5"/>
  <c r="AA51" i="5"/>
  <c r="AA82" i="5"/>
  <c r="AC112" i="5"/>
  <c r="AC172" i="5"/>
  <c r="AC51" i="5"/>
  <c r="AC82" i="5"/>
  <c r="AE112" i="5"/>
  <c r="AE172" i="5"/>
  <c r="AE51" i="5"/>
  <c r="AE82" i="5"/>
  <c r="B113" i="5"/>
  <c r="B173" i="5"/>
  <c r="B52" i="5"/>
  <c r="B83" i="5"/>
  <c r="D113" i="5"/>
  <c r="D173" i="5"/>
  <c r="D52" i="5"/>
  <c r="D83" i="5"/>
  <c r="F113" i="5"/>
  <c r="F173" i="5"/>
  <c r="F52" i="5"/>
  <c r="F83" i="5"/>
  <c r="H113" i="5"/>
  <c r="H173" i="5"/>
  <c r="H52" i="5"/>
  <c r="H83" i="5"/>
  <c r="J113" i="5"/>
  <c r="J173" i="5"/>
  <c r="J52" i="5"/>
  <c r="J83" i="5"/>
  <c r="L113" i="5"/>
  <c r="L173" i="5"/>
  <c r="L52" i="5"/>
  <c r="L83" i="5"/>
  <c r="N113" i="5"/>
  <c r="N173" i="5"/>
  <c r="N52" i="5"/>
  <c r="N83" i="5"/>
  <c r="Q113" i="5"/>
  <c r="Q173" i="5"/>
  <c r="Q52" i="5"/>
  <c r="Q83" i="5"/>
  <c r="S113" i="5"/>
  <c r="S173" i="5"/>
  <c r="S52" i="5"/>
  <c r="S83" i="5"/>
  <c r="U113" i="5"/>
  <c r="U173" i="5"/>
  <c r="U52" i="5"/>
  <c r="U83" i="5"/>
  <c r="W113" i="5"/>
  <c r="W173" i="5"/>
  <c r="W52" i="5"/>
  <c r="W83" i="5"/>
  <c r="Y113" i="5"/>
  <c r="Y173" i="5"/>
  <c r="Y52" i="5"/>
  <c r="Y83" i="5"/>
  <c r="AA113" i="5"/>
  <c r="AA173" i="5"/>
  <c r="AA52" i="5"/>
  <c r="AA83" i="5"/>
  <c r="AC113" i="5"/>
  <c r="AC173" i="5"/>
  <c r="AC52" i="5"/>
  <c r="AC83" i="5"/>
  <c r="AE113" i="5"/>
  <c r="AE173" i="5"/>
  <c r="AE52" i="5"/>
  <c r="AE83" i="5"/>
  <c r="B114" i="5"/>
  <c r="B174" i="5"/>
  <c r="B53" i="5"/>
  <c r="B84" i="5"/>
  <c r="D114" i="5"/>
  <c r="D174" i="5"/>
  <c r="D53" i="5"/>
  <c r="D84" i="5"/>
  <c r="F114" i="5"/>
  <c r="F174" i="5"/>
  <c r="F53" i="5"/>
  <c r="F84" i="5"/>
  <c r="H114" i="5"/>
  <c r="H174" i="5"/>
  <c r="H53" i="5"/>
  <c r="H84" i="5"/>
  <c r="J114" i="5"/>
  <c r="J174" i="5"/>
  <c r="J53" i="5"/>
  <c r="J84" i="5"/>
  <c r="L114" i="5"/>
  <c r="L174" i="5"/>
  <c r="L53" i="5"/>
  <c r="L84" i="5"/>
  <c r="N114" i="5"/>
  <c r="N174" i="5"/>
  <c r="N53" i="5"/>
  <c r="N84" i="5"/>
  <c r="P114" i="5"/>
  <c r="P174" i="5"/>
  <c r="P53" i="5"/>
  <c r="P84" i="5"/>
  <c r="R114" i="5"/>
  <c r="R174" i="5"/>
  <c r="R53" i="5"/>
  <c r="R84" i="5"/>
  <c r="T114" i="5"/>
  <c r="T174" i="5"/>
  <c r="T53" i="5"/>
  <c r="T84" i="5"/>
  <c r="V114" i="5"/>
  <c r="V174" i="5"/>
  <c r="V53" i="5"/>
  <c r="V84" i="5"/>
  <c r="X114" i="5"/>
  <c r="X174" i="5"/>
  <c r="X53" i="5"/>
  <c r="X84" i="5"/>
  <c r="Z114" i="5"/>
  <c r="Z174" i="5"/>
  <c r="Z53" i="5"/>
  <c r="Z84" i="5"/>
  <c r="AB114" i="5"/>
  <c r="AB174" i="5"/>
  <c r="AB53" i="5"/>
  <c r="AB84" i="5"/>
  <c r="AD114" i="5"/>
  <c r="AD174" i="5"/>
  <c r="AD53" i="5"/>
  <c r="AD84" i="5"/>
  <c r="AF114" i="5"/>
  <c r="AF174" i="5"/>
  <c r="AF53" i="5"/>
  <c r="AF84" i="5"/>
  <c r="C115" i="5"/>
  <c r="C175" i="5"/>
  <c r="C54" i="5"/>
  <c r="C85" i="5"/>
  <c r="E115" i="5"/>
  <c r="E175" i="5"/>
  <c r="E54" i="5"/>
  <c r="E85" i="5"/>
  <c r="G115" i="5"/>
  <c r="G175" i="5"/>
  <c r="G54" i="5"/>
  <c r="G85" i="5"/>
  <c r="I115" i="5"/>
  <c r="I175" i="5"/>
  <c r="I54" i="5"/>
  <c r="I85" i="5"/>
  <c r="K115" i="5"/>
  <c r="K175" i="5"/>
  <c r="K54" i="5"/>
  <c r="K85" i="5"/>
  <c r="M115" i="5"/>
  <c r="M175" i="5"/>
  <c r="M54" i="5"/>
  <c r="M85" i="5"/>
  <c r="O115" i="5"/>
  <c r="O175" i="5"/>
  <c r="O54" i="5"/>
  <c r="O85" i="5"/>
  <c r="Q115" i="5"/>
  <c r="Q175" i="5"/>
  <c r="Q54" i="5"/>
  <c r="Q85" i="5"/>
  <c r="S115" i="5"/>
  <c r="S175" i="5"/>
  <c r="S54" i="5"/>
  <c r="S85" i="5"/>
  <c r="U115" i="5"/>
  <c r="U175" i="5"/>
  <c r="U54" i="5"/>
  <c r="U85" i="5"/>
  <c r="W115" i="5"/>
  <c r="W175" i="5"/>
  <c r="W54" i="5"/>
  <c r="W85" i="5"/>
  <c r="Y115" i="5"/>
  <c r="Y175" i="5"/>
  <c r="Y54" i="5"/>
  <c r="Y85" i="5"/>
  <c r="AA115" i="5"/>
  <c r="AA175" i="5"/>
  <c r="AA54" i="5"/>
  <c r="AA85" i="5"/>
  <c r="AC115" i="5"/>
  <c r="AC175" i="5"/>
  <c r="AC54" i="5"/>
  <c r="AC85" i="5"/>
  <c r="AE115" i="5"/>
  <c r="AE175" i="5"/>
  <c r="AE54" i="5"/>
  <c r="AE85" i="5"/>
  <c r="B116" i="5"/>
  <c r="B176" i="5"/>
  <c r="B55" i="5"/>
  <c r="B86" i="5"/>
  <c r="D116" i="5"/>
  <c r="D176" i="5"/>
  <c r="D55" i="5"/>
  <c r="D86" i="5"/>
  <c r="F116" i="5"/>
  <c r="F176" i="5"/>
  <c r="F55" i="5"/>
  <c r="F86" i="5"/>
  <c r="H116" i="5"/>
  <c r="H176" i="5"/>
  <c r="H55" i="5"/>
  <c r="H86" i="5"/>
  <c r="J116" i="5"/>
  <c r="J176" i="5"/>
  <c r="J55" i="5"/>
  <c r="J86" i="5"/>
  <c r="L116" i="5"/>
  <c r="L176" i="5"/>
  <c r="L55" i="5"/>
  <c r="L86" i="5"/>
  <c r="N116" i="5"/>
  <c r="N176" i="5"/>
  <c r="N55" i="5"/>
  <c r="N86" i="5"/>
  <c r="P116" i="5"/>
  <c r="P176" i="5"/>
  <c r="P55" i="5"/>
  <c r="P86" i="5"/>
  <c r="R116" i="5"/>
  <c r="R176" i="5"/>
  <c r="R55" i="5"/>
  <c r="R86" i="5"/>
  <c r="T116" i="5"/>
  <c r="T176" i="5"/>
  <c r="T55" i="5"/>
  <c r="T86" i="5"/>
  <c r="V116" i="5"/>
  <c r="V176" i="5"/>
  <c r="V55" i="5"/>
  <c r="V86" i="5"/>
  <c r="X116" i="5"/>
  <c r="X176" i="5"/>
  <c r="X55" i="5"/>
  <c r="X86" i="5"/>
  <c r="Z116" i="5"/>
  <c r="Z176" i="5"/>
  <c r="Z55" i="5"/>
  <c r="Z86" i="5"/>
  <c r="AB116" i="5"/>
  <c r="AB176" i="5"/>
  <c r="AB55" i="5"/>
  <c r="AB86" i="5"/>
  <c r="AD116" i="5"/>
  <c r="AD176" i="5"/>
  <c r="AD55" i="5"/>
  <c r="AD86" i="5"/>
  <c r="AF116" i="5"/>
  <c r="AF176" i="5"/>
  <c r="AF55" i="5"/>
  <c r="AF86" i="5"/>
  <c r="C117" i="5"/>
  <c r="C177" i="5"/>
  <c r="C56" i="5"/>
  <c r="C87" i="5"/>
  <c r="E117" i="5"/>
  <c r="E177" i="5"/>
  <c r="E56" i="5"/>
  <c r="E87" i="5"/>
  <c r="G117" i="5"/>
  <c r="G177" i="5"/>
  <c r="G56" i="5"/>
  <c r="G87" i="5"/>
  <c r="I117" i="5"/>
  <c r="I177" i="5"/>
  <c r="I56" i="5"/>
  <c r="I87" i="5"/>
  <c r="K117" i="5"/>
  <c r="K177" i="5"/>
  <c r="K56" i="5"/>
  <c r="K87" i="5"/>
  <c r="M117" i="5"/>
  <c r="M177" i="5"/>
  <c r="M56" i="5"/>
  <c r="M87" i="5"/>
  <c r="O117" i="5"/>
  <c r="O177" i="5"/>
  <c r="O56" i="5"/>
  <c r="O87" i="5"/>
  <c r="Q117" i="5"/>
  <c r="Q177" i="5"/>
  <c r="Q56" i="5"/>
  <c r="Q87" i="5"/>
  <c r="S117" i="5"/>
  <c r="S177" i="5"/>
  <c r="S56" i="5"/>
  <c r="S87" i="5"/>
  <c r="U117" i="5"/>
  <c r="U177" i="5"/>
  <c r="U56" i="5"/>
  <c r="U87" i="5"/>
  <c r="W117" i="5"/>
  <c r="W177" i="5"/>
  <c r="W56" i="5"/>
  <c r="W87" i="5"/>
  <c r="Y117" i="5"/>
  <c r="Y177" i="5"/>
  <c r="Y56" i="5"/>
  <c r="Y87" i="5"/>
  <c r="AA117" i="5"/>
  <c r="AA177" i="5"/>
  <c r="AA56" i="5"/>
  <c r="AA87" i="5"/>
  <c r="AC117" i="5"/>
  <c r="AC177" i="5"/>
  <c r="AC56" i="5"/>
  <c r="AC87" i="5"/>
  <c r="AE117" i="5"/>
  <c r="AE177" i="5"/>
  <c r="AE56" i="5"/>
  <c r="AE87" i="5"/>
  <c r="B118" i="5"/>
  <c r="B178" i="5"/>
  <c r="B57" i="5"/>
  <c r="B88" i="5"/>
  <c r="D118" i="5"/>
  <c r="D178" i="5"/>
  <c r="D57" i="5"/>
  <c r="D88" i="5"/>
  <c r="F118" i="5"/>
  <c r="F178" i="5"/>
  <c r="F57" i="5"/>
  <c r="F88" i="5"/>
  <c r="H118" i="5"/>
  <c r="H178" i="5"/>
  <c r="H57" i="5"/>
  <c r="H88" i="5"/>
  <c r="J118" i="5"/>
  <c r="J178" i="5"/>
  <c r="J57" i="5"/>
  <c r="J88" i="5"/>
  <c r="L118" i="5"/>
  <c r="L178" i="5"/>
  <c r="L57" i="5"/>
  <c r="L88" i="5"/>
  <c r="N118" i="5"/>
  <c r="N178" i="5"/>
  <c r="N57" i="5"/>
  <c r="N88" i="5"/>
  <c r="P118" i="5"/>
  <c r="P178" i="5"/>
  <c r="P57" i="5"/>
  <c r="P88" i="5"/>
  <c r="R118" i="5"/>
  <c r="R178" i="5"/>
  <c r="R57" i="5"/>
  <c r="R88" i="5"/>
  <c r="T118" i="5"/>
  <c r="T178" i="5"/>
  <c r="T57" i="5"/>
  <c r="T88" i="5"/>
  <c r="V118" i="5"/>
  <c r="V178" i="5"/>
  <c r="V57" i="5"/>
  <c r="V88" i="5"/>
  <c r="X118" i="5"/>
  <c r="X178" i="5"/>
  <c r="X57" i="5"/>
  <c r="X88" i="5"/>
  <c r="Z118" i="5"/>
  <c r="Z178" i="5"/>
  <c r="Z57" i="5"/>
  <c r="Z88" i="5"/>
  <c r="AB118" i="5"/>
  <c r="AB178" i="5"/>
  <c r="AB57" i="5"/>
  <c r="AB88" i="5"/>
  <c r="AD118" i="5"/>
  <c r="AD178" i="5"/>
  <c r="AD57" i="5"/>
  <c r="AD88" i="5"/>
  <c r="AF118" i="5"/>
  <c r="AF178" i="5"/>
  <c r="AF57" i="5"/>
  <c r="AF88" i="5"/>
  <c r="C119" i="5"/>
  <c r="C179" i="5"/>
  <c r="C58" i="5"/>
  <c r="C89" i="5"/>
  <c r="E119" i="5"/>
  <c r="E179" i="5"/>
  <c r="E58" i="5"/>
  <c r="E89" i="5"/>
  <c r="G119" i="5"/>
  <c r="G179" i="5"/>
  <c r="G58" i="5"/>
  <c r="G89" i="5"/>
  <c r="I119" i="5"/>
  <c r="I179" i="5"/>
  <c r="I58" i="5"/>
  <c r="I89" i="5"/>
  <c r="K119" i="5"/>
  <c r="K179" i="5"/>
  <c r="K58" i="5"/>
  <c r="K89" i="5"/>
  <c r="M119" i="5"/>
  <c r="M179" i="5"/>
  <c r="M58" i="5"/>
  <c r="M89" i="5"/>
  <c r="O119" i="5"/>
  <c r="O179" i="5"/>
  <c r="O58" i="5"/>
  <c r="O89" i="5"/>
  <c r="Q119" i="5"/>
  <c r="Q179" i="5"/>
  <c r="Q58" i="5"/>
  <c r="Q89" i="5"/>
  <c r="S119" i="5"/>
  <c r="S179" i="5"/>
  <c r="S58" i="5"/>
  <c r="S89" i="5"/>
  <c r="U119" i="5"/>
  <c r="U179" i="5"/>
  <c r="U58" i="5"/>
  <c r="U89" i="5"/>
  <c r="W119" i="5"/>
  <c r="W179" i="5"/>
  <c r="W58" i="5"/>
  <c r="W89" i="5"/>
  <c r="Y119" i="5"/>
  <c r="Y179" i="5"/>
  <c r="Y58" i="5"/>
  <c r="Y89" i="5"/>
  <c r="AA119" i="5"/>
  <c r="AA179" i="5"/>
  <c r="AA58" i="5"/>
  <c r="AA89" i="5"/>
  <c r="AC119" i="5"/>
  <c r="AC179" i="5"/>
  <c r="AC58" i="5"/>
  <c r="AC89" i="5"/>
  <c r="AE119" i="5"/>
  <c r="AE179" i="5"/>
  <c r="AE58" i="5"/>
  <c r="AE89" i="5"/>
  <c r="B120" i="5"/>
  <c r="B180" i="5"/>
  <c r="B59" i="5"/>
  <c r="B90" i="5"/>
  <c r="D120" i="5"/>
  <c r="D180" i="5"/>
  <c r="D59" i="5"/>
  <c r="D90" i="5"/>
  <c r="F120" i="5"/>
  <c r="F180" i="5"/>
  <c r="F59" i="5"/>
  <c r="F90" i="5"/>
  <c r="H120" i="5"/>
  <c r="H180" i="5"/>
  <c r="H59" i="5"/>
  <c r="H90" i="5"/>
  <c r="J120" i="5"/>
  <c r="J180" i="5"/>
  <c r="J59" i="5"/>
  <c r="J90" i="5"/>
  <c r="L120" i="5"/>
  <c r="L180" i="5"/>
  <c r="L59" i="5"/>
  <c r="L90" i="5"/>
  <c r="N120" i="5"/>
  <c r="N180" i="5"/>
  <c r="N59" i="5"/>
  <c r="N90" i="5"/>
  <c r="P120" i="5"/>
  <c r="P180" i="5"/>
  <c r="P59" i="5"/>
  <c r="P90" i="5"/>
  <c r="R120" i="5"/>
  <c r="R180" i="5"/>
  <c r="R59" i="5"/>
  <c r="R90" i="5"/>
  <c r="T120" i="5"/>
  <c r="T180" i="5"/>
  <c r="T59" i="5"/>
  <c r="T90" i="5"/>
  <c r="V120" i="5"/>
  <c r="V180" i="5"/>
  <c r="V59" i="5"/>
  <c r="V90" i="5"/>
  <c r="X120" i="5"/>
  <c r="X180" i="5"/>
  <c r="X59" i="5"/>
  <c r="X90" i="5"/>
  <c r="Z120" i="5"/>
  <c r="Z180" i="5"/>
  <c r="Z59" i="5"/>
  <c r="Z90" i="5"/>
  <c r="AB120" i="5"/>
  <c r="AB180" i="5"/>
  <c r="AB59" i="5"/>
  <c r="AB90" i="5"/>
  <c r="AD120" i="5"/>
  <c r="AD180" i="5"/>
  <c r="AD59" i="5"/>
  <c r="AD90" i="5"/>
  <c r="AF120" i="5"/>
  <c r="AF180" i="5"/>
  <c r="AF59" i="5"/>
  <c r="AF90" i="5"/>
  <c r="C121" i="5"/>
  <c r="C181" i="5"/>
  <c r="C60" i="5"/>
  <c r="C91" i="5"/>
  <c r="E121" i="5"/>
  <c r="E181" i="5"/>
  <c r="E60" i="5"/>
  <c r="E91" i="5"/>
  <c r="G121" i="5"/>
  <c r="G181" i="5"/>
  <c r="G60" i="5"/>
  <c r="G91" i="5"/>
  <c r="I121" i="5"/>
  <c r="I181" i="5"/>
  <c r="I60" i="5"/>
  <c r="I91" i="5"/>
  <c r="K121" i="5"/>
  <c r="K181" i="5"/>
  <c r="K60" i="5"/>
  <c r="K91" i="5"/>
  <c r="M121" i="5"/>
  <c r="M181" i="5"/>
  <c r="M60" i="5"/>
  <c r="M91" i="5"/>
  <c r="O121" i="5"/>
  <c r="O181" i="5"/>
  <c r="O60" i="5"/>
  <c r="O91" i="5"/>
  <c r="Q121" i="5"/>
  <c r="Q181" i="5"/>
  <c r="Q60" i="5"/>
  <c r="Q91" i="5"/>
  <c r="S121" i="5"/>
  <c r="S181" i="5"/>
  <c r="S60" i="5"/>
  <c r="S91" i="5"/>
  <c r="U121" i="5"/>
  <c r="U181" i="5"/>
  <c r="U60" i="5"/>
  <c r="U91" i="5"/>
  <c r="W121" i="5"/>
  <c r="W181" i="5"/>
  <c r="W60" i="5"/>
  <c r="W91" i="5"/>
  <c r="Y121" i="5"/>
  <c r="Y181" i="5"/>
  <c r="Y60" i="5"/>
  <c r="Y91" i="5"/>
  <c r="AA121" i="5"/>
  <c r="AA181" i="5"/>
  <c r="AA60" i="5"/>
  <c r="AA91" i="5"/>
  <c r="AC121" i="5"/>
  <c r="AC181" i="5"/>
  <c r="AC60" i="5"/>
  <c r="AC91" i="5"/>
  <c r="AE121" i="5"/>
  <c r="AE181" i="5"/>
  <c r="AE60" i="5"/>
  <c r="AE91" i="5"/>
  <c r="B122" i="5"/>
  <c r="B182" i="5"/>
  <c r="B61" i="5"/>
  <c r="B92" i="5"/>
  <c r="D122" i="5"/>
  <c r="D182" i="5"/>
  <c r="D61" i="5"/>
  <c r="D92" i="5"/>
  <c r="F122" i="5"/>
  <c r="F182" i="5"/>
  <c r="F61" i="5"/>
  <c r="F92" i="5"/>
  <c r="H122" i="5"/>
  <c r="H182" i="5"/>
  <c r="H61" i="5"/>
  <c r="H92" i="5"/>
  <c r="J122" i="5"/>
  <c r="J182" i="5"/>
  <c r="J61" i="5"/>
  <c r="J92" i="5"/>
  <c r="L122" i="5"/>
  <c r="L182" i="5"/>
  <c r="L61" i="5"/>
  <c r="L92" i="5"/>
  <c r="N122" i="5"/>
  <c r="N182" i="5"/>
  <c r="N61" i="5"/>
  <c r="N92" i="5"/>
  <c r="P122" i="5"/>
  <c r="P182" i="5"/>
  <c r="P61" i="5"/>
  <c r="P92" i="5"/>
  <c r="R122" i="5"/>
  <c r="R182" i="5"/>
  <c r="R61" i="5"/>
  <c r="R92" i="5"/>
  <c r="T122" i="5"/>
  <c r="T182" i="5"/>
  <c r="T61" i="5"/>
  <c r="T92" i="5"/>
  <c r="V122" i="5"/>
  <c r="V182" i="5"/>
  <c r="V61" i="5"/>
  <c r="V92" i="5"/>
  <c r="X122" i="5"/>
  <c r="X182" i="5"/>
  <c r="X61" i="5"/>
  <c r="X92" i="5"/>
  <c r="Z122" i="5"/>
  <c r="Z182" i="5"/>
  <c r="Z61" i="5"/>
  <c r="Z92" i="5"/>
  <c r="AB122" i="5"/>
  <c r="AB182" i="5"/>
  <c r="AB61" i="5"/>
  <c r="AB92" i="5"/>
  <c r="AD122" i="5"/>
  <c r="AD182" i="5"/>
  <c r="AD61" i="5"/>
  <c r="AD92" i="5"/>
  <c r="AF122" i="5"/>
  <c r="AF182" i="5"/>
  <c r="AF61" i="5"/>
  <c r="AF92" i="5"/>
  <c r="C123" i="5"/>
  <c r="C183" i="5"/>
  <c r="C62" i="5"/>
  <c r="C93" i="5"/>
  <c r="E123" i="5"/>
  <c r="E183" i="5"/>
  <c r="E62" i="5"/>
  <c r="E93" i="5"/>
  <c r="G123" i="5"/>
  <c r="G183" i="5"/>
  <c r="G62" i="5"/>
  <c r="G93" i="5"/>
  <c r="I123" i="5"/>
  <c r="I183" i="5"/>
  <c r="I62" i="5"/>
  <c r="I93" i="5"/>
  <c r="K123" i="5"/>
  <c r="K183" i="5"/>
  <c r="K62" i="5"/>
  <c r="K93" i="5"/>
  <c r="M123" i="5"/>
  <c r="M183" i="5"/>
  <c r="M62" i="5"/>
  <c r="M93" i="5"/>
  <c r="O123" i="5"/>
  <c r="O183" i="5"/>
  <c r="O62" i="5"/>
  <c r="O93" i="5"/>
  <c r="Q123" i="5"/>
  <c r="Q183" i="5"/>
  <c r="Q62" i="5"/>
  <c r="Q93" i="5"/>
  <c r="S123" i="5"/>
  <c r="S183" i="5"/>
  <c r="S62" i="5"/>
  <c r="S93" i="5"/>
  <c r="U123" i="5"/>
  <c r="U183" i="5"/>
  <c r="U62" i="5"/>
  <c r="U93" i="5"/>
  <c r="W123" i="5"/>
  <c r="W183" i="5"/>
  <c r="W62" i="5"/>
  <c r="W93" i="5"/>
  <c r="Y123" i="5"/>
  <c r="Y183" i="5"/>
  <c r="Y62" i="5"/>
  <c r="Y93" i="5"/>
  <c r="AA123" i="5"/>
  <c r="AA183" i="5"/>
  <c r="AA62" i="5"/>
  <c r="AA93" i="5"/>
  <c r="AC123" i="5"/>
  <c r="AC183" i="5"/>
  <c r="AC62" i="5"/>
  <c r="AC93" i="5"/>
  <c r="AE123" i="5"/>
  <c r="AE183" i="5"/>
  <c r="AE62" i="5"/>
  <c r="AE93" i="5"/>
  <c r="B124" i="5"/>
  <c r="B184" i="5"/>
  <c r="B63" i="5"/>
  <c r="B94" i="5"/>
  <c r="D124" i="5"/>
  <c r="D184" i="5"/>
  <c r="D63" i="5"/>
  <c r="D94" i="5"/>
  <c r="F124" i="5"/>
  <c r="F184" i="5"/>
  <c r="F63" i="5"/>
  <c r="F94" i="5"/>
  <c r="H124" i="5"/>
  <c r="H184" i="5"/>
  <c r="H63" i="5"/>
  <c r="H94" i="5"/>
  <c r="J124" i="5"/>
  <c r="J184" i="5"/>
  <c r="J63" i="5"/>
  <c r="J94" i="5"/>
  <c r="L124" i="5"/>
  <c r="L184" i="5"/>
  <c r="L63" i="5"/>
  <c r="L94" i="5"/>
  <c r="N124" i="5"/>
  <c r="N184" i="5"/>
  <c r="N63" i="5"/>
  <c r="N94" i="5"/>
  <c r="P124" i="5"/>
  <c r="P184" i="5"/>
  <c r="P63" i="5"/>
  <c r="P94" i="5"/>
  <c r="R124" i="5"/>
  <c r="R184" i="5"/>
  <c r="R63" i="5"/>
  <c r="R94" i="5"/>
  <c r="T124" i="5"/>
  <c r="T184" i="5"/>
  <c r="T63" i="5"/>
  <c r="T94" i="5"/>
  <c r="V124" i="5"/>
  <c r="V184" i="5"/>
  <c r="V63" i="5"/>
  <c r="V94" i="5"/>
  <c r="X124" i="5"/>
  <c r="X184" i="5"/>
  <c r="X63" i="5"/>
  <c r="X94" i="5"/>
  <c r="Z124" i="5"/>
  <c r="Z184" i="5"/>
  <c r="Z63" i="5"/>
  <c r="Z94" i="5"/>
  <c r="AB124" i="5"/>
  <c r="AB184" i="5"/>
  <c r="AB63" i="5"/>
  <c r="AB94" i="5"/>
  <c r="AD124" i="5"/>
  <c r="AD184" i="5"/>
  <c r="AD63" i="5"/>
  <c r="AD94" i="5"/>
  <c r="AF124" i="5"/>
  <c r="AF184" i="5"/>
  <c r="AF63" i="5"/>
  <c r="AF94" i="5"/>
  <c r="C125" i="5"/>
  <c r="C185" i="5"/>
  <c r="C64" i="5"/>
  <c r="C95" i="5"/>
  <c r="E125" i="5"/>
  <c r="E185" i="5"/>
  <c r="E64" i="5"/>
  <c r="E95" i="5"/>
  <c r="G125" i="5"/>
  <c r="G185" i="5"/>
  <c r="G64" i="5"/>
  <c r="G95" i="5"/>
  <c r="I125" i="5"/>
  <c r="I185" i="5"/>
  <c r="I64" i="5"/>
  <c r="I95" i="5"/>
  <c r="K125" i="5"/>
  <c r="K185" i="5"/>
  <c r="K64" i="5"/>
  <c r="K95" i="5"/>
  <c r="M125" i="5"/>
  <c r="M185" i="5"/>
  <c r="M64" i="5"/>
  <c r="M95" i="5"/>
  <c r="O125" i="5"/>
  <c r="O185" i="5"/>
  <c r="O64" i="5"/>
  <c r="O95" i="5"/>
  <c r="Q125" i="5"/>
  <c r="Q185" i="5"/>
  <c r="Q64" i="5"/>
  <c r="Q95" i="5"/>
  <c r="S125" i="5"/>
  <c r="S185" i="5"/>
  <c r="S64" i="5"/>
  <c r="S95" i="5"/>
  <c r="U125" i="5"/>
  <c r="U185" i="5"/>
  <c r="U64" i="5"/>
  <c r="U95" i="5"/>
  <c r="W125" i="5"/>
  <c r="W185" i="5"/>
  <c r="W64" i="5"/>
  <c r="W95" i="5"/>
  <c r="Y125" i="5"/>
  <c r="Y185" i="5"/>
  <c r="Y64" i="5"/>
  <c r="Y95" i="5"/>
  <c r="AA125" i="5"/>
  <c r="AA185" i="5"/>
  <c r="AA64" i="5"/>
  <c r="AA95" i="5"/>
  <c r="AC125" i="5"/>
  <c r="AC185" i="5"/>
  <c r="AC64" i="5"/>
  <c r="AC95" i="5"/>
  <c r="AE125" i="5"/>
  <c r="AE185" i="5"/>
  <c r="AE64" i="5"/>
  <c r="AE95" i="5"/>
  <c r="B126" i="5"/>
  <c r="B186" i="5"/>
  <c r="B65" i="5"/>
  <c r="B96" i="5"/>
  <c r="D126" i="5"/>
  <c r="D186" i="5"/>
  <c r="D65" i="5"/>
  <c r="D96" i="5"/>
  <c r="F126" i="5"/>
  <c r="F186" i="5"/>
  <c r="F65" i="5"/>
  <c r="F96" i="5"/>
  <c r="H126" i="5"/>
  <c r="H186" i="5"/>
  <c r="H65" i="5"/>
  <c r="H96" i="5"/>
  <c r="J126" i="5"/>
  <c r="J186" i="5"/>
  <c r="J65" i="5"/>
  <c r="J96" i="5"/>
  <c r="L126" i="5"/>
  <c r="L186" i="5"/>
  <c r="L65" i="5"/>
  <c r="L96" i="5"/>
  <c r="N126" i="5"/>
  <c r="N186" i="5"/>
  <c r="N65" i="5"/>
  <c r="N96" i="5"/>
  <c r="P126" i="5"/>
  <c r="P186" i="5"/>
  <c r="P65" i="5"/>
  <c r="P96" i="5"/>
  <c r="R126" i="5"/>
  <c r="R186" i="5"/>
  <c r="R65" i="5"/>
  <c r="R96" i="5"/>
  <c r="T126" i="5"/>
  <c r="T186" i="5"/>
  <c r="T65" i="5"/>
  <c r="T96" i="5"/>
  <c r="V126" i="5"/>
  <c r="V186" i="5"/>
  <c r="V65" i="5"/>
  <c r="V96" i="5"/>
  <c r="X126" i="5"/>
  <c r="X186" i="5"/>
  <c r="X65" i="5"/>
  <c r="X96" i="5"/>
  <c r="Z126" i="5"/>
  <c r="Z186" i="5"/>
  <c r="Z65" i="5"/>
  <c r="Z96" i="5"/>
  <c r="AB126" i="5"/>
  <c r="AB186" i="5"/>
  <c r="AB65" i="5"/>
  <c r="AB96" i="5"/>
  <c r="AD126" i="5"/>
  <c r="AD186" i="5"/>
  <c r="AD65" i="5"/>
  <c r="AD96" i="5"/>
  <c r="AF126" i="5"/>
  <c r="AF186" i="5"/>
  <c r="AF65" i="5"/>
  <c r="AF96" i="5"/>
  <c r="C127" i="5"/>
  <c r="C187" i="5"/>
  <c r="C66" i="5"/>
  <c r="C97" i="5"/>
  <c r="E127" i="5"/>
  <c r="E187" i="5"/>
  <c r="E66" i="5"/>
  <c r="E97" i="5"/>
  <c r="G127" i="5"/>
  <c r="G187" i="5"/>
  <c r="G66" i="5"/>
  <c r="G97" i="5"/>
  <c r="I127" i="5"/>
  <c r="I187" i="5"/>
  <c r="I66" i="5"/>
  <c r="I97" i="5"/>
  <c r="K127" i="5"/>
  <c r="K187" i="5"/>
  <c r="K66" i="5"/>
  <c r="K97" i="5"/>
  <c r="M127" i="5"/>
  <c r="M187" i="5"/>
  <c r="M66" i="5"/>
  <c r="M97" i="5"/>
  <c r="O127" i="5"/>
  <c r="O187" i="5"/>
  <c r="O66" i="5"/>
  <c r="O97" i="5"/>
  <c r="Q127" i="5"/>
  <c r="Q187" i="5"/>
  <c r="Q66" i="5"/>
  <c r="Q97" i="5"/>
  <c r="S127" i="5"/>
  <c r="S187" i="5"/>
  <c r="S66" i="5"/>
  <c r="S97" i="5"/>
  <c r="U127" i="5"/>
  <c r="U187" i="5"/>
  <c r="U66" i="5"/>
  <c r="U97" i="5"/>
  <c r="W127" i="5"/>
  <c r="W187" i="5"/>
  <c r="W66" i="5"/>
  <c r="W97" i="5"/>
  <c r="Y127" i="5"/>
  <c r="Y187" i="5"/>
  <c r="Y66" i="5"/>
  <c r="Y97" i="5"/>
  <c r="AA127" i="5"/>
  <c r="AA187" i="5"/>
  <c r="AA66" i="5"/>
  <c r="AA97" i="5"/>
  <c r="AC127" i="5"/>
  <c r="AC187" i="5"/>
  <c r="AC66" i="5"/>
  <c r="AC97" i="5"/>
  <c r="AE127" i="5"/>
  <c r="AE187" i="5"/>
  <c r="AE66" i="5"/>
  <c r="AE97" i="5"/>
  <c r="B128" i="5"/>
  <c r="B188" i="5"/>
  <c r="B67" i="5"/>
  <c r="B98" i="5"/>
  <c r="D128" i="5"/>
  <c r="D188" i="5"/>
  <c r="D67" i="5"/>
  <c r="D98" i="5"/>
  <c r="F128" i="5"/>
  <c r="F188" i="5"/>
  <c r="F67" i="5"/>
  <c r="F98" i="5"/>
  <c r="H128" i="5"/>
  <c r="H188" i="5"/>
  <c r="H67" i="5"/>
  <c r="H98" i="5"/>
  <c r="J128" i="5"/>
  <c r="J188" i="5"/>
  <c r="J67" i="5"/>
  <c r="J98" i="5"/>
  <c r="L128" i="5"/>
  <c r="L188" i="5"/>
  <c r="L67" i="5"/>
  <c r="L98" i="5"/>
  <c r="N128" i="5"/>
  <c r="N188" i="5"/>
  <c r="N67" i="5"/>
  <c r="N98" i="5"/>
  <c r="P128" i="5"/>
  <c r="P188" i="5"/>
  <c r="P67" i="5"/>
  <c r="P98" i="5"/>
  <c r="R128" i="5"/>
  <c r="R188" i="5"/>
  <c r="R67" i="5"/>
  <c r="R98" i="5"/>
  <c r="T128" i="5"/>
  <c r="T188" i="5"/>
  <c r="T67" i="5"/>
  <c r="T98" i="5"/>
  <c r="V128" i="5"/>
  <c r="V188" i="5"/>
  <c r="V67" i="5"/>
  <c r="V98" i="5"/>
  <c r="X128" i="5"/>
  <c r="X188" i="5"/>
  <c r="X67" i="5"/>
  <c r="X98" i="5"/>
  <c r="Z128" i="5"/>
  <c r="Z188" i="5"/>
  <c r="Z67" i="5"/>
  <c r="Z98" i="5"/>
  <c r="AB128" i="5"/>
  <c r="AB188" i="5"/>
  <c r="AB67" i="5"/>
  <c r="AB98" i="5"/>
  <c r="AD128" i="5"/>
  <c r="AD188" i="5"/>
  <c r="AD67" i="5"/>
  <c r="AD98" i="5"/>
  <c r="AF128" i="5"/>
  <c r="AF188" i="5"/>
  <c r="AF67" i="5"/>
  <c r="AF98" i="5"/>
  <c r="C129" i="5"/>
  <c r="C189" i="5"/>
  <c r="C68" i="5"/>
  <c r="C99" i="5"/>
  <c r="E129" i="5"/>
  <c r="E189" i="5"/>
  <c r="E68" i="5"/>
  <c r="E99" i="5"/>
  <c r="G129" i="5"/>
  <c r="G189" i="5"/>
  <c r="G68" i="5"/>
  <c r="G99" i="5"/>
  <c r="I129" i="5"/>
  <c r="I189" i="5"/>
  <c r="I68" i="5"/>
  <c r="I99" i="5"/>
  <c r="K129" i="5"/>
  <c r="K189" i="5"/>
  <c r="K68" i="5"/>
  <c r="K99" i="5"/>
  <c r="M129" i="5"/>
  <c r="M189" i="5"/>
  <c r="M68" i="5"/>
  <c r="M99" i="5"/>
  <c r="O129" i="5"/>
  <c r="O189" i="5"/>
  <c r="O68" i="5"/>
  <c r="O99" i="5"/>
  <c r="Q129" i="5"/>
  <c r="Q189" i="5"/>
  <c r="Q68" i="5"/>
  <c r="Q99" i="5"/>
  <c r="S129" i="5"/>
  <c r="S189" i="5"/>
  <c r="S68" i="5"/>
  <c r="S99" i="5"/>
  <c r="U129" i="5"/>
  <c r="U189" i="5"/>
  <c r="U68" i="5"/>
  <c r="U99" i="5"/>
  <c r="W129" i="5"/>
  <c r="W189" i="5"/>
  <c r="W68" i="5"/>
  <c r="W99" i="5"/>
  <c r="Y129" i="5"/>
  <c r="Y189" i="5"/>
  <c r="Y68" i="5"/>
  <c r="Y99" i="5"/>
  <c r="AA129" i="5"/>
  <c r="AA189" i="5"/>
  <c r="AA68" i="5"/>
  <c r="AA99" i="5"/>
  <c r="AC129" i="5"/>
  <c r="AC189" i="5"/>
  <c r="AC68" i="5"/>
  <c r="AC99" i="5"/>
  <c r="AE129" i="5"/>
  <c r="AE189" i="5"/>
  <c r="AE68" i="5"/>
  <c r="AE99" i="5"/>
  <c r="B130" i="5"/>
  <c r="B190" i="5"/>
  <c r="B69" i="5"/>
  <c r="B100" i="5"/>
  <c r="D130" i="5"/>
  <c r="D190" i="5"/>
  <c r="D69" i="5"/>
  <c r="D100" i="5"/>
  <c r="F130" i="5"/>
  <c r="F190" i="5"/>
  <c r="F69" i="5"/>
  <c r="F100" i="5"/>
  <c r="H130" i="5"/>
  <c r="H190" i="5"/>
  <c r="H69" i="5"/>
  <c r="H100" i="5"/>
  <c r="J130" i="5"/>
  <c r="J190" i="5"/>
  <c r="J69" i="5"/>
  <c r="J100" i="5"/>
  <c r="L130" i="5"/>
  <c r="L190" i="5"/>
  <c r="L69" i="5"/>
  <c r="L100" i="5"/>
  <c r="N130" i="5"/>
  <c r="N190" i="5"/>
  <c r="N69" i="5"/>
  <c r="N100" i="5"/>
  <c r="P130" i="5"/>
  <c r="P190" i="5"/>
  <c r="P69" i="5"/>
  <c r="P100" i="5"/>
  <c r="R130" i="5"/>
  <c r="R190" i="5"/>
  <c r="R69" i="5"/>
  <c r="R100" i="5"/>
  <c r="T130" i="5"/>
  <c r="T190" i="5"/>
  <c r="T69" i="5"/>
  <c r="T100" i="5"/>
  <c r="V130" i="5"/>
  <c r="V190" i="5"/>
  <c r="V69" i="5"/>
  <c r="V100" i="5"/>
  <c r="X130" i="5"/>
  <c r="X190" i="5"/>
  <c r="X69" i="5"/>
  <c r="X100" i="5"/>
  <c r="Z130" i="5"/>
  <c r="Z190" i="5"/>
  <c r="Z69" i="5"/>
  <c r="Z100" i="5"/>
  <c r="AB130" i="5"/>
  <c r="AB190" i="5"/>
  <c r="AB69" i="5"/>
  <c r="AB100" i="5"/>
  <c r="AD130" i="5"/>
  <c r="AD190" i="5"/>
  <c r="AD69" i="5"/>
  <c r="AD100" i="5"/>
  <c r="AF130" i="5"/>
  <c r="AF190" i="5"/>
  <c r="AF69" i="5"/>
  <c r="AF100" i="5"/>
  <c r="C109" i="5"/>
  <c r="C169" i="5"/>
  <c r="C48" i="5"/>
  <c r="C79" i="5"/>
  <c r="G109" i="5"/>
  <c r="G169" i="5"/>
  <c r="G48" i="5"/>
  <c r="G79" i="5"/>
  <c r="K109" i="5"/>
  <c r="K169" i="5"/>
  <c r="K48" i="5"/>
  <c r="K79" i="5"/>
  <c r="O109" i="5"/>
  <c r="O169" i="5"/>
  <c r="O48" i="5"/>
  <c r="O79" i="5"/>
  <c r="S109" i="5"/>
  <c r="S169" i="5"/>
  <c r="S48" i="5"/>
  <c r="S79" i="5"/>
  <c r="U109" i="5"/>
  <c r="U169" i="5"/>
  <c r="U48" i="5"/>
  <c r="U79" i="5"/>
  <c r="W109" i="5"/>
  <c r="W169" i="5"/>
  <c r="W48" i="5"/>
  <c r="W79" i="5"/>
  <c r="Y109" i="5"/>
  <c r="Y169" i="5"/>
  <c r="Y48" i="5"/>
  <c r="Y79" i="5"/>
  <c r="AA109" i="5"/>
  <c r="AA169" i="5"/>
  <c r="AA48" i="5"/>
  <c r="AA79" i="5"/>
  <c r="AC109" i="5"/>
  <c r="AC169" i="5"/>
  <c r="AC48" i="5"/>
  <c r="AC79" i="5"/>
  <c r="AE109" i="5"/>
  <c r="AE169" i="5"/>
  <c r="AE48" i="5"/>
  <c r="AE79" i="5"/>
  <c r="B110" i="5"/>
  <c r="B170" i="5"/>
  <c r="B49" i="5"/>
  <c r="B80" i="5"/>
  <c r="D110" i="5"/>
  <c r="D170" i="5"/>
  <c r="D49" i="5"/>
  <c r="D80" i="5"/>
  <c r="F110" i="5"/>
  <c r="F170" i="5"/>
  <c r="F49" i="5"/>
  <c r="F80" i="5"/>
  <c r="H110" i="5"/>
  <c r="H170" i="5"/>
  <c r="H49" i="5"/>
  <c r="H80" i="5"/>
  <c r="J110" i="5"/>
  <c r="J170" i="5"/>
  <c r="J49" i="5"/>
  <c r="J80" i="5"/>
  <c r="L110" i="5"/>
  <c r="L170" i="5"/>
  <c r="L49" i="5"/>
  <c r="L80" i="5"/>
  <c r="N110" i="5"/>
  <c r="N170" i="5"/>
  <c r="N49" i="5"/>
  <c r="N80" i="5"/>
  <c r="P110" i="5"/>
  <c r="P170" i="5"/>
  <c r="P49" i="5"/>
  <c r="P80" i="5"/>
  <c r="R110" i="5"/>
  <c r="R170" i="5"/>
  <c r="R49" i="5"/>
  <c r="R80" i="5"/>
  <c r="T110" i="5"/>
  <c r="T170" i="5"/>
  <c r="T49" i="5"/>
  <c r="T80" i="5"/>
  <c r="V110" i="5"/>
  <c r="V170" i="5"/>
  <c r="V49" i="5"/>
  <c r="V80" i="5"/>
  <c r="X110" i="5"/>
  <c r="X170" i="5"/>
  <c r="X49" i="5"/>
  <c r="X80" i="5"/>
  <c r="Z110" i="5"/>
  <c r="Z170" i="5"/>
  <c r="Z49" i="5"/>
  <c r="Z80" i="5"/>
  <c r="AB110" i="5"/>
  <c r="AB170" i="5"/>
  <c r="AB49" i="5"/>
  <c r="AB80" i="5"/>
  <c r="AD110" i="5"/>
  <c r="AD170" i="5"/>
  <c r="AD49" i="5"/>
  <c r="AD80" i="5"/>
  <c r="AF110" i="5"/>
  <c r="AF170" i="5"/>
  <c r="AF49" i="5"/>
  <c r="AF80" i="5"/>
  <c r="C111" i="5"/>
  <c r="C171" i="5"/>
  <c r="C50" i="5"/>
  <c r="C81" i="5"/>
  <c r="E111" i="5"/>
  <c r="E171" i="5"/>
  <c r="E50" i="5"/>
  <c r="E81" i="5"/>
  <c r="G111" i="5"/>
  <c r="G171" i="5"/>
  <c r="G50" i="5"/>
  <c r="G81" i="5"/>
  <c r="I111" i="5"/>
  <c r="I171" i="5"/>
  <c r="I50" i="5"/>
  <c r="I81" i="5"/>
  <c r="K111" i="5"/>
  <c r="K171" i="5"/>
  <c r="K50" i="5"/>
  <c r="K81" i="5"/>
  <c r="M111" i="5"/>
  <c r="M171" i="5"/>
  <c r="M50" i="5"/>
  <c r="M81" i="5"/>
  <c r="O111" i="5"/>
  <c r="O171" i="5"/>
  <c r="O50" i="5"/>
  <c r="O81" i="5"/>
  <c r="Q111" i="5"/>
  <c r="Q171" i="5"/>
  <c r="Q50" i="5"/>
  <c r="Q81" i="5"/>
  <c r="S111" i="5"/>
  <c r="S171" i="5"/>
  <c r="S50" i="5"/>
  <c r="S81" i="5"/>
  <c r="U111" i="5"/>
  <c r="U171" i="5"/>
  <c r="U50" i="5"/>
  <c r="U81" i="5"/>
  <c r="W111" i="5"/>
  <c r="W171" i="5"/>
  <c r="W50" i="5"/>
  <c r="W81" i="5"/>
  <c r="Y111" i="5"/>
  <c r="Y171" i="5"/>
  <c r="Y50" i="5"/>
  <c r="Y81" i="5"/>
  <c r="AA111" i="5"/>
  <c r="AA171" i="5"/>
  <c r="AA50" i="5"/>
  <c r="AA81" i="5"/>
  <c r="AC111" i="5"/>
  <c r="AC171" i="5"/>
  <c r="AC50" i="5"/>
  <c r="AC81" i="5"/>
  <c r="AE111" i="5"/>
  <c r="AE171" i="5"/>
  <c r="AE50" i="5"/>
  <c r="AE81" i="5"/>
  <c r="B112" i="5"/>
  <c r="B172" i="5"/>
  <c r="B51" i="5"/>
  <c r="B82" i="5"/>
  <c r="D112" i="5"/>
  <c r="D172" i="5"/>
  <c r="D51" i="5"/>
  <c r="D82" i="5"/>
  <c r="F112" i="5"/>
  <c r="F172" i="5"/>
  <c r="F51" i="5"/>
  <c r="F82" i="5"/>
  <c r="H112" i="5"/>
  <c r="H172" i="5"/>
  <c r="H51" i="5"/>
  <c r="H82" i="5"/>
  <c r="J112" i="5"/>
  <c r="J172" i="5"/>
  <c r="J51" i="5"/>
  <c r="J82" i="5"/>
  <c r="L112" i="5"/>
  <c r="L172" i="5"/>
  <c r="L51" i="5"/>
  <c r="L82" i="5"/>
  <c r="N112" i="5"/>
  <c r="N172" i="5"/>
  <c r="N51" i="5"/>
  <c r="N82" i="5"/>
  <c r="P112" i="5"/>
  <c r="P172" i="5"/>
  <c r="P51" i="5"/>
  <c r="P82" i="5"/>
  <c r="R112" i="5"/>
  <c r="R172" i="5"/>
  <c r="R51" i="5"/>
  <c r="R82" i="5"/>
  <c r="T112" i="5"/>
  <c r="T172" i="5"/>
  <c r="T51" i="5"/>
  <c r="T82" i="5"/>
  <c r="V112" i="5"/>
  <c r="V172" i="5"/>
  <c r="V51" i="5"/>
  <c r="V82" i="5"/>
  <c r="X112" i="5"/>
  <c r="X172" i="5"/>
  <c r="X51" i="5"/>
  <c r="X82" i="5"/>
  <c r="Z112" i="5"/>
  <c r="Z172" i="5"/>
  <c r="Z51" i="5"/>
  <c r="Z82" i="5"/>
  <c r="AB112" i="5"/>
  <c r="AB172" i="5"/>
  <c r="AB51" i="5"/>
  <c r="AB82" i="5"/>
  <c r="AD112" i="5"/>
  <c r="AD172" i="5"/>
  <c r="AD51" i="5"/>
  <c r="AD82" i="5"/>
  <c r="AF112" i="5"/>
  <c r="AF172" i="5"/>
  <c r="AF51" i="5"/>
  <c r="AF82" i="5"/>
  <c r="C113" i="5"/>
  <c r="C173" i="5"/>
  <c r="C52" i="5"/>
  <c r="C83" i="5"/>
  <c r="E113" i="5"/>
  <c r="E173" i="5"/>
  <c r="E52" i="5"/>
  <c r="E83" i="5"/>
  <c r="G113" i="5"/>
  <c r="G173" i="5"/>
  <c r="G52" i="5"/>
  <c r="G83" i="5"/>
  <c r="I113" i="5"/>
  <c r="I173" i="5"/>
  <c r="I52" i="5"/>
  <c r="I83" i="5"/>
  <c r="K113" i="5"/>
  <c r="K173" i="5"/>
  <c r="K52" i="5"/>
  <c r="K83" i="5"/>
  <c r="M113" i="5"/>
  <c r="M173" i="5"/>
  <c r="M52" i="5"/>
  <c r="M83" i="5"/>
  <c r="P113" i="5"/>
  <c r="P173" i="5"/>
  <c r="P52" i="5"/>
  <c r="P83" i="5"/>
  <c r="R113" i="5"/>
  <c r="R173" i="5"/>
  <c r="R52" i="5"/>
  <c r="R83" i="5"/>
  <c r="T113" i="5"/>
  <c r="T173" i="5"/>
  <c r="T52" i="5"/>
  <c r="T83" i="5"/>
  <c r="V113" i="5"/>
  <c r="V173" i="5"/>
  <c r="V52" i="5"/>
  <c r="V83" i="5"/>
  <c r="X113" i="5"/>
  <c r="X173" i="5"/>
  <c r="X52" i="5"/>
  <c r="X83" i="5"/>
  <c r="Z113" i="5"/>
  <c r="Z173" i="5"/>
  <c r="Z52" i="5"/>
  <c r="Z83" i="5"/>
  <c r="AB113" i="5"/>
  <c r="AB173" i="5"/>
  <c r="AB52" i="5"/>
  <c r="AB83" i="5"/>
  <c r="AD113" i="5"/>
  <c r="AD173" i="5"/>
  <c r="AD52" i="5"/>
  <c r="AD83" i="5"/>
  <c r="AF113" i="5"/>
  <c r="AF173" i="5"/>
  <c r="AF52" i="5"/>
  <c r="AF83" i="5"/>
  <c r="C114" i="5"/>
  <c r="C174" i="5"/>
  <c r="C53" i="5"/>
  <c r="C84" i="5"/>
  <c r="E114" i="5"/>
  <c r="E174" i="5"/>
  <c r="E53" i="5"/>
  <c r="E84" i="5"/>
  <c r="G114" i="5"/>
  <c r="G174" i="5"/>
  <c r="G53" i="5"/>
  <c r="G84" i="5"/>
  <c r="I114" i="5"/>
  <c r="I174" i="5"/>
  <c r="I53" i="5"/>
  <c r="I84" i="5"/>
  <c r="K114" i="5"/>
  <c r="K174" i="5"/>
  <c r="K53" i="5"/>
  <c r="K84" i="5"/>
  <c r="M114" i="5"/>
  <c r="M174" i="5"/>
  <c r="M53" i="5"/>
  <c r="M84" i="5"/>
  <c r="O114" i="5"/>
  <c r="O174" i="5"/>
  <c r="O53" i="5"/>
  <c r="O84" i="5"/>
  <c r="Q114" i="5"/>
  <c r="Q174" i="5"/>
  <c r="Q53" i="5"/>
  <c r="Q84" i="5"/>
  <c r="S114" i="5"/>
  <c r="S174" i="5"/>
  <c r="S53" i="5"/>
  <c r="S84" i="5"/>
  <c r="U114" i="5"/>
  <c r="U174" i="5"/>
  <c r="U53" i="5"/>
  <c r="U84" i="5"/>
  <c r="W114" i="5"/>
  <c r="W174" i="5"/>
  <c r="W53" i="5"/>
  <c r="W84" i="5"/>
  <c r="Y114" i="5"/>
  <c r="Y174" i="5"/>
  <c r="Y53" i="5"/>
  <c r="Y84" i="5"/>
  <c r="AA114" i="5"/>
  <c r="AA174" i="5"/>
  <c r="AA53" i="5"/>
  <c r="AA84" i="5"/>
  <c r="AC114" i="5"/>
  <c r="AC174" i="5"/>
  <c r="AC53" i="5"/>
  <c r="AC84" i="5"/>
  <c r="AE114" i="5"/>
  <c r="AE174" i="5"/>
  <c r="AE53" i="5"/>
  <c r="AE84" i="5"/>
  <c r="B115" i="5"/>
  <c r="B175" i="5"/>
  <c r="B54" i="5"/>
  <c r="B85" i="5"/>
  <c r="D115" i="5"/>
  <c r="D175" i="5"/>
  <c r="D54" i="5"/>
  <c r="D85" i="5"/>
  <c r="F115" i="5"/>
  <c r="F175" i="5"/>
  <c r="F54" i="5"/>
  <c r="F85" i="5"/>
  <c r="H115" i="5"/>
  <c r="H175" i="5"/>
  <c r="H54" i="5"/>
  <c r="H85" i="5"/>
  <c r="J115" i="5"/>
  <c r="J175" i="5"/>
  <c r="J54" i="5"/>
  <c r="J85" i="5"/>
  <c r="L115" i="5"/>
  <c r="L175" i="5"/>
  <c r="L54" i="5"/>
  <c r="L85" i="5"/>
  <c r="N115" i="5"/>
  <c r="N175" i="5"/>
  <c r="N54" i="5"/>
  <c r="N85" i="5"/>
  <c r="P115" i="5"/>
  <c r="P175" i="5"/>
  <c r="P54" i="5"/>
  <c r="P85" i="5"/>
  <c r="R115" i="5"/>
  <c r="R175" i="5"/>
  <c r="R54" i="5"/>
  <c r="R85" i="5"/>
  <c r="T115" i="5"/>
  <c r="T175" i="5"/>
  <c r="T54" i="5"/>
  <c r="T85" i="5"/>
  <c r="V115" i="5"/>
  <c r="V175" i="5"/>
  <c r="V54" i="5"/>
  <c r="V85" i="5"/>
  <c r="X115" i="5"/>
  <c r="X175" i="5"/>
  <c r="X54" i="5"/>
  <c r="X85" i="5"/>
  <c r="Z115" i="5"/>
  <c r="Z175" i="5"/>
  <c r="Z54" i="5"/>
  <c r="Z85" i="5"/>
  <c r="AB115" i="5"/>
  <c r="AB175" i="5"/>
  <c r="AB54" i="5"/>
  <c r="AB85" i="5"/>
  <c r="AD115" i="5"/>
  <c r="AD175" i="5"/>
  <c r="AD54" i="5"/>
  <c r="AD85" i="5"/>
  <c r="AF115" i="5"/>
  <c r="AF175" i="5"/>
  <c r="AF54" i="5"/>
  <c r="AF85" i="5"/>
  <c r="C116" i="5"/>
  <c r="C176" i="5"/>
  <c r="C55" i="5"/>
  <c r="C86" i="5"/>
  <c r="E116" i="5"/>
  <c r="E176" i="5"/>
  <c r="E55" i="5"/>
  <c r="E86" i="5"/>
  <c r="G116" i="5"/>
  <c r="G176" i="5"/>
  <c r="G55" i="5"/>
  <c r="G86" i="5"/>
  <c r="I116" i="5"/>
  <c r="I176" i="5"/>
  <c r="I55" i="5"/>
  <c r="I86" i="5"/>
  <c r="K116" i="5"/>
  <c r="K176" i="5"/>
  <c r="K55" i="5"/>
  <c r="K86" i="5"/>
  <c r="M116" i="5"/>
  <c r="M176" i="5"/>
  <c r="M55" i="5"/>
  <c r="M86" i="5"/>
  <c r="O116" i="5"/>
  <c r="O176" i="5"/>
  <c r="O55" i="5"/>
  <c r="O86" i="5"/>
  <c r="Q116" i="5"/>
  <c r="Q176" i="5"/>
  <c r="Q55" i="5"/>
  <c r="Q86" i="5"/>
  <c r="S116" i="5"/>
  <c r="S176" i="5"/>
  <c r="S55" i="5"/>
  <c r="S86" i="5"/>
  <c r="U116" i="5"/>
  <c r="U176" i="5"/>
  <c r="U55" i="5"/>
  <c r="U86" i="5"/>
  <c r="W116" i="5"/>
  <c r="W176" i="5"/>
  <c r="W55" i="5"/>
  <c r="W86" i="5"/>
  <c r="Y116" i="5"/>
  <c r="Y176" i="5"/>
  <c r="Y55" i="5"/>
  <c r="Y86" i="5"/>
  <c r="AA116" i="5"/>
  <c r="AA176" i="5"/>
  <c r="AA55" i="5"/>
  <c r="AA86" i="5"/>
  <c r="AC116" i="5"/>
  <c r="AC176" i="5"/>
  <c r="AC55" i="5"/>
  <c r="AC86" i="5"/>
  <c r="AE116" i="5"/>
  <c r="AE176" i="5"/>
  <c r="AE55" i="5"/>
  <c r="AE86" i="5"/>
  <c r="B117" i="5"/>
  <c r="B177" i="5"/>
  <c r="B56" i="5"/>
  <c r="B87" i="5"/>
  <c r="D117" i="5"/>
  <c r="D177" i="5"/>
  <c r="D56" i="5"/>
  <c r="D87" i="5"/>
  <c r="F117" i="5"/>
  <c r="F177" i="5"/>
  <c r="F56" i="5"/>
  <c r="F87" i="5"/>
  <c r="H117" i="5"/>
  <c r="H177" i="5"/>
  <c r="H56" i="5"/>
  <c r="H87" i="5"/>
  <c r="J117" i="5"/>
  <c r="J177" i="5"/>
  <c r="J56" i="5"/>
  <c r="J87" i="5"/>
  <c r="L117" i="5"/>
  <c r="L177" i="5"/>
  <c r="L56" i="5"/>
  <c r="L87" i="5"/>
  <c r="N117" i="5"/>
  <c r="N177" i="5"/>
  <c r="N56" i="5"/>
  <c r="N87" i="5"/>
  <c r="P117" i="5"/>
  <c r="P177" i="5"/>
  <c r="P56" i="5"/>
  <c r="P87" i="5"/>
  <c r="R117" i="5"/>
  <c r="R177" i="5"/>
  <c r="R56" i="5"/>
  <c r="R87" i="5"/>
  <c r="T117" i="5"/>
  <c r="T177" i="5"/>
  <c r="T56" i="5"/>
  <c r="T87" i="5"/>
  <c r="V117" i="5"/>
  <c r="V177" i="5"/>
  <c r="V56" i="5"/>
  <c r="V87" i="5"/>
  <c r="X117" i="5"/>
  <c r="X177" i="5"/>
  <c r="X56" i="5"/>
  <c r="X87" i="5"/>
  <c r="Z117" i="5"/>
  <c r="Z177" i="5"/>
  <c r="Z56" i="5"/>
  <c r="Z87" i="5"/>
  <c r="AB117" i="5"/>
  <c r="AB177" i="5"/>
  <c r="AB56" i="5"/>
  <c r="AB87" i="5"/>
  <c r="AD117" i="5"/>
  <c r="AD177" i="5"/>
  <c r="AD56" i="5"/>
  <c r="AD87" i="5"/>
  <c r="AF117" i="5"/>
  <c r="AF177" i="5"/>
  <c r="AF56" i="5"/>
  <c r="AF87" i="5"/>
  <c r="C118" i="5"/>
  <c r="C178" i="5"/>
  <c r="C57" i="5"/>
  <c r="C88" i="5"/>
  <c r="E118" i="5"/>
  <c r="E178" i="5"/>
  <c r="E57" i="5"/>
  <c r="E88" i="5"/>
  <c r="G118" i="5"/>
  <c r="G178" i="5"/>
  <c r="G57" i="5"/>
  <c r="G88" i="5"/>
  <c r="I118" i="5"/>
  <c r="I178" i="5"/>
  <c r="I57" i="5"/>
  <c r="I88" i="5"/>
  <c r="K118" i="5"/>
  <c r="K178" i="5"/>
  <c r="K57" i="5"/>
  <c r="K88" i="5"/>
  <c r="M118" i="5"/>
  <c r="M178" i="5"/>
  <c r="M57" i="5"/>
  <c r="M88" i="5"/>
  <c r="O118" i="5"/>
  <c r="O178" i="5"/>
  <c r="O57" i="5"/>
  <c r="O88" i="5"/>
  <c r="Q118" i="5"/>
  <c r="Q178" i="5"/>
  <c r="Q57" i="5"/>
  <c r="Q88" i="5"/>
  <c r="S118" i="5"/>
  <c r="S178" i="5"/>
  <c r="S57" i="5"/>
  <c r="S88" i="5"/>
  <c r="U118" i="5"/>
  <c r="U178" i="5"/>
  <c r="U57" i="5"/>
  <c r="U88" i="5"/>
  <c r="W118" i="5"/>
  <c r="W178" i="5"/>
  <c r="W57" i="5"/>
  <c r="W88" i="5"/>
  <c r="Y118" i="5"/>
  <c r="Y178" i="5"/>
  <c r="Y57" i="5"/>
  <c r="Y88" i="5"/>
  <c r="AA118" i="5"/>
  <c r="AA178" i="5"/>
  <c r="AA57" i="5"/>
  <c r="AA88" i="5"/>
  <c r="AC118" i="5"/>
  <c r="AC178" i="5"/>
  <c r="AC57" i="5"/>
  <c r="AC88" i="5"/>
  <c r="AE118" i="5"/>
  <c r="AE178" i="5"/>
  <c r="AE57" i="5"/>
  <c r="AE88" i="5"/>
  <c r="B119" i="5"/>
  <c r="B179" i="5"/>
  <c r="B58" i="5"/>
  <c r="B89" i="5"/>
  <c r="D119" i="5"/>
  <c r="D179" i="5"/>
  <c r="D58" i="5"/>
  <c r="D89" i="5"/>
  <c r="F119" i="5"/>
  <c r="F179" i="5"/>
  <c r="F58" i="5"/>
  <c r="F89" i="5"/>
  <c r="H119" i="5"/>
  <c r="H179" i="5"/>
  <c r="H58" i="5"/>
  <c r="H89" i="5"/>
  <c r="J119" i="5"/>
  <c r="J179" i="5"/>
  <c r="J58" i="5"/>
  <c r="J89" i="5"/>
  <c r="L119" i="5"/>
  <c r="L179" i="5"/>
  <c r="L58" i="5"/>
  <c r="L89" i="5"/>
  <c r="N119" i="5"/>
  <c r="N179" i="5"/>
  <c r="N58" i="5"/>
  <c r="N89" i="5"/>
  <c r="P119" i="5"/>
  <c r="P179" i="5"/>
  <c r="P58" i="5"/>
  <c r="P89" i="5"/>
  <c r="R119" i="5"/>
  <c r="R179" i="5"/>
  <c r="R58" i="5"/>
  <c r="R89" i="5"/>
  <c r="T119" i="5"/>
  <c r="T179" i="5"/>
  <c r="T58" i="5"/>
  <c r="T89" i="5"/>
  <c r="V119" i="5"/>
  <c r="V179" i="5"/>
  <c r="V58" i="5"/>
  <c r="V89" i="5"/>
  <c r="X119" i="5"/>
  <c r="X179" i="5"/>
  <c r="X58" i="5"/>
  <c r="X89" i="5"/>
  <c r="Z119" i="5"/>
  <c r="Z179" i="5"/>
  <c r="Z58" i="5"/>
  <c r="Z89" i="5"/>
  <c r="AB119" i="5"/>
  <c r="AB179" i="5"/>
  <c r="AB58" i="5"/>
  <c r="AB89" i="5"/>
  <c r="AD119" i="5"/>
  <c r="AD179" i="5"/>
  <c r="AD58" i="5"/>
  <c r="AD89" i="5"/>
  <c r="AF119" i="5"/>
  <c r="AF179" i="5"/>
  <c r="AF58" i="5"/>
  <c r="AF89" i="5"/>
  <c r="C120" i="5"/>
  <c r="C180" i="5"/>
  <c r="C59" i="5"/>
  <c r="C90" i="5"/>
  <c r="E120" i="5"/>
  <c r="E180" i="5"/>
  <c r="E59" i="5"/>
  <c r="E90" i="5"/>
  <c r="G120" i="5"/>
  <c r="G180" i="5"/>
  <c r="G59" i="5"/>
  <c r="G90" i="5"/>
  <c r="I120" i="5"/>
  <c r="I180" i="5"/>
  <c r="I59" i="5"/>
  <c r="I90" i="5"/>
  <c r="K120" i="5"/>
  <c r="K180" i="5"/>
  <c r="K59" i="5"/>
  <c r="K90" i="5"/>
  <c r="M120" i="5"/>
  <c r="M180" i="5"/>
  <c r="M59" i="5"/>
  <c r="M90" i="5"/>
  <c r="O120" i="5"/>
  <c r="O180" i="5"/>
  <c r="O59" i="5"/>
  <c r="O90" i="5"/>
  <c r="Q120" i="5"/>
  <c r="Q180" i="5"/>
  <c r="Q59" i="5"/>
  <c r="Q90" i="5"/>
  <c r="S120" i="5"/>
  <c r="S180" i="5"/>
  <c r="S59" i="5"/>
  <c r="S90" i="5"/>
  <c r="U120" i="5"/>
  <c r="U180" i="5"/>
  <c r="U59" i="5"/>
  <c r="U90" i="5"/>
  <c r="W120" i="5"/>
  <c r="W180" i="5"/>
  <c r="W59" i="5"/>
  <c r="W90" i="5"/>
  <c r="Y120" i="5"/>
  <c r="Y180" i="5"/>
  <c r="Y59" i="5"/>
  <c r="Y90" i="5"/>
  <c r="AA120" i="5"/>
  <c r="AA180" i="5"/>
  <c r="AA59" i="5"/>
  <c r="AA90" i="5"/>
  <c r="AC120" i="5"/>
  <c r="AC180" i="5"/>
  <c r="AC59" i="5"/>
  <c r="AC90" i="5"/>
  <c r="AE120" i="5"/>
  <c r="AE180" i="5"/>
  <c r="AE59" i="5"/>
  <c r="AE90" i="5"/>
  <c r="B121" i="5"/>
  <c r="B181" i="5"/>
  <c r="B60" i="5"/>
  <c r="B91" i="5"/>
  <c r="D121" i="5"/>
  <c r="D181" i="5"/>
  <c r="D60" i="5"/>
  <c r="D91" i="5"/>
  <c r="F121" i="5"/>
  <c r="F181" i="5"/>
  <c r="F60" i="5"/>
  <c r="F91" i="5"/>
  <c r="H121" i="5"/>
  <c r="H181" i="5"/>
  <c r="H60" i="5"/>
  <c r="H91" i="5"/>
  <c r="J121" i="5"/>
  <c r="J181" i="5"/>
  <c r="J60" i="5"/>
  <c r="J91" i="5"/>
  <c r="L121" i="5"/>
  <c r="L181" i="5"/>
  <c r="L60" i="5"/>
  <c r="L91" i="5"/>
  <c r="N121" i="5"/>
  <c r="N181" i="5"/>
  <c r="N60" i="5"/>
  <c r="N91" i="5"/>
  <c r="P121" i="5"/>
  <c r="P181" i="5"/>
  <c r="P60" i="5"/>
  <c r="P91" i="5"/>
  <c r="R121" i="5"/>
  <c r="R181" i="5"/>
  <c r="R60" i="5"/>
  <c r="R91" i="5"/>
  <c r="T121" i="5"/>
  <c r="T181" i="5"/>
  <c r="T60" i="5"/>
  <c r="T91" i="5"/>
  <c r="V121" i="5"/>
  <c r="V181" i="5"/>
  <c r="V60" i="5"/>
  <c r="V91" i="5"/>
  <c r="X121" i="5"/>
  <c r="X181" i="5"/>
  <c r="X60" i="5"/>
  <c r="X91" i="5"/>
  <c r="Z121" i="5"/>
  <c r="Z181" i="5"/>
  <c r="Z60" i="5"/>
  <c r="Z91" i="5"/>
  <c r="AB121" i="5"/>
  <c r="AB181" i="5"/>
  <c r="AB60" i="5"/>
  <c r="AB91" i="5"/>
  <c r="AD121" i="5"/>
  <c r="AD181" i="5"/>
  <c r="AD60" i="5"/>
  <c r="AD91" i="5"/>
  <c r="AF121" i="5"/>
  <c r="AF181" i="5"/>
  <c r="AF60" i="5"/>
  <c r="AF91" i="5"/>
  <c r="C122" i="5"/>
  <c r="C182" i="5"/>
  <c r="C61" i="5"/>
  <c r="C92" i="5"/>
  <c r="E122" i="5"/>
  <c r="E182" i="5"/>
  <c r="E61" i="5"/>
  <c r="E92" i="5"/>
  <c r="G122" i="5"/>
  <c r="G182" i="5"/>
  <c r="G61" i="5"/>
  <c r="G92" i="5"/>
  <c r="I122" i="5"/>
  <c r="I182" i="5"/>
  <c r="I61" i="5"/>
  <c r="I92" i="5"/>
  <c r="K122" i="5"/>
  <c r="K182" i="5"/>
  <c r="K61" i="5"/>
  <c r="K92" i="5"/>
  <c r="M122" i="5"/>
  <c r="M182" i="5"/>
  <c r="M61" i="5"/>
  <c r="M92" i="5"/>
  <c r="O122" i="5"/>
  <c r="O182" i="5"/>
  <c r="O61" i="5"/>
  <c r="O92" i="5"/>
  <c r="Q122" i="5"/>
  <c r="Q182" i="5"/>
  <c r="Q61" i="5"/>
  <c r="Q92" i="5"/>
  <c r="S122" i="5"/>
  <c r="S182" i="5"/>
  <c r="S61" i="5"/>
  <c r="S92" i="5"/>
  <c r="U122" i="5"/>
  <c r="U182" i="5"/>
  <c r="U61" i="5"/>
  <c r="U92" i="5"/>
  <c r="W122" i="5"/>
  <c r="W182" i="5"/>
  <c r="W61" i="5"/>
  <c r="W92" i="5"/>
  <c r="Y122" i="5"/>
  <c r="Y182" i="5"/>
  <c r="Y61" i="5"/>
  <c r="Y92" i="5"/>
  <c r="AA122" i="5"/>
  <c r="AA182" i="5"/>
  <c r="AA61" i="5"/>
  <c r="AA92" i="5"/>
  <c r="AC122" i="5"/>
  <c r="AC182" i="5"/>
  <c r="AC61" i="5"/>
  <c r="AC92" i="5"/>
  <c r="AE122" i="5"/>
  <c r="AE182" i="5"/>
  <c r="AE61" i="5"/>
  <c r="AE92" i="5"/>
  <c r="B123" i="5"/>
  <c r="B183" i="5"/>
  <c r="B62" i="5"/>
  <c r="B93" i="5"/>
  <c r="D123" i="5"/>
  <c r="D183" i="5"/>
  <c r="D62" i="5"/>
  <c r="D93" i="5"/>
  <c r="F123" i="5"/>
  <c r="F183" i="5"/>
  <c r="F62" i="5"/>
  <c r="F93" i="5"/>
  <c r="H123" i="5"/>
  <c r="H183" i="5"/>
  <c r="H62" i="5"/>
  <c r="H93" i="5"/>
  <c r="J123" i="5"/>
  <c r="J183" i="5"/>
  <c r="J62" i="5"/>
  <c r="J93" i="5"/>
  <c r="L123" i="5"/>
  <c r="L183" i="5"/>
  <c r="L62" i="5"/>
  <c r="L93" i="5"/>
  <c r="N123" i="5"/>
  <c r="N183" i="5"/>
  <c r="N62" i="5"/>
  <c r="N93" i="5"/>
  <c r="P123" i="5"/>
  <c r="P183" i="5"/>
  <c r="P62" i="5"/>
  <c r="P93" i="5"/>
  <c r="R123" i="5"/>
  <c r="R183" i="5"/>
  <c r="R62" i="5"/>
  <c r="R93" i="5"/>
  <c r="T123" i="5"/>
  <c r="T183" i="5"/>
  <c r="T62" i="5"/>
  <c r="T93" i="5"/>
  <c r="V123" i="5"/>
  <c r="V183" i="5"/>
  <c r="V62" i="5"/>
  <c r="V93" i="5"/>
  <c r="X123" i="5"/>
  <c r="X183" i="5"/>
  <c r="X62" i="5"/>
  <c r="X93" i="5"/>
  <c r="Z123" i="5"/>
  <c r="Z183" i="5"/>
  <c r="Z62" i="5"/>
  <c r="Z93" i="5"/>
  <c r="AB123" i="5"/>
  <c r="AB183" i="5"/>
  <c r="AB62" i="5"/>
  <c r="AB93" i="5"/>
  <c r="AD123" i="5"/>
  <c r="AD183" i="5"/>
  <c r="AD62" i="5"/>
  <c r="AD93" i="5"/>
  <c r="AF123" i="5"/>
  <c r="AF183" i="5"/>
  <c r="AF62" i="5"/>
  <c r="AF93" i="5"/>
  <c r="C124" i="5"/>
  <c r="C184" i="5"/>
  <c r="C63" i="5"/>
  <c r="C94" i="5"/>
  <c r="E124" i="5"/>
  <c r="E184" i="5"/>
  <c r="E63" i="5"/>
  <c r="E94" i="5"/>
  <c r="G124" i="5"/>
  <c r="G184" i="5"/>
  <c r="G63" i="5"/>
  <c r="G94" i="5"/>
  <c r="I124" i="5"/>
  <c r="I184" i="5"/>
  <c r="I63" i="5"/>
  <c r="I94" i="5"/>
  <c r="K124" i="5"/>
  <c r="K184" i="5"/>
  <c r="K63" i="5"/>
  <c r="K94" i="5"/>
  <c r="M124" i="5"/>
  <c r="M184" i="5"/>
  <c r="M63" i="5"/>
  <c r="M94" i="5"/>
  <c r="O124" i="5"/>
  <c r="O184" i="5"/>
  <c r="O63" i="5"/>
  <c r="O94" i="5"/>
  <c r="Q124" i="5"/>
  <c r="Q184" i="5"/>
  <c r="Q63" i="5"/>
  <c r="Q94" i="5"/>
  <c r="S124" i="5"/>
  <c r="S184" i="5"/>
  <c r="S63" i="5"/>
  <c r="S94" i="5"/>
  <c r="U124" i="5"/>
  <c r="U184" i="5"/>
  <c r="U63" i="5"/>
  <c r="U94" i="5"/>
  <c r="W124" i="5"/>
  <c r="W184" i="5"/>
  <c r="W63" i="5"/>
  <c r="W94" i="5"/>
  <c r="Y124" i="5"/>
  <c r="Y184" i="5"/>
  <c r="Y63" i="5"/>
  <c r="Y94" i="5"/>
  <c r="AA124" i="5"/>
  <c r="AA184" i="5"/>
  <c r="AA63" i="5"/>
  <c r="AA94" i="5"/>
  <c r="AC124" i="5"/>
  <c r="AC184" i="5"/>
  <c r="AC63" i="5"/>
  <c r="AC94" i="5"/>
  <c r="AE124" i="5"/>
  <c r="AE184" i="5"/>
  <c r="AE63" i="5"/>
  <c r="AE94" i="5"/>
  <c r="B125" i="5"/>
  <c r="B185" i="5"/>
  <c r="B64" i="5"/>
  <c r="B95" i="5"/>
  <c r="D125" i="5"/>
  <c r="D185" i="5"/>
  <c r="D64" i="5"/>
  <c r="D95" i="5"/>
  <c r="F125" i="5"/>
  <c r="F185" i="5"/>
  <c r="F64" i="5"/>
  <c r="F95" i="5"/>
  <c r="H125" i="5"/>
  <c r="H185" i="5"/>
  <c r="H64" i="5"/>
  <c r="H95" i="5"/>
  <c r="J125" i="5"/>
  <c r="J185" i="5"/>
  <c r="J64" i="5"/>
  <c r="J95" i="5"/>
  <c r="L125" i="5"/>
  <c r="L185" i="5"/>
  <c r="L64" i="5"/>
  <c r="L95" i="5"/>
  <c r="N125" i="5"/>
  <c r="N185" i="5"/>
  <c r="N64" i="5"/>
  <c r="N95" i="5"/>
  <c r="P125" i="5"/>
  <c r="P185" i="5"/>
  <c r="P64" i="5"/>
  <c r="P95" i="5"/>
  <c r="R125" i="5"/>
  <c r="R185" i="5"/>
  <c r="R64" i="5"/>
  <c r="R95" i="5"/>
  <c r="T125" i="5"/>
  <c r="T185" i="5"/>
  <c r="T64" i="5"/>
  <c r="T95" i="5"/>
  <c r="V125" i="5"/>
  <c r="V185" i="5"/>
  <c r="V64" i="5"/>
  <c r="V95" i="5"/>
  <c r="X125" i="5"/>
  <c r="X185" i="5"/>
  <c r="X64" i="5"/>
  <c r="X95" i="5"/>
  <c r="Z125" i="5"/>
  <c r="Z185" i="5"/>
  <c r="Z64" i="5"/>
  <c r="Z95" i="5"/>
  <c r="AB125" i="5"/>
  <c r="AB185" i="5"/>
  <c r="AB64" i="5"/>
  <c r="AB95" i="5"/>
  <c r="AD125" i="5"/>
  <c r="AD185" i="5"/>
  <c r="AD64" i="5"/>
  <c r="AD95" i="5"/>
  <c r="AF125" i="5"/>
  <c r="AF185" i="5"/>
  <c r="AF64" i="5"/>
  <c r="AF95" i="5"/>
  <c r="C126" i="5"/>
  <c r="C186" i="5"/>
  <c r="C65" i="5"/>
  <c r="C96" i="5"/>
  <c r="E126" i="5"/>
  <c r="E186" i="5"/>
  <c r="E65" i="5"/>
  <c r="E96" i="5"/>
  <c r="G126" i="5"/>
  <c r="G186" i="5"/>
  <c r="G65" i="5"/>
  <c r="G96" i="5"/>
  <c r="I126" i="5"/>
  <c r="I186" i="5"/>
  <c r="I65" i="5"/>
  <c r="I96" i="5"/>
  <c r="K126" i="5"/>
  <c r="K186" i="5"/>
  <c r="K65" i="5"/>
  <c r="K96" i="5"/>
  <c r="M126" i="5"/>
  <c r="M186" i="5"/>
  <c r="M65" i="5"/>
  <c r="M96" i="5"/>
  <c r="O126" i="5"/>
  <c r="O186" i="5"/>
  <c r="O65" i="5"/>
  <c r="O96" i="5"/>
  <c r="Q126" i="5"/>
  <c r="Q186" i="5"/>
  <c r="Q65" i="5"/>
  <c r="Q96" i="5"/>
  <c r="S126" i="5"/>
  <c r="S186" i="5"/>
  <c r="S65" i="5"/>
  <c r="S96" i="5"/>
  <c r="U126" i="5"/>
  <c r="U186" i="5"/>
  <c r="U65" i="5"/>
  <c r="U96" i="5"/>
  <c r="W126" i="5"/>
  <c r="W186" i="5"/>
  <c r="W65" i="5"/>
  <c r="W96" i="5"/>
  <c r="Y126" i="5"/>
  <c r="Y186" i="5"/>
  <c r="Y65" i="5"/>
  <c r="Y96" i="5"/>
  <c r="AA126" i="5"/>
  <c r="AA186" i="5"/>
  <c r="AA65" i="5"/>
  <c r="AA96" i="5"/>
  <c r="AC126" i="5"/>
  <c r="AC186" i="5"/>
  <c r="AC65" i="5"/>
  <c r="AC96" i="5"/>
  <c r="AE126" i="5"/>
  <c r="AE186" i="5"/>
  <c r="AE65" i="5"/>
  <c r="AE96" i="5"/>
  <c r="B127" i="5"/>
  <c r="B187" i="5"/>
  <c r="B66" i="5"/>
  <c r="B97" i="5"/>
  <c r="D127" i="5"/>
  <c r="D187" i="5"/>
  <c r="D66" i="5"/>
  <c r="D97" i="5"/>
  <c r="F127" i="5"/>
  <c r="F187" i="5"/>
  <c r="F66" i="5"/>
  <c r="F97" i="5"/>
  <c r="H127" i="5"/>
  <c r="H187" i="5"/>
  <c r="H66" i="5"/>
  <c r="H97" i="5"/>
  <c r="J127" i="5"/>
  <c r="J187" i="5"/>
  <c r="J66" i="5"/>
  <c r="J97" i="5"/>
  <c r="L127" i="5"/>
  <c r="L187" i="5"/>
  <c r="L66" i="5"/>
  <c r="L97" i="5"/>
  <c r="N127" i="5"/>
  <c r="N187" i="5"/>
  <c r="N66" i="5"/>
  <c r="N97" i="5"/>
  <c r="P127" i="5"/>
  <c r="P187" i="5"/>
  <c r="P66" i="5"/>
  <c r="P97" i="5"/>
  <c r="R127" i="5"/>
  <c r="R187" i="5"/>
  <c r="R66" i="5"/>
  <c r="R97" i="5"/>
  <c r="T127" i="5"/>
  <c r="T187" i="5"/>
  <c r="T66" i="5"/>
  <c r="T97" i="5"/>
  <c r="V127" i="5"/>
  <c r="V187" i="5"/>
  <c r="V66" i="5"/>
  <c r="V97" i="5"/>
  <c r="X127" i="5"/>
  <c r="X187" i="5"/>
  <c r="X66" i="5"/>
  <c r="X97" i="5"/>
  <c r="Z127" i="5"/>
  <c r="Z187" i="5"/>
  <c r="Z66" i="5"/>
  <c r="Z97" i="5"/>
  <c r="AB127" i="5"/>
  <c r="AB187" i="5"/>
  <c r="AB66" i="5"/>
  <c r="AB97" i="5"/>
  <c r="AD127" i="5"/>
  <c r="AD187" i="5"/>
  <c r="AD66" i="5"/>
  <c r="AD97" i="5"/>
  <c r="AF127" i="5"/>
  <c r="AF187" i="5"/>
  <c r="AF66" i="5"/>
  <c r="AF97" i="5"/>
  <c r="C128" i="5"/>
  <c r="C188" i="5"/>
  <c r="C67" i="5"/>
  <c r="C98" i="5"/>
  <c r="E128" i="5"/>
  <c r="E188" i="5"/>
  <c r="E67" i="5"/>
  <c r="E98" i="5"/>
  <c r="G128" i="5"/>
  <c r="G188" i="5"/>
  <c r="G67" i="5"/>
  <c r="G98" i="5"/>
  <c r="I128" i="5"/>
  <c r="I188" i="5"/>
  <c r="I67" i="5"/>
  <c r="I98" i="5"/>
  <c r="K128" i="5"/>
  <c r="K188" i="5"/>
  <c r="K67" i="5"/>
  <c r="K98" i="5"/>
  <c r="M128" i="5"/>
  <c r="M188" i="5"/>
  <c r="M67" i="5"/>
  <c r="M98" i="5"/>
  <c r="O128" i="5"/>
  <c r="O188" i="5"/>
  <c r="O67" i="5"/>
  <c r="O98" i="5"/>
  <c r="Q128" i="5"/>
  <c r="Q188" i="5"/>
  <c r="Q67" i="5"/>
  <c r="Q98" i="5"/>
  <c r="S128" i="5"/>
  <c r="S188" i="5"/>
  <c r="S67" i="5"/>
  <c r="S98" i="5"/>
  <c r="U128" i="5"/>
  <c r="U188" i="5"/>
  <c r="U67" i="5"/>
  <c r="U98" i="5"/>
  <c r="W128" i="5"/>
  <c r="W188" i="5"/>
  <c r="W67" i="5"/>
  <c r="W98" i="5"/>
  <c r="Y128" i="5"/>
  <c r="Y188" i="5"/>
  <c r="Y67" i="5"/>
  <c r="Y98" i="5"/>
  <c r="AA128" i="5"/>
  <c r="AA188" i="5"/>
  <c r="AA67" i="5"/>
  <c r="AA98" i="5"/>
  <c r="AC128" i="5"/>
  <c r="AC188" i="5"/>
  <c r="AC67" i="5"/>
  <c r="AC98" i="5"/>
  <c r="AE128" i="5"/>
  <c r="AE188" i="5"/>
  <c r="AE67" i="5"/>
  <c r="AE98" i="5"/>
  <c r="B129" i="5"/>
  <c r="B189" i="5"/>
  <c r="B68" i="5"/>
  <c r="B99" i="5"/>
  <c r="D129" i="5"/>
  <c r="D189" i="5"/>
  <c r="D68" i="5"/>
  <c r="D99" i="5"/>
  <c r="F129" i="5"/>
  <c r="F189" i="5"/>
  <c r="F68" i="5"/>
  <c r="F99" i="5"/>
  <c r="H129" i="5"/>
  <c r="H189" i="5"/>
  <c r="H68" i="5"/>
  <c r="H99" i="5"/>
  <c r="J129" i="5"/>
  <c r="J189" i="5"/>
  <c r="J68" i="5"/>
  <c r="J99" i="5"/>
  <c r="L129" i="5"/>
  <c r="L189" i="5"/>
  <c r="L68" i="5"/>
  <c r="L99" i="5"/>
  <c r="N129" i="5"/>
  <c r="N189" i="5"/>
  <c r="N68" i="5"/>
  <c r="N99" i="5"/>
  <c r="P129" i="5"/>
  <c r="P189" i="5"/>
  <c r="P68" i="5"/>
  <c r="P99" i="5"/>
  <c r="R129" i="5"/>
  <c r="R189" i="5"/>
  <c r="R68" i="5"/>
  <c r="R99" i="5"/>
  <c r="T129" i="5"/>
  <c r="T189" i="5"/>
  <c r="T68" i="5"/>
  <c r="T99" i="5"/>
  <c r="V129" i="5"/>
  <c r="V189" i="5"/>
  <c r="V68" i="5"/>
  <c r="V99" i="5"/>
  <c r="X129" i="5"/>
  <c r="X189" i="5"/>
  <c r="X68" i="5"/>
  <c r="X99" i="5"/>
  <c r="Z129" i="5"/>
  <c r="Z189" i="5"/>
  <c r="Z68" i="5"/>
  <c r="Z99" i="5"/>
  <c r="AB129" i="5"/>
  <c r="AB189" i="5"/>
  <c r="AB68" i="5"/>
  <c r="AB99" i="5"/>
  <c r="AD129" i="5"/>
  <c r="AD189" i="5"/>
  <c r="AD68" i="5"/>
  <c r="AD99" i="5"/>
  <c r="AF129" i="5"/>
  <c r="AF189" i="5"/>
  <c r="AF68" i="5"/>
  <c r="AF99" i="5"/>
  <c r="C130" i="5"/>
  <c r="C190" i="5"/>
  <c r="C69" i="5"/>
  <c r="C100" i="5"/>
  <c r="E130" i="5"/>
  <c r="E190" i="5"/>
  <c r="E69" i="5"/>
  <c r="E100" i="5"/>
  <c r="G130" i="5"/>
  <c r="G190" i="5"/>
  <c r="G69" i="5"/>
  <c r="G100" i="5"/>
  <c r="I130" i="5"/>
  <c r="I190" i="5"/>
  <c r="I69" i="5"/>
  <c r="I100" i="5"/>
  <c r="K130" i="5"/>
  <c r="K190" i="5"/>
  <c r="K69" i="5"/>
  <c r="K100" i="5"/>
  <c r="M130" i="5"/>
  <c r="M190" i="5"/>
  <c r="M69" i="5"/>
  <c r="M100" i="5"/>
  <c r="O130" i="5"/>
  <c r="O190" i="5"/>
  <c r="O69" i="5"/>
  <c r="O100" i="5"/>
  <c r="Q130" i="5"/>
  <c r="Q190" i="5"/>
  <c r="Q69" i="5"/>
  <c r="Q100" i="5"/>
  <c r="S130" i="5"/>
  <c r="S190" i="5"/>
  <c r="S69" i="5"/>
  <c r="S100" i="5"/>
  <c r="U130" i="5"/>
  <c r="U190" i="5"/>
  <c r="U69" i="5"/>
  <c r="U100" i="5"/>
  <c r="W130" i="5"/>
  <c r="W190" i="5"/>
  <c r="W69" i="5"/>
  <c r="W100" i="5"/>
  <c r="Y130" i="5"/>
  <c r="Y190" i="5"/>
  <c r="Y69" i="5"/>
  <c r="Y100" i="5"/>
  <c r="AA130" i="5"/>
  <c r="AA190" i="5"/>
  <c r="AA69" i="5"/>
  <c r="AA100" i="5"/>
  <c r="AC130" i="5"/>
  <c r="AC190" i="5"/>
  <c r="AC69" i="5"/>
  <c r="AC100" i="5"/>
  <c r="AE130" i="5"/>
  <c r="AE190" i="5"/>
  <c r="AE69" i="5"/>
  <c r="AE100" i="5"/>
  <c r="AN9" i="5"/>
  <c r="AM9" i="5"/>
  <c r="C9" i="28"/>
  <c r="E9" i="28"/>
  <c r="G9" i="28"/>
  <c r="AQ9" i="5"/>
  <c r="I9" i="17"/>
  <c r="I9" i="28"/>
  <c r="K9" i="28"/>
  <c r="M9" i="28"/>
  <c r="O9" i="28"/>
  <c r="Q9" i="28"/>
  <c r="AR9" i="5"/>
  <c r="S9" i="28"/>
  <c r="U9" i="28"/>
  <c r="W9" i="28"/>
  <c r="Y9" i="28"/>
  <c r="AA9" i="28"/>
  <c r="AC9" i="28"/>
  <c r="AE9" i="28"/>
  <c r="AG9" i="28"/>
  <c r="AP10" i="5"/>
  <c r="H10" i="17"/>
  <c r="D10" i="28"/>
  <c r="F10" i="28"/>
  <c r="H10" i="28"/>
  <c r="J10" i="28"/>
  <c r="L10" i="28"/>
  <c r="N10" i="28"/>
  <c r="P10" i="28"/>
  <c r="R10" i="28"/>
  <c r="T10" i="28"/>
  <c r="V10" i="28"/>
  <c r="X10" i="28"/>
  <c r="Z10" i="28"/>
  <c r="AB10" i="28"/>
  <c r="AD10" i="28"/>
  <c r="AF10" i="28"/>
  <c r="AN11" i="5"/>
  <c r="AM11" i="5"/>
  <c r="C11" i="28"/>
  <c r="E11" i="28"/>
  <c r="G11" i="28"/>
  <c r="AQ11" i="5"/>
  <c r="I11" i="17"/>
  <c r="I11" i="28"/>
  <c r="K11" i="28"/>
  <c r="M11" i="28"/>
  <c r="O11" i="28"/>
  <c r="Q11" i="28"/>
  <c r="AR11" i="5"/>
  <c r="S11" i="28"/>
  <c r="U11" i="28"/>
  <c r="W11" i="28"/>
  <c r="Y11" i="28"/>
  <c r="AA11" i="28"/>
  <c r="AC11" i="28"/>
  <c r="AE11" i="28"/>
  <c r="AG11" i="28"/>
  <c r="AP12" i="5"/>
  <c r="H12" i="17"/>
  <c r="D12" i="28"/>
  <c r="F12" i="28"/>
  <c r="H12" i="28"/>
  <c r="J12" i="28"/>
  <c r="L12" i="28"/>
  <c r="N12" i="28"/>
  <c r="P12" i="28"/>
  <c r="R12" i="28"/>
  <c r="T12" i="28"/>
  <c r="V12" i="28"/>
  <c r="X12" i="28"/>
  <c r="Z12" i="28"/>
  <c r="AB12" i="28"/>
  <c r="AD12" i="28"/>
  <c r="AF12" i="28"/>
  <c r="AM13" i="5"/>
  <c r="C13" i="28"/>
  <c r="E13" i="28"/>
  <c r="G13" i="28"/>
  <c r="I13" i="28"/>
  <c r="K13" i="28"/>
  <c r="M13" i="28"/>
  <c r="O13" i="28"/>
  <c r="R13" i="28"/>
  <c r="T13" i="28"/>
  <c r="V13" i="28"/>
  <c r="X13" i="28"/>
  <c r="Z13" i="28"/>
  <c r="AB13" i="28"/>
  <c r="AD13" i="28"/>
  <c r="AF13" i="28"/>
  <c r="AN14" i="5"/>
  <c r="C14" i="28"/>
  <c r="E14" i="28"/>
  <c r="G14" i="28"/>
  <c r="AQ14" i="5"/>
  <c r="I14" i="17"/>
  <c r="I14" i="28"/>
  <c r="K14" i="28"/>
  <c r="M14" i="28"/>
  <c r="O14" i="28"/>
  <c r="Q14" i="28"/>
  <c r="AR14" i="5"/>
  <c r="S14" i="28"/>
  <c r="U14" i="28"/>
  <c r="W14" i="28"/>
  <c r="Y14" i="28"/>
  <c r="AA14" i="28"/>
  <c r="AC14" i="28"/>
  <c r="AP9" i="5"/>
  <c r="H9" i="17"/>
  <c r="D9" i="28"/>
  <c r="F9" i="28"/>
  <c r="H9" i="28"/>
  <c r="J9" i="17"/>
  <c r="J9" i="28"/>
  <c r="L9" i="28"/>
  <c r="N9" i="28"/>
  <c r="P9" i="28"/>
  <c r="R9" i="28"/>
  <c r="T9" i="28"/>
  <c r="V9" i="28"/>
  <c r="X9" i="28"/>
  <c r="Z9" i="28"/>
  <c r="AB9" i="28"/>
  <c r="AD9" i="28"/>
  <c r="AF9" i="28"/>
  <c r="AN10" i="5"/>
  <c r="C10" i="28"/>
  <c r="E10" i="28"/>
  <c r="G10" i="28"/>
  <c r="AQ10" i="5"/>
  <c r="I10" i="17"/>
  <c r="I10" i="28"/>
  <c r="K10" i="28"/>
  <c r="M10" i="28"/>
  <c r="O10" i="28"/>
  <c r="Q10" i="28"/>
  <c r="AR10" i="5"/>
  <c r="J10" i="17"/>
  <c r="S10" i="28"/>
  <c r="U10" i="28"/>
  <c r="W10" i="28"/>
  <c r="Y10" i="28"/>
  <c r="AA10" i="28"/>
  <c r="AC10" i="28"/>
  <c r="AE10" i="28"/>
  <c r="AG10" i="28"/>
  <c r="AP11" i="5"/>
  <c r="H11" i="17"/>
  <c r="D11" i="28"/>
  <c r="F11" i="28"/>
  <c r="H11" i="28"/>
  <c r="J11" i="17"/>
  <c r="J11" i="28"/>
  <c r="L11" i="28"/>
  <c r="N11" i="28"/>
  <c r="P11" i="28"/>
  <c r="R11" i="28"/>
  <c r="T11" i="28"/>
  <c r="V11" i="28"/>
  <c r="X11" i="28"/>
  <c r="Z11" i="28"/>
  <c r="AB11" i="28"/>
  <c r="AD11" i="28"/>
  <c r="AF11" i="28"/>
  <c r="AM12" i="5"/>
  <c r="C12" i="28"/>
  <c r="E12" i="28"/>
  <c r="G12" i="28"/>
  <c r="AQ12" i="5"/>
  <c r="I12" i="17"/>
  <c r="I12" i="28"/>
  <c r="K12" i="28"/>
  <c r="M12" i="28"/>
  <c r="O12" i="28"/>
  <c r="Q12" i="28"/>
  <c r="AR12" i="5"/>
  <c r="J12" i="17"/>
  <c r="S12" i="28"/>
  <c r="U12" i="28"/>
  <c r="W12" i="28"/>
  <c r="Y12" i="28"/>
  <c r="AA12" i="28"/>
  <c r="AC12" i="28"/>
  <c r="AE12" i="28"/>
  <c r="AG12" i="28"/>
  <c r="AP13" i="5"/>
  <c r="D13" i="28"/>
  <c r="F13" i="28"/>
  <c r="H13" i="28"/>
  <c r="J13" i="28"/>
  <c r="L13" i="28"/>
  <c r="N13" i="28"/>
  <c r="Q13" i="28"/>
  <c r="AR13" i="5"/>
  <c r="S13" i="28"/>
  <c r="U13" i="28"/>
  <c r="W13" i="28"/>
  <c r="Y13" i="28"/>
  <c r="AA13" i="28"/>
  <c r="AC13" i="28"/>
  <c r="AE13" i="28"/>
  <c r="AG13" i="28"/>
  <c r="AP14" i="5"/>
  <c r="H14" i="17"/>
  <c r="D14" i="28"/>
  <c r="F14" i="28"/>
  <c r="H14" i="28"/>
  <c r="J14" i="17"/>
  <c r="J14" i="28"/>
  <c r="L14" i="28"/>
  <c r="N14" i="28"/>
  <c r="P14" i="28"/>
  <c r="R14" i="28"/>
  <c r="T14" i="28"/>
  <c r="V14" i="28"/>
  <c r="X14" i="28"/>
  <c r="Z14" i="28"/>
  <c r="AB14" i="28"/>
  <c r="AE14" i="28"/>
  <c r="AG14" i="28"/>
  <c r="AP15" i="5"/>
  <c r="H15" i="17"/>
  <c r="D15" i="28"/>
  <c r="F15" i="28"/>
  <c r="H15" i="28"/>
  <c r="J15" i="28"/>
  <c r="L15" i="28"/>
  <c r="N15" i="28"/>
  <c r="P15" i="28"/>
  <c r="R15" i="28"/>
  <c r="T15" i="28"/>
  <c r="V15" i="28"/>
  <c r="X15" i="28"/>
  <c r="Z15" i="28"/>
  <c r="AB15" i="28"/>
  <c r="AD15" i="28"/>
  <c r="AF15" i="28"/>
  <c r="AN16" i="5"/>
  <c r="AM16" i="5"/>
  <c r="C16" i="28"/>
  <c r="E16" i="28"/>
  <c r="G16" i="28"/>
  <c r="AQ16" i="5"/>
  <c r="I16" i="17"/>
  <c r="I16" i="28"/>
  <c r="K16" i="28"/>
  <c r="M16" i="28"/>
  <c r="O16" i="28"/>
  <c r="Q16" i="28"/>
  <c r="AR16" i="5"/>
  <c r="S16" i="28"/>
  <c r="U16" i="28"/>
  <c r="W16" i="28"/>
  <c r="Y16" i="28"/>
  <c r="AA16" i="28"/>
  <c r="AC16" i="28"/>
  <c r="AE16" i="28"/>
  <c r="AG16" i="28"/>
  <c r="AP17" i="5"/>
  <c r="H17" i="17"/>
  <c r="D17" i="28"/>
  <c r="F17" i="28"/>
  <c r="H17" i="28"/>
  <c r="J17" i="28"/>
  <c r="L17" i="28"/>
  <c r="N17" i="28"/>
  <c r="P17" i="28"/>
  <c r="R17" i="28"/>
  <c r="T17" i="28"/>
  <c r="V17" i="28"/>
  <c r="X17" i="28"/>
  <c r="Z17" i="28"/>
  <c r="AB17" i="28"/>
  <c r="AD17" i="28"/>
  <c r="AF17" i="28"/>
  <c r="AN18" i="5"/>
  <c r="AM18" i="5"/>
  <c r="C18" i="28"/>
  <c r="E18" i="28"/>
  <c r="G18" i="28"/>
  <c r="AQ18" i="5"/>
  <c r="I18" i="17"/>
  <c r="I18" i="28"/>
  <c r="K18" i="28"/>
  <c r="M18" i="28"/>
  <c r="O18" i="28"/>
  <c r="Q18" i="28"/>
  <c r="AR18" i="5"/>
  <c r="S18" i="28"/>
  <c r="U18" i="28"/>
  <c r="W18" i="28"/>
  <c r="Y18" i="28"/>
  <c r="AA18" i="28"/>
  <c r="AC18" i="28"/>
  <c r="AE18" i="28"/>
  <c r="AG18" i="28"/>
  <c r="AP19" i="5"/>
  <c r="H19" i="17"/>
  <c r="D19" i="28"/>
  <c r="F19" i="28"/>
  <c r="H19" i="28"/>
  <c r="J19" i="28"/>
  <c r="L19" i="28"/>
  <c r="N19" i="28"/>
  <c r="P19" i="28"/>
  <c r="R19" i="28"/>
  <c r="T19" i="28"/>
  <c r="V19" i="28"/>
  <c r="X19" i="28"/>
  <c r="Z19" i="28"/>
  <c r="AB19" i="28"/>
  <c r="AD19" i="28"/>
  <c r="AF19" i="28"/>
  <c r="AN20" i="5"/>
  <c r="AM20" i="5"/>
  <c r="C20" i="28"/>
  <c r="E20" i="28"/>
  <c r="G20" i="28"/>
  <c r="AQ20" i="5"/>
  <c r="I20" i="17"/>
  <c r="I20" i="28"/>
  <c r="K20" i="28"/>
  <c r="M20" i="28"/>
  <c r="O20" i="28"/>
  <c r="Q20" i="28"/>
  <c r="AR20" i="5"/>
  <c r="S20" i="28"/>
  <c r="U20" i="28"/>
  <c r="W20" i="28"/>
  <c r="Y20" i="28"/>
  <c r="AA20" i="28"/>
  <c r="AC20" i="28"/>
  <c r="AE20" i="28"/>
  <c r="AG20" i="28"/>
  <c r="AP21" i="5"/>
  <c r="H21" i="17"/>
  <c r="D21" i="28"/>
  <c r="F21" i="28"/>
  <c r="H21" i="28"/>
  <c r="J21" i="28"/>
  <c r="L21" i="28"/>
  <c r="N21" i="28"/>
  <c r="P21" i="28"/>
  <c r="R21" i="28"/>
  <c r="T21" i="28"/>
  <c r="V21" i="28"/>
  <c r="X21" i="28"/>
  <c r="Z21" i="28"/>
  <c r="AB21" i="28"/>
  <c r="AD21" i="28"/>
  <c r="AF21" i="28"/>
  <c r="AN22" i="5"/>
  <c r="AM22" i="5"/>
  <c r="C22" i="28"/>
  <c r="E22" i="28"/>
  <c r="G22" i="28"/>
  <c r="AQ22" i="5"/>
  <c r="I22" i="17"/>
  <c r="I22" i="28"/>
  <c r="K22" i="28"/>
  <c r="M22" i="28"/>
  <c r="O22" i="28"/>
  <c r="Q22" i="28"/>
  <c r="AR22" i="5"/>
  <c r="S22" i="28"/>
  <c r="U22" i="28"/>
  <c r="W22" i="28"/>
  <c r="Y22" i="28"/>
  <c r="AA22" i="28"/>
  <c r="AC22" i="28"/>
  <c r="AE22" i="28"/>
  <c r="AG22" i="28"/>
  <c r="AP23" i="5"/>
  <c r="H23" i="17"/>
  <c r="D23" i="28"/>
  <c r="F23" i="28"/>
  <c r="H23" i="28"/>
  <c r="J23" i="28"/>
  <c r="L23" i="28"/>
  <c r="N23" i="28"/>
  <c r="P23" i="28"/>
  <c r="R23" i="28"/>
  <c r="T23" i="28"/>
  <c r="V23" i="28"/>
  <c r="X23" i="28"/>
  <c r="Z23" i="28"/>
  <c r="AB23" i="28"/>
  <c r="AD23" i="28"/>
  <c r="AF23" i="28"/>
  <c r="AN24" i="5"/>
  <c r="AM24" i="5"/>
  <c r="C24" i="28"/>
  <c r="E24" i="28"/>
  <c r="G24" i="28"/>
  <c r="AQ24" i="5"/>
  <c r="I24" i="17"/>
  <c r="I24" i="28"/>
  <c r="K24" i="28"/>
  <c r="M24" i="28"/>
  <c r="O24" i="28"/>
  <c r="Q24" i="28"/>
  <c r="AR24" i="5"/>
  <c r="S24" i="28"/>
  <c r="U24" i="28"/>
  <c r="W24" i="28"/>
  <c r="Y24" i="28"/>
  <c r="AA24" i="28"/>
  <c r="AC24" i="28"/>
  <c r="AE24" i="28"/>
  <c r="AG24" i="28"/>
  <c r="AP25" i="5"/>
  <c r="H25" i="17"/>
  <c r="D25" i="28"/>
  <c r="F25" i="28"/>
  <c r="H25" i="28"/>
  <c r="J25" i="28"/>
  <c r="L25" i="28"/>
  <c r="N25" i="28"/>
  <c r="P25" i="28"/>
  <c r="R25" i="28"/>
  <c r="T25" i="28"/>
  <c r="V25" i="28"/>
  <c r="X25" i="28"/>
  <c r="Z25" i="28"/>
  <c r="AB25" i="28"/>
  <c r="AD25" i="28"/>
  <c r="AF25" i="28"/>
  <c r="AN26" i="5"/>
  <c r="AM26" i="5"/>
  <c r="C26" i="28"/>
  <c r="E26" i="28"/>
  <c r="G26" i="28"/>
  <c r="AQ26" i="5"/>
  <c r="I26" i="17"/>
  <c r="I26" i="28"/>
  <c r="K26" i="28"/>
  <c r="M26" i="28"/>
  <c r="O26" i="28"/>
  <c r="Q26" i="28"/>
  <c r="AR26" i="5"/>
  <c r="S26" i="28"/>
  <c r="U26" i="28"/>
  <c r="W26" i="28"/>
  <c r="Y26" i="28"/>
  <c r="AA26" i="28"/>
  <c r="AC26" i="28"/>
  <c r="AE26" i="28"/>
  <c r="AG26" i="28"/>
  <c r="AP27" i="5"/>
  <c r="H27" i="17"/>
  <c r="D27" i="28"/>
  <c r="F27" i="28"/>
  <c r="H27" i="28"/>
  <c r="J27" i="28"/>
  <c r="L27" i="28"/>
  <c r="N27" i="28"/>
  <c r="P27" i="28"/>
  <c r="R27" i="28"/>
  <c r="T27" i="28"/>
  <c r="V27" i="28"/>
  <c r="X27" i="28"/>
  <c r="Z27" i="28"/>
  <c r="AB27" i="28"/>
  <c r="AD27" i="28"/>
  <c r="AF27" i="28"/>
  <c r="AN28" i="5"/>
  <c r="AM28" i="5"/>
  <c r="C28" i="28"/>
  <c r="E28" i="28"/>
  <c r="G28" i="28"/>
  <c r="AQ28" i="5"/>
  <c r="I28" i="17"/>
  <c r="I28" i="28"/>
  <c r="K28" i="28"/>
  <c r="M28" i="28"/>
  <c r="O28" i="28"/>
  <c r="Q28" i="28"/>
  <c r="AR28" i="5"/>
  <c r="S28" i="28"/>
  <c r="U28" i="28"/>
  <c r="W28" i="28"/>
  <c r="Y28" i="28"/>
  <c r="AA28" i="28"/>
  <c r="AC28" i="28"/>
  <c r="AE28" i="28"/>
  <c r="AG28" i="28"/>
  <c r="AP29" i="5"/>
  <c r="H29" i="17"/>
  <c r="D29" i="28"/>
  <c r="F29" i="28"/>
  <c r="H29" i="28"/>
  <c r="J29" i="28"/>
  <c r="L29" i="28"/>
  <c r="N29" i="28"/>
  <c r="P29" i="28"/>
  <c r="R29" i="28"/>
  <c r="T29" i="28"/>
  <c r="V29" i="28"/>
  <c r="X29" i="28"/>
  <c r="Z29" i="28"/>
  <c r="AB29" i="28"/>
  <c r="AD29" i="28"/>
  <c r="AF29" i="28"/>
  <c r="AN30" i="5"/>
  <c r="AM30" i="5"/>
  <c r="C30" i="28"/>
  <c r="E30" i="28"/>
  <c r="G30" i="28"/>
  <c r="AQ30" i="5"/>
  <c r="I30" i="17"/>
  <c r="I30" i="28"/>
  <c r="K30" i="28"/>
  <c r="M30" i="28"/>
  <c r="O30" i="28"/>
  <c r="Q30" i="28"/>
  <c r="AR30" i="5"/>
  <c r="S30" i="28"/>
  <c r="U30" i="28"/>
  <c r="W30" i="28"/>
  <c r="Y30" i="28"/>
  <c r="AA30" i="28"/>
  <c r="AC30" i="28"/>
  <c r="AE30" i="28"/>
  <c r="AG30" i="28"/>
  <c r="AD14" i="28"/>
  <c r="AF14" i="28"/>
  <c r="AN15" i="5"/>
  <c r="C15" i="28"/>
  <c r="E15" i="28"/>
  <c r="G15" i="28"/>
  <c r="AQ15" i="5"/>
  <c r="I15" i="17"/>
  <c r="I15" i="28"/>
  <c r="K15" i="28"/>
  <c r="M15" i="28"/>
  <c r="O15" i="28"/>
  <c r="Q15" i="28"/>
  <c r="AR15" i="5"/>
  <c r="J15" i="17"/>
  <c r="S15" i="28"/>
  <c r="U15" i="28"/>
  <c r="W15" i="28"/>
  <c r="Y15" i="28"/>
  <c r="AA15" i="28"/>
  <c r="AC15" i="28"/>
  <c r="AE15" i="28"/>
  <c r="AG15" i="28"/>
  <c r="AP16" i="5"/>
  <c r="H16" i="17"/>
  <c r="D16" i="28"/>
  <c r="F16" i="28"/>
  <c r="H16" i="28"/>
  <c r="J16" i="17"/>
  <c r="J16" i="28"/>
  <c r="L16" i="28"/>
  <c r="N16" i="28"/>
  <c r="P16" i="28"/>
  <c r="R16" i="28"/>
  <c r="T16" i="28"/>
  <c r="V16" i="28"/>
  <c r="X16" i="28"/>
  <c r="Z16" i="28"/>
  <c r="AB16" i="28"/>
  <c r="AD16" i="28"/>
  <c r="AF16" i="28"/>
  <c r="AM17" i="5"/>
  <c r="C17" i="28"/>
  <c r="E17" i="28"/>
  <c r="G17" i="28"/>
  <c r="AQ17" i="5"/>
  <c r="I17" i="17"/>
  <c r="I17" i="28"/>
  <c r="K17" i="28"/>
  <c r="M17" i="28"/>
  <c r="O17" i="28"/>
  <c r="Q17" i="28"/>
  <c r="AR17" i="5"/>
  <c r="J17" i="17"/>
  <c r="S17" i="28"/>
  <c r="U17" i="28"/>
  <c r="W17" i="28"/>
  <c r="Y17" i="28"/>
  <c r="AA17" i="28"/>
  <c r="AC17" i="28"/>
  <c r="AE17" i="28"/>
  <c r="AG17" i="28"/>
  <c r="AP18" i="5"/>
  <c r="H18" i="17"/>
  <c r="D18" i="28"/>
  <c r="F18" i="28"/>
  <c r="H18" i="28"/>
  <c r="J18" i="17"/>
  <c r="J18" i="28"/>
  <c r="L18" i="28"/>
  <c r="N18" i="28"/>
  <c r="P18" i="28"/>
  <c r="R18" i="28"/>
  <c r="T18" i="28"/>
  <c r="V18" i="28"/>
  <c r="X18" i="28"/>
  <c r="Z18" i="28"/>
  <c r="AB18" i="28"/>
  <c r="AD18" i="28"/>
  <c r="AF18" i="28"/>
  <c r="AN19" i="5"/>
  <c r="C19" i="28"/>
  <c r="E19" i="28"/>
  <c r="G19" i="28"/>
  <c r="AQ19" i="5"/>
  <c r="I19" i="17"/>
  <c r="I19" i="28"/>
  <c r="K19" i="28"/>
  <c r="M19" i="28"/>
  <c r="O19" i="28"/>
  <c r="Q19" i="28"/>
  <c r="AR19" i="5"/>
  <c r="J19" i="17"/>
  <c r="S19" i="28"/>
  <c r="U19" i="28"/>
  <c r="W19" i="28"/>
  <c r="Y19" i="28"/>
  <c r="AA19" i="28"/>
  <c r="AC19" i="28"/>
  <c r="AE19" i="28"/>
  <c r="AG19" i="28"/>
  <c r="AP20" i="5"/>
  <c r="H20" i="17"/>
  <c r="D20" i="28"/>
  <c r="F20" i="28"/>
  <c r="H20" i="28"/>
  <c r="J20" i="17"/>
  <c r="J20" i="28"/>
  <c r="L20" i="28"/>
  <c r="N20" i="28"/>
  <c r="P20" i="28"/>
  <c r="R20" i="28"/>
  <c r="T20" i="28"/>
  <c r="V20" i="28"/>
  <c r="X20" i="28"/>
  <c r="Z20" i="28"/>
  <c r="AB20" i="28"/>
  <c r="AD20" i="28"/>
  <c r="AF20" i="28"/>
  <c r="AM21" i="5"/>
  <c r="C21" i="28"/>
  <c r="E21" i="28"/>
  <c r="G21" i="28"/>
  <c r="AQ21" i="5"/>
  <c r="I21" i="17"/>
  <c r="I21" i="28"/>
  <c r="K21" i="28"/>
  <c r="M21" i="28"/>
  <c r="O21" i="28"/>
  <c r="Q21" i="28"/>
  <c r="AR21" i="5"/>
  <c r="J21" i="17"/>
  <c r="S21" i="28"/>
  <c r="U21" i="28"/>
  <c r="W21" i="28"/>
  <c r="Y21" i="28"/>
  <c r="AA21" i="28"/>
  <c r="AC21" i="28"/>
  <c r="AE21" i="28"/>
  <c r="AG21" i="28"/>
  <c r="AP22" i="5"/>
  <c r="H22" i="17"/>
  <c r="D22" i="28"/>
  <c r="F22" i="28"/>
  <c r="H22" i="28"/>
  <c r="J22" i="17"/>
  <c r="J22" i="28"/>
  <c r="L22" i="28"/>
  <c r="N22" i="28"/>
  <c r="P22" i="28"/>
  <c r="R22" i="28"/>
  <c r="T22" i="28"/>
  <c r="V22" i="28"/>
  <c r="X22" i="28"/>
  <c r="Z22" i="28"/>
  <c r="AB22" i="28"/>
  <c r="AD22" i="28"/>
  <c r="AF22" i="28"/>
  <c r="AN23" i="5"/>
  <c r="C23" i="28"/>
  <c r="E23" i="28"/>
  <c r="G23" i="28"/>
  <c r="AQ23" i="5"/>
  <c r="I23" i="17"/>
  <c r="I23" i="28"/>
  <c r="K23" i="28"/>
  <c r="M23" i="28"/>
  <c r="O23" i="28"/>
  <c r="Q23" i="28"/>
  <c r="AR23" i="5"/>
  <c r="J23" i="17"/>
  <c r="S23" i="28"/>
  <c r="U23" i="28"/>
  <c r="W23" i="28"/>
  <c r="Y23" i="28"/>
  <c r="AA23" i="28"/>
  <c r="AC23" i="28"/>
  <c r="AE23" i="28"/>
  <c r="AG23" i="28"/>
  <c r="AP24" i="5"/>
  <c r="H24" i="17"/>
  <c r="D24" i="28"/>
  <c r="F24" i="28"/>
  <c r="H24" i="28"/>
  <c r="J24" i="17"/>
  <c r="J24" i="28"/>
  <c r="L24" i="28"/>
  <c r="N24" i="28"/>
  <c r="P24" i="28"/>
  <c r="R24" i="28"/>
  <c r="T24" i="28"/>
  <c r="V24" i="28"/>
  <c r="X24" i="28"/>
  <c r="Z24" i="28"/>
  <c r="AB24" i="28"/>
  <c r="AD24" i="28"/>
  <c r="AF24" i="28"/>
  <c r="AM25" i="5"/>
  <c r="C25" i="28"/>
  <c r="E25" i="28"/>
  <c r="G25" i="28"/>
  <c r="AQ25" i="5"/>
  <c r="I25" i="17"/>
  <c r="I25" i="28"/>
  <c r="K25" i="28"/>
  <c r="M25" i="28"/>
  <c r="O25" i="28"/>
  <c r="Q25" i="28"/>
  <c r="AR25" i="5"/>
  <c r="J25" i="17"/>
  <c r="S25" i="28"/>
  <c r="U25" i="28"/>
  <c r="W25" i="28"/>
  <c r="Y25" i="28"/>
  <c r="AA25" i="28"/>
  <c r="AC25" i="28"/>
  <c r="AE25" i="28"/>
  <c r="AG25" i="28"/>
  <c r="AP26" i="5"/>
  <c r="H26" i="17"/>
  <c r="D26" i="28"/>
  <c r="F26" i="28"/>
  <c r="H26" i="28"/>
  <c r="J26" i="17"/>
  <c r="J26" i="28"/>
  <c r="L26" i="28"/>
  <c r="N26" i="28"/>
  <c r="P26" i="28"/>
  <c r="R26" i="28"/>
  <c r="T26" i="28"/>
  <c r="V26" i="28"/>
  <c r="X26" i="28"/>
  <c r="Z26" i="28"/>
  <c r="AB26" i="28"/>
  <c r="AD26" i="28"/>
  <c r="AF26" i="28"/>
  <c r="AN27" i="5"/>
  <c r="C27" i="28"/>
  <c r="E27" i="28"/>
  <c r="G27" i="28"/>
  <c r="AQ27" i="5"/>
  <c r="I27" i="17"/>
  <c r="I27" i="28"/>
  <c r="K27" i="28"/>
  <c r="M27" i="28"/>
  <c r="O27" i="28"/>
  <c r="Q27" i="28"/>
  <c r="AR27" i="5"/>
  <c r="J27" i="17"/>
  <c r="S27" i="28"/>
  <c r="U27" i="28"/>
  <c r="W27" i="28"/>
  <c r="Y27" i="28"/>
  <c r="AA27" i="28"/>
  <c r="AC27" i="28"/>
  <c r="AE27" i="28"/>
  <c r="AG27" i="28"/>
  <c r="AP28" i="5"/>
  <c r="H28" i="17"/>
  <c r="D28" i="28"/>
  <c r="F28" i="28"/>
  <c r="H28" i="28"/>
  <c r="J28" i="17"/>
  <c r="J28" i="28"/>
  <c r="L28" i="28"/>
  <c r="N28" i="28"/>
  <c r="P28" i="28"/>
  <c r="R28" i="28"/>
  <c r="T28" i="28"/>
  <c r="V28" i="28"/>
  <c r="X28" i="28"/>
  <c r="Z28" i="28"/>
  <c r="AB28" i="28"/>
  <c r="AD28" i="28"/>
  <c r="AF28" i="28"/>
  <c r="AM29" i="5"/>
  <c r="C29" i="28"/>
  <c r="E29" i="28"/>
  <c r="G29" i="28"/>
  <c r="AQ29" i="5"/>
  <c r="I29" i="17"/>
  <c r="I29" i="28"/>
  <c r="K29" i="28"/>
  <c r="M29" i="28"/>
  <c r="O29" i="28"/>
  <c r="Q29" i="28"/>
  <c r="AR29" i="5"/>
  <c r="J29" i="17"/>
  <c r="S29" i="28"/>
  <c r="U29" i="28"/>
  <c r="W29" i="28"/>
  <c r="Y29" i="28"/>
  <c r="AA29" i="28"/>
  <c r="AC29" i="28"/>
  <c r="AE29" i="28"/>
  <c r="AG29" i="28"/>
  <c r="AP30" i="5"/>
  <c r="H30" i="17"/>
  <c r="D30" i="28"/>
  <c r="F30" i="28"/>
  <c r="H30" i="28"/>
  <c r="J30" i="17"/>
  <c r="J30" i="28"/>
  <c r="L30" i="28"/>
  <c r="N30" i="28"/>
  <c r="P30" i="28"/>
  <c r="R30" i="28"/>
  <c r="T30" i="28"/>
  <c r="V30" i="28"/>
  <c r="X30" i="28"/>
  <c r="Z30" i="28"/>
  <c r="AB30" i="28"/>
  <c r="AD30" i="28"/>
  <c r="AF30" i="28"/>
  <c r="AJ4" i="26"/>
  <c r="H110" i="17"/>
  <c r="H49" i="17"/>
  <c r="H80" i="17"/>
  <c r="I111" i="17"/>
  <c r="I50" i="17"/>
  <c r="I81" i="17"/>
  <c r="H112" i="17"/>
  <c r="H51" i="17"/>
  <c r="H82" i="17"/>
  <c r="I114" i="17"/>
  <c r="I53" i="17"/>
  <c r="I84" i="17"/>
  <c r="H115" i="17"/>
  <c r="H54" i="17"/>
  <c r="H85" i="17"/>
  <c r="I116" i="17"/>
  <c r="I55" i="17"/>
  <c r="I86" i="17"/>
  <c r="H117" i="17"/>
  <c r="H56" i="17"/>
  <c r="H87" i="17"/>
  <c r="I118" i="17"/>
  <c r="I57" i="17"/>
  <c r="I88" i="17"/>
  <c r="H119" i="17"/>
  <c r="H58" i="17"/>
  <c r="H89" i="17"/>
  <c r="I120" i="17"/>
  <c r="I59" i="17"/>
  <c r="I90" i="17"/>
  <c r="H121" i="17"/>
  <c r="H60" i="17"/>
  <c r="H91" i="17"/>
  <c r="I122" i="17"/>
  <c r="I61" i="17"/>
  <c r="I92" i="17"/>
  <c r="H123" i="17"/>
  <c r="H62" i="17"/>
  <c r="H93" i="17"/>
  <c r="I124" i="17"/>
  <c r="I63" i="17"/>
  <c r="I94" i="17"/>
  <c r="H125" i="17"/>
  <c r="H64" i="17"/>
  <c r="H95" i="17"/>
  <c r="I126" i="17"/>
  <c r="I65" i="17"/>
  <c r="I96" i="17"/>
  <c r="H127" i="17"/>
  <c r="H66" i="17"/>
  <c r="H97" i="17"/>
  <c r="I128" i="17"/>
  <c r="I67" i="17"/>
  <c r="I98" i="17"/>
  <c r="H129" i="17"/>
  <c r="H68" i="17"/>
  <c r="H99" i="17"/>
  <c r="I130" i="17"/>
  <c r="I69" i="17"/>
  <c r="I100" i="17"/>
  <c r="I109" i="17"/>
  <c r="I48" i="17"/>
  <c r="I79" i="17"/>
  <c r="H109" i="17"/>
  <c r="H48" i="17"/>
  <c r="H79" i="17"/>
  <c r="J109" i="17"/>
  <c r="J48" i="17"/>
  <c r="J79" i="17"/>
  <c r="I110" i="17"/>
  <c r="I49" i="17"/>
  <c r="I80" i="17"/>
  <c r="H111" i="17"/>
  <c r="H50" i="17"/>
  <c r="H81" i="17"/>
  <c r="J111" i="17"/>
  <c r="J50" i="17"/>
  <c r="J81" i="17"/>
  <c r="I112" i="17"/>
  <c r="I51" i="17"/>
  <c r="I82" i="17"/>
  <c r="AN13" i="5"/>
  <c r="H13" i="17"/>
  <c r="AQ13" i="5"/>
  <c r="I13" i="17"/>
  <c r="J13" i="17"/>
  <c r="H114" i="17"/>
  <c r="H53" i="17"/>
  <c r="H84" i="17"/>
  <c r="J114" i="17"/>
  <c r="J53" i="17"/>
  <c r="J84" i="17"/>
  <c r="I115" i="17"/>
  <c r="I54" i="17"/>
  <c r="I85" i="17"/>
  <c r="H116" i="17"/>
  <c r="H55" i="17"/>
  <c r="H86" i="17"/>
  <c r="J116" i="17"/>
  <c r="J55" i="17"/>
  <c r="J86" i="17"/>
  <c r="I117" i="17"/>
  <c r="I56" i="17"/>
  <c r="I87" i="17"/>
  <c r="H118" i="17"/>
  <c r="H57" i="17"/>
  <c r="H88" i="17"/>
  <c r="J118" i="17"/>
  <c r="J57" i="17"/>
  <c r="J88" i="17"/>
  <c r="I119" i="17"/>
  <c r="I58" i="17"/>
  <c r="I89" i="17"/>
  <c r="H120" i="17"/>
  <c r="H59" i="17"/>
  <c r="H90" i="17"/>
  <c r="J120" i="17"/>
  <c r="J59" i="17"/>
  <c r="J90" i="17"/>
  <c r="I121" i="17"/>
  <c r="I60" i="17"/>
  <c r="I91" i="17"/>
  <c r="H122" i="17"/>
  <c r="H61" i="17"/>
  <c r="H92" i="17"/>
  <c r="J122" i="17"/>
  <c r="J61" i="17"/>
  <c r="J92" i="17"/>
  <c r="I123" i="17"/>
  <c r="I62" i="17"/>
  <c r="I93" i="17"/>
  <c r="H124" i="17"/>
  <c r="H63" i="17"/>
  <c r="H94" i="17"/>
  <c r="J124" i="17"/>
  <c r="J63" i="17"/>
  <c r="J94" i="17"/>
  <c r="I125" i="17"/>
  <c r="I64" i="17"/>
  <c r="I95" i="17"/>
  <c r="H126" i="17"/>
  <c r="H65" i="17"/>
  <c r="H96" i="17"/>
  <c r="J126" i="17"/>
  <c r="J65" i="17"/>
  <c r="J96" i="17"/>
  <c r="I127" i="17"/>
  <c r="I66" i="17"/>
  <c r="I97" i="17"/>
  <c r="H128" i="17"/>
  <c r="H67" i="17"/>
  <c r="H98" i="17"/>
  <c r="J128" i="17"/>
  <c r="J67" i="17"/>
  <c r="J98" i="17"/>
  <c r="I129" i="17"/>
  <c r="I68" i="17"/>
  <c r="I99" i="17"/>
  <c r="H130" i="17"/>
  <c r="H69" i="17"/>
  <c r="H100" i="17"/>
  <c r="J130" i="17"/>
  <c r="J69" i="17"/>
  <c r="J100" i="17"/>
  <c r="AM10" i="5"/>
  <c r="AN12" i="5"/>
  <c r="AM14" i="5"/>
  <c r="AM15" i="5"/>
  <c r="AN17" i="5"/>
  <c r="AM19" i="5"/>
  <c r="AN21" i="5"/>
  <c r="AM23" i="5"/>
  <c r="AN25" i="5"/>
  <c r="AM27" i="5"/>
  <c r="AN29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B8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B7" i="5"/>
  <c r="AJ164" i="26"/>
  <c r="AJ134" i="26"/>
  <c r="AJ104" i="26"/>
  <c r="AJ74" i="26"/>
  <c r="AJ43" i="26"/>
  <c r="AM189" i="5"/>
  <c r="AM185" i="5"/>
  <c r="AM181" i="5"/>
  <c r="AM177" i="5"/>
  <c r="AM170" i="5"/>
  <c r="AM188" i="5"/>
  <c r="AM184" i="5"/>
  <c r="AM180" i="5"/>
  <c r="AM176" i="5"/>
  <c r="AM173" i="5"/>
  <c r="AM169" i="5"/>
  <c r="AM187" i="5"/>
  <c r="AM183" i="5"/>
  <c r="AM179" i="5"/>
  <c r="AM175" i="5"/>
  <c r="AM172" i="5"/>
  <c r="AM190" i="5"/>
  <c r="AM186" i="5"/>
  <c r="AM182" i="5"/>
  <c r="AM178" i="5"/>
  <c r="AM174" i="5"/>
  <c r="AM171" i="5"/>
  <c r="B107" i="5"/>
  <c r="B167" i="5"/>
  <c r="B46" i="5"/>
  <c r="B77" i="5"/>
  <c r="D107" i="5"/>
  <c r="D167" i="5"/>
  <c r="D46" i="5"/>
  <c r="D77" i="5"/>
  <c r="H107" i="5"/>
  <c r="H167" i="5"/>
  <c r="H46" i="5"/>
  <c r="H77" i="5"/>
  <c r="J107" i="5"/>
  <c r="J167" i="5"/>
  <c r="J46" i="5"/>
  <c r="J77" i="5"/>
  <c r="N107" i="5"/>
  <c r="N167" i="5"/>
  <c r="N46" i="5"/>
  <c r="N77" i="5"/>
  <c r="P107" i="5"/>
  <c r="P167" i="5"/>
  <c r="P46" i="5"/>
  <c r="P77" i="5"/>
  <c r="T107" i="5"/>
  <c r="T167" i="5"/>
  <c r="T46" i="5"/>
  <c r="T77" i="5"/>
  <c r="X107" i="5"/>
  <c r="X167" i="5"/>
  <c r="X46" i="5"/>
  <c r="X77" i="5"/>
  <c r="C107" i="5"/>
  <c r="C167" i="5"/>
  <c r="C46" i="5"/>
  <c r="C77" i="5"/>
  <c r="E107" i="5"/>
  <c r="E167" i="5"/>
  <c r="E46" i="5"/>
  <c r="E77" i="5"/>
  <c r="G107" i="5"/>
  <c r="G167" i="5"/>
  <c r="G46" i="5"/>
  <c r="G77" i="5"/>
  <c r="I107" i="5"/>
  <c r="I167" i="5"/>
  <c r="I46" i="5"/>
  <c r="I77" i="5"/>
  <c r="K107" i="5"/>
  <c r="K167" i="5"/>
  <c r="K46" i="5"/>
  <c r="K77" i="5"/>
  <c r="M107" i="5"/>
  <c r="M167" i="5"/>
  <c r="M46" i="5"/>
  <c r="M77" i="5"/>
  <c r="O107" i="5"/>
  <c r="O167" i="5"/>
  <c r="O46" i="5"/>
  <c r="O77" i="5"/>
  <c r="Q107" i="5"/>
  <c r="Q167" i="5"/>
  <c r="Q46" i="5"/>
  <c r="Q77" i="5"/>
  <c r="S107" i="5"/>
  <c r="S167" i="5"/>
  <c r="S46" i="5"/>
  <c r="S77" i="5"/>
  <c r="U107" i="5"/>
  <c r="U167" i="5"/>
  <c r="U46" i="5"/>
  <c r="U77" i="5"/>
  <c r="W107" i="5"/>
  <c r="W167" i="5"/>
  <c r="W46" i="5"/>
  <c r="W77" i="5"/>
  <c r="Y107" i="5"/>
  <c r="Y167" i="5"/>
  <c r="Y46" i="5"/>
  <c r="Y77" i="5"/>
  <c r="AA107" i="5"/>
  <c r="AA167" i="5"/>
  <c r="AA46" i="5"/>
  <c r="AA77" i="5"/>
  <c r="AC107" i="5"/>
  <c r="AC167" i="5"/>
  <c r="AC46" i="5"/>
  <c r="AC77" i="5"/>
  <c r="AE107" i="5"/>
  <c r="AE167" i="5"/>
  <c r="AE46" i="5"/>
  <c r="AE77" i="5"/>
  <c r="B108" i="5"/>
  <c r="B168" i="5"/>
  <c r="B47" i="5"/>
  <c r="B78" i="5"/>
  <c r="D108" i="5"/>
  <c r="D168" i="5"/>
  <c r="D47" i="5"/>
  <c r="D78" i="5"/>
  <c r="F108" i="5"/>
  <c r="F168" i="5"/>
  <c r="F47" i="5"/>
  <c r="F78" i="5"/>
  <c r="H108" i="5"/>
  <c r="H168" i="5"/>
  <c r="H47" i="5"/>
  <c r="H78" i="5"/>
  <c r="J108" i="5"/>
  <c r="J168" i="5"/>
  <c r="J47" i="5"/>
  <c r="J78" i="5"/>
  <c r="L108" i="5"/>
  <c r="L168" i="5"/>
  <c r="L47" i="5"/>
  <c r="L78" i="5"/>
  <c r="N108" i="5"/>
  <c r="N168" i="5"/>
  <c r="N47" i="5"/>
  <c r="N78" i="5"/>
  <c r="P108" i="5"/>
  <c r="P168" i="5"/>
  <c r="P47" i="5"/>
  <c r="P78" i="5"/>
  <c r="R108" i="5"/>
  <c r="R168" i="5"/>
  <c r="R47" i="5"/>
  <c r="R78" i="5"/>
  <c r="T108" i="5"/>
  <c r="T168" i="5"/>
  <c r="T47" i="5"/>
  <c r="T78" i="5"/>
  <c r="V108" i="5"/>
  <c r="V168" i="5"/>
  <c r="V47" i="5"/>
  <c r="V78" i="5"/>
  <c r="X108" i="5"/>
  <c r="X168" i="5"/>
  <c r="X47" i="5"/>
  <c r="X78" i="5"/>
  <c r="Z108" i="5"/>
  <c r="Z168" i="5"/>
  <c r="Z47" i="5"/>
  <c r="Z78" i="5"/>
  <c r="AB108" i="5"/>
  <c r="AB168" i="5"/>
  <c r="AB47" i="5"/>
  <c r="AB78" i="5"/>
  <c r="AD108" i="5"/>
  <c r="AD168" i="5"/>
  <c r="AD47" i="5"/>
  <c r="AD78" i="5"/>
  <c r="AF108" i="5"/>
  <c r="AF168" i="5"/>
  <c r="AF47" i="5"/>
  <c r="AF78" i="5"/>
  <c r="AF69" i="28"/>
  <c r="AF130" i="28"/>
  <c r="AF190" i="28"/>
  <c r="AF100" i="28"/>
  <c r="AB69" i="28"/>
  <c r="AB130" i="28"/>
  <c r="AB190" i="28"/>
  <c r="AB100" i="28"/>
  <c r="X69" i="28"/>
  <c r="X130" i="28"/>
  <c r="X190" i="28"/>
  <c r="X100" i="28"/>
  <c r="T69" i="28"/>
  <c r="T130" i="28"/>
  <c r="T190" i="28"/>
  <c r="T100" i="28"/>
  <c r="P69" i="28"/>
  <c r="P130" i="28"/>
  <c r="P190" i="28"/>
  <c r="P100" i="28"/>
  <c r="L69" i="28"/>
  <c r="L130" i="28"/>
  <c r="L190" i="28"/>
  <c r="L100" i="28"/>
  <c r="F69" i="28"/>
  <c r="F130" i="28"/>
  <c r="F190" i="28"/>
  <c r="F100" i="28"/>
  <c r="AE129" i="28"/>
  <c r="AE189" i="28"/>
  <c r="AE68" i="28"/>
  <c r="AE99" i="28"/>
  <c r="AA129" i="28"/>
  <c r="AA189" i="28"/>
  <c r="AA68" i="28"/>
  <c r="AA99" i="28"/>
  <c r="W129" i="28"/>
  <c r="W189" i="28"/>
  <c r="W68" i="28"/>
  <c r="W99" i="28"/>
  <c r="S129" i="28"/>
  <c r="S189" i="28"/>
  <c r="S68" i="28"/>
  <c r="S99" i="28"/>
  <c r="Q129" i="28"/>
  <c r="Q189" i="28"/>
  <c r="Q68" i="28"/>
  <c r="Q99" i="28"/>
  <c r="M129" i="28"/>
  <c r="M189" i="28"/>
  <c r="M68" i="28"/>
  <c r="M99" i="28"/>
  <c r="I129" i="28"/>
  <c r="I189" i="28"/>
  <c r="I68" i="28"/>
  <c r="I99" i="28"/>
  <c r="G129" i="28"/>
  <c r="G189" i="28"/>
  <c r="G68" i="28"/>
  <c r="G99" i="28"/>
  <c r="C129" i="28"/>
  <c r="C189" i="28"/>
  <c r="C68" i="28"/>
  <c r="C99" i="28"/>
  <c r="AF67" i="28"/>
  <c r="AF128" i="28"/>
  <c r="AF188" i="28"/>
  <c r="AF98" i="28"/>
  <c r="AB67" i="28"/>
  <c r="AB128" i="28"/>
  <c r="AB188" i="28"/>
  <c r="AB98" i="28"/>
  <c r="X67" i="28"/>
  <c r="X128" i="28"/>
  <c r="X188" i="28"/>
  <c r="X98" i="28"/>
  <c r="T67" i="28"/>
  <c r="T128" i="28"/>
  <c r="T188" i="28"/>
  <c r="T98" i="28"/>
  <c r="P67" i="28"/>
  <c r="P128" i="28"/>
  <c r="P188" i="28"/>
  <c r="P98" i="28"/>
  <c r="L67" i="28"/>
  <c r="L128" i="28"/>
  <c r="L188" i="28"/>
  <c r="L98" i="28"/>
  <c r="F67" i="28"/>
  <c r="F128" i="28"/>
  <c r="F188" i="28"/>
  <c r="F98" i="28"/>
  <c r="AE127" i="28"/>
  <c r="AE187" i="28"/>
  <c r="AE66" i="28"/>
  <c r="AE97" i="28"/>
  <c r="AA127" i="28"/>
  <c r="AA187" i="28"/>
  <c r="AA66" i="28"/>
  <c r="AA97" i="28"/>
  <c r="W127" i="28"/>
  <c r="W187" i="28"/>
  <c r="W66" i="28"/>
  <c r="W97" i="28"/>
  <c r="S127" i="28"/>
  <c r="S187" i="28"/>
  <c r="S66" i="28"/>
  <c r="S97" i="28"/>
  <c r="Q127" i="28"/>
  <c r="Q187" i="28"/>
  <c r="Q66" i="28"/>
  <c r="Q97" i="28"/>
  <c r="M127" i="28"/>
  <c r="M187" i="28"/>
  <c r="M66" i="28"/>
  <c r="M97" i="28"/>
  <c r="I127" i="28"/>
  <c r="I187" i="28"/>
  <c r="I66" i="28"/>
  <c r="I97" i="28"/>
  <c r="G127" i="28"/>
  <c r="G187" i="28"/>
  <c r="G66" i="28"/>
  <c r="G97" i="28"/>
  <c r="C127" i="28"/>
  <c r="C187" i="28"/>
  <c r="C66" i="28"/>
  <c r="C97" i="28"/>
  <c r="AF65" i="28"/>
  <c r="AF126" i="28"/>
  <c r="AF186" i="28"/>
  <c r="AF96" i="28"/>
  <c r="AB65" i="28"/>
  <c r="AB126" i="28"/>
  <c r="AB186" i="28"/>
  <c r="AB96" i="28"/>
  <c r="X65" i="28"/>
  <c r="X126" i="28"/>
  <c r="X186" i="28"/>
  <c r="X96" i="28"/>
  <c r="T65" i="28"/>
  <c r="T126" i="28"/>
  <c r="T186" i="28"/>
  <c r="T96" i="28"/>
  <c r="P65" i="28"/>
  <c r="P126" i="28"/>
  <c r="P186" i="28"/>
  <c r="P96" i="28"/>
  <c r="L65" i="28"/>
  <c r="L126" i="28"/>
  <c r="L186" i="28"/>
  <c r="L96" i="28"/>
  <c r="F65" i="28"/>
  <c r="F126" i="28"/>
  <c r="F186" i="28"/>
  <c r="F96" i="28"/>
  <c r="AE125" i="28"/>
  <c r="AE185" i="28"/>
  <c r="AE64" i="28"/>
  <c r="AE95" i="28"/>
  <c r="AA125" i="28"/>
  <c r="AA185" i="28"/>
  <c r="AA64" i="28"/>
  <c r="AA95" i="28"/>
  <c r="W125" i="28"/>
  <c r="W185" i="28"/>
  <c r="W64" i="28"/>
  <c r="W95" i="28"/>
  <c r="S125" i="28"/>
  <c r="S185" i="28"/>
  <c r="S64" i="28"/>
  <c r="S95" i="28"/>
  <c r="Q125" i="28"/>
  <c r="Q185" i="28"/>
  <c r="Q64" i="28"/>
  <c r="Q95" i="28"/>
  <c r="M125" i="28"/>
  <c r="M185" i="28"/>
  <c r="M64" i="28"/>
  <c r="M95" i="28"/>
  <c r="I125" i="28"/>
  <c r="I185" i="28"/>
  <c r="I64" i="28"/>
  <c r="I95" i="28"/>
  <c r="G125" i="28"/>
  <c r="G185" i="28"/>
  <c r="G64" i="28"/>
  <c r="G95" i="28"/>
  <c r="C125" i="28"/>
  <c r="C185" i="28"/>
  <c r="C64" i="28"/>
  <c r="C95" i="28"/>
  <c r="AF63" i="28"/>
  <c r="AF124" i="28"/>
  <c r="AF184" i="28"/>
  <c r="AF94" i="28"/>
  <c r="AB63" i="28"/>
  <c r="AB124" i="28"/>
  <c r="AB184" i="28"/>
  <c r="AB94" i="28"/>
  <c r="X63" i="28"/>
  <c r="X124" i="28"/>
  <c r="X184" i="28"/>
  <c r="X94" i="28"/>
  <c r="T63" i="28"/>
  <c r="T124" i="28"/>
  <c r="T184" i="28"/>
  <c r="T94" i="28"/>
  <c r="P63" i="28"/>
  <c r="P124" i="28"/>
  <c r="P184" i="28"/>
  <c r="P94" i="28"/>
  <c r="L63" i="28"/>
  <c r="L124" i="28"/>
  <c r="L184" i="28"/>
  <c r="L94" i="28"/>
  <c r="F63" i="28"/>
  <c r="F124" i="28"/>
  <c r="F184" i="28"/>
  <c r="F94" i="28"/>
  <c r="AE123" i="28"/>
  <c r="AE183" i="28"/>
  <c r="AE62" i="28"/>
  <c r="AE93" i="28"/>
  <c r="AA123" i="28"/>
  <c r="AA183" i="28"/>
  <c r="AA62" i="28"/>
  <c r="AA93" i="28"/>
  <c r="W123" i="28"/>
  <c r="W183" i="28"/>
  <c r="W62" i="28"/>
  <c r="W93" i="28"/>
  <c r="S123" i="28"/>
  <c r="S183" i="28"/>
  <c r="S62" i="28"/>
  <c r="S93" i="28"/>
  <c r="Q123" i="28"/>
  <c r="Q183" i="28"/>
  <c r="Q62" i="28"/>
  <c r="Q93" i="28"/>
  <c r="M123" i="28"/>
  <c r="M183" i="28"/>
  <c r="M62" i="28"/>
  <c r="M93" i="28"/>
  <c r="I123" i="28"/>
  <c r="I183" i="28"/>
  <c r="I62" i="28"/>
  <c r="I93" i="28"/>
  <c r="G123" i="28"/>
  <c r="G183" i="28"/>
  <c r="G62" i="28"/>
  <c r="G93" i="28"/>
  <c r="C123" i="28"/>
  <c r="C183" i="28"/>
  <c r="C62" i="28"/>
  <c r="C93" i="28"/>
  <c r="AF61" i="28"/>
  <c r="AF122" i="28"/>
  <c r="AF182" i="28"/>
  <c r="AF92" i="28"/>
  <c r="AB61" i="28"/>
  <c r="AB122" i="28"/>
  <c r="AB182" i="28"/>
  <c r="AB92" i="28"/>
  <c r="X61" i="28"/>
  <c r="X122" i="28"/>
  <c r="X182" i="28"/>
  <c r="X92" i="28"/>
  <c r="T61" i="28"/>
  <c r="T122" i="28"/>
  <c r="T182" i="28"/>
  <c r="T92" i="28"/>
  <c r="P61" i="28"/>
  <c r="P122" i="28"/>
  <c r="P182" i="28"/>
  <c r="P92" i="28"/>
  <c r="L61" i="28"/>
  <c r="L122" i="28"/>
  <c r="L182" i="28"/>
  <c r="L92" i="28"/>
  <c r="F61" i="28"/>
  <c r="F122" i="28"/>
  <c r="F182" i="28"/>
  <c r="F92" i="28"/>
  <c r="AE121" i="28"/>
  <c r="AE181" i="28"/>
  <c r="AE60" i="28"/>
  <c r="AE91" i="28"/>
  <c r="AA121" i="28"/>
  <c r="AA181" i="28"/>
  <c r="AA60" i="28"/>
  <c r="AA91" i="28"/>
  <c r="W121" i="28"/>
  <c r="W181" i="28"/>
  <c r="W60" i="28"/>
  <c r="W91" i="28"/>
  <c r="S121" i="28"/>
  <c r="S181" i="28"/>
  <c r="S60" i="28"/>
  <c r="S91" i="28"/>
  <c r="Q121" i="28"/>
  <c r="Q181" i="28"/>
  <c r="Q60" i="28"/>
  <c r="Q91" i="28"/>
  <c r="M121" i="28"/>
  <c r="M181" i="28"/>
  <c r="M60" i="28"/>
  <c r="M91" i="28"/>
  <c r="I121" i="28"/>
  <c r="I181" i="28"/>
  <c r="I60" i="28"/>
  <c r="I91" i="28"/>
  <c r="G121" i="28"/>
  <c r="G181" i="28"/>
  <c r="G60" i="28"/>
  <c r="G91" i="28"/>
  <c r="C121" i="28"/>
  <c r="C181" i="28"/>
  <c r="C60" i="28"/>
  <c r="C91" i="28"/>
  <c r="AF59" i="28"/>
  <c r="AF120" i="28"/>
  <c r="AF180" i="28"/>
  <c r="AF90" i="28"/>
  <c r="AB59" i="28"/>
  <c r="AB120" i="28"/>
  <c r="AB180" i="28"/>
  <c r="AB90" i="28"/>
  <c r="X59" i="28"/>
  <c r="X120" i="28"/>
  <c r="X180" i="28"/>
  <c r="X90" i="28"/>
  <c r="T59" i="28"/>
  <c r="T120" i="28"/>
  <c r="T180" i="28"/>
  <c r="T90" i="28"/>
  <c r="P59" i="28"/>
  <c r="P120" i="28"/>
  <c r="P180" i="28"/>
  <c r="P90" i="28"/>
  <c r="L59" i="28"/>
  <c r="L120" i="28"/>
  <c r="L180" i="28"/>
  <c r="L90" i="28"/>
  <c r="F59" i="28"/>
  <c r="F120" i="28"/>
  <c r="F180" i="28"/>
  <c r="F90" i="28"/>
  <c r="AE119" i="28"/>
  <c r="AE179" i="28"/>
  <c r="AE58" i="28"/>
  <c r="AE89" i="28"/>
  <c r="AA119" i="28"/>
  <c r="AA179" i="28"/>
  <c r="AA58" i="28"/>
  <c r="AA89" i="28"/>
  <c r="W119" i="28"/>
  <c r="W179" i="28"/>
  <c r="W58" i="28"/>
  <c r="W89" i="28"/>
  <c r="S119" i="28"/>
  <c r="S179" i="28"/>
  <c r="S58" i="28"/>
  <c r="S89" i="28"/>
  <c r="Q119" i="28"/>
  <c r="Q179" i="28"/>
  <c r="Q58" i="28"/>
  <c r="Q89" i="28"/>
  <c r="M119" i="28"/>
  <c r="M179" i="28"/>
  <c r="M58" i="28"/>
  <c r="M89" i="28"/>
  <c r="I119" i="28"/>
  <c r="I179" i="28"/>
  <c r="I58" i="28"/>
  <c r="I89" i="28"/>
  <c r="G119" i="28"/>
  <c r="G179" i="28"/>
  <c r="G58" i="28"/>
  <c r="G89" i="28"/>
  <c r="C119" i="28"/>
  <c r="C179" i="28"/>
  <c r="C58" i="28"/>
  <c r="C89" i="28"/>
  <c r="AF57" i="28"/>
  <c r="AF118" i="28"/>
  <c r="AF178" i="28"/>
  <c r="AF88" i="28"/>
  <c r="AB57" i="28"/>
  <c r="AB118" i="28"/>
  <c r="AB178" i="28"/>
  <c r="AB88" i="28"/>
  <c r="X57" i="28"/>
  <c r="X118" i="28"/>
  <c r="X178" i="28"/>
  <c r="X88" i="28"/>
  <c r="T57" i="28"/>
  <c r="T118" i="28"/>
  <c r="T178" i="28"/>
  <c r="T88" i="28"/>
  <c r="P57" i="28"/>
  <c r="P118" i="28"/>
  <c r="P178" i="28"/>
  <c r="P88" i="28"/>
  <c r="L57" i="28"/>
  <c r="L118" i="28"/>
  <c r="L178" i="28"/>
  <c r="L88" i="28"/>
  <c r="F57" i="28"/>
  <c r="F118" i="28"/>
  <c r="F178" i="28"/>
  <c r="F88" i="28"/>
  <c r="AE117" i="28"/>
  <c r="AE177" i="28"/>
  <c r="AE56" i="28"/>
  <c r="AE87" i="28"/>
  <c r="AA117" i="28"/>
  <c r="AA177" i="28"/>
  <c r="AA56" i="28"/>
  <c r="AA87" i="28"/>
  <c r="W117" i="28"/>
  <c r="W177" i="28"/>
  <c r="W56" i="28"/>
  <c r="W87" i="28"/>
  <c r="S117" i="28"/>
  <c r="S177" i="28"/>
  <c r="S56" i="28"/>
  <c r="S87" i="28"/>
  <c r="Q117" i="28"/>
  <c r="Q177" i="28"/>
  <c r="Q56" i="28"/>
  <c r="Q87" i="28"/>
  <c r="M117" i="28"/>
  <c r="M177" i="28"/>
  <c r="M56" i="28"/>
  <c r="M87" i="28"/>
  <c r="I117" i="28"/>
  <c r="I177" i="28"/>
  <c r="I56" i="28"/>
  <c r="I87" i="28"/>
  <c r="G117" i="28"/>
  <c r="G177" i="28"/>
  <c r="G56" i="28"/>
  <c r="G87" i="28"/>
  <c r="C117" i="28"/>
  <c r="C177" i="28"/>
  <c r="C56" i="28"/>
  <c r="C87" i="28"/>
  <c r="AF55" i="28"/>
  <c r="AF116" i="28"/>
  <c r="AF176" i="28"/>
  <c r="AF86" i="28"/>
  <c r="AB55" i="28"/>
  <c r="AB116" i="28"/>
  <c r="AB176" i="28"/>
  <c r="AB86" i="28"/>
  <c r="X55" i="28"/>
  <c r="X116" i="28"/>
  <c r="X176" i="28"/>
  <c r="X86" i="28"/>
  <c r="T55" i="28"/>
  <c r="T116" i="28"/>
  <c r="T176" i="28"/>
  <c r="T86" i="28"/>
  <c r="P55" i="28"/>
  <c r="P116" i="28"/>
  <c r="P176" i="28"/>
  <c r="P86" i="28"/>
  <c r="L55" i="28"/>
  <c r="L116" i="28"/>
  <c r="L176" i="28"/>
  <c r="L86" i="28"/>
  <c r="F55" i="28"/>
  <c r="F116" i="28"/>
  <c r="F176" i="28"/>
  <c r="F86" i="28"/>
  <c r="AE115" i="28"/>
  <c r="AE175" i="28"/>
  <c r="AE54" i="28"/>
  <c r="AE85" i="28"/>
  <c r="AA115" i="28"/>
  <c r="AA175" i="28"/>
  <c r="AA54" i="28"/>
  <c r="AA85" i="28"/>
  <c r="W115" i="28"/>
  <c r="W175" i="28"/>
  <c r="W54" i="28"/>
  <c r="W85" i="28"/>
  <c r="S115" i="28"/>
  <c r="S175" i="28"/>
  <c r="S54" i="28"/>
  <c r="S85" i="28"/>
  <c r="Q115" i="28"/>
  <c r="Q175" i="28"/>
  <c r="Q54" i="28"/>
  <c r="Q85" i="28"/>
  <c r="M115" i="28"/>
  <c r="M175" i="28"/>
  <c r="M54" i="28"/>
  <c r="M85" i="28"/>
  <c r="I115" i="28"/>
  <c r="I175" i="28"/>
  <c r="I54" i="28"/>
  <c r="I85" i="28"/>
  <c r="G115" i="28"/>
  <c r="G175" i="28"/>
  <c r="G54" i="28"/>
  <c r="G85" i="28"/>
  <c r="C115" i="28"/>
  <c r="C175" i="28"/>
  <c r="C54" i="28"/>
  <c r="C85" i="28"/>
  <c r="AF53" i="28"/>
  <c r="AF114" i="28"/>
  <c r="AF174" i="28"/>
  <c r="AF84" i="28"/>
  <c r="AG130" i="28"/>
  <c r="AG190" i="28"/>
  <c r="AG69" i="28"/>
  <c r="AG100" i="28"/>
  <c r="AC130" i="28"/>
  <c r="AC190" i="28"/>
  <c r="AC69" i="28"/>
  <c r="AC100" i="28"/>
  <c r="Y130" i="28"/>
  <c r="Y190" i="28"/>
  <c r="Y69" i="28"/>
  <c r="Y100" i="28"/>
  <c r="U130" i="28"/>
  <c r="U190" i="28"/>
  <c r="U69" i="28"/>
  <c r="U100" i="28"/>
  <c r="O130" i="28"/>
  <c r="O190" i="28"/>
  <c r="O69" i="28"/>
  <c r="O100" i="28"/>
  <c r="K130" i="28"/>
  <c r="K190" i="28"/>
  <c r="K69" i="28"/>
  <c r="K100" i="28"/>
  <c r="E130" i="28"/>
  <c r="E190" i="28"/>
  <c r="E69" i="28"/>
  <c r="E100" i="28"/>
  <c r="AD129" i="28"/>
  <c r="AD189" i="28"/>
  <c r="AD68" i="28"/>
  <c r="AD99" i="28"/>
  <c r="Z129" i="28"/>
  <c r="Z189" i="28"/>
  <c r="Z68" i="28"/>
  <c r="Z99" i="28"/>
  <c r="V129" i="28"/>
  <c r="V189" i="28"/>
  <c r="V68" i="28"/>
  <c r="V99" i="28"/>
  <c r="R129" i="28"/>
  <c r="R189" i="28"/>
  <c r="R68" i="28"/>
  <c r="R99" i="28"/>
  <c r="N129" i="28"/>
  <c r="N189" i="28"/>
  <c r="N68" i="28"/>
  <c r="N99" i="28"/>
  <c r="J129" i="28"/>
  <c r="J189" i="28"/>
  <c r="J68" i="28"/>
  <c r="J99" i="28"/>
  <c r="F129" i="28"/>
  <c r="F189" i="28"/>
  <c r="F68" i="28"/>
  <c r="F99" i="28"/>
  <c r="AE128" i="28"/>
  <c r="AE188" i="28"/>
  <c r="AE67" i="28"/>
  <c r="AE98" i="28"/>
  <c r="AA128" i="28"/>
  <c r="AA188" i="28"/>
  <c r="AA67" i="28"/>
  <c r="AA98" i="28"/>
  <c r="W128" i="28"/>
  <c r="W188" i="28"/>
  <c r="W67" i="28"/>
  <c r="W98" i="28"/>
  <c r="S128" i="28"/>
  <c r="S188" i="28"/>
  <c r="S67" i="28"/>
  <c r="S98" i="28"/>
  <c r="Q128" i="28"/>
  <c r="Q188" i="28"/>
  <c r="Q67" i="28"/>
  <c r="Q98" i="28"/>
  <c r="M128" i="28"/>
  <c r="M188" i="28"/>
  <c r="M67" i="28"/>
  <c r="M98" i="28"/>
  <c r="I128" i="28"/>
  <c r="I188" i="28"/>
  <c r="I67" i="28"/>
  <c r="I98" i="28"/>
  <c r="G128" i="28"/>
  <c r="G188" i="28"/>
  <c r="G67" i="28"/>
  <c r="G98" i="28"/>
  <c r="C128" i="28"/>
  <c r="C188" i="28"/>
  <c r="C67" i="28"/>
  <c r="C98" i="28"/>
  <c r="AF127" i="28"/>
  <c r="AF187" i="28"/>
  <c r="AF66" i="28"/>
  <c r="AF97" i="28"/>
  <c r="AB127" i="28"/>
  <c r="AB187" i="28"/>
  <c r="AB66" i="28"/>
  <c r="AB97" i="28"/>
  <c r="X127" i="28"/>
  <c r="X187" i="28"/>
  <c r="X66" i="28"/>
  <c r="X97" i="28"/>
  <c r="T127" i="28"/>
  <c r="T187" i="28"/>
  <c r="T66" i="28"/>
  <c r="T97" i="28"/>
  <c r="P127" i="28"/>
  <c r="P187" i="28"/>
  <c r="P66" i="28"/>
  <c r="P97" i="28"/>
  <c r="L127" i="28"/>
  <c r="L187" i="28"/>
  <c r="L66" i="28"/>
  <c r="L97" i="28"/>
  <c r="H127" i="28"/>
  <c r="H187" i="28"/>
  <c r="H66" i="28"/>
  <c r="H97" i="28"/>
  <c r="D127" i="28"/>
  <c r="D187" i="28"/>
  <c r="D66" i="28"/>
  <c r="D97" i="28"/>
  <c r="AG126" i="28"/>
  <c r="AG186" i="28"/>
  <c r="AG65" i="28"/>
  <c r="AG96" i="28"/>
  <c r="AC126" i="28"/>
  <c r="AC186" i="28"/>
  <c r="AC65" i="28"/>
  <c r="AC96" i="28"/>
  <c r="Y126" i="28"/>
  <c r="Y186" i="28"/>
  <c r="Y65" i="28"/>
  <c r="Y96" i="28"/>
  <c r="U126" i="28"/>
  <c r="U186" i="28"/>
  <c r="U65" i="28"/>
  <c r="U96" i="28"/>
  <c r="O126" i="28"/>
  <c r="O186" i="28"/>
  <c r="O65" i="28"/>
  <c r="O96" i="28"/>
  <c r="K126" i="28"/>
  <c r="K186" i="28"/>
  <c r="K65" i="28"/>
  <c r="K96" i="28"/>
  <c r="E126" i="28"/>
  <c r="E186" i="28"/>
  <c r="E65" i="28"/>
  <c r="E96" i="28"/>
  <c r="AD125" i="28"/>
  <c r="AD185" i="28"/>
  <c r="AD64" i="28"/>
  <c r="AD95" i="28"/>
  <c r="Z125" i="28"/>
  <c r="Z185" i="28"/>
  <c r="Z64" i="28"/>
  <c r="Z95" i="28"/>
  <c r="V125" i="28"/>
  <c r="V185" i="28"/>
  <c r="V64" i="28"/>
  <c r="V95" i="28"/>
  <c r="R125" i="28"/>
  <c r="R185" i="28"/>
  <c r="R64" i="28"/>
  <c r="R95" i="28"/>
  <c r="N125" i="28"/>
  <c r="N185" i="28"/>
  <c r="N64" i="28"/>
  <c r="N95" i="28"/>
  <c r="J125" i="28"/>
  <c r="J185" i="28"/>
  <c r="J64" i="28"/>
  <c r="J95" i="28"/>
  <c r="F125" i="28"/>
  <c r="F185" i="28"/>
  <c r="F64" i="28"/>
  <c r="F95" i="28"/>
  <c r="AE124" i="28"/>
  <c r="AE184" i="28"/>
  <c r="AE63" i="28"/>
  <c r="AE94" i="28"/>
  <c r="AA124" i="28"/>
  <c r="AA184" i="28"/>
  <c r="AA63" i="28"/>
  <c r="AA94" i="28"/>
  <c r="W124" i="28"/>
  <c r="W184" i="28"/>
  <c r="W63" i="28"/>
  <c r="W94" i="28"/>
  <c r="S124" i="28"/>
  <c r="S184" i="28"/>
  <c r="S63" i="28"/>
  <c r="S94" i="28"/>
  <c r="Q124" i="28"/>
  <c r="Q184" i="28"/>
  <c r="Q63" i="28"/>
  <c r="Q94" i="28"/>
  <c r="M124" i="28"/>
  <c r="M184" i="28"/>
  <c r="M63" i="28"/>
  <c r="M94" i="28"/>
  <c r="I124" i="28"/>
  <c r="I184" i="28"/>
  <c r="I63" i="28"/>
  <c r="I94" i="28"/>
  <c r="G124" i="28"/>
  <c r="G184" i="28"/>
  <c r="G63" i="28"/>
  <c r="G94" i="28"/>
  <c r="C124" i="28"/>
  <c r="C184" i="28"/>
  <c r="C63" i="28"/>
  <c r="C94" i="28"/>
  <c r="AF123" i="28"/>
  <c r="AF183" i="28"/>
  <c r="AF62" i="28"/>
  <c r="AF93" i="28"/>
  <c r="AB123" i="28"/>
  <c r="AB183" i="28"/>
  <c r="AB62" i="28"/>
  <c r="AB93" i="28"/>
  <c r="X123" i="28"/>
  <c r="X183" i="28"/>
  <c r="X62" i="28"/>
  <c r="X93" i="28"/>
  <c r="T123" i="28"/>
  <c r="T183" i="28"/>
  <c r="T62" i="28"/>
  <c r="T93" i="28"/>
  <c r="P123" i="28"/>
  <c r="P183" i="28"/>
  <c r="P62" i="28"/>
  <c r="P93" i="28"/>
  <c r="L123" i="28"/>
  <c r="L183" i="28"/>
  <c r="L62" i="28"/>
  <c r="L93" i="28"/>
  <c r="H123" i="28"/>
  <c r="H183" i="28"/>
  <c r="H62" i="28"/>
  <c r="H93" i="28"/>
  <c r="D123" i="28"/>
  <c r="D183" i="28"/>
  <c r="D62" i="28"/>
  <c r="D93" i="28"/>
  <c r="AG122" i="28"/>
  <c r="AG182" i="28"/>
  <c r="AG61" i="28"/>
  <c r="AG92" i="28"/>
  <c r="AC122" i="28"/>
  <c r="AC182" i="28"/>
  <c r="AC61" i="28"/>
  <c r="AC92" i="28"/>
  <c r="Y122" i="28"/>
  <c r="Y182" i="28"/>
  <c r="Y61" i="28"/>
  <c r="Y92" i="28"/>
  <c r="U122" i="28"/>
  <c r="U182" i="28"/>
  <c r="U61" i="28"/>
  <c r="U92" i="28"/>
  <c r="O122" i="28"/>
  <c r="O182" i="28"/>
  <c r="O61" i="28"/>
  <c r="O92" i="28"/>
  <c r="K122" i="28"/>
  <c r="K182" i="28"/>
  <c r="K61" i="28"/>
  <c r="K92" i="28"/>
  <c r="E122" i="28"/>
  <c r="E182" i="28"/>
  <c r="E61" i="28"/>
  <c r="E92" i="28"/>
  <c r="AD121" i="28"/>
  <c r="AD181" i="28"/>
  <c r="AD60" i="28"/>
  <c r="AD91" i="28"/>
  <c r="Z121" i="28"/>
  <c r="Z181" i="28"/>
  <c r="Z60" i="28"/>
  <c r="Z91" i="28"/>
  <c r="V121" i="28"/>
  <c r="V181" i="28"/>
  <c r="V60" i="28"/>
  <c r="V91" i="28"/>
  <c r="R121" i="28"/>
  <c r="R181" i="28"/>
  <c r="R60" i="28"/>
  <c r="R91" i="28"/>
  <c r="N121" i="28"/>
  <c r="N181" i="28"/>
  <c r="N60" i="28"/>
  <c r="N91" i="28"/>
  <c r="J121" i="28"/>
  <c r="J181" i="28"/>
  <c r="J60" i="28"/>
  <c r="J91" i="28"/>
  <c r="F121" i="28"/>
  <c r="F181" i="28"/>
  <c r="F60" i="28"/>
  <c r="F91" i="28"/>
  <c r="AE120" i="28"/>
  <c r="AE180" i="28"/>
  <c r="AE59" i="28"/>
  <c r="AE90" i="28"/>
  <c r="AA120" i="28"/>
  <c r="AA180" i="28"/>
  <c r="AA59" i="28"/>
  <c r="AA90" i="28"/>
  <c r="W120" i="28"/>
  <c r="W180" i="28"/>
  <c r="W59" i="28"/>
  <c r="W90" i="28"/>
  <c r="S120" i="28"/>
  <c r="S180" i="28"/>
  <c r="S59" i="28"/>
  <c r="S90" i="28"/>
  <c r="Q120" i="28"/>
  <c r="Q180" i="28"/>
  <c r="Q59" i="28"/>
  <c r="Q90" i="28"/>
  <c r="M120" i="28"/>
  <c r="M180" i="28"/>
  <c r="M59" i="28"/>
  <c r="M90" i="28"/>
  <c r="I120" i="28"/>
  <c r="I180" i="28"/>
  <c r="I59" i="28"/>
  <c r="I90" i="28"/>
  <c r="G120" i="28"/>
  <c r="G180" i="28"/>
  <c r="G59" i="28"/>
  <c r="G90" i="28"/>
  <c r="C120" i="28"/>
  <c r="C180" i="28"/>
  <c r="C59" i="28"/>
  <c r="C90" i="28"/>
  <c r="AF119" i="28"/>
  <c r="AF179" i="28"/>
  <c r="AF58" i="28"/>
  <c r="AF89" i="28"/>
  <c r="AB119" i="28"/>
  <c r="AB179" i="28"/>
  <c r="AB58" i="28"/>
  <c r="AB89" i="28"/>
  <c r="X119" i="28"/>
  <c r="X179" i="28"/>
  <c r="X58" i="28"/>
  <c r="X89" i="28"/>
  <c r="T119" i="28"/>
  <c r="T179" i="28"/>
  <c r="T58" i="28"/>
  <c r="T89" i="28"/>
  <c r="P119" i="28"/>
  <c r="P179" i="28"/>
  <c r="P58" i="28"/>
  <c r="P89" i="28"/>
  <c r="L119" i="28"/>
  <c r="L179" i="28"/>
  <c r="L58" i="28"/>
  <c r="L89" i="28"/>
  <c r="H119" i="28"/>
  <c r="H179" i="28"/>
  <c r="H58" i="28"/>
  <c r="H89" i="28"/>
  <c r="D119" i="28"/>
  <c r="D179" i="28"/>
  <c r="D58" i="28"/>
  <c r="D89" i="28"/>
  <c r="AG118" i="28"/>
  <c r="AG178" i="28"/>
  <c r="AG57" i="28"/>
  <c r="AG88" i="28"/>
  <c r="AC118" i="28"/>
  <c r="AC178" i="28"/>
  <c r="AC57" i="28"/>
  <c r="AC88" i="28"/>
  <c r="Y118" i="28"/>
  <c r="Y178" i="28"/>
  <c r="Y57" i="28"/>
  <c r="Y88" i="28"/>
  <c r="U118" i="28"/>
  <c r="U178" i="28"/>
  <c r="U57" i="28"/>
  <c r="U88" i="28"/>
  <c r="O118" i="28"/>
  <c r="O178" i="28"/>
  <c r="O57" i="28"/>
  <c r="O88" i="28"/>
  <c r="K118" i="28"/>
  <c r="K178" i="28"/>
  <c r="K57" i="28"/>
  <c r="K88" i="28"/>
  <c r="E118" i="28"/>
  <c r="E178" i="28"/>
  <c r="E57" i="28"/>
  <c r="E88" i="28"/>
  <c r="AD117" i="28"/>
  <c r="AD177" i="28"/>
  <c r="AD56" i="28"/>
  <c r="AD87" i="28"/>
  <c r="Z117" i="28"/>
  <c r="Z177" i="28"/>
  <c r="Z56" i="28"/>
  <c r="Z87" i="28"/>
  <c r="V117" i="28"/>
  <c r="V177" i="28"/>
  <c r="V56" i="28"/>
  <c r="V87" i="28"/>
  <c r="R117" i="28"/>
  <c r="R177" i="28"/>
  <c r="R56" i="28"/>
  <c r="R87" i="28"/>
  <c r="N117" i="28"/>
  <c r="N177" i="28"/>
  <c r="N56" i="28"/>
  <c r="N87" i="28"/>
  <c r="J117" i="28"/>
  <c r="J177" i="28"/>
  <c r="J56" i="28"/>
  <c r="J87" i="28"/>
  <c r="F117" i="28"/>
  <c r="F177" i="28"/>
  <c r="F56" i="28"/>
  <c r="F87" i="28"/>
  <c r="AE116" i="28"/>
  <c r="AE176" i="28"/>
  <c r="AE55" i="28"/>
  <c r="AE86" i="28"/>
  <c r="AA116" i="28"/>
  <c r="AA176" i="28"/>
  <c r="AA55" i="28"/>
  <c r="AA86" i="28"/>
  <c r="W116" i="28"/>
  <c r="W176" i="28"/>
  <c r="W55" i="28"/>
  <c r="W86" i="28"/>
  <c r="S116" i="28"/>
  <c r="S176" i="28"/>
  <c r="S55" i="28"/>
  <c r="S86" i="28"/>
  <c r="Q116" i="28"/>
  <c r="Q176" i="28"/>
  <c r="Q55" i="28"/>
  <c r="Q86" i="28"/>
  <c r="M116" i="28"/>
  <c r="M176" i="28"/>
  <c r="M55" i="28"/>
  <c r="M86" i="28"/>
  <c r="I116" i="28"/>
  <c r="I176" i="28"/>
  <c r="I55" i="28"/>
  <c r="I86" i="28"/>
  <c r="G116" i="28"/>
  <c r="G176" i="28"/>
  <c r="G55" i="28"/>
  <c r="G86" i="28"/>
  <c r="C116" i="28"/>
  <c r="C176" i="28"/>
  <c r="C55" i="28"/>
  <c r="C86" i="28"/>
  <c r="AF115" i="28"/>
  <c r="AF175" i="28"/>
  <c r="AF54" i="28"/>
  <c r="AF85" i="28"/>
  <c r="AB115" i="28"/>
  <c r="AB175" i="28"/>
  <c r="AB54" i="28"/>
  <c r="AB85" i="28"/>
  <c r="X115" i="28"/>
  <c r="X175" i="28"/>
  <c r="X54" i="28"/>
  <c r="X85" i="28"/>
  <c r="T115" i="28"/>
  <c r="T175" i="28"/>
  <c r="T54" i="28"/>
  <c r="T85" i="28"/>
  <c r="P115" i="28"/>
  <c r="P175" i="28"/>
  <c r="P54" i="28"/>
  <c r="P85" i="28"/>
  <c r="L115" i="28"/>
  <c r="L175" i="28"/>
  <c r="L54" i="28"/>
  <c r="L85" i="28"/>
  <c r="H115" i="28"/>
  <c r="H175" i="28"/>
  <c r="H54" i="28"/>
  <c r="H85" i="28"/>
  <c r="D115" i="28"/>
  <c r="D175" i="28"/>
  <c r="D54" i="28"/>
  <c r="D85" i="28"/>
  <c r="AG114" i="28"/>
  <c r="AG174" i="28"/>
  <c r="AG53" i="28"/>
  <c r="AG84" i="28"/>
  <c r="AB53" i="28"/>
  <c r="AB114" i="28"/>
  <c r="AB174" i="28"/>
  <c r="AB84" i="28"/>
  <c r="X53" i="28"/>
  <c r="X114" i="28"/>
  <c r="X174" i="28"/>
  <c r="X84" i="28"/>
  <c r="T53" i="28"/>
  <c r="T114" i="28"/>
  <c r="T174" i="28"/>
  <c r="T84" i="28"/>
  <c r="P53" i="28"/>
  <c r="P114" i="28"/>
  <c r="P174" i="28"/>
  <c r="P84" i="28"/>
  <c r="L53" i="28"/>
  <c r="L114" i="28"/>
  <c r="L174" i="28"/>
  <c r="L84" i="28"/>
  <c r="F53" i="28"/>
  <c r="F114" i="28"/>
  <c r="F174" i="28"/>
  <c r="F84" i="28"/>
  <c r="AE113" i="28"/>
  <c r="AE173" i="28"/>
  <c r="AE52" i="28"/>
  <c r="AE83" i="28"/>
  <c r="AA113" i="28"/>
  <c r="AA173" i="28"/>
  <c r="AA52" i="28"/>
  <c r="AA83" i="28"/>
  <c r="W113" i="28"/>
  <c r="W173" i="28"/>
  <c r="W52" i="28"/>
  <c r="W83" i="28"/>
  <c r="S113" i="28"/>
  <c r="S173" i="28"/>
  <c r="S52" i="28"/>
  <c r="S83" i="28"/>
  <c r="Q113" i="28"/>
  <c r="Q173" i="28"/>
  <c r="Q52" i="28"/>
  <c r="Q83" i="28"/>
  <c r="L113" i="28"/>
  <c r="L173" i="28"/>
  <c r="L52" i="28"/>
  <c r="L83" i="28"/>
  <c r="H113" i="28"/>
  <c r="H173" i="28"/>
  <c r="H52" i="28"/>
  <c r="H83" i="28"/>
  <c r="D113" i="28"/>
  <c r="D173" i="28"/>
  <c r="D52" i="28"/>
  <c r="D83" i="28"/>
  <c r="AG112" i="28"/>
  <c r="AG172" i="28"/>
  <c r="AG51" i="28"/>
  <c r="AG82" i="28"/>
  <c r="AC112" i="28"/>
  <c r="AC172" i="28"/>
  <c r="AC51" i="28"/>
  <c r="AC82" i="28"/>
  <c r="Y112" i="28"/>
  <c r="Y172" i="28"/>
  <c r="Y51" i="28"/>
  <c r="Y82" i="28"/>
  <c r="U112" i="28"/>
  <c r="U172" i="28"/>
  <c r="U51" i="28"/>
  <c r="U82" i="28"/>
  <c r="O112" i="28"/>
  <c r="O172" i="28"/>
  <c r="O51" i="28"/>
  <c r="O82" i="28"/>
  <c r="K112" i="28"/>
  <c r="K172" i="28"/>
  <c r="K51" i="28"/>
  <c r="K82" i="28"/>
  <c r="E112" i="28"/>
  <c r="E172" i="28"/>
  <c r="E51" i="28"/>
  <c r="E82" i="28"/>
  <c r="AD111" i="28"/>
  <c r="AD171" i="28"/>
  <c r="AD50" i="28"/>
  <c r="AD81" i="28"/>
  <c r="Z111" i="28"/>
  <c r="Z171" i="28"/>
  <c r="Z50" i="28"/>
  <c r="Z81" i="28"/>
  <c r="V111" i="28"/>
  <c r="V171" i="28"/>
  <c r="V50" i="28"/>
  <c r="V81" i="28"/>
  <c r="R111" i="28"/>
  <c r="R171" i="28"/>
  <c r="R50" i="28"/>
  <c r="R81" i="28"/>
  <c r="N111" i="28"/>
  <c r="N171" i="28"/>
  <c r="N50" i="28"/>
  <c r="N81" i="28"/>
  <c r="J111" i="28"/>
  <c r="J171" i="28"/>
  <c r="J50" i="28"/>
  <c r="J81" i="28"/>
  <c r="H111" i="28"/>
  <c r="H171" i="28"/>
  <c r="H50" i="28"/>
  <c r="H81" i="28"/>
  <c r="D111" i="28"/>
  <c r="D171" i="28"/>
  <c r="D50" i="28"/>
  <c r="D81" i="28"/>
  <c r="AG110" i="28"/>
  <c r="AG170" i="28"/>
  <c r="AG49" i="28"/>
  <c r="AG80" i="28"/>
  <c r="AC110" i="28"/>
  <c r="AC170" i="28"/>
  <c r="AC49" i="28"/>
  <c r="AC80" i="28"/>
  <c r="Y110" i="28"/>
  <c r="Y170" i="28"/>
  <c r="Y49" i="28"/>
  <c r="Y80" i="28"/>
  <c r="U110" i="28"/>
  <c r="U170" i="28"/>
  <c r="U49" i="28"/>
  <c r="U80" i="28"/>
  <c r="O110" i="28"/>
  <c r="O170" i="28"/>
  <c r="O49" i="28"/>
  <c r="O80" i="28"/>
  <c r="K110" i="28"/>
  <c r="K170" i="28"/>
  <c r="K49" i="28"/>
  <c r="K80" i="28"/>
  <c r="E110" i="28"/>
  <c r="E170" i="28"/>
  <c r="E49" i="28"/>
  <c r="E80" i="28"/>
  <c r="AD109" i="28"/>
  <c r="AD169" i="28"/>
  <c r="AD48" i="28"/>
  <c r="AD79" i="28"/>
  <c r="Z109" i="28"/>
  <c r="Z169" i="28"/>
  <c r="Z48" i="28"/>
  <c r="Z79" i="28"/>
  <c r="V109" i="28"/>
  <c r="V169" i="28"/>
  <c r="V48" i="28"/>
  <c r="V79" i="28"/>
  <c r="R109" i="28"/>
  <c r="R169" i="28"/>
  <c r="R48" i="28"/>
  <c r="R79" i="28"/>
  <c r="N109" i="28"/>
  <c r="N169" i="28"/>
  <c r="N48" i="28"/>
  <c r="N79" i="28"/>
  <c r="J109" i="28"/>
  <c r="J169" i="28"/>
  <c r="J48" i="28"/>
  <c r="J79" i="28"/>
  <c r="H109" i="28"/>
  <c r="H169" i="28"/>
  <c r="H48" i="28"/>
  <c r="H79" i="28"/>
  <c r="D109" i="28"/>
  <c r="D169" i="28"/>
  <c r="D48" i="28"/>
  <c r="D79" i="28"/>
  <c r="AC114" i="28"/>
  <c r="AC174" i="28"/>
  <c r="AC53" i="28"/>
  <c r="AC84" i="28"/>
  <c r="Y114" i="28"/>
  <c r="Y174" i="28"/>
  <c r="Y53" i="28"/>
  <c r="Y84" i="28"/>
  <c r="U114" i="28"/>
  <c r="U174" i="28"/>
  <c r="U53" i="28"/>
  <c r="U84" i="28"/>
  <c r="O114" i="28"/>
  <c r="O174" i="28"/>
  <c r="O53" i="28"/>
  <c r="O84" i="28"/>
  <c r="K114" i="28"/>
  <c r="K174" i="28"/>
  <c r="K53" i="28"/>
  <c r="K84" i="28"/>
  <c r="E114" i="28"/>
  <c r="E174" i="28"/>
  <c r="E53" i="28"/>
  <c r="E84" i="28"/>
  <c r="AD113" i="28"/>
  <c r="AD173" i="28"/>
  <c r="AD52" i="28"/>
  <c r="AD83" i="28"/>
  <c r="Z113" i="28"/>
  <c r="Z173" i="28"/>
  <c r="Z52" i="28"/>
  <c r="Z83" i="28"/>
  <c r="V113" i="28"/>
  <c r="V173" i="28"/>
  <c r="V52" i="28"/>
  <c r="V83" i="28"/>
  <c r="R113" i="28"/>
  <c r="R173" i="28"/>
  <c r="R52" i="28"/>
  <c r="R83" i="28"/>
  <c r="M113" i="28"/>
  <c r="M173" i="28"/>
  <c r="M52" i="28"/>
  <c r="M83" i="28"/>
  <c r="I113" i="28"/>
  <c r="I173" i="28"/>
  <c r="I52" i="28"/>
  <c r="I83" i="28"/>
  <c r="E113" i="28"/>
  <c r="E173" i="28"/>
  <c r="E52" i="28"/>
  <c r="E83" i="28"/>
  <c r="AD51" i="28"/>
  <c r="AD112" i="28"/>
  <c r="AD172" i="28"/>
  <c r="AD82" i="28"/>
  <c r="Z51" i="28"/>
  <c r="Z112" i="28"/>
  <c r="Z172" i="28"/>
  <c r="Z82" i="28"/>
  <c r="V51" i="28"/>
  <c r="V112" i="28"/>
  <c r="V172" i="28"/>
  <c r="V82" i="28"/>
  <c r="R51" i="28"/>
  <c r="R112" i="28"/>
  <c r="R172" i="28"/>
  <c r="R82" i="28"/>
  <c r="N51" i="28"/>
  <c r="N112" i="28"/>
  <c r="N172" i="28"/>
  <c r="N82" i="28"/>
  <c r="J51" i="28"/>
  <c r="J112" i="28"/>
  <c r="J172" i="28"/>
  <c r="J82" i="28"/>
  <c r="F51" i="28"/>
  <c r="F112" i="28"/>
  <c r="F172" i="28"/>
  <c r="F82" i="28"/>
  <c r="AE111" i="28"/>
  <c r="AE171" i="28"/>
  <c r="AE50" i="28"/>
  <c r="AE81" i="28"/>
  <c r="AA111" i="28"/>
  <c r="AA171" i="28"/>
  <c r="AA50" i="28"/>
  <c r="AA81" i="28"/>
  <c r="W111" i="28"/>
  <c r="W171" i="28"/>
  <c r="W50" i="28"/>
  <c r="W81" i="28"/>
  <c r="S111" i="28"/>
  <c r="S171" i="28"/>
  <c r="S50" i="28"/>
  <c r="S81" i="28"/>
  <c r="Q111" i="28"/>
  <c r="Q171" i="28"/>
  <c r="Q50" i="28"/>
  <c r="Q81" i="28"/>
  <c r="M111" i="28"/>
  <c r="M171" i="28"/>
  <c r="M50" i="28"/>
  <c r="M81" i="28"/>
  <c r="I111" i="28"/>
  <c r="I171" i="28"/>
  <c r="I50" i="28"/>
  <c r="I81" i="28"/>
  <c r="G111" i="28"/>
  <c r="G171" i="28"/>
  <c r="G50" i="28"/>
  <c r="G81" i="28"/>
  <c r="C111" i="28"/>
  <c r="C171" i="28"/>
  <c r="C50" i="28"/>
  <c r="C81" i="28"/>
  <c r="AF49" i="28"/>
  <c r="AF110" i="28"/>
  <c r="AF170" i="28"/>
  <c r="AF80" i="28"/>
  <c r="AB49" i="28"/>
  <c r="AB110" i="28"/>
  <c r="AB170" i="28"/>
  <c r="AB80" i="28"/>
  <c r="X49" i="28"/>
  <c r="X110" i="28"/>
  <c r="X170" i="28"/>
  <c r="X80" i="28"/>
  <c r="T49" i="28"/>
  <c r="T110" i="28"/>
  <c r="T170" i="28"/>
  <c r="T80" i="28"/>
  <c r="P49" i="28"/>
  <c r="P110" i="28"/>
  <c r="P170" i="28"/>
  <c r="P80" i="28"/>
  <c r="L49" i="28"/>
  <c r="L110" i="28"/>
  <c r="L170" i="28"/>
  <c r="L80" i="28"/>
  <c r="H49" i="28"/>
  <c r="H110" i="28"/>
  <c r="H170" i="28"/>
  <c r="H80" i="28"/>
  <c r="D49" i="28"/>
  <c r="D110" i="28"/>
  <c r="D170" i="28"/>
  <c r="D80" i="28"/>
  <c r="AG109" i="28"/>
  <c r="AG169" i="28"/>
  <c r="AG48" i="28"/>
  <c r="AG79" i="28"/>
  <c r="AC109" i="28"/>
  <c r="AC169" i="28"/>
  <c r="AC48" i="28"/>
  <c r="AC79" i="28"/>
  <c r="Y109" i="28"/>
  <c r="Y169" i="28"/>
  <c r="Y48" i="28"/>
  <c r="Y79" i="28"/>
  <c r="U109" i="28"/>
  <c r="U169" i="28"/>
  <c r="U48" i="28"/>
  <c r="U79" i="28"/>
  <c r="O109" i="28"/>
  <c r="O169" i="28"/>
  <c r="O48" i="28"/>
  <c r="O79" i="28"/>
  <c r="K109" i="28"/>
  <c r="K169" i="28"/>
  <c r="K48" i="28"/>
  <c r="K79" i="28"/>
  <c r="E109" i="28"/>
  <c r="E169" i="28"/>
  <c r="E48" i="28"/>
  <c r="E79" i="28"/>
  <c r="AM99" i="5"/>
  <c r="AN99" i="5"/>
  <c r="AR129" i="5"/>
  <c r="AN129" i="5"/>
  <c r="AM129" i="5"/>
  <c r="AN66" i="5"/>
  <c r="AM66" i="5"/>
  <c r="AM95" i="5"/>
  <c r="AN95" i="5"/>
  <c r="AR125" i="5"/>
  <c r="AN125" i="5"/>
  <c r="AM125" i="5"/>
  <c r="AN62" i="5"/>
  <c r="AM62" i="5"/>
  <c r="AM91" i="5"/>
  <c r="AN91" i="5"/>
  <c r="AR121" i="5"/>
  <c r="AN121" i="5"/>
  <c r="AM121" i="5"/>
  <c r="AN58" i="5"/>
  <c r="AM58" i="5"/>
  <c r="AM87" i="5"/>
  <c r="AN87" i="5"/>
  <c r="AR117" i="5"/>
  <c r="AN117" i="5"/>
  <c r="AM117" i="5"/>
  <c r="AN54" i="5"/>
  <c r="AM54" i="5"/>
  <c r="AM51" i="5"/>
  <c r="AN51" i="5"/>
  <c r="AN80" i="5"/>
  <c r="AM80" i="5"/>
  <c r="AR110" i="5"/>
  <c r="AN110" i="5"/>
  <c r="AM110" i="5"/>
  <c r="AM69" i="5"/>
  <c r="AN69" i="5"/>
  <c r="AN98" i="5"/>
  <c r="AM98" i="5"/>
  <c r="AR128" i="5"/>
  <c r="AN128" i="5"/>
  <c r="AM128" i="5"/>
  <c r="AM65" i="5"/>
  <c r="AN65" i="5"/>
  <c r="AN94" i="5"/>
  <c r="AM94" i="5"/>
  <c r="AR124" i="5"/>
  <c r="AN124" i="5"/>
  <c r="AM124" i="5"/>
  <c r="AM61" i="5"/>
  <c r="AN61" i="5"/>
  <c r="AN90" i="5"/>
  <c r="AM90" i="5"/>
  <c r="AR120" i="5"/>
  <c r="AN120" i="5"/>
  <c r="AM120" i="5"/>
  <c r="AM57" i="5"/>
  <c r="AN57" i="5"/>
  <c r="AN86" i="5"/>
  <c r="AM86" i="5"/>
  <c r="AR116" i="5"/>
  <c r="AN116" i="5"/>
  <c r="AM116" i="5"/>
  <c r="AM53" i="5"/>
  <c r="AN53" i="5"/>
  <c r="AM83" i="5"/>
  <c r="AN83" i="5"/>
  <c r="AR113" i="5"/>
  <c r="AN113" i="5"/>
  <c r="AM113" i="5"/>
  <c r="AN50" i="5"/>
  <c r="AM50" i="5"/>
  <c r="AM79" i="5"/>
  <c r="AN79" i="5"/>
  <c r="AR109" i="5"/>
  <c r="AN109" i="5"/>
  <c r="AM109" i="5"/>
  <c r="F107" i="5"/>
  <c r="F167" i="5"/>
  <c r="F46" i="5"/>
  <c r="F77" i="5"/>
  <c r="L107" i="5"/>
  <c r="L167" i="5"/>
  <c r="L46" i="5"/>
  <c r="L77" i="5"/>
  <c r="R107" i="5"/>
  <c r="R167" i="5"/>
  <c r="R46" i="5"/>
  <c r="R77" i="5"/>
  <c r="V107" i="5"/>
  <c r="V167" i="5"/>
  <c r="V46" i="5"/>
  <c r="V77" i="5"/>
  <c r="Z107" i="5"/>
  <c r="Z167" i="5"/>
  <c r="Z46" i="5"/>
  <c r="Z77" i="5"/>
  <c r="AB107" i="5"/>
  <c r="AB167" i="5"/>
  <c r="AB46" i="5"/>
  <c r="AB77" i="5"/>
  <c r="AD107" i="5"/>
  <c r="AD167" i="5"/>
  <c r="AD46" i="5"/>
  <c r="AD77" i="5"/>
  <c r="AF107" i="5"/>
  <c r="AF167" i="5"/>
  <c r="AF46" i="5"/>
  <c r="AF77" i="5"/>
  <c r="C108" i="5"/>
  <c r="C168" i="5"/>
  <c r="C47" i="5"/>
  <c r="C78" i="5"/>
  <c r="E108" i="5"/>
  <c r="E168" i="5"/>
  <c r="E47" i="5"/>
  <c r="E78" i="5"/>
  <c r="G108" i="5"/>
  <c r="G168" i="5"/>
  <c r="G47" i="5"/>
  <c r="G78" i="5"/>
  <c r="I108" i="5"/>
  <c r="I168" i="5"/>
  <c r="I47" i="5"/>
  <c r="I78" i="5"/>
  <c r="K108" i="5"/>
  <c r="K168" i="5"/>
  <c r="K47" i="5"/>
  <c r="K78" i="5"/>
  <c r="M108" i="5"/>
  <c r="M168" i="5"/>
  <c r="M47" i="5"/>
  <c r="M78" i="5"/>
  <c r="O108" i="5"/>
  <c r="O168" i="5"/>
  <c r="O47" i="5"/>
  <c r="O78" i="5"/>
  <c r="Q108" i="5"/>
  <c r="Q168" i="5"/>
  <c r="Q47" i="5"/>
  <c r="Q78" i="5"/>
  <c r="S108" i="5"/>
  <c r="S168" i="5"/>
  <c r="S47" i="5"/>
  <c r="S78" i="5"/>
  <c r="U108" i="5"/>
  <c r="U168" i="5"/>
  <c r="U47" i="5"/>
  <c r="U78" i="5"/>
  <c r="W108" i="5"/>
  <c r="W168" i="5"/>
  <c r="W47" i="5"/>
  <c r="W78" i="5"/>
  <c r="Y108" i="5"/>
  <c r="Y168" i="5"/>
  <c r="Y47" i="5"/>
  <c r="Y78" i="5"/>
  <c r="AA108" i="5"/>
  <c r="AA168" i="5"/>
  <c r="AA47" i="5"/>
  <c r="AA78" i="5"/>
  <c r="AC108" i="5"/>
  <c r="AC168" i="5"/>
  <c r="AC47" i="5"/>
  <c r="AC78" i="5"/>
  <c r="AE108" i="5"/>
  <c r="AE168" i="5"/>
  <c r="AE47" i="5"/>
  <c r="AE78" i="5"/>
  <c r="AD69" i="28"/>
  <c r="AD130" i="28"/>
  <c r="AD190" i="28"/>
  <c r="AD100" i="28"/>
  <c r="Z69" i="28"/>
  <c r="Z130" i="28"/>
  <c r="Z190" i="28"/>
  <c r="Z100" i="28"/>
  <c r="V69" i="28"/>
  <c r="V130" i="28"/>
  <c r="V190" i="28"/>
  <c r="V100" i="28"/>
  <c r="R69" i="28"/>
  <c r="R130" i="28"/>
  <c r="R190" i="28"/>
  <c r="R100" i="28"/>
  <c r="N69" i="28"/>
  <c r="N130" i="28"/>
  <c r="N190" i="28"/>
  <c r="N100" i="28"/>
  <c r="J69" i="28"/>
  <c r="J130" i="28"/>
  <c r="J190" i="28"/>
  <c r="J100" i="28"/>
  <c r="H69" i="28"/>
  <c r="H130" i="28"/>
  <c r="H190" i="28"/>
  <c r="H100" i="28"/>
  <c r="D69" i="28"/>
  <c r="D130" i="28"/>
  <c r="D190" i="28"/>
  <c r="D100" i="28"/>
  <c r="AG129" i="28"/>
  <c r="AG189" i="28"/>
  <c r="AG68" i="28"/>
  <c r="AG99" i="28"/>
  <c r="AC129" i="28"/>
  <c r="AC189" i="28"/>
  <c r="AC68" i="28"/>
  <c r="AC99" i="28"/>
  <c r="Y129" i="28"/>
  <c r="Y189" i="28"/>
  <c r="Y68" i="28"/>
  <c r="Y99" i="28"/>
  <c r="U129" i="28"/>
  <c r="U189" i="28"/>
  <c r="U68" i="28"/>
  <c r="U99" i="28"/>
  <c r="O129" i="28"/>
  <c r="O189" i="28"/>
  <c r="O68" i="28"/>
  <c r="O99" i="28"/>
  <c r="K129" i="28"/>
  <c r="K189" i="28"/>
  <c r="K68" i="28"/>
  <c r="K99" i="28"/>
  <c r="E129" i="28"/>
  <c r="E189" i="28"/>
  <c r="E68" i="28"/>
  <c r="E99" i="28"/>
  <c r="AD67" i="28"/>
  <c r="AD128" i="28"/>
  <c r="AD188" i="28"/>
  <c r="AD98" i="28"/>
  <c r="Z67" i="28"/>
  <c r="Z128" i="28"/>
  <c r="Z188" i="28"/>
  <c r="Z98" i="28"/>
  <c r="V67" i="28"/>
  <c r="V128" i="28"/>
  <c r="V188" i="28"/>
  <c r="V98" i="28"/>
  <c r="R67" i="28"/>
  <c r="R128" i="28"/>
  <c r="R188" i="28"/>
  <c r="R98" i="28"/>
  <c r="N67" i="28"/>
  <c r="N128" i="28"/>
  <c r="N188" i="28"/>
  <c r="N98" i="28"/>
  <c r="J67" i="28"/>
  <c r="J128" i="28"/>
  <c r="J188" i="28"/>
  <c r="J98" i="28"/>
  <c r="H67" i="28"/>
  <c r="H128" i="28"/>
  <c r="H188" i="28"/>
  <c r="H98" i="28"/>
  <c r="D67" i="28"/>
  <c r="D128" i="28"/>
  <c r="D188" i="28"/>
  <c r="D98" i="28"/>
  <c r="AG127" i="28"/>
  <c r="AG187" i="28"/>
  <c r="AG66" i="28"/>
  <c r="AG97" i="28"/>
  <c r="AC127" i="28"/>
  <c r="AC187" i="28"/>
  <c r="AC66" i="28"/>
  <c r="AC97" i="28"/>
  <c r="Y127" i="28"/>
  <c r="Y187" i="28"/>
  <c r="Y66" i="28"/>
  <c r="Y97" i="28"/>
  <c r="U127" i="28"/>
  <c r="U187" i="28"/>
  <c r="U66" i="28"/>
  <c r="U97" i="28"/>
  <c r="O127" i="28"/>
  <c r="O187" i="28"/>
  <c r="O66" i="28"/>
  <c r="O97" i="28"/>
  <c r="K127" i="28"/>
  <c r="K187" i="28"/>
  <c r="K66" i="28"/>
  <c r="K97" i="28"/>
  <c r="E127" i="28"/>
  <c r="E187" i="28"/>
  <c r="E66" i="28"/>
  <c r="E97" i="28"/>
  <c r="AD65" i="28"/>
  <c r="AD126" i="28"/>
  <c r="AD186" i="28"/>
  <c r="AD96" i="28"/>
  <c r="Z65" i="28"/>
  <c r="Z126" i="28"/>
  <c r="Z186" i="28"/>
  <c r="Z96" i="28"/>
  <c r="V65" i="28"/>
  <c r="V126" i="28"/>
  <c r="V186" i="28"/>
  <c r="V96" i="28"/>
  <c r="R65" i="28"/>
  <c r="R126" i="28"/>
  <c r="R186" i="28"/>
  <c r="R96" i="28"/>
  <c r="N65" i="28"/>
  <c r="N126" i="28"/>
  <c r="N186" i="28"/>
  <c r="N96" i="28"/>
  <c r="J65" i="28"/>
  <c r="J126" i="28"/>
  <c r="J186" i="28"/>
  <c r="J96" i="28"/>
  <c r="H65" i="28"/>
  <c r="H126" i="28"/>
  <c r="H186" i="28"/>
  <c r="H96" i="28"/>
  <c r="D65" i="28"/>
  <c r="D126" i="28"/>
  <c r="D186" i="28"/>
  <c r="D96" i="28"/>
  <c r="AG125" i="28"/>
  <c r="AG185" i="28"/>
  <c r="AG64" i="28"/>
  <c r="AG95" i="28"/>
  <c r="AC125" i="28"/>
  <c r="AC185" i="28"/>
  <c r="AC64" i="28"/>
  <c r="AC95" i="28"/>
  <c r="Y125" i="28"/>
  <c r="Y185" i="28"/>
  <c r="Y64" i="28"/>
  <c r="Y95" i="28"/>
  <c r="U125" i="28"/>
  <c r="U185" i="28"/>
  <c r="U64" i="28"/>
  <c r="U95" i="28"/>
  <c r="O125" i="28"/>
  <c r="O185" i="28"/>
  <c r="O64" i="28"/>
  <c r="O95" i="28"/>
  <c r="K125" i="28"/>
  <c r="K185" i="28"/>
  <c r="K64" i="28"/>
  <c r="K95" i="28"/>
  <c r="E125" i="28"/>
  <c r="E185" i="28"/>
  <c r="E64" i="28"/>
  <c r="E95" i="28"/>
  <c r="AD63" i="28"/>
  <c r="AD124" i="28"/>
  <c r="AD184" i="28"/>
  <c r="AD94" i="28"/>
  <c r="Z63" i="28"/>
  <c r="Z124" i="28"/>
  <c r="Z184" i="28"/>
  <c r="Z94" i="28"/>
  <c r="V63" i="28"/>
  <c r="V124" i="28"/>
  <c r="V184" i="28"/>
  <c r="V94" i="28"/>
  <c r="R63" i="28"/>
  <c r="R124" i="28"/>
  <c r="R184" i="28"/>
  <c r="R94" i="28"/>
  <c r="N63" i="28"/>
  <c r="N124" i="28"/>
  <c r="N184" i="28"/>
  <c r="N94" i="28"/>
  <c r="J63" i="28"/>
  <c r="J124" i="28"/>
  <c r="J184" i="28"/>
  <c r="J94" i="28"/>
  <c r="H63" i="28"/>
  <c r="H124" i="28"/>
  <c r="H184" i="28"/>
  <c r="H94" i="28"/>
  <c r="D63" i="28"/>
  <c r="D124" i="28"/>
  <c r="D184" i="28"/>
  <c r="D94" i="28"/>
  <c r="AG123" i="28"/>
  <c r="AG183" i="28"/>
  <c r="AG62" i="28"/>
  <c r="AG93" i="28"/>
  <c r="AC123" i="28"/>
  <c r="AC183" i="28"/>
  <c r="AC62" i="28"/>
  <c r="AC93" i="28"/>
  <c r="Y123" i="28"/>
  <c r="Y183" i="28"/>
  <c r="Y62" i="28"/>
  <c r="Y93" i="28"/>
  <c r="U123" i="28"/>
  <c r="U183" i="28"/>
  <c r="U62" i="28"/>
  <c r="U93" i="28"/>
  <c r="O123" i="28"/>
  <c r="O183" i="28"/>
  <c r="O62" i="28"/>
  <c r="O93" i="28"/>
  <c r="K123" i="28"/>
  <c r="K183" i="28"/>
  <c r="K62" i="28"/>
  <c r="K93" i="28"/>
  <c r="E123" i="28"/>
  <c r="E183" i="28"/>
  <c r="E62" i="28"/>
  <c r="E93" i="28"/>
  <c r="AD61" i="28"/>
  <c r="AD122" i="28"/>
  <c r="AD182" i="28"/>
  <c r="AD92" i="28"/>
  <c r="Z61" i="28"/>
  <c r="Z122" i="28"/>
  <c r="Z182" i="28"/>
  <c r="Z92" i="28"/>
  <c r="V61" i="28"/>
  <c r="V122" i="28"/>
  <c r="V182" i="28"/>
  <c r="V92" i="28"/>
  <c r="R61" i="28"/>
  <c r="R122" i="28"/>
  <c r="R182" i="28"/>
  <c r="R92" i="28"/>
  <c r="N61" i="28"/>
  <c r="N122" i="28"/>
  <c r="N182" i="28"/>
  <c r="N92" i="28"/>
  <c r="J61" i="28"/>
  <c r="J122" i="28"/>
  <c r="J182" i="28"/>
  <c r="J92" i="28"/>
  <c r="H61" i="28"/>
  <c r="H122" i="28"/>
  <c r="H182" i="28"/>
  <c r="H92" i="28"/>
  <c r="D61" i="28"/>
  <c r="D122" i="28"/>
  <c r="D182" i="28"/>
  <c r="D92" i="28"/>
  <c r="AG121" i="28"/>
  <c r="AG181" i="28"/>
  <c r="AG60" i="28"/>
  <c r="AG91" i="28"/>
  <c r="AC121" i="28"/>
  <c r="AC181" i="28"/>
  <c r="AC60" i="28"/>
  <c r="AC91" i="28"/>
  <c r="Y121" i="28"/>
  <c r="Y181" i="28"/>
  <c r="Y60" i="28"/>
  <c r="Y91" i="28"/>
  <c r="U121" i="28"/>
  <c r="U181" i="28"/>
  <c r="U60" i="28"/>
  <c r="U91" i="28"/>
  <c r="O121" i="28"/>
  <c r="O181" i="28"/>
  <c r="O60" i="28"/>
  <c r="O91" i="28"/>
  <c r="K121" i="28"/>
  <c r="K181" i="28"/>
  <c r="K60" i="28"/>
  <c r="K91" i="28"/>
  <c r="E121" i="28"/>
  <c r="E181" i="28"/>
  <c r="E60" i="28"/>
  <c r="E91" i="28"/>
  <c r="AD59" i="28"/>
  <c r="AD120" i="28"/>
  <c r="AD180" i="28"/>
  <c r="AD90" i="28"/>
  <c r="Z59" i="28"/>
  <c r="Z120" i="28"/>
  <c r="Z180" i="28"/>
  <c r="Z90" i="28"/>
  <c r="V59" i="28"/>
  <c r="V120" i="28"/>
  <c r="V180" i="28"/>
  <c r="V90" i="28"/>
  <c r="R59" i="28"/>
  <c r="R120" i="28"/>
  <c r="R180" i="28"/>
  <c r="R90" i="28"/>
  <c r="N59" i="28"/>
  <c r="N120" i="28"/>
  <c r="N180" i="28"/>
  <c r="N90" i="28"/>
  <c r="J59" i="28"/>
  <c r="J120" i="28"/>
  <c r="J180" i="28"/>
  <c r="J90" i="28"/>
  <c r="H59" i="28"/>
  <c r="H120" i="28"/>
  <c r="H180" i="28"/>
  <c r="H90" i="28"/>
  <c r="D59" i="28"/>
  <c r="D120" i="28"/>
  <c r="D180" i="28"/>
  <c r="D90" i="28"/>
  <c r="AG119" i="28"/>
  <c r="AG179" i="28"/>
  <c r="AG58" i="28"/>
  <c r="AG89" i="28"/>
  <c r="AC119" i="28"/>
  <c r="AC179" i="28"/>
  <c r="AC58" i="28"/>
  <c r="AC89" i="28"/>
  <c r="Y119" i="28"/>
  <c r="Y179" i="28"/>
  <c r="Y58" i="28"/>
  <c r="Y89" i="28"/>
  <c r="U119" i="28"/>
  <c r="U179" i="28"/>
  <c r="U58" i="28"/>
  <c r="U89" i="28"/>
  <c r="O119" i="28"/>
  <c r="O179" i="28"/>
  <c r="O58" i="28"/>
  <c r="O89" i="28"/>
  <c r="K119" i="28"/>
  <c r="K179" i="28"/>
  <c r="K58" i="28"/>
  <c r="K89" i="28"/>
  <c r="E119" i="28"/>
  <c r="E179" i="28"/>
  <c r="E58" i="28"/>
  <c r="E89" i="28"/>
  <c r="AD57" i="28"/>
  <c r="AD118" i="28"/>
  <c r="AD178" i="28"/>
  <c r="AD88" i="28"/>
  <c r="Z57" i="28"/>
  <c r="Z118" i="28"/>
  <c r="Z178" i="28"/>
  <c r="Z88" i="28"/>
  <c r="V57" i="28"/>
  <c r="V118" i="28"/>
  <c r="V178" i="28"/>
  <c r="V88" i="28"/>
  <c r="R57" i="28"/>
  <c r="R118" i="28"/>
  <c r="R178" i="28"/>
  <c r="R88" i="28"/>
  <c r="N57" i="28"/>
  <c r="N118" i="28"/>
  <c r="N178" i="28"/>
  <c r="N88" i="28"/>
  <c r="J57" i="28"/>
  <c r="J118" i="28"/>
  <c r="J178" i="28"/>
  <c r="J88" i="28"/>
  <c r="H57" i="28"/>
  <c r="H118" i="28"/>
  <c r="H178" i="28"/>
  <c r="H88" i="28"/>
  <c r="D57" i="28"/>
  <c r="D118" i="28"/>
  <c r="D178" i="28"/>
  <c r="D88" i="28"/>
  <c r="AG117" i="28"/>
  <c r="AG177" i="28"/>
  <c r="AG56" i="28"/>
  <c r="AG87" i="28"/>
  <c r="AC117" i="28"/>
  <c r="AC177" i="28"/>
  <c r="AC56" i="28"/>
  <c r="AC87" i="28"/>
  <c r="Y117" i="28"/>
  <c r="Y177" i="28"/>
  <c r="Y56" i="28"/>
  <c r="Y87" i="28"/>
  <c r="U117" i="28"/>
  <c r="U177" i="28"/>
  <c r="U56" i="28"/>
  <c r="U87" i="28"/>
  <c r="O117" i="28"/>
  <c r="O177" i="28"/>
  <c r="O56" i="28"/>
  <c r="O87" i="28"/>
  <c r="K117" i="28"/>
  <c r="K177" i="28"/>
  <c r="K56" i="28"/>
  <c r="K87" i="28"/>
  <c r="E117" i="28"/>
  <c r="E177" i="28"/>
  <c r="E56" i="28"/>
  <c r="E87" i="28"/>
  <c r="AD55" i="28"/>
  <c r="AD116" i="28"/>
  <c r="AD176" i="28"/>
  <c r="AD86" i="28"/>
  <c r="Z55" i="28"/>
  <c r="Z116" i="28"/>
  <c r="Z176" i="28"/>
  <c r="Z86" i="28"/>
  <c r="V55" i="28"/>
  <c r="V116" i="28"/>
  <c r="V176" i="28"/>
  <c r="V86" i="28"/>
  <c r="R55" i="28"/>
  <c r="R116" i="28"/>
  <c r="R176" i="28"/>
  <c r="R86" i="28"/>
  <c r="N55" i="28"/>
  <c r="N116" i="28"/>
  <c r="N176" i="28"/>
  <c r="N86" i="28"/>
  <c r="J55" i="28"/>
  <c r="J116" i="28"/>
  <c r="J176" i="28"/>
  <c r="J86" i="28"/>
  <c r="H55" i="28"/>
  <c r="H116" i="28"/>
  <c r="H176" i="28"/>
  <c r="H86" i="28"/>
  <c r="D55" i="28"/>
  <c r="D116" i="28"/>
  <c r="D176" i="28"/>
  <c r="D86" i="28"/>
  <c r="AG115" i="28"/>
  <c r="AG175" i="28"/>
  <c r="AG54" i="28"/>
  <c r="AG85" i="28"/>
  <c r="AC115" i="28"/>
  <c r="AC175" i="28"/>
  <c r="AC54" i="28"/>
  <c r="AC85" i="28"/>
  <c r="Y115" i="28"/>
  <c r="Y175" i="28"/>
  <c r="Y54" i="28"/>
  <c r="Y85" i="28"/>
  <c r="U115" i="28"/>
  <c r="U175" i="28"/>
  <c r="U54" i="28"/>
  <c r="U85" i="28"/>
  <c r="O115" i="28"/>
  <c r="O175" i="28"/>
  <c r="O54" i="28"/>
  <c r="O85" i="28"/>
  <c r="K115" i="28"/>
  <c r="K175" i="28"/>
  <c r="K54" i="28"/>
  <c r="K85" i="28"/>
  <c r="E115" i="28"/>
  <c r="E175" i="28"/>
  <c r="E54" i="28"/>
  <c r="E85" i="28"/>
  <c r="AD53" i="28"/>
  <c r="AD114" i="28"/>
  <c r="AD174" i="28"/>
  <c r="AD84" i="28"/>
  <c r="AE130" i="28"/>
  <c r="AE190" i="28"/>
  <c r="AE69" i="28"/>
  <c r="AE100" i="28"/>
  <c r="AA130" i="28"/>
  <c r="AA190" i="28"/>
  <c r="AA69" i="28"/>
  <c r="AA100" i="28"/>
  <c r="W130" i="28"/>
  <c r="W190" i="28"/>
  <c r="W69" i="28"/>
  <c r="W100" i="28"/>
  <c r="S130" i="28"/>
  <c r="S190" i="28"/>
  <c r="S69" i="28"/>
  <c r="S100" i="28"/>
  <c r="Q130" i="28"/>
  <c r="Q190" i="28"/>
  <c r="Q69" i="28"/>
  <c r="Q100" i="28"/>
  <c r="M130" i="28"/>
  <c r="M190" i="28"/>
  <c r="M69" i="28"/>
  <c r="M100" i="28"/>
  <c r="I130" i="28"/>
  <c r="I190" i="28"/>
  <c r="I69" i="28"/>
  <c r="I100" i="28"/>
  <c r="G130" i="28"/>
  <c r="G190" i="28"/>
  <c r="G69" i="28"/>
  <c r="G100" i="28"/>
  <c r="C130" i="28"/>
  <c r="C190" i="28"/>
  <c r="C69" i="28"/>
  <c r="C100" i="28"/>
  <c r="AF129" i="28"/>
  <c r="AF189" i="28"/>
  <c r="AF68" i="28"/>
  <c r="AF99" i="28"/>
  <c r="AB129" i="28"/>
  <c r="AB189" i="28"/>
  <c r="AB68" i="28"/>
  <c r="AB99" i="28"/>
  <c r="X129" i="28"/>
  <c r="X189" i="28"/>
  <c r="X68" i="28"/>
  <c r="X99" i="28"/>
  <c r="T129" i="28"/>
  <c r="T189" i="28"/>
  <c r="T68" i="28"/>
  <c r="T99" i="28"/>
  <c r="P129" i="28"/>
  <c r="P189" i="28"/>
  <c r="P68" i="28"/>
  <c r="P99" i="28"/>
  <c r="L129" i="28"/>
  <c r="L189" i="28"/>
  <c r="L68" i="28"/>
  <c r="L99" i="28"/>
  <c r="H129" i="28"/>
  <c r="H189" i="28"/>
  <c r="H68" i="28"/>
  <c r="H99" i="28"/>
  <c r="D129" i="28"/>
  <c r="D189" i="28"/>
  <c r="D68" i="28"/>
  <c r="D99" i="28"/>
  <c r="AG128" i="28"/>
  <c r="AG188" i="28"/>
  <c r="AG67" i="28"/>
  <c r="AG98" i="28"/>
  <c r="AC128" i="28"/>
  <c r="AC188" i="28"/>
  <c r="AC67" i="28"/>
  <c r="AC98" i="28"/>
  <c r="Y128" i="28"/>
  <c r="Y188" i="28"/>
  <c r="Y67" i="28"/>
  <c r="Y98" i="28"/>
  <c r="U128" i="28"/>
  <c r="U188" i="28"/>
  <c r="U67" i="28"/>
  <c r="U98" i="28"/>
  <c r="O128" i="28"/>
  <c r="O188" i="28"/>
  <c r="O67" i="28"/>
  <c r="O98" i="28"/>
  <c r="K128" i="28"/>
  <c r="K188" i="28"/>
  <c r="K67" i="28"/>
  <c r="K98" i="28"/>
  <c r="E128" i="28"/>
  <c r="E188" i="28"/>
  <c r="E67" i="28"/>
  <c r="E98" i="28"/>
  <c r="AD127" i="28"/>
  <c r="AD187" i="28"/>
  <c r="AD66" i="28"/>
  <c r="AD97" i="28"/>
  <c r="Z127" i="28"/>
  <c r="Z187" i="28"/>
  <c r="Z66" i="28"/>
  <c r="Z97" i="28"/>
  <c r="V127" i="28"/>
  <c r="V187" i="28"/>
  <c r="V66" i="28"/>
  <c r="V97" i="28"/>
  <c r="R127" i="28"/>
  <c r="R187" i="28"/>
  <c r="R66" i="28"/>
  <c r="R97" i="28"/>
  <c r="N127" i="28"/>
  <c r="N187" i="28"/>
  <c r="N66" i="28"/>
  <c r="N97" i="28"/>
  <c r="J127" i="28"/>
  <c r="J187" i="28"/>
  <c r="J66" i="28"/>
  <c r="J97" i="28"/>
  <c r="F127" i="28"/>
  <c r="F187" i="28"/>
  <c r="F66" i="28"/>
  <c r="F97" i="28"/>
  <c r="AE126" i="28"/>
  <c r="AE186" i="28"/>
  <c r="AE65" i="28"/>
  <c r="AE96" i="28"/>
  <c r="AA126" i="28"/>
  <c r="AA186" i="28"/>
  <c r="AA65" i="28"/>
  <c r="AA96" i="28"/>
  <c r="W126" i="28"/>
  <c r="W186" i="28"/>
  <c r="W65" i="28"/>
  <c r="W96" i="28"/>
  <c r="S126" i="28"/>
  <c r="S186" i="28"/>
  <c r="S65" i="28"/>
  <c r="S96" i="28"/>
  <c r="Q126" i="28"/>
  <c r="Q186" i="28"/>
  <c r="Q65" i="28"/>
  <c r="Q96" i="28"/>
  <c r="M126" i="28"/>
  <c r="M186" i="28"/>
  <c r="M65" i="28"/>
  <c r="M96" i="28"/>
  <c r="I126" i="28"/>
  <c r="I186" i="28"/>
  <c r="I65" i="28"/>
  <c r="I96" i="28"/>
  <c r="G126" i="28"/>
  <c r="G186" i="28"/>
  <c r="G65" i="28"/>
  <c r="G96" i="28"/>
  <c r="C126" i="28"/>
  <c r="C186" i="28"/>
  <c r="C65" i="28"/>
  <c r="C96" i="28"/>
  <c r="AF125" i="28"/>
  <c r="AF185" i="28"/>
  <c r="AF64" i="28"/>
  <c r="AF95" i="28"/>
  <c r="AB125" i="28"/>
  <c r="AB185" i="28"/>
  <c r="AB64" i="28"/>
  <c r="AB95" i="28"/>
  <c r="X125" i="28"/>
  <c r="X185" i="28"/>
  <c r="X64" i="28"/>
  <c r="X95" i="28"/>
  <c r="T125" i="28"/>
  <c r="T185" i="28"/>
  <c r="T64" i="28"/>
  <c r="T95" i="28"/>
  <c r="P125" i="28"/>
  <c r="P185" i="28"/>
  <c r="P64" i="28"/>
  <c r="P95" i="28"/>
  <c r="L125" i="28"/>
  <c r="L185" i="28"/>
  <c r="L64" i="28"/>
  <c r="L95" i="28"/>
  <c r="H125" i="28"/>
  <c r="H185" i="28"/>
  <c r="H64" i="28"/>
  <c r="H95" i="28"/>
  <c r="D125" i="28"/>
  <c r="D185" i="28"/>
  <c r="D64" i="28"/>
  <c r="D95" i="28"/>
  <c r="AG124" i="28"/>
  <c r="AG184" i="28"/>
  <c r="AG63" i="28"/>
  <c r="AG94" i="28"/>
  <c r="AC124" i="28"/>
  <c r="AC184" i="28"/>
  <c r="AC63" i="28"/>
  <c r="AC94" i="28"/>
  <c r="Y124" i="28"/>
  <c r="Y184" i="28"/>
  <c r="Y63" i="28"/>
  <c r="Y94" i="28"/>
  <c r="U124" i="28"/>
  <c r="U184" i="28"/>
  <c r="U63" i="28"/>
  <c r="U94" i="28"/>
  <c r="O124" i="28"/>
  <c r="O184" i="28"/>
  <c r="O63" i="28"/>
  <c r="O94" i="28"/>
  <c r="K124" i="28"/>
  <c r="K184" i="28"/>
  <c r="K63" i="28"/>
  <c r="K94" i="28"/>
  <c r="E124" i="28"/>
  <c r="E184" i="28"/>
  <c r="E63" i="28"/>
  <c r="E94" i="28"/>
  <c r="AD123" i="28"/>
  <c r="AD183" i="28"/>
  <c r="AD62" i="28"/>
  <c r="AD93" i="28"/>
  <c r="Z123" i="28"/>
  <c r="Z183" i="28"/>
  <c r="Z62" i="28"/>
  <c r="Z93" i="28"/>
  <c r="V123" i="28"/>
  <c r="V183" i="28"/>
  <c r="V62" i="28"/>
  <c r="V93" i="28"/>
  <c r="R123" i="28"/>
  <c r="R183" i="28"/>
  <c r="R62" i="28"/>
  <c r="R93" i="28"/>
  <c r="N123" i="28"/>
  <c r="N183" i="28"/>
  <c r="N62" i="28"/>
  <c r="N93" i="28"/>
  <c r="J123" i="28"/>
  <c r="J183" i="28"/>
  <c r="J62" i="28"/>
  <c r="J93" i="28"/>
  <c r="F123" i="28"/>
  <c r="F183" i="28"/>
  <c r="F62" i="28"/>
  <c r="F93" i="28"/>
  <c r="AE122" i="28"/>
  <c r="AE182" i="28"/>
  <c r="AE61" i="28"/>
  <c r="AE92" i="28"/>
  <c r="AA122" i="28"/>
  <c r="AA182" i="28"/>
  <c r="AA61" i="28"/>
  <c r="AA92" i="28"/>
  <c r="W122" i="28"/>
  <c r="W182" i="28"/>
  <c r="W61" i="28"/>
  <c r="W92" i="28"/>
  <c r="S122" i="28"/>
  <c r="S182" i="28"/>
  <c r="S61" i="28"/>
  <c r="S92" i="28"/>
  <c r="Q122" i="28"/>
  <c r="Q182" i="28"/>
  <c r="Q61" i="28"/>
  <c r="Q92" i="28"/>
  <c r="M122" i="28"/>
  <c r="M182" i="28"/>
  <c r="M61" i="28"/>
  <c r="M92" i="28"/>
  <c r="I122" i="28"/>
  <c r="I182" i="28"/>
  <c r="I61" i="28"/>
  <c r="I92" i="28"/>
  <c r="G122" i="28"/>
  <c r="G182" i="28"/>
  <c r="G61" i="28"/>
  <c r="G92" i="28"/>
  <c r="C122" i="28"/>
  <c r="C182" i="28"/>
  <c r="C61" i="28"/>
  <c r="C92" i="28"/>
  <c r="AF121" i="28"/>
  <c r="AF181" i="28"/>
  <c r="AF60" i="28"/>
  <c r="AF91" i="28"/>
  <c r="AB121" i="28"/>
  <c r="AB181" i="28"/>
  <c r="AB60" i="28"/>
  <c r="AB91" i="28"/>
  <c r="X121" i="28"/>
  <c r="X181" i="28"/>
  <c r="X60" i="28"/>
  <c r="X91" i="28"/>
  <c r="T121" i="28"/>
  <c r="T181" i="28"/>
  <c r="T60" i="28"/>
  <c r="T91" i="28"/>
  <c r="P121" i="28"/>
  <c r="P181" i="28"/>
  <c r="P60" i="28"/>
  <c r="P91" i="28"/>
  <c r="L121" i="28"/>
  <c r="L181" i="28"/>
  <c r="L60" i="28"/>
  <c r="L91" i="28"/>
  <c r="H121" i="28"/>
  <c r="H181" i="28"/>
  <c r="H60" i="28"/>
  <c r="H91" i="28"/>
  <c r="D121" i="28"/>
  <c r="D181" i="28"/>
  <c r="D60" i="28"/>
  <c r="D91" i="28"/>
  <c r="AG120" i="28"/>
  <c r="AG180" i="28"/>
  <c r="AG59" i="28"/>
  <c r="AG90" i="28"/>
  <c r="AC120" i="28"/>
  <c r="AC180" i="28"/>
  <c r="AC59" i="28"/>
  <c r="AC90" i="28"/>
  <c r="Y120" i="28"/>
  <c r="Y180" i="28"/>
  <c r="Y59" i="28"/>
  <c r="Y90" i="28"/>
  <c r="U120" i="28"/>
  <c r="U180" i="28"/>
  <c r="U59" i="28"/>
  <c r="U90" i="28"/>
  <c r="O120" i="28"/>
  <c r="O180" i="28"/>
  <c r="O59" i="28"/>
  <c r="O90" i="28"/>
  <c r="K120" i="28"/>
  <c r="K180" i="28"/>
  <c r="K59" i="28"/>
  <c r="K90" i="28"/>
  <c r="E120" i="28"/>
  <c r="E180" i="28"/>
  <c r="E59" i="28"/>
  <c r="E90" i="28"/>
  <c r="AD119" i="28"/>
  <c r="AD179" i="28"/>
  <c r="AD58" i="28"/>
  <c r="AD89" i="28"/>
  <c r="Z119" i="28"/>
  <c r="Z179" i="28"/>
  <c r="Z58" i="28"/>
  <c r="Z89" i="28"/>
  <c r="V119" i="28"/>
  <c r="V179" i="28"/>
  <c r="V58" i="28"/>
  <c r="V89" i="28"/>
  <c r="R119" i="28"/>
  <c r="R179" i="28"/>
  <c r="R58" i="28"/>
  <c r="R89" i="28"/>
  <c r="N119" i="28"/>
  <c r="N179" i="28"/>
  <c r="N58" i="28"/>
  <c r="N89" i="28"/>
  <c r="J119" i="28"/>
  <c r="J179" i="28"/>
  <c r="J58" i="28"/>
  <c r="J89" i="28"/>
  <c r="F119" i="28"/>
  <c r="F179" i="28"/>
  <c r="F58" i="28"/>
  <c r="F89" i="28"/>
  <c r="AE118" i="28"/>
  <c r="AE178" i="28"/>
  <c r="AE57" i="28"/>
  <c r="AE88" i="28"/>
  <c r="AA118" i="28"/>
  <c r="AA178" i="28"/>
  <c r="AA57" i="28"/>
  <c r="AA88" i="28"/>
  <c r="W118" i="28"/>
  <c r="W178" i="28"/>
  <c r="W57" i="28"/>
  <c r="W88" i="28"/>
  <c r="S118" i="28"/>
  <c r="S178" i="28"/>
  <c r="S57" i="28"/>
  <c r="S88" i="28"/>
  <c r="Q118" i="28"/>
  <c r="Q178" i="28"/>
  <c r="Q57" i="28"/>
  <c r="Q88" i="28"/>
  <c r="M118" i="28"/>
  <c r="M178" i="28"/>
  <c r="M57" i="28"/>
  <c r="M88" i="28"/>
  <c r="I118" i="28"/>
  <c r="I178" i="28"/>
  <c r="I57" i="28"/>
  <c r="I88" i="28"/>
  <c r="G118" i="28"/>
  <c r="G178" i="28"/>
  <c r="G57" i="28"/>
  <c r="G88" i="28"/>
  <c r="C118" i="28"/>
  <c r="C178" i="28"/>
  <c r="C57" i="28"/>
  <c r="C88" i="28"/>
  <c r="AF117" i="28"/>
  <c r="AF177" i="28"/>
  <c r="AF56" i="28"/>
  <c r="AF87" i="28"/>
  <c r="AB117" i="28"/>
  <c r="AB177" i="28"/>
  <c r="AB56" i="28"/>
  <c r="AB87" i="28"/>
  <c r="X117" i="28"/>
  <c r="X177" i="28"/>
  <c r="X56" i="28"/>
  <c r="X87" i="28"/>
  <c r="T117" i="28"/>
  <c r="T177" i="28"/>
  <c r="T56" i="28"/>
  <c r="T87" i="28"/>
  <c r="P117" i="28"/>
  <c r="P177" i="28"/>
  <c r="P56" i="28"/>
  <c r="P87" i="28"/>
  <c r="L117" i="28"/>
  <c r="L177" i="28"/>
  <c r="L56" i="28"/>
  <c r="L87" i="28"/>
  <c r="H117" i="28"/>
  <c r="H177" i="28"/>
  <c r="H56" i="28"/>
  <c r="H87" i="28"/>
  <c r="D117" i="28"/>
  <c r="D177" i="28"/>
  <c r="D56" i="28"/>
  <c r="D87" i="28"/>
  <c r="AG116" i="28"/>
  <c r="AG176" i="28"/>
  <c r="AG55" i="28"/>
  <c r="AG86" i="28"/>
  <c r="AC116" i="28"/>
  <c r="AC176" i="28"/>
  <c r="AC55" i="28"/>
  <c r="AC86" i="28"/>
  <c r="Y116" i="28"/>
  <c r="Y176" i="28"/>
  <c r="Y55" i="28"/>
  <c r="Y86" i="28"/>
  <c r="U116" i="28"/>
  <c r="U176" i="28"/>
  <c r="U55" i="28"/>
  <c r="U86" i="28"/>
  <c r="O116" i="28"/>
  <c r="O176" i="28"/>
  <c r="O55" i="28"/>
  <c r="O86" i="28"/>
  <c r="K116" i="28"/>
  <c r="K176" i="28"/>
  <c r="K55" i="28"/>
  <c r="K86" i="28"/>
  <c r="E116" i="28"/>
  <c r="E176" i="28"/>
  <c r="E55" i="28"/>
  <c r="E86" i="28"/>
  <c r="AD115" i="28"/>
  <c r="AD175" i="28"/>
  <c r="AD54" i="28"/>
  <c r="AD85" i="28"/>
  <c r="Z115" i="28"/>
  <c r="Z175" i="28"/>
  <c r="Z54" i="28"/>
  <c r="Z85" i="28"/>
  <c r="V115" i="28"/>
  <c r="V175" i="28"/>
  <c r="V54" i="28"/>
  <c r="V85" i="28"/>
  <c r="R115" i="28"/>
  <c r="R175" i="28"/>
  <c r="R54" i="28"/>
  <c r="R85" i="28"/>
  <c r="N115" i="28"/>
  <c r="N175" i="28"/>
  <c r="N54" i="28"/>
  <c r="N85" i="28"/>
  <c r="J115" i="28"/>
  <c r="J175" i="28"/>
  <c r="J54" i="28"/>
  <c r="J85" i="28"/>
  <c r="F115" i="28"/>
  <c r="F175" i="28"/>
  <c r="F54" i="28"/>
  <c r="F85" i="28"/>
  <c r="AE114" i="28"/>
  <c r="AE174" i="28"/>
  <c r="AE53" i="28"/>
  <c r="AE84" i="28"/>
  <c r="Z53" i="28"/>
  <c r="Z114" i="28"/>
  <c r="Z174" i="28"/>
  <c r="Z84" i="28"/>
  <c r="V53" i="28"/>
  <c r="V114" i="28"/>
  <c r="V174" i="28"/>
  <c r="V84" i="28"/>
  <c r="R53" i="28"/>
  <c r="R114" i="28"/>
  <c r="R174" i="28"/>
  <c r="R84" i="28"/>
  <c r="N53" i="28"/>
  <c r="N114" i="28"/>
  <c r="N174" i="28"/>
  <c r="N84" i="28"/>
  <c r="J53" i="28"/>
  <c r="J114" i="28"/>
  <c r="J174" i="28"/>
  <c r="J84" i="28"/>
  <c r="H53" i="28"/>
  <c r="H114" i="28"/>
  <c r="H174" i="28"/>
  <c r="H84" i="28"/>
  <c r="D53" i="28"/>
  <c r="D114" i="28"/>
  <c r="D174" i="28"/>
  <c r="D84" i="28"/>
  <c r="AG113" i="28"/>
  <c r="AG173" i="28"/>
  <c r="AG52" i="28"/>
  <c r="AG83" i="28"/>
  <c r="AC113" i="28"/>
  <c r="AC173" i="28"/>
  <c r="AC52" i="28"/>
  <c r="AC83" i="28"/>
  <c r="Y113" i="28"/>
  <c r="Y173" i="28"/>
  <c r="Y52" i="28"/>
  <c r="Y83" i="28"/>
  <c r="U113" i="28"/>
  <c r="U173" i="28"/>
  <c r="U52" i="28"/>
  <c r="U83" i="28"/>
  <c r="N113" i="28"/>
  <c r="N173" i="28"/>
  <c r="N52" i="28"/>
  <c r="N83" i="28"/>
  <c r="J113" i="28"/>
  <c r="J173" i="28"/>
  <c r="J52" i="28"/>
  <c r="J83" i="28"/>
  <c r="F113" i="28"/>
  <c r="F173" i="28"/>
  <c r="F52" i="28"/>
  <c r="F83" i="28"/>
  <c r="AE112" i="28"/>
  <c r="AE172" i="28"/>
  <c r="AE51" i="28"/>
  <c r="AE82" i="28"/>
  <c r="AA112" i="28"/>
  <c r="AA172" i="28"/>
  <c r="AA51" i="28"/>
  <c r="AA82" i="28"/>
  <c r="W112" i="28"/>
  <c r="W172" i="28"/>
  <c r="W51" i="28"/>
  <c r="W82" i="28"/>
  <c r="S112" i="28"/>
  <c r="S172" i="28"/>
  <c r="S51" i="28"/>
  <c r="S82" i="28"/>
  <c r="Q112" i="28"/>
  <c r="Q172" i="28"/>
  <c r="Q51" i="28"/>
  <c r="Q82" i="28"/>
  <c r="M112" i="28"/>
  <c r="M172" i="28"/>
  <c r="M51" i="28"/>
  <c r="M82" i="28"/>
  <c r="I112" i="28"/>
  <c r="I172" i="28"/>
  <c r="I51" i="28"/>
  <c r="I82" i="28"/>
  <c r="G112" i="28"/>
  <c r="G172" i="28"/>
  <c r="G51" i="28"/>
  <c r="G82" i="28"/>
  <c r="C112" i="28"/>
  <c r="C172" i="28"/>
  <c r="C51" i="28"/>
  <c r="C82" i="28"/>
  <c r="AF111" i="28"/>
  <c r="AF171" i="28"/>
  <c r="AF50" i="28"/>
  <c r="AF81" i="28"/>
  <c r="AB111" i="28"/>
  <c r="AB171" i="28"/>
  <c r="AB50" i="28"/>
  <c r="AB81" i="28"/>
  <c r="X111" i="28"/>
  <c r="X171" i="28"/>
  <c r="X50" i="28"/>
  <c r="X81" i="28"/>
  <c r="T111" i="28"/>
  <c r="T171" i="28"/>
  <c r="T50" i="28"/>
  <c r="T81" i="28"/>
  <c r="P111" i="28"/>
  <c r="P171" i="28"/>
  <c r="P50" i="28"/>
  <c r="P81" i="28"/>
  <c r="L111" i="28"/>
  <c r="L171" i="28"/>
  <c r="L50" i="28"/>
  <c r="L81" i="28"/>
  <c r="F111" i="28"/>
  <c r="F171" i="28"/>
  <c r="F50" i="28"/>
  <c r="F81" i="28"/>
  <c r="AE110" i="28"/>
  <c r="AE170" i="28"/>
  <c r="AE49" i="28"/>
  <c r="AE80" i="28"/>
  <c r="AA110" i="28"/>
  <c r="AA170" i="28"/>
  <c r="AA49" i="28"/>
  <c r="AA80" i="28"/>
  <c r="W110" i="28"/>
  <c r="W170" i="28"/>
  <c r="W49" i="28"/>
  <c r="W80" i="28"/>
  <c r="S110" i="28"/>
  <c r="S170" i="28"/>
  <c r="S49" i="28"/>
  <c r="S80" i="28"/>
  <c r="Q110" i="28"/>
  <c r="Q170" i="28"/>
  <c r="Q49" i="28"/>
  <c r="Q80" i="28"/>
  <c r="M110" i="28"/>
  <c r="M170" i="28"/>
  <c r="M49" i="28"/>
  <c r="M80" i="28"/>
  <c r="I110" i="28"/>
  <c r="I170" i="28"/>
  <c r="I49" i="28"/>
  <c r="I80" i="28"/>
  <c r="G110" i="28"/>
  <c r="G170" i="28"/>
  <c r="G49" i="28"/>
  <c r="G80" i="28"/>
  <c r="C110" i="28"/>
  <c r="C170" i="28"/>
  <c r="C49" i="28"/>
  <c r="C80" i="28"/>
  <c r="AF109" i="28"/>
  <c r="AF169" i="28"/>
  <c r="AF48" i="28"/>
  <c r="AF79" i="28"/>
  <c r="AB109" i="28"/>
  <c r="AB169" i="28"/>
  <c r="AB48" i="28"/>
  <c r="AB79" i="28"/>
  <c r="X109" i="28"/>
  <c r="X169" i="28"/>
  <c r="X48" i="28"/>
  <c r="X79" i="28"/>
  <c r="T109" i="28"/>
  <c r="T169" i="28"/>
  <c r="T48" i="28"/>
  <c r="T79" i="28"/>
  <c r="P109" i="28"/>
  <c r="P169" i="28"/>
  <c r="P48" i="28"/>
  <c r="P79" i="28"/>
  <c r="L109" i="28"/>
  <c r="L169" i="28"/>
  <c r="L48" i="28"/>
  <c r="L79" i="28"/>
  <c r="F109" i="28"/>
  <c r="F169" i="28"/>
  <c r="F48" i="28"/>
  <c r="F79" i="28"/>
  <c r="AA114" i="28"/>
  <c r="AA174" i="28"/>
  <c r="AA53" i="28"/>
  <c r="AA84" i="28"/>
  <c r="W114" i="28"/>
  <c r="W174" i="28"/>
  <c r="W53" i="28"/>
  <c r="W84" i="28"/>
  <c r="S114" i="28"/>
  <c r="S174" i="28"/>
  <c r="S53" i="28"/>
  <c r="S84" i="28"/>
  <c r="Q114" i="28"/>
  <c r="Q174" i="28"/>
  <c r="Q53" i="28"/>
  <c r="Q84" i="28"/>
  <c r="M114" i="28"/>
  <c r="M174" i="28"/>
  <c r="M53" i="28"/>
  <c r="M84" i="28"/>
  <c r="I114" i="28"/>
  <c r="I174" i="28"/>
  <c r="I53" i="28"/>
  <c r="I84" i="28"/>
  <c r="G114" i="28"/>
  <c r="G174" i="28"/>
  <c r="G53" i="28"/>
  <c r="G84" i="28"/>
  <c r="C114" i="28"/>
  <c r="C174" i="28"/>
  <c r="C53" i="28"/>
  <c r="C84" i="28"/>
  <c r="AF113" i="28"/>
  <c r="AF173" i="28"/>
  <c r="AF52" i="28"/>
  <c r="AF83" i="28"/>
  <c r="AB113" i="28"/>
  <c r="AB173" i="28"/>
  <c r="AB52" i="28"/>
  <c r="AB83" i="28"/>
  <c r="X113" i="28"/>
  <c r="X173" i="28"/>
  <c r="X52" i="28"/>
  <c r="X83" i="28"/>
  <c r="T113" i="28"/>
  <c r="T173" i="28"/>
  <c r="T52" i="28"/>
  <c r="T83" i="28"/>
  <c r="O113" i="28"/>
  <c r="O173" i="28"/>
  <c r="O52" i="28"/>
  <c r="O83" i="28"/>
  <c r="K113" i="28"/>
  <c r="K173" i="28"/>
  <c r="K52" i="28"/>
  <c r="K83" i="28"/>
  <c r="G113" i="28"/>
  <c r="G173" i="28"/>
  <c r="G52" i="28"/>
  <c r="G83" i="28"/>
  <c r="C113" i="28"/>
  <c r="C173" i="28"/>
  <c r="C52" i="28"/>
  <c r="C83" i="28"/>
  <c r="AF51" i="28"/>
  <c r="AF112" i="28"/>
  <c r="AF172" i="28"/>
  <c r="AF82" i="28"/>
  <c r="AB51" i="28"/>
  <c r="AB112" i="28"/>
  <c r="AB172" i="28"/>
  <c r="AB82" i="28"/>
  <c r="X51" i="28"/>
  <c r="X112" i="28"/>
  <c r="X172" i="28"/>
  <c r="X82" i="28"/>
  <c r="T51" i="28"/>
  <c r="T112" i="28"/>
  <c r="T172" i="28"/>
  <c r="T82" i="28"/>
  <c r="P51" i="28"/>
  <c r="P112" i="28"/>
  <c r="P172" i="28"/>
  <c r="P82" i="28"/>
  <c r="L51" i="28"/>
  <c r="L112" i="28"/>
  <c r="L172" i="28"/>
  <c r="L82" i="28"/>
  <c r="H51" i="28"/>
  <c r="H112" i="28"/>
  <c r="H172" i="28"/>
  <c r="H82" i="28"/>
  <c r="D51" i="28"/>
  <c r="D112" i="28"/>
  <c r="D172" i="28"/>
  <c r="D82" i="28"/>
  <c r="AG111" i="28"/>
  <c r="AG171" i="28"/>
  <c r="AG50" i="28"/>
  <c r="AG81" i="28"/>
  <c r="AC111" i="28"/>
  <c r="AC171" i="28"/>
  <c r="AC50" i="28"/>
  <c r="AC81" i="28"/>
  <c r="Y111" i="28"/>
  <c r="Y171" i="28"/>
  <c r="Y50" i="28"/>
  <c r="Y81" i="28"/>
  <c r="U111" i="28"/>
  <c r="U171" i="28"/>
  <c r="U50" i="28"/>
  <c r="U81" i="28"/>
  <c r="O111" i="28"/>
  <c r="O171" i="28"/>
  <c r="O50" i="28"/>
  <c r="O81" i="28"/>
  <c r="K111" i="28"/>
  <c r="K171" i="28"/>
  <c r="K50" i="28"/>
  <c r="K81" i="28"/>
  <c r="E111" i="28"/>
  <c r="E171" i="28"/>
  <c r="E50" i="28"/>
  <c r="E81" i="28"/>
  <c r="AD49" i="28"/>
  <c r="AD110" i="28"/>
  <c r="AD170" i="28"/>
  <c r="AD80" i="28"/>
  <c r="Z49" i="28"/>
  <c r="Z110" i="28"/>
  <c r="Z170" i="28"/>
  <c r="Z80" i="28"/>
  <c r="V49" i="28"/>
  <c r="V110" i="28"/>
  <c r="V170" i="28"/>
  <c r="V80" i="28"/>
  <c r="R49" i="28"/>
  <c r="R110" i="28"/>
  <c r="R170" i="28"/>
  <c r="R80" i="28"/>
  <c r="N49" i="28"/>
  <c r="N110" i="28"/>
  <c r="N170" i="28"/>
  <c r="N80" i="28"/>
  <c r="J49" i="28"/>
  <c r="J110" i="28"/>
  <c r="J170" i="28"/>
  <c r="J80" i="28"/>
  <c r="F49" i="28"/>
  <c r="F110" i="28"/>
  <c r="F170" i="28"/>
  <c r="F80" i="28"/>
  <c r="AE109" i="28"/>
  <c r="AE169" i="28"/>
  <c r="AE48" i="28"/>
  <c r="AE79" i="28"/>
  <c r="AA109" i="28"/>
  <c r="AA169" i="28"/>
  <c r="AA48" i="28"/>
  <c r="AA79" i="28"/>
  <c r="W109" i="28"/>
  <c r="W169" i="28"/>
  <c r="W48" i="28"/>
  <c r="W79" i="28"/>
  <c r="S109" i="28"/>
  <c r="S169" i="28"/>
  <c r="S48" i="28"/>
  <c r="S79" i="28"/>
  <c r="Q109" i="28"/>
  <c r="Q169" i="28"/>
  <c r="Q48" i="28"/>
  <c r="Q79" i="28"/>
  <c r="M109" i="28"/>
  <c r="M169" i="28"/>
  <c r="M48" i="28"/>
  <c r="M79" i="28"/>
  <c r="I109" i="28"/>
  <c r="I169" i="28"/>
  <c r="I48" i="28"/>
  <c r="I79" i="28"/>
  <c r="G109" i="28"/>
  <c r="G169" i="28"/>
  <c r="G48" i="28"/>
  <c r="G79" i="28"/>
  <c r="C109" i="28"/>
  <c r="C169" i="28"/>
  <c r="C48" i="28"/>
  <c r="C79" i="28"/>
  <c r="AN68" i="5"/>
  <c r="AM68" i="5"/>
  <c r="AM97" i="5"/>
  <c r="AN97" i="5"/>
  <c r="AR127" i="5"/>
  <c r="AN127" i="5"/>
  <c r="AM127" i="5"/>
  <c r="AN64" i="5"/>
  <c r="AM64" i="5"/>
  <c r="AM93" i="5"/>
  <c r="AN93" i="5"/>
  <c r="AR123" i="5"/>
  <c r="AN123" i="5"/>
  <c r="AM123" i="5"/>
  <c r="AN60" i="5"/>
  <c r="AM60" i="5"/>
  <c r="AM89" i="5"/>
  <c r="AN89" i="5"/>
  <c r="AR119" i="5"/>
  <c r="AN119" i="5"/>
  <c r="AM119" i="5"/>
  <c r="AN56" i="5"/>
  <c r="AM56" i="5"/>
  <c r="AM85" i="5"/>
  <c r="AN85" i="5"/>
  <c r="AR115" i="5"/>
  <c r="AN115" i="5"/>
  <c r="AM115" i="5"/>
  <c r="AN82" i="5"/>
  <c r="AM82" i="5"/>
  <c r="AR112" i="5"/>
  <c r="AN112" i="5"/>
  <c r="AM112" i="5"/>
  <c r="AM49" i="5"/>
  <c r="AN49" i="5"/>
  <c r="AN100" i="5"/>
  <c r="AM100" i="5"/>
  <c r="AR130" i="5"/>
  <c r="AN130" i="5"/>
  <c r="AM130" i="5"/>
  <c r="AM67" i="5"/>
  <c r="AN67" i="5"/>
  <c r="AN96" i="5"/>
  <c r="AM96" i="5"/>
  <c r="AR126" i="5"/>
  <c r="AN126" i="5"/>
  <c r="AM126" i="5"/>
  <c r="AM63" i="5"/>
  <c r="AN63" i="5"/>
  <c r="AN92" i="5"/>
  <c r="AM92" i="5"/>
  <c r="AR122" i="5"/>
  <c r="AN122" i="5"/>
  <c r="AM122" i="5"/>
  <c r="AM59" i="5"/>
  <c r="AN59" i="5"/>
  <c r="AN88" i="5"/>
  <c r="AM88" i="5"/>
  <c r="AR118" i="5"/>
  <c r="AN118" i="5"/>
  <c r="AM118" i="5"/>
  <c r="AM55" i="5"/>
  <c r="AN55" i="5"/>
  <c r="AN84" i="5"/>
  <c r="AM84" i="5"/>
  <c r="AR114" i="5"/>
  <c r="AN114" i="5"/>
  <c r="AM114" i="5"/>
  <c r="AN52" i="5"/>
  <c r="AM52" i="5"/>
  <c r="AM81" i="5"/>
  <c r="AN81" i="5"/>
  <c r="AR111" i="5"/>
  <c r="AN111" i="5"/>
  <c r="AM111" i="5"/>
  <c r="AN48" i="5"/>
  <c r="AM48" i="5"/>
  <c r="J129" i="17"/>
  <c r="J99" i="17"/>
  <c r="J68" i="17"/>
  <c r="J125" i="17"/>
  <c r="J95" i="17"/>
  <c r="J64" i="17"/>
  <c r="J121" i="17"/>
  <c r="J91" i="17"/>
  <c r="J60" i="17"/>
  <c r="J117" i="17"/>
  <c r="J87" i="17"/>
  <c r="J56" i="17"/>
  <c r="J112" i="17"/>
  <c r="J82" i="17"/>
  <c r="J51" i="17"/>
  <c r="J66" i="17"/>
  <c r="J127" i="17"/>
  <c r="J97" i="17"/>
  <c r="J62" i="17"/>
  <c r="J123" i="17"/>
  <c r="J93" i="17"/>
  <c r="J58" i="17"/>
  <c r="J119" i="17"/>
  <c r="J89" i="17"/>
  <c r="J54" i="17"/>
  <c r="J115" i="17"/>
  <c r="J85" i="17"/>
  <c r="J49" i="17"/>
  <c r="J110" i="17"/>
  <c r="J80" i="17"/>
  <c r="C7" i="28"/>
  <c r="G7" i="28"/>
  <c r="K7" i="28"/>
  <c r="O7" i="28"/>
  <c r="S7" i="28"/>
  <c r="W7" i="28"/>
  <c r="AA7" i="28"/>
  <c r="AG7" i="28"/>
  <c r="F8" i="28"/>
  <c r="J8" i="28"/>
  <c r="P8" i="28"/>
  <c r="T8" i="28"/>
  <c r="X8" i="28"/>
  <c r="Z8" i="28"/>
  <c r="AB8" i="28"/>
  <c r="AD8" i="28"/>
  <c r="AF8" i="28"/>
  <c r="AN29" i="28"/>
  <c r="AP29" i="28"/>
  <c r="AM29" i="28"/>
  <c r="AQ28" i="28"/>
  <c r="AR27" i="28"/>
  <c r="AN25" i="28"/>
  <c r="AP25" i="28"/>
  <c r="AM25" i="28"/>
  <c r="AQ24" i="28"/>
  <c r="AR23" i="28"/>
  <c r="AN21" i="28"/>
  <c r="AP21" i="28"/>
  <c r="AM21" i="28"/>
  <c r="AQ20" i="28"/>
  <c r="AR19" i="28"/>
  <c r="AN17" i="28"/>
  <c r="AP17" i="28"/>
  <c r="AM17" i="28"/>
  <c r="AQ16" i="28"/>
  <c r="AR15" i="28"/>
  <c r="AN30" i="28"/>
  <c r="AP30" i="28"/>
  <c r="AM30" i="28"/>
  <c r="AQ29" i="28"/>
  <c r="AR28" i="28"/>
  <c r="AN26" i="28"/>
  <c r="AP26" i="28"/>
  <c r="AM26" i="28"/>
  <c r="AQ25" i="28"/>
  <c r="AR24" i="28"/>
  <c r="AN22" i="28"/>
  <c r="AP22" i="28"/>
  <c r="AM22" i="28"/>
  <c r="AQ21" i="28"/>
  <c r="AR20" i="28"/>
  <c r="AN18" i="28"/>
  <c r="AP18" i="28"/>
  <c r="AM18" i="28"/>
  <c r="AQ17" i="28"/>
  <c r="AR16" i="28"/>
  <c r="AN12" i="28"/>
  <c r="AP12" i="28"/>
  <c r="AM12" i="28"/>
  <c r="AQ11" i="28"/>
  <c r="AR10" i="28"/>
  <c r="AN14" i="28"/>
  <c r="AP14" i="28"/>
  <c r="AM14" i="28"/>
  <c r="AN11" i="28"/>
  <c r="AP11" i="28"/>
  <c r="AM11" i="28"/>
  <c r="AQ10" i="28"/>
  <c r="AR9" i="28"/>
  <c r="AP7" i="5"/>
  <c r="H7" i="17"/>
  <c r="E7" i="28"/>
  <c r="I7" i="28"/>
  <c r="M7" i="28"/>
  <c r="Q7" i="28"/>
  <c r="AR7" i="5"/>
  <c r="J7" i="17"/>
  <c r="U7" i="28"/>
  <c r="Y7" i="28"/>
  <c r="AC7" i="28"/>
  <c r="AE7" i="28"/>
  <c r="AP8" i="5"/>
  <c r="H8" i="17"/>
  <c r="D8" i="28"/>
  <c r="H8" i="28"/>
  <c r="L8" i="28"/>
  <c r="N8" i="28"/>
  <c r="R8" i="28"/>
  <c r="V8" i="28"/>
  <c r="D7" i="28"/>
  <c r="F7" i="28"/>
  <c r="H7" i="28"/>
  <c r="J7" i="28"/>
  <c r="L7" i="28"/>
  <c r="N7" i="28"/>
  <c r="P7" i="28"/>
  <c r="R7" i="28"/>
  <c r="T7" i="28"/>
  <c r="V7" i="28"/>
  <c r="X7" i="28"/>
  <c r="Z7" i="28"/>
  <c r="AB7" i="28"/>
  <c r="AD7" i="28"/>
  <c r="AF7" i="28"/>
  <c r="AM8" i="5"/>
  <c r="C8" i="28"/>
  <c r="E8" i="28"/>
  <c r="G8" i="28"/>
  <c r="I8" i="28"/>
  <c r="K8" i="28"/>
  <c r="M8" i="28"/>
  <c r="O8" i="28"/>
  <c r="Q8" i="28"/>
  <c r="AR8" i="5"/>
  <c r="J8" i="17"/>
  <c r="S8" i="28"/>
  <c r="U8" i="28"/>
  <c r="W8" i="28"/>
  <c r="Y8" i="28"/>
  <c r="AA8" i="28"/>
  <c r="AC8" i="28"/>
  <c r="AE8" i="28"/>
  <c r="AG8" i="28"/>
  <c r="AQ30" i="28"/>
  <c r="AR29" i="28"/>
  <c r="AN27" i="28"/>
  <c r="AP27" i="28"/>
  <c r="AM27" i="28"/>
  <c r="AQ26" i="28"/>
  <c r="AR25" i="28"/>
  <c r="AN23" i="28"/>
  <c r="AP23" i="28"/>
  <c r="AM23" i="28"/>
  <c r="AQ22" i="28"/>
  <c r="AR21" i="28"/>
  <c r="AN19" i="28"/>
  <c r="AP19" i="28"/>
  <c r="AM19" i="28"/>
  <c r="AQ18" i="28"/>
  <c r="AR17" i="28"/>
  <c r="AN15" i="28"/>
  <c r="AP15" i="28"/>
  <c r="AM15" i="28"/>
  <c r="AR30" i="28"/>
  <c r="AN28" i="28"/>
  <c r="AP28" i="28"/>
  <c r="AM28" i="28"/>
  <c r="AQ27" i="28"/>
  <c r="AR26" i="28"/>
  <c r="AN24" i="28"/>
  <c r="AP24" i="28"/>
  <c r="AM24" i="28"/>
  <c r="AQ23" i="28"/>
  <c r="AR22" i="28"/>
  <c r="AN20" i="28"/>
  <c r="AP20" i="28"/>
  <c r="AM20" i="28"/>
  <c r="AQ19" i="28"/>
  <c r="AR18" i="28"/>
  <c r="AN16" i="28"/>
  <c r="AP16" i="28"/>
  <c r="AM16" i="28"/>
  <c r="AQ15" i="28"/>
  <c r="AQ14" i="28"/>
  <c r="AQ13" i="28"/>
  <c r="AR12" i="28"/>
  <c r="AN10" i="28"/>
  <c r="AP10" i="28"/>
  <c r="AM10" i="28"/>
  <c r="AQ9" i="28"/>
  <c r="AR14" i="28"/>
  <c r="AR13" i="28"/>
  <c r="AN13" i="28"/>
  <c r="AP13" i="28"/>
  <c r="AM13" i="28"/>
  <c r="AQ12" i="28"/>
  <c r="AR11" i="28"/>
  <c r="AN9" i="28"/>
  <c r="AP9" i="28"/>
  <c r="AM9" i="28"/>
  <c r="AK4" i="26"/>
  <c r="H77" i="17"/>
  <c r="H34" i="17"/>
  <c r="H107" i="17"/>
  <c r="H46" i="17"/>
  <c r="H35" i="17"/>
  <c r="F35" i="5"/>
  <c r="F34" i="5"/>
  <c r="H35" i="5"/>
  <c r="H34" i="5"/>
  <c r="L35" i="5"/>
  <c r="L34" i="5"/>
  <c r="P35" i="5"/>
  <c r="P34" i="5"/>
  <c r="T35" i="5"/>
  <c r="T34" i="5"/>
  <c r="V35" i="5"/>
  <c r="V34" i="5"/>
  <c r="X35" i="5"/>
  <c r="X34" i="5"/>
  <c r="Z35" i="5"/>
  <c r="Z34" i="5"/>
  <c r="AB35" i="5"/>
  <c r="AB34" i="5"/>
  <c r="AD35" i="5"/>
  <c r="AD34" i="5"/>
  <c r="AF35" i="5"/>
  <c r="AF34" i="5"/>
  <c r="H108" i="17"/>
  <c r="H47" i="17"/>
  <c r="H78" i="17"/>
  <c r="I113" i="17"/>
  <c r="I52" i="17"/>
  <c r="I83" i="17"/>
  <c r="B35" i="5"/>
  <c r="B34" i="5"/>
  <c r="D35" i="5"/>
  <c r="D34" i="5"/>
  <c r="J35" i="5"/>
  <c r="J34" i="5"/>
  <c r="N35" i="5"/>
  <c r="N34" i="5"/>
  <c r="R35" i="5"/>
  <c r="R34" i="5"/>
  <c r="C35" i="5"/>
  <c r="C34" i="5"/>
  <c r="E35" i="5"/>
  <c r="E34" i="5"/>
  <c r="G35" i="5"/>
  <c r="G34" i="5"/>
  <c r="I35" i="5"/>
  <c r="I34" i="5"/>
  <c r="K35" i="5"/>
  <c r="K34" i="5"/>
  <c r="M35" i="5"/>
  <c r="M34" i="5"/>
  <c r="O35" i="5"/>
  <c r="O34" i="5"/>
  <c r="Q35" i="5"/>
  <c r="Q34" i="5"/>
  <c r="S35" i="5"/>
  <c r="S34" i="5"/>
  <c r="U35" i="5"/>
  <c r="U34" i="5"/>
  <c r="W35" i="5"/>
  <c r="W34" i="5"/>
  <c r="Y35" i="5"/>
  <c r="Y34" i="5"/>
  <c r="AA35" i="5"/>
  <c r="AA34" i="5"/>
  <c r="AC35" i="5"/>
  <c r="AC34" i="5"/>
  <c r="AE35" i="5"/>
  <c r="AE34" i="5"/>
  <c r="J113" i="17"/>
  <c r="J52" i="17"/>
  <c r="J83" i="17"/>
  <c r="H113" i="17"/>
  <c r="H52" i="17"/>
  <c r="H83" i="17"/>
  <c r="AN7" i="5"/>
  <c r="AQ7" i="5"/>
  <c r="I7" i="17"/>
  <c r="AN8" i="5"/>
  <c r="AQ8" i="5"/>
  <c r="I8" i="17"/>
  <c r="AL35" i="16"/>
  <c r="AK35" i="16"/>
  <c r="AJ35" i="16"/>
  <c r="AI35" i="16"/>
  <c r="AH35" i="16"/>
  <c r="AG35" i="16"/>
  <c r="AF35" i="16"/>
  <c r="AE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L34" i="16"/>
  <c r="AK34" i="16"/>
  <c r="AJ34" i="16"/>
  <c r="AI34" i="16"/>
  <c r="AH34" i="16"/>
  <c r="AG34" i="16"/>
  <c r="AF34" i="16"/>
  <c r="AE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R30" i="16"/>
  <c r="G30" i="17"/>
  <c r="AQ30" i="16"/>
  <c r="F30" i="17"/>
  <c r="AP30" i="16"/>
  <c r="E30" i="17"/>
  <c r="AN30" i="16"/>
  <c r="AM30" i="16"/>
  <c r="AR29" i="16"/>
  <c r="G29" i="17"/>
  <c r="AQ29" i="16"/>
  <c r="F29" i="17"/>
  <c r="AP29" i="16"/>
  <c r="E29" i="17"/>
  <c r="AN29" i="16"/>
  <c r="AM29" i="16"/>
  <c r="AR28" i="16"/>
  <c r="G28" i="17"/>
  <c r="AQ28" i="16"/>
  <c r="F28" i="17"/>
  <c r="AP28" i="16"/>
  <c r="E28" i="17"/>
  <c r="AN28" i="16"/>
  <c r="AM28" i="16"/>
  <c r="AR27" i="16"/>
  <c r="G27" i="17"/>
  <c r="AQ27" i="16"/>
  <c r="F27" i="17"/>
  <c r="AP27" i="16"/>
  <c r="E27" i="17"/>
  <c r="AN27" i="16"/>
  <c r="AM27" i="16"/>
  <c r="AR26" i="16"/>
  <c r="G26" i="17"/>
  <c r="AQ26" i="16"/>
  <c r="F26" i="17"/>
  <c r="AP26" i="16"/>
  <c r="E26" i="17"/>
  <c r="AN26" i="16"/>
  <c r="AM26" i="16"/>
  <c r="AR25" i="16"/>
  <c r="G25" i="17"/>
  <c r="AQ25" i="16"/>
  <c r="F25" i="17"/>
  <c r="AP25" i="16"/>
  <c r="E25" i="17"/>
  <c r="AN25" i="16"/>
  <c r="AM25" i="16"/>
  <c r="AR24" i="16"/>
  <c r="G24" i="17"/>
  <c r="AQ24" i="16"/>
  <c r="F24" i="17"/>
  <c r="AP24" i="16"/>
  <c r="E24" i="17"/>
  <c r="AN24" i="16"/>
  <c r="AM24" i="16"/>
  <c r="AR23" i="16"/>
  <c r="G23" i="17"/>
  <c r="AQ23" i="16"/>
  <c r="F23" i="17"/>
  <c r="AP23" i="16"/>
  <c r="E23" i="17"/>
  <c r="AN23" i="16"/>
  <c r="AM23" i="16"/>
  <c r="AR22" i="16"/>
  <c r="G22" i="17"/>
  <c r="AQ22" i="16"/>
  <c r="F22" i="17"/>
  <c r="AP22" i="16"/>
  <c r="E22" i="17"/>
  <c r="AN22" i="16"/>
  <c r="AM22" i="16"/>
  <c r="AR21" i="16"/>
  <c r="G21" i="17"/>
  <c r="AQ21" i="16"/>
  <c r="F21" i="17"/>
  <c r="AP21" i="16"/>
  <c r="E21" i="17"/>
  <c r="AN21" i="16"/>
  <c r="AM21" i="16"/>
  <c r="AR20" i="16"/>
  <c r="G20" i="17"/>
  <c r="AQ20" i="16"/>
  <c r="F20" i="17"/>
  <c r="AP20" i="16"/>
  <c r="E20" i="17"/>
  <c r="AN20" i="16"/>
  <c r="AM20" i="16"/>
  <c r="AR19" i="16"/>
  <c r="G19" i="17"/>
  <c r="AQ19" i="16"/>
  <c r="F19" i="17"/>
  <c r="AP19" i="16"/>
  <c r="E19" i="17"/>
  <c r="AN19" i="16"/>
  <c r="AM19" i="16"/>
  <c r="AR18" i="16"/>
  <c r="G18" i="17"/>
  <c r="AQ18" i="16"/>
  <c r="F18" i="17"/>
  <c r="AP18" i="16"/>
  <c r="E18" i="17"/>
  <c r="AN18" i="16"/>
  <c r="AM18" i="16"/>
  <c r="AR17" i="16"/>
  <c r="G17" i="17"/>
  <c r="AQ17" i="16"/>
  <c r="F17" i="17"/>
  <c r="AP17" i="16"/>
  <c r="E17" i="17"/>
  <c r="AN17" i="16"/>
  <c r="AM17" i="16"/>
  <c r="AR16" i="16"/>
  <c r="G16" i="17"/>
  <c r="AQ16" i="16"/>
  <c r="F16" i="17"/>
  <c r="AP16" i="16"/>
  <c r="E16" i="17"/>
  <c r="AN16" i="16"/>
  <c r="AM16" i="16"/>
  <c r="AR15" i="16"/>
  <c r="G15" i="17"/>
  <c r="AQ15" i="16"/>
  <c r="F15" i="17"/>
  <c r="AP15" i="16"/>
  <c r="E15" i="17"/>
  <c r="AN15" i="16"/>
  <c r="AM15" i="16"/>
  <c r="AR14" i="16"/>
  <c r="G14" i="17"/>
  <c r="AQ14" i="16"/>
  <c r="F14" i="17"/>
  <c r="AP14" i="16"/>
  <c r="E14" i="17"/>
  <c r="AN14" i="16"/>
  <c r="AM14" i="16"/>
  <c r="AR13" i="16"/>
  <c r="G13" i="17"/>
  <c r="AQ13" i="16"/>
  <c r="F13" i="17"/>
  <c r="AP13" i="16"/>
  <c r="E13" i="17"/>
  <c r="AN13" i="16"/>
  <c r="AM13" i="16"/>
  <c r="AR12" i="16"/>
  <c r="G12" i="17"/>
  <c r="AQ12" i="16"/>
  <c r="F12" i="17"/>
  <c r="AP12" i="16"/>
  <c r="E12" i="17"/>
  <c r="AN12" i="16"/>
  <c r="AM12" i="16"/>
  <c r="AR11" i="16"/>
  <c r="G11" i="17"/>
  <c r="AP11" i="16"/>
  <c r="E11" i="17"/>
  <c r="AN11" i="16"/>
  <c r="AM11" i="16"/>
  <c r="AR10" i="16"/>
  <c r="G10" i="17"/>
  <c r="AQ10" i="16"/>
  <c r="F10" i="17"/>
  <c r="AP10" i="16"/>
  <c r="E10" i="17"/>
  <c r="AN10" i="16"/>
  <c r="AM10" i="16"/>
  <c r="AR9" i="16"/>
  <c r="G9" i="17"/>
  <c r="AQ9" i="16"/>
  <c r="F9" i="17"/>
  <c r="AP9" i="16"/>
  <c r="E9" i="17"/>
  <c r="AN9" i="16"/>
  <c r="AM9" i="16"/>
  <c r="AR8" i="16"/>
  <c r="G8" i="17"/>
  <c r="AQ8" i="16"/>
  <c r="F8" i="17"/>
  <c r="AP8" i="16"/>
  <c r="E8" i="17"/>
  <c r="AN8" i="16"/>
  <c r="AM8" i="16"/>
  <c r="AR7" i="16"/>
  <c r="G7" i="17"/>
  <c r="AQ7" i="16"/>
  <c r="F7" i="17"/>
  <c r="AP7" i="16"/>
  <c r="E7" i="17"/>
  <c r="AN7" i="16"/>
  <c r="AM7" i="16"/>
  <c r="AM35" i="16"/>
  <c r="AL130" i="15"/>
  <c r="AL190" i="15"/>
  <c r="AK130" i="15"/>
  <c r="AK190" i="15"/>
  <c r="AJ130" i="15"/>
  <c r="AJ190" i="15"/>
  <c r="AI130" i="15"/>
  <c r="AI190" i="15"/>
  <c r="AH130" i="15"/>
  <c r="AH190" i="15"/>
  <c r="C130" i="15"/>
  <c r="C190" i="15"/>
  <c r="B130" i="15"/>
  <c r="B190" i="15"/>
  <c r="AL129" i="15"/>
  <c r="AL189" i="15"/>
  <c r="AK129" i="15"/>
  <c r="AK189" i="15"/>
  <c r="AJ129" i="15"/>
  <c r="AJ189" i="15"/>
  <c r="AI129" i="15"/>
  <c r="AI189" i="15"/>
  <c r="AH129" i="15"/>
  <c r="AH189" i="15"/>
  <c r="C129" i="15"/>
  <c r="C189" i="15"/>
  <c r="B129" i="15"/>
  <c r="AL128" i="15"/>
  <c r="AL188" i="15"/>
  <c r="AK128" i="15"/>
  <c r="AK188" i="15"/>
  <c r="AJ128" i="15"/>
  <c r="AJ188" i="15"/>
  <c r="AI128" i="15"/>
  <c r="AI188" i="15"/>
  <c r="AH128" i="15"/>
  <c r="AH188" i="15"/>
  <c r="C128" i="15"/>
  <c r="C188" i="15"/>
  <c r="B128" i="15"/>
  <c r="B188" i="15"/>
  <c r="AL127" i="15"/>
  <c r="AL187" i="15"/>
  <c r="AK127" i="15"/>
  <c r="AK187" i="15"/>
  <c r="AJ127" i="15"/>
  <c r="AJ187" i="15"/>
  <c r="AI127" i="15"/>
  <c r="AI187" i="15"/>
  <c r="AH127" i="15"/>
  <c r="AH187" i="15"/>
  <c r="C127" i="15"/>
  <c r="C187" i="15"/>
  <c r="B127" i="15"/>
  <c r="AL126" i="15"/>
  <c r="AL186" i="15"/>
  <c r="AK126" i="15"/>
  <c r="AK186" i="15"/>
  <c r="AJ126" i="15"/>
  <c r="AJ186" i="15"/>
  <c r="AI126" i="15"/>
  <c r="AI186" i="15"/>
  <c r="AH126" i="15"/>
  <c r="AH186" i="15"/>
  <c r="C126" i="15"/>
  <c r="C186" i="15"/>
  <c r="B126" i="15"/>
  <c r="B186" i="15"/>
  <c r="AL125" i="15"/>
  <c r="AL185" i="15"/>
  <c r="AK125" i="15"/>
  <c r="AK185" i="15"/>
  <c r="AJ125" i="15"/>
  <c r="AJ185" i="15"/>
  <c r="AI125" i="15"/>
  <c r="AI185" i="15"/>
  <c r="AH125" i="15"/>
  <c r="AH185" i="15"/>
  <c r="C125" i="15"/>
  <c r="C185" i="15"/>
  <c r="B125" i="15"/>
  <c r="AL124" i="15"/>
  <c r="AL184" i="15"/>
  <c r="AK124" i="15"/>
  <c r="AK184" i="15"/>
  <c r="AJ124" i="15"/>
  <c r="AJ184" i="15"/>
  <c r="AI124" i="15"/>
  <c r="AI184" i="15"/>
  <c r="AH124" i="15"/>
  <c r="AH184" i="15"/>
  <c r="C124" i="15"/>
  <c r="C184" i="15"/>
  <c r="B124" i="15"/>
  <c r="B184" i="15"/>
  <c r="AL123" i="15"/>
  <c r="AL183" i="15"/>
  <c r="AK123" i="15"/>
  <c r="AK183" i="15"/>
  <c r="AJ123" i="15"/>
  <c r="AJ183" i="15"/>
  <c r="AI123" i="15"/>
  <c r="AI183" i="15"/>
  <c r="AH123" i="15"/>
  <c r="AH183" i="15"/>
  <c r="C123" i="15"/>
  <c r="C183" i="15"/>
  <c r="B123" i="15"/>
  <c r="AL122" i="15"/>
  <c r="AL182" i="15"/>
  <c r="AK122" i="15"/>
  <c r="AK182" i="15"/>
  <c r="AJ122" i="15"/>
  <c r="AJ182" i="15"/>
  <c r="AI122" i="15"/>
  <c r="AI182" i="15"/>
  <c r="AH122" i="15"/>
  <c r="AH182" i="15"/>
  <c r="C122" i="15"/>
  <c r="C182" i="15"/>
  <c r="B122" i="15"/>
  <c r="B182" i="15"/>
  <c r="AL121" i="15"/>
  <c r="AL181" i="15"/>
  <c r="AK121" i="15"/>
  <c r="AK181" i="15"/>
  <c r="AJ121" i="15"/>
  <c r="AJ181" i="15"/>
  <c r="AI121" i="15"/>
  <c r="AI181" i="15"/>
  <c r="AH121" i="15"/>
  <c r="AH181" i="15"/>
  <c r="C121" i="15"/>
  <c r="C181" i="15"/>
  <c r="B121" i="15"/>
  <c r="AL120" i="15"/>
  <c r="AL180" i="15"/>
  <c r="AK120" i="15"/>
  <c r="AK180" i="15"/>
  <c r="AJ120" i="15"/>
  <c r="AJ180" i="15"/>
  <c r="AI120" i="15"/>
  <c r="AI180" i="15"/>
  <c r="AH120" i="15"/>
  <c r="AH180" i="15"/>
  <c r="C120" i="15"/>
  <c r="C180" i="15"/>
  <c r="B120" i="15"/>
  <c r="B180" i="15"/>
  <c r="AL119" i="15"/>
  <c r="AL179" i="15"/>
  <c r="AK119" i="15"/>
  <c r="AK179" i="15"/>
  <c r="AJ119" i="15"/>
  <c r="AJ179" i="15"/>
  <c r="AI119" i="15"/>
  <c r="AI179" i="15"/>
  <c r="AH119" i="15"/>
  <c r="AH179" i="15"/>
  <c r="C119" i="15"/>
  <c r="C179" i="15"/>
  <c r="B119" i="15"/>
  <c r="AL118" i="15"/>
  <c r="AL178" i="15"/>
  <c r="AK118" i="15"/>
  <c r="AK178" i="15"/>
  <c r="AJ118" i="15"/>
  <c r="AJ178" i="15"/>
  <c r="AI118" i="15"/>
  <c r="AI178" i="15"/>
  <c r="AH118" i="15"/>
  <c r="AH178" i="15"/>
  <c r="C118" i="15"/>
  <c r="C178" i="15"/>
  <c r="B118" i="15"/>
  <c r="B178" i="15"/>
  <c r="AL117" i="15"/>
  <c r="AL177" i="15"/>
  <c r="AK117" i="15"/>
  <c r="AK177" i="15"/>
  <c r="AJ117" i="15"/>
  <c r="AJ177" i="15"/>
  <c r="AI117" i="15"/>
  <c r="AI177" i="15"/>
  <c r="AH117" i="15"/>
  <c r="AH177" i="15"/>
  <c r="C117" i="15"/>
  <c r="C177" i="15"/>
  <c r="B117" i="15"/>
  <c r="AL116" i="15"/>
  <c r="AL176" i="15"/>
  <c r="AK116" i="15"/>
  <c r="AK176" i="15"/>
  <c r="AJ116" i="15"/>
  <c r="AJ176" i="15"/>
  <c r="AI116" i="15"/>
  <c r="AI176" i="15"/>
  <c r="AH116" i="15"/>
  <c r="AH176" i="15"/>
  <c r="C116" i="15"/>
  <c r="C176" i="15"/>
  <c r="B116" i="15"/>
  <c r="B176" i="15"/>
  <c r="AL115" i="15"/>
  <c r="AL175" i="15"/>
  <c r="AK115" i="15"/>
  <c r="AK175" i="15"/>
  <c r="AJ115" i="15"/>
  <c r="AJ175" i="15"/>
  <c r="AI115" i="15"/>
  <c r="AI175" i="15"/>
  <c r="AH115" i="15"/>
  <c r="AH175" i="15"/>
  <c r="C115" i="15"/>
  <c r="C175" i="15"/>
  <c r="B115" i="15"/>
  <c r="AL114" i="15"/>
  <c r="AL174" i="15"/>
  <c r="AK114" i="15"/>
  <c r="AK174" i="15"/>
  <c r="AJ114" i="15"/>
  <c r="AJ174" i="15"/>
  <c r="AI114" i="15"/>
  <c r="AI174" i="15"/>
  <c r="AH114" i="15"/>
  <c r="AH174" i="15"/>
  <c r="C114" i="15"/>
  <c r="C174" i="15"/>
  <c r="B114" i="15"/>
  <c r="B174" i="15"/>
  <c r="AL113" i="15"/>
  <c r="AL173" i="15"/>
  <c r="AK113" i="15"/>
  <c r="AK173" i="15"/>
  <c r="AJ113" i="15"/>
  <c r="AJ173" i="15"/>
  <c r="AI113" i="15"/>
  <c r="AI173" i="15"/>
  <c r="AH113" i="15"/>
  <c r="AH173" i="15"/>
  <c r="C113" i="15"/>
  <c r="C173" i="15"/>
  <c r="B113" i="15"/>
  <c r="AL112" i="15"/>
  <c r="AL172" i="15"/>
  <c r="AK112" i="15"/>
  <c r="AK172" i="15"/>
  <c r="AJ112" i="15"/>
  <c r="AJ172" i="15"/>
  <c r="AI112" i="15"/>
  <c r="AI172" i="15"/>
  <c r="AH112" i="15"/>
  <c r="AH172" i="15"/>
  <c r="C112" i="15"/>
  <c r="C172" i="15"/>
  <c r="B112" i="15"/>
  <c r="B172" i="15"/>
  <c r="AL111" i="15"/>
  <c r="AL171" i="15"/>
  <c r="AK111" i="15"/>
  <c r="AK171" i="15"/>
  <c r="AJ111" i="15"/>
  <c r="AJ171" i="15"/>
  <c r="AI111" i="15"/>
  <c r="AI171" i="15"/>
  <c r="AH111" i="15"/>
  <c r="AH171" i="15"/>
  <c r="C111" i="15"/>
  <c r="C171" i="15"/>
  <c r="B111" i="15"/>
  <c r="AL110" i="15"/>
  <c r="AL170" i="15"/>
  <c r="AK110" i="15"/>
  <c r="AK170" i="15"/>
  <c r="AJ110" i="15"/>
  <c r="AJ170" i="15"/>
  <c r="AI110" i="15"/>
  <c r="AI170" i="15"/>
  <c r="AH110" i="15"/>
  <c r="AH170" i="15"/>
  <c r="C110" i="15"/>
  <c r="C170" i="15"/>
  <c r="B110" i="15"/>
  <c r="B170" i="15"/>
  <c r="AL109" i="15"/>
  <c r="AL169" i="15"/>
  <c r="AK109" i="15"/>
  <c r="AK169" i="15"/>
  <c r="AJ109" i="15"/>
  <c r="AJ169" i="15"/>
  <c r="AI109" i="15"/>
  <c r="AI169" i="15"/>
  <c r="AH109" i="15"/>
  <c r="AH169" i="15"/>
  <c r="C109" i="15"/>
  <c r="C169" i="15"/>
  <c r="B109" i="15"/>
  <c r="AL108" i="15"/>
  <c r="AL168" i="15"/>
  <c r="AK108" i="15"/>
  <c r="AK168" i="15"/>
  <c r="AJ108" i="15"/>
  <c r="AJ168" i="15"/>
  <c r="AI108" i="15"/>
  <c r="AI168" i="15"/>
  <c r="AH108" i="15"/>
  <c r="AH168" i="15"/>
  <c r="C108" i="15"/>
  <c r="C168" i="15"/>
  <c r="B108" i="15"/>
  <c r="B168" i="15"/>
  <c r="AL107" i="15"/>
  <c r="AL167" i="15"/>
  <c r="AK107" i="15"/>
  <c r="AK167" i="15"/>
  <c r="AJ107" i="15"/>
  <c r="AJ167" i="15"/>
  <c r="AI107" i="15"/>
  <c r="AI167" i="15"/>
  <c r="AH107" i="15"/>
  <c r="AH167" i="15"/>
  <c r="C107" i="15"/>
  <c r="C167" i="15"/>
  <c r="B107" i="15"/>
  <c r="AK134" i="26"/>
  <c r="AK104" i="26"/>
  <c r="AK74" i="26"/>
  <c r="AK43" i="26"/>
  <c r="AK164" i="26"/>
  <c r="AM167" i="5"/>
  <c r="AM168" i="5"/>
  <c r="AN107" i="15"/>
  <c r="B167" i="15"/>
  <c r="AM167" i="15"/>
  <c r="AM113" i="15"/>
  <c r="B173" i="15"/>
  <c r="AM173" i="15"/>
  <c r="AM117" i="15"/>
  <c r="B177" i="15"/>
  <c r="AM177" i="15"/>
  <c r="AM121" i="15"/>
  <c r="B181" i="15"/>
  <c r="AM181" i="15"/>
  <c r="AM123" i="15"/>
  <c r="B183" i="15"/>
  <c r="AM183" i="15"/>
  <c r="AM129" i="15"/>
  <c r="B189" i="15"/>
  <c r="AM189" i="15"/>
  <c r="AM168" i="15"/>
  <c r="AM170" i="15"/>
  <c r="AM172" i="15"/>
  <c r="AM174" i="15"/>
  <c r="AM176" i="15"/>
  <c r="AM178" i="15"/>
  <c r="AM180" i="15"/>
  <c r="AM182" i="15"/>
  <c r="AM184" i="15"/>
  <c r="AM186" i="15"/>
  <c r="AM188" i="15"/>
  <c r="AM190" i="15"/>
  <c r="AM109" i="15"/>
  <c r="B169" i="15"/>
  <c r="AM169" i="15"/>
  <c r="AM111" i="15"/>
  <c r="B171" i="15"/>
  <c r="AM171" i="15"/>
  <c r="AM115" i="15"/>
  <c r="B175" i="15"/>
  <c r="AM175" i="15"/>
  <c r="AM119" i="15"/>
  <c r="B179" i="15"/>
  <c r="AM179" i="15"/>
  <c r="AM125" i="15"/>
  <c r="B185" i="15"/>
  <c r="AM185" i="15"/>
  <c r="AM127" i="15"/>
  <c r="B187" i="15"/>
  <c r="AM187" i="15"/>
  <c r="AM169" i="28"/>
  <c r="AM178" i="28"/>
  <c r="AM186" i="28"/>
  <c r="AM173" i="28"/>
  <c r="AM174" i="28"/>
  <c r="AM182" i="28"/>
  <c r="AM190" i="28"/>
  <c r="AM180" i="28"/>
  <c r="AM188" i="28"/>
  <c r="AM175" i="28"/>
  <c r="AM177" i="28"/>
  <c r="AM179" i="28"/>
  <c r="AM181" i="28"/>
  <c r="AM183" i="28"/>
  <c r="AM185" i="28"/>
  <c r="AM187" i="28"/>
  <c r="AM189" i="28"/>
  <c r="AM170" i="28"/>
  <c r="AM172" i="28"/>
  <c r="AM171" i="28"/>
  <c r="AM176" i="28"/>
  <c r="AM184" i="28"/>
  <c r="AE108" i="28"/>
  <c r="AE168" i="28"/>
  <c r="AE47" i="28"/>
  <c r="AE78" i="28"/>
  <c r="AA108" i="28"/>
  <c r="AA168" i="28"/>
  <c r="AA47" i="28"/>
  <c r="AA78" i="28"/>
  <c r="W108" i="28"/>
  <c r="W168" i="28"/>
  <c r="W47" i="28"/>
  <c r="W78" i="28"/>
  <c r="S108" i="28"/>
  <c r="S168" i="28"/>
  <c r="S47" i="28"/>
  <c r="S78" i="28"/>
  <c r="Q108" i="28"/>
  <c r="Q168" i="28"/>
  <c r="Q47" i="28"/>
  <c r="Q78" i="28"/>
  <c r="M108" i="28"/>
  <c r="M168" i="28"/>
  <c r="M47" i="28"/>
  <c r="M78" i="28"/>
  <c r="I108" i="28"/>
  <c r="I168" i="28"/>
  <c r="I47" i="28"/>
  <c r="I78" i="28"/>
  <c r="E108" i="28"/>
  <c r="E168" i="28"/>
  <c r="E47" i="28"/>
  <c r="E78" i="28"/>
  <c r="AD107" i="28"/>
  <c r="AD167" i="28"/>
  <c r="AD46" i="28"/>
  <c r="AD77" i="28"/>
  <c r="Z107" i="28"/>
  <c r="Z167" i="28"/>
  <c r="Z46" i="28"/>
  <c r="Z77" i="28"/>
  <c r="V107" i="28"/>
  <c r="V167" i="28"/>
  <c r="V46" i="28"/>
  <c r="V77" i="28"/>
  <c r="R107" i="28"/>
  <c r="R167" i="28"/>
  <c r="R46" i="28"/>
  <c r="R77" i="28"/>
  <c r="N107" i="28"/>
  <c r="N167" i="28"/>
  <c r="N46" i="28"/>
  <c r="N77" i="28"/>
  <c r="J107" i="28"/>
  <c r="J167" i="28"/>
  <c r="J46" i="28"/>
  <c r="J77" i="28"/>
  <c r="F107" i="28"/>
  <c r="F167" i="28"/>
  <c r="F46" i="28"/>
  <c r="F77" i="28"/>
  <c r="R47" i="28"/>
  <c r="R108" i="28"/>
  <c r="R168" i="28"/>
  <c r="R78" i="28"/>
  <c r="L47" i="28"/>
  <c r="L108" i="28"/>
  <c r="L168" i="28"/>
  <c r="L78" i="28"/>
  <c r="D47" i="28"/>
  <c r="D108" i="28"/>
  <c r="D168" i="28"/>
  <c r="D78" i="28"/>
  <c r="AE107" i="28"/>
  <c r="AE167" i="28"/>
  <c r="AE46" i="28"/>
  <c r="AE77" i="28"/>
  <c r="Y107" i="28"/>
  <c r="Y167" i="28"/>
  <c r="Y46" i="28"/>
  <c r="Y77" i="28"/>
  <c r="M107" i="28"/>
  <c r="M167" i="28"/>
  <c r="M46" i="28"/>
  <c r="M77" i="28"/>
  <c r="E107" i="28"/>
  <c r="E167" i="28"/>
  <c r="E46" i="28"/>
  <c r="E77" i="28"/>
  <c r="AD47" i="28"/>
  <c r="AD108" i="28"/>
  <c r="AD168" i="28"/>
  <c r="AD78" i="28"/>
  <c r="Z47" i="28"/>
  <c r="Z108" i="28"/>
  <c r="Z168" i="28"/>
  <c r="Z78" i="28"/>
  <c r="T47" i="28"/>
  <c r="T108" i="28"/>
  <c r="T168" i="28"/>
  <c r="T78" i="28"/>
  <c r="J47" i="28"/>
  <c r="J108" i="28"/>
  <c r="J168" i="28"/>
  <c r="J78" i="28"/>
  <c r="AG107" i="28"/>
  <c r="AG167" i="28"/>
  <c r="AG46" i="28"/>
  <c r="AG77" i="28"/>
  <c r="W107" i="28"/>
  <c r="W167" i="28"/>
  <c r="W46" i="28"/>
  <c r="W77" i="28"/>
  <c r="O107" i="28"/>
  <c r="O167" i="28"/>
  <c r="O46" i="28"/>
  <c r="O77" i="28"/>
  <c r="G107" i="28"/>
  <c r="G167" i="28"/>
  <c r="G46" i="28"/>
  <c r="G77" i="28"/>
  <c r="AM48" i="28"/>
  <c r="AN48" i="28"/>
  <c r="AM83" i="28"/>
  <c r="AN83" i="28"/>
  <c r="AN113" i="28"/>
  <c r="AR113" i="28"/>
  <c r="AM113" i="28"/>
  <c r="AN84" i="28"/>
  <c r="AM84" i="28"/>
  <c r="AN114" i="28"/>
  <c r="AR114" i="28"/>
  <c r="AM114" i="28"/>
  <c r="AM49" i="28"/>
  <c r="AN49" i="28"/>
  <c r="AN51" i="28"/>
  <c r="AM51" i="28"/>
  <c r="AM57" i="28"/>
  <c r="AN57" i="28"/>
  <c r="AM92" i="28"/>
  <c r="AN92" i="28"/>
  <c r="AN122" i="28"/>
  <c r="AR122" i="28"/>
  <c r="AM122" i="28"/>
  <c r="AM65" i="28"/>
  <c r="AN65" i="28"/>
  <c r="AM100" i="28"/>
  <c r="AN100" i="28"/>
  <c r="AN130" i="28"/>
  <c r="AR130" i="28"/>
  <c r="AM130" i="28"/>
  <c r="AM50" i="28"/>
  <c r="AN50" i="28"/>
  <c r="AN55" i="28"/>
  <c r="AM55" i="28"/>
  <c r="AM90" i="28"/>
  <c r="AN90" i="28"/>
  <c r="AN120" i="28"/>
  <c r="AR120" i="28"/>
  <c r="AM120" i="28"/>
  <c r="AM63" i="28"/>
  <c r="AN63" i="28"/>
  <c r="AM98" i="28"/>
  <c r="AN98" i="28"/>
  <c r="AN128" i="28"/>
  <c r="AR128" i="28"/>
  <c r="AM128" i="28"/>
  <c r="AM85" i="28"/>
  <c r="AN85" i="28"/>
  <c r="AN115" i="28"/>
  <c r="AR115" i="28"/>
  <c r="AM115" i="28"/>
  <c r="AM87" i="28"/>
  <c r="AN87" i="28"/>
  <c r="AN117" i="28"/>
  <c r="AR117" i="28"/>
  <c r="AM117" i="28"/>
  <c r="AM89" i="28"/>
  <c r="AN89" i="28"/>
  <c r="AN119" i="28"/>
  <c r="AR119" i="28"/>
  <c r="AM119" i="28"/>
  <c r="AN91" i="28"/>
  <c r="AM91" i="28"/>
  <c r="AN121" i="28"/>
  <c r="AR121" i="28"/>
  <c r="AM121" i="28"/>
  <c r="AN93" i="28"/>
  <c r="AM93" i="28"/>
  <c r="AN123" i="28"/>
  <c r="AR123" i="28"/>
  <c r="AM123" i="28"/>
  <c r="AN95" i="28"/>
  <c r="AM95" i="28"/>
  <c r="AN125" i="28"/>
  <c r="AR125" i="28"/>
  <c r="AM125" i="28"/>
  <c r="AN97" i="28"/>
  <c r="AM97" i="28"/>
  <c r="AN127" i="28"/>
  <c r="AR127" i="28"/>
  <c r="AM127" i="28"/>
  <c r="AN99" i="28"/>
  <c r="AM99" i="28"/>
  <c r="AN129" i="28"/>
  <c r="AR129" i="28"/>
  <c r="AM129" i="28"/>
  <c r="AM47" i="5"/>
  <c r="AN47" i="5"/>
  <c r="AM77" i="5"/>
  <c r="AN77" i="5"/>
  <c r="AR107" i="5"/>
  <c r="AN107" i="5"/>
  <c r="AM107" i="5"/>
  <c r="AG108" i="28"/>
  <c r="AG168" i="28"/>
  <c r="AG47" i="28"/>
  <c r="AG78" i="28"/>
  <c r="AC108" i="28"/>
  <c r="AC168" i="28"/>
  <c r="AC47" i="28"/>
  <c r="AC78" i="28"/>
  <c r="Y108" i="28"/>
  <c r="Y168" i="28"/>
  <c r="Y47" i="28"/>
  <c r="Y78" i="28"/>
  <c r="U108" i="28"/>
  <c r="U168" i="28"/>
  <c r="U47" i="28"/>
  <c r="U78" i="28"/>
  <c r="O108" i="28"/>
  <c r="O168" i="28"/>
  <c r="O47" i="28"/>
  <c r="O78" i="28"/>
  <c r="K108" i="28"/>
  <c r="K168" i="28"/>
  <c r="K47" i="28"/>
  <c r="K78" i="28"/>
  <c r="G108" i="28"/>
  <c r="G168" i="28"/>
  <c r="G47" i="28"/>
  <c r="G78" i="28"/>
  <c r="C108" i="28"/>
  <c r="C168" i="28"/>
  <c r="C47" i="28"/>
  <c r="C78" i="28"/>
  <c r="AF107" i="28"/>
  <c r="AF167" i="28"/>
  <c r="AF46" i="28"/>
  <c r="AF77" i="28"/>
  <c r="AB107" i="28"/>
  <c r="AB167" i="28"/>
  <c r="AB46" i="28"/>
  <c r="AB77" i="28"/>
  <c r="X107" i="28"/>
  <c r="X167" i="28"/>
  <c r="X46" i="28"/>
  <c r="X77" i="28"/>
  <c r="T107" i="28"/>
  <c r="T167" i="28"/>
  <c r="T46" i="28"/>
  <c r="T77" i="28"/>
  <c r="P107" i="28"/>
  <c r="P167" i="28"/>
  <c r="P46" i="28"/>
  <c r="P77" i="28"/>
  <c r="L107" i="28"/>
  <c r="L167" i="28"/>
  <c r="L46" i="28"/>
  <c r="L77" i="28"/>
  <c r="H107" i="28"/>
  <c r="H167" i="28"/>
  <c r="H46" i="28"/>
  <c r="H77" i="28"/>
  <c r="D107" i="28"/>
  <c r="D167" i="28"/>
  <c r="D46" i="28"/>
  <c r="D77" i="28"/>
  <c r="V47" i="28"/>
  <c r="V108" i="28"/>
  <c r="V168" i="28"/>
  <c r="V78" i="28"/>
  <c r="N47" i="28"/>
  <c r="N108" i="28"/>
  <c r="N168" i="28"/>
  <c r="N78" i="28"/>
  <c r="H47" i="28"/>
  <c r="H108" i="28"/>
  <c r="H168" i="28"/>
  <c r="H78" i="28"/>
  <c r="AC107" i="28"/>
  <c r="AC167" i="28"/>
  <c r="AC46" i="28"/>
  <c r="AC77" i="28"/>
  <c r="U107" i="28"/>
  <c r="U167" i="28"/>
  <c r="U46" i="28"/>
  <c r="U77" i="28"/>
  <c r="Q107" i="28"/>
  <c r="Q167" i="28"/>
  <c r="Q46" i="28"/>
  <c r="Q77" i="28"/>
  <c r="I107" i="28"/>
  <c r="I167" i="28"/>
  <c r="I46" i="28"/>
  <c r="I77" i="28"/>
  <c r="AF47" i="28"/>
  <c r="AF108" i="28"/>
  <c r="AF168" i="28"/>
  <c r="AF78" i="28"/>
  <c r="AB47" i="28"/>
  <c r="AB108" i="28"/>
  <c r="AB168" i="28"/>
  <c r="AB78" i="28"/>
  <c r="X47" i="28"/>
  <c r="X108" i="28"/>
  <c r="X168" i="28"/>
  <c r="X78" i="28"/>
  <c r="P47" i="28"/>
  <c r="P108" i="28"/>
  <c r="P168" i="28"/>
  <c r="P78" i="28"/>
  <c r="F47" i="28"/>
  <c r="F108" i="28"/>
  <c r="F168" i="28"/>
  <c r="F78" i="28"/>
  <c r="AA107" i="28"/>
  <c r="AA167" i="28"/>
  <c r="AA46" i="28"/>
  <c r="AA77" i="28"/>
  <c r="S107" i="28"/>
  <c r="S167" i="28"/>
  <c r="S46" i="28"/>
  <c r="S77" i="28"/>
  <c r="K107" i="28"/>
  <c r="K167" i="28"/>
  <c r="K46" i="28"/>
  <c r="K77" i="28"/>
  <c r="C107" i="28"/>
  <c r="C167" i="28"/>
  <c r="AM167" i="28"/>
  <c r="C46" i="28"/>
  <c r="C77" i="28"/>
  <c r="AN79" i="28"/>
  <c r="AM79" i="28"/>
  <c r="AN109" i="28"/>
  <c r="AR109" i="28"/>
  <c r="AM109" i="28"/>
  <c r="AM52" i="28"/>
  <c r="AN52" i="28"/>
  <c r="AM53" i="28"/>
  <c r="AN53" i="28"/>
  <c r="AM80" i="28"/>
  <c r="AN80" i="28"/>
  <c r="AN110" i="28"/>
  <c r="AR110" i="28"/>
  <c r="AM110" i="28"/>
  <c r="AN82" i="28"/>
  <c r="AM82" i="28"/>
  <c r="AN112" i="28"/>
  <c r="AR112" i="28"/>
  <c r="AM112" i="28"/>
  <c r="AN88" i="28"/>
  <c r="AM88" i="28"/>
  <c r="AN118" i="28"/>
  <c r="AR118" i="28"/>
  <c r="AM118" i="28"/>
  <c r="AM61" i="28"/>
  <c r="AN61" i="28"/>
  <c r="AM96" i="28"/>
  <c r="AN96" i="28"/>
  <c r="AN126" i="28"/>
  <c r="AR126" i="28"/>
  <c r="AM126" i="28"/>
  <c r="AM69" i="28"/>
  <c r="AN69" i="28"/>
  <c r="AN81" i="28"/>
  <c r="AM81" i="28"/>
  <c r="AN111" i="28"/>
  <c r="AR111" i="28"/>
  <c r="AM111" i="28"/>
  <c r="AN86" i="28"/>
  <c r="AM86" i="28"/>
  <c r="AN116" i="28"/>
  <c r="AR116" i="28"/>
  <c r="AM116" i="28"/>
  <c r="AN59" i="28"/>
  <c r="AM59" i="28"/>
  <c r="AM94" i="28"/>
  <c r="AN94" i="28"/>
  <c r="AN124" i="28"/>
  <c r="AR124" i="28"/>
  <c r="AM124" i="28"/>
  <c r="AN67" i="28"/>
  <c r="AM67" i="28"/>
  <c r="AM54" i="28"/>
  <c r="AN54" i="28"/>
  <c r="AM56" i="28"/>
  <c r="AN56" i="28"/>
  <c r="AM58" i="28"/>
  <c r="AN58" i="28"/>
  <c r="AM60" i="28"/>
  <c r="AN60" i="28"/>
  <c r="AM62" i="28"/>
  <c r="AN62" i="28"/>
  <c r="AN64" i="28"/>
  <c r="AM64" i="28"/>
  <c r="AM66" i="28"/>
  <c r="AN66" i="28"/>
  <c r="AM68" i="28"/>
  <c r="AN68" i="28"/>
  <c r="AN78" i="5"/>
  <c r="AM78" i="5"/>
  <c r="AR108" i="5"/>
  <c r="AN108" i="5"/>
  <c r="AM108" i="5"/>
  <c r="AN46" i="5"/>
  <c r="AM46" i="5"/>
  <c r="J47" i="17"/>
  <c r="J108" i="17"/>
  <c r="J78" i="17"/>
  <c r="AR8" i="28"/>
  <c r="AN8" i="28"/>
  <c r="AP8" i="28"/>
  <c r="AM8" i="28"/>
  <c r="AQ8" i="28"/>
  <c r="Q34" i="28"/>
  <c r="Q35" i="28"/>
  <c r="M34" i="28"/>
  <c r="M35" i="28"/>
  <c r="I34" i="28"/>
  <c r="AR7" i="28"/>
  <c r="I35" i="28"/>
  <c r="E34" i="28"/>
  <c r="E35" i="28"/>
  <c r="AG34" i="28"/>
  <c r="AG35" i="28"/>
  <c r="AA34" i="28"/>
  <c r="AA35" i="28"/>
  <c r="W34" i="28"/>
  <c r="W35" i="28"/>
  <c r="S34" i="28"/>
  <c r="S35" i="28"/>
  <c r="O34" i="28"/>
  <c r="O35" i="28"/>
  <c r="K34" i="28"/>
  <c r="K35" i="28"/>
  <c r="G34" i="28"/>
  <c r="G35" i="28"/>
  <c r="AN7" i="28"/>
  <c r="AM7" i="28"/>
  <c r="C34" i="28"/>
  <c r="AP7" i="28"/>
  <c r="C35" i="28"/>
  <c r="AM107" i="15"/>
  <c r="AR107" i="15"/>
  <c r="AN108" i="15"/>
  <c r="AR109" i="15"/>
  <c r="AN110" i="15"/>
  <c r="AR111" i="15"/>
  <c r="AN112" i="15"/>
  <c r="AR113" i="15"/>
  <c r="AN114" i="15"/>
  <c r="AR115" i="15"/>
  <c r="AN116" i="15"/>
  <c r="AR117" i="15"/>
  <c r="AN118" i="15"/>
  <c r="AR119" i="15"/>
  <c r="AN120" i="15"/>
  <c r="AR121" i="15"/>
  <c r="AN122" i="15"/>
  <c r="AR123" i="15"/>
  <c r="AN124" i="15"/>
  <c r="AR125" i="15"/>
  <c r="AN126" i="15"/>
  <c r="AR127" i="15"/>
  <c r="AN128" i="15"/>
  <c r="AR129" i="15"/>
  <c r="AN130" i="15"/>
  <c r="AN34" i="16"/>
  <c r="AF35" i="28"/>
  <c r="AF34" i="28"/>
  <c r="AD35" i="28"/>
  <c r="AD34" i="28"/>
  <c r="AB35" i="28"/>
  <c r="AB34" i="28"/>
  <c r="Z35" i="28"/>
  <c r="Z34" i="28"/>
  <c r="X35" i="28"/>
  <c r="X34" i="28"/>
  <c r="V35" i="28"/>
  <c r="V34" i="28"/>
  <c r="T35" i="28"/>
  <c r="T34" i="28"/>
  <c r="R35" i="28"/>
  <c r="R34" i="28"/>
  <c r="P35" i="28"/>
  <c r="P34" i="28"/>
  <c r="N35" i="28"/>
  <c r="N34" i="28"/>
  <c r="L35" i="28"/>
  <c r="L34" i="28"/>
  <c r="J35" i="28"/>
  <c r="J34" i="28"/>
  <c r="H35" i="28"/>
  <c r="H34" i="28"/>
  <c r="AQ7" i="28"/>
  <c r="F35" i="28"/>
  <c r="F34" i="28"/>
  <c r="D35" i="28"/>
  <c r="D34" i="28"/>
  <c r="AE34" i="28"/>
  <c r="AE35" i="28"/>
  <c r="AC34" i="28"/>
  <c r="AC35" i="28"/>
  <c r="Y34" i="28"/>
  <c r="Y35" i="28"/>
  <c r="U34" i="28"/>
  <c r="U35" i="28"/>
  <c r="AM108" i="15"/>
  <c r="AR108" i="15"/>
  <c r="AN109" i="15"/>
  <c r="AM110" i="15"/>
  <c r="AR110" i="15"/>
  <c r="AN111" i="15"/>
  <c r="AM112" i="15"/>
  <c r="AR112" i="15"/>
  <c r="AN113" i="15"/>
  <c r="AM114" i="15"/>
  <c r="AR114" i="15"/>
  <c r="AN115" i="15"/>
  <c r="AM116" i="15"/>
  <c r="AR116" i="15"/>
  <c r="AN117" i="15"/>
  <c r="AM118" i="15"/>
  <c r="AR118" i="15"/>
  <c r="AN119" i="15"/>
  <c r="AM120" i="15"/>
  <c r="AR120" i="15"/>
  <c r="AN121" i="15"/>
  <c r="AM122" i="15"/>
  <c r="AR122" i="15"/>
  <c r="AN123" i="15"/>
  <c r="AM124" i="15"/>
  <c r="AR124" i="15"/>
  <c r="AN125" i="15"/>
  <c r="AM126" i="15"/>
  <c r="AR126" i="15"/>
  <c r="AN127" i="15"/>
  <c r="AM128" i="15"/>
  <c r="AR128" i="15"/>
  <c r="AN129" i="15"/>
  <c r="AM130" i="15"/>
  <c r="AM34" i="16"/>
  <c r="AL4" i="26"/>
  <c r="I108" i="17"/>
  <c r="I47" i="17"/>
  <c r="I78" i="17"/>
  <c r="I107" i="17"/>
  <c r="I35" i="17"/>
  <c r="I46" i="17"/>
  <c r="I34" i="17"/>
  <c r="I77" i="17"/>
  <c r="AM7" i="5"/>
  <c r="AN34" i="5"/>
  <c r="AN35" i="5"/>
  <c r="J107" i="17"/>
  <c r="J35" i="17"/>
  <c r="J34" i="17"/>
  <c r="J46" i="17"/>
  <c r="J77" i="17"/>
  <c r="F34" i="17"/>
  <c r="F46" i="17"/>
  <c r="F107" i="17"/>
  <c r="F35" i="17"/>
  <c r="F77" i="17"/>
  <c r="E47" i="17"/>
  <c r="E108" i="17"/>
  <c r="E78" i="17"/>
  <c r="G47" i="17"/>
  <c r="G108" i="17"/>
  <c r="G78" i="17"/>
  <c r="F48" i="17"/>
  <c r="F109" i="17"/>
  <c r="F79" i="17"/>
  <c r="E49" i="17"/>
  <c r="E110" i="17"/>
  <c r="E80" i="17"/>
  <c r="G49" i="17"/>
  <c r="G110" i="17"/>
  <c r="G80" i="17"/>
  <c r="G111" i="17"/>
  <c r="G50" i="17"/>
  <c r="G81" i="17"/>
  <c r="F112" i="17"/>
  <c r="F51" i="17"/>
  <c r="F82" i="17"/>
  <c r="E113" i="17"/>
  <c r="E52" i="17"/>
  <c r="E83" i="17"/>
  <c r="G113" i="17"/>
  <c r="G52" i="17"/>
  <c r="G83" i="17"/>
  <c r="F114" i="17"/>
  <c r="F53" i="17"/>
  <c r="F84" i="17"/>
  <c r="E115" i="17"/>
  <c r="E54" i="17"/>
  <c r="E85" i="17"/>
  <c r="G115" i="17"/>
  <c r="G54" i="17"/>
  <c r="G85" i="17"/>
  <c r="F116" i="17"/>
  <c r="F55" i="17"/>
  <c r="F86" i="17"/>
  <c r="E117" i="17"/>
  <c r="E56" i="17"/>
  <c r="E87" i="17"/>
  <c r="G117" i="17"/>
  <c r="G56" i="17"/>
  <c r="G87" i="17"/>
  <c r="F118" i="17"/>
  <c r="F57" i="17"/>
  <c r="F88" i="17"/>
  <c r="E119" i="17"/>
  <c r="E58" i="17"/>
  <c r="E89" i="17"/>
  <c r="G119" i="17"/>
  <c r="G58" i="17"/>
  <c r="G89" i="17"/>
  <c r="F120" i="17"/>
  <c r="F59" i="17"/>
  <c r="F90" i="17"/>
  <c r="E121" i="17"/>
  <c r="E60" i="17"/>
  <c r="E91" i="17"/>
  <c r="G121" i="17"/>
  <c r="G60" i="17"/>
  <c r="G91" i="17"/>
  <c r="F122" i="17"/>
  <c r="F61" i="17"/>
  <c r="F92" i="17"/>
  <c r="E123" i="17"/>
  <c r="E62" i="17"/>
  <c r="E93" i="17"/>
  <c r="G123" i="17"/>
  <c r="G62" i="17"/>
  <c r="G93" i="17"/>
  <c r="F124" i="17"/>
  <c r="F63" i="17"/>
  <c r="F94" i="17"/>
  <c r="E125" i="17"/>
  <c r="E64" i="17"/>
  <c r="E95" i="17"/>
  <c r="G125" i="17"/>
  <c r="G64" i="17"/>
  <c r="G95" i="17"/>
  <c r="F126" i="17"/>
  <c r="F65" i="17"/>
  <c r="F96" i="17"/>
  <c r="E127" i="17"/>
  <c r="E66" i="17"/>
  <c r="E97" i="17"/>
  <c r="G127" i="17"/>
  <c r="G66" i="17"/>
  <c r="G97" i="17"/>
  <c r="F128" i="17"/>
  <c r="F67" i="17"/>
  <c r="F98" i="17"/>
  <c r="E129" i="17"/>
  <c r="E68" i="17"/>
  <c r="E99" i="17"/>
  <c r="G129" i="17"/>
  <c r="G68" i="17"/>
  <c r="G99" i="17"/>
  <c r="F130" i="17"/>
  <c r="F69" i="17"/>
  <c r="F100" i="17"/>
  <c r="AN35" i="16"/>
  <c r="E107" i="17"/>
  <c r="E46" i="17"/>
  <c r="E35" i="17"/>
  <c r="E77" i="17"/>
  <c r="E34" i="17"/>
  <c r="G107" i="17"/>
  <c r="G34" i="17"/>
  <c r="G35" i="17"/>
  <c r="G46" i="17"/>
  <c r="G77" i="17"/>
  <c r="F108" i="17"/>
  <c r="F47" i="17"/>
  <c r="F78" i="17"/>
  <c r="E109" i="17"/>
  <c r="E48" i="17"/>
  <c r="E79" i="17"/>
  <c r="G109" i="17"/>
  <c r="G48" i="17"/>
  <c r="G79" i="17"/>
  <c r="F110" i="17"/>
  <c r="F49" i="17"/>
  <c r="F80" i="17"/>
  <c r="E111" i="17"/>
  <c r="E50" i="17"/>
  <c r="E81" i="17"/>
  <c r="E51" i="17"/>
  <c r="E112" i="17"/>
  <c r="E82" i="17"/>
  <c r="G51" i="17"/>
  <c r="G112" i="17"/>
  <c r="G82" i="17"/>
  <c r="F52" i="17"/>
  <c r="F113" i="17"/>
  <c r="F83" i="17"/>
  <c r="E53" i="17"/>
  <c r="E114" i="17"/>
  <c r="E84" i="17"/>
  <c r="G53" i="17"/>
  <c r="G114" i="17"/>
  <c r="G84" i="17"/>
  <c r="F54" i="17"/>
  <c r="F115" i="17"/>
  <c r="F85" i="17"/>
  <c r="E55" i="17"/>
  <c r="E116" i="17"/>
  <c r="E86" i="17"/>
  <c r="G55" i="17"/>
  <c r="G116" i="17"/>
  <c r="G86" i="17"/>
  <c r="F56" i="17"/>
  <c r="F117" i="17"/>
  <c r="F87" i="17"/>
  <c r="E57" i="17"/>
  <c r="E118" i="17"/>
  <c r="E88" i="17"/>
  <c r="G57" i="17"/>
  <c r="G118" i="17"/>
  <c r="G88" i="17"/>
  <c r="F58" i="17"/>
  <c r="F119" i="17"/>
  <c r="F89" i="17"/>
  <c r="E59" i="17"/>
  <c r="E120" i="17"/>
  <c r="E90" i="17"/>
  <c r="G59" i="17"/>
  <c r="G120" i="17"/>
  <c r="G90" i="17"/>
  <c r="F60" i="17"/>
  <c r="F121" i="17"/>
  <c r="F91" i="17"/>
  <c r="E61" i="17"/>
  <c r="E122" i="17"/>
  <c r="E92" i="17"/>
  <c r="G61" i="17"/>
  <c r="G122" i="17"/>
  <c r="G92" i="17"/>
  <c r="F62" i="17"/>
  <c r="F123" i="17"/>
  <c r="F93" i="17"/>
  <c r="E63" i="17"/>
  <c r="E124" i="17"/>
  <c r="E94" i="17"/>
  <c r="G63" i="17"/>
  <c r="G124" i="17"/>
  <c r="G94" i="17"/>
  <c r="F64" i="17"/>
  <c r="F125" i="17"/>
  <c r="F95" i="17"/>
  <c r="E65" i="17"/>
  <c r="E126" i="17"/>
  <c r="E96" i="17"/>
  <c r="G65" i="17"/>
  <c r="G126" i="17"/>
  <c r="G96" i="17"/>
  <c r="F66" i="17"/>
  <c r="F127" i="17"/>
  <c r="F97" i="17"/>
  <c r="E67" i="17"/>
  <c r="E128" i="17"/>
  <c r="E98" i="17"/>
  <c r="G67" i="17"/>
  <c r="G128" i="17"/>
  <c r="G98" i="17"/>
  <c r="F68" i="17"/>
  <c r="F129" i="17"/>
  <c r="F99" i="17"/>
  <c r="E69" i="17"/>
  <c r="E130" i="17"/>
  <c r="E100" i="17"/>
  <c r="G69" i="17"/>
  <c r="G130" i="17"/>
  <c r="G100" i="17"/>
  <c r="AL164" i="26"/>
  <c r="AL134" i="26"/>
  <c r="AL104" i="26"/>
  <c r="AL74" i="26"/>
  <c r="AL43" i="26"/>
  <c r="AM168" i="28"/>
  <c r="AN77" i="28"/>
  <c r="AM77" i="28"/>
  <c r="AN107" i="28"/>
  <c r="AR107" i="28"/>
  <c r="AM107" i="28"/>
  <c r="AM78" i="28"/>
  <c r="AN78" i="28"/>
  <c r="AN108" i="28"/>
  <c r="AR108" i="28"/>
  <c r="AM108" i="28"/>
  <c r="AR131" i="5"/>
  <c r="AM46" i="28"/>
  <c r="AN46" i="28"/>
  <c r="AN47" i="28"/>
  <c r="AM47" i="28"/>
  <c r="AM34" i="28"/>
  <c r="AM35" i="28"/>
  <c r="AN35" i="28"/>
  <c r="AN34" i="28"/>
  <c r="AM35" i="5"/>
  <c r="AM34" i="5"/>
  <c r="D105" i="15"/>
  <c r="B105" i="15"/>
  <c r="AR131" i="28"/>
  <c r="D104" i="15"/>
  <c r="B104" i="15"/>
  <c r="D75" i="15"/>
  <c r="B75" i="15"/>
  <c r="D74" i="15"/>
  <c r="B74" i="15"/>
  <c r="AL69" i="15"/>
  <c r="AK69" i="15"/>
  <c r="AJ69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C69" i="15"/>
  <c r="B69" i="15"/>
  <c r="AL68" i="15"/>
  <c r="AK68" i="15"/>
  <c r="AJ68" i="15"/>
  <c r="AI68" i="15"/>
  <c r="AH68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C68" i="15"/>
  <c r="B68" i="15"/>
  <c r="AL67" i="15"/>
  <c r="AK67" i="15"/>
  <c r="AJ67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C67" i="15"/>
  <c r="B67" i="15"/>
  <c r="AN67" i="15"/>
  <c r="AM67" i="15"/>
  <c r="AL66" i="15"/>
  <c r="AK66" i="15"/>
  <c r="AJ66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C66" i="15"/>
  <c r="B66" i="15"/>
  <c r="AL65" i="15"/>
  <c r="AK65" i="15"/>
  <c r="AJ65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C65" i="15"/>
  <c r="B65" i="15"/>
  <c r="AL64" i="15"/>
  <c r="AK64" i="15"/>
  <c r="AJ64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C64" i="15"/>
  <c r="B64" i="15"/>
  <c r="AL63" i="15"/>
  <c r="AK63" i="15"/>
  <c r="AJ63" i="15"/>
  <c r="AI63" i="15"/>
  <c r="AH63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C63" i="15"/>
  <c r="B63" i="15"/>
  <c r="AN63" i="15"/>
  <c r="AM63" i="15"/>
  <c r="AL62" i="15"/>
  <c r="AK62" i="15"/>
  <c r="AJ62" i="15"/>
  <c r="AI62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C62" i="15"/>
  <c r="B62" i="15"/>
  <c r="AL61" i="15"/>
  <c r="AK61" i="15"/>
  <c r="AJ61" i="15"/>
  <c r="AI61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C61" i="15"/>
  <c r="B61" i="15"/>
  <c r="AL60" i="15"/>
  <c r="AK60" i="15"/>
  <c r="AJ60" i="15"/>
  <c r="AI60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C60" i="15"/>
  <c r="B60" i="15"/>
  <c r="AL59" i="15"/>
  <c r="AK59" i="15"/>
  <c r="AJ59" i="15"/>
  <c r="AI59" i="15"/>
  <c r="AH59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C59" i="15"/>
  <c r="B59" i="15"/>
  <c r="AN59" i="15"/>
  <c r="AM59" i="15"/>
  <c r="AL58" i="15"/>
  <c r="AK58" i="15"/>
  <c r="AJ58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C58" i="15"/>
  <c r="B58" i="15"/>
  <c r="AL57" i="15"/>
  <c r="AK57" i="15"/>
  <c r="AJ57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C57" i="15"/>
  <c r="B57" i="15"/>
  <c r="AL56" i="15"/>
  <c r="AK56" i="15"/>
  <c r="AJ56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C56" i="15"/>
  <c r="B56" i="15"/>
  <c r="AL55" i="15"/>
  <c r="AK55" i="15"/>
  <c r="AJ55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C55" i="15"/>
  <c r="B55" i="15"/>
  <c r="AL54" i="15"/>
  <c r="AK54" i="15"/>
  <c r="AJ54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C54" i="15"/>
  <c r="B54" i="15"/>
  <c r="AL53" i="15"/>
  <c r="AK53" i="15"/>
  <c r="AJ53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C53" i="15"/>
  <c r="B53" i="15"/>
  <c r="AL52" i="15"/>
  <c r="AK52" i="15"/>
  <c r="AJ52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C52" i="15"/>
  <c r="B52" i="15"/>
  <c r="AL51" i="15"/>
  <c r="AK51" i="15"/>
  <c r="AJ51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D51" i="15"/>
  <c r="C51" i="15"/>
  <c r="B51" i="15"/>
  <c r="AL50" i="15"/>
  <c r="AK50" i="15"/>
  <c r="AJ50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C50" i="15"/>
  <c r="B50" i="15"/>
  <c r="AL49" i="15"/>
  <c r="AK49" i="15"/>
  <c r="AJ49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C49" i="15"/>
  <c r="B49" i="15"/>
  <c r="AL48" i="15"/>
  <c r="AK48" i="15"/>
  <c r="AJ48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C48" i="15"/>
  <c r="B48" i="15"/>
  <c r="AL47" i="15"/>
  <c r="AK47" i="15"/>
  <c r="AJ47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C47" i="15"/>
  <c r="B47" i="15"/>
  <c r="AL46" i="15"/>
  <c r="AK46" i="15"/>
  <c r="AJ46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C46" i="15"/>
  <c r="B46" i="15"/>
  <c r="AM46" i="15"/>
  <c r="D44" i="15"/>
  <c r="B44" i="15"/>
  <c r="D43" i="15"/>
  <c r="B43" i="15"/>
  <c r="AL35" i="15"/>
  <c r="AK35" i="15"/>
  <c r="AJ35" i="15"/>
  <c r="AI35" i="15"/>
  <c r="AH35" i="15"/>
  <c r="AG35" i="15"/>
  <c r="AF35" i="15"/>
  <c r="AE35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C35" i="15"/>
  <c r="B35" i="15"/>
  <c r="AL34" i="15"/>
  <c r="AK34" i="15"/>
  <c r="AJ34" i="15"/>
  <c r="AI34" i="15"/>
  <c r="AH34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C34" i="15"/>
  <c r="B34" i="15"/>
  <c r="AR30" i="15"/>
  <c r="D30" i="17"/>
  <c r="AQ30" i="15"/>
  <c r="C30" i="17"/>
  <c r="AP30" i="15"/>
  <c r="B30" i="17"/>
  <c r="AN30" i="15"/>
  <c r="AM30" i="15"/>
  <c r="AR29" i="15"/>
  <c r="D29" i="17"/>
  <c r="AQ29" i="15"/>
  <c r="C29" i="17"/>
  <c r="AP29" i="15"/>
  <c r="B29" i="17"/>
  <c r="AN29" i="15"/>
  <c r="AM29" i="15"/>
  <c r="AR28" i="15"/>
  <c r="D28" i="17"/>
  <c r="AQ28" i="15"/>
  <c r="C28" i="17"/>
  <c r="AP28" i="15"/>
  <c r="B28" i="17"/>
  <c r="AN28" i="15"/>
  <c r="AM28" i="15"/>
  <c r="AR27" i="15"/>
  <c r="D27" i="17"/>
  <c r="AQ27" i="15"/>
  <c r="C27" i="17"/>
  <c r="AP27" i="15"/>
  <c r="B27" i="17"/>
  <c r="AN27" i="15"/>
  <c r="AM27" i="15"/>
  <c r="AR26" i="15"/>
  <c r="D26" i="17"/>
  <c r="AQ26" i="15"/>
  <c r="C26" i="17"/>
  <c r="AP26" i="15"/>
  <c r="B26" i="17"/>
  <c r="AN26" i="15"/>
  <c r="AM26" i="15"/>
  <c r="AR25" i="15"/>
  <c r="D25" i="17"/>
  <c r="AQ25" i="15"/>
  <c r="C25" i="17"/>
  <c r="AP25" i="15"/>
  <c r="B25" i="17"/>
  <c r="AN25" i="15"/>
  <c r="AM25" i="15"/>
  <c r="AR24" i="15"/>
  <c r="D24" i="17"/>
  <c r="AQ24" i="15"/>
  <c r="C24" i="17"/>
  <c r="AP24" i="15"/>
  <c r="B24" i="17"/>
  <c r="AN24" i="15"/>
  <c r="AM24" i="15"/>
  <c r="AR23" i="15"/>
  <c r="D23" i="17"/>
  <c r="AQ23" i="15"/>
  <c r="C23" i="17"/>
  <c r="AP23" i="15"/>
  <c r="B23" i="17"/>
  <c r="AN23" i="15"/>
  <c r="AM23" i="15"/>
  <c r="AR22" i="15"/>
  <c r="D22" i="17"/>
  <c r="AQ22" i="15"/>
  <c r="C22" i="17"/>
  <c r="AP22" i="15"/>
  <c r="B22" i="17"/>
  <c r="AN22" i="15"/>
  <c r="AM22" i="15"/>
  <c r="AR21" i="15"/>
  <c r="D21" i="17"/>
  <c r="AQ21" i="15"/>
  <c r="C21" i="17"/>
  <c r="AP21" i="15"/>
  <c r="B21" i="17"/>
  <c r="AN21" i="15"/>
  <c r="AM21" i="15"/>
  <c r="AR20" i="15"/>
  <c r="D20" i="17"/>
  <c r="AQ20" i="15"/>
  <c r="C20" i="17"/>
  <c r="AP20" i="15"/>
  <c r="B20" i="17"/>
  <c r="AN20" i="15"/>
  <c r="AM20" i="15"/>
  <c r="AR19" i="15"/>
  <c r="D19" i="17"/>
  <c r="AQ19" i="15"/>
  <c r="C19" i="17"/>
  <c r="AP19" i="15"/>
  <c r="B19" i="17"/>
  <c r="AN19" i="15"/>
  <c r="AM19" i="15"/>
  <c r="AR18" i="15"/>
  <c r="D18" i="17"/>
  <c r="AQ18" i="15"/>
  <c r="C18" i="17"/>
  <c r="AP18" i="15"/>
  <c r="B18" i="17"/>
  <c r="AN18" i="15"/>
  <c r="AM18" i="15"/>
  <c r="AR17" i="15"/>
  <c r="D17" i="17"/>
  <c r="AQ17" i="15"/>
  <c r="C17" i="17"/>
  <c r="AP17" i="15"/>
  <c r="B17" i="17"/>
  <c r="AN17" i="15"/>
  <c r="AM17" i="15"/>
  <c r="AR16" i="15"/>
  <c r="D16" i="17"/>
  <c r="AQ16" i="15"/>
  <c r="C16" i="17"/>
  <c r="AP16" i="15"/>
  <c r="B16" i="17"/>
  <c r="AN16" i="15"/>
  <c r="AM16" i="15"/>
  <c r="AR15" i="15"/>
  <c r="D15" i="17"/>
  <c r="AQ15" i="15"/>
  <c r="C15" i="17"/>
  <c r="AP15" i="15"/>
  <c r="B15" i="17"/>
  <c r="AN15" i="15"/>
  <c r="AM15" i="15"/>
  <c r="AR14" i="15"/>
  <c r="D14" i="17"/>
  <c r="AQ14" i="15"/>
  <c r="C14" i="17"/>
  <c r="AP14" i="15"/>
  <c r="B14" i="17"/>
  <c r="AN14" i="15"/>
  <c r="AM14" i="15"/>
  <c r="AR13" i="15"/>
  <c r="D13" i="17"/>
  <c r="AQ13" i="15"/>
  <c r="C13" i="17"/>
  <c r="AP13" i="15"/>
  <c r="B13" i="17"/>
  <c r="AN13" i="15"/>
  <c r="AM13" i="15"/>
  <c r="AR12" i="15"/>
  <c r="D12" i="17"/>
  <c r="AQ12" i="15"/>
  <c r="C12" i="17"/>
  <c r="AP12" i="15"/>
  <c r="B12" i="17"/>
  <c r="AN12" i="15"/>
  <c r="AM12" i="15"/>
  <c r="AR11" i="15"/>
  <c r="D11" i="17"/>
  <c r="AQ11" i="15"/>
  <c r="C11" i="17"/>
  <c r="AP11" i="15"/>
  <c r="B11" i="17"/>
  <c r="AN11" i="15"/>
  <c r="AM11" i="15"/>
  <c r="AR10" i="15"/>
  <c r="D10" i="17"/>
  <c r="AQ10" i="15"/>
  <c r="C10" i="17"/>
  <c r="AP10" i="15"/>
  <c r="B10" i="17"/>
  <c r="AN10" i="15"/>
  <c r="AM10" i="15"/>
  <c r="AR9" i="15"/>
  <c r="D9" i="17"/>
  <c r="AQ9" i="15"/>
  <c r="C9" i="17"/>
  <c r="AP9" i="15"/>
  <c r="B9" i="17"/>
  <c r="AN9" i="15"/>
  <c r="AM9" i="15"/>
  <c r="AR8" i="15"/>
  <c r="D8" i="17"/>
  <c r="AQ8" i="15"/>
  <c r="C8" i="17"/>
  <c r="AP8" i="15"/>
  <c r="B8" i="17"/>
  <c r="AN8" i="15"/>
  <c r="AM8" i="15"/>
  <c r="AR7" i="15"/>
  <c r="D7" i="17"/>
  <c r="AQ7" i="15"/>
  <c r="C7" i="17"/>
  <c r="AP7" i="15"/>
  <c r="B7" i="17"/>
  <c r="AN7" i="15"/>
  <c r="AN35" i="15"/>
  <c r="AM7" i="15"/>
  <c r="AM35" i="15"/>
  <c r="AM34" i="15"/>
  <c r="E135" i="15"/>
  <c r="C75" i="15"/>
  <c r="F134" i="15"/>
  <c r="E134" i="15"/>
  <c r="C134" i="15"/>
  <c r="AR130" i="15"/>
  <c r="AR131" i="15"/>
  <c r="AM48" i="15"/>
  <c r="AM50" i="15"/>
  <c r="AM52" i="15"/>
  <c r="AM54" i="15"/>
  <c r="AM56" i="15"/>
  <c r="AL7" i="17"/>
  <c r="B34" i="17"/>
  <c r="B35" i="17"/>
  <c r="B46" i="17"/>
  <c r="AL46" i="17"/>
  <c r="B77" i="17"/>
  <c r="AL77" i="17"/>
  <c r="B107" i="17"/>
  <c r="AL107" i="17"/>
  <c r="D107" i="17"/>
  <c r="AN107" i="17"/>
  <c r="D34" i="17"/>
  <c r="D46" i="17"/>
  <c r="AN46" i="17"/>
  <c r="D35" i="17"/>
  <c r="D77" i="17"/>
  <c r="AN77" i="17"/>
  <c r="AN7" i="17"/>
  <c r="AM8" i="17"/>
  <c r="C108" i="17"/>
  <c r="AM108" i="17"/>
  <c r="C47" i="17"/>
  <c r="AM47" i="17"/>
  <c r="C78" i="17"/>
  <c r="AM78" i="17"/>
  <c r="AL9" i="17"/>
  <c r="B79" i="17"/>
  <c r="AL79" i="17"/>
  <c r="B109" i="17"/>
  <c r="AL109" i="17"/>
  <c r="B48" i="17"/>
  <c r="AL48" i="17"/>
  <c r="AN9" i="17"/>
  <c r="D109" i="17"/>
  <c r="AN109" i="17"/>
  <c r="D48" i="17"/>
  <c r="AN48" i="17"/>
  <c r="D79" i="17"/>
  <c r="AN79" i="17"/>
  <c r="AM10" i="17"/>
  <c r="C110" i="17"/>
  <c r="AM110" i="17"/>
  <c r="C49" i="17"/>
  <c r="AM49" i="17"/>
  <c r="C80" i="17"/>
  <c r="AM80" i="17"/>
  <c r="AL11" i="17"/>
  <c r="B111" i="17"/>
  <c r="AL111" i="17"/>
  <c r="B50" i="17"/>
  <c r="AL50" i="17"/>
  <c r="B81" i="17"/>
  <c r="AL81" i="17"/>
  <c r="AN11" i="17"/>
  <c r="D111" i="17"/>
  <c r="AN111" i="17"/>
  <c r="D50" i="17"/>
  <c r="AN50" i="17"/>
  <c r="D81" i="17"/>
  <c r="AN81" i="17"/>
  <c r="AM12" i="17"/>
  <c r="C112" i="17"/>
  <c r="AM112" i="17"/>
  <c r="C51" i="17"/>
  <c r="AM51" i="17"/>
  <c r="C82" i="17"/>
  <c r="AM82" i="17"/>
  <c r="AL13" i="17"/>
  <c r="B83" i="17"/>
  <c r="AL83" i="17"/>
  <c r="B113" i="17"/>
  <c r="AL113" i="17"/>
  <c r="B52" i="17"/>
  <c r="AL52" i="17"/>
  <c r="AN13" i="17"/>
  <c r="D113" i="17"/>
  <c r="AN113" i="17"/>
  <c r="D52" i="17"/>
  <c r="AN52" i="17"/>
  <c r="D83" i="17"/>
  <c r="AN83" i="17"/>
  <c r="AM14" i="17"/>
  <c r="C114" i="17"/>
  <c r="AM114" i="17"/>
  <c r="C53" i="17"/>
  <c r="AM53" i="17"/>
  <c r="C84" i="17"/>
  <c r="AM84" i="17"/>
  <c r="AL15" i="17"/>
  <c r="B115" i="17"/>
  <c r="AL115" i="17"/>
  <c r="B54" i="17"/>
  <c r="AL54" i="17"/>
  <c r="B85" i="17"/>
  <c r="AL85" i="17"/>
  <c r="AN15" i="17"/>
  <c r="D115" i="17"/>
  <c r="AN115" i="17"/>
  <c r="D54" i="17"/>
  <c r="AN54" i="17"/>
  <c r="D85" i="17"/>
  <c r="AN85" i="17"/>
  <c r="AM16" i="17"/>
  <c r="C116" i="17"/>
  <c r="AM116" i="17"/>
  <c r="C55" i="17"/>
  <c r="AM55" i="17"/>
  <c r="C86" i="17"/>
  <c r="AM86" i="17"/>
  <c r="AL17" i="17"/>
  <c r="B87" i="17"/>
  <c r="AL87" i="17"/>
  <c r="B117" i="17"/>
  <c r="AL117" i="17"/>
  <c r="B56" i="17"/>
  <c r="AL56" i="17"/>
  <c r="AN17" i="17"/>
  <c r="D117" i="17"/>
  <c r="AN117" i="17"/>
  <c r="D56" i="17"/>
  <c r="AN56" i="17"/>
  <c r="D87" i="17"/>
  <c r="AN87" i="17"/>
  <c r="AM18" i="17"/>
  <c r="C118" i="17"/>
  <c r="AM118" i="17"/>
  <c r="C57" i="17"/>
  <c r="AM57" i="17"/>
  <c r="C88" i="17"/>
  <c r="AM88" i="17"/>
  <c r="AL19" i="17"/>
  <c r="B119" i="17"/>
  <c r="AL119" i="17"/>
  <c r="B58" i="17"/>
  <c r="AL58" i="17"/>
  <c r="B89" i="17"/>
  <c r="AL89" i="17"/>
  <c r="AN19" i="17"/>
  <c r="D119" i="17"/>
  <c r="AN119" i="17"/>
  <c r="D58" i="17"/>
  <c r="AN58" i="17"/>
  <c r="D89" i="17"/>
  <c r="AN89" i="17"/>
  <c r="AM20" i="17"/>
  <c r="C120" i="17"/>
  <c r="AM120" i="17"/>
  <c r="C59" i="17"/>
  <c r="AM59" i="17"/>
  <c r="C90" i="17"/>
  <c r="AM90" i="17"/>
  <c r="AL21" i="17"/>
  <c r="B91" i="17"/>
  <c r="AL91" i="17"/>
  <c r="B121" i="17"/>
  <c r="AL121" i="17"/>
  <c r="B60" i="17"/>
  <c r="AL60" i="17"/>
  <c r="AN21" i="17"/>
  <c r="D121" i="17"/>
  <c r="AN121" i="17"/>
  <c r="D60" i="17"/>
  <c r="AN60" i="17"/>
  <c r="D91" i="17"/>
  <c r="AN91" i="17"/>
  <c r="AM22" i="17"/>
  <c r="C122" i="17"/>
  <c r="AM122" i="17"/>
  <c r="C61" i="17"/>
  <c r="AM61" i="17"/>
  <c r="C92" i="17"/>
  <c r="AM92" i="17"/>
  <c r="AL23" i="17"/>
  <c r="B123" i="17"/>
  <c r="AL123" i="17"/>
  <c r="B62" i="17"/>
  <c r="AL62" i="17"/>
  <c r="B93" i="17"/>
  <c r="AL93" i="17"/>
  <c r="AN23" i="17"/>
  <c r="D123" i="17"/>
  <c r="AN123" i="17"/>
  <c r="D62" i="17"/>
  <c r="AN62" i="17"/>
  <c r="D93" i="17"/>
  <c r="AN93" i="17"/>
  <c r="AM24" i="17"/>
  <c r="C124" i="17"/>
  <c r="AM124" i="17"/>
  <c r="C63" i="17"/>
  <c r="AM63" i="17"/>
  <c r="C94" i="17"/>
  <c r="AM94" i="17"/>
  <c r="AL25" i="17"/>
  <c r="B95" i="17"/>
  <c r="AL95" i="17"/>
  <c r="B125" i="17"/>
  <c r="AL125" i="17"/>
  <c r="B64" i="17"/>
  <c r="AL64" i="17"/>
  <c r="AN25" i="17"/>
  <c r="D125" i="17"/>
  <c r="AN125" i="17"/>
  <c r="D64" i="17"/>
  <c r="AN64" i="17"/>
  <c r="D95" i="17"/>
  <c r="AN95" i="17"/>
  <c r="AM26" i="17"/>
  <c r="C126" i="17"/>
  <c r="AM126" i="17"/>
  <c r="C65" i="17"/>
  <c r="AM65" i="17"/>
  <c r="C96" i="17"/>
  <c r="AM96" i="17"/>
  <c r="AL27" i="17"/>
  <c r="B127" i="17"/>
  <c r="AL127" i="17"/>
  <c r="B66" i="17"/>
  <c r="AL66" i="17"/>
  <c r="B97" i="17"/>
  <c r="AL97" i="17"/>
  <c r="AN27" i="17"/>
  <c r="D127" i="17"/>
  <c r="AN127" i="17"/>
  <c r="D66" i="17"/>
  <c r="AN66" i="17"/>
  <c r="D97" i="17"/>
  <c r="AN97" i="17"/>
  <c r="AM28" i="17"/>
  <c r="C128" i="17"/>
  <c r="AM128" i="17"/>
  <c r="C67" i="17"/>
  <c r="AM67" i="17"/>
  <c r="C98" i="17"/>
  <c r="AM98" i="17"/>
  <c r="AL29" i="17"/>
  <c r="B99" i="17"/>
  <c r="AL99" i="17"/>
  <c r="B129" i="17"/>
  <c r="AL129" i="17"/>
  <c r="B68" i="17"/>
  <c r="AL68" i="17"/>
  <c r="AN29" i="17"/>
  <c r="D129" i="17"/>
  <c r="AN129" i="17"/>
  <c r="D68" i="17"/>
  <c r="AN68" i="17"/>
  <c r="D99" i="17"/>
  <c r="AN99" i="17"/>
  <c r="AM30" i="17"/>
  <c r="C130" i="17"/>
  <c r="AM130" i="17"/>
  <c r="C69" i="17"/>
  <c r="AM69" i="17"/>
  <c r="C100" i="17"/>
  <c r="AM100" i="17"/>
  <c r="D78" i="15"/>
  <c r="F78" i="15"/>
  <c r="H78" i="15"/>
  <c r="J78" i="15"/>
  <c r="L78" i="15"/>
  <c r="N78" i="15"/>
  <c r="P78" i="15"/>
  <c r="R78" i="15"/>
  <c r="T78" i="15"/>
  <c r="V78" i="15"/>
  <c r="X78" i="15"/>
  <c r="Z78" i="15"/>
  <c r="AB78" i="15"/>
  <c r="AD78" i="15"/>
  <c r="AF78" i="15"/>
  <c r="D79" i="15"/>
  <c r="F79" i="15"/>
  <c r="H79" i="15"/>
  <c r="J79" i="15"/>
  <c r="L79" i="15"/>
  <c r="N79" i="15"/>
  <c r="P79" i="15"/>
  <c r="R79" i="15"/>
  <c r="T79" i="15"/>
  <c r="V79" i="15"/>
  <c r="X79" i="15"/>
  <c r="Z79" i="15"/>
  <c r="AB79" i="15"/>
  <c r="AD79" i="15"/>
  <c r="AF79" i="15"/>
  <c r="D80" i="15"/>
  <c r="F80" i="15"/>
  <c r="H80" i="15"/>
  <c r="J80" i="15"/>
  <c r="L80" i="15"/>
  <c r="N80" i="15"/>
  <c r="P80" i="15"/>
  <c r="R80" i="15"/>
  <c r="T80" i="15"/>
  <c r="V80" i="15"/>
  <c r="X80" i="15"/>
  <c r="Z80" i="15"/>
  <c r="AB80" i="15"/>
  <c r="AD80" i="15"/>
  <c r="AF80" i="15"/>
  <c r="D81" i="15"/>
  <c r="F81" i="15"/>
  <c r="H81" i="15"/>
  <c r="J81" i="15"/>
  <c r="L81" i="15"/>
  <c r="N81" i="15"/>
  <c r="P81" i="15"/>
  <c r="R81" i="15"/>
  <c r="T81" i="15"/>
  <c r="V81" i="15"/>
  <c r="X81" i="15"/>
  <c r="Z81" i="15"/>
  <c r="AB81" i="15"/>
  <c r="AD81" i="15"/>
  <c r="AF81" i="15"/>
  <c r="D82" i="15"/>
  <c r="F82" i="15"/>
  <c r="H82" i="15"/>
  <c r="J82" i="15"/>
  <c r="L82" i="15"/>
  <c r="N82" i="15"/>
  <c r="P82" i="15"/>
  <c r="R82" i="15"/>
  <c r="T82" i="15"/>
  <c r="V82" i="15"/>
  <c r="X82" i="15"/>
  <c r="Z82" i="15"/>
  <c r="AB82" i="15"/>
  <c r="AD82" i="15"/>
  <c r="AF82" i="15"/>
  <c r="D83" i="15"/>
  <c r="F83" i="15"/>
  <c r="H83" i="15"/>
  <c r="J83" i="15"/>
  <c r="L83" i="15"/>
  <c r="N83" i="15"/>
  <c r="P83" i="15"/>
  <c r="R83" i="15"/>
  <c r="T83" i="15"/>
  <c r="V83" i="15"/>
  <c r="X83" i="15"/>
  <c r="Z83" i="15"/>
  <c r="AB83" i="15"/>
  <c r="AD83" i="15"/>
  <c r="AF83" i="15"/>
  <c r="D84" i="15"/>
  <c r="F84" i="15"/>
  <c r="H84" i="15"/>
  <c r="J84" i="15"/>
  <c r="L84" i="15"/>
  <c r="N84" i="15"/>
  <c r="P84" i="15"/>
  <c r="R84" i="15"/>
  <c r="T84" i="15"/>
  <c r="V84" i="15"/>
  <c r="X84" i="15"/>
  <c r="Z84" i="15"/>
  <c r="AB84" i="15"/>
  <c r="AD84" i="15"/>
  <c r="AF84" i="15"/>
  <c r="D85" i="15"/>
  <c r="F85" i="15"/>
  <c r="H85" i="15"/>
  <c r="J85" i="15"/>
  <c r="L85" i="15"/>
  <c r="N85" i="15"/>
  <c r="P85" i="15"/>
  <c r="R85" i="15"/>
  <c r="T85" i="15"/>
  <c r="V85" i="15"/>
  <c r="X85" i="15"/>
  <c r="Z85" i="15"/>
  <c r="AB85" i="15"/>
  <c r="AD85" i="15"/>
  <c r="AF85" i="15"/>
  <c r="D86" i="15"/>
  <c r="F86" i="15"/>
  <c r="H86" i="15"/>
  <c r="J86" i="15"/>
  <c r="L86" i="15"/>
  <c r="N86" i="15"/>
  <c r="P86" i="15"/>
  <c r="R86" i="15"/>
  <c r="T86" i="15"/>
  <c r="V86" i="15"/>
  <c r="X86" i="15"/>
  <c r="Z86" i="15"/>
  <c r="AB86" i="15"/>
  <c r="AD86" i="15"/>
  <c r="AF86" i="15"/>
  <c r="D87" i="15"/>
  <c r="F87" i="15"/>
  <c r="H87" i="15"/>
  <c r="J87" i="15"/>
  <c r="L87" i="15"/>
  <c r="N87" i="15"/>
  <c r="P87" i="15"/>
  <c r="R87" i="15"/>
  <c r="T87" i="15"/>
  <c r="V87" i="15"/>
  <c r="X87" i="15"/>
  <c r="Z87" i="15"/>
  <c r="AB87" i="15"/>
  <c r="AD87" i="15"/>
  <c r="AF87" i="15"/>
  <c r="D88" i="15"/>
  <c r="F88" i="15"/>
  <c r="H88" i="15"/>
  <c r="J88" i="15"/>
  <c r="L88" i="15"/>
  <c r="N88" i="15"/>
  <c r="P88" i="15"/>
  <c r="R88" i="15"/>
  <c r="T88" i="15"/>
  <c r="V88" i="15"/>
  <c r="X88" i="15"/>
  <c r="Z88" i="15"/>
  <c r="AB88" i="15"/>
  <c r="AD88" i="15"/>
  <c r="AF88" i="15"/>
  <c r="D89" i="15"/>
  <c r="F89" i="15"/>
  <c r="H89" i="15"/>
  <c r="J89" i="15"/>
  <c r="L89" i="15"/>
  <c r="N89" i="15"/>
  <c r="P89" i="15"/>
  <c r="R89" i="15"/>
  <c r="T89" i="15"/>
  <c r="V89" i="15"/>
  <c r="X89" i="15"/>
  <c r="Z89" i="15"/>
  <c r="AB89" i="15"/>
  <c r="AD89" i="15"/>
  <c r="AF89" i="15"/>
  <c r="D90" i="15"/>
  <c r="F90" i="15"/>
  <c r="H90" i="15"/>
  <c r="J90" i="15"/>
  <c r="L90" i="15"/>
  <c r="N90" i="15"/>
  <c r="P90" i="15"/>
  <c r="R90" i="15"/>
  <c r="T90" i="15"/>
  <c r="V90" i="15"/>
  <c r="X90" i="15"/>
  <c r="Z90" i="15"/>
  <c r="AB90" i="15"/>
  <c r="AD90" i="15"/>
  <c r="AF90" i="15"/>
  <c r="D91" i="15"/>
  <c r="F91" i="15"/>
  <c r="H91" i="15"/>
  <c r="E78" i="15"/>
  <c r="G78" i="15"/>
  <c r="I78" i="15"/>
  <c r="K78" i="15"/>
  <c r="M78" i="15"/>
  <c r="O78" i="15"/>
  <c r="Q78" i="15"/>
  <c r="S78" i="15"/>
  <c r="U78" i="15"/>
  <c r="W78" i="15"/>
  <c r="Y78" i="15"/>
  <c r="AA78" i="15"/>
  <c r="AC78" i="15"/>
  <c r="AE78" i="15"/>
  <c r="AG78" i="15"/>
  <c r="E79" i="15"/>
  <c r="G79" i="15"/>
  <c r="I79" i="15"/>
  <c r="K79" i="15"/>
  <c r="M79" i="15"/>
  <c r="O79" i="15"/>
  <c r="Q79" i="15"/>
  <c r="S79" i="15"/>
  <c r="U79" i="15"/>
  <c r="W79" i="15"/>
  <c r="Y79" i="15"/>
  <c r="AA79" i="15"/>
  <c r="AC79" i="15"/>
  <c r="AE79" i="15"/>
  <c r="AG79" i="15"/>
  <c r="E80" i="15"/>
  <c r="G80" i="15"/>
  <c r="I80" i="15"/>
  <c r="K80" i="15"/>
  <c r="M80" i="15"/>
  <c r="O80" i="15"/>
  <c r="Q80" i="15"/>
  <c r="S80" i="15"/>
  <c r="U80" i="15"/>
  <c r="W80" i="15"/>
  <c r="Y80" i="15"/>
  <c r="AA80" i="15"/>
  <c r="AC80" i="15"/>
  <c r="AE80" i="15"/>
  <c r="AG80" i="15"/>
  <c r="E81" i="15"/>
  <c r="G81" i="15"/>
  <c r="I81" i="15"/>
  <c r="K81" i="15"/>
  <c r="M81" i="15"/>
  <c r="O81" i="15"/>
  <c r="Q81" i="15"/>
  <c r="S81" i="15"/>
  <c r="U81" i="15"/>
  <c r="W81" i="15"/>
  <c r="Y81" i="15"/>
  <c r="AA81" i="15"/>
  <c r="AC81" i="15"/>
  <c r="AE81" i="15"/>
  <c r="AG81" i="15"/>
  <c r="E82" i="15"/>
  <c r="G82" i="15"/>
  <c r="I82" i="15"/>
  <c r="K82" i="15"/>
  <c r="M82" i="15"/>
  <c r="O82" i="15"/>
  <c r="Q82" i="15"/>
  <c r="S82" i="15"/>
  <c r="U82" i="15"/>
  <c r="W82" i="15"/>
  <c r="Y82" i="15"/>
  <c r="AA82" i="15"/>
  <c r="AC82" i="15"/>
  <c r="AE82" i="15"/>
  <c r="AG82" i="15"/>
  <c r="E83" i="15"/>
  <c r="G83" i="15"/>
  <c r="I83" i="15"/>
  <c r="K83" i="15"/>
  <c r="M83" i="15"/>
  <c r="O83" i="15"/>
  <c r="Q83" i="15"/>
  <c r="S83" i="15"/>
  <c r="U83" i="15"/>
  <c r="W83" i="15"/>
  <c r="Y83" i="15"/>
  <c r="AA83" i="15"/>
  <c r="AC83" i="15"/>
  <c r="AE83" i="15"/>
  <c r="AG83" i="15"/>
  <c r="E84" i="15"/>
  <c r="G84" i="15"/>
  <c r="I84" i="15"/>
  <c r="K84" i="15"/>
  <c r="M84" i="15"/>
  <c r="O84" i="15"/>
  <c r="Q84" i="15"/>
  <c r="S84" i="15"/>
  <c r="U84" i="15"/>
  <c r="W84" i="15"/>
  <c r="Y84" i="15"/>
  <c r="AA84" i="15"/>
  <c r="AC84" i="15"/>
  <c r="AE84" i="15"/>
  <c r="AG84" i="15"/>
  <c r="E85" i="15"/>
  <c r="G85" i="15"/>
  <c r="I85" i="15"/>
  <c r="K85" i="15"/>
  <c r="M85" i="15"/>
  <c r="O85" i="15"/>
  <c r="Q85" i="15"/>
  <c r="S85" i="15"/>
  <c r="U85" i="15"/>
  <c r="W85" i="15"/>
  <c r="Y85" i="15"/>
  <c r="AA85" i="15"/>
  <c r="AC85" i="15"/>
  <c r="AE85" i="15"/>
  <c r="AG85" i="15"/>
  <c r="E86" i="15"/>
  <c r="G86" i="15"/>
  <c r="I86" i="15"/>
  <c r="K86" i="15"/>
  <c r="M86" i="15"/>
  <c r="O86" i="15"/>
  <c r="Q86" i="15"/>
  <c r="S86" i="15"/>
  <c r="U86" i="15"/>
  <c r="W86" i="15"/>
  <c r="Y86" i="15"/>
  <c r="AA86" i="15"/>
  <c r="AC86" i="15"/>
  <c r="AE86" i="15"/>
  <c r="AG86" i="15"/>
  <c r="E87" i="15"/>
  <c r="G87" i="15"/>
  <c r="I87" i="15"/>
  <c r="K87" i="15"/>
  <c r="M87" i="15"/>
  <c r="O87" i="15"/>
  <c r="Q87" i="15"/>
  <c r="S87" i="15"/>
  <c r="U87" i="15"/>
  <c r="W87" i="15"/>
  <c r="Y87" i="15"/>
  <c r="AA87" i="15"/>
  <c r="AC87" i="15"/>
  <c r="AE87" i="15"/>
  <c r="AG87" i="15"/>
  <c r="E88" i="15"/>
  <c r="G88" i="15"/>
  <c r="I88" i="15"/>
  <c r="K88" i="15"/>
  <c r="M88" i="15"/>
  <c r="O88" i="15"/>
  <c r="Q88" i="15"/>
  <c r="S88" i="15"/>
  <c r="U88" i="15"/>
  <c r="W88" i="15"/>
  <c r="Y88" i="15"/>
  <c r="AA88" i="15"/>
  <c r="AC88" i="15"/>
  <c r="AE88" i="15"/>
  <c r="AG88" i="15"/>
  <c r="E89" i="15"/>
  <c r="G89" i="15"/>
  <c r="I89" i="15"/>
  <c r="K89" i="15"/>
  <c r="M89" i="15"/>
  <c r="O89" i="15"/>
  <c r="Q89" i="15"/>
  <c r="S89" i="15"/>
  <c r="U89" i="15"/>
  <c r="W89" i="15"/>
  <c r="Y89" i="15"/>
  <c r="AA89" i="15"/>
  <c r="AC89" i="15"/>
  <c r="AE89" i="15"/>
  <c r="AG89" i="15"/>
  <c r="E90" i="15"/>
  <c r="G90" i="15"/>
  <c r="I90" i="15"/>
  <c r="K90" i="15"/>
  <c r="M90" i="15"/>
  <c r="O90" i="15"/>
  <c r="Q90" i="15"/>
  <c r="S90" i="15"/>
  <c r="U90" i="15"/>
  <c r="W90" i="15"/>
  <c r="Y90" i="15"/>
  <c r="AA90" i="15"/>
  <c r="AC90" i="15"/>
  <c r="AE90" i="15"/>
  <c r="AG90" i="15"/>
  <c r="G91" i="15"/>
  <c r="J91" i="15"/>
  <c r="L91" i="15"/>
  <c r="N91" i="15"/>
  <c r="P91" i="15"/>
  <c r="R91" i="15"/>
  <c r="T91" i="15"/>
  <c r="V91" i="15"/>
  <c r="X91" i="15"/>
  <c r="Z91" i="15"/>
  <c r="AB91" i="15"/>
  <c r="AD91" i="15"/>
  <c r="AF91" i="15"/>
  <c r="D92" i="15"/>
  <c r="F92" i="15"/>
  <c r="H92" i="15"/>
  <c r="J92" i="15"/>
  <c r="L92" i="15"/>
  <c r="N92" i="15"/>
  <c r="P92" i="15"/>
  <c r="R92" i="15"/>
  <c r="T92" i="15"/>
  <c r="V92" i="15"/>
  <c r="X92" i="15"/>
  <c r="Z92" i="15"/>
  <c r="AB92" i="15"/>
  <c r="AD92" i="15"/>
  <c r="AF92" i="15"/>
  <c r="D93" i="15"/>
  <c r="F93" i="15"/>
  <c r="H93" i="15"/>
  <c r="J93" i="15"/>
  <c r="L93" i="15"/>
  <c r="N93" i="15"/>
  <c r="P93" i="15"/>
  <c r="R93" i="15"/>
  <c r="T93" i="15"/>
  <c r="V93" i="15"/>
  <c r="X93" i="15"/>
  <c r="Z93" i="15"/>
  <c r="AB93" i="15"/>
  <c r="AD93" i="15"/>
  <c r="AF93" i="15"/>
  <c r="D94" i="15"/>
  <c r="F94" i="15"/>
  <c r="H94" i="15"/>
  <c r="J94" i="15"/>
  <c r="L94" i="15"/>
  <c r="N94" i="15"/>
  <c r="P94" i="15"/>
  <c r="R94" i="15"/>
  <c r="T94" i="15"/>
  <c r="V94" i="15"/>
  <c r="X94" i="15"/>
  <c r="Z94" i="15"/>
  <c r="AB94" i="15"/>
  <c r="AD94" i="15"/>
  <c r="AF94" i="15"/>
  <c r="D95" i="15"/>
  <c r="F95" i="15"/>
  <c r="H95" i="15"/>
  <c r="J95" i="15"/>
  <c r="L95" i="15"/>
  <c r="N95" i="15"/>
  <c r="P95" i="15"/>
  <c r="R95" i="15"/>
  <c r="T95" i="15"/>
  <c r="V95" i="15"/>
  <c r="X95" i="15"/>
  <c r="Z95" i="15"/>
  <c r="AB95" i="15"/>
  <c r="AD95" i="15"/>
  <c r="AF95" i="15"/>
  <c r="D96" i="15"/>
  <c r="F96" i="15"/>
  <c r="H96" i="15"/>
  <c r="J96" i="15"/>
  <c r="L96" i="15"/>
  <c r="N96" i="15"/>
  <c r="P96" i="15"/>
  <c r="R96" i="15"/>
  <c r="T96" i="15"/>
  <c r="V96" i="15"/>
  <c r="X96" i="15"/>
  <c r="Z96" i="15"/>
  <c r="AB96" i="15"/>
  <c r="AD96" i="15"/>
  <c r="AF96" i="15"/>
  <c r="D97" i="15"/>
  <c r="F97" i="15"/>
  <c r="H97" i="15"/>
  <c r="J97" i="15"/>
  <c r="L97" i="15"/>
  <c r="N97" i="15"/>
  <c r="P97" i="15"/>
  <c r="R97" i="15"/>
  <c r="T97" i="15"/>
  <c r="V97" i="15"/>
  <c r="X97" i="15"/>
  <c r="Z97" i="15"/>
  <c r="AB97" i="15"/>
  <c r="AD97" i="15"/>
  <c r="AF97" i="15"/>
  <c r="D98" i="15"/>
  <c r="F98" i="15"/>
  <c r="H98" i="15"/>
  <c r="J98" i="15"/>
  <c r="L98" i="15"/>
  <c r="N98" i="15"/>
  <c r="P98" i="15"/>
  <c r="R98" i="15"/>
  <c r="T98" i="15"/>
  <c r="V98" i="15"/>
  <c r="X98" i="15"/>
  <c r="Z98" i="15"/>
  <c r="AB98" i="15"/>
  <c r="AD98" i="15"/>
  <c r="AF98" i="15"/>
  <c r="D99" i="15"/>
  <c r="F99" i="15"/>
  <c r="H99" i="15"/>
  <c r="J99" i="15"/>
  <c r="L99" i="15"/>
  <c r="N99" i="15"/>
  <c r="P99" i="15"/>
  <c r="R99" i="15"/>
  <c r="T99" i="15"/>
  <c r="V99" i="15"/>
  <c r="X99" i="15"/>
  <c r="Z99" i="15"/>
  <c r="AB99" i="15"/>
  <c r="AD99" i="15"/>
  <c r="AF99" i="15"/>
  <c r="D100" i="15"/>
  <c r="F100" i="15"/>
  <c r="H100" i="15"/>
  <c r="J100" i="15"/>
  <c r="L100" i="15"/>
  <c r="N100" i="15"/>
  <c r="P100" i="15"/>
  <c r="R100" i="15"/>
  <c r="T100" i="15"/>
  <c r="V100" i="15"/>
  <c r="X100" i="15"/>
  <c r="Z100" i="15"/>
  <c r="AB100" i="15"/>
  <c r="AD100" i="15"/>
  <c r="AF100" i="15"/>
  <c r="E77" i="15"/>
  <c r="G77" i="15"/>
  <c r="I77" i="15"/>
  <c r="K77" i="15"/>
  <c r="M77" i="15"/>
  <c r="O77" i="15"/>
  <c r="Q77" i="15"/>
  <c r="S77" i="15"/>
  <c r="U77" i="15"/>
  <c r="W77" i="15"/>
  <c r="Y77" i="15"/>
  <c r="AA77" i="15"/>
  <c r="AC77" i="15"/>
  <c r="AE77" i="15"/>
  <c r="AG77" i="15"/>
  <c r="E91" i="15"/>
  <c r="I91" i="15"/>
  <c r="K91" i="15"/>
  <c r="M91" i="15"/>
  <c r="O91" i="15"/>
  <c r="Q91" i="15"/>
  <c r="S91" i="15"/>
  <c r="U91" i="15"/>
  <c r="W91" i="15"/>
  <c r="Y91" i="15"/>
  <c r="AA91" i="15"/>
  <c r="AC91" i="15"/>
  <c r="AE91" i="15"/>
  <c r="AG91" i="15"/>
  <c r="E92" i="15"/>
  <c r="G92" i="15"/>
  <c r="I92" i="15"/>
  <c r="K92" i="15"/>
  <c r="M92" i="15"/>
  <c r="O92" i="15"/>
  <c r="Q92" i="15"/>
  <c r="S92" i="15"/>
  <c r="U92" i="15"/>
  <c r="W92" i="15"/>
  <c r="Y92" i="15"/>
  <c r="AA92" i="15"/>
  <c r="AC92" i="15"/>
  <c r="AE92" i="15"/>
  <c r="AG92" i="15"/>
  <c r="E93" i="15"/>
  <c r="G93" i="15"/>
  <c r="I93" i="15"/>
  <c r="K93" i="15"/>
  <c r="M93" i="15"/>
  <c r="O93" i="15"/>
  <c r="Q93" i="15"/>
  <c r="S93" i="15"/>
  <c r="U93" i="15"/>
  <c r="W93" i="15"/>
  <c r="Y93" i="15"/>
  <c r="AA93" i="15"/>
  <c r="AC93" i="15"/>
  <c r="AE93" i="15"/>
  <c r="AG93" i="15"/>
  <c r="E94" i="15"/>
  <c r="G94" i="15"/>
  <c r="I94" i="15"/>
  <c r="K94" i="15"/>
  <c r="M94" i="15"/>
  <c r="O94" i="15"/>
  <c r="Q94" i="15"/>
  <c r="S94" i="15"/>
  <c r="U94" i="15"/>
  <c r="W94" i="15"/>
  <c r="Y94" i="15"/>
  <c r="AA94" i="15"/>
  <c r="AC94" i="15"/>
  <c r="AE94" i="15"/>
  <c r="AG94" i="15"/>
  <c r="E95" i="15"/>
  <c r="G95" i="15"/>
  <c r="I95" i="15"/>
  <c r="K95" i="15"/>
  <c r="M95" i="15"/>
  <c r="O95" i="15"/>
  <c r="Q95" i="15"/>
  <c r="S95" i="15"/>
  <c r="U95" i="15"/>
  <c r="W95" i="15"/>
  <c r="Y95" i="15"/>
  <c r="AA95" i="15"/>
  <c r="AC95" i="15"/>
  <c r="AE95" i="15"/>
  <c r="AG95" i="15"/>
  <c r="E96" i="15"/>
  <c r="G96" i="15"/>
  <c r="I96" i="15"/>
  <c r="K96" i="15"/>
  <c r="M96" i="15"/>
  <c r="O96" i="15"/>
  <c r="Q96" i="15"/>
  <c r="S96" i="15"/>
  <c r="U96" i="15"/>
  <c r="W96" i="15"/>
  <c r="Y96" i="15"/>
  <c r="AA96" i="15"/>
  <c r="AC96" i="15"/>
  <c r="AE96" i="15"/>
  <c r="AG96" i="15"/>
  <c r="E97" i="15"/>
  <c r="G97" i="15"/>
  <c r="I97" i="15"/>
  <c r="K97" i="15"/>
  <c r="M97" i="15"/>
  <c r="O97" i="15"/>
  <c r="Q97" i="15"/>
  <c r="S97" i="15"/>
  <c r="U97" i="15"/>
  <c r="W97" i="15"/>
  <c r="Y97" i="15"/>
  <c r="AA97" i="15"/>
  <c r="AC97" i="15"/>
  <c r="AE97" i="15"/>
  <c r="AG97" i="15"/>
  <c r="E98" i="15"/>
  <c r="G98" i="15"/>
  <c r="I98" i="15"/>
  <c r="K98" i="15"/>
  <c r="M98" i="15"/>
  <c r="O98" i="15"/>
  <c r="Q98" i="15"/>
  <c r="S98" i="15"/>
  <c r="U98" i="15"/>
  <c r="W98" i="15"/>
  <c r="Y98" i="15"/>
  <c r="AA98" i="15"/>
  <c r="AC98" i="15"/>
  <c r="AE98" i="15"/>
  <c r="AG98" i="15"/>
  <c r="E99" i="15"/>
  <c r="G99" i="15"/>
  <c r="I99" i="15"/>
  <c r="K99" i="15"/>
  <c r="M99" i="15"/>
  <c r="O99" i="15"/>
  <c r="Q99" i="15"/>
  <c r="S99" i="15"/>
  <c r="U99" i="15"/>
  <c r="W99" i="15"/>
  <c r="Y99" i="15"/>
  <c r="AA99" i="15"/>
  <c r="AC99" i="15"/>
  <c r="AE99" i="15"/>
  <c r="AG99" i="15"/>
  <c r="E100" i="15"/>
  <c r="G100" i="15"/>
  <c r="I100" i="15"/>
  <c r="K100" i="15"/>
  <c r="M100" i="15"/>
  <c r="O100" i="15"/>
  <c r="Q100" i="15"/>
  <c r="S100" i="15"/>
  <c r="U100" i="15"/>
  <c r="W100" i="15"/>
  <c r="Y100" i="15"/>
  <c r="AA100" i="15"/>
  <c r="AC100" i="15"/>
  <c r="AE100" i="15"/>
  <c r="AG100" i="15"/>
  <c r="F77" i="15"/>
  <c r="H77" i="15"/>
  <c r="J77" i="15"/>
  <c r="L77" i="15"/>
  <c r="N77" i="15"/>
  <c r="P77" i="15"/>
  <c r="R77" i="15"/>
  <c r="T77" i="15"/>
  <c r="V77" i="15"/>
  <c r="X77" i="15"/>
  <c r="Z77" i="15"/>
  <c r="AB77" i="15"/>
  <c r="AD77" i="15"/>
  <c r="AF77" i="15"/>
  <c r="AN34" i="15"/>
  <c r="C43" i="15"/>
  <c r="E43" i="15"/>
  <c r="AN46" i="15"/>
  <c r="AN48" i="15"/>
  <c r="AN50" i="15"/>
  <c r="AN52" i="15"/>
  <c r="AN54" i="15"/>
  <c r="AN56" i="15"/>
  <c r="AN60" i="15"/>
  <c r="AM60" i="15"/>
  <c r="AN64" i="15"/>
  <c r="AM64" i="15"/>
  <c r="AN68" i="15"/>
  <c r="AM68" i="15"/>
  <c r="F74" i="15"/>
  <c r="E75" i="15"/>
  <c r="B77" i="15"/>
  <c r="AH77" i="15"/>
  <c r="AJ77" i="15"/>
  <c r="AL77" i="15"/>
  <c r="C78" i="15"/>
  <c r="AI78" i="15"/>
  <c r="AK78" i="15"/>
  <c r="C79" i="15"/>
  <c r="AI79" i="15"/>
  <c r="AK79" i="15"/>
  <c r="B80" i="15"/>
  <c r="AH80" i="15"/>
  <c r="AJ80" i="15"/>
  <c r="AL80" i="15"/>
  <c r="C81" i="15"/>
  <c r="AI81" i="15"/>
  <c r="AK81" i="15"/>
  <c r="B82" i="15"/>
  <c r="AH82" i="15"/>
  <c r="AJ82" i="15"/>
  <c r="AL82" i="15"/>
  <c r="C83" i="15"/>
  <c r="AI83" i="15"/>
  <c r="AK83" i="15"/>
  <c r="B84" i="15"/>
  <c r="AH84" i="15"/>
  <c r="AJ84" i="15"/>
  <c r="AL84" i="15"/>
  <c r="C85" i="15"/>
  <c r="AI85" i="15"/>
  <c r="AK85" i="15"/>
  <c r="B86" i="15"/>
  <c r="AH86" i="15"/>
  <c r="AJ86" i="15"/>
  <c r="AL86" i="15"/>
  <c r="C87" i="15"/>
  <c r="AI87" i="15"/>
  <c r="AK87" i="15"/>
  <c r="B88" i="15"/>
  <c r="AH88" i="15"/>
  <c r="AJ88" i="15"/>
  <c r="AL88" i="15"/>
  <c r="C89" i="15"/>
  <c r="AI89" i="15"/>
  <c r="AK89" i="15"/>
  <c r="B90" i="15"/>
  <c r="AH90" i="15"/>
  <c r="AJ90" i="15"/>
  <c r="AL90" i="15"/>
  <c r="C91" i="15"/>
  <c r="AI91" i="15"/>
  <c r="AK91" i="15"/>
  <c r="B92" i="15"/>
  <c r="AH92" i="15"/>
  <c r="AJ92" i="15"/>
  <c r="AL92" i="15"/>
  <c r="C93" i="15"/>
  <c r="AI93" i="15"/>
  <c r="AK93" i="15"/>
  <c r="B94" i="15"/>
  <c r="AH94" i="15"/>
  <c r="AJ94" i="15"/>
  <c r="AL94" i="15"/>
  <c r="C95" i="15"/>
  <c r="AI95" i="15"/>
  <c r="AK95" i="15"/>
  <c r="B96" i="15"/>
  <c r="AH96" i="15"/>
  <c r="AJ96" i="15"/>
  <c r="AL96" i="15"/>
  <c r="C97" i="15"/>
  <c r="AI97" i="15"/>
  <c r="AK97" i="15"/>
  <c r="B98" i="15"/>
  <c r="AH98" i="15"/>
  <c r="AJ98" i="15"/>
  <c r="AL98" i="15"/>
  <c r="C99" i="15"/>
  <c r="AI99" i="15"/>
  <c r="AK99" i="15"/>
  <c r="B100" i="15"/>
  <c r="AH100" i="15"/>
  <c r="AJ100" i="15"/>
  <c r="AL100" i="15"/>
  <c r="C104" i="15"/>
  <c r="C135" i="15"/>
  <c r="C105" i="15"/>
  <c r="AM7" i="17"/>
  <c r="C107" i="17"/>
  <c r="AM107" i="17"/>
  <c r="C34" i="17"/>
  <c r="C35" i="17"/>
  <c r="C46" i="17"/>
  <c r="AM46" i="17"/>
  <c r="C77" i="17"/>
  <c r="AM77" i="17"/>
  <c r="AL8" i="17"/>
  <c r="B108" i="17"/>
  <c r="AL108" i="17"/>
  <c r="B47" i="17"/>
  <c r="AL47" i="17"/>
  <c r="B78" i="17"/>
  <c r="AL78" i="17"/>
  <c r="AN8" i="17"/>
  <c r="D108" i="17"/>
  <c r="AN108" i="17"/>
  <c r="D47" i="17"/>
  <c r="AN47" i="17"/>
  <c r="D78" i="17"/>
  <c r="AN78" i="17"/>
  <c r="AM9" i="17"/>
  <c r="C109" i="17"/>
  <c r="AM109" i="17"/>
  <c r="C48" i="17"/>
  <c r="AM48" i="17"/>
  <c r="C79" i="17"/>
  <c r="AM79" i="17"/>
  <c r="AL10" i="17"/>
  <c r="B80" i="17"/>
  <c r="AL80" i="17"/>
  <c r="B110" i="17"/>
  <c r="AL110" i="17"/>
  <c r="B49" i="17"/>
  <c r="AL49" i="17"/>
  <c r="AN10" i="17"/>
  <c r="D110" i="17"/>
  <c r="AN110" i="17"/>
  <c r="D49" i="17"/>
  <c r="AN49" i="17"/>
  <c r="D80" i="17"/>
  <c r="AN80" i="17"/>
  <c r="AM11" i="17"/>
  <c r="C111" i="17"/>
  <c r="AM111" i="17"/>
  <c r="C50" i="17"/>
  <c r="AM50" i="17"/>
  <c r="C81" i="17"/>
  <c r="AM81" i="17"/>
  <c r="AL12" i="17"/>
  <c r="B112" i="17"/>
  <c r="AL112" i="17"/>
  <c r="B51" i="17"/>
  <c r="AL51" i="17"/>
  <c r="B82" i="17"/>
  <c r="AL82" i="17"/>
  <c r="AN12" i="17"/>
  <c r="D112" i="17"/>
  <c r="AN112" i="17"/>
  <c r="D51" i="17"/>
  <c r="AN51" i="17"/>
  <c r="D82" i="17"/>
  <c r="AN82" i="17"/>
  <c r="AM13" i="17"/>
  <c r="C113" i="17"/>
  <c r="AM113" i="17"/>
  <c r="C52" i="17"/>
  <c r="AM52" i="17"/>
  <c r="C83" i="17"/>
  <c r="AM83" i="17"/>
  <c r="AL14" i="17"/>
  <c r="B53" i="17"/>
  <c r="AL53" i="17"/>
  <c r="B114" i="17"/>
  <c r="AL114" i="17"/>
  <c r="B84" i="17"/>
  <c r="AL84" i="17"/>
  <c r="AN14" i="17"/>
  <c r="D114" i="17"/>
  <c r="AN114" i="17"/>
  <c r="D53" i="17"/>
  <c r="AN53" i="17"/>
  <c r="D84" i="17"/>
  <c r="AN84" i="17"/>
  <c r="AM15" i="17"/>
  <c r="C115" i="17"/>
  <c r="AM115" i="17"/>
  <c r="C54" i="17"/>
  <c r="AM54" i="17"/>
  <c r="C85" i="17"/>
  <c r="AM85" i="17"/>
  <c r="AL16" i="17"/>
  <c r="B86" i="17"/>
  <c r="AL86" i="17"/>
  <c r="B55" i="17"/>
  <c r="AL55" i="17"/>
  <c r="B116" i="17"/>
  <c r="AL116" i="17"/>
  <c r="AN16" i="17"/>
  <c r="D116" i="17"/>
  <c r="AN116" i="17"/>
  <c r="D55" i="17"/>
  <c r="AN55" i="17"/>
  <c r="D86" i="17"/>
  <c r="AN86" i="17"/>
  <c r="AM17" i="17"/>
  <c r="C117" i="17"/>
  <c r="AM117" i="17"/>
  <c r="C56" i="17"/>
  <c r="AM56" i="17"/>
  <c r="C87" i="17"/>
  <c r="AM87" i="17"/>
  <c r="AL18" i="17"/>
  <c r="B88" i="17"/>
  <c r="AL88" i="17"/>
  <c r="B118" i="17"/>
  <c r="AL118" i="17"/>
  <c r="B57" i="17"/>
  <c r="AL57" i="17"/>
  <c r="AN18" i="17"/>
  <c r="D118" i="17"/>
  <c r="AN118" i="17"/>
  <c r="D57" i="17"/>
  <c r="AN57" i="17"/>
  <c r="D88" i="17"/>
  <c r="AN88" i="17"/>
  <c r="AM19" i="17"/>
  <c r="C119" i="17"/>
  <c r="AM119" i="17"/>
  <c r="C58" i="17"/>
  <c r="AM58" i="17"/>
  <c r="C89" i="17"/>
  <c r="AM89" i="17"/>
  <c r="AL20" i="17"/>
  <c r="B120" i="17"/>
  <c r="AL120" i="17"/>
  <c r="B59" i="17"/>
  <c r="AL59" i="17"/>
  <c r="B90" i="17"/>
  <c r="AL90" i="17"/>
  <c r="AN20" i="17"/>
  <c r="D120" i="17"/>
  <c r="AN120" i="17"/>
  <c r="D59" i="17"/>
  <c r="AN59" i="17"/>
  <c r="D90" i="17"/>
  <c r="AN90" i="17"/>
  <c r="AM21" i="17"/>
  <c r="C121" i="17"/>
  <c r="AM121" i="17"/>
  <c r="C60" i="17"/>
  <c r="AM60" i="17"/>
  <c r="C91" i="17"/>
  <c r="AM91" i="17"/>
  <c r="AL22" i="17"/>
  <c r="B92" i="17"/>
  <c r="AL92" i="17"/>
  <c r="B122" i="17"/>
  <c r="AL122" i="17"/>
  <c r="B61" i="17"/>
  <c r="AL61" i="17"/>
  <c r="AN22" i="17"/>
  <c r="D122" i="17"/>
  <c r="AN122" i="17"/>
  <c r="D61" i="17"/>
  <c r="AN61" i="17"/>
  <c r="D92" i="17"/>
  <c r="AN92" i="17"/>
  <c r="AM23" i="17"/>
  <c r="C123" i="17"/>
  <c r="AM123" i="17"/>
  <c r="C62" i="17"/>
  <c r="AM62" i="17"/>
  <c r="C93" i="17"/>
  <c r="AM93" i="17"/>
  <c r="AL24" i="17"/>
  <c r="B124" i="17"/>
  <c r="AL124" i="17"/>
  <c r="B63" i="17"/>
  <c r="AL63" i="17"/>
  <c r="B94" i="17"/>
  <c r="AL94" i="17"/>
  <c r="AN24" i="17"/>
  <c r="D124" i="17"/>
  <c r="AN124" i="17"/>
  <c r="D63" i="17"/>
  <c r="AN63" i="17"/>
  <c r="D94" i="17"/>
  <c r="AN94" i="17"/>
  <c r="AM25" i="17"/>
  <c r="C125" i="17"/>
  <c r="AM125" i="17"/>
  <c r="C64" i="17"/>
  <c r="AM64" i="17"/>
  <c r="C95" i="17"/>
  <c r="AM95" i="17"/>
  <c r="AL26" i="17"/>
  <c r="B96" i="17"/>
  <c r="AL96" i="17"/>
  <c r="B126" i="17"/>
  <c r="AL126" i="17"/>
  <c r="B65" i="17"/>
  <c r="AL65" i="17"/>
  <c r="AN26" i="17"/>
  <c r="D126" i="17"/>
  <c r="AN126" i="17"/>
  <c r="D65" i="17"/>
  <c r="AN65" i="17"/>
  <c r="D96" i="17"/>
  <c r="AN96" i="17"/>
  <c r="AM27" i="17"/>
  <c r="C127" i="17"/>
  <c r="AM127" i="17"/>
  <c r="C66" i="17"/>
  <c r="AM66" i="17"/>
  <c r="C97" i="17"/>
  <c r="AM97" i="17"/>
  <c r="AL28" i="17"/>
  <c r="B128" i="17"/>
  <c r="AL128" i="17"/>
  <c r="B67" i="17"/>
  <c r="AL67" i="17"/>
  <c r="B98" i="17"/>
  <c r="AL98" i="17"/>
  <c r="AN28" i="17"/>
  <c r="D128" i="17"/>
  <c r="AN128" i="17"/>
  <c r="D67" i="17"/>
  <c r="AN67" i="17"/>
  <c r="D98" i="17"/>
  <c r="AN98" i="17"/>
  <c r="AM29" i="17"/>
  <c r="C129" i="17"/>
  <c r="AM129" i="17"/>
  <c r="C68" i="17"/>
  <c r="AM68" i="17"/>
  <c r="C99" i="17"/>
  <c r="AM99" i="17"/>
  <c r="AL30" i="17"/>
  <c r="B100" i="17"/>
  <c r="AL100" i="17"/>
  <c r="B130" i="17"/>
  <c r="AL130" i="17"/>
  <c r="B69" i="17"/>
  <c r="AL69" i="17"/>
  <c r="AN30" i="17"/>
  <c r="D130" i="17"/>
  <c r="AN130" i="17"/>
  <c r="D69" i="17"/>
  <c r="AN69" i="17"/>
  <c r="D100" i="17"/>
  <c r="AN100" i="17"/>
  <c r="F43" i="15"/>
  <c r="C44" i="15"/>
  <c r="E44" i="15"/>
  <c r="AN47" i="15"/>
  <c r="AM47" i="15"/>
  <c r="AN49" i="15"/>
  <c r="AM49" i="15"/>
  <c r="AN51" i="15"/>
  <c r="AM51" i="15"/>
  <c r="AN53" i="15"/>
  <c r="AM53" i="15"/>
  <c r="AN55" i="15"/>
  <c r="AM55" i="15"/>
  <c r="AN57" i="15"/>
  <c r="AM57" i="15"/>
  <c r="AN58" i="15"/>
  <c r="AM58" i="15"/>
  <c r="AN61" i="15"/>
  <c r="AM61" i="15"/>
  <c r="AN62" i="15"/>
  <c r="AM62" i="15"/>
  <c r="AN65" i="15"/>
  <c r="AM65" i="15"/>
  <c r="AN66" i="15"/>
  <c r="AM66" i="15"/>
  <c r="AN69" i="15"/>
  <c r="AM69" i="15"/>
  <c r="C74" i="15"/>
  <c r="E74" i="15"/>
  <c r="C77" i="15"/>
  <c r="AI77" i="15"/>
  <c r="AK77" i="15"/>
  <c r="B78" i="15"/>
  <c r="AH78" i="15"/>
  <c r="AJ78" i="15"/>
  <c r="B79" i="15"/>
  <c r="AH79" i="15"/>
  <c r="AJ79" i="15"/>
  <c r="AL79" i="15"/>
  <c r="C80" i="15"/>
  <c r="AI80" i="15"/>
  <c r="AK80" i="15"/>
  <c r="B81" i="15"/>
  <c r="AH81" i="15"/>
  <c r="AJ81" i="15"/>
  <c r="AL81" i="15"/>
  <c r="C82" i="15"/>
  <c r="AI82" i="15"/>
  <c r="AK82" i="15"/>
  <c r="B83" i="15"/>
  <c r="AH83" i="15"/>
  <c r="AJ83" i="15"/>
  <c r="AL83" i="15"/>
  <c r="C84" i="15"/>
  <c r="AI84" i="15"/>
  <c r="AK84" i="15"/>
  <c r="B85" i="15"/>
  <c r="AH85" i="15"/>
  <c r="AJ85" i="15"/>
  <c r="AL85" i="15"/>
  <c r="C86" i="15"/>
  <c r="AI86" i="15"/>
  <c r="AK86" i="15"/>
  <c r="B87" i="15"/>
  <c r="AH87" i="15"/>
  <c r="AJ87" i="15"/>
  <c r="AL87" i="15"/>
  <c r="C88" i="15"/>
  <c r="AI88" i="15"/>
  <c r="AK88" i="15"/>
  <c r="B89" i="15"/>
  <c r="AH89" i="15"/>
  <c r="AJ89" i="15"/>
  <c r="AL89" i="15"/>
  <c r="C90" i="15"/>
  <c r="AI90" i="15"/>
  <c r="AK90" i="15"/>
  <c r="B91" i="15"/>
  <c r="AH91" i="15"/>
  <c r="AJ91" i="15"/>
  <c r="AL91" i="15"/>
  <c r="C92" i="15"/>
  <c r="AI92" i="15"/>
  <c r="AK92" i="15"/>
  <c r="B93" i="15"/>
  <c r="AH93" i="15"/>
  <c r="AJ93" i="15"/>
  <c r="AL93" i="15"/>
  <c r="C94" i="15"/>
  <c r="AI94" i="15"/>
  <c r="AK94" i="15"/>
  <c r="B95" i="15"/>
  <c r="AH95" i="15"/>
  <c r="AJ95" i="15"/>
  <c r="AL95" i="15"/>
  <c r="C96" i="15"/>
  <c r="AI96" i="15"/>
  <c r="AK96" i="15"/>
  <c r="B97" i="15"/>
  <c r="AH97" i="15"/>
  <c r="AJ97" i="15"/>
  <c r="AL97" i="15"/>
  <c r="C98" i="15"/>
  <c r="AI98" i="15"/>
  <c r="AK98" i="15"/>
  <c r="B99" i="15"/>
  <c r="AH99" i="15"/>
  <c r="AJ99" i="15"/>
  <c r="AL99" i="15"/>
  <c r="C100" i="15"/>
  <c r="AI100" i="15"/>
  <c r="AK100" i="15"/>
  <c r="F104" i="15"/>
  <c r="E104" i="15"/>
  <c r="AN99" i="15"/>
  <c r="AM99" i="15"/>
  <c r="AN95" i="15"/>
  <c r="AM95" i="15"/>
  <c r="AN91" i="15"/>
  <c r="AM91" i="15"/>
  <c r="AN87" i="15"/>
  <c r="AM87" i="15"/>
  <c r="AN83" i="15"/>
  <c r="AM83" i="15"/>
  <c r="AN79" i="15"/>
  <c r="AM79" i="15"/>
  <c r="F135" i="15"/>
  <c r="F105" i="15"/>
  <c r="E105" i="15"/>
  <c r="F75" i="15"/>
  <c r="F44" i="15"/>
  <c r="AM35" i="17"/>
  <c r="AM34" i="17"/>
  <c r="AM98" i="15"/>
  <c r="AN98" i="15"/>
  <c r="AM94" i="15"/>
  <c r="AN94" i="15"/>
  <c r="AM90" i="15"/>
  <c r="AN90" i="15"/>
  <c r="AM86" i="15"/>
  <c r="AN86" i="15"/>
  <c r="AM82" i="15"/>
  <c r="AN82" i="15"/>
  <c r="AL34" i="17"/>
  <c r="AL35" i="17"/>
  <c r="AN97" i="15"/>
  <c r="AM97" i="15"/>
  <c r="AN93" i="15"/>
  <c r="AM93" i="15"/>
  <c r="AN89" i="15"/>
  <c r="AM89" i="15"/>
  <c r="AN85" i="15"/>
  <c r="AM85" i="15"/>
  <c r="AN81" i="15"/>
  <c r="AM81" i="15"/>
  <c r="AN78" i="15"/>
  <c r="G134" i="15"/>
  <c r="G74" i="15"/>
  <c r="G104" i="15"/>
  <c r="G43" i="15"/>
  <c r="AM100" i="15"/>
  <c r="AN100" i="15"/>
  <c r="AM96" i="15"/>
  <c r="AN96" i="15"/>
  <c r="AM92" i="15"/>
  <c r="AN92" i="15"/>
  <c r="AM88" i="15"/>
  <c r="AN88" i="15"/>
  <c r="AM84" i="15"/>
  <c r="AN84" i="15"/>
  <c r="AM80" i="15"/>
  <c r="AN80" i="15"/>
  <c r="AM77" i="15"/>
  <c r="AN77" i="15"/>
  <c r="AN35" i="17"/>
  <c r="AN34" i="17"/>
  <c r="H134" i="15"/>
  <c r="H104" i="15"/>
  <c r="H43" i="15"/>
  <c r="H74" i="15"/>
  <c r="G135" i="15"/>
  <c r="G105" i="15"/>
  <c r="G44" i="15"/>
  <c r="G75" i="15"/>
  <c r="H135" i="15"/>
  <c r="H105" i="15"/>
  <c r="H75" i="15"/>
  <c r="H44" i="15"/>
  <c r="I134" i="15"/>
  <c r="I74" i="15"/>
  <c r="I104" i="15"/>
  <c r="I43" i="15"/>
  <c r="J134" i="15"/>
  <c r="J104" i="15"/>
  <c r="J43" i="15"/>
  <c r="J74" i="15"/>
  <c r="I135" i="15"/>
  <c r="I105" i="15"/>
  <c r="I44" i="15"/>
  <c r="I75" i="15"/>
  <c r="J135" i="15"/>
  <c r="J105" i="15"/>
  <c r="J75" i="15"/>
  <c r="J44" i="15"/>
  <c r="K134" i="15"/>
  <c r="K74" i="15"/>
  <c r="K104" i="15"/>
  <c r="K43" i="15"/>
  <c r="L134" i="15"/>
  <c r="L104" i="15"/>
  <c r="L43" i="15"/>
  <c r="L74" i="15"/>
  <c r="K135" i="15"/>
  <c r="K105" i="15"/>
  <c r="K44" i="15"/>
  <c r="K75" i="15"/>
  <c r="L135" i="15"/>
  <c r="L105" i="15"/>
  <c r="L75" i="15"/>
  <c r="L44" i="15"/>
  <c r="M134" i="15"/>
  <c r="M74" i="15"/>
  <c r="M104" i="15"/>
  <c r="M43" i="15"/>
  <c r="M135" i="15"/>
  <c r="M105" i="15"/>
  <c r="M44" i="15"/>
  <c r="M75" i="15"/>
  <c r="N134" i="15"/>
  <c r="N104" i="15"/>
  <c r="N43" i="15"/>
  <c r="N74" i="15"/>
  <c r="N135" i="15"/>
  <c r="N105" i="15"/>
  <c r="N75" i="15"/>
  <c r="N44" i="15"/>
  <c r="O134" i="15"/>
  <c r="O74" i="15"/>
  <c r="O104" i="15"/>
  <c r="O43" i="15"/>
  <c r="P134" i="15"/>
  <c r="P104" i="15"/>
  <c r="P43" i="15"/>
  <c r="P74" i="15"/>
  <c r="O135" i="15"/>
  <c r="O105" i="15"/>
  <c r="O44" i="15"/>
  <c r="O75" i="15"/>
  <c r="P135" i="15"/>
  <c r="P105" i="15"/>
  <c r="P75" i="15"/>
  <c r="P44" i="15"/>
  <c r="Q134" i="15"/>
  <c r="Q74" i="15"/>
  <c r="Q104" i="15"/>
  <c r="Q43" i="15"/>
  <c r="R134" i="15"/>
  <c r="R104" i="15"/>
  <c r="R43" i="15"/>
  <c r="R74" i="15"/>
  <c r="Q135" i="15"/>
  <c r="Q105" i="15"/>
  <c r="Q44" i="15"/>
  <c r="Q75" i="15"/>
  <c r="R135" i="15"/>
  <c r="R105" i="15"/>
  <c r="R75" i="15"/>
  <c r="R44" i="15"/>
  <c r="S134" i="15"/>
  <c r="S74" i="15"/>
  <c r="S104" i="15"/>
  <c r="S43" i="15"/>
  <c r="T134" i="15"/>
  <c r="T104" i="15"/>
  <c r="T43" i="15"/>
  <c r="T74" i="15"/>
  <c r="S135" i="15"/>
  <c r="S105" i="15"/>
  <c r="S44" i="15"/>
  <c r="S75" i="15"/>
  <c r="T135" i="15"/>
  <c r="T105" i="15"/>
  <c r="T75" i="15"/>
  <c r="T44" i="15"/>
  <c r="U134" i="15"/>
  <c r="U74" i="15"/>
  <c r="U104" i="15"/>
  <c r="U43" i="15"/>
  <c r="V134" i="15"/>
  <c r="V104" i="15"/>
  <c r="V43" i="15"/>
  <c r="V74" i="15"/>
  <c r="U135" i="15"/>
  <c r="U105" i="15"/>
  <c r="U44" i="15"/>
  <c r="U75" i="15"/>
  <c r="V135" i="15"/>
  <c r="V105" i="15"/>
  <c r="V75" i="15"/>
  <c r="V44" i="15"/>
  <c r="W134" i="15"/>
  <c r="W74" i="15"/>
  <c r="W104" i="15"/>
  <c r="W43" i="15"/>
  <c r="X134" i="15"/>
  <c r="X104" i="15"/>
  <c r="X43" i="15"/>
  <c r="X74" i="15"/>
  <c r="W135" i="15"/>
  <c r="W105" i="15"/>
  <c r="W44" i="15"/>
  <c r="W75" i="15"/>
  <c r="X135" i="15"/>
  <c r="X105" i="15"/>
  <c r="X75" i="15"/>
  <c r="X44" i="15"/>
  <c r="Y134" i="15"/>
  <c r="Y74" i="15"/>
  <c r="Y104" i="15"/>
  <c r="Y43" i="15"/>
  <c r="Z134" i="15"/>
  <c r="Z104" i="15"/>
  <c r="Z43" i="15"/>
  <c r="Z74" i="15"/>
  <c r="Y135" i="15"/>
  <c r="Y105" i="15"/>
  <c r="Y44" i="15"/>
  <c r="Y75" i="15"/>
  <c r="AA134" i="15"/>
  <c r="AA74" i="15"/>
  <c r="AA104" i="15"/>
  <c r="AA43" i="15"/>
  <c r="Z135" i="15"/>
  <c r="Z105" i="15"/>
  <c r="Z75" i="15"/>
  <c r="Z44" i="15"/>
  <c r="AA135" i="15"/>
  <c r="AA105" i="15"/>
  <c r="AA44" i="15"/>
  <c r="AA75" i="15"/>
  <c r="AB134" i="15"/>
  <c r="AB104" i="15"/>
  <c r="AB43" i="15"/>
  <c r="AB74" i="15"/>
  <c r="AC134" i="15"/>
  <c r="AC74" i="15"/>
  <c r="AC104" i="15"/>
  <c r="AC43" i="15"/>
  <c r="AB135" i="15"/>
  <c r="AB105" i="15"/>
  <c r="AB75" i="15"/>
  <c r="AB44" i="15"/>
  <c r="AC135" i="15"/>
  <c r="AC105" i="15"/>
  <c r="AC44" i="15"/>
  <c r="AC75" i="15"/>
  <c r="AD134" i="15"/>
  <c r="AD104" i="15"/>
  <c r="AD43" i="15"/>
  <c r="AD74" i="15"/>
  <c r="AE134" i="15"/>
  <c r="AE74" i="15"/>
  <c r="AE104" i="15"/>
  <c r="AE43" i="15"/>
  <c r="AD135" i="15"/>
  <c r="AD105" i="15"/>
  <c r="AD75" i="15"/>
  <c r="AD44" i="15"/>
  <c r="AF134" i="15"/>
  <c r="AF104" i="15"/>
  <c r="AF43" i="15"/>
  <c r="AF74" i="15"/>
  <c r="AE135" i="15"/>
  <c r="AE105" i="15"/>
  <c r="AE44" i="15"/>
  <c r="AE75" i="15"/>
  <c r="AF135" i="15"/>
  <c r="AF105" i="15"/>
  <c r="AF75" i="15"/>
  <c r="AF44" i="15"/>
  <c r="AG134" i="15"/>
  <c r="AG74" i="15"/>
  <c r="AG104" i="15"/>
  <c r="AG43" i="15"/>
  <c r="AG135" i="15"/>
  <c r="AG105" i="15"/>
  <c r="AG44" i="15"/>
  <c r="AG75" i="15"/>
  <c r="AH134" i="15"/>
  <c r="AH104" i="15"/>
  <c r="AH43" i="15"/>
  <c r="AH74" i="15"/>
  <c r="AI134" i="15"/>
  <c r="AI74" i="15"/>
  <c r="AI104" i="15"/>
  <c r="AI43" i="15"/>
  <c r="AH135" i="15"/>
  <c r="AH105" i="15"/>
  <c r="AH75" i="15"/>
  <c r="AH44" i="15"/>
  <c r="AI135" i="15"/>
  <c r="AI105" i="15"/>
  <c r="AI44" i="15"/>
  <c r="AI75" i="15"/>
  <c r="AJ134" i="15"/>
  <c r="AJ104" i="15"/>
  <c r="AJ43" i="15"/>
  <c r="AJ74" i="15"/>
  <c r="AK134" i="15"/>
  <c r="AK104" i="15"/>
  <c r="AK74" i="15"/>
  <c r="AK43" i="15"/>
  <c r="AJ135" i="15"/>
  <c r="AJ105" i="15"/>
  <c r="AJ75" i="15"/>
  <c r="AJ44" i="15"/>
  <c r="AK135" i="15"/>
  <c r="AK105" i="15"/>
  <c r="AK44" i="15"/>
  <c r="AK75" i="15"/>
  <c r="AL134" i="15"/>
  <c r="AL104" i="15"/>
  <c r="AL43" i="15"/>
  <c r="AL74" i="15"/>
  <c r="AL135" i="15"/>
  <c r="AL105" i="15"/>
  <c r="AL75" i="15"/>
  <c r="AL44" i="15"/>
  <c r="AL78" i="15"/>
  <c r="AM78" i="15"/>
</calcChain>
</file>

<file path=xl/sharedStrings.xml><?xml version="1.0" encoding="utf-8"?>
<sst xmlns="http://schemas.openxmlformats.org/spreadsheetml/2006/main" count="4965" uniqueCount="204">
  <si>
    <t>DIAGRAMA DIÁRIO DE CARGA HORÁRIO-kW</t>
  </si>
  <si>
    <t>Electra-UP-PR</t>
  </si>
  <si>
    <t xml:space="preserve">  Dia  Hora</t>
  </si>
  <si>
    <t>Máxima</t>
  </si>
  <si>
    <t>Mínima</t>
  </si>
  <si>
    <t>dias Semana</t>
  </si>
  <si>
    <t>Sabads</t>
  </si>
  <si>
    <t>Domingos</t>
  </si>
  <si>
    <t>GERAL</t>
  </si>
  <si>
    <t xml:space="preserve"> 01:00</t>
  </si>
  <si>
    <t xml:space="preserve"> 02:00</t>
  </si>
  <si>
    <t xml:space="preserve"> 03:00</t>
  </si>
  <si>
    <t xml:space="preserve"> 04:00</t>
  </si>
  <si>
    <t xml:space="preserve"> 05:00</t>
  </si>
  <si>
    <t xml:space="preserve"> 06:00</t>
  </si>
  <si>
    <t xml:space="preserve"> 07:00</t>
  </si>
  <si>
    <t xml:space="preserve"> 08:00</t>
  </si>
  <si>
    <t xml:space="preserve"> 09:00</t>
  </si>
  <si>
    <t xml:space="preserve"> 11:00</t>
  </si>
  <si>
    <t xml:space="preserve"> 13:00</t>
  </si>
  <si>
    <t xml:space="preserve"> 15:00</t>
  </si>
  <si>
    <t xml:space="preserve"> 16:00</t>
  </si>
  <si>
    <t xml:space="preserve"> 17:00</t>
  </si>
  <si>
    <t xml:space="preserve"> 18:00</t>
  </si>
  <si>
    <t xml:space="preserve"> 19:00</t>
  </si>
  <si>
    <t xml:space="preserve"> 22:00</t>
  </si>
  <si>
    <t xml:space="preserve"> 24:00</t>
  </si>
  <si>
    <t>dam</t>
  </si>
  <si>
    <t>seg</t>
  </si>
  <si>
    <t>terça</t>
  </si>
  <si>
    <t>quarta</t>
  </si>
  <si>
    <t>quinta</t>
  </si>
  <si>
    <t>sexta</t>
  </si>
  <si>
    <t>sab</t>
  </si>
  <si>
    <t>Max.</t>
  </si>
  <si>
    <t>Min.</t>
  </si>
  <si>
    <t>EOLICA</t>
  </si>
  <si>
    <t>SOLAR</t>
  </si>
  <si>
    <t>TOTAL</t>
  </si>
  <si>
    <t>Pot. Instalada renovável (kW)</t>
  </si>
  <si>
    <t>Penetração Renováveis</t>
  </si>
  <si>
    <t>Minimos Técnicos</t>
  </si>
  <si>
    <t>Reserva Girante</t>
  </si>
  <si>
    <t>Critérios de Aceitação</t>
  </si>
  <si>
    <t>&gt; 50% Pn'i</t>
  </si>
  <si>
    <t>Potência Térmica</t>
  </si>
  <si>
    <t>Setpoint Eólica</t>
  </si>
  <si>
    <t>Produção Eólica aceite</t>
  </si>
  <si>
    <t>Take or pay</t>
  </si>
  <si>
    <t>Sabados</t>
  </si>
  <si>
    <t>Semana</t>
  </si>
  <si>
    <t>JUNHO 2010</t>
  </si>
  <si>
    <t>JULHO 2010</t>
  </si>
  <si>
    <t>AGOSTO 2010</t>
  </si>
  <si>
    <t>SETEMBRO 2010</t>
  </si>
  <si>
    <t>OUTUBRO 2010</t>
  </si>
  <si>
    <t>NOVEMBRO 2010</t>
  </si>
  <si>
    <t>DEZEMBO 2010</t>
  </si>
  <si>
    <t>JANEIRO 2011</t>
  </si>
  <si>
    <t>FEVEREIRO 2011</t>
  </si>
  <si>
    <t>MARÇO 2011</t>
  </si>
  <si>
    <t>ABRIL 2011</t>
  </si>
  <si>
    <t>MAIO 2011</t>
  </si>
  <si>
    <t>Santiago</t>
  </si>
  <si>
    <t>Cidade da Praia</t>
  </si>
  <si>
    <t>DEUTZ V</t>
  </si>
  <si>
    <t>MAK VI</t>
  </si>
  <si>
    <t>MAK VII</t>
  </si>
  <si>
    <t>Total</t>
  </si>
  <si>
    <t>Palmarejo</t>
  </si>
  <si>
    <t>CATERPILLAR I</t>
  </si>
  <si>
    <t>CATERPILLAR II</t>
  </si>
  <si>
    <t>CATERPILLAR III</t>
  </si>
  <si>
    <t>CATERPILLAR IV</t>
  </si>
  <si>
    <t>MAN -1</t>
  </si>
  <si>
    <t>MAN -2</t>
  </si>
  <si>
    <t>MAN -3</t>
  </si>
  <si>
    <t>Ilha</t>
  </si>
  <si>
    <t>Central</t>
  </si>
  <si>
    <t>Grupos</t>
  </si>
  <si>
    <t>Nº Series</t>
  </si>
  <si>
    <t>Potencia Nominal (KVA)</t>
  </si>
  <si>
    <t>Potencia Nominal (KW)</t>
  </si>
  <si>
    <t>Potencia Garantida (KW)</t>
  </si>
  <si>
    <t>MAXIMO</t>
  </si>
  <si>
    <t>MINIMO</t>
  </si>
  <si>
    <t>EXCEDED</t>
  </si>
  <si>
    <t>DIA</t>
  </si>
  <si>
    <t>Potencia termica hora 04:00</t>
  </si>
  <si>
    <t xml:space="preserve">Potencia termica </t>
  </si>
  <si>
    <t>distribuição da reserva girantes por todos os grupos tipo "vasos comunicantes"</t>
  </si>
  <si>
    <t xml:space="preserve">Potencia termica real a fornecer a carga </t>
  </si>
  <si>
    <t>minimos tecnicos&gt;50%?</t>
  </si>
  <si>
    <t>reserva girante garantida?</t>
  </si>
  <si>
    <t>Correcta distribuição Grupos?</t>
  </si>
  <si>
    <t>Potencia total dos Grupos a disponibilizar</t>
  </si>
  <si>
    <t>Potencia total dos Grupos disponibilizados</t>
  </si>
  <si>
    <t>NOTA:a reverificação poderá ser feita automatica ou de forma manual</t>
  </si>
  <si>
    <t>Potencia termica Dia semana</t>
  </si>
  <si>
    <t>HORA</t>
  </si>
  <si>
    <t>Prdução Termica</t>
  </si>
  <si>
    <t xml:space="preserve"> 10:00</t>
  </si>
  <si>
    <t xml:space="preserve"> 12:00</t>
  </si>
  <si>
    <t xml:space="preserve"> 14:00</t>
  </si>
  <si>
    <t xml:space="preserve"> 20:00</t>
  </si>
  <si>
    <t xml:space="preserve"> 21:00</t>
  </si>
  <si>
    <t xml:space="preserve"> 23:00</t>
  </si>
  <si>
    <t>Dias Semana</t>
  </si>
  <si>
    <t>NOTA: ALTERAR APENAS AS CELULAS A VERDE</t>
  </si>
  <si>
    <t>Produção SOLAR</t>
  </si>
  <si>
    <t>Pot. Instalada Parque eolico (kW)</t>
  </si>
  <si>
    <t xml:space="preserve">01-06-2010 a 31-05-2011 </t>
  </si>
  <si>
    <t>taxa de actualização da carga</t>
  </si>
  <si>
    <t>MAXIMA ANUAL</t>
  </si>
  <si>
    <t>Electra-DPL ESTIMATIVA</t>
  </si>
  <si>
    <t>Produção Parque Solar</t>
  </si>
  <si>
    <t>Maximos 2ª a 6ª feira</t>
  </si>
  <si>
    <t>Máximo</t>
  </si>
  <si>
    <t>Média</t>
  </si>
  <si>
    <t>2ª Feira</t>
  </si>
  <si>
    <t>3ª Feira</t>
  </si>
  <si>
    <t>4ª Feira</t>
  </si>
  <si>
    <t>5ª Feira</t>
  </si>
  <si>
    <t>6ª Feira</t>
  </si>
  <si>
    <t>Sábado</t>
  </si>
  <si>
    <t>Domingo</t>
  </si>
  <si>
    <t>Semama 27 de junho a 3 de Julho</t>
  </si>
  <si>
    <t>Semama 04  a 10 de Julho</t>
  </si>
  <si>
    <t>Escalonado</t>
  </si>
  <si>
    <t>Produção Solar</t>
  </si>
  <si>
    <t>RESERVA GIRANTE</t>
  </si>
  <si>
    <t>RESULTADOS:</t>
  </si>
  <si>
    <t>ver com Eng Fonseca</t>
  </si>
  <si>
    <t>CARGA</t>
  </si>
  <si>
    <t>Produção Termica</t>
  </si>
  <si>
    <t>Dias de Semana</t>
  </si>
  <si>
    <t>confirmações</t>
  </si>
  <si>
    <t>Maio</t>
  </si>
  <si>
    <t>Meses/UP</t>
  </si>
  <si>
    <t>P max</t>
  </si>
  <si>
    <t>Dia</t>
  </si>
  <si>
    <t>Hora</t>
  </si>
  <si>
    <t>Janeiro</t>
  </si>
  <si>
    <t>Fevereiro</t>
  </si>
  <si>
    <t>Março</t>
  </si>
  <si>
    <t>Abril</t>
  </si>
  <si>
    <t>Junho</t>
  </si>
  <si>
    <t>Julho</t>
  </si>
  <si>
    <t>Agosto</t>
  </si>
  <si>
    <t>Setembro</t>
  </si>
  <si>
    <t>Outubro</t>
  </si>
  <si>
    <t>Novembro</t>
  </si>
  <si>
    <t>Dezembro</t>
  </si>
  <si>
    <t>Ponta máxima</t>
  </si>
  <si>
    <t>Mês/Dia/Hora</t>
  </si>
  <si>
    <t>ANO  2010</t>
  </si>
  <si>
    <t>ANO  2011</t>
  </si>
  <si>
    <t>Pontas mensais [kW]</t>
  </si>
  <si>
    <t xml:space="preserve">distribuição da reserva girantes pelos grupos </t>
  </si>
  <si>
    <t>aumento</t>
  </si>
  <si>
    <t>Potência [kW]</t>
  </si>
  <si>
    <t>Total dia</t>
  </si>
  <si>
    <t>Total Mensal [kW]</t>
  </si>
  <si>
    <t>kW</t>
  </si>
  <si>
    <t>GW</t>
  </si>
  <si>
    <t>Potência Eólica aceite</t>
  </si>
  <si>
    <t>Potência SOLAR</t>
  </si>
  <si>
    <t>confirmar</t>
  </si>
  <si>
    <t>Potência TOTAL da Produção eléctrica</t>
  </si>
  <si>
    <t>CAT III</t>
  </si>
  <si>
    <t>CAT IV</t>
  </si>
  <si>
    <t>CAT I</t>
  </si>
  <si>
    <t>CAT II</t>
  </si>
  <si>
    <t>CAT III, CAT IV</t>
  </si>
  <si>
    <t>CAT III, CAT IV, CAT I</t>
  </si>
  <si>
    <t>CAT III, CAT IV, CAT I, CAT II</t>
  </si>
  <si>
    <t>CAT III, CAT IV, CAT I, CAT II,MAN -1</t>
  </si>
  <si>
    <t>CAT III, CAT IV, CAT I, CAT II,MAN -1,MAN -2</t>
  </si>
  <si>
    <t>CAT III, CAT IV, CAT I, CAT II,MAN -1,MAN -2,MAN -3</t>
  </si>
  <si>
    <t>CAT III, CAT IV, CAT I, CAT II,MAN -1,MAN -2,MAN -3, MAK VI</t>
  </si>
  <si>
    <t>CAT III, CAT IV, CAT I, CAT II,MAN -1,MAN -2,MAN -3, MAK VI, MAK VII</t>
  </si>
  <si>
    <t>CAT III, CAT IV, CAT I, CAT II,MAN -1,MAN -2,MAN -3, MAK VI, MAK VII, DEUTZ V</t>
  </si>
  <si>
    <t>E402680251</t>
  </si>
  <si>
    <t>E402680253</t>
  </si>
  <si>
    <t>E402680252</t>
  </si>
  <si>
    <t>WARTSILA 5</t>
  </si>
  <si>
    <t>PAAE165590</t>
  </si>
  <si>
    <t>WARTSILA 6</t>
  </si>
  <si>
    <t>PAAE165580</t>
  </si>
  <si>
    <t>Ptencia eolica constante 4500</t>
  </si>
  <si>
    <t>WARTS 5</t>
  </si>
  <si>
    <t>WARTS 6</t>
  </si>
  <si>
    <t>WARTS 6, WARTS 5</t>
  </si>
  <si>
    <t>WARTS 6, WARTS 5, CAT IV</t>
  </si>
  <si>
    <t>WARTS 6, WARTS 5, CAT IV, CAT III</t>
  </si>
  <si>
    <t>WARTS 6, WARTS 5, CAT IV, CAT III, CAT II</t>
  </si>
  <si>
    <t>WARTS 6, WARTS 5, CAT IV, CAT III, CAT II, CAT I</t>
  </si>
  <si>
    <t>WARTS 6, WARTS 5, CAT IV, CAT III, CAT II, CAT I, MAN -1</t>
  </si>
  <si>
    <t>WARTS 6, WARTS 5, CAT IV, CAT III, CAT II, CAT I, MAN -1,MAN -2</t>
  </si>
  <si>
    <t>WARTS 6, WARTS 5, CAT IV, CAT III, CAT II, CAT II, MAN -1, MAN -2, MAN -3</t>
  </si>
  <si>
    <t>WARTS 6, WARTS 5, CAT IV, CAT III, CAT II, CAT I, MAN -1, MAN -2, MAN -3, MAK VI</t>
  </si>
  <si>
    <t>WARTS 6, WARTS 5, CAT IV, CAT III, CAT II, CAT I, MAN -1, MAN -2, MAN -3, MAK VI, MAK VII</t>
  </si>
  <si>
    <t>WARTS 6, WARTS 5, CAT IV, CAT III, CAT II, CAT I, MAN -1, MAN -2, MAN -3, MAK VI, MAK VII, DEUTZ V</t>
  </si>
  <si>
    <t>DESPACHO DOS GRUPOS DAS CENTRAIS TERMICAS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</si>
</sst>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mmmm/yyyy"/>
    <numFmt numFmtId="165" formatCode="[$-816]d/mmm/yyyy;@"/>
    <numFmt numFmtId="166" formatCode="#,##0.0000"/>
    <numFmt numFmtId="167" formatCode="h:mm;@"/>
  </numFmts>
  <fonts count="3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6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10"/>
      <color indexed="10"/>
      <name val="Arial"/>
      <family val="2"/>
    </font>
    <font>
      <b/>
      <sz val="6"/>
      <name val="Arial"/>
      <family val="2"/>
    </font>
    <font>
      <b/>
      <sz val="6"/>
      <color indexed="8"/>
      <name val="Arial"/>
      <family val="2"/>
    </font>
    <font>
      <sz val="6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b/>
      <sz val="8"/>
      <color indexed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7"/>
      <color rgb="FFFF000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6"/>
      <color rgb="FFFF0000"/>
      <name val="Arial"/>
      <family val="2"/>
    </font>
    <font>
      <sz val="10"/>
      <name val="Arial"/>
    </font>
    <font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theme="1"/>
      <name val="Calibri"/>
      <family val="2"/>
      <scheme val="minor"/>
    </font>
    <font>
      <i/>
      <sz val="10"/>
      <name val="Arial"/>
      <family val="2"/>
    </font>
    <font>
      <sz val="10"/>
      <color indexed="12"/>
      <name val="Arial"/>
      <family val="2"/>
    </font>
    <font>
      <i/>
      <sz val="10"/>
      <color indexed="10"/>
      <name val="Arial"/>
      <family val="2"/>
    </font>
    <font>
      <b/>
      <sz val="10"/>
      <color indexed="12"/>
      <name val="Arial"/>
      <family val="2"/>
    </font>
    <font>
      <b/>
      <sz val="9"/>
      <color indexed="9"/>
      <name val="Arial"/>
      <family val="2"/>
    </font>
    <font>
      <b/>
      <i/>
      <sz val="14"/>
      <color indexed="53"/>
      <name val="Arial"/>
      <family val="2"/>
    </font>
    <font>
      <b/>
      <sz val="10"/>
      <color indexed="8"/>
      <name val="Arial"/>
      <family val="2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1"/>
        <bgColor indexed="64"/>
      </patternFill>
    </fill>
  </fills>
  <borders count="70">
    <border>
      <left/>
      <right/>
      <top/>
      <bottom/>
      <diagonal/>
    </border>
    <border>
      <left/>
      <right/>
      <top/>
      <bottom style="thin">
        <color auto="1"/>
      </bottom>
      <diagonal/>
    </border>
    <border diagonalDown="1">
      <left style="thin">
        <color auto="1"/>
      </left>
      <right style="thin">
        <color auto="1"/>
      </right>
      <top style="thin">
        <color auto="1"/>
      </top>
      <bottom/>
      <diagonal style="thin">
        <color auto="1"/>
      </diagonal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 diagonalDown="1">
      <left style="thin">
        <color auto="1"/>
      </left>
      <right style="thin">
        <color auto="1"/>
      </right>
      <top/>
      <bottom/>
      <diagonal style="thin">
        <color auto="1"/>
      </diagonal>
    </border>
    <border diagonalDown="1">
      <left style="thin">
        <color auto="1"/>
      </left>
      <right style="thin">
        <color auto="1"/>
      </right>
      <top/>
      <bottom style="thin">
        <color auto="1"/>
      </bottom>
      <diagonal style="thin">
        <color auto="1"/>
      </diagonal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7">
    <xf numFmtId="0" fontId="0" fillId="0" borderId="0"/>
    <xf numFmtId="0" fontId="1" fillId="0" borderId="0"/>
    <xf numFmtId="9" fontId="1" fillId="0" borderId="0" applyFont="0" applyFill="0" applyBorder="0" applyAlignment="0" applyProtection="0"/>
    <xf numFmtId="0" fontId="15" fillId="0" borderId="0"/>
    <xf numFmtId="9" fontId="15" fillId="0" borderId="0" applyFont="0" applyFill="0" applyBorder="0" applyAlignment="0" applyProtection="0"/>
    <xf numFmtId="0" fontId="1" fillId="0" borderId="0"/>
    <xf numFmtId="0" fontId="20" fillId="0" borderId="0"/>
  </cellStyleXfs>
  <cellXfs count="355">
    <xf numFmtId="0" fontId="0" fillId="0" borderId="0" xfId="0"/>
    <xf numFmtId="0" fontId="2" fillId="0" borderId="0" xfId="1" applyFont="1"/>
    <xf numFmtId="0" fontId="4" fillId="0" borderId="0" xfId="1" applyFont="1"/>
    <xf numFmtId="0" fontId="1" fillId="0" borderId="0" xfId="1"/>
    <xf numFmtId="1" fontId="7" fillId="0" borderId="3" xfId="1" applyNumberFormat="1" applyFont="1" applyBorder="1" applyAlignment="1">
      <alignment horizontal="center"/>
    </xf>
    <xf numFmtId="3" fontId="8" fillId="0" borderId="3" xfId="1" applyNumberFormat="1" applyFont="1" applyBorder="1" applyAlignment="1">
      <alignment horizontal="center"/>
    </xf>
    <xf numFmtId="0" fontId="1" fillId="0" borderId="0" xfId="1" applyAlignment="1">
      <alignment horizontal="center"/>
    </xf>
    <xf numFmtId="165" fontId="7" fillId="0" borderId="3" xfId="1" applyNumberFormat="1" applyFont="1" applyBorder="1" applyAlignment="1">
      <alignment horizontal="center"/>
    </xf>
    <xf numFmtId="0" fontId="8" fillId="0" borderId="3" xfId="1" applyFont="1" applyBorder="1" applyAlignment="1">
      <alignment horizontal="center"/>
    </xf>
    <xf numFmtId="2" fontId="9" fillId="0" borderId="3" xfId="1" applyNumberFormat="1" applyFont="1" applyBorder="1" applyAlignment="1">
      <alignment horizontal="center"/>
    </xf>
    <xf numFmtId="3" fontId="9" fillId="0" borderId="3" xfId="1" applyNumberFormat="1" applyFont="1" applyBorder="1" applyAlignment="1">
      <alignment horizontal="center"/>
    </xf>
    <xf numFmtId="3" fontId="9" fillId="0" borderId="3" xfId="1" applyNumberFormat="1" applyFont="1" applyFill="1" applyBorder="1" applyAlignment="1">
      <alignment horizontal="center"/>
    </xf>
    <xf numFmtId="2" fontId="10" fillId="0" borderId="3" xfId="1" applyNumberFormat="1" applyFont="1" applyBorder="1" applyAlignment="1">
      <alignment horizontal="center"/>
    </xf>
    <xf numFmtId="20" fontId="10" fillId="0" borderId="3" xfId="1" applyNumberFormat="1" applyFont="1" applyBorder="1" applyAlignment="1">
      <alignment horizontal="center"/>
    </xf>
    <xf numFmtId="0" fontId="1" fillId="0" borderId="0" xfId="1" applyFont="1"/>
    <xf numFmtId="20" fontId="9" fillId="0" borderId="3" xfId="1" applyNumberFormat="1" applyFont="1" applyBorder="1" applyAlignment="1">
      <alignment horizontal="center"/>
    </xf>
    <xf numFmtId="2" fontId="9" fillId="0" borderId="0" xfId="1" applyNumberFormat="1" applyFont="1" applyBorder="1" applyAlignment="1">
      <alignment horizontal="center"/>
    </xf>
    <xf numFmtId="0" fontId="9" fillId="0" borderId="0" xfId="1" applyFont="1" applyBorder="1" applyAlignment="1">
      <alignment horizontal="center"/>
    </xf>
    <xf numFmtId="3" fontId="9" fillId="0" borderId="0" xfId="1" applyNumberFormat="1" applyFont="1" applyBorder="1" applyAlignment="1">
      <alignment horizontal="center"/>
    </xf>
    <xf numFmtId="0" fontId="1" fillId="0" borderId="0" xfId="1" applyFont="1" applyBorder="1"/>
    <xf numFmtId="3" fontId="9" fillId="0" borderId="6" xfId="1" applyNumberFormat="1" applyFont="1" applyBorder="1" applyAlignment="1">
      <alignment horizontal="center"/>
    </xf>
    <xf numFmtId="49" fontId="11" fillId="0" borderId="0" xfId="1" applyNumberFormat="1" applyFont="1" applyBorder="1" applyAlignment="1">
      <alignment horizontal="left" wrapText="1"/>
    </xf>
    <xf numFmtId="49" fontId="11" fillId="2" borderId="0" xfId="1" applyNumberFormat="1" applyFont="1" applyFill="1" applyBorder="1" applyAlignment="1">
      <alignment horizontal="left" wrapText="1"/>
    </xf>
    <xf numFmtId="49" fontId="11" fillId="0" borderId="0" xfId="1" applyNumberFormat="1" applyFont="1" applyFill="1" applyBorder="1" applyAlignment="1">
      <alignment horizontal="left" wrapText="1"/>
    </xf>
    <xf numFmtId="0" fontId="9" fillId="0" borderId="0" xfId="1" applyFont="1" applyBorder="1" applyAlignment="1"/>
    <xf numFmtId="3" fontId="9" fillId="0" borderId="0" xfId="1" applyNumberFormat="1" applyFont="1" applyBorder="1" applyAlignment="1">
      <alignment horizontal="right"/>
    </xf>
    <xf numFmtId="3" fontId="9" fillId="0" borderId="0" xfId="1" applyNumberFormat="1" applyFont="1" applyBorder="1"/>
    <xf numFmtId="3" fontId="1" fillId="0" borderId="0" xfId="1" applyNumberFormat="1"/>
    <xf numFmtId="0" fontId="1" fillId="0" borderId="0" xfId="1" applyBorder="1"/>
    <xf numFmtId="0" fontId="1" fillId="0" borderId="0" xfId="1" applyFont="1" applyBorder="1" applyAlignment="1">
      <alignment horizontal="center"/>
    </xf>
    <xf numFmtId="3" fontId="9" fillId="0" borderId="0" xfId="1" applyNumberFormat="1" applyFont="1" applyBorder="1" applyAlignment="1"/>
    <xf numFmtId="0" fontId="9" fillId="0" borderId="0" xfId="1" applyFont="1" applyBorder="1" applyAlignment="1">
      <alignment horizontal="left"/>
    </xf>
    <xf numFmtId="4" fontId="9" fillId="0" borderId="0" xfId="1" applyNumberFormat="1" applyFont="1" applyBorder="1"/>
    <xf numFmtId="3" fontId="1" fillId="0" borderId="0" xfId="1" applyNumberFormat="1" applyBorder="1"/>
    <xf numFmtId="0" fontId="1" fillId="0" borderId="0" xfId="1" applyBorder="1" applyAlignment="1">
      <alignment horizontal="center"/>
    </xf>
    <xf numFmtId="0" fontId="1" fillId="3" borderId="0" xfId="1" applyFont="1" applyFill="1"/>
    <xf numFmtId="0" fontId="1" fillId="3" borderId="0" xfId="1" applyFill="1"/>
    <xf numFmtId="9" fontId="1" fillId="0" borderId="0" xfId="1" applyNumberFormat="1"/>
    <xf numFmtId="3" fontId="12" fillId="0" borderId="0" xfId="1" applyNumberFormat="1" applyFont="1" applyBorder="1"/>
    <xf numFmtId="3" fontId="12" fillId="0" borderId="0" xfId="1" applyNumberFormat="1" applyFont="1" applyBorder="1" applyAlignment="1"/>
    <xf numFmtId="4" fontId="13" fillId="0" borderId="0" xfId="1" applyNumberFormat="1" applyFont="1" applyBorder="1" applyAlignment="1">
      <alignment horizontal="center"/>
    </xf>
    <xf numFmtId="166" fontId="9" fillId="0" borderId="0" xfId="1" applyNumberFormat="1" applyFont="1" applyBorder="1" applyAlignment="1">
      <alignment horizontal="right"/>
    </xf>
    <xf numFmtId="3" fontId="8" fillId="0" borderId="7" xfId="1" applyNumberFormat="1" applyFont="1" applyBorder="1" applyAlignment="1">
      <alignment horizontal="center"/>
    </xf>
    <xf numFmtId="165" fontId="7" fillId="0" borderId="7" xfId="1" applyNumberFormat="1" applyFont="1" applyBorder="1" applyAlignment="1">
      <alignment horizontal="center"/>
    </xf>
    <xf numFmtId="1" fontId="7" fillId="0" borderId="8" xfId="1" applyNumberFormat="1" applyFont="1" applyBorder="1" applyAlignment="1">
      <alignment horizontal="center"/>
    </xf>
    <xf numFmtId="3" fontId="8" fillId="0" borderId="8" xfId="1" applyNumberFormat="1" applyFont="1" applyBorder="1" applyAlignment="1">
      <alignment horizontal="center"/>
    </xf>
    <xf numFmtId="0" fontId="13" fillId="0" borderId="0" xfId="1" applyFont="1" applyAlignment="1">
      <alignment horizontal="centerContinuous" vertical="justify"/>
    </xf>
    <xf numFmtId="0" fontId="9" fillId="0" borderId="0" xfId="1" applyNumberFormat="1" applyFont="1" applyAlignment="1">
      <alignment horizontal="centerContinuous" vertical="justify"/>
    </xf>
    <xf numFmtId="0" fontId="14" fillId="0" borderId="0" xfId="1" applyFont="1" applyAlignment="1">
      <alignment horizontal="centerContinuous" vertical="justify"/>
    </xf>
    <xf numFmtId="0" fontId="1" fillId="0" borderId="0" xfId="1" applyNumberFormat="1" applyAlignment="1">
      <alignment horizontal="centerContinuous" vertical="justify"/>
    </xf>
    <xf numFmtId="9" fontId="9" fillId="0" borderId="3" xfId="2" applyFont="1" applyBorder="1" applyAlignment="1">
      <alignment horizontal="center"/>
    </xf>
    <xf numFmtId="9" fontId="9" fillId="0" borderId="3" xfId="1" applyNumberFormat="1" applyFont="1" applyBorder="1" applyAlignment="1">
      <alignment horizontal="center"/>
    </xf>
    <xf numFmtId="1" fontId="9" fillId="0" borderId="3" xfId="2" applyNumberFormat="1" applyFont="1" applyBorder="1" applyAlignment="1">
      <alignment horizontal="center"/>
    </xf>
    <xf numFmtId="1" fontId="1" fillId="0" borderId="0" xfId="1" applyNumberFormat="1" applyAlignment="1">
      <alignment horizontal="center"/>
    </xf>
    <xf numFmtId="0" fontId="2" fillId="0" borderId="0" xfId="3" applyFont="1"/>
    <xf numFmtId="0" fontId="4" fillId="0" borderId="0" xfId="3" applyFont="1"/>
    <xf numFmtId="0" fontId="15" fillId="0" borderId="0" xfId="3"/>
    <xf numFmtId="1" fontId="7" fillId="0" borderId="3" xfId="3" applyNumberFormat="1" applyFont="1" applyBorder="1" applyAlignment="1">
      <alignment horizontal="center"/>
    </xf>
    <xf numFmtId="3" fontId="8" fillId="0" borderId="3" xfId="3" applyNumberFormat="1" applyFont="1" applyBorder="1" applyAlignment="1">
      <alignment horizontal="center"/>
    </xf>
    <xf numFmtId="0" fontId="15" fillId="0" borderId="0" xfId="3" applyAlignment="1">
      <alignment horizontal="center"/>
    </xf>
    <xf numFmtId="165" fontId="7" fillId="0" borderId="3" xfId="3" applyNumberFormat="1" applyFont="1" applyBorder="1" applyAlignment="1">
      <alignment horizontal="center"/>
    </xf>
    <xf numFmtId="0" fontId="8" fillId="0" borderId="3" xfId="3" applyFont="1" applyBorder="1" applyAlignment="1">
      <alignment horizontal="center"/>
    </xf>
    <xf numFmtId="2" fontId="9" fillId="0" borderId="3" xfId="3" applyNumberFormat="1" applyFont="1" applyBorder="1" applyAlignment="1">
      <alignment horizontal="center"/>
    </xf>
    <xf numFmtId="3" fontId="9" fillId="0" borderId="3" xfId="3" applyNumberFormat="1" applyFont="1" applyBorder="1" applyAlignment="1">
      <alignment horizontal="center"/>
    </xf>
    <xf numFmtId="3" fontId="9" fillId="4" borderId="3" xfId="3" applyNumberFormat="1" applyFont="1" applyFill="1" applyBorder="1" applyAlignment="1">
      <alignment horizontal="center"/>
    </xf>
    <xf numFmtId="3" fontId="9" fillId="3" borderId="3" xfId="3" applyNumberFormat="1" applyFont="1" applyFill="1" applyBorder="1" applyAlignment="1">
      <alignment horizontal="center"/>
    </xf>
    <xf numFmtId="2" fontId="10" fillId="0" borderId="3" xfId="3" applyNumberFormat="1" applyFont="1" applyBorder="1" applyAlignment="1">
      <alignment horizontal="center"/>
    </xf>
    <xf numFmtId="20" fontId="10" fillId="0" borderId="3" xfId="3" applyNumberFormat="1" applyFont="1" applyBorder="1" applyAlignment="1">
      <alignment horizontal="center"/>
    </xf>
    <xf numFmtId="0" fontId="1" fillId="0" borderId="0" xfId="3" applyFont="1"/>
    <xf numFmtId="20" fontId="9" fillId="0" borderId="3" xfId="3" applyNumberFormat="1" applyFont="1" applyBorder="1" applyAlignment="1">
      <alignment horizontal="center"/>
    </xf>
    <xf numFmtId="2" fontId="9" fillId="0" borderId="0" xfId="3" applyNumberFormat="1" applyFont="1" applyBorder="1" applyAlignment="1">
      <alignment horizontal="center"/>
    </xf>
    <xf numFmtId="0" fontId="9" fillId="0" borderId="0" xfId="3" applyFont="1" applyBorder="1" applyAlignment="1">
      <alignment horizontal="center"/>
    </xf>
    <xf numFmtId="3" fontId="9" fillId="0" borderId="0" xfId="3" applyNumberFormat="1" applyFont="1" applyBorder="1" applyAlignment="1">
      <alignment horizontal="center"/>
    </xf>
    <xf numFmtId="0" fontId="1" fillId="0" borderId="0" xfId="3" applyFont="1" applyBorder="1"/>
    <xf numFmtId="3" fontId="9" fillId="0" borderId="6" xfId="3" applyNumberFormat="1" applyFont="1" applyBorder="1" applyAlignment="1">
      <alignment horizontal="center"/>
    </xf>
    <xf numFmtId="49" fontId="11" fillId="0" borderId="0" xfId="3" applyNumberFormat="1" applyFont="1" applyBorder="1" applyAlignment="1">
      <alignment horizontal="left" wrapText="1"/>
    </xf>
    <xf numFmtId="49" fontId="11" fillId="2" borderId="0" xfId="3" applyNumberFormat="1" applyFont="1" applyFill="1" applyBorder="1" applyAlignment="1">
      <alignment horizontal="left" wrapText="1"/>
    </xf>
    <xf numFmtId="49" fontId="11" fillId="0" borderId="0" xfId="3" applyNumberFormat="1" applyFont="1" applyFill="1" applyBorder="1" applyAlignment="1">
      <alignment horizontal="left" wrapText="1"/>
    </xf>
    <xf numFmtId="0" fontId="9" fillId="0" borderId="0" xfId="3" applyFont="1" applyBorder="1" applyAlignment="1"/>
    <xf numFmtId="3" fontId="9" fillId="0" borderId="0" xfId="3" applyNumberFormat="1" applyFont="1" applyBorder="1" applyAlignment="1">
      <alignment horizontal="right"/>
    </xf>
    <xf numFmtId="3" fontId="9" fillId="0" borderId="0" xfId="3" applyNumberFormat="1" applyFont="1" applyBorder="1"/>
    <xf numFmtId="3" fontId="15" fillId="0" borderId="0" xfId="3" applyNumberFormat="1"/>
    <xf numFmtId="0" fontId="15" fillId="0" borderId="0" xfId="3" applyBorder="1"/>
    <xf numFmtId="0" fontId="15" fillId="0" borderId="0" xfId="3" applyFont="1" applyBorder="1" applyAlignment="1">
      <alignment horizontal="center"/>
    </xf>
    <xf numFmtId="3" fontId="9" fillId="0" borderId="0" xfId="3" applyNumberFormat="1" applyFont="1" applyBorder="1" applyAlignment="1"/>
    <xf numFmtId="3" fontId="9" fillId="0" borderId="3" xfId="3" applyNumberFormat="1" applyFont="1" applyFill="1" applyBorder="1" applyAlignment="1">
      <alignment horizontal="center"/>
    </xf>
    <xf numFmtId="3" fontId="16" fillId="3" borderId="3" xfId="3" applyNumberFormat="1" applyFont="1" applyFill="1" applyBorder="1" applyAlignment="1">
      <alignment horizontal="center"/>
    </xf>
    <xf numFmtId="1" fontId="7" fillId="0" borderId="3" xfId="5" applyNumberFormat="1" applyFont="1" applyBorder="1" applyAlignment="1">
      <alignment horizontal="center"/>
    </xf>
    <xf numFmtId="1" fontId="7" fillId="3" borderId="3" xfId="1" applyNumberFormat="1" applyFont="1" applyFill="1" applyBorder="1" applyAlignment="1">
      <alignment horizontal="center"/>
    </xf>
    <xf numFmtId="3" fontId="9" fillId="3" borderId="3" xfId="1" applyNumberFormat="1" applyFont="1" applyFill="1" applyBorder="1" applyAlignment="1">
      <alignment horizontal="center"/>
    </xf>
    <xf numFmtId="0" fontId="1" fillId="0" borderId="0" xfId="1" applyFill="1"/>
    <xf numFmtId="1" fontId="7" fillId="0" borderId="9" xfId="1" applyNumberFormat="1" applyFont="1" applyBorder="1" applyAlignment="1">
      <alignment horizontal="center"/>
    </xf>
    <xf numFmtId="3" fontId="8" fillId="0" borderId="10" xfId="1" applyNumberFormat="1" applyFont="1" applyBorder="1" applyAlignment="1">
      <alignment horizontal="center"/>
    </xf>
    <xf numFmtId="3" fontId="8" fillId="0" borderId="11" xfId="1" applyNumberFormat="1" applyFont="1" applyBorder="1" applyAlignment="1">
      <alignment horizontal="center"/>
    </xf>
    <xf numFmtId="3" fontId="8" fillId="0" borderId="12" xfId="1" applyNumberFormat="1" applyFont="1" applyBorder="1" applyAlignment="1">
      <alignment horizontal="center"/>
    </xf>
    <xf numFmtId="3" fontId="8" fillId="0" borderId="13" xfId="1" applyNumberFormat="1" applyFont="1" applyBorder="1" applyAlignment="1">
      <alignment horizontal="center"/>
    </xf>
    <xf numFmtId="3" fontId="8" fillId="0" borderId="14" xfId="1" applyNumberFormat="1" applyFont="1" applyBorder="1" applyAlignment="1">
      <alignment horizontal="center"/>
    </xf>
    <xf numFmtId="3" fontId="9" fillId="0" borderId="15" xfId="1" applyNumberFormat="1" applyFont="1" applyBorder="1" applyAlignment="1">
      <alignment horizontal="center"/>
    </xf>
    <xf numFmtId="3" fontId="9" fillId="0" borderId="16" xfId="1" applyNumberFormat="1" applyFont="1" applyBorder="1" applyAlignment="1">
      <alignment horizontal="center"/>
    </xf>
    <xf numFmtId="3" fontId="9" fillId="0" borderId="17" xfId="1" applyNumberFormat="1" applyFont="1" applyBorder="1" applyAlignment="1">
      <alignment horizontal="center"/>
    </xf>
    <xf numFmtId="3" fontId="9" fillId="0" borderId="18" xfId="1" applyNumberFormat="1" applyFont="1" applyBorder="1" applyAlignment="1">
      <alignment horizontal="center"/>
    </xf>
    <xf numFmtId="3" fontId="9" fillId="0" borderId="19" xfId="1" applyNumberFormat="1" applyFont="1" applyBorder="1" applyAlignment="1">
      <alignment horizontal="center"/>
    </xf>
    <xf numFmtId="9" fontId="9" fillId="0" borderId="9" xfId="2" applyFont="1" applyBorder="1" applyAlignment="1">
      <alignment horizontal="center"/>
    </xf>
    <xf numFmtId="3" fontId="9" fillId="0" borderId="9" xfId="1" applyNumberFormat="1" applyFont="1" applyBorder="1" applyAlignment="1">
      <alignment horizontal="center"/>
    </xf>
    <xf numFmtId="3" fontId="0" fillId="0" borderId="0" xfId="0" applyNumberFormat="1"/>
    <xf numFmtId="0" fontId="14" fillId="0" borderId="0" xfId="0" applyFont="1" applyBorder="1"/>
    <xf numFmtId="0" fontId="0" fillId="0" borderId="0" xfId="0" applyAlignment="1">
      <alignment horizontal="centerContinuous" vertical="center" wrapText="1"/>
    </xf>
    <xf numFmtId="0" fontId="0" fillId="0" borderId="3" xfId="0" applyBorder="1" applyAlignment="1">
      <alignment vertical="center" wrapText="1"/>
    </xf>
    <xf numFmtId="0" fontId="0" fillId="0" borderId="3" xfId="0" applyBorder="1"/>
    <xf numFmtId="3" fontId="0" fillId="0" borderId="3" xfId="0" applyNumberFormat="1" applyBorder="1"/>
    <xf numFmtId="10" fontId="0" fillId="0" borderId="0" xfId="0" applyNumberFormat="1"/>
    <xf numFmtId="3" fontId="0" fillId="0" borderId="3" xfId="0" applyNumberFormat="1" applyBorder="1" applyAlignment="1">
      <alignment horizontal="center"/>
    </xf>
    <xf numFmtId="0" fontId="17" fillId="0" borderId="0" xfId="0" applyFont="1"/>
    <xf numFmtId="0" fontId="17" fillId="3" borderId="0" xfId="0" applyFont="1" applyFill="1"/>
    <xf numFmtId="0" fontId="17" fillId="0" borderId="0" xfId="0" applyFont="1" applyBorder="1" applyAlignment="1">
      <alignment vertical="center" wrapText="1"/>
    </xf>
    <xf numFmtId="3" fontId="17" fillId="0" borderId="0" xfId="0" applyNumberFormat="1" applyFont="1"/>
    <xf numFmtId="3" fontId="8" fillId="0" borderId="7" xfId="1" applyNumberFormat="1" applyFont="1" applyBorder="1" applyAlignment="1">
      <alignment horizontal="center"/>
    </xf>
    <xf numFmtId="165" fontId="7" fillId="0" borderId="9" xfId="1" applyNumberFormat="1" applyFont="1" applyBorder="1" applyAlignment="1">
      <alignment horizontal="center"/>
    </xf>
    <xf numFmtId="3" fontId="0" fillId="3" borderId="0" xfId="0" applyNumberFormat="1" applyFill="1"/>
    <xf numFmtId="3" fontId="0" fillId="0" borderId="0" xfId="0" applyNumberFormat="1" applyAlignment="1">
      <alignment horizontal="center" vertical="center"/>
    </xf>
    <xf numFmtId="0" fontId="0" fillId="0" borderId="0" xfId="0" applyBorder="1"/>
    <xf numFmtId="3" fontId="0" fillId="0" borderId="0" xfId="0" applyNumberFormat="1" applyBorder="1" applyAlignment="1">
      <alignment horizontal="center"/>
    </xf>
    <xf numFmtId="0" fontId="18" fillId="0" borderId="0" xfId="0" applyFont="1"/>
    <xf numFmtId="0" fontId="0" fillId="0" borderId="0" xfId="0" applyBorder="1" applyAlignment="1">
      <alignment vertical="top" wrapText="1"/>
    </xf>
    <xf numFmtId="0" fontId="0" fillId="0" borderId="0" xfId="0" quotePrefix="1"/>
    <xf numFmtId="3" fontId="17" fillId="0" borderId="3" xfId="0" applyNumberFormat="1" applyFont="1" applyBorder="1"/>
    <xf numFmtId="2" fontId="0" fillId="0" borderId="0" xfId="0" applyNumberFormat="1"/>
    <xf numFmtId="165" fontId="7" fillId="0" borderId="7" xfId="1" applyNumberFormat="1" applyFont="1" applyBorder="1" applyAlignment="1">
      <alignment horizontal="center"/>
    </xf>
    <xf numFmtId="0" fontId="17" fillId="0" borderId="3" xfId="0" applyFont="1" applyFill="1" applyBorder="1" applyAlignment="1">
      <alignment vertical="center" wrapText="1"/>
    </xf>
    <xf numFmtId="0" fontId="17" fillId="0" borderId="3" xfId="0" applyFont="1" applyFill="1" applyBorder="1"/>
    <xf numFmtId="3" fontId="0" fillId="5" borderId="3" xfId="0" applyNumberFormat="1" applyFill="1" applyBorder="1"/>
    <xf numFmtId="3" fontId="17" fillId="5" borderId="3" xfId="0" applyNumberFormat="1" applyFont="1" applyFill="1" applyBorder="1"/>
    <xf numFmtId="9" fontId="9" fillId="0" borderId="15" xfId="2" applyFont="1" applyBorder="1" applyAlignment="1">
      <alignment horizontal="center"/>
    </xf>
    <xf numFmtId="9" fontId="9" fillId="0" borderId="16" xfId="2" applyFont="1" applyBorder="1" applyAlignment="1">
      <alignment horizontal="center"/>
    </xf>
    <xf numFmtId="9" fontId="9" fillId="0" borderId="17" xfId="2" applyFont="1" applyBorder="1" applyAlignment="1">
      <alignment horizontal="center"/>
    </xf>
    <xf numFmtId="9" fontId="9" fillId="0" borderId="18" xfId="2" applyFont="1" applyBorder="1" applyAlignment="1">
      <alignment horizontal="center"/>
    </xf>
    <xf numFmtId="9" fontId="9" fillId="0" borderId="19" xfId="2" applyFont="1" applyBorder="1" applyAlignment="1">
      <alignment horizontal="center"/>
    </xf>
    <xf numFmtId="9" fontId="9" fillId="0" borderId="23" xfId="2" applyFont="1" applyBorder="1" applyAlignment="1">
      <alignment horizontal="center"/>
    </xf>
    <xf numFmtId="9" fontId="9" fillId="0" borderId="22" xfId="2" applyFont="1" applyBorder="1" applyAlignment="1">
      <alignment horizontal="center"/>
    </xf>
    <xf numFmtId="9" fontId="9" fillId="0" borderId="24" xfId="2" applyFont="1" applyBorder="1" applyAlignment="1">
      <alignment horizontal="center"/>
    </xf>
    <xf numFmtId="3" fontId="8" fillId="0" borderId="17" xfId="1" applyNumberFormat="1" applyFont="1" applyBorder="1" applyAlignment="1">
      <alignment horizontal="center"/>
    </xf>
    <xf numFmtId="1" fontId="7" fillId="0" borderId="18" xfId="1" applyNumberFormat="1" applyFont="1" applyBorder="1" applyAlignment="1">
      <alignment horizontal="center"/>
    </xf>
    <xf numFmtId="1" fontId="7" fillId="0" borderId="19" xfId="1" applyNumberFormat="1" applyFont="1" applyBorder="1" applyAlignment="1">
      <alignment horizontal="center"/>
    </xf>
    <xf numFmtId="3" fontId="9" fillId="0" borderId="23" xfId="1" applyNumberFormat="1" applyFont="1" applyBorder="1" applyAlignment="1">
      <alignment horizontal="center"/>
    </xf>
    <xf numFmtId="3" fontId="9" fillId="0" borderId="22" xfId="1" applyNumberFormat="1" applyFont="1" applyBorder="1" applyAlignment="1">
      <alignment horizontal="center"/>
    </xf>
    <xf numFmtId="3" fontId="9" fillId="0" borderId="24" xfId="1" applyNumberFormat="1" applyFont="1" applyBorder="1" applyAlignment="1">
      <alignment horizontal="center"/>
    </xf>
    <xf numFmtId="3" fontId="8" fillId="0" borderId="25" xfId="1" applyNumberFormat="1" applyFont="1" applyBorder="1" applyAlignment="1">
      <alignment horizontal="center"/>
    </xf>
    <xf numFmtId="1" fontId="7" fillId="0" borderId="20" xfId="1" applyNumberFormat="1" applyFont="1" applyBorder="1" applyAlignment="1">
      <alignment horizontal="center"/>
    </xf>
    <xf numFmtId="1" fontId="7" fillId="0" borderId="26" xfId="1" applyNumberFormat="1" applyFont="1" applyBorder="1" applyAlignment="1">
      <alignment horizontal="center"/>
    </xf>
    <xf numFmtId="3" fontId="9" fillId="0" borderId="27" xfId="1" applyNumberFormat="1" applyFont="1" applyBorder="1" applyAlignment="1">
      <alignment horizontal="center"/>
    </xf>
    <xf numFmtId="3" fontId="9" fillId="0" borderId="28" xfId="1" applyNumberFormat="1" applyFont="1" applyBorder="1" applyAlignment="1">
      <alignment horizontal="center"/>
    </xf>
    <xf numFmtId="3" fontId="9" fillId="0" borderId="29" xfId="1" applyNumberFormat="1" applyFont="1" applyBorder="1" applyAlignment="1">
      <alignment horizontal="center"/>
    </xf>
    <xf numFmtId="0" fontId="16" fillId="0" borderId="0" xfId="1" applyFont="1" applyBorder="1" applyAlignment="1">
      <alignment horizontal="left"/>
    </xf>
    <xf numFmtId="3" fontId="9" fillId="0" borderId="20" xfId="1" applyNumberFormat="1" applyFont="1" applyFill="1" applyBorder="1" applyAlignment="1">
      <alignment horizontal="center"/>
    </xf>
    <xf numFmtId="0" fontId="9" fillId="5" borderId="30" xfId="1" applyFont="1" applyFill="1" applyBorder="1" applyAlignment="1">
      <alignment horizontal="center"/>
    </xf>
    <xf numFmtId="3" fontId="9" fillId="0" borderId="9" xfId="1" applyNumberFormat="1" applyFont="1" applyFill="1" applyBorder="1" applyAlignment="1">
      <alignment horizontal="center"/>
    </xf>
    <xf numFmtId="3" fontId="6" fillId="0" borderId="30" xfId="1" applyNumberFormat="1" applyFont="1" applyBorder="1" applyAlignment="1">
      <alignment horizontal="center"/>
    </xf>
    <xf numFmtId="1" fontId="7" fillId="0" borderId="30" xfId="1" applyNumberFormat="1" applyFont="1" applyBorder="1" applyAlignment="1">
      <alignment horizontal="center"/>
    </xf>
    <xf numFmtId="165" fontId="7" fillId="0" borderId="7" xfId="1" applyNumberFormat="1" applyFont="1" applyBorder="1" applyAlignment="1">
      <alignment horizontal="center"/>
    </xf>
    <xf numFmtId="0" fontId="20" fillId="0" borderId="0" xfId="6"/>
    <xf numFmtId="0" fontId="14" fillId="6" borderId="40" xfId="6" applyFont="1" applyFill="1" applyBorder="1"/>
    <xf numFmtId="0" fontId="20" fillId="0" borderId="29" xfId="6" applyBorder="1"/>
    <xf numFmtId="0" fontId="14" fillId="0" borderId="41" xfId="6" applyFont="1" applyBorder="1"/>
    <xf numFmtId="0" fontId="14" fillId="0" borderId="42" xfId="6" applyFont="1" applyBorder="1"/>
    <xf numFmtId="0" fontId="14" fillId="0" borderId="43" xfId="6" applyFont="1" applyBorder="1"/>
    <xf numFmtId="0" fontId="14" fillId="7" borderId="44" xfId="6" applyFont="1" applyFill="1" applyBorder="1"/>
    <xf numFmtId="2" fontId="9" fillId="0" borderId="45" xfId="6" applyNumberFormat="1" applyFont="1" applyFill="1" applyBorder="1" applyAlignment="1">
      <alignment horizontal="center"/>
    </xf>
    <xf numFmtId="3" fontId="14" fillId="0" borderId="15" xfId="6" applyNumberFormat="1" applyFont="1" applyBorder="1"/>
    <xf numFmtId="3" fontId="14" fillId="0" borderId="3" xfId="6" applyNumberFormat="1" applyFont="1" applyBorder="1"/>
    <xf numFmtId="3" fontId="14" fillId="6" borderId="9" xfId="6" applyNumberFormat="1" applyFont="1" applyFill="1" applyBorder="1"/>
    <xf numFmtId="3" fontId="20" fillId="0" borderId="16" xfId="6" applyNumberFormat="1" applyBorder="1"/>
    <xf numFmtId="3" fontId="20" fillId="0" borderId="46" xfId="6" applyNumberFormat="1" applyBorder="1"/>
    <xf numFmtId="3" fontId="20" fillId="0" borderId="47" xfId="6" applyNumberFormat="1" applyBorder="1"/>
    <xf numFmtId="3" fontId="20" fillId="7" borderId="48" xfId="6" applyNumberFormat="1" applyFill="1" applyBorder="1"/>
    <xf numFmtId="3" fontId="20" fillId="0" borderId="49" xfId="6" applyNumberFormat="1" applyBorder="1"/>
    <xf numFmtId="3" fontId="20" fillId="0" borderId="3" xfId="6" applyNumberFormat="1" applyBorder="1"/>
    <xf numFmtId="3" fontId="20" fillId="7" borderId="50" xfId="6" applyNumberFormat="1" applyFill="1" applyBorder="1"/>
    <xf numFmtId="20" fontId="9" fillId="0" borderId="45" xfId="6" applyNumberFormat="1" applyFont="1" applyFill="1" applyBorder="1" applyAlignment="1">
      <alignment horizontal="center"/>
    </xf>
    <xf numFmtId="2" fontId="10" fillId="0" borderId="45" xfId="6" applyNumberFormat="1" applyFont="1" applyBorder="1" applyAlignment="1">
      <alignment horizontal="center"/>
    </xf>
    <xf numFmtId="2" fontId="9" fillId="0" borderId="45" xfId="6" applyNumberFormat="1" applyFont="1" applyBorder="1" applyAlignment="1">
      <alignment horizontal="center"/>
    </xf>
    <xf numFmtId="20" fontId="9" fillId="0" borderId="45" xfId="6" applyNumberFormat="1" applyFont="1" applyBorder="1" applyAlignment="1">
      <alignment horizontal="center"/>
    </xf>
    <xf numFmtId="20" fontId="10" fillId="0" borderId="45" xfId="6" applyNumberFormat="1" applyFont="1" applyBorder="1" applyAlignment="1">
      <alignment horizontal="center"/>
    </xf>
    <xf numFmtId="3" fontId="9" fillId="0" borderId="51" xfId="6" applyNumberFormat="1" applyFont="1" applyBorder="1" applyAlignment="1">
      <alignment horizontal="center"/>
    </xf>
    <xf numFmtId="3" fontId="14" fillId="0" borderId="17" xfId="6" applyNumberFormat="1" applyFont="1" applyBorder="1"/>
    <xf numFmtId="3" fontId="14" fillId="0" borderId="18" xfId="6" applyNumberFormat="1" applyFont="1" applyBorder="1"/>
    <xf numFmtId="3" fontId="14" fillId="6" borderId="52" xfId="6" applyNumberFormat="1" applyFont="1" applyFill="1" applyBorder="1"/>
    <xf numFmtId="3" fontId="20" fillId="0" borderId="19" xfId="6" applyNumberFormat="1" applyBorder="1"/>
    <xf numFmtId="3" fontId="20" fillId="0" borderId="53" xfId="6" applyNumberFormat="1" applyBorder="1"/>
    <xf numFmtId="3" fontId="20" fillId="0" borderId="54" xfId="6" applyNumberFormat="1" applyBorder="1"/>
    <xf numFmtId="3" fontId="20" fillId="7" borderId="55" xfId="6" applyNumberFormat="1" applyFill="1" applyBorder="1"/>
    <xf numFmtId="3" fontId="20" fillId="0" borderId="0" xfId="6" applyNumberFormat="1"/>
    <xf numFmtId="0" fontId="1" fillId="0" borderId="0" xfId="6" applyFont="1"/>
    <xf numFmtId="0" fontId="20" fillId="0" borderId="0" xfId="6" applyFill="1"/>
    <xf numFmtId="0" fontId="20" fillId="0" borderId="0" xfId="6" applyFill="1" applyBorder="1" applyAlignment="1">
      <alignment horizontal="center"/>
    </xf>
    <xf numFmtId="3" fontId="20" fillId="0" borderId="0" xfId="6" applyNumberFormat="1" applyFill="1"/>
    <xf numFmtId="0" fontId="1" fillId="0" borderId="0" xfId="6" applyFont="1" applyFill="1"/>
    <xf numFmtId="3" fontId="14" fillId="0" borderId="0" xfId="6" applyNumberFormat="1" applyFont="1"/>
    <xf numFmtId="3" fontId="21" fillId="0" borderId="0" xfId="6" applyNumberFormat="1" applyFont="1" applyFill="1"/>
    <xf numFmtId="3" fontId="1" fillId="0" borderId="0" xfId="6" applyNumberFormat="1" applyFont="1" applyFill="1"/>
    <xf numFmtId="165" fontId="7" fillId="0" borderId="7" xfId="1" applyNumberFormat="1" applyFont="1" applyBorder="1" applyAlignment="1">
      <alignment horizontal="center"/>
    </xf>
    <xf numFmtId="3" fontId="9" fillId="8" borderId="3" xfId="3" applyNumberFormat="1" applyFont="1" applyFill="1" applyBorder="1" applyAlignment="1">
      <alignment horizontal="center"/>
    </xf>
    <xf numFmtId="3" fontId="22" fillId="0" borderId="3" xfId="0" applyNumberFormat="1" applyFont="1" applyFill="1" applyBorder="1"/>
    <xf numFmtId="3" fontId="14" fillId="0" borderId="3" xfId="3" applyNumberFormat="1" applyFont="1" applyFill="1" applyBorder="1" applyAlignment="1">
      <alignment horizontal="center"/>
    </xf>
    <xf numFmtId="2" fontId="1" fillId="0" borderId="3" xfId="1" applyNumberFormat="1" applyFont="1" applyFill="1" applyBorder="1" applyAlignment="1">
      <alignment horizontal="center"/>
    </xf>
    <xf numFmtId="2" fontId="23" fillId="0" borderId="3" xfId="1" applyNumberFormat="1" applyFont="1" applyFill="1" applyBorder="1" applyAlignment="1">
      <alignment horizontal="center"/>
    </xf>
    <xf numFmtId="20" fontId="23" fillId="0" borderId="3" xfId="1" applyNumberFormat="1" applyFont="1" applyFill="1" applyBorder="1" applyAlignment="1">
      <alignment horizontal="center"/>
    </xf>
    <xf numFmtId="20" fontId="1" fillId="0" borderId="3" xfId="1" applyNumberFormat="1" applyFont="1" applyFill="1" applyBorder="1" applyAlignment="1">
      <alignment horizontal="center"/>
    </xf>
    <xf numFmtId="3" fontId="1" fillId="0" borderId="3" xfId="1" applyNumberFormat="1" applyFont="1" applyBorder="1" applyAlignment="1">
      <alignment horizontal="center"/>
    </xf>
    <xf numFmtId="0" fontId="24" fillId="0" borderId="0" xfId="0" applyFont="1"/>
    <xf numFmtId="0" fontId="14" fillId="0" borderId="0" xfId="0" applyFont="1" applyAlignment="1">
      <alignment horizontal="center"/>
    </xf>
    <xf numFmtId="0" fontId="0" fillId="9" borderId="23" xfId="0" applyFill="1" applyBorder="1" applyAlignment="1">
      <alignment horizontal="center"/>
    </xf>
    <xf numFmtId="0" fontId="14" fillId="9" borderId="22" xfId="0" applyFont="1" applyFill="1" applyBorder="1" applyAlignment="1">
      <alignment horizontal="center"/>
    </xf>
    <xf numFmtId="167" fontId="14" fillId="9" borderId="24" xfId="0" applyNumberFormat="1" applyFont="1" applyFill="1" applyBorder="1" applyAlignment="1">
      <alignment horizontal="center"/>
    </xf>
    <xf numFmtId="0" fontId="25" fillId="0" borderId="0" xfId="0" applyFont="1" applyAlignment="1">
      <alignment horizontal="right"/>
    </xf>
    <xf numFmtId="3" fontId="26" fillId="0" borderId="20" xfId="0" applyNumberFormat="1" applyFont="1" applyFill="1" applyBorder="1" applyProtection="1">
      <protection locked="0"/>
    </xf>
    <xf numFmtId="3" fontId="26" fillId="0" borderId="56" xfId="0" applyNumberFormat="1" applyFont="1" applyFill="1" applyBorder="1" applyProtection="1">
      <protection locked="0"/>
    </xf>
    <xf numFmtId="3" fontId="26" fillId="0" borderId="57" xfId="0" applyNumberFormat="1" applyFont="1" applyFill="1" applyBorder="1" applyProtection="1">
      <protection locked="0"/>
    </xf>
    <xf numFmtId="20" fontId="26" fillId="0" borderId="58" xfId="0" applyNumberFormat="1" applyFont="1" applyFill="1" applyBorder="1" applyProtection="1">
      <protection locked="0"/>
    </xf>
    <xf numFmtId="3" fontId="26" fillId="0" borderId="59" xfId="0" applyNumberFormat="1" applyFont="1" applyFill="1" applyBorder="1" applyProtection="1">
      <protection locked="0"/>
    </xf>
    <xf numFmtId="3" fontId="26" fillId="0" borderId="60" xfId="0" applyNumberFormat="1" applyFont="1" applyFill="1" applyBorder="1" applyProtection="1">
      <protection locked="0"/>
    </xf>
    <xf numFmtId="0" fontId="27" fillId="0" borderId="0" xfId="0" applyFont="1" applyAlignment="1">
      <alignment horizontal="right"/>
    </xf>
    <xf numFmtId="3" fontId="28" fillId="0" borderId="0" xfId="0" applyNumberFormat="1" applyFont="1"/>
    <xf numFmtId="20" fontId="0" fillId="0" borderId="0" xfId="0" applyNumberFormat="1"/>
    <xf numFmtId="0" fontId="27" fillId="0" borderId="0" xfId="0" applyFont="1" applyFill="1" applyBorder="1" applyAlignment="1">
      <alignment horizontal="right"/>
    </xf>
    <xf numFmtId="0" fontId="29" fillId="10" borderId="0" xfId="0" applyFont="1" applyFill="1"/>
    <xf numFmtId="20" fontId="28" fillId="0" borderId="0" xfId="0" applyNumberFormat="1" applyFont="1" applyAlignment="1">
      <alignment horizontal="right"/>
    </xf>
    <xf numFmtId="20" fontId="26" fillId="0" borderId="61" xfId="0" applyNumberFormat="1" applyFont="1" applyFill="1" applyBorder="1" applyProtection="1">
      <protection locked="0"/>
    </xf>
    <xf numFmtId="3" fontId="26" fillId="0" borderId="62" xfId="0" applyNumberFormat="1" applyFont="1" applyFill="1" applyBorder="1" applyProtection="1">
      <protection locked="0"/>
    </xf>
    <xf numFmtId="20" fontId="26" fillId="0" borderId="63" xfId="0" applyNumberFormat="1" applyFont="1" applyFill="1" applyBorder="1" applyProtection="1">
      <protection locked="0"/>
    </xf>
    <xf numFmtId="3" fontId="26" fillId="0" borderId="64" xfId="0" applyNumberFormat="1" applyFont="1" applyFill="1" applyBorder="1" applyAlignment="1">
      <alignment horizontal="right"/>
    </xf>
    <xf numFmtId="20" fontId="26" fillId="0" borderId="65" xfId="0" applyNumberFormat="1" applyFont="1" applyFill="1" applyBorder="1" applyProtection="1">
      <protection locked="0"/>
    </xf>
    <xf numFmtId="3" fontId="26" fillId="11" borderId="57" xfId="0" applyNumberFormat="1" applyFont="1" applyFill="1" applyBorder="1" applyProtection="1">
      <protection locked="0"/>
    </xf>
    <xf numFmtId="20" fontId="26" fillId="11" borderId="58" xfId="0" applyNumberFormat="1" applyFont="1" applyFill="1" applyBorder="1" applyProtection="1">
      <protection locked="0"/>
    </xf>
    <xf numFmtId="3" fontId="26" fillId="0" borderId="64" xfId="0" applyNumberFormat="1" applyFont="1" applyFill="1" applyBorder="1" applyProtection="1">
      <protection locked="0"/>
    </xf>
    <xf numFmtId="3" fontId="26" fillId="11" borderId="56" xfId="0" applyNumberFormat="1" applyFont="1" applyFill="1" applyBorder="1" applyProtection="1">
      <protection locked="0"/>
    </xf>
    <xf numFmtId="0" fontId="30" fillId="0" borderId="0" xfId="0" applyFont="1"/>
    <xf numFmtId="3" fontId="14" fillId="0" borderId="0" xfId="1" applyNumberFormat="1" applyFont="1" applyBorder="1"/>
    <xf numFmtId="1" fontId="31" fillId="0" borderId="3" xfId="1" applyNumberFormat="1" applyFont="1" applyBorder="1" applyAlignment="1">
      <alignment horizontal="center"/>
    </xf>
    <xf numFmtId="165" fontId="31" fillId="0" borderId="3" xfId="1" applyNumberFormat="1" applyFont="1" applyBorder="1" applyAlignment="1">
      <alignment horizontal="center"/>
    </xf>
    <xf numFmtId="2" fontId="1" fillId="0" borderId="3" xfId="1" applyNumberFormat="1" applyFont="1" applyBorder="1" applyAlignment="1">
      <alignment horizontal="center"/>
    </xf>
    <xf numFmtId="9" fontId="1" fillId="0" borderId="3" xfId="2" applyFont="1" applyBorder="1" applyAlignment="1">
      <alignment horizontal="center"/>
    </xf>
    <xf numFmtId="2" fontId="23" fillId="0" borderId="3" xfId="1" applyNumberFormat="1" applyFont="1" applyBorder="1" applyAlignment="1">
      <alignment horizontal="center"/>
    </xf>
    <xf numFmtId="20" fontId="23" fillId="0" borderId="3" xfId="1" applyNumberFormat="1" applyFont="1" applyBorder="1" applyAlignment="1">
      <alignment horizontal="center"/>
    </xf>
    <xf numFmtId="20" fontId="1" fillId="0" borderId="3" xfId="1" applyNumberFormat="1" applyFont="1" applyBorder="1" applyAlignment="1">
      <alignment horizontal="center"/>
    </xf>
    <xf numFmtId="9" fontId="14" fillId="0" borderId="3" xfId="2" applyFont="1" applyBorder="1" applyAlignment="1">
      <alignment horizontal="center"/>
    </xf>
    <xf numFmtId="1" fontId="1" fillId="0" borderId="3" xfId="2" applyNumberFormat="1" applyFont="1" applyBorder="1" applyAlignment="1">
      <alignment horizontal="center"/>
    </xf>
    <xf numFmtId="1" fontId="14" fillId="0" borderId="3" xfId="2" applyNumberFormat="1" applyFont="1" applyBorder="1" applyAlignment="1">
      <alignment horizontal="center"/>
    </xf>
    <xf numFmtId="1" fontId="23" fillId="0" borderId="3" xfId="1" applyNumberFormat="1" applyFont="1" applyBorder="1" applyAlignment="1">
      <alignment horizontal="center"/>
    </xf>
    <xf numFmtId="165" fontId="23" fillId="0" borderId="3" xfId="1" applyNumberFormat="1" applyFont="1" applyBorder="1" applyAlignment="1">
      <alignment horizontal="center"/>
    </xf>
    <xf numFmtId="3" fontId="1" fillId="0" borderId="0" xfId="1" applyNumberFormat="1" applyFont="1" applyBorder="1"/>
    <xf numFmtId="0" fontId="1" fillId="0" borderId="0" xfId="1" applyFont="1" applyAlignment="1">
      <alignment horizontal="center"/>
    </xf>
    <xf numFmtId="3" fontId="1" fillId="0" borderId="0" xfId="1" applyNumberFormat="1" applyFont="1" applyBorder="1" applyAlignment="1"/>
    <xf numFmtId="3" fontId="14" fillId="5" borderId="3" xfId="3" applyNumberFormat="1" applyFont="1" applyFill="1" applyBorder="1" applyAlignment="1">
      <alignment horizontal="center"/>
    </xf>
    <xf numFmtId="49" fontId="5" fillId="0" borderId="0" xfId="1" applyNumberFormat="1" applyFont="1" applyFill="1" applyBorder="1" applyAlignment="1">
      <alignment horizontal="left" wrapText="1"/>
    </xf>
    <xf numFmtId="0" fontId="1" fillId="0" borderId="0" xfId="1" applyFont="1" applyBorder="1" applyAlignment="1">
      <alignment horizontal="left"/>
    </xf>
    <xf numFmtId="9" fontId="1" fillId="0" borderId="0" xfId="1" applyNumberFormat="1" applyFont="1"/>
    <xf numFmtId="1" fontId="0" fillId="0" borderId="0" xfId="0" applyNumberFormat="1"/>
    <xf numFmtId="0" fontId="0" fillId="0" borderId="3" xfId="0" applyBorder="1" applyAlignment="1">
      <alignment vertical="top" wrapText="1"/>
    </xf>
    <xf numFmtId="167" fontId="0" fillId="0" borderId="0" xfId="0" applyNumberFormat="1"/>
    <xf numFmtId="0" fontId="32" fillId="12" borderId="66" xfId="0" applyFont="1" applyFill="1" applyBorder="1"/>
    <xf numFmtId="167" fontId="32" fillId="12" borderId="67" xfId="0" applyNumberFormat="1" applyFont="1" applyFill="1" applyBorder="1"/>
    <xf numFmtId="0" fontId="32" fillId="12" borderId="20" xfId="0" applyFont="1" applyFill="1" applyBorder="1"/>
    <xf numFmtId="0" fontId="0" fillId="0" borderId="45" xfId="0" applyBorder="1"/>
    <xf numFmtId="167" fontId="0" fillId="0" borderId="68" xfId="0" applyNumberFormat="1" applyBorder="1"/>
    <xf numFmtId="0" fontId="0" fillId="0" borderId="21" xfId="0" applyBorder="1"/>
    <xf numFmtId="0" fontId="32" fillId="12" borderId="45" xfId="0" applyFont="1" applyFill="1" applyBorder="1"/>
    <xf numFmtId="0" fontId="32" fillId="12" borderId="21" xfId="0" applyFont="1" applyFill="1" applyBorder="1"/>
    <xf numFmtId="0" fontId="0" fillId="0" borderId="21" xfId="0" applyFill="1" applyBorder="1"/>
    <xf numFmtId="0" fontId="32" fillId="0" borderId="21" xfId="0" applyFont="1" applyFill="1" applyBorder="1"/>
    <xf numFmtId="0" fontId="0" fillId="0" borderId="51" xfId="0" applyBorder="1"/>
    <xf numFmtId="167" fontId="0" fillId="0" borderId="69" xfId="0" applyNumberFormat="1" applyBorder="1"/>
    <xf numFmtId="0" fontId="32" fillId="12" borderId="51" xfId="0" applyFont="1" applyFill="1" applyBorder="1"/>
    <xf numFmtId="0" fontId="32" fillId="12" borderId="22" xfId="0" applyFont="1" applyFill="1" applyBorder="1"/>
    <xf numFmtId="0" fontId="32" fillId="12" borderId="0" xfId="0" applyFont="1" applyFill="1"/>
    <xf numFmtId="3" fontId="0" fillId="0" borderId="3" xfId="0" applyNumberFormat="1" applyBorder="1" applyAlignment="1">
      <alignment vertical="center" wrapText="1"/>
    </xf>
    <xf numFmtId="0" fontId="17" fillId="0" borderId="3" xfId="0" applyFont="1" applyBorder="1" applyAlignment="1">
      <alignment horizontal="center" vertical="center" wrapText="1"/>
    </xf>
    <xf numFmtId="3" fontId="33" fillId="0" borderId="3" xfId="0" applyNumberFormat="1" applyFont="1" applyFill="1" applyBorder="1" applyAlignment="1">
      <alignment horizontal="center"/>
    </xf>
    <xf numFmtId="0" fontId="0" fillId="0" borderId="3" xfId="0" applyBorder="1" applyAlignment="1">
      <alignment horizontal="right"/>
    </xf>
    <xf numFmtId="0" fontId="0" fillId="0" borderId="3" xfId="0" applyFill="1" applyBorder="1"/>
    <xf numFmtId="3" fontId="0" fillId="0" borderId="3" xfId="0" applyNumberFormat="1" applyFill="1" applyBorder="1"/>
    <xf numFmtId="2" fontId="0" fillId="0" borderId="3" xfId="0" applyNumberFormat="1" applyBorder="1"/>
    <xf numFmtId="0" fontId="17" fillId="0" borderId="3" xfId="0" applyFont="1" applyBorder="1" applyAlignment="1">
      <alignment vertical="center" wrapText="1"/>
    </xf>
    <xf numFmtId="0" fontId="33" fillId="0" borderId="0" xfId="0" applyFont="1" applyFill="1" applyBorder="1"/>
    <xf numFmtId="3" fontId="33" fillId="0" borderId="0" xfId="0" applyNumberFormat="1" applyFont="1" applyFill="1" applyBorder="1"/>
    <xf numFmtId="0" fontId="0" fillId="0" borderId="0" xfId="0" applyFill="1"/>
    <xf numFmtId="0" fontId="33" fillId="0" borderId="0" xfId="0" applyFont="1" applyFill="1" applyBorder="1" applyAlignment="1">
      <alignment horizontal="right"/>
    </xf>
    <xf numFmtId="3" fontId="0" fillId="0" borderId="0" xfId="0" applyNumberFormat="1" applyFill="1"/>
    <xf numFmtId="2" fontId="6" fillId="0" borderId="2" xfId="1" applyNumberFormat="1" applyFont="1" applyBorder="1" applyAlignment="1">
      <alignment horizontal="justify" vertical="justify"/>
    </xf>
    <xf numFmtId="2" fontId="6" fillId="0" borderId="4" xfId="1" applyNumberFormat="1" applyFont="1" applyBorder="1" applyAlignment="1">
      <alignment horizontal="justify" vertical="justify"/>
    </xf>
    <xf numFmtId="2" fontId="6" fillId="0" borderId="5" xfId="1" applyNumberFormat="1" applyFont="1" applyBorder="1" applyAlignment="1">
      <alignment horizontal="justify" vertical="justify"/>
    </xf>
    <xf numFmtId="0" fontId="2" fillId="0" borderId="0" xfId="1" applyFont="1" applyAlignment="1">
      <alignment horizontal="center"/>
    </xf>
    <xf numFmtId="0" fontId="1" fillId="0" borderId="0" xfId="1" applyAlignment="1"/>
    <xf numFmtId="0" fontId="3" fillId="0" borderId="0" xfId="1" applyFont="1" applyAlignment="1">
      <alignment horizontal="center"/>
    </xf>
    <xf numFmtId="164" fontId="5" fillId="0" borderId="1" xfId="1" applyNumberFormat="1" applyFont="1" applyBorder="1" applyAlignment="1">
      <alignment horizontal="center"/>
    </xf>
    <xf numFmtId="164" fontId="1" fillId="0" borderId="1" xfId="1" applyNumberFormat="1" applyBorder="1" applyAlignment="1"/>
    <xf numFmtId="0" fontId="2" fillId="0" borderId="0" xfId="3" applyFont="1" applyAlignment="1">
      <alignment horizontal="center"/>
    </xf>
    <xf numFmtId="0" fontId="15" fillId="0" borderId="0" xfId="3" applyAlignment="1"/>
    <xf numFmtId="0" fontId="3" fillId="0" borderId="0" xfId="3" applyFont="1" applyAlignment="1">
      <alignment horizontal="center"/>
    </xf>
    <xf numFmtId="164" fontId="5" fillId="0" borderId="1" xfId="3" applyNumberFormat="1" applyFont="1" applyBorder="1" applyAlignment="1">
      <alignment horizontal="center"/>
    </xf>
    <xf numFmtId="164" fontId="15" fillId="0" borderId="1" xfId="3" applyNumberFormat="1" applyBorder="1" applyAlignment="1"/>
    <xf numFmtId="2" fontId="6" fillId="0" borderId="2" xfId="3" applyNumberFormat="1" applyFont="1" applyBorder="1" applyAlignment="1">
      <alignment horizontal="justify" vertical="justify"/>
    </xf>
    <xf numFmtId="2" fontId="6" fillId="0" borderId="4" xfId="3" applyNumberFormat="1" applyFont="1" applyBorder="1" applyAlignment="1">
      <alignment horizontal="justify" vertical="justify"/>
    </xf>
    <xf numFmtId="2" fontId="6" fillId="0" borderId="5" xfId="3" applyNumberFormat="1" applyFont="1" applyBorder="1" applyAlignment="1">
      <alignment horizontal="justify" vertical="justify"/>
    </xf>
    <xf numFmtId="3" fontId="19" fillId="0" borderId="31" xfId="1" applyNumberFormat="1" applyFont="1" applyBorder="1" applyAlignment="1">
      <alignment horizontal="center"/>
    </xf>
    <xf numFmtId="3" fontId="19" fillId="0" borderId="32" xfId="1" applyNumberFormat="1" applyFont="1" applyBorder="1" applyAlignment="1">
      <alignment horizontal="center"/>
    </xf>
    <xf numFmtId="3" fontId="19" fillId="0" borderId="33" xfId="1" applyNumberFormat="1" applyFont="1" applyBorder="1" applyAlignment="1">
      <alignment horizontal="center"/>
    </xf>
    <xf numFmtId="3" fontId="19" fillId="0" borderId="34" xfId="1" applyNumberFormat="1" applyFont="1" applyBorder="1" applyAlignment="1">
      <alignment horizontal="center"/>
    </xf>
    <xf numFmtId="3" fontId="19" fillId="0" borderId="35" xfId="1" applyNumberFormat="1" applyFont="1" applyBorder="1" applyAlignment="1">
      <alignment horizontal="center"/>
    </xf>
    <xf numFmtId="3" fontId="19" fillId="0" borderId="36" xfId="1" applyNumberFormat="1" applyFont="1" applyBorder="1" applyAlignment="1">
      <alignment horizontal="center"/>
    </xf>
    <xf numFmtId="164" fontId="1" fillId="0" borderId="0" xfId="1" applyNumberFormat="1" applyBorder="1" applyAlignment="1"/>
    <xf numFmtId="49" fontId="7" fillId="0" borderId="9" xfId="1" applyNumberFormat="1" applyFont="1" applyBorder="1" applyAlignment="1">
      <alignment horizontal="center"/>
    </xf>
    <xf numFmtId="49" fontId="7" fillId="0" borderId="7" xfId="1" applyNumberFormat="1" applyFont="1" applyBorder="1" applyAlignment="1">
      <alignment horizontal="center"/>
    </xf>
    <xf numFmtId="49" fontId="7" fillId="0" borderId="8" xfId="1" applyNumberFormat="1" applyFont="1" applyBorder="1" applyAlignment="1">
      <alignment horizontal="center"/>
    </xf>
    <xf numFmtId="165" fontId="7" fillId="0" borderId="9" xfId="1" applyNumberFormat="1" applyFont="1" applyBorder="1" applyAlignment="1">
      <alignment horizontal="center"/>
    </xf>
    <xf numFmtId="165" fontId="7" fillId="0" borderId="7" xfId="1" applyNumberFormat="1" applyFont="1" applyBorder="1" applyAlignment="1">
      <alignment horizontal="center"/>
    </xf>
    <xf numFmtId="165" fontId="7" fillId="0" borderId="8" xfId="1" applyNumberFormat="1" applyFont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5" borderId="0" xfId="0" applyFill="1" applyAlignment="1">
      <alignment horizontal="center"/>
    </xf>
    <xf numFmtId="2" fontId="14" fillId="0" borderId="2" xfId="1" applyNumberFormat="1" applyFont="1" applyBorder="1" applyAlignment="1">
      <alignment horizontal="justify" vertical="justify"/>
    </xf>
    <xf numFmtId="2" fontId="14" fillId="0" borderId="4" xfId="1" applyNumberFormat="1" applyFont="1" applyBorder="1" applyAlignment="1">
      <alignment horizontal="justify" vertical="justify"/>
    </xf>
    <xf numFmtId="2" fontId="14" fillId="0" borderId="5" xfId="1" applyNumberFormat="1" applyFont="1" applyBorder="1" applyAlignment="1">
      <alignment horizontal="justify" vertical="justify"/>
    </xf>
    <xf numFmtId="0" fontId="17" fillId="0" borderId="3" xfId="0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17" fillId="0" borderId="7" xfId="0" applyFont="1" applyBorder="1" applyAlignment="1">
      <alignment horizontal="center"/>
    </xf>
    <xf numFmtId="0" fontId="17" fillId="0" borderId="8" xfId="0" applyFont="1" applyBorder="1" applyAlignment="1">
      <alignment horizontal="center"/>
    </xf>
    <xf numFmtId="0" fontId="33" fillId="0" borderId="0" xfId="0" applyFont="1" applyFill="1" applyBorder="1" applyAlignment="1">
      <alignment vertical="center"/>
    </xf>
    <xf numFmtId="0" fontId="33" fillId="0" borderId="0" xfId="0" applyFont="1" applyFill="1" applyBorder="1" applyAlignment="1">
      <alignment horizontal="center" vertical="center"/>
    </xf>
    <xf numFmtId="0" fontId="33" fillId="0" borderId="0" xfId="0" applyFont="1" applyFill="1" applyBorder="1" applyAlignment="1">
      <alignment horizontal="center" vertical="center" wrapText="1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34" fillId="0" borderId="1" xfId="0" applyFont="1" applyBorder="1" applyAlignment="1">
      <alignment horizontal="center"/>
    </xf>
    <xf numFmtId="0" fontId="1" fillId="0" borderId="20" xfId="1" applyNumberFormat="1" applyFont="1" applyBorder="1" applyAlignment="1">
      <alignment horizontal="center" vertical="center" wrapText="1"/>
    </xf>
    <xf numFmtId="0" fontId="1" fillId="0" borderId="21" xfId="1" applyNumberFormat="1" applyFont="1" applyBorder="1" applyAlignment="1">
      <alignment horizontal="center" vertical="center" wrapText="1"/>
    </xf>
    <xf numFmtId="0" fontId="1" fillId="0" borderId="22" xfId="1" applyNumberFormat="1" applyFont="1" applyBorder="1" applyAlignment="1">
      <alignment horizontal="center" vertical="center" wrapText="1"/>
    </xf>
    <xf numFmtId="0" fontId="32" fillId="12" borderId="45" xfId="0" applyFont="1" applyFill="1" applyBorder="1" applyAlignment="1">
      <alignment horizontal="center"/>
    </xf>
    <xf numFmtId="0" fontId="32" fillId="12" borderId="68" xfId="0" applyFont="1" applyFill="1" applyBorder="1" applyAlignment="1">
      <alignment horizontal="center"/>
    </xf>
    <xf numFmtId="0" fontId="32" fillId="12" borderId="0" xfId="0" applyFont="1" applyFill="1" applyAlignment="1">
      <alignment horizontal="center"/>
    </xf>
    <xf numFmtId="0" fontId="20" fillId="0" borderId="37" xfId="6" applyBorder="1" applyAlignment="1">
      <alignment horizontal="center"/>
    </xf>
    <xf numFmtId="0" fontId="20" fillId="0" borderId="38" xfId="6" applyBorder="1" applyAlignment="1">
      <alignment horizontal="center"/>
    </xf>
    <xf numFmtId="0" fontId="20" fillId="0" borderId="39" xfId="6" applyBorder="1" applyAlignment="1">
      <alignment horizontal="center"/>
    </xf>
    <xf numFmtId="0" fontId="14" fillId="0" borderId="27" xfId="6" applyFont="1" applyBorder="1" applyAlignment="1">
      <alignment horizontal="center"/>
    </xf>
    <xf numFmtId="0" fontId="14" fillId="0" borderId="28" xfId="6" applyFont="1" applyBorder="1" applyAlignment="1">
      <alignment horizontal="center"/>
    </xf>
    <xf numFmtId="0" fontId="14" fillId="0" borderId="31" xfId="0" applyFont="1" applyBorder="1" applyAlignment="1">
      <alignment horizontal="center" vertical="center"/>
    </xf>
    <xf numFmtId="0" fontId="14" fillId="0" borderId="32" xfId="0" applyFont="1" applyBorder="1" applyAlignment="1">
      <alignment horizontal="center" vertical="center"/>
    </xf>
    <xf numFmtId="0" fontId="14" fillId="0" borderId="33" xfId="0" applyFont="1" applyBorder="1" applyAlignment="1">
      <alignment horizontal="center" vertical="center"/>
    </xf>
    <xf numFmtId="0" fontId="14" fillId="0" borderId="34" xfId="0" applyFont="1" applyBorder="1" applyAlignment="1">
      <alignment horizontal="center" vertical="center"/>
    </xf>
    <xf numFmtId="0" fontId="14" fillId="0" borderId="35" xfId="0" applyFont="1" applyBorder="1" applyAlignment="1">
      <alignment horizontal="center" vertical="center"/>
    </xf>
    <xf numFmtId="0" fontId="14" fillId="0" borderId="36" xfId="0" applyFont="1" applyBorder="1" applyAlignment="1">
      <alignment horizontal="center" vertical="center"/>
    </xf>
  </cellXfs>
  <cellStyles count="7">
    <cellStyle name="Normal" xfId="0" builtinId="0"/>
    <cellStyle name="Normal 2" xfId="1"/>
    <cellStyle name="Normal 3" xfId="3"/>
    <cellStyle name="Normal 3 2" xfId="5"/>
    <cellStyle name="Normal 4" xfId="6"/>
    <cellStyle name="Porcentagem 2" xfId="2"/>
    <cellStyle name="Porcentagem 3" xfId="4"/>
  </cellStyles>
  <dxfs count="175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2"/>
      </font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63" Type="http://schemas.openxmlformats.org/officeDocument/2006/relationships/externalLink" Target="externalLinks/externalLink37.xml"/><Relationship Id="rId64" Type="http://schemas.openxmlformats.org/officeDocument/2006/relationships/externalLink" Target="externalLinks/externalLink38.xml"/><Relationship Id="rId65" Type="http://schemas.openxmlformats.org/officeDocument/2006/relationships/externalLink" Target="externalLinks/externalLink39.xml"/><Relationship Id="rId66" Type="http://schemas.openxmlformats.org/officeDocument/2006/relationships/theme" Target="theme/theme1.xml"/><Relationship Id="rId67" Type="http://schemas.openxmlformats.org/officeDocument/2006/relationships/styles" Target="styles.xml"/><Relationship Id="rId68" Type="http://schemas.openxmlformats.org/officeDocument/2006/relationships/sharedStrings" Target="sharedStrings.xml"/><Relationship Id="rId69" Type="http://schemas.openxmlformats.org/officeDocument/2006/relationships/calcChain" Target="calcChain.xml"/><Relationship Id="rId50" Type="http://schemas.openxmlformats.org/officeDocument/2006/relationships/externalLink" Target="externalLinks/externalLink24.xml"/><Relationship Id="rId51" Type="http://schemas.openxmlformats.org/officeDocument/2006/relationships/externalLink" Target="externalLinks/externalLink25.xml"/><Relationship Id="rId52" Type="http://schemas.openxmlformats.org/officeDocument/2006/relationships/externalLink" Target="externalLinks/externalLink26.xml"/><Relationship Id="rId53" Type="http://schemas.openxmlformats.org/officeDocument/2006/relationships/externalLink" Target="externalLinks/externalLink27.xml"/><Relationship Id="rId54" Type="http://schemas.openxmlformats.org/officeDocument/2006/relationships/externalLink" Target="externalLinks/externalLink28.xml"/><Relationship Id="rId55" Type="http://schemas.openxmlformats.org/officeDocument/2006/relationships/externalLink" Target="externalLinks/externalLink29.xml"/><Relationship Id="rId56" Type="http://schemas.openxmlformats.org/officeDocument/2006/relationships/externalLink" Target="externalLinks/externalLink30.xml"/><Relationship Id="rId57" Type="http://schemas.openxmlformats.org/officeDocument/2006/relationships/externalLink" Target="externalLinks/externalLink31.xml"/><Relationship Id="rId58" Type="http://schemas.openxmlformats.org/officeDocument/2006/relationships/externalLink" Target="externalLinks/externalLink32.xml"/><Relationship Id="rId59" Type="http://schemas.openxmlformats.org/officeDocument/2006/relationships/externalLink" Target="externalLinks/externalLink33.xml"/><Relationship Id="rId40" Type="http://schemas.openxmlformats.org/officeDocument/2006/relationships/externalLink" Target="externalLinks/externalLink14.xml"/><Relationship Id="rId41" Type="http://schemas.openxmlformats.org/officeDocument/2006/relationships/externalLink" Target="externalLinks/externalLink15.xml"/><Relationship Id="rId42" Type="http://schemas.openxmlformats.org/officeDocument/2006/relationships/externalLink" Target="externalLinks/externalLink16.xml"/><Relationship Id="rId43" Type="http://schemas.openxmlformats.org/officeDocument/2006/relationships/externalLink" Target="externalLinks/externalLink17.xml"/><Relationship Id="rId44" Type="http://schemas.openxmlformats.org/officeDocument/2006/relationships/externalLink" Target="externalLinks/externalLink18.xml"/><Relationship Id="rId45" Type="http://schemas.openxmlformats.org/officeDocument/2006/relationships/externalLink" Target="externalLinks/externalLink19.xml"/><Relationship Id="rId46" Type="http://schemas.openxmlformats.org/officeDocument/2006/relationships/externalLink" Target="externalLinks/externalLink20.xml"/><Relationship Id="rId47" Type="http://schemas.openxmlformats.org/officeDocument/2006/relationships/externalLink" Target="externalLinks/externalLink21.xml"/><Relationship Id="rId48" Type="http://schemas.openxmlformats.org/officeDocument/2006/relationships/externalLink" Target="externalLinks/externalLink22.xml"/><Relationship Id="rId49" Type="http://schemas.openxmlformats.org/officeDocument/2006/relationships/externalLink" Target="externalLinks/externalLink23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30" Type="http://schemas.openxmlformats.org/officeDocument/2006/relationships/externalLink" Target="externalLinks/externalLink4.xml"/><Relationship Id="rId31" Type="http://schemas.openxmlformats.org/officeDocument/2006/relationships/externalLink" Target="externalLinks/externalLink5.xml"/><Relationship Id="rId32" Type="http://schemas.openxmlformats.org/officeDocument/2006/relationships/externalLink" Target="externalLinks/externalLink6.xml"/><Relationship Id="rId33" Type="http://schemas.openxmlformats.org/officeDocument/2006/relationships/externalLink" Target="externalLinks/externalLink7.xml"/><Relationship Id="rId34" Type="http://schemas.openxmlformats.org/officeDocument/2006/relationships/externalLink" Target="externalLinks/externalLink8.xml"/><Relationship Id="rId35" Type="http://schemas.openxmlformats.org/officeDocument/2006/relationships/externalLink" Target="externalLinks/externalLink9.xml"/><Relationship Id="rId36" Type="http://schemas.openxmlformats.org/officeDocument/2006/relationships/externalLink" Target="externalLinks/externalLink10.xml"/><Relationship Id="rId37" Type="http://schemas.openxmlformats.org/officeDocument/2006/relationships/externalLink" Target="externalLinks/externalLink11.xml"/><Relationship Id="rId38" Type="http://schemas.openxmlformats.org/officeDocument/2006/relationships/externalLink" Target="externalLinks/externalLink12.xml"/><Relationship Id="rId39" Type="http://schemas.openxmlformats.org/officeDocument/2006/relationships/externalLink" Target="externalLinks/externalLink13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externalLink" Target="externalLinks/externalLink1.xml"/><Relationship Id="rId28" Type="http://schemas.openxmlformats.org/officeDocument/2006/relationships/externalLink" Target="externalLinks/externalLink2.xml"/><Relationship Id="rId29" Type="http://schemas.openxmlformats.org/officeDocument/2006/relationships/externalLink" Target="externalLinks/externalLink3.xml"/><Relationship Id="rId60" Type="http://schemas.openxmlformats.org/officeDocument/2006/relationships/externalLink" Target="externalLinks/externalLink34.xml"/><Relationship Id="rId61" Type="http://schemas.openxmlformats.org/officeDocument/2006/relationships/externalLink" Target="externalLinks/externalLink35.xml"/><Relationship Id="rId62" Type="http://schemas.openxmlformats.org/officeDocument/2006/relationships/externalLink" Target="externalLinks/externalLink36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Diagrama de Carga- DIAS DE SEMANA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'Jun2010'!$C$5</c:f>
              <c:strCache>
                <c:ptCount val="1"/>
                <c:pt idx="0">
                  <c:v>2/Mai/2011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'Jun2010'!$C$7:$C$30</c:f>
            </c:numRef>
          </c:val>
          <c:smooth val="0"/>
        </c:ser>
        <c:ser>
          <c:idx val="1"/>
          <c:order val="1"/>
          <c:tx>
            <c:strRef>
              <c:f>'Jun2010'!$D$5</c:f>
              <c:strCache>
                <c:ptCount val="1"/>
                <c:pt idx="0">
                  <c:v>1/Jun/2010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'Jun2010'!$D$7:$D$30</c:f>
              <c:numCache>
                <c:formatCode>#,##0</c:formatCode>
                <c:ptCount val="24"/>
                <c:pt idx="0">
                  <c:v>14600.0</c:v>
                </c:pt>
                <c:pt idx="1">
                  <c:v>14000.0</c:v>
                </c:pt>
                <c:pt idx="2">
                  <c:v>13600.0</c:v>
                </c:pt>
                <c:pt idx="3">
                  <c:v>13500.0</c:v>
                </c:pt>
                <c:pt idx="4">
                  <c:v>13500.0</c:v>
                </c:pt>
                <c:pt idx="5">
                  <c:v>13500.0</c:v>
                </c:pt>
                <c:pt idx="6">
                  <c:v>13200.0</c:v>
                </c:pt>
                <c:pt idx="7">
                  <c:v>14600.0</c:v>
                </c:pt>
                <c:pt idx="8">
                  <c:v>15800.0</c:v>
                </c:pt>
                <c:pt idx="9">
                  <c:v>17500.0</c:v>
                </c:pt>
                <c:pt idx="10">
                  <c:v>17500.0</c:v>
                </c:pt>
                <c:pt idx="11">
                  <c:v>17500.0</c:v>
                </c:pt>
                <c:pt idx="12">
                  <c:v>18500.0</c:v>
                </c:pt>
                <c:pt idx="13">
                  <c:v>17600.0</c:v>
                </c:pt>
                <c:pt idx="14">
                  <c:v>17200.0</c:v>
                </c:pt>
                <c:pt idx="15">
                  <c:v>16700.0</c:v>
                </c:pt>
                <c:pt idx="16">
                  <c:v>15100.0</c:v>
                </c:pt>
                <c:pt idx="17">
                  <c:v>16000.0</c:v>
                </c:pt>
                <c:pt idx="18">
                  <c:v>16200.0</c:v>
                </c:pt>
                <c:pt idx="19">
                  <c:v>21000.0</c:v>
                </c:pt>
                <c:pt idx="20">
                  <c:v>20500.0</c:v>
                </c:pt>
                <c:pt idx="21">
                  <c:v>19800.0</c:v>
                </c:pt>
                <c:pt idx="22">
                  <c:v>18100.0</c:v>
                </c:pt>
                <c:pt idx="23">
                  <c:v>15200.0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'Jun2010'!$E$5</c:f>
              <c:strCache>
                <c:ptCount val="1"/>
                <c:pt idx="0">
                  <c:v>2/Jun/2010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'Jun2010'!$E$7:$E$30</c:f>
              <c:numCache>
                <c:formatCode>#,##0</c:formatCode>
                <c:ptCount val="24"/>
                <c:pt idx="0">
                  <c:v>14300.0</c:v>
                </c:pt>
                <c:pt idx="1">
                  <c:v>13600.0</c:v>
                </c:pt>
                <c:pt idx="2">
                  <c:v>13600.0</c:v>
                </c:pt>
                <c:pt idx="3">
                  <c:v>13400.0</c:v>
                </c:pt>
                <c:pt idx="4">
                  <c:v>13400.0</c:v>
                </c:pt>
                <c:pt idx="5">
                  <c:v>14100.0</c:v>
                </c:pt>
                <c:pt idx="6">
                  <c:v>15600.0</c:v>
                </c:pt>
                <c:pt idx="7">
                  <c:v>17800.0</c:v>
                </c:pt>
                <c:pt idx="8">
                  <c:v>21900.0</c:v>
                </c:pt>
                <c:pt idx="9">
                  <c:v>21900.0</c:v>
                </c:pt>
                <c:pt idx="10">
                  <c:v>22300.0</c:v>
                </c:pt>
                <c:pt idx="11">
                  <c:v>22700.0</c:v>
                </c:pt>
                <c:pt idx="12">
                  <c:v>22200.0</c:v>
                </c:pt>
                <c:pt idx="13">
                  <c:v>21300.0</c:v>
                </c:pt>
                <c:pt idx="14">
                  <c:v>21700.0</c:v>
                </c:pt>
                <c:pt idx="15">
                  <c:v>21600.0</c:v>
                </c:pt>
                <c:pt idx="16">
                  <c:v>20300.0</c:v>
                </c:pt>
                <c:pt idx="17">
                  <c:v>18600.0</c:v>
                </c:pt>
                <c:pt idx="18">
                  <c:v>19100.0</c:v>
                </c:pt>
                <c:pt idx="19">
                  <c:v>22100.0</c:v>
                </c:pt>
                <c:pt idx="20">
                  <c:v>21300.0</c:v>
                </c:pt>
                <c:pt idx="21">
                  <c:v>19300.0</c:v>
                </c:pt>
                <c:pt idx="22">
                  <c:v>18700.0</c:v>
                </c:pt>
                <c:pt idx="23">
                  <c:v>15800.0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'Jun2010'!$F$5</c:f>
              <c:strCache>
                <c:ptCount val="1"/>
                <c:pt idx="0">
                  <c:v>3/Jun/2010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'Jun2010'!$F$7:$F$30</c:f>
              <c:numCache>
                <c:formatCode>#,##0</c:formatCode>
                <c:ptCount val="24"/>
                <c:pt idx="0">
                  <c:v>15000.0</c:v>
                </c:pt>
                <c:pt idx="1">
                  <c:v>14300.0</c:v>
                </c:pt>
                <c:pt idx="2">
                  <c:v>13800.0</c:v>
                </c:pt>
                <c:pt idx="3">
                  <c:v>13700.0</c:v>
                </c:pt>
                <c:pt idx="4">
                  <c:v>13800.0</c:v>
                </c:pt>
                <c:pt idx="5">
                  <c:v>13900.0</c:v>
                </c:pt>
                <c:pt idx="6">
                  <c:v>13900.0</c:v>
                </c:pt>
                <c:pt idx="7">
                  <c:v>17700.0</c:v>
                </c:pt>
                <c:pt idx="8">
                  <c:v>22500.0</c:v>
                </c:pt>
                <c:pt idx="9">
                  <c:v>22000.0</c:v>
                </c:pt>
                <c:pt idx="10">
                  <c:v>22450.0</c:v>
                </c:pt>
                <c:pt idx="11">
                  <c:v>23400.0</c:v>
                </c:pt>
                <c:pt idx="12">
                  <c:v>22300.0</c:v>
                </c:pt>
                <c:pt idx="13">
                  <c:v>21100.0</c:v>
                </c:pt>
                <c:pt idx="14">
                  <c:v>21400.0</c:v>
                </c:pt>
                <c:pt idx="15">
                  <c:v>21500.0</c:v>
                </c:pt>
                <c:pt idx="16">
                  <c:v>20200.0</c:v>
                </c:pt>
                <c:pt idx="17">
                  <c:v>19000.0</c:v>
                </c:pt>
                <c:pt idx="18">
                  <c:v>19200.0</c:v>
                </c:pt>
                <c:pt idx="19">
                  <c:v>21800.0</c:v>
                </c:pt>
                <c:pt idx="20">
                  <c:v>21200.0</c:v>
                </c:pt>
                <c:pt idx="21">
                  <c:v>19800.0</c:v>
                </c:pt>
                <c:pt idx="22">
                  <c:v>17300.0</c:v>
                </c:pt>
                <c:pt idx="23">
                  <c:v>17800.0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'Jun2010'!$G$5</c:f>
              <c:strCache>
                <c:ptCount val="1"/>
                <c:pt idx="0">
                  <c:v>4/Jun/2010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'Jun2010'!$G$7:$G$30</c:f>
              <c:numCache>
                <c:formatCode>#,##0</c:formatCode>
                <c:ptCount val="24"/>
                <c:pt idx="0">
                  <c:v>14600.0</c:v>
                </c:pt>
                <c:pt idx="1">
                  <c:v>13900.0</c:v>
                </c:pt>
                <c:pt idx="2">
                  <c:v>15000.0</c:v>
                </c:pt>
                <c:pt idx="3">
                  <c:v>14600.0</c:v>
                </c:pt>
                <c:pt idx="4">
                  <c:v>14700.0</c:v>
                </c:pt>
                <c:pt idx="5">
                  <c:v>15200.0</c:v>
                </c:pt>
                <c:pt idx="6">
                  <c:v>15300.0</c:v>
                </c:pt>
                <c:pt idx="7">
                  <c:v>18600.0</c:v>
                </c:pt>
                <c:pt idx="8">
                  <c:v>21100.0</c:v>
                </c:pt>
                <c:pt idx="9">
                  <c:v>21300.0</c:v>
                </c:pt>
                <c:pt idx="10">
                  <c:v>21800.0</c:v>
                </c:pt>
                <c:pt idx="11">
                  <c:v>21900.0</c:v>
                </c:pt>
                <c:pt idx="12">
                  <c:v>21700.0</c:v>
                </c:pt>
                <c:pt idx="13">
                  <c:v>21700.0</c:v>
                </c:pt>
                <c:pt idx="14">
                  <c:v>21500.0</c:v>
                </c:pt>
                <c:pt idx="15">
                  <c:v>13000.0</c:v>
                </c:pt>
                <c:pt idx="16">
                  <c:v>12400.0</c:v>
                </c:pt>
                <c:pt idx="17">
                  <c:v>13300.0</c:v>
                </c:pt>
                <c:pt idx="18">
                  <c:v>18500.0</c:v>
                </c:pt>
                <c:pt idx="19">
                  <c:v>21700.0</c:v>
                </c:pt>
                <c:pt idx="20">
                  <c:v>21600.0</c:v>
                </c:pt>
                <c:pt idx="21">
                  <c:v>19900.0</c:v>
                </c:pt>
                <c:pt idx="22">
                  <c:v>17300.0</c:v>
                </c:pt>
                <c:pt idx="23">
                  <c:v>15900.0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'Jun2010'!$J$5</c:f>
              <c:strCache>
                <c:ptCount val="1"/>
                <c:pt idx="0">
                  <c:v>7/Jun/2010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'Jun2010'!$J$7:$J$30</c:f>
              <c:numCache>
                <c:formatCode>#,##0</c:formatCode>
                <c:ptCount val="24"/>
                <c:pt idx="0">
                  <c:v>14700.0</c:v>
                </c:pt>
                <c:pt idx="1">
                  <c:v>13900.0</c:v>
                </c:pt>
                <c:pt idx="2">
                  <c:v>13600.0</c:v>
                </c:pt>
                <c:pt idx="3">
                  <c:v>13500.0</c:v>
                </c:pt>
                <c:pt idx="4">
                  <c:v>13300.0</c:v>
                </c:pt>
                <c:pt idx="5">
                  <c:v>14900.0</c:v>
                </c:pt>
                <c:pt idx="6">
                  <c:v>15500.0</c:v>
                </c:pt>
                <c:pt idx="7">
                  <c:v>17700.0</c:v>
                </c:pt>
                <c:pt idx="8">
                  <c:v>21700.0</c:v>
                </c:pt>
                <c:pt idx="9">
                  <c:v>19200.0</c:v>
                </c:pt>
                <c:pt idx="10">
                  <c:v>20400.0</c:v>
                </c:pt>
                <c:pt idx="11">
                  <c:v>20600.0</c:v>
                </c:pt>
                <c:pt idx="12">
                  <c:v>19200.0</c:v>
                </c:pt>
                <c:pt idx="13">
                  <c:v>20900.0</c:v>
                </c:pt>
                <c:pt idx="14">
                  <c:v>22100.0</c:v>
                </c:pt>
                <c:pt idx="15">
                  <c:v>21800.0</c:v>
                </c:pt>
                <c:pt idx="16">
                  <c:v>19200.0</c:v>
                </c:pt>
                <c:pt idx="17">
                  <c:v>19500.0</c:v>
                </c:pt>
                <c:pt idx="18">
                  <c:v>19700.0</c:v>
                </c:pt>
                <c:pt idx="19">
                  <c:v>22400.0</c:v>
                </c:pt>
                <c:pt idx="20">
                  <c:v>21700.0</c:v>
                </c:pt>
                <c:pt idx="21">
                  <c:v>20700.0</c:v>
                </c:pt>
                <c:pt idx="22">
                  <c:v>16300.0</c:v>
                </c:pt>
                <c:pt idx="23">
                  <c:v>15300.0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'Jun2010'!$K$5</c:f>
              <c:strCache>
                <c:ptCount val="1"/>
                <c:pt idx="0">
                  <c:v>8/Jun/2010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'Jun2010'!$K$7:$K$30</c:f>
              <c:numCache>
                <c:formatCode>#,##0</c:formatCode>
                <c:ptCount val="24"/>
                <c:pt idx="0">
                  <c:v>14500.0</c:v>
                </c:pt>
                <c:pt idx="1">
                  <c:v>14000.0</c:v>
                </c:pt>
                <c:pt idx="2">
                  <c:v>13500.0</c:v>
                </c:pt>
                <c:pt idx="3">
                  <c:v>13400.0</c:v>
                </c:pt>
                <c:pt idx="4">
                  <c:v>13200.0</c:v>
                </c:pt>
                <c:pt idx="5">
                  <c:v>13600.0</c:v>
                </c:pt>
                <c:pt idx="6">
                  <c:v>17100.0</c:v>
                </c:pt>
                <c:pt idx="7">
                  <c:v>18000.0</c:v>
                </c:pt>
                <c:pt idx="8">
                  <c:v>21000.0</c:v>
                </c:pt>
                <c:pt idx="9">
                  <c:v>21400.0</c:v>
                </c:pt>
                <c:pt idx="10">
                  <c:v>20500.0</c:v>
                </c:pt>
                <c:pt idx="11">
                  <c:v>21200.0</c:v>
                </c:pt>
                <c:pt idx="12">
                  <c:v>16550.0</c:v>
                </c:pt>
                <c:pt idx="13">
                  <c:v>21150.0</c:v>
                </c:pt>
                <c:pt idx="14">
                  <c:v>21250.0</c:v>
                </c:pt>
                <c:pt idx="15">
                  <c:v>21250.0</c:v>
                </c:pt>
                <c:pt idx="16">
                  <c:v>20150.0</c:v>
                </c:pt>
                <c:pt idx="17">
                  <c:v>19650.0</c:v>
                </c:pt>
                <c:pt idx="18">
                  <c:v>19550.0</c:v>
                </c:pt>
                <c:pt idx="19">
                  <c:v>21500.0</c:v>
                </c:pt>
                <c:pt idx="20">
                  <c:v>21050.0</c:v>
                </c:pt>
                <c:pt idx="21">
                  <c:v>19650.0</c:v>
                </c:pt>
                <c:pt idx="22">
                  <c:v>17600.0</c:v>
                </c:pt>
                <c:pt idx="23">
                  <c:v>16300.0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'Jun2010'!$L$5</c:f>
              <c:strCache>
                <c:ptCount val="1"/>
                <c:pt idx="0">
                  <c:v>9/Jun/2010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'Jun2010'!$L$7:$L$30</c:f>
              <c:numCache>
                <c:formatCode>#,##0</c:formatCode>
                <c:ptCount val="24"/>
                <c:pt idx="0">
                  <c:v>14500.0</c:v>
                </c:pt>
                <c:pt idx="1">
                  <c:v>13600.0</c:v>
                </c:pt>
                <c:pt idx="2">
                  <c:v>13600.0</c:v>
                </c:pt>
                <c:pt idx="3">
                  <c:v>13400.0</c:v>
                </c:pt>
                <c:pt idx="4">
                  <c:v>13300.0</c:v>
                </c:pt>
                <c:pt idx="5">
                  <c:v>13600.0</c:v>
                </c:pt>
                <c:pt idx="6">
                  <c:v>17700.0</c:v>
                </c:pt>
                <c:pt idx="7">
                  <c:v>19800.0</c:v>
                </c:pt>
                <c:pt idx="8">
                  <c:v>20400.0</c:v>
                </c:pt>
                <c:pt idx="9">
                  <c:v>16800.0</c:v>
                </c:pt>
                <c:pt idx="10">
                  <c:v>18100.0</c:v>
                </c:pt>
                <c:pt idx="11">
                  <c:v>18100.0</c:v>
                </c:pt>
                <c:pt idx="12">
                  <c:v>18000.0</c:v>
                </c:pt>
                <c:pt idx="13">
                  <c:v>20700.0</c:v>
                </c:pt>
                <c:pt idx="14">
                  <c:v>21800.0</c:v>
                </c:pt>
                <c:pt idx="15">
                  <c:v>21500.0</c:v>
                </c:pt>
                <c:pt idx="16">
                  <c:v>20200.0</c:v>
                </c:pt>
                <c:pt idx="17">
                  <c:v>19200.0</c:v>
                </c:pt>
                <c:pt idx="18">
                  <c:v>18700.0</c:v>
                </c:pt>
                <c:pt idx="19">
                  <c:v>20300.0</c:v>
                </c:pt>
                <c:pt idx="20">
                  <c:v>21000.0</c:v>
                </c:pt>
                <c:pt idx="21">
                  <c:v>20200.0</c:v>
                </c:pt>
                <c:pt idx="22">
                  <c:v>17700.0</c:v>
                </c:pt>
                <c:pt idx="23">
                  <c:v>15800.0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'Jun2010'!$M$5</c:f>
              <c:strCache>
                <c:ptCount val="1"/>
                <c:pt idx="0">
                  <c:v>10/Jun/2010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'Jun2010'!$M$7:$M$30</c:f>
              <c:numCache>
                <c:formatCode>#,##0</c:formatCode>
                <c:ptCount val="24"/>
                <c:pt idx="0">
                  <c:v>14700.0</c:v>
                </c:pt>
                <c:pt idx="1">
                  <c:v>13800.0</c:v>
                </c:pt>
                <c:pt idx="2">
                  <c:v>13800.0</c:v>
                </c:pt>
                <c:pt idx="3">
                  <c:v>13700.0</c:v>
                </c:pt>
                <c:pt idx="4">
                  <c:v>13800.0</c:v>
                </c:pt>
                <c:pt idx="5">
                  <c:v>15300.0</c:v>
                </c:pt>
                <c:pt idx="6">
                  <c:v>15900.0</c:v>
                </c:pt>
                <c:pt idx="7">
                  <c:v>18400.0</c:v>
                </c:pt>
                <c:pt idx="8">
                  <c:v>22300.0</c:v>
                </c:pt>
                <c:pt idx="9">
                  <c:v>23600.0</c:v>
                </c:pt>
                <c:pt idx="10">
                  <c:v>23500.0</c:v>
                </c:pt>
                <c:pt idx="11">
                  <c:v>23100.0</c:v>
                </c:pt>
                <c:pt idx="12">
                  <c:v>19400.0</c:v>
                </c:pt>
                <c:pt idx="13">
                  <c:v>21800.0</c:v>
                </c:pt>
                <c:pt idx="14">
                  <c:v>21900.0</c:v>
                </c:pt>
                <c:pt idx="15">
                  <c:v>20300.0</c:v>
                </c:pt>
                <c:pt idx="16">
                  <c:v>19300.0</c:v>
                </c:pt>
                <c:pt idx="17">
                  <c:v>20000.0</c:v>
                </c:pt>
                <c:pt idx="18">
                  <c:v>19400.0</c:v>
                </c:pt>
                <c:pt idx="19">
                  <c:v>22300.0</c:v>
                </c:pt>
                <c:pt idx="20">
                  <c:v>21700.0</c:v>
                </c:pt>
                <c:pt idx="21">
                  <c:v>20700.0</c:v>
                </c:pt>
                <c:pt idx="22">
                  <c:v>18500.0</c:v>
                </c:pt>
                <c:pt idx="23">
                  <c:v>15000.0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'Jun2010'!$N$5</c:f>
              <c:strCache>
                <c:ptCount val="1"/>
                <c:pt idx="0">
                  <c:v>11/Jun/2010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'Jun2010'!$N$7:$N$30</c:f>
              <c:numCache>
                <c:formatCode>#,##0</c:formatCode>
                <c:ptCount val="24"/>
                <c:pt idx="0">
                  <c:v>14000.0</c:v>
                </c:pt>
                <c:pt idx="1">
                  <c:v>13500.0</c:v>
                </c:pt>
                <c:pt idx="2">
                  <c:v>13000.0</c:v>
                </c:pt>
                <c:pt idx="3">
                  <c:v>13100.0</c:v>
                </c:pt>
                <c:pt idx="4">
                  <c:v>13100.0</c:v>
                </c:pt>
                <c:pt idx="5">
                  <c:v>13500.0</c:v>
                </c:pt>
                <c:pt idx="6">
                  <c:v>14700.0</c:v>
                </c:pt>
                <c:pt idx="7">
                  <c:v>16900.0</c:v>
                </c:pt>
                <c:pt idx="8">
                  <c:v>20400.0</c:v>
                </c:pt>
                <c:pt idx="9">
                  <c:v>20400.0</c:v>
                </c:pt>
                <c:pt idx="10">
                  <c:v>22500.0</c:v>
                </c:pt>
                <c:pt idx="11">
                  <c:v>22900.0</c:v>
                </c:pt>
                <c:pt idx="12">
                  <c:v>22400.0</c:v>
                </c:pt>
                <c:pt idx="13">
                  <c:v>22100.0</c:v>
                </c:pt>
                <c:pt idx="14">
                  <c:v>22600.0</c:v>
                </c:pt>
                <c:pt idx="15">
                  <c:v>22800.0</c:v>
                </c:pt>
                <c:pt idx="16">
                  <c:v>21000.0</c:v>
                </c:pt>
                <c:pt idx="17">
                  <c:v>21100.0</c:v>
                </c:pt>
                <c:pt idx="18">
                  <c:v>20700.0</c:v>
                </c:pt>
                <c:pt idx="19">
                  <c:v>21800.0</c:v>
                </c:pt>
                <c:pt idx="20">
                  <c:v>21000.0</c:v>
                </c:pt>
                <c:pt idx="21">
                  <c:v>20500.0</c:v>
                </c:pt>
                <c:pt idx="22">
                  <c:v>18800.0</c:v>
                </c:pt>
                <c:pt idx="23">
                  <c:v>16800.0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'Jun2010'!$Q$5</c:f>
              <c:strCache>
                <c:ptCount val="1"/>
                <c:pt idx="0">
                  <c:v>14/Jun/2010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'Jun2010'!$Q$7:$Q$30</c:f>
              <c:numCache>
                <c:formatCode>#,##0</c:formatCode>
                <c:ptCount val="24"/>
                <c:pt idx="0">
                  <c:v>15600.0</c:v>
                </c:pt>
                <c:pt idx="1">
                  <c:v>14200.0</c:v>
                </c:pt>
                <c:pt idx="2">
                  <c:v>13600.0</c:v>
                </c:pt>
                <c:pt idx="3">
                  <c:v>13600.0</c:v>
                </c:pt>
                <c:pt idx="4">
                  <c:v>13600.0</c:v>
                </c:pt>
                <c:pt idx="5">
                  <c:v>13100.0</c:v>
                </c:pt>
                <c:pt idx="6">
                  <c:v>15700.0</c:v>
                </c:pt>
                <c:pt idx="7">
                  <c:v>16100.0</c:v>
                </c:pt>
                <c:pt idx="8">
                  <c:v>21700.0</c:v>
                </c:pt>
                <c:pt idx="9">
                  <c:v>22600.0</c:v>
                </c:pt>
                <c:pt idx="10">
                  <c:v>22800.0</c:v>
                </c:pt>
                <c:pt idx="11">
                  <c:v>23000.0</c:v>
                </c:pt>
                <c:pt idx="12">
                  <c:v>22000.0</c:v>
                </c:pt>
                <c:pt idx="13">
                  <c:v>22500.0</c:v>
                </c:pt>
                <c:pt idx="14">
                  <c:v>23000.0</c:v>
                </c:pt>
                <c:pt idx="15">
                  <c:v>22800.0</c:v>
                </c:pt>
                <c:pt idx="16">
                  <c:v>21000.0</c:v>
                </c:pt>
                <c:pt idx="17">
                  <c:v>20000.0</c:v>
                </c:pt>
                <c:pt idx="18">
                  <c:v>19400.0</c:v>
                </c:pt>
                <c:pt idx="19">
                  <c:v>21600.0</c:v>
                </c:pt>
                <c:pt idx="20">
                  <c:v>21600.0</c:v>
                </c:pt>
                <c:pt idx="21">
                  <c:v>20100.0</c:v>
                </c:pt>
                <c:pt idx="22">
                  <c:v>17600.0</c:v>
                </c:pt>
                <c:pt idx="23">
                  <c:v>15800.0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'Jun2010'!$R$5</c:f>
              <c:strCache>
                <c:ptCount val="1"/>
                <c:pt idx="0">
                  <c:v>15/Jun/2010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'Jun2010'!$R$7:$R$30</c:f>
              <c:numCache>
                <c:formatCode>#,##0</c:formatCode>
                <c:ptCount val="24"/>
                <c:pt idx="0">
                  <c:v>14600.0</c:v>
                </c:pt>
                <c:pt idx="1">
                  <c:v>13900.0</c:v>
                </c:pt>
                <c:pt idx="2">
                  <c:v>13800.0</c:v>
                </c:pt>
                <c:pt idx="3">
                  <c:v>13500.0</c:v>
                </c:pt>
                <c:pt idx="4">
                  <c:v>13500.0</c:v>
                </c:pt>
                <c:pt idx="5">
                  <c:v>14100.0</c:v>
                </c:pt>
                <c:pt idx="6">
                  <c:v>15200.0</c:v>
                </c:pt>
                <c:pt idx="7">
                  <c:v>18800.0</c:v>
                </c:pt>
                <c:pt idx="8">
                  <c:v>21500.0</c:v>
                </c:pt>
                <c:pt idx="9">
                  <c:v>21800.0</c:v>
                </c:pt>
                <c:pt idx="10">
                  <c:v>22300.0</c:v>
                </c:pt>
                <c:pt idx="11">
                  <c:v>19400.0</c:v>
                </c:pt>
                <c:pt idx="12">
                  <c:v>20600.0</c:v>
                </c:pt>
                <c:pt idx="13">
                  <c:v>22100.0</c:v>
                </c:pt>
                <c:pt idx="14">
                  <c:v>21900.0</c:v>
                </c:pt>
                <c:pt idx="15">
                  <c:v>21000.0</c:v>
                </c:pt>
                <c:pt idx="16">
                  <c:v>19800.0</c:v>
                </c:pt>
                <c:pt idx="17">
                  <c:v>18800.0</c:v>
                </c:pt>
                <c:pt idx="18">
                  <c:v>19100.0</c:v>
                </c:pt>
                <c:pt idx="19">
                  <c:v>22100.0</c:v>
                </c:pt>
                <c:pt idx="20">
                  <c:v>21200.0</c:v>
                </c:pt>
                <c:pt idx="21">
                  <c:v>19900.0</c:v>
                </c:pt>
                <c:pt idx="22">
                  <c:v>17600.0</c:v>
                </c:pt>
                <c:pt idx="23">
                  <c:v>16900.0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'Jun2010'!$S$5</c:f>
              <c:strCache>
                <c:ptCount val="1"/>
                <c:pt idx="0">
                  <c:v>16/Jun/2010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'Jun2010'!$S$7:$S$30</c:f>
              <c:numCache>
                <c:formatCode>#,##0</c:formatCode>
                <c:ptCount val="24"/>
                <c:pt idx="0">
                  <c:v>14500.0</c:v>
                </c:pt>
                <c:pt idx="1">
                  <c:v>14100.0</c:v>
                </c:pt>
                <c:pt idx="2">
                  <c:v>13800.0</c:v>
                </c:pt>
                <c:pt idx="3">
                  <c:v>13800.0</c:v>
                </c:pt>
                <c:pt idx="4">
                  <c:v>13600.0</c:v>
                </c:pt>
                <c:pt idx="5">
                  <c:v>14100.0</c:v>
                </c:pt>
                <c:pt idx="6">
                  <c:v>15700.0</c:v>
                </c:pt>
                <c:pt idx="7">
                  <c:v>19400.0</c:v>
                </c:pt>
                <c:pt idx="8">
                  <c:v>21500.0</c:v>
                </c:pt>
                <c:pt idx="9">
                  <c:v>22000.0</c:v>
                </c:pt>
                <c:pt idx="10">
                  <c:v>22900.0</c:v>
                </c:pt>
                <c:pt idx="11">
                  <c:v>22500.0</c:v>
                </c:pt>
                <c:pt idx="12">
                  <c:v>22400.0</c:v>
                </c:pt>
                <c:pt idx="13">
                  <c:v>21300.0</c:v>
                </c:pt>
                <c:pt idx="14">
                  <c:v>22000.0</c:v>
                </c:pt>
                <c:pt idx="15">
                  <c:v>13700.0</c:v>
                </c:pt>
                <c:pt idx="16">
                  <c:v>15700.0</c:v>
                </c:pt>
                <c:pt idx="17">
                  <c:v>16000.0</c:v>
                </c:pt>
                <c:pt idx="18">
                  <c:v>18950.0</c:v>
                </c:pt>
                <c:pt idx="19">
                  <c:v>21200.0</c:v>
                </c:pt>
                <c:pt idx="20">
                  <c:v>20900.0</c:v>
                </c:pt>
                <c:pt idx="21">
                  <c:v>20000.0</c:v>
                </c:pt>
                <c:pt idx="22">
                  <c:v>18700.0</c:v>
                </c:pt>
                <c:pt idx="23">
                  <c:v>15200.0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'Jun2010'!$T$5</c:f>
              <c:strCache>
                <c:ptCount val="1"/>
                <c:pt idx="0">
                  <c:v>17/Jun/2010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'Jun2010'!$T$7:$T$30</c:f>
              <c:numCache>
                <c:formatCode>#,##0</c:formatCode>
                <c:ptCount val="24"/>
                <c:pt idx="0">
                  <c:v>14400.0</c:v>
                </c:pt>
                <c:pt idx="1">
                  <c:v>13800.0</c:v>
                </c:pt>
                <c:pt idx="2">
                  <c:v>13700.0</c:v>
                </c:pt>
                <c:pt idx="3">
                  <c:v>13500.0</c:v>
                </c:pt>
                <c:pt idx="4">
                  <c:v>13400.0</c:v>
                </c:pt>
                <c:pt idx="5">
                  <c:v>13500.0</c:v>
                </c:pt>
                <c:pt idx="6">
                  <c:v>15300.0</c:v>
                </c:pt>
                <c:pt idx="7">
                  <c:v>17600.0</c:v>
                </c:pt>
                <c:pt idx="8">
                  <c:v>20600.0</c:v>
                </c:pt>
                <c:pt idx="9">
                  <c:v>22100.0</c:v>
                </c:pt>
                <c:pt idx="10">
                  <c:v>21600.0</c:v>
                </c:pt>
                <c:pt idx="11">
                  <c:v>22000.0</c:v>
                </c:pt>
                <c:pt idx="12">
                  <c:v>21500.0</c:v>
                </c:pt>
                <c:pt idx="13">
                  <c:v>21200.0</c:v>
                </c:pt>
                <c:pt idx="14">
                  <c:v>22200.0</c:v>
                </c:pt>
                <c:pt idx="15">
                  <c:v>21600.0</c:v>
                </c:pt>
                <c:pt idx="16">
                  <c:v>18800.0</c:v>
                </c:pt>
                <c:pt idx="17">
                  <c:v>17900.0</c:v>
                </c:pt>
                <c:pt idx="18">
                  <c:v>19000.0</c:v>
                </c:pt>
                <c:pt idx="19">
                  <c:v>22700.0</c:v>
                </c:pt>
                <c:pt idx="20">
                  <c:v>22400.0</c:v>
                </c:pt>
                <c:pt idx="21">
                  <c:v>20900.0</c:v>
                </c:pt>
                <c:pt idx="22">
                  <c:v>17100.0</c:v>
                </c:pt>
                <c:pt idx="23">
                  <c:v>15200.0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'Jun2010'!$U$5</c:f>
              <c:strCache>
                <c:ptCount val="1"/>
                <c:pt idx="0">
                  <c:v>18/Jun/2010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'Jun2010'!$U$7:$U$30</c:f>
              <c:numCache>
                <c:formatCode>#,##0</c:formatCode>
                <c:ptCount val="24"/>
                <c:pt idx="0">
                  <c:v>14100.0</c:v>
                </c:pt>
                <c:pt idx="1">
                  <c:v>13700.0</c:v>
                </c:pt>
                <c:pt idx="2">
                  <c:v>13400.0</c:v>
                </c:pt>
                <c:pt idx="3">
                  <c:v>13200.0</c:v>
                </c:pt>
                <c:pt idx="4">
                  <c:v>13400.0</c:v>
                </c:pt>
                <c:pt idx="5">
                  <c:v>13800.0</c:v>
                </c:pt>
                <c:pt idx="6">
                  <c:v>15200.0</c:v>
                </c:pt>
                <c:pt idx="7">
                  <c:v>18500.0</c:v>
                </c:pt>
                <c:pt idx="8">
                  <c:v>20000.0</c:v>
                </c:pt>
                <c:pt idx="9">
                  <c:v>20800.0</c:v>
                </c:pt>
                <c:pt idx="10">
                  <c:v>21600.0</c:v>
                </c:pt>
                <c:pt idx="11">
                  <c:v>22100.0</c:v>
                </c:pt>
                <c:pt idx="12">
                  <c:v>21500.0</c:v>
                </c:pt>
                <c:pt idx="13">
                  <c:v>21300.0</c:v>
                </c:pt>
                <c:pt idx="14">
                  <c:v>21100.0</c:v>
                </c:pt>
                <c:pt idx="15">
                  <c:v>21300.0</c:v>
                </c:pt>
                <c:pt idx="16">
                  <c:v>19300.0</c:v>
                </c:pt>
                <c:pt idx="17">
                  <c:v>19200.0</c:v>
                </c:pt>
                <c:pt idx="18">
                  <c:v>19200.0</c:v>
                </c:pt>
                <c:pt idx="19">
                  <c:v>21500.0</c:v>
                </c:pt>
                <c:pt idx="20">
                  <c:v>21000.0</c:v>
                </c:pt>
                <c:pt idx="21">
                  <c:v>19900.0</c:v>
                </c:pt>
                <c:pt idx="22">
                  <c:v>18500.0</c:v>
                </c:pt>
                <c:pt idx="23">
                  <c:v>14700.0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'Jun2010'!$X$5</c:f>
              <c:strCache>
                <c:ptCount val="1"/>
                <c:pt idx="0">
                  <c:v>21/Jun/2010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'Jun2010'!$X$7:$X$30</c:f>
              <c:numCache>
                <c:formatCode>#,##0</c:formatCode>
                <c:ptCount val="24"/>
                <c:pt idx="0">
                  <c:v>14500.0</c:v>
                </c:pt>
                <c:pt idx="1">
                  <c:v>13900.0</c:v>
                </c:pt>
                <c:pt idx="2">
                  <c:v>13500.0</c:v>
                </c:pt>
                <c:pt idx="3">
                  <c:v>13500.0</c:v>
                </c:pt>
                <c:pt idx="4">
                  <c:v>13500.0</c:v>
                </c:pt>
                <c:pt idx="5">
                  <c:v>14100.0</c:v>
                </c:pt>
                <c:pt idx="6">
                  <c:v>15600.0</c:v>
                </c:pt>
                <c:pt idx="7">
                  <c:v>19200.0</c:v>
                </c:pt>
                <c:pt idx="8">
                  <c:v>20600.0</c:v>
                </c:pt>
                <c:pt idx="9">
                  <c:v>20000.0</c:v>
                </c:pt>
                <c:pt idx="10">
                  <c:v>0.0</c:v>
                </c:pt>
                <c:pt idx="11">
                  <c:v>1000.0</c:v>
                </c:pt>
                <c:pt idx="12">
                  <c:v>0.0</c:v>
                </c:pt>
                <c:pt idx="13">
                  <c:v>5500.0</c:v>
                </c:pt>
                <c:pt idx="14">
                  <c:v>10000.0</c:v>
                </c:pt>
                <c:pt idx="15">
                  <c:v>18600.0</c:v>
                </c:pt>
                <c:pt idx="16">
                  <c:v>19650.0</c:v>
                </c:pt>
                <c:pt idx="17">
                  <c:v>19600.0</c:v>
                </c:pt>
                <c:pt idx="18">
                  <c:v>19600.0</c:v>
                </c:pt>
                <c:pt idx="19">
                  <c:v>22700.0</c:v>
                </c:pt>
                <c:pt idx="20">
                  <c:v>21700.0</c:v>
                </c:pt>
                <c:pt idx="21">
                  <c:v>21100.0</c:v>
                </c:pt>
                <c:pt idx="22">
                  <c:v>18700.0</c:v>
                </c:pt>
                <c:pt idx="23">
                  <c:v>16300.0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'Jun2010'!$Y$5</c:f>
              <c:strCache>
                <c:ptCount val="1"/>
                <c:pt idx="0">
                  <c:v>22/Jun/2010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'Jun2010'!$Y$7:$Y$30</c:f>
              <c:numCache>
                <c:formatCode>#,##0</c:formatCode>
                <c:ptCount val="24"/>
                <c:pt idx="0">
                  <c:v>15000.0</c:v>
                </c:pt>
                <c:pt idx="1">
                  <c:v>8400.0</c:v>
                </c:pt>
                <c:pt idx="2">
                  <c:v>8300.0</c:v>
                </c:pt>
                <c:pt idx="3">
                  <c:v>8300.0</c:v>
                </c:pt>
                <c:pt idx="4">
                  <c:v>9700.0</c:v>
                </c:pt>
                <c:pt idx="5">
                  <c:v>10600.0</c:v>
                </c:pt>
                <c:pt idx="6">
                  <c:v>14400.0</c:v>
                </c:pt>
                <c:pt idx="7">
                  <c:v>16900.0</c:v>
                </c:pt>
                <c:pt idx="8">
                  <c:v>19600.0</c:v>
                </c:pt>
                <c:pt idx="9">
                  <c:v>20600.0</c:v>
                </c:pt>
                <c:pt idx="10">
                  <c:v>21200.0</c:v>
                </c:pt>
                <c:pt idx="11">
                  <c:v>23400.0</c:v>
                </c:pt>
                <c:pt idx="12">
                  <c:v>22500.0</c:v>
                </c:pt>
                <c:pt idx="13">
                  <c:v>21400.0</c:v>
                </c:pt>
                <c:pt idx="14">
                  <c:v>21700.0</c:v>
                </c:pt>
                <c:pt idx="15">
                  <c:v>22100.0</c:v>
                </c:pt>
                <c:pt idx="16">
                  <c:v>20800.0</c:v>
                </c:pt>
                <c:pt idx="17">
                  <c:v>19500.0</c:v>
                </c:pt>
                <c:pt idx="18">
                  <c:v>19600.0</c:v>
                </c:pt>
                <c:pt idx="19">
                  <c:v>22000.0</c:v>
                </c:pt>
                <c:pt idx="20">
                  <c:v>21100.0</c:v>
                </c:pt>
                <c:pt idx="21">
                  <c:v>19800.0</c:v>
                </c:pt>
                <c:pt idx="22">
                  <c:v>17500.0</c:v>
                </c:pt>
                <c:pt idx="23">
                  <c:v>15900.0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'Jun2010'!$Z$5</c:f>
              <c:strCache>
                <c:ptCount val="1"/>
                <c:pt idx="0">
                  <c:v>23/Jun/2010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'Jun2010'!$Z$7:$Z$30</c:f>
              <c:numCache>
                <c:formatCode>#,##0</c:formatCode>
                <c:ptCount val="24"/>
                <c:pt idx="0">
                  <c:v>13100.0</c:v>
                </c:pt>
                <c:pt idx="1">
                  <c:v>13900.0</c:v>
                </c:pt>
                <c:pt idx="2">
                  <c:v>13700.0</c:v>
                </c:pt>
                <c:pt idx="3">
                  <c:v>13500.0</c:v>
                </c:pt>
                <c:pt idx="4">
                  <c:v>13400.0</c:v>
                </c:pt>
                <c:pt idx="5">
                  <c:v>14900.0</c:v>
                </c:pt>
                <c:pt idx="6">
                  <c:v>17500.0</c:v>
                </c:pt>
                <c:pt idx="7">
                  <c:v>17600.0</c:v>
                </c:pt>
                <c:pt idx="8">
                  <c:v>20600.0</c:v>
                </c:pt>
                <c:pt idx="9">
                  <c:v>21200.0</c:v>
                </c:pt>
                <c:pt idx="10">
                  <c:v>22300.0</c:v>
                </c:pt>
                <c:pt idx="11">
                  <c:v>22600.0</c:v>
                </c:pt>
                <c:pt idx="12">
                  <c:v>22200.0</c:v>
                </c:pt>
                <c:pt idx="13">
                  <c:v>21400.0</c:v>
                </c:pt>
                <c:pt idx="14">
                  <c:v>22000.0</c:v>
                </c:pt>
                <c:pt idx="15">
                  <c:v>21900.0</c:v>
                </c:pt>
                <c:pt idx="16">
                  <c:v>20200.0</c:v>
                </c:pt>
                <c:pt idx="17">
                  <c:v>18000.0</c:v>
                </c:pt>
                <c:pt idx="18">
                  <c:v>19300.0</c:v>
                </c:pt>
                <c:pt idx="19">
                  <c:v>21800.0</c:v>
                </c:pt>
                <c:pt idx="20">
                  <c:v>21300.0</c:v>
                </c:pt>
                <c:pt idx="21">
                  <c:v>21100.0</c:v>
                </c:pt>
                <c:pt idx="22">
                  <c:v>17500.0</c:v>
                </c:pt>
                <c:pt idx="23">
                  <c:v>15700.0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'Jun2010'!$AA$5</c:f>
              <c:strCache>
                <c:ptCount val="1"/>
                <c:pt idx="0">
                  <c:v>24/Jun/2010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'Jun2010'!$AA$7:$AA$30</c:f>
              <c:numCache>
                <c:formatCode>#,##0</c:formatCode>
                <c:ptCount val="24"/>
                <c:pt idx="0">
                  <c:v>14400.0</c:v>
                </c:pt>
                <c:pt idx="1">
                  <c:v>14000.0</c:v>
                </c:pt>
                <c:pt idx="2">
                  <c:v>13500.0</c:v>
                </c:pt>
                <c:pt idx="3">
                  <c:v>13500.0</c:v>
                </c:pt>
                <c:pt idx="4">
                  <c:v>13500.0</c:v>
                </c:pt>
                <c:pt idx="5">
                  <c:v>13900.0</c:v>
                </c:pt>
                <c:pt idx="6">
                  <c:v>15200.0</c:v>
                </c:pt>
                <c:pt idx="7">
                  <c:v>11100.0</c:v>
                </c:pt>
                <c:pt idx="8">
                  <c:v>13000.0</c:v>
                </c:pt>
                <c:pt idx="9">
                  <c:v>18000.0</c:v>
                </c:pt>
                <c:pt idx="10">
                  <c:v>19700.0</c:v>
                </c:pt>
                <c:pt idx="11">
                  <c:v>22100.0</c:v>
                </c:pt>
                <c:pt idx="12">
                  <c:v>20700.0</c:v>
                </c:pt>
                <c:pt idx="13">
                  <c:v>21800.0</c:v>
                </c:pt>
                <c:pt idx="14">
                  <c:v>22200.0</c:v>
                </c:pt>
                <c:pt idx="15">
                  <c:v>21600.0</c:v>
                </c:pt>
                <c:pt idx="16">
                  <c:v>20700.0</c:v>
                </c:pt>
                <c:pt idx="17">
                  <c:v>19500.0</c:v>
                </c:pt>
                <c:pt idx="18">
                  <c:v>20300.0</c:v>
                </c:pt>
                <c:pt idx="19">
                  <c:v>21800.0</c:v>
                </c:pt>
                <c:pt idx="20">
                  <c:v>21500.0</c:v>
                </c:pt>
                <c:pt idx="21">
                  <c:v>20100.0</c:v>
                </c:pt>
                <c:pt idx="22">
                  <c:v>18400.0</c:v>
                </c:pt>
                <c:pt idx="23">
                  <c:v>16200.0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'Jun2010'!$AB$5</c:f>
              <c:strCache>
                <c:ptCount val="1"/>
                <c:pt idx="0">
                  <c:v>25/Jun/2010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'Jun2010'!$AB$7:$AB$30</c:f>
              <c:numCache>
                <c:formatCode>#,##0</c:formatCode>
                <c:ptCount val="24"/>
                <c:pt idx="0">
                  <c:v>14700.0</c:v>
                </c:pt>
                <c:pt idx="1">
                  <c:v>14000.0</c:v>
                </c:pt>
                <c:pt idx="2">
                  <c:v>13800.0</c:v>
                </c:pt>
                <c:pt idx="3">
                  <c:v>13500.0</c:v>
                </c:pt>
                <c:pt idx="4">
                  <c:v>13600.0</c:v>
                </c:pt>
                <c:pt idx="5">
                  <c:v>13600.0</c:v>
                </c:pt>
                <c:pt idx="6">
                  <c:v>14200.0</c:v>
                </c:pt>
                <c:pt idx="7">
                  <c:v>15900.0</c:v>
                </c:pt>
                <c:pt idx="8">
                  <c:v>17700.0</c:v>
                </c:pt>
                <c:pt idx="9">
                  <c:v>18500.0</c:v>
                </c:pt>
                <c:pt idx="10">
                  <c:v>18500.0</c:v>
                </c:pt>
                <c:pt idx="11">
                  <c:v>19000.0</c:v>
                </c:pt>
                <c:pt idx="12">
                  <c:v>18900.0</c:v>
                </c:pt>
                <c:pt idx="13">
                  <c:v>18800.0</c:v>
                </c:pt>
                <c:pt idx="14">
                  <c:v>18800.0</c:v>
                </c:pt>
                <c:pt idx="15">
                  <c:v>18600.0</c:v>
                </c:pt>
                <c:pt idx="16">
                  <c:v>18200.0</c:v>
                </c:pt>
                <c:pt idx="17">
                  <c:v>18700.0</c:v>
                </c:pt>
                <c:pt idx="18">
                  <c:v>19600.0</c:v>
                </c:pt>
                <c:pt idx="19">
                  <c:v>21200.0</c:v>
                </c:pt>
                <c:pt idx="20">
                  <c:v>21100.0</c:v>
                </c:pt>
                <c:pt idx="21">
                  <c:v>19600.0</c:v>
                </c:pt>
                <c:pt idx="22">
                  <c:v>17900.0</c:v>
                </c:pt>
                <c:pt idx="23">
                  <c:v>15800.0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'Jun2010'!$AE$5</c:f>
              <c:strCache>
                <c:ptCount val="1"/>
                <c:pt idx="0">
                  <c:v>28/Jun/2010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'Jun2010'!$AE$7:$AE$30</c:f>
              <c:numCache>
                <c:formatCode>#,##0</c:formatCode>
                <c:ptCount val="24"/>
                <c:pt idx="0">
                  <c:v>14800.0</c:v>
                </c:pt>
                <c:pt idx="1">
                  <c:v>14100.0</c:v>
                </c:pt>
                <c:pt idx="2">
                  <c:v>13800.0</c:v>
                </c:pt>
                <c:pt idx="3">
                  <c:v>13600.0</c:v>
                </c:pt>
                <c:pt idx="4">
                  <c:v>13500.0</c:v>
                </c:pt>
                <c:pt idx="5">
                  <c:v>14200.0</c:v>
                </c:pt>
                <c:pt idx="6">
                  <c:v>15500.0</c:v>
                </c:pt>
                <c:pt idx="7">
                  <c:v>17500.0</c:v>
                </c:pt>
                <c:pt idx="8">
                  <c:v>20100.0</c:v>
                </c:pt>
                <c:pt idx="9">
                  <c:v>21400.0</c:v>
                </c:pt>
                <c:pt idx="10">
                  <c:v>21900.0</c:v>
                </c:pt>
                <c:pt idx="11">
                  <c:v>22200.0</c:v>
                </c:pt>
                <c:pt idx="12">
                  <c:v>22100.0</c:v>
                </c:pt>
                <c:pt idx="13">
                  <c:v>23000.0</c:v>
                </c:pt>
                <c:pt idx="14">
                  <c:v>23400.0</c:v>
                </c:pt>
                <c:pt idx="15">
                  <c:v>23100.0</c:v>
                </c:pt>
                <c:pt idx="16">
                  <c:v>21800.0</c:v>
                </c:pt>
                <c:pt idx="17">
                  <c:v>20400.0</c:v>
                </c:pt>
                <c:pt idx="18">
                  <c:v>20200.0</c:v>
                </c:pt>
                <c:pt idx="19">
                  <c:v>22800.0</c:v>
                </c:pt>
                <c:pt idx="20">
                  <c:v>14800.0</c:v>
                </c:pt>
                <c:pt idx="21">
                  <c:v>18200.0</c:v>
                </c:pt>
                <c:pt idx="22">
                  <c:v>17800.0</c:v>
                </c:pt>
                <c:pt idx="23">
                  <c:v>16000.0</c:v>
                </c:pt>
              </c:numCache>
            </c:numRef>
          </c:val>
          <c:smooth val="0"/>
        </c:ser>
        <c:ser>
          <c:idx val="23"/>
          <c:order val="21"/>
          <c:tx>
            <c:strRef>
              <c:f>'Jun2010'!$AG$5</c:f>
              <c:strCache>
                <c:ptCount val="1"/>
                <c:pt idx="0">
                  <c:v>30/Jun/2010</c:v>
                </c:pt>
              </c:strCache>
            </c:strRef>
          </c:tx>
          <c:val>
            <c:numRef>
              <c:f>'Jun2010'!$AG$7:$AG$30</c:f>
              <c:numCache>
                <c:formatCode>#,##0</c:formatCode>
                <c:ptCount val="24"/>
                <c:pt idx="0">
                  <c:v>14900.0</c:v>
                </c:pt>
                <c:pt idx="1">
                  <c:v>14200.0</c:v>
                </c:pt>
                <c:pt idx="2">
                  <c:v>13900.0</c:v>
                </c:pt>
                <c:pt idx="3">
                  <c:v>13500.0</c:v>
                </c:pt>
                <c:pt idx="4">
                  <c:v>13500.0</c:v>
                </c:pt>
                <c:pt idx="5">
                  <c:v>10700.0</c:v>
                </c:pt>
                <c:pt idx="6">
                  <c:v>14900.0</c:v>
                </c:pt>
                <c:pt idx="7">
                  <c:v>14600.0</c:v>
                </c:pt>
                <c:pt idx="8">
                  <c:v>18600.0</c:v>
                </c:pt>
                <c:pt idx="9">
                  <c:v>22300.0</c:v>
                </c:pt>
                <c:pt idx="10">
                  <c:v>22200.0</c:v>
                </c:pt>
                <c:pt idx="11">
                  <c:v>23000.0</c:v>
                </c:pt>
                <c:pt idx="12">
                  <c:v>22400.0</c:v>
                </c:pt>
                <c:pt idx="13">
                  <c:v>22600.0</c:v>
                </c:pt>
                <c:pt idx="14">
                  <c:v>23100.0</c:v>
                </c:pt>
                <c:pt idx="15">
                  <c:v>23200.0</c:v>
                </c:pt>
                <c:pt idx="16">
                  <c:v>22100.0</c:v>
                </c:pt>
                <c:pt idx="17">
                  <c:v>20600.0</c:v>
                </c:pt>
                <c:pt idx="18">
                  <c:v>15800.0</c:v>
                </c:pt>
                <c:pt idx="19">
                  <c:v>18800.0</c:v>
                </c:pt>
                <c:pt idx="20">
                  <c:v>22400.0</c:v>
                </c:pt>
                <c:pt idx="21">
                  <c:v>21000.0</c:v>
                </c:pt>
                <c:pt idx="22">
                  <c:v>19100.0</c:v>
                </c:pt>
                <c:pt idx="23">
                  <c:v>17200.0</c:v>
                </c:pt>
              </c:numCache>
            </c:numRef>
          </c:val>
          <c:smooth val="0"/>
        </c:ser>
        <c:ser>
          <c:idx val="21"/>
          <c:order val="22"/>
          <c:tx>
            <c:strRef>
              <c:f>'Jun2010'!$AF$5</c:f>
              <c:strCache>
                <c:ptCount val="1"/>
                <c:pt idx="0">
                  <c:v>29/Jun/2010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'Jun2010'!$AF$7:$AF$30</c:f>
              <c:numCache>
                <c:formatCode>#,##0</c:formatCode>
                <c:ptCount val="24"/>
                <c:pt idx="0">
                  <c:v>14500.0</c:v>
                </c:pt>
                <c:pt idx="1">
                  <c:v>14200.0</c:v>
                </c:pt>
                <c:pt idx="2">
                  <c:v>14100.0</c:v>
                </c:pt>
                <c:pt idx="3">
                  <c:v>13800.0</c:v>
                </c:pt>
                <c:pt idx="4">
                  <c:v>13800.0</c:v>
                </c:pt>
                <c:pt idx="5">
                  <c:v>14400.0</c:v>
                </c:pt>
                <c:pt idx="6">
                  <c:v>16900.0</c:v>
                </c:pt>
                <c:pt idx="7">
                  <c:v>18900.0</c:v>
                </c:pt>
                <c:pt idx="8">
                  <c:v>23100.0</c:v>
                </c:pt>
                <c:pt idx="9">
                  <c:v>22300.0</c:v>
                </c:pt>
                <c:pt idx="10">
                  <c:v>22500.0</c:v>
                </c:pt>
                <c:pt idx="11">
                  <c:v>22900.0</c:v>
                </c:pt>
                <c:pt idx="12">
                  <c:v>23800.0</c:v>
                </c:pt>
                <c:pt idx="13">
                  <c:v>22600.0</c:v>
                </c:pt>
                <c:pt idx="14">
                  <c:v>24000.0</c:v>
                </c:pt>
                <c:pt idx="15">
                  <c:v>22800.0</c:v>
                </c:pt>
                <c:pt idx="16">
                  <c:v>21100.0</c:v>
                </c:pt>
                <c:pt idx="17">
                  <c:v>20400.0</c:v>
                </c:pt>
                <c:pt idx="18">
                  <c:v>19700.0</c:v>
                </c:pt>
                <c:pt idx="19">
                  <c:v>17000.0</c:v>
                </c:pt>
                <c:pt idx="20">
                  <c:v>18500.0</c:v>
                </c:pt>
                <c:pt idx="21">
                  <c:v>20000.0</c:v>
                </c:pt>
                <c:pt idx="22">
                  <c:v>17500.0</c:v>
                </c:pt>
                <c:pt idx="23">
                  <c:v>15600.0</c:v>
                </c:pt>
              </c:numCache>
            </c:numRef>
          </c:val>
          <c:smooth val="0"/>
        </c:ser>
        <c:ser>
          <c:idx val="22"/>
          <c:order val="23"/>
          <c:tx>
            <c:strRef>
              <c:f>'Jun2010'!$AP$4:$AP$5</c:f>
              <c:strCache>
                <c:ptCount val="1"/>
                <c:pt idx="0">
                  <c:v>Máxima dias Semana</c:v>
                </c:pt>
              </c:strCache>
            </c:strRef>
          </c:tx>
          <c:val>
            <c:numRef>
              <c:f>'Jun2010'!$AP$7:$AP$30</c:f>
              <c:numCache>
                <c:formatCode>#,##0</c:formatCode>
                <c:ptCount val="24"/>
                <c:pt idx="0">
                  <c:v>15600.0</c:v>
                </c:pt>
                <c:pt idx="1">
                  <c:v>14300.0</c:v>
                </c:pt>
                <c:pt idx="2">
                  <c:v>15000.0</c:v>
                </c:pt>
                <c:pt idx="3">
                  <c:v>14600.0</c:v>
                </c:pt>
                <c:pt idx="4">
                  <c:v>14700.0</c:v>
                </c:pt>
                <c:pt idx="5">
                  <c:v>15300.0</c:v>
                </c:pt>
                <c:pt idx="6">
                  <c:v>17700.0</c:v>
                </c:pt>
                <c:pt idx="7">
                  <c:v>19800.0</c:v>
                </c:pt>
                <c:pt idx="8">
                  <c:v>23100.0</c:v>
                </c:pt>
                <c:pt idx="9">
                  <c:v>23600.0</c:v>
                </c:pt>
                <c:pt idx="10">
                  <c:v>23500.0</c:v>
                </c:pt>
                <c:pt idx="11">
                  <c:v>23400.0</c:v>
                </c:pt>
                <c:pt idx="12">
                  <c:v>23800.0</c:v>
                </c:pt>
                <c:pt idx="13">
                  <c:v>23000.0</c:v>
                </c:pt>
                <c:pt idx="14">
                  <c:v>24000.0</c:v>
                </c:pt>
                <c:pt idx="15">
                  <c:v>23200.0</c:v>
                </c:pt>
                <c:pt idx="16">
                  <c:v>22100.0</c:v>
                </c:pt>
                <c:pt idx="17">
                  <c:v>21100.0</c:v>
                </c:pt>
                <c:pt idx="18">
                  <c:v>20700.0</c:v>
                </c:pt>
                <c:pt idx="19">
                  <c:v>22800.0</c:v>
                </c:pt>
                <c:pt idx="20">
                  <c:v>22400.0</c:v>
                </c:pt>
                <c:pt idx="21">
                  <c:v>21100.0</c:v>
                </c:pt>
                <c:pt idx="22">
                  <c:v>19100.0</c:v>
                </c:pt>
                <c:pt idx="23">
                  <c:v>17800.0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'Jun2010'!$AH$5</c:f>
              <c:strCache>
                <c:ptCount val="1"/>
                <c:pt idx="0">
                  <c:v>1/Jul/2010</c:v>
                </c:pt>
              </c:strCache>
            </c:strRef>
          </c:tx>
          <c:val>
            <c:numRef>
              <c:f>'Jun2010'!$AH$7:$AH$30</c:f>
            </c:numRef>
          </c:val>
          <c:smooth val="0"/>
        </c:ser>
        <c:ser>
          <c:idx val="25"/>
          <c:order val="25"/>
          <c:tx>
            <c:strRef>
              <c:f>'Jun2010'!$AI$5</c:f>
              <c:strCache>
                <c:ptCount val="1"/>
                <c:pt idx="0">
                  <c:v>2/Jul/2010</c:v>
                </c:pt>
              </c:strCache>
            </c:strRef>
          </c:tx>
          <c:val>
            <c:numRef>
              <c:f>'Jun2010'!$AI$7:$AI$30</c:f>
            </c:numRef>
          </c:val>
          <c:smooth val="0"/>
        </c:ser>
        <c:ser>
          <c:idx val="26"/>
          <c:order val="26"/>
          <c:tx>
            <c:strRef>
              <c:f>'Jun2010'!$AL$5</c:f>
              <c:strCache>
                <c:ptCount val="1"/>
                <c:pt idx="0">
                  <c:v>5/Jul/2010</c:v>
                </c:pt>
              </c:strCache>
            </c:strRef>
          </c:tx>
          <c:val>
            <c:numRef>
              <c:f>'Jun2010'!$AL$7:$AL$30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9536456"/>
        <c:axId val="-2129533480"/>
      </c:lineChart>
      <c:catAx>
        <c:axId val="-2129536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129533480"/>
        <c:crosses val="autoZero"/>
        <c:auto val="1"/>
        <c:lblAlgn val="ctr"/>
        <c:lblOffset val="100"/>
        <c:noMultiLvlLbl val="0"/>
      </c:catAx>
      <c:valAx>
        <c:axId val="-21295334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layout/>
          <c:overlay val="0"/>
        </c:title>
        <c:numFmt formatCode="#,##0" sourceLinked="1"/>
        <c:majorTickMark val="none"/>
        <c:minorTickMark val="none"/>
        <c:tickLblPos val="nextTo"/>
        <c:crossAx val="-21295364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-SABADOS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8"/>
          <c:order val="0"/>
          <c:tx>
            <c:strRef>
              <c:f>'Jun2010'!$H$5</c:f>
              <c:strCache>
                <c:ptCount val="1"/>
                <c:pt idx="0">
                  <c:v>5/Jun/2010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'Jun2010'!$H$7:$H$30</c:f>
              <c:numCache>
                <c:formatCode>#,##0</c:formatCode>
                <c:ptCount val="24"/>
                <c:pt idx="0">
                  <c:v>15000.0</c:v>
                </c:pt>
                <c:pt idx="1">
                  <c:v>14100.0</c:v>
                </c:pt>
                <c:pt idx="2">
                  <c:v>13600.0</c:v>
                </c:pt>
                <c:pt idx="3">
                  <c:v>13400.0</c:v>
                </c:pt>
                <c:pt idx="4">
                  <c:v>13200.0</c:v>
                </c:pt>
                <c:pt idx="5">
                  <c:v>13300.0</c:v>
                </c:pt>
                <c:pt idx="6">
                  <c:v>13000.0</c:v>
                </c:pt>
                <c:pt idx="7">
                  <c:v>15300.0</c:v>
                </c:pt>
                <c:pt idx="8">
                  <c:v>15700.0</c:v>
                </c:pt>
                <c:pt idx="9">
                  <c:v>18200.0</c:v>
                </c:pt>
                <c:pt idx="10">
                  <c:v>17900.0</c:v>
                </c:pt>
                <c:pt idx="11">
                  <c:v>18200.0</c:v>
                </c:pt>
                <c:pt idx="12">
                  <c:v>18500.0</c:v>
                </c:pt>
                <c:pt idx="13">
                  <c:v>18000.0</c:v>
                </c:pt>
                <c:pt idx="14">
                  <c:v>17800.0</c:v>
                </c:pt>
                <c:pt idx="15">
                  <c:v>17100.0</c:v>
                </c:pt>
                <c:pt idx="16">
                  <c:v>16900.0</c:v>
                </c:pt>
                <c:pt idx="17">
                  <c:v>16700.0</c:v>
                </c:pt>
                <c:pt idx="18">
                  <c:v>18800.0</c:v>
                </c:pt>
                <c:pt idx="19">
                  <c:v>21200.0</c:v>
                </c:pt>
                <c:pt idx="20">
                  <c:v>21000.0</c:v>
                </c:pt>
                <c:pt idx="21">
                  <c:v>19800.0</c:v>
                </c:pt>
                <c:pt idx="22">
                  <c:v>17100.0</c:v>
                </c:pt>
                <c:pt idx="23">
                  <c:v>16400.0</c:v>
                </c:pt>
              </c:numCache>
            </c:numRef>
          </c:val>
          <c:smooth val="0"/>
        </c:ser>
        <c:ser>
          <c:idx val="19"/>
          <c:order val="1"/>
          <c:tx>
            <c:strRef>
              <c:f>'Jun2010'!$O$5</c:f>
              <c:strCache>
                <c:ptCount val="1"/>
                <c:pt idx="0">
                  <c:v>12/Jun/2010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'Jun2010'!$O$7:$O$30</c:f>
              <c:numCache>
                <c:formatCode>#,##0</c:formatCode>
                <c:ptCount val="24"/>
                <c:pt idx="0">
                  <c:v>15500.0</c:v>
                </c:pt>
                <c:pt idx="1">
                  <c:v>14600.0</c:v>
                </c:pt>
                <c:pt idx="2">
                  <c:v>14200.0</c:v>
                </c:pt>
                <c:pt idx="3">
                  <c:v>14000.0</c:v>
                </c:pt>
                <c:pt idx="4">
                  <c:v>13800.0</c:v>
                </c:pt>
                <c:pt idx="5">
                  <c:v>14000.0</c:v>
                </c:pt>
                <c:pt idx="6">
                  <c:v>14400.0</c:v>
                </c:pt>
                <c:pt idx="7">
                  <c:v>16900.0</c:v>
                </c:pt>
                <c:pt idx="8">
                  <c:v>17600.0</c:v>
                </c:pt>
                <c:pt idx="9">
                  <c:v>18500.0</c:v>
                </c:pt>
                <c:pt idx="10">
                  <c:v>19000.0</c:v>
                </c:pt>
                <c:pt idx="11">
                  <c:v>19100.0</c:v>
                </c:pt>
                <c:pt idx="12">
                  <c:v>18900.0</c:v>
                </c:pt>
                <c:pt idx="13">
                  <c:v>18000.0</c:v>
                </c:pt>
                <c:pt idx="14">
                  <c:v>17600.0</c:v>
                </c:pt>
                <c:pt idx="15">
                  <c:v>17100.0</c:v>
                </c:pt>
                <c:pt idx="16">
                  <c:v>17400.0</c:v>
                </c:pt>
                <c:pt idx="17">
                  <c:v>16900.0</c:v>
                </c:pt>
                <c:pt idx="18">
                  <c:v>17800.0</c:v>
                </c:pt>
                <c:pt idx="19">
                  <c:v>22100.0</c:v>
                </c:pt>
                <c:pt idx="20">
                  <c:v>21100.0</c:v>
                </c:pt>
                <c:pt idx="21">
                  <c:v>19900.0</c:v>
                </c:pt>
                <c:pt idx="22">
                  <c:v>17700.0</c:v>
                </c:pt>
                <c:pt idx="23">
                  <c:v>16300.0</c:v>
                </c:pt>
              </c:numCache>
            </c:numRef>
          </c:val>
          <c:smooth val="0"/>
        </c:ser>
        <c:ser>
          <c:idx val="20"/>
          <c:order val="2"/>
          <c:tx>
            <c:strRef>
              <c:f>'Jun2010'!$V$5</c:f>
              <c:strCache>
                <c:ptCount val="1"/>
                <c:pt idx="0">
                  <c:v>19/Jun/2010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'Jun2010'!$V$7:$V$30</c:f>
              <c:numCache>
                <c:formatCode>#,##0</c:formatCode>
                <c:ptCount val="24"/>
                <c:pt idx="0">
                  <c:v>15000.0</c:v>
                </c:pt>
                <c:pt idx="1">
                  <c:v>14100.0</c:v>
                </c:pt>
                <c:pt idx="2">
                  <c:v>13500.0</c:v>
                </c:pt>
                <c:pt idx="3">
                  <c:v>13300.0</c:v>
                </c:pt>
                <c:pt idx="4">
                  <c:v>13200.0</c:v>
                </c:pt>
                <c:pt idx="5">
                  <c:v>13700.0</c:v>
                </c:pt>
                <c:pt idx="6">
                  <c:v>13900.0</c:v>
                </c:pt>
                <c:pt idx="7">
                  <c:v>16400.0</c:v>
                </c:pt>
                <c:pt idx="8">
                  <c:v>16400.0</c:v>
                </c:pt>
                <c:pt idx="9">
                  <c:v>17500.0</c:v>
                </c:pt>
                <c:pt idx="10">
                  <c:v>19100.0</c:v>
                </c:pt>
                <c:pt idx="11">
                  <c:v>18400.0</c:v>
                </c:pt>
                <c:pt idx="12">
                  <c:v>19000.0</c:v>
                </c:pt>
                <c:pt idx="13">
                  <c:v>19600.0</c:v>
                </c:pt>
                <c:pt idx="14">
                  <c:v>19300.0</c:v>
                </c:pt>
                <c:pt idx="15">
                  <c:v>17300.0</c:v>
                </c:pt>
                <c:pt idx="16">
                  <c:v>15900.0</c:v>
                </c:pt>
                <c:pt idx="17">
                  <c:v>16600.0</c:v>
                </c:pt>
                <c:pt idx="18">
                  <c:v>18500.0</c:v>
                </c:pt>
                <c:pt idx="19">
                  <c:v>21100.0</c:v>
                </c:pt>
                <c:pt idx="20">
                  <c:v>20900.0</c:v>
                </c:pt>
                <c:pt idx="21">
                  <c:v>19900.0</c:v>
                </c:pt>
                <c:pt idx="22">
                  <c:v>17700.0</c:v>
                </c:pt>
                <c:pt idx="23">
                  <c:v>14200.0</c:v>
                </c:pt>
              </c:numCache>
            </c:numRef>
          </c:val>
          <c:smooth val="0"/>
        </c:ser>
        <c:ser>
          <c:idx val="21"/>
          <c:order val="3"/>
          <c:tx>
            <c:strRef>
              <c:f>'Jun2010'!$AC$5</c:f>
              <c:strCache>
                <c:ptCount val="1"/>
                <c:pt idx="0">
                  <c:v>26/Jun/2010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'Jun2010'!$AC$7:$AC$30</c:f>
              <c:numCache>
                <c:formatCode>#,##0</c:formatCode>
                <c:ptCount val="24"/>
                <c:pt idx="0">
                  <c:v>14900.0</c:v>
                </c:pt>
                <c:pt idx="1">
                  <c:v>14000.0</c:v>
                </c:pt>
                <c:pt idx="2">
                  <c:v>13700.0</c:v>
                </c:pt>
                <c:pt idx="3">
                  <c:v>13500.0</c:v>
                </c:pt>
                <c:pt idx="4">
                  <c:v>13500.0</c:v>
                </c:pt>
                <c:pt idx="5">
                  <c:v>13600.0</c:v>
                </c:pt>
                <c:pt idx="6">
                  <c:v>14300.0</c:v>
                </c:pt>
                <c:pt idx="7">
                  <c:v>15200.0</c:v>
                </c:pt>
                <c:pt idx="8">
                  <c:v>17700.0</c:v>
                </c:pt>
                <c:pt idx="9">
                  <c:v>17900.0</c:v>
                </c:pt>
                <c:pt idx="10">
                  <c:v>18300.0</c:v>
                </c:pt>
                <c:pt idx="11">
                  <c:v>19200.0</c:v>
                </c:pt>
                <c:pt idx="12">
                  <c:v>18800.0</c:v>
                </c:pt>
                <c:pt idx="13">
                  <c:v>18200.0</c:v>
                </c:pt>
                <c:pt idx="14">
                  <c:v>18000.0</c:v>
                </c:pt>
                <c:pt idx="15">
                  <c:v>13100.0</c:v>
                </c:pt>
                <c:pt idx="16">
                  <c:v>0.0</c:v>
                </c:pt>
                <c:pt idx="17">
                  <c:v>2500.0</c:v>
                </c:pt>
                <c:pt idx="18">
                  <c:v>9600.0</c:v>
                </c:pt>
                <c:pt idx="19">
                  <c:v>20700.0</c:v>
                </c:pt>
                <c:pt idx="20">
                  <c:v>21300.0</c:v>
                </c:pt>
                <c:pt idx="21">
                  <c:v>20100.0</c:v>
                </c:pt>
                <c:pt idx="22">
                  <c:v>18200.0</c:v>
                </c:pt>
                <c:pt idx="23">
                  <c:v>16500.0</c:v>
                </c:pt>
              </c:numCache>
            </c:numRef>
          </c:val>
          <c:smooth val="0"/>
        </c:ser>
        <c:ser>
          <c:idx val="22"/>
          <c:order val="4"/>
          <c:tx>
            <c:strRef>
              <c:f>'Jun2010'!$AQ$4:$AQ$5</c:f>
              <c:strCache>
                <c:ptCount val="1"/>
                <c:pt idx="0">
                  <c:v>Máxima Sabads</c:v>
                </c:pt>
              </c:strCache>
            </c:strRef>
          </c:tx>
          <c:val>
            <c:numRef>
              <c:f>'Jun2010'!$AQ$7:$AQ$30</c:f>
              <c:numCache>
                <c:formatCode>#,##0</c:formatCode>
                <c:ptCount val="24"/>
                <c:pt idx="0">
                  <c:v>15500.0</c:v>
                </c:pt>
                <c:pt idx="1">
                  <c:v>14600.0</c:v>
                </c:pt>
                <c:pt idx="2">
                  <c:v>14200.0</c:v>
                </c:pt>
                <c:pt idx="3">
                  <c:v>14000.0</c:v>
                </c:pt>
                <c:pt idx="4">
                  <c:v>13800.0</c:v>
                </c:pt>
                <c:pt idx="5">
                  <c:v>14000.0</c:v>
                </c:pt>
                <c:pt idx="6">
                  <c:v>14400.0</c:v>
                </c:pt>
                <c:pt idx="7">
                  <c:v>16900.0</c:v>
                </c:pt>
                <c:pt idx="8">
                  <c:v>17700.0</c:v>
                </c:pt>
                <c:pt idx="9">
                  <c:v>18500.0</c:v>
                </c:pt>
                <c:pt idx="10">
                  <c:v>19100.0</c:v>
                </c:pt>
                <c:pt idx="11">
                  <c:v>19200.0</c:v>
                </c:pt>
                <c:pt idx="12">
                  <c:v>19000.0</c:v>
                </c:pt>
                <c:pt idx="13">
                  <c:v>19600.0</c:v>
                </c:pt>
                <c:pt idx="14">
                  <c:v>19300.0</c:v>
                </c:pt>
                <c:pt idx="15">
                  <c:v>17300.0</c:v>
                </c:pt>
                <c:pt idx="16">
                  <c:v>17400.0</c:v>
                </c:pt>
                <c:pt idx="17">
                  <c:v>16900.0</c:v>
                </c:pt>
                <c:pt idx="18">
                  <c:v>18800.0</c:v>
                </c:pt>
                <c:pt idx="19">
                  <c:v>22100.0</c:v>
                </c:pt>
                <c:pt idx="20">
                  <c:v>21300.0</c:v>
                </c:pt>
                <c:pt idx="21">
                  <c:v>20100.0</c:v>
                </c:pt>
                <c:pt idx="22">
                  <c:v>18200.0</c:v>
                </c:pt>
                <c:pt idx="23">
                  <c:v>16500.0</c:v>
                </c:pt>
              </c:numCache>
            </c:numRef>
          </c:val>
          <c:smooth val="0"/>
        </c:ser>
        <c:ser>
          <c:idx val="0"/>
          <c:order val="5"/>
          <c:tx>
            <c:strRef>
              <c:f>'Jun2010'!$AJ$5</c:f>
              <c:strCache>
                <c:ptCount val="1"/>
                <c:pt idx="0">
                  <c:v>3/Jul/2010</c:v>
                </c:pt>
              </c:strCache>
            </c:strRef>
          </c:tx>
          <c:val>
            <c:numRef>
              <c:f>'Jun2010'!$AJ$7:$AJ$30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9486072"/>
        <c:axId val="2089489272"/>
      </c:lineChart>
      <c:catAx>
        <c:axId val="2089486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2089489272"/>
        <c:crosses val="autoZero"/>
        <c:auto val="1"/>
        <c:lblAlgn val="ctr"/>
        <c:lblOffset val="100"/>
        <c:noMultiLvlLbl val="0"/>
      </c:catAx>
      <c:valAx>
        <c:axId val="20894892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20894860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-DOMINGOS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'Jun2010'!$B$5</c:f>
              <c:strCache>
                <c:ptCount val="1"/>
                <c:pt idx="0">
                  <c:v>1/Mai/2011</c:v>
                </c:pt>
              </c:strCache>
            </c:strRef>
          </c:tx>
          <c:val>
            <c:numRef>
              <c:f>'Jun2010'!$B$7:$B$30</c:f>
            </c:numRef>
          </c:val>
          <c:smooth val="0"/>
        </c:ser>
        <c:ser>
          <c:idx val="18"/>
          <c:order val="1"/>
          <c:tx>
            <c:strRef>
              <c:f>'Jun2010'!$I$5</c:f>
              <c:strCache>
                <c:ptCount val="1"/>
                <c:pt idx="0">
                  <c:v>6/Jun/2010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'Jun2010'!$I$7:$I$30</c:f>
              <c:numCache>
                <c:formatCode>#,##0</c:formatCode>
                <c:ptCount val="24"/>
                <c:pt idx="0">
                  <c:v>15000.0</c:v>
                </c:pt>
                <c:pt idx="1">
                  <c:v>14400.0</c:v>
                </c:pt>
                <c:pt idx="2">
                  <c:v>13900.0</c:v>
                </c:pt>
                <c:pt idx="3">
                  <c:v>13800.0</c:v>
                </c:pt>
                <c:pt idx="4">
                  <c:v>13500.0</c:v>
                </c:pt>
                <c:pt idx="5">
                  <c:v>13500.0</c:v>
                </c:pt>
                <c:pt idx="6">
                  <c:v>13500.0</c:v>
                </c:pt>
                <c:pt idx="7">
                  <c:v>14300.0</c:v>
                </c:pt>
                <c:pt idx="8">
                  <c:v>15500.0</c:v>
                </c:pt>
                <c:pt idx="9">
                  <c:v>16100.0</c:v>
                </c:pt>
                <c:pt idx="10">
                  <c:v>16900.0</c:v>
                </c:pt>
                <c:pt idx="11">
                  <c:v>16900.0</c:v>
                </c:pt>
                <c:pt idx="12">
                  <c:v>17300.0</c:v>
                </c:pt>
                <c:pt idx="13">
                  <c:v>17300.0</c:v>
                </c:pt>
                <c:pt idx="14">
                  <c:v>16600.0</c:v>
                </c:pt>
                <c:pt idx="15">
                  <c:v>16200.0</c:v>
                </c:pt>
                <c:pt idx="16">
                  <c:v>15800.0</c:v>
                </c:pt>
                <c:pt idx="17">
                  <c:v>15600.0</c:v>
                </c:pt>
                <c:pt idx="18">
                  <c:v>16700.0</c:v>
                </c:pt>
                <c:pt idx="19">
                  <c:v>20300.0</c:v>
                </c:pt>
                <c:pt idx="20">
                  <c:v>20300.0</c:v>
                </c:pt>
                <c:pt idx="21">
                  <c:v>19500.0</c:v>
                </c:pt>
                <c:pt idx="22">
                  <c:v>17300.0</c:v>
                </c:pt>
                <c:pt idx="23">
                  <c:v>15700.0</c:v>
                </c:pt>
              </c:numCache>
            </c:numRef>
          </c:val>
          <c:smooth val="0"/>
        </c:ser>
        <c:ser>
          <c:idx val="19"/>
          <c:order val="2"/>
          <c:tx>
            <c:strRef>
              <c:f>'Jun2010'!$P$5</c:f>
              <c:strCache>
                <c:ptCount val="1"/>
                <c:pt idx="0">
                  <c:v>13/Jun/2010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'Jun2010'!$P$7:$P$30</c:f>
              <c:numCache>
                <c:formatCode>#,##0</c:formatCode>
                <c:ptCount val="24"/>
                <c:pt idx="0">
                  <c:v>15300.0</c:v>
                </c:pt>
                <c:pt idx="1">
                  <c:v>14400.0</c:v>
                </c:pt>
                <c:pt idx="2">
                  <c:v>14000.0</c:v>
                </c:pt>
                <c:pt idx="3">
                  <c:v>13800.0</c:v>
                </c:pt>
                <c:pt idx="4">
                  <c:v>13700.0</c:v>
                </c:pt>
                <c:pt idx="5">
                  <c:v>13600.0</c:v>
                </c:pt>
                <c:pt idx="6">
                  <c:v>14200.0</c:v>
                </c:pt>
                <c:pt idx="7">
                  <c:v>14500.0</c:v>
                </c:pt>
                <c:pt idx="8">
                  <c:v>15600.0</c:v>
                </c:pt>
                <c:pt idx="9">
                  <c:v>16300.0</c:v>
                </c:pt>
                <c:pt idx="10">
                  <c:v>16600.0</c:v>
                </c:pt>
                <c:pt idx="11">
                  <c:v>17000.0</c:v>
                </c:pt>
                <c:pt idx="12">
                  <c:v>17400.0</c:v>
                </c:pt>
                <c:pt idx="13">
                  <c:v>17300.0</c:v>
                </c:pt>
                <c:pt idx="14">
                  <c:v>16500.0</c:v>
                </c:pt>
                <c:pt idx="15">
                  <c:v>16400.0</c:v>
                </c:pt>
                <c:pt idx="16">
                  <c:v>16300.0</c:v>
                </c:pt>
                <c:pt idx="17">
                  <c:v>16300.0</c:v>
                </c:pt>
                <c:pt idx="18">
                  <c:v>18200.0</c:v>
                </c:pt>
                <c:pt idx="19">
                  <c:v>20400.0</c:v>
                </c:pt>
                <c:pt idx="20">
                  <c:v>20200.0</c:v>
                </c:pt>
                <c:pt idx="21">
                  <c:v>19500.0</c:v>
                </c:pt>
                <c:pt idx="22">
                  <c:v>17500.0</c:v>
                </c:pt>
                <c:pt idx="23">
                  <c:v>16000.0</c:v>
                </c:pt>
              </c:numCache>
            </c:numRef>
          </c:val>
          <c:smooth val="0"/>
        </c:ser>
        <c:ser>
          <c:idx val="20"/>
          <c:order val="3"/>
          <c:tx>
            <c:strRef>
              <c:f>'Jun2010'!$W$5</c:f>
              <c:strCache>
                <c:ptCount val="1"/>
                <c:pt idx="0">
                  <c:v>20/Jun/2010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'Jun2010'!$W$7:$W$30</c:f>
              <c:numCache>
                <c:formatCode>#,##0</c:formatCode>
                <c:ptCount val="24"/>
                <c:pt idx="0">
                  <c:v>14900.0</c:v>
                </c:pt>
                <c:pt idx="1">
                  <c:v>14400.0</c:v>
                </c:pt>
                <c:pt idx="2">
                  <c:v>14100.0</c:v>
                </c:pt>
                <c:pt idx="3">
                  <c:v>13700.0</c:v>
                </c:pt>
                <c:pt idx="4">
                  <c:v>13600.0</c:v>
                </c:pt>
                <c:pt idx="5">
                  <c:v>13400.0</c:v>
                </c:pt>
                <c:pt idx="6">
                  <c:v>13300.0</c:v>
                </c:pt>
                <c:pt idx="7">
                  <c:v>14100.0</c:v>
                </c:pt>
                <c:pt idx="8">
                  <c:v>15100.0</c:v>
                </c:pt>
                <c:pt idx="9">
                  <c:v>15800.0</c:v>
                </c:pt>
                <c:pt idx="10">
                  <c:v>16200.0</c:v>
                </c:pt>
                <c:pt idx="11">
                  <c:v>15400.0</c:v>
                </c:pt>
                <c:pt idx="12">
                  <c:v>17100.0</c:v>
                </c:pt>
                <c:pt idx="13">
                  <c:v>16800.0</c:v>
                </c:pt>
                <c:pt idx="14">
                  <c:v>16600.0</c:v>
                </c:pt>
                <c:pt idx="15">
                  <c:v>16300.0</c:v>
                </c:pt>
                <c:pt idx="16">
                  <c:v>16100.0</c:v>
                </c:pt>
                <c:pt idx="17">
                  <c:v>16100.0</c:v>
                </c:pt>
                <c:pt idx="18">
                  <c:v>16800.0</c:v>
                </c:pt>
                <c:pt idx="19">
                  <c:v>20400.0</c:v>
                </c:pt>
                <c:pt idx="20">
                  <c:v>20400.0</c:v>
                </c:pt>
                <c:pt idx="21">
                  <c:v>19500.0</c:v>
                </c:pt>
                <c:pt idx="22">
                  <c:v>17300.0</c:v>
                </c:pt>
                <c:pt idx="23">
                  <c:v>15500.0</c:v>
                </c:pt>
              </c:numCache>
            </c:numRef>
          </c:val>
          <c:smooth val="0"/>
        </c:ser>
        <c:ser>
          <c:idx val="21"/>
          <c:order val="4"/>
          <c:tx>
            <c:strRef>
              <c:f>'Jun2010'!$AD$5</c:f>
              <c:strCache>
                <c:ptCount val="1"/>
                <c:pt idx="0">
                  <c:v>27/Jun/2010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'Jun2010'!$AD$7:$AD$30</c:f>
              <c:numCache>
                <c:formatCode>#,##0</c:formatCode>
                <c:ptCount val="24"/>
                <c:pt idx="0">
                  <c:v>15500.0</c:v>
                </c:pt>
                <c:pt idx="1">
                  <c:v>14600.0</c:v>
                </c:pt>
                <c:pt idx="2">
                  <c:v>14100.0</c:v>
                </c:pt>
                <c:pt idx="3">
                  <c:v>13800.0</c:v>
                </c:pt>
                <c:pt idx="4">
                  <c:v>13600.0</c:v>
                </c:pt>
                <c:pt idx="5">
                  <c:v>13400.0</c:v>
                </c:pt>
                <c:pt idx="6">
                  <c:v>13200.0</c:v>
                </c:pt>
                <c:pt idx="7">
                  <c:v>13600.0</c:v>
                </c:pt>
                <c:pt idx="8">
                  <c:v>14800.0</c:v>
                </c:pt>
                <c:pt idx="9">
                  <c:v>16100.0</c:v>
                </c:pt>
                <c:pt idx="10">
                  <c:v>16400.0</c:v>
                </c:pt>
                <c:pt idx="11">
                  <c:v>15300.0</c:v>
                </c:pt>
                <c:pt idx="12">
                  <c:v>17400.0</c:v>
                </c:pt>
                <c:pt idx="13">
                  <c:v>17400.0</c:v>
                </c:pt>
                <c:pt idx="14">
                  <c:v>17000.0</c:v>
                </c:pt>
                <c:pt idx="15">
                  <c:v>16500.0</c:v>
                </c:pt>
                <c:pt idx="16">
                  <c:v>16700.0</c:v>
                </c:pt>
                <c:pt idx="17">
                  <c:v>16600.0</c:v>
                </c:pt>
                <c:pt idx="18">
                  <c:v>17400.0</c:v>
                </c:pt>
                <c:pt idx="19">
                  <c:v>20100.0</c:v>
                </c:pt>
                <c:pt idx="20">
                  <c:v>20300.0</c:v>
                </c:pt>
                <c:pt idx="21">
                  <c:v>19500.0</c:v>
                </c:pt>
                <c:pt idx="22">
                  <c:v>18500.0</c:v>
                </c:pt>
                <c:pt idx="23">
                  <c:v>15700.0</c:v>
                </c:pt>
              </c:numCache>
            </c:numRef>
          </c:val>
          <c:smooth val="0"/>
        </c:ser>
        <c:ser>
          <c:idx val="22"/>
          <c:order val="5"/>
          <c:tx>
            <c:strRef>
              <c:f>'Jun2010'!$AR$4:$AR$5</c:f>
              <c:strCache>
                <c:ptCount val="1"/>
                <c:pt idx="0">
                  <c:v>Máxima Domingos</c:v>
                </c:pt>
              </c:strCache>
            </c:strRef>
          </c:tx>
          <c:val>
            <c:numRef>
              <c:f>'Jun2010'!$AR$7:$AR$30</c:f>
              <c:numCache>
                <c:formatCode>#,##0</c:formatCode>
                <c:ptCount val="24"/>
                <c:pt idx="0">
                  <c:v>15500.0</c:v>
                </c:pt>
                <c:pt idx="1">
                  <c:v>14600.0</c:v>
                </c:pt>
                <c:pt idx="2">
                  <c:v>14100.0</c:v>
                </c:pt>
                <c:pt idx="3">
                  <c:v>13800.0</c:v>
                </c:pt>
                <c:pt idx="4">
                  <c:v>13700.0</c:v>
                </c:pt>
                <c:pt idx="5">
                  <c:v>13600.0</c:v>
                </c:pt>
                <c:pt idx="6">
                  <c:v>14200.0</c:v>
                </c:pt>
                <c:pt idx="7">
                  <c:v>14500.0</c:v>
                </c:pt>
                <c:pt idx="8">
                  <c:v>15600.0</c:v>
                </c:pt>
                <c:pt idx="9">
                  <c:v>16300.0</c:v>
                </c:pt>
                <c:pt idx="10">
                  <c:v>16900.0</c:v>
                </c:pt>
                <c:pt idx="11">
                  <c:v>17000.0</c:v>
                </c:pt>
                <c:pt idx="12">
                  <c:v>17400.0</c:v>
                </c:pt>
                <c:pt idx="13">
                  <c:v>17400.0</c:v>
                </c:pt>
                <c:pt idx="14">
                  <c:v>17000.0</c:v>
                </c:pt>
                <c:pt idx="15">
                  <c:v>16500.0</c:v>
                </c:pt>
                <c:pt idx="16">
                  <c:v>16700.0</c:v>
                </c:pt>
                <c:pt idx="17">
                  <c:v>16600.0</c:v>
                </c:pt>
                <c:pt idx="18">
                  <c:v>18200.0</c:v>
                </c:pt>
                <c:pt idx="19">
                  <c:v>20400.0</c:v>
                </c:pt>
                <c:pt idx="20">
                  <c:v>20400.0</c:v>
                </c:pt>
                <c:pt idx="21">
                  <c:v>19500.0</c:v>
                </c:pt>
                <c:pt idx="22">
                  <c:v>18500.0</c:v>
                </c:pt>
                <c:pt idx="23">
                  <c:v>16000.0</c:v>
                </c:pt>
              </c:numCache>
            </c:numRef>
          </c:val>
          <c:smooth val="0"/>
        </c:ser>
        <c:ser>
          <c:idx val="1"/>
          <c:order val="6"/>
          <c:tx>
            <c:strRef>
              <c:f>'Jun2010'!$AK$5</c:f>
              <c:strCache>
                <c:ptCount val="1"/>
                <c:pt idx="0">
                  <c:v>4/Jul/2010</c:v>
                </c:pt>
              </c:strCache>
            </c:strRef>
          </c:tx>
          <c:val>
            <c:numRef>
              <c:f>'Jun2010'!$AK$7:$AK$30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9542808"/>
        <c:axId val="2089545784"/>
      </c:lineChart>
      <c:catAx>
        <c:axId val="2089542808"/>
        <c:scaling>
          <c:orientation val="minMax"/>
        </c:scaling>
        <c:delete val="0"/>
        <c:axPos val="b"/>
        <c:majorTickMark val="none"/>
        <c:minorTickMark val="none"/>
        <c:tickLblPos val="nextTo"/>
        <c:crossAx val="2089545784"/>
        <c:crosses val="autoZero"/>
        <c:auto val="1"/>
        <c:lblAlgn val="ctr"/>
        <c:lblOffset val="100"/>
        <c:noMultiLvlLbl val="0"/>
      </c:catAx>
      <c:valAx>
        <c:axId val="20895457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20895428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Diagrama de Carga- DIAS DE SEMANA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'Jun2010'!$C$5</c:f>
              <c:strCache>
                <c:ptCount val="1"/>
                <c:pt idx="0">
                  <c:v>2/Mai/2011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'Jun2010'!$C$7:$C$30</c:f>
            </c:numRef>
          </c:val>
          <c:smooth val="0"/>
        </c:ser>
        <c:ser>
          <c:idx val="2"/>
          <c:order val="1"/>
          <c:tx>
            <c:strRef>
              <c:f>'Jun2010'!$E$5</c:f>
              <c:strCache>
                <c:ptCount val="1"/>
                <c:pt idx="0">
                  <c:v>2/Jun/2010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'Jun2010'!$E$7:$E$30</c:f>
              <c:numCache>
                <c:formatCode>#,##0</c:formatCode>
                <c:ptCount val="24"/>
                <c:pt idx="0">
                  <c:v>14300.0</c:v>
                </c:pt>
                <c:pt idx="1">
                  <c:v>13600.0</c:v>
                </c:pt>
                <c:pt idx="2">
                  <c:v>13600.0</c:v>
                </c:pt>
                <c:pt idx="3">
                  <c:v>13400.0</c:v>
                </c:pt>
                <c:pt idx="4">
                  <c:v>13400.0</c:v>
                </c:pt>
                <c:pt idx="5">
                  <c:v>14100.0</c:v>
                </c:pt>
                <c:pt idx="6">
                  <c:v>15600.0</c:v>
                </c:pt>
                <c:pt idx="7">
                  <c:v>17800.0</c:v>
                </c:pt>
                <c:pt idx="8">
                  <c:v>21900.0</c:v>
                </c:pt>
                <c:pt idx="9">
                  <c:v>21900.0</c:v>
                </c:pt>
                <c:pt idx="10">
                  <c:v>22300.0</c:v>
                </c:pt>
                <c:pt idx="11">
                  <c:v>22700.0</c:v>
                </c:pt>
                <c:pt idx="12">
                  <c:v>22200.0</c:v>
                </c:pt>
                <c:pt idx="13">
                  <c:v>21300.0</c:v>
                </c:pt>
                <c:pt idx="14">
                  <c:v>21700.0</c:v>
                </c:pt>
                <c:pt idx="15">
                  <c:v>21600.0</c:v>
                </c:pt>
                <c:pt idx="16">
                  <c:v>20300.0</c:v>
                </c:pt>
                <c:pt idx="17">
                  <c:v>18600.0</c:v>
                </c:pt>
                <c:pt idx="18">
                  <c:v>19100.0</c:v>
                </c:pt>
                <c:pt idx="19">
                  <c:v>22100.0</c:v>
                </c:pt>
                <c:pt idx="20">
                  <c:v>21300.0</c:v>
                </c:pt>
                <c:pt idx="21">
                  <c:v>19300.0</c:v>
                </c:pt>
                <c:pt idx="22">
                  <c:v>18700.0</c:v>
                </c:pt>
                <c:pt idx="23">
                  <c:v>15800.0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'Jun2010'!$F$5</c:f>
              <c:strCache>
                <c:ptCount val="1"/>
                <c:pt idx="0">
                  <c:v>3/Jun/2010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'Jun2010'!$F$7:$F$30</c:f>
              <c:numCache>
                <c:formatCode>#,##0</c:formatCode>
                <c:ptCount val="24"/>
                <c:pt idx="0">
                  <c:v>15000.0</c:v>
                </c:pt>
                <c:pt idx="1">
                  <c:v>14300.0</c:v>
                </c:pt>
                <c:pt idx="2">
                  <c:v>13800.0</c:v>
                </c:pt>
                <c:pt idx="3">
                  <c:v>13700.0</c:v>
                </c:pt>
                <c:pt idx="4">
                  <c:v>13800.0</c:v>
                </c:pt>
                <c:pt idx="5">
                  <c:v>13900.0</c:v>
                </c:pt>
                <c:pt idx="6">
                  <c:v>13900.0</c:v>
                </c:pt>
                <c:pt idx="7">
                  <c:v>17700.0</c:v>
                </c:pt>
                <c:pt idx="8">
                  <c:v>22500.0</c:v>
                </c:pt>
                <c:pt idx="9">
                  <c:v>22000.0</c:v>
                </c:pt>
                <c:pt idx="10">
                  <c:v>22450.0</c:v>
                </c:pt>
                <c:pt idx="11">
                  <c:v>23400.0</c:v>
                </c:pt>
                <c:pt idx="12">
                  <c:v>22300.0</c:v>
                </c:pt>
                <c:pt idx="13">
                  <c:v>21100.0</c:v>
                </c:pt>
                <c:pt idx="14">
                  <c:v>21400.0</c:v>
                </c:pt>
                <c:pt idx="15">
                  <c:v>21500.0</c:v>
                </c:pt>
                <c:pt idx="16">
                  <c:v>20200.0</c:v>
                </c:pt>
                <c:pt idx="17">
                  <c:v>19000.0</c:v>
                </c:pt>
                <c:pt idx="18">
                  <c:v>19200.0</c:v>
                </c:pt>
                <c:pt idx="19">
                  <c:v>21800.0</c:v>
                </c:pt>
                <c:pt idx="20">
                  <c:v>21200.0</c:v>
                </c:pt>
                <c:pt idx="21">
                  <c:v>19800.0</c:v>
                </c:pt>
                <c:pt idx="22">
                  <c:v>17300.0</c:v>
                </c:pt>
                <c:pt idx="23">
                  <c:v>17800.0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'Jun2010'!$J$5</c:f>
              <c:strCache>
                <c:ptCount val="1"/>
                <c:pt idx="0">
                  <c:v>7/Jun/2010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'Jun2010'!$J$7:$J$30</c:f>
              <c:numCache>
                <c:formatCode>#,##0</c:formatCode>
                <c:ptCount val="24"/>
                <c:pt idx="0">
                  <c:v>14700.0</c:v>
                </c:pt>
                <c:pt idx="1">
                  <c:v>13900.0</c:v>
                </c:pt>
                <c:pt idx="2">
                  <c:v>13600.0</c:v>
                </c:pt>
                <c:pt idx="3">
                  <c:v>13500.0</c:v>
                </c:pt>
                <c:pt idx="4">
                  <c:v>13300.0</c:v>
                </c:pt>
                <c:pt idx="5">
                  <c:v>14900.0</c:v>
                </c:pt>
                <c:pt idx="6">
                  <c:v>15500.0</c:v>
                </c:pt>
                <c:pt idx="7">
                  <c:v>17700.0</c:v>
                </c:pt>
                <c:pt idx="8">
                  <c:v>21700.0</c:v>
                </c:pt>
                <c:pt idx="9">
                  <c:v>19200.0</c:v>
                </c:pt>
                <c:pt idx="10">
                  <c:v>20400.0</c:v>
                </c:pt>
                <c:pt idx="11">
                  <c:v>20600.0</c:v>
                </c:pt>
                <c:pt idx="12">
                  <c:v>19200.0</c:v>
                </c:pt>
                <c:pt idx="13">
                  <c:v>20900.0</c:v>
                </c:pt>
                <c:pt idx="14">
                  <c:v>22100.0</c:v>
                </c:pt>
                <c:pt idx="15">
                  <c:v>21800.0</c:v>
                </c:pt>
                <c:pt idx="16">
                  <c:v>19200.0</c:v>
                </c:pt>
                <c:pt idx="17">
                  <c:v>19500.0</c:v>
                </c:pt>
                <c:pt idx="18">
                  <c:v>19700.0</c:v>
                </c:pt>
                <c:pt idx="19">
                  <c:v>22400.0</c:v>
                </c:pt>
                <c:pt idx="20">
                  <c:v>21700.0</c:v>
                </c:pt>
                <c:pt idx="21">
                  <c:v>20700.0</c:v>
                </c:pt>
                <c:pt idx="22">
                  <c:v>16300.0</c:v>
                </c:pt>
                <c:pt idx="23">
                  <c:v>15300.0</c:v>
                </c:pt>
              </c:numCache>
            </c:numRef>
          </c:val>
          <c:smooth val="0"/>
        </c:ser>
        <c:ser>
          <c:idx val="8"/>
          <c:order val="4"/>
          <c:tx>
            <c:strRef>
              <c:f>'Jun2010'!$M$5</c:f>
              <c:strCache>
                <c:ptCount val="1"/>
                <c:pt idx="0">
                  <c:v>10/Jun/2010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'Jun2010'!$M$7:$M$30</c:f>
              <c:numCache>
                <c:formatCode>#,##0</c:formatCode>
                <c:ptCount val="24"/>
                <c:pt idx="0">
                  <c:v>14700.0</c:v>
                </c:pt>
                <c:pt idx="1">
                  <c:v>13800.0</c:v>
                </c:pt>
                <c:pt idx="2">
                  <c:v>13800.0</c:v>
                </c:pt>
                <c:pt idx="3">
                  <c:v>13700.0</c:v>
                </c:pt>
                <c:pt idx="4">
                  <c:v>13800.0</c:v>
                </c:pt>
                <c:pt idx="5">
                  <c:v>15300.0</c:v>
                </c:pt>
                <c:pt idx="6">
                  <c:v>15900.0</c:v>
                </c:pt>
                <c:pt idx="7">
                  <c:v>18400.0</c:v>
                </c:pt>
                <c:pt idx="8">
                  <c:v>22300.0</c:v>
                </c:pt>
                <c:pt idx="9">
                  <c:v>23600.0</c:v>
                </c:pt>
                <c:pt idx="10">
                  <c:v>23500.0</c:v>
                </c:pt>
                <c:pt idx="11">
                  <c:v>23100.0</c:v>
                </c:pt>
                <c:pt idx="12">
                  <c:v>19400.0</c:v>
                </c:pt>
                <c:pt idx="13">
                  <c:v>21800.0</c:v>
                </c:pt>
                <c:pt idx="14">
                  <c:v>21900.0</c:v>
                </c:pt>
                <c:pt idx="15">
                  <c:v>20300.0</c:v>
                </c:pt>
                <c:pt idx="16">
                  <c:v>19300.0</c:v>
                </c:pt>
                <c:pt idx="17">
                  <c:v>20000.0</c:v>
                </c:pt>
                <c:pt idx="18">
                  <c:v>19400.0</c:v>
                </c:pt>
                <c:pt idx="19">
                  <c:v>22300.0</c:v>
                </c:pt>
                <c:pt idx="20">
                  <c:v>21700.0</c:v>
                </c:pt>
                <c:pt idx="21">
                  <c:v>20700.0</c:v>
                </c:pt>
                <c:pt idx="22">
                  <c:v>18500.0</c:v>
                </c:pt>
                <c:pt idx="23">
                  <c:v>15000.0</c:v>
                </c:pt>
              </c:numCache>
            </c:numRef>
          </c:val>
          <c:smooth val="0"/>
        </c:ser>
        <c:ser>
          <c:idx val="9"/>
          <c:order val="5"/>
          <c:tx>
            <c:strRef>
              <c:f>'Jun2010'!$N$5</c:f>
              <c:strCache>
                <c:ptCount val="1"/>
                <c:pt idx="0">
                  <c:v>11/Jun/2010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'Jun2010'!$N$7:$N$30</c:f>
              <c:numCache>
                <c:formatCode>#,##0</c:formatCode>
                <c:ptCount val="24"/>
                <c:pt idx="0">
                  <c:v>14000.0</c:v>
                </c:pt>
                <c:pt idx="1">
                  <c:v>13500.0</c:v>
                </c:pt>
                <c:pt idx="2">
                  <c:v>13000.0</c:v>
                </c:pt>
                <c:pt idx="3">
                  <c:v>13100.0</c:v>
                </c:pt>
                <c:pt idx="4">
                  <c:v>13100.0</c:v>
                </c:pt>
                <c:pt idx="5">
                  <c:v>13500.0</c:v>
                </c:pt>
                <c:pt idx="6">
                  <c:v>14700.0</c:v>
                </c:pt>
                <c:pt idx="7">
                  <c:v>16900.0</c:v>
                </c:pt>
                <c:pt idx="8">
                  <c:v>20400.0</c:v>
                </c:pt>
                <c:pt idx="9">
                  <c:v>20400.0</c:v>
                </c:pt>
                <c:pt idx="10">
                  <c:v>22500.0</c:v>
                </c:pt>
                <c:pt idx="11">
                  <c:v>22900.0</c:v>
                </c:pt>
                <c:pt idx="12">
                  <c:v>22400.0</c:v>
                </c:pt>
                <c:pt idx="13">
                  <c:v>22100.0</c:v>
                </c:pt>
                <c:pt idx="14">
                  <c:v>22600.0</c:v>
                </c:pt>
                <c:pt idx="15">
                  <c:v>22800.0</c:v>
                </c:pt>
                <c:pt idx="16">
                  <c:v>21000.0</c:v>
                </c:pt>
                <c:pt idx="17">
                  <c:v>21100.0</c:v>
                </c:pt>
                <c:pt idx="18">
                  <c:v>20700.0</c:v>
                </c:pt>
                <c:pt idx="19">
                  <c:v>21800.0</c:v>
                </c:pt>
                <c:pt idx="20">
                  <c:v>21000.0</c:v>
                </c:pt>
                <c:pt idx="21">
                  <c:v>20500.0</c:v>
                </c:pt>
                <c:pt idx="22">
                  <c:v>18800.0</c:v>
                </c:pt>
                <c:pt idx="23">
                  <c:v>16800.0</c:v>
                </c:pt>
              </c:numCache>
            </c:numRef>
          </c:val>
          <c:smooth val="0"/>
        </c:ser>
        <c:ser>
          <c:idx val="10"/>
          <c:order val="6"/>
          <c:tx>
            <c:strRef>
              <c:f>'Jun2010'!$Q$5</c:f>
              <c:strCache>
                <c:ptCount val="1"/>
                <c:pt idx="0">
                  <c:v>14/Jun/2010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'Jun2010'!$Q$7:$Q$30</c:f>
              <c:numCache>
                <c:formatCode>#,##0</c:formatCode>
                <c:ptCount val="24"/>
                <c:pt idx="0">
                  <c:v>15600.0</c:v>
                </c:pt>
                <c:pt idx="1">
                  <c:v>14200.0</c:v>
                </c:pt>
                <c:pt idx="2">
                  <c:v>13600.0</c:v>
                </c:pt>
                <c:pt idx="3">
                  <c:v>13600.0</c:v>
                </c:pt>
                <c:pt idx="4">
                  <c:v>13600.0</c:v>
                </c:pt>
                <c:pt idx="5">
                  <c:v>13100.0</c:v>
                </c:pt>
                <c:pt idx="6">
                  <c:v>15700.0</c:v>
                </c:pt>
                <c:pt idx="7">
                  <c:v>16100.0</c:v>
                </c:pt>
                <c:pt idx="8">
                  <c:v>21700.0</c:v>
                </c:pt>
                <c:pt idx="9">
                  <c:v>22600.0</c:v>
                </c:pt>
                <c:pt idx="10">
                  <c:v>22800.0</c:v>
                </c:pt>
                <c:pt idx="11">
                  <c:v>23000.0</c:v>
                </c:pt>
                <c:pt idx="12">
                  <c:v>22000.0</c:v>
                </c:pt>
                <c:pt idx="13">
                  <c:v>22500.0</c:v>
                </c:pt>
                <c:pt idx="14">
                  <c:v>23000.0</c:v>
                </c:pt>
                <c:pt idx="15">
                  <c:v>22800.0</c:v>
                </c:pt>
                <c:pt idx="16">
                  <c:v>21000.0</c:v>
                </c:pt>
                <c:pt idx="17">
                  <c:v>20000.0</c:v>
                </c:pt>
                <c:pt idx="18">
                  <c:v>19400.0</c:v>
                </c:pt>
                <c:pt idx="19">
                  <c:v>21600.0</c:v>
                </c:pt>
                <c:pt idx="20">
                  <c:v>21600.0</c:v>
                </c:pt>
                <c:pt idx="21">
                  <c:v>20100.0</c:v>
                </c:pt>
                <c:pt idx="22">
                  <c:v>17600.0</c:v>
                </c:pt>
                <c:pt idx="23">
                  <c:v>15800.0</c:v>
                </c:pt>
              </c:numCache>
            </c:numRef>
          </c:val>
          <c:smooth val="0"/>
        </c:ser>
        <c:ser>
          <c:idx val="11"/>
          <c:order val="7"/>
          <c:tx>
            <c:strRef>
              <c:f>'Jun2010'!$R$5</c:f>
              <c:strCache>
                <c:ptCount val="1"/>
                <c:pt idx="0">
                  <c:v>15/Jun/2010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'Jun2010'!$R$7:$R$30</c:f>
              <c:numCache>
                <c:formatCode>#,##0</c:formatCode>
                <c:ptCount val="24"/>
                <c:pt idx="0">
                  <c:v>14600.0</c:v>
                </c:pt>
                <c:pt idx="1">
                  <c:v>13900.0</c:v>
                </c:pt>
                <c:pt idx="2">
                  <c:v>13800.0</c:v>
                </c:pt>
                <c:pt idx="3">
                  <c:v>13500.0</c:v>
                </c:pt>
                <c:pt idx="4">
                  <c:v>13500.0</c:v>
                </c:pt>
                <c:pt idx="5">
                  <c:v>14100.0</c:v>
                </c:pt>
                <c:pt idx="6">
                  <c:v>15200.0</c:v>
                </c:pt>
                <c:pt idx="7">
                  <c:v>18800.0</c:v>
                </c:pt>
                <c:pt idx="8">
                  <c:v>21500.0</c:v>
                </c:pt>
                <c:pt idx="9">
                  <c:v>21800.0</c:v>
                </c:pt>
                <c:pt idx="10">
                  <c:v>22300.0</c:v>
                </c:pt>
                <c:pt idx="11">
                  <c:v>19400.0</c:v>
                </c:pt>
                <c:pt idx="12">
                  <c:v>20600.0</c:v>
                </c:pt>
                <c:pt idx="13">
                  <c:v>22100.0</c:v>
                </c:pt>
                <c:pt idx="14">
                  <c:v>21900.0</c:v>
                </c:pt>
                <c:pt idx="15">
                  <c:v>21000.0</c:v>
                </c:pt>
                <c:pt idx="16">
                  <c:v>19800.0</c:v>
                </c:pt>
                <c:pt idx="17">
                  <c:v>18800.0</c:v>
                </c:pt>
                <c:pt idx="18">
                  <c:v>19100.0</c:v>
                </c:pt>
                <c:pt idx="19">
                  <c:v>22100.0</c:v>
                </c:pt>
                <c:pt idx="20">
                  <c:v>21200.0</c:v>
                </c:pt>
                <c:pt idx="21">
                  <c:v>19900.0</c:v>
                </c:pt>
                <c:pt idx="22">
                  <c:v>17600.0</c:v>
                </c:pt>
                <c:pt idx="23">
                  <c:v>16900.0</c:v>
                </c:pt>
              </c:numCache>
            </c:numRef>
          </c:val>
          <c:smooth val="0"/>
        </c:ser>
        <c:ser>
          <c:idx val="13"/>
          <c:order val="8"/>
          <c:tx>
            <c:strRef>
              <c:f>'Jun2010'!$T$5</c:f>
              <c:strCache>
                <c:ptCount val="1"/>
                <c:pt idx="0">
                  <c:v>17/Jun/2010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'Jun2010'!$T$7:$T$30</c:f>
              <c:numCache>
                <c:formatCode>#,##0</c:formatCode>
                <c:ptCount val="24"/>
                <c:pt idx="0">
                  <c:v>14400.0</c:v>
                </c:pt>
                <c:pt idx="1">
                  <c:v>13800.0</c:v>
                </c:pt>
                <c:pt idx="2">
                  <c:v>13700.0</c:v>
                </c:pt>
                <c:pt idx="3">
                  <c:v>13500.0</c:v>
                </c:pt>
                <c:pt idx="4">
                  <c:v>13400.0</c:v>
                </c:pt>
                <c:pt idx="5">
                  <c:v>13500.0</c:v>
                </c:pt>
                <c:pt idx="6">
                  <c:v>15300.0</c:v>
                </c:pt>
                <c:pt idx="7">
                  <c:v>17600.0</c:v>
                </c:pt>
                <c:pt idx="8">
                  <c:v>20600.0</c:v>
                </c:pt>
                <c:pt idx="9">
                  <c:v>22100.0</c:v>
                </c:pt>
                <c:pt idx="10">
                  <c:v>21600.0</c:v>
                </c:pt>
                <c:pt idx="11">
                  <c:v>22000.0</c:v>
                </c:pt>
                <c:pt idx="12">
                  <c:v>21500.0</c:v>
                </c:pt>
                <c:pt idx="13">
                  <c:v>21200.0</c:v>
                </c:pt>
                <c:pt idx="14">
                  <c:v>22200.0</c:v>
                </c:pt>
                <c:pt idx="15">
                  <c:v>21600.0</c:v>
                </c:pt>
                <c:pt idx="16">
                  <c:v>18800.0</c:v>
                </c:pt>
                <c:pt idx="17">
                  <c:v>17900.0</c:v>
                </c:pt>
                <c:pt idx="18">
                  <c:v>19000.0</c:v>
                </c:pt>
                <c:pt idx="19">
                  <c:v>22700.0</c:v>
                </c:pt>
                <c:pt idx="20">
                  <c:v>22400.0</c:v>
                </c:pt>
                <c:pt idx="21">
                  <c:v>20900.0</c:v>
                </c:pt>
                <c:pt idx="22">
                  <c:v>17100.0</c:v>
                </c:pt>
                <c:pt idx="23">
                  <c:v>15200.0</c:v>
                </c:pt>
              </c:numCache>
            </c:numRef>
          </c:val>
          <c:smooth val="0"/>
        </c:ser>
        <c:ser>
          <c:idx val="14"/>
          <c:order val="9"/>
          <c:tx>
            <c:strRef>
              <c:f>'Jun2010'!$U$5</c:f>
              <c:strCache>
                <c:ptCount val="1"/>
                <c:pt idx="0">
                  <c:v>18/Jun/2010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'Jun2010'!$U$7:$U$30</c:f>
              <c:numCache>
                <c:formatCode>#,##0</c:formatCode>
                <c:ptCount val="24"/>
                <c:pt idx="0">
                  <c:v>14100.0</c:v>
                </c:pt>
                <c:pt idx="1">
                  <c:v>13700.0</c:v>
                </c:pt>
                <c:pt idx="2">
                  <c:v>13400.0</c:v>
                </c:pt>
                <c:pt idx="3">
                  <c:v>13200.0</c:v>
                </c:pt>
                <c:pt idx="4">
                  <c:v>13400.0</c:v>
                </c:pt>
                <c:pt idx="5">
                  <c:v>13800.0</c:v>
                </c:pt>
                <c:pt idx="6">
                  <c:v>15200.0</c:v>
                </c:pt>
                <c:pt idx="7">
                  <c:v>18500.0</c:v>
                </c:pt>
                <c:pt idx="8">
                  <c:v>20000.0</c:v>
                </c:pt>
                <c:pt idx="9">
                  <c:v>20800.0</c:v>
                </c:pt>
                <c:pt idx="10">
                  <c:v>21600.0</c:v>
                </c:pt>
                <c:pt idx="11">
                  <c:v>22100.0</c:v>
                </c:pt>
                <c:pt idx="12">
                  <c:v>21500.0</c:v>
                </c:pt>
                <c:pt idx="13">
                  <c:v>21300.0</c:v>
                </c:pt>
                <c:pt idx="14">
                  <c:v>21100.0</c:v>
                </c:pt>
                <c:pt idx="15">
                  <c:v>21300.0</c:v>
                </c:pt>
                <c:pt idx="16">
                  <c:v>19300.0</c:v>
                </c:pt>
                <c:pt idx="17">
                  <c:v>19200.0</c:v>
                </c:pt>
                <c:pt idx="18">
                  <c:v>19200.0</c:v>
                </c:pt>
                <c:pt idx="19">
                  <c:v>21500.0</c:v>
                </c:pt>
                <c:pt idx="20">
                  <c:v>21000.0</c:v>
                </c:pt>
                <c:pt idx="21">
                  <c:v>19900.0</c:v>
                </c:pt>
                <c:pt idx="22">
                  <c:v>18500.0</c:v>
                </c:pt>
                <c:pt idx="23">
                  <c:v>14700.0</c:v>
                </c:pt>
              </c:numCache>
            </c:numRef>
          </c:val>
          <c:smooth val="0"/>
        </c:ser>
        <c:ser>
          <c:idx val="17"/>
          <c:order val="10"/>
          <c:tx>
            <c:strRef>
              <c:f>'Jun2010'!$Z$5</c:f>
              <c:strCache>
                <c:ptCount val="1"/>
                <c:pt idx="0">
                  <c:v>23/Jun/2010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'Jun2010'!$Z$7:$Z$30</c:f>
              <c:numCache>
                <c:formatCode>#,##0</c:formatCode>
                <c:ptCount val="24"/>
                <c:pt idx="0">
                  <c:v>13100.0</c:v>
                </c:pt>
                <c:pt idx="1">
                  <c:v>13900.0</c:v>
                </c:pt>
                <c:pt idx="2">
                  <c:v>13700.0</c:v>
                </c:pt>
                <c:pt idx="3">
                  <c:v>13500.0</c:v>
                </c:pt>
                <c:pt idx="4">
                  <c:v>13400.0</c:v>
                </c:pt>
                <c:pt idx="5">
                  <c:v>14900.0</c:v>
                </c:pt>
                <c:pt idx="6">
                  <c:v>17500.0</c:v>
                </c:pt>
                <c:pt idx="7">
                  <c:v>17600.0</c:v>
                </c:pt>
                <c:pt idx="8">
                  <c:v>20600.0</c:v>
                </c:pt>
                <c:pt idx="9">
                  <c:v>21200.0</c:v>
                </c:pt>
                <c:pt idx="10">
                  <c:v>22300.0</c:v>
                </c:pt>
                <c:pt idx="11">
                  <c:v>22600.0</c:v>
                </c:pt>
                <c:pt idx="12">
                  <c:v>22200.0</c:v>
                </c:pt>
                <c:pt idx="13">
                  <c:v>21400.0</c:v>
                </c:pt>
                <c:pt idx="14">
                  <c:v>22000.0</c:v>
                </c:pt>
                <c:pt idx="15">
                  <c:v>21900.0</c:v>
                </c:pt>
                <c:pt idx="16">
                  <c:v>20200.0</c:v>
                </c:pt>
                <c:pt idx="17">
                  <c:v>18000.0</c:v>
                </c:pt>
                <c:pt idx="18">
                  <c:v>19300.0</c:v>
                </c:pt>
                <c:pt idx="19">
                  <c:v>21800.0</c:v>
                </c:pt>
                <c:pt idx="20">
                  <c:v>21300.0</c:v>
                </c:pt>
                <c:pt idx="21">
                  <c:v>21100.0</c:v>
                </c:pt>
                <c:pt idx="22">
                  <c:v>17500.0</c:v>
                </c:pt>
                <c:pt idx="23">
                  <c:v>15700.0</c:v>
                </c:pt>
              </c:numCache>
            </c:numRef>
          </c:val>
          <c:smooth val="0"/>
        </c:ser>
        <c:ser>
          <c:idx val="22"/>
          <c:order val="11"/>
          <c:tx>
            <c:strRef>
              <c:f>'Jun2010'!$AP$4:$AP$5</c:f>
              <c:strCache>
                <c:ptCount val="1"/>
                <c:pt idx="0">
                  <c:v>Máxima dias Semana</c:v>
                </c:pt>
              </c:strCache>
            </c:strRef>
          </c:tx>
          <c:val>
            <c:numRef>
              <c:f>'Jun2010'!$AP$7:$AP$30</c:f>
              <c:numCache>
                <c:formatCode>#,##0</c:formatCode>
                <c:ptCount val="24"/>
                <c:pt idx="0">
                  <c:v>15600.0</c:v>
                </c:pt>
                <c:pt idx="1">
                  <c:v>14300.0</c:v>
                </c:pt>
                <c:pt idx="2">
                  <c:v>15000.0</c:v>
                </c:pt>
                <c:pt idx="3">
                  <c:v>14600.0</c:v>
                </c:pt>
                <c:pt idx="4">
                  <c:v>14700.0</c:v>
                </c:pt>
                <c:pt idx="5">
                  <c:v>15300.0</c:v>
                </c:pt>
                <c:pt idx="6">
                  <c:v>17700.0</c:v>
                </c:pt>
                <c:pt idx="7">
                  <c:v>19800.0</c:v>
                </c:pt>
                <c:pt idx="8">
                  <c:v>23100.0</c:v>
                </c:pt>
                <c:pt idx="9">
                  <c:v>23600.0</c:v>
                </c:pt>
                <c:pt idx="10">
                  <c:v>23500.0</c:v>
                </c:pt>
                <c:pt idx="11">
                  <c:v>23400.0</c:v>
                </c:pt>
                <c:pt idx="12">
                  <c:v>23800.0</c:v>
                </c:pt>
                <c:pt idx="13">
                  <c:v>23000.0</c:v>
                </c:pt>
                <c:pt idx="14">
                  <c:v>24000.0</c:v>
                </c:pt>
                <c:pt idx="15">
                  <c:v>23200.0</c:v>
                </c:pt>
                <c:pt idx="16">
                  <c:v>22100.0</c:v>
                </c:pt>
                <c:pt idx="17">
                  <c:v>21100.0</c:v>
                </c:pt>
                <c:pt idx="18">
                  <c:v>20700.0</c:v>
                </c:pt>
                <c:pt idx="19">
                  <c:v>22800.0</c:v>
                </c:pt>
                <c:pt idx="20">
                  <c:v>22400.0</c:v>
                </c:pt>
                <c:pt idx="21">
                  <c:v>21100.0</c:v>
                </c:pt>
                <c:pt idx="22">
                  <c:v>19100.0</c:v>
                </c:pt>
                <c:pt idx="23">
                  <c:v>17800.0</c:v>
                </c:pt>
              </c:numCache>
            </c:numRef>
          </c:val>
          <c:smooth val="0"/>
        </c:ser>
        <c:ser>
          <c:idx val="24"/>
          <c:order val="12"/>
          <c:tx>
            <c:strRef>
              <c:f>'Jun2010'!$AH$5</c:f>
              <c:strCache>
                <c:ptCount val="1"/>
                <c:pt idx="0">
                  <c:v>1/Jul/2010</c:v>
                </c:pt>
              </c:strCache>
            </c:strRef>
          </c:tx>
          <c:val>
            <c:numRef>
              <c:f>'Jun2010'!$AH$7:$AH$30</c:f>
            </c:numRef>
          </c:val>
          <c:smooth val="0"/>
        </c:ser>
        <c:ser>
          <c:idx val="25"/>
          <c:order val="13"/>
          <c:tx>
            <c:strRef>
              <c:f>'Jun2010'!$AI$5</c:f>
              <c:strCache>
                <c:ptCount val="1"/>
                <c:pt idx="0">
                  <c:v>2/Jul/2010</c:v>
                </c:pt>
              </c:strCache>
            </c:strRef>
          </c:tx>
          <c:val>
            <c:numRef>
              <c:f>'Jun2010'!$AI$7:$AI$30</c:f>
            </c:numRef>
          </c:val>
          <c:smooth val="0"/>
        </c:ser>
        <c:ser>
          <c:idx val="26"/>
          <c:order val="14"/>
          <c:tx>
            <c:strRef>
              <c:f>'Jun2010'!$AL$5</c:f>
              <c:strCache>
                <c:ptCount val="1"/>
                <c:pt idx="0">
                  <c:v>5/Jul/2010</c:v>
                </c:pt>
              </c:strCache>
            </c:strRef>
          </c:tx>
          <c:val>
            <c:numRef>
              <c:f>'Jun2010'!$AL$7:$AL$30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4262712"/>
        <c:axId val="-2054259816"/>
      </c:lineChart>
      <c:catAx>
        <c:axId val="-2054262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54259816"/>
        <c:crosses val="autoZero"/>
        <c:auto val="1"/>
        <c:lblAlgn val="ctr"/>
        <c:lblOffset val="100"/>
        <c:noMultiLvlLbl val="0"/>
      </c:catAx>
      <c:valAx>
        <c:axId val="-20542598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5426271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-SABADOS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8"/>
          <c:order val="0"/>
          <c:tx>
            <c:strRef>
              <c:f>'Jun2010'!$H$5</c:f>
              <c:strCache>
                <c:ptCount val="1"/>
                <c:pt idx="0">
                  <c:v>5/Jun/2010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'Jun2010'!$H$7:$H$30</c:f>
              <c:numCache>
                <c:formatCode>#,##0</c:formatCode>
                <c:ptCount val="24"/>
                <c:pt idx="0">
                  <c:v>15000.0</c:v>
                </c:pt>
                <c:pt idx="1">
                  <c:v>14100.0</c:v>
                </c:pt>
                <c:pt idx="2">
                  <c:v>13600.0</c:v>
                </c:pt>
                <c:pt idx="3">
                  <c:v>13400.0</c:v>
                </c:pt>
                <c:pt idx="4">
                  <c:v>13200.0</c:v>
                </c:pt>
                <c:pt idx="5">
                  <c:v>13300.0</c:v>
                </c:pt>
                <c:pt idx="6">
                  <c:v>13000.0</c:v>
                </c:pt>
                <c:pt idx="7">
                  <c:v>15300.0</c:v>
                </c:pt>
                <c:pt idx="8">
                  <c:v>15700.0</c:v>
                </c:pt>
                <c:pt idx="9">
                  <c:v>18200.0</c:v>
                </c:pt>
                <c:pt idx="10">
                  <c:v>17900.0</c:v>
                </c:pt>
                <c:pt idx="11">
                  <c:v>18200.0</c:v>
                </c:pt>
                <c:pt idx="12">
                  <c:v>18500.0</c:v>
                </c:pt>
                <c:pt idx="13">
                  <c:v>18000.0</c:v>
                </c:pt>
                <c:pt idx="14">
                  <c:v>17800.0</c:v>
                </c:pt>
                <c:pt idx="15">
                  <c:v>17100.0</c:v>
                </c:pt>
                <c:pt idx="16">
                  <c:v>16900.0</c:v>
                </c:pt>
                <c:pt idx="17">
                  <c:v>16700.0</c:v>
                </c:pt>
                <c:pt idx="18">
                  <c:v>18800.0</c:v>
                </c:pt>
                <c:pt idx="19">
                  <c:v>21200.0</c:v>
                </c:pt>
                <c:pt idx="20">
                  <c:v>21000.0</c:v>
                </c:pt>
                <c:pt idx="21">
                  <c:v>19800.0</c:v>
                </c:pt>
                <c:pt idx="22">
                  <c:v>17100.0</c:v>
                </c:pt>
                <c:pt idx="23">
                  <c:v>16400.0</c:v>
                </c:pt>
              </c:numCache>
            </c:numRef>
          </c:val>
          <c:smooth val="0"/>
        </c:ser>
        <c:ser>
          <c:idx val="19"/>
          <c:order val="1"/>
          <c:tx>
            <c:strRef>
              <c:f>'Jun2010'!$O$5</c:f>
              <c:strCache>
                <c:ptCount val="1"/>
                <c:pt idx="0">
                  <c:v>12/Jun/2010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'Jun2010'!$O$7:$O$30</c:f>
              <c:numCache>
                <c:formatCode>#,##0</c:formatCode>
                <c:ptCount val="24"/>
                <c:pt idx="0">
                  <c:v>15500.0</c:v>
                </c:pt>
                <c:pt idx="1">
                  <c:v>14600.0</c:v>
                </c:pt>
                <c:pt idx="2">
                  <c:v>14200.0</c:v>
                </c:pt>
                <c:pt idx="3">
                  <c:v>14000.0</c:v>
                </c:pt>
                <c:pt idx="4">
                  <c:v>13800.0</c:v>
                </c:pt>
                <c:pt idx="5">
                  <c:v>14000.0</c:v>
                </c:pt>
                <c:pt idx="6">
                  <c:v>14400.0</c:v>
                </c:pt>
                <c:pt idx="7">
                  <c:v>16900.0</c:v>
                </c:pt>
                <c:pt idx="8">
                  <c:v>17600.0</c:v>
                </c:pt>
                <c:pt idx="9">
                  <c:v>18500.0</c:v>
                </c:pt>
                <c:pt idx="10">
                  <c:v>19000.0</c:v>
                </c:pt>
                <c:pt idx="11">
                  <c:v>19100.0</c:v>
                </c:pt>
                <c:pt idx="12">
                  <c:v>18900.0</c:v>
                </c:pt>
                <c:pt idx="13">
                  <c:v>18000.0</c:v>
                </c:pt>
                <c:pt idx="14">
                  <c:v>17600.0</c:v>
                </c:pt>
                <c:pt idx="15">
                  <c:v>17100.0</c:v>
                </c:pt>
                <c:pt idx="16">
                  <c:v>17400.0</c:v>
                </c:pt>
                <c:pt idx="17">
                  <c:v>16900.0</c:v>
                </c:pt>
                <c:pt idx="18">
                  <c:v>17800.0</c:v>
                </c:pt>
                <c:pt idx="19">
                  <c:v>22100.0</c:v>
                </c:pt>
                <c:pt idx="20">
                  <c:v>21100.0</c:v>
                </c:pt>
                <c:pt idx="21">
                  <c:v>19900.0</c:v>
                </c:pt>
                <c:pt idx="22">
                  <c:v>17700.0</c:v>
                </c:pt>
                <c:pt idx="23">
                  <c:v>16300.0</c:v>
                </c:pt>
              </c:numCache>
            </c:numRef>
          </c:val>
          <c:smooth val="0"/>
        </c:ser>
        <c:ser>
          <c:idx val="20"/>
          <c:order val="2"/>
          <c:tx>
            <c:strRef>
              <c:f>'Jun2010'!$V$5</c:f>
              <c:strCache>
                <c:ptCount val="1"/>
                <c:pt idx="0">
                  <c:v>19/Jun/2010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'Jun2010'!$V$7:$V$30</c:f>
              <c:numCache>
                <c:formatCode>#,##0</c:formatCode>
                <c:ptCount val="24"/>
                <c:pt idx="0">
                  <c:v>15000.0</c:v>
                </c:pt>
                <c:pt idx="1">
                  <c:v>14100.0</c:v>
                </c:pt>
                <c:pt idx="2">
                  <c:v>13500.0</c:v>
                </c:pt>
                <c:pt idx="3">
                  <c:v>13300.0</c:v>
                </c:pt>
                <c:pt idx="4">
                  <c:v>13200.0</c:v>
                </c:pt>
                <c:pt idx="5">
                  <c:v>13700.0</c:v>
                </c:pt>
                <c:pt idx="6">
                  <c:v>13900.0</c:v>
                </c:pt>
                <c:pt idx="7">
                  <c:v>16400.0</c:v>
                </c:pt>
                <c:pt idx="8">
                  <c:v>16400.0</c:v>
                </c:pt>
                <c:pt idx="9">
                  <c:v>17500.0</c:v>
                </c:pt>
                <c:pt idx="10">
                  <c:v>19100.0</c:v>
                </c:pt>
                <c:pt idx="11">
                  <c:v>18400.0</c:v>
                </c:pt>
                <c:pt idx="12">
                  <c:v>19000.0</c:v>
                </c:pt>
                <c:pt idx="13">
                  <c:v>19600.0</c:v>
                </c:pt>
                <c:pt idx="14">
                  <c:v>19300.0</c:v>
                </c:pt>
                <c:pt idx="15">
                  <c:v>17300.0</c:v>
                </c:pt>
                <c:pt idx="16">
                  <c:v>15900.0</c:v>
                </c:pt>
                <c:pt idx="17">
                  <c:v>16600.0</c:v>
                </c:pt>
                <c:pt idx="18">
                  <c:v>18500.0</c:v>
                </c:pt>
                <c:pt idx="19">
                  <c:v>21100.0</c:v>
                </c:pt>
                <c:pt idx="20">
                  <c:v>20900.0</c:v>
                </c:pt>
                <c:pt idx="21">
                  <c:v>19900.0</c:v>
                </c:pt>
                <c:pt idx="22">
                  <c:v>17700.0</c:v>
                </c:pt>
                <c:pt idx="23">
                  <c:v>14200.0</c:v>
                </c:pt>
              </c:numCache>
            </c:numRef>
          </c:val>
          <c:smooth val="0"/>
        </c:ser>
        <c:ser>
          <c:idx val="22"/>
          <c:order val="3"/>
          <c:tx>
            <c:strRef>
              <c:f>'Jun2010'!$AQ$4:$AQ$5</c:f>
              <c:strCache>
                <c:ptCount val="1"/>
                <c:pt idx="0">
                  <c:v>Máxima Sabads</c:v>
                </c:pt>
              </c:strCache>
            </c:strRef>
          </c:tx>
          <c:val>
            <c:numRef>
              <c:f>'Jun2010'!$AQ$7:$AQ$30</c:f>
              <c:numCache>
                <c:formatCode>#,##0</c:formatCode>
                <c:ptCount val="24"/>
                <c:pt idx="0">
                  <c:v>15500.0</c:v>
                </c:pt>
                <c:pt idx="1">
                  <c:v>14600.0</c:v>
                </c:pt>
                <c:pt idx="2">
                  <c:v>14200.0</c:v>
                </c:pt>
                <c:pt idx="3">
                  <c:v>14000.0</c:v>
                </c:pt>
                <c:pt idx="4">
                  <c:v>13800.0</c:v>
                </c:pt>
                <c:pt idx="5">
                  <c:v>14000.0</c:v>
                </c:pt>
                <c:pt idx="6">
                  <c:v>14400.0</c:v>
                </c:pt>
                <c:pt idx="7">
                  <c:v>16900.0</c:v>
                </c:pt>
                <c:pt idx="8">
                  <c:v>17700.0</c:v>
                </c:pt>
                <c:pt idx="9">
                  <c:v>18500.0</c:v>
                </c:pt>
                <c:pt idx="10">
                  <c:v>19100.0</c:v>
                </c:pt>
                <c:pt idx="11">
                  <c:v>19200.0</c:v>
                </c:pt>
                <c:pt idx="12">
                  <c:v>19000.0</c:v>
                </c:pt>
                <c:pt idx="13">
                  <c:v>19600.0</c:v>
                </c:pt>
                <c:pt idx="14">
                  <c:v>19300.0</c:v>
                </c:pt>
                <c:pt idx="15">
                  <c:v>17300.0</c:v>
                </c:pt>
                <c:pt idx="16">
                  <c:v>17400.0</c:v>
                </c:pt>
                <c:pt idx="17">
                  <c:v>16900.0</c:v>
                </c:pt>
                <c:pt idx="18">
                  <c:v>18800.0</c:v>
                </c:pt>
                <c:pt idx="19">
                  <c:v>22100.0</c:v>
                </c:pt>
                <c:pt idx="20">
                  <c:v>21300.0</c:v>
                </c:pt>
                <c:pt idx="21">
                  <c:v>20100.0</c:v>
                </c:pt>
                <c:pt idx="22">
                  <c:v>18200.0</c:v>
                </c:pt>
                <c:pt idx="23">
                  <c:v>16500.0</c:v>
                </c:pt>
              </c:numCache>
            </c:numRef>
          </c:val>
          <c:smooth val="0"/>
        </c:ser>
        <c:ser>
          <c:idx val="0"/>
          <c:order val="4"/>
          <c:tx>
            <c:strRef>
              <c:f>'Jun2010'!$AJ$5</c:f>
              <c:strCache>
                <c:ptCount val="1"/>
                <c:pt idx="0">
                  <c:v>3/Jul/2010</c:v>
                </c:pt>
              </c:strCache>
            </c:strRef>
          </c:tx>
          <c:val>
            <c:numRef>
              <c:f>'Jun2010'!$AJ$7:$AJ$30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4616440"/>
        <c:axId val="-2054613320"/>
      </c:lineChart>
      <c:catAx>
        <c:axId val="-2054616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54613320"/>
        <c:crosses val="autoZero"/>
        <c:auto val="1"/>
        <c:lblAlgn val="ctr"/>
        <c:lblOffset val="100"/>
        <c:noMultiLvlLbl val="0"/>
      </c:catAx>
      <c:valAx>
        <c:axId val="-20546133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546164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-DOMINGOS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'Jun2010'!$B$5</c:f>
              <c:strCache>
                <c:ptCount val="1"/>
                <c:pt idx="0">
                  <c:v>1/Mai/2011</c:v>
                </c:pt>
              </c:strCache>
            </c:strRef>
          </c:tx>
          <c:val>
            <c:numRef>
              <c:f>'Jun2010'!$B$7:$B$30</c:f>
            </c:numRef>
          </c:val>
          <c:smooth val="0"/>
        </c:ser>
        <c:ser>
          <c:idx val="18"/>
          <c:order val="1"/>
          <c:tx>
            <c:strRef>
              <c:f>'Jun2010'!$I$5</c:f>
              <c:strCache>
                <c:ptCount val="1"/>
                <c:pt idx="0">
                  <c:v>6/Jun/2010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'Jun2010'!$I$7:$I$30</c:f>
              <c:numCache>
                <c:formatCode>#,##0</c:formatCode>
                <c:ptCount val="24"/>
                <c:pt idx="0">
                  <c:v>15000.0</c:v>
                </c:pt>
                <c:pt idx="1">
                  <c:v>14400.0</c:v>
                </c:pt>
                <c:pt idx="2">
                  <c:v>13900.0</c:v>
                </c:pt>
                <c:pt idx="3">
                  <c:v>13800.0</c:v>
                </c:pt>
                <c:pt idx="4">
                  <c:v>13500.0</c:v>
                </c:pt>
                <c:pt idx="5">
                  <c:v>13500.0</c:v>
                </c:pt>
                <c:pt idx="6">
                  <c:v>13500.0</c:v>
                </c:pt>
                <c:pt idx="7">
                  <c:v>14300.0</c:v>
                </c:pt>
                <c:pt idx="8">
                  <c:v>15500.0</c:v>
                </c:pt>
                <c:pt idx="9">
                  <c:v>16100.0</c:v>
                </c:pt>
                <c:pt idx="10">
                  <c:v>16900.0</c:v>
                </c:pt>
                <c:pt idx="11">
                  <c:v>16900.0</c:v>
                </c:pt>
                <c:pt idx="12">
                  <c:v>17300.0</c:v>
                </c:pt>
                <c:pt idx="13">
                  <c:v>17300.0</c:v>
                </c:pt>
                <c:pt idx="14">
                  <c:v>16600.0</c:v>
                </c:pt>
                <c:pt idx="15">
                  <c:v>16200.0</c:v>
                </c:pt>
                <c:pt idx="16">
                  <c:v>15800.0</c:v>
                </c:pt>
                <c:pt idx="17">
                  <c:v>15600.0</c:v>
                </c:pt>
                <c:pt idx="18">
                  <c:v>16700.0</c:v>
                </c:pt>
                <c:pt idx="19">
                  <c:v>20300.0</c:v>
                </c:pt>
                <c:pt idx="20">
                  <c:v>20300.0</c:v>
                </c:pt>
                <c:pt idx="21">
                  <c:v>19500.0</c:v>
                </c:pt>
                <c:pt idx="22">
                  <c:v>17300.0</c:v>
                </c:pt>
                <c:pt idx="23">
                  <c:v>15700.0</c:v>
                </c:pt>
              </c:numCache>
            </c:numRef>
          </c:val>
          <c:smooth val="0"/>
        </c:ser>
        <c:ser>
          <c:idx val="19"/>
          <c:order val="2"/>
          <c:tx>
            <c:strRef>
              <c:f>'Jun2010'!$P$5</c:f>
              <c:strCache>
                <c:ptCount val="1"/>
                <c:pt idx="0">
                  <c:v>13/Jun/2010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'Jun2010'!$P$7:$P$30</c:f>
              <c:numCache>
                <c:formatCode>#,##0</c:formatCode>
                <c:ptCount val="24"/>
                <c:pt idx="0">
                  <c:v>15300.0</c:v>
                </c:pt>
                <c:pt idx="1">
                  <c:v>14400.0</c:v>
                </c:pt>
                <c:pt idx="2">
                  <c:v>14000.0</c:v>
                </c:pt>
                <c:pt idx="3">
                  <c:v>13800.0</c:v>
                </c:pt>
                <c:pt idx="4">
                  <c:v>13700.0</c:v>
                </c:pt>
                <c:pt idx="5">
                  <c:v>13600.0</c:v>
                </c:pt>
                <c:pt idx="6">
                  <c:v>14200.0</c:v>
                </c:pt>
                <c:pt idx="7">
                  <c:v>14500.0</c:v>
                </c:pt>
                <c:pt idx="8">
                  <c:v>15600.0</c:v>
                </c:pt>
                <c:pt idx="9">
                  <c:v>16300.0</c:v>
                </c:pt>
                <c:pt idx="10">
                  <c:v>16600.0</c:v>
                </c:pt>
                <c:pt idx="11">
                  <c:v>17000.0</c:v>
                </c:pt>
                <c:pt idx="12">
                  <c:v>17400.0</c:v>
                </c:pt>
                <c:pt idx="13">
                  <c:v>17300.0</c:v>
                </c:pt>
                <c:pt idx="14">
                  <c:v>16500.0</c:v>
                </c:pt>
                <c:pt idx="15">
                  <c:v>16400.0</c:v>
                </c:pt>
                <c:pt idx="16">
                  <c:v>16300.0</c:v>
                </c:pt>
                <c:pt idx="17">
                  <c:v>16300.0</c:v>
                </c:pt>
                <c:pt idx="18">
                  <c:v>18200.0</c:v>
                </c:pt>
                <c:pt idx="19">
                  <c:v>20400.0</c:v>
                </c:pt>
                <c:pt idx="20">
                  <c:v>20200.0</c:v>
                </c:pt>
                <c:pt idx="21">
                  <c:v>19500.0</c:v>
                </c:pt>
                <c:pt idx="22">
                  <c:v>17500.0</c:v>
                </c:pt>
                <c:pt idx="23">
                  <c:v>16000.0</c:v>
                </c:pt>
              </c:numCache>
            </c:numRef>
          </c:val>
          <c:smooth val="0"/>
        </c:ser>
        <c:ser>
          <c:idx val="20"/>
          <c:order val="3"/>
          <c:tx>
            <c:strRef>
              <c:f>'Jun2010'!$W$5</c:f>
              <c:strCache>
                <c:ptCount val="1"/>
                <c:pt idx="0">
                  <c:v>20/Jun/2010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'Jun2010'!$W$7:$W$30</c:f>
              <c:numCache>
                <c:formatCode>#,##0</c:formatCode>
                <c:ptCount val="24"/>
                <c:pt idx="0">
                  <c:v>14900.0</c:v>
                </c:pt>
                <c:pt idx="1">
                  <c:v>14400.0</c:v>
                </c:pt>
                <c:pt idx="2">
                  <c:v>14100.0</c:v>
                </c:pt>
                <c:pt idx="3">
                  <c:v>13700.0</c:v>
                </c:pt>
                <c:pt idx="4">
                  <c:v>13600.0</c:v>
                </c:pt>
                <c:pt idx="5">
                  <c:v>13400.0</c:v>
                </c:pt>
                <c:pt idx="6">
                  <c:v>13300.0</c:v>
                </c:pt>
                <c:pt idx="7">
                  <c:v>14100.0</c:v>
                </c:pt>
                <c:pt idx="8">
                  <c:v>15100.0</c:v>
                </c:pt>
                <c:pt idx="9">
                  <c:v>15800.0</c:v>
                </c:pt>
                <c:pt idx="10">
                  <c:v>16200.0</c:v>
                </c:pt>
                <c:pt idx="11">
                  <c:v>15400.0</c:v>
                </c:pt>
                <c:pt idx="12">
                  <c:v>17100.0</c:v>
                </c:pt>
                <c:pt idx="13">
                  <c:v>16800.0</c:v>
                </c:pt>
                <c:pt idx="14">
                  <c:v>16600.0</c:v>
                </c:pt>
                <c:pt idx="15">
                  <c:v>16300.0</c:v>
                </c:pt>
                <c:pt idx="16">
                  <c:v>16100.0</c:v>
                </c:pt>
                <c:pt idx="17">
                  <c:v>16100.0</c:v>
                </c:pt>
                <c:pt idx="18">
                  <c:v>16800.0</c:v>
                </c:pt>
                <c:pt idx="19">
                  <c:v>20400.0</c:v>
                </c:pt>
                <c:pt idx="20">
                  <c:v>20400.0</c:v>
                </c:pt>
                <c:pt idx="21">
                  <c:v>19500.0</c:v>
                </c:pt>
                <c:pt idx="22">
                  <c:v>17300.0</c:v>
                </c:pt>
                <c:pt idx="23">
                  <c:v>15500.0</c:v>
                </c:pt>
              </c:numCache>
            </c:numRef>
          </c:val>
          <c:smooth val="0"/>
        </c:ser>
        <c:ser>
          <c:idx val="21"/>
          <c:order val="4"/>
          <c:tx>
            <c:strRef>
              <c:f>'Jun2010'!$AD$5</c:f>
              <c:strCache>
                <c:ptCount val="1"/>
                <c:pt idx="0">
                  <c:v>27/Jun/2010</c:v>
                </c:pt>
              </c:strCache>
            </c:strRef>
          </c:tx>
          <c:cat>
            <c:strRef>
              <c:f>'Jun2010'!$A$7:$A$30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'Jun2010'!$AD$7:$AD$30</c:f>
              <c:numCache>
                <c:formatCode>#,##0</c:formatCode>
                <c:ptCount val="24"/>
                <c:pt idx="0">
                  <c:v>15500.0</c:v>
                </c:pt>
                <c:pt idx="1">
                  <c:v>14600.0</c:v>
                </c:pt>
                <c:pt idx="2">
                  <c:v>14100.0</c:v>
                </c:pt>
                <c:pt idx="3">
                  <c:v>13800.0</c:v>
                </c:pt>
                <c:pt idx="4">
                  <c:v>13600.0</c:v>
                </c:pt>
                <c:pt idx="5">
                  <c:v>13400.0</c:v>
                </c:pt>
                <c:pt idx="6">
                  <c:v>13200.0</c:v>
                </c:pt>
                <c:pt idx="7">
                  <c:v>13600.0</c:v>
                </c:pt>
                <c:pt idx="8">
                  <c:v>14800.0</c:v>
                </c:pt>
                <c:pt idx="9">
                  <c:v>16100.0</c:v>
                </c:pt>
                <c:pt idx="10">
                  <c:v>16400.0</c:v>
                </c:pt>
                <c:pt idx="11">
                  <c:v>15300.0</c:v>
                </c:pt>
                <c:pt idx="12">
                  <c:v>17400.0</c:v>
                </c:pt>
                <c:pt idx="13">
                  <c:v>17400.0</c:v>
                </c:pt>
                <c:pt idx="14">
                  <c:v>17000.0</c:v>
                </c:pt>
                <c:pt idx="15">
                  <c:v>16500.0</c:v>
                </c:pt>
                <c:pt idx="16">
                  <c:v>16700.0</c:v>
                </c:pt>
                <c:pt idx="17">
                  <c:v>16600.0</c:v>
                </c:pt>
                <c:pt idx="18">
                  <c:v>17400.0</c:v>
                </c:pt>
                <c:pt idx="19">
                  <c:v>20100.0</c:v>
                </c:pt>
                <c:pt idx="20">
                  <c:v>20300.0</c:v>
                </c:pt>
                <c:pt idx="21">
                  <c:v>19500.0</c:v>
                </c:pt>
                <c:pt idx="22">
                  <c:v>18500.0</c:v>
                </c:pt>
                <c:pt idx="23">
                  <c:v>15700.0</c:v>
                </c:pt>
              </c:numCache>
            </c:numRef>
          </c:val>
          <c:smooth val="0"/>
        </c:ser>
        <c:ser>
          <c:idx val="22"/>
          <c:order val="5"/>
          <c:tx>
            <c:strRef>
              <c:f>'Jun2010'!$AR$4:$AR$5</c:f>
              <c:strCache>
                <c:ptCount val="1"/>
                <c:pt idx="0">
                  <c:v>Máxima Domingos</c:v>
                </c:pt>
              </c:strCache>
            </c:strRef>
          </c:tx>
          <c:val>
            <c:numRef>
              <c:f>'Jun2010'!$AR$7:$AR$30</c:f>
              <c:numCache>
                <c:formatCode>#,##0</c:formatCode>
                <c:ptCount val="24"/>
                <c:pt idx="0">
                  <c:v>15500.0</c:v>
                </c:pt>
                <c:pt idx="1">
                  <c:v>14600.0</c:v>
                </c:pt>
                <c:pt idx="2">
                  <c:v>14100.0</c:v>
                </c:pt>
                <c:pt idx="3">
                  <c:v>13800.0</c:v>
                </c:pt>
                <c:pt idx="4">
                  <c:v>13700.0</c:v>
                </c:pt>
                <c:pt idx="5">
                  <c:v>13600.0</c:v>
                </c:pt>
                <c:pt idx="6">
                  <c:v>14200.0</c:v>
                </c:pt>
                <c:pt idx="7">
                  <c:v>14500.0</c:v>
                </c:pt>
                <c:pt idx="8">
                  <c:v>15600.0</c:v>
                </c:pt>
                <c:pt idx="9">
                  <c:v>16300.0</c:v>
                </c:pt>
                <c:pt idx="10">
                  <c:v>16900.0</c:v>
                </c:pt>
                <c:pt idx="11">
                  <c:v>17000.0</c:v>
                </c:pt>
                <c:pt idx="12">
                  <c:v>17400.0</c:v>
                </c:pt>
                <c:pt idx="13">
                  <c:v>17400.0</c:v>
                </c:pt>
                <c:pt idx="14">
                  <c:v>17000.0</c:v>
                </c:pt>
                <c:pt idx="15">
                  <c:v>16500.0</c:v>
                </c:pt>
                <c:pt idx="16">
                  <c:v>16700.0</c:v>
                </c:pt>
                <c:pt idx="17">
                  <c:v>16600.0</c:v>
                </c:pt>
                <c:pt idx="18">
                  <c:v>18200.0</c:v>
                </c:pt>
                <c:pt idx="19">
                  <c:v>20400.0</c:v>
                </c:pt>
                <c:pt idx="20">
                  <c:v>20400.0</c:v>
                </c:pt>
                <c:pt idx="21">
                  <c:v>19500.0</c:v>
                </c:pt>
                <c:pt idx="22">
                  <c:v>18500.0</c:v>
                </c:pt>
                <c:pt idx="23">
                  <c:v>16000.0</c:v>
                </c:pt>
              </c:numCache>
            </c:numRef>
          </c:val>
          <c:smooth val="0"/>
        </c:ser>
        <c:ser>
          <c:idx val="1"/>
          <c:order val="6"/>
          <c:tx>
            <c:strRef>
              <c:f>'Jun2010'!$AK$5</c:f>
              <c:strCache>
                <c:ptCount val="1"/>
                <c:pt idx="0">
                  <c:v>4/Jul/2010</c:v>
                </c:pt>
              </c:strCache>
            </c:strRef>
          </c:tx>
          <c:val>
            <c:numRef>
              <c:f>'Jun2010'!$AK$7:$AK$30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4302088"/>
        <c:axId val="-2054299112"/>
      </c:lineChart>
      <c:catAx>
        <c:axId val="-2054302088"/>
        <c:scaling>
          <c:orientation val="minMax"/>
        </c:scaling>
        <c:delete val="0"/>
        <c:axPos val="b"/>
        <c:majorTickMark val="none"/>
        <c:minorTickMark val="none"/>
        <c:tickLblPos val="nextTo"/>
        <c:crossAx val="-2054299112"/>
        <c:crosses val="autoZero"/>
        <c:auto val="1"/>
        <c:lblAlgn val="ctr"/>
        <c:lblOffset val="100"/>
        <c:noMultiLvlLbl val="0"/>
      </c:catAx>
      <c:valAx>
        <c:axId val="-20542991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543020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Diagrama de Carga- DIAS DE SEMANA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'Jul2010'!$G$5</c:f>
              <c:strCache>
                <c:ptCount val="1"/>
                <c:pt idx="0">
                  <c:v>2/Jul/2011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'Jul2010'!$G$7:$G$30</c:f>
              <c:numCache>
                <c:formatCode>#,##0</c:formatCode>
                <c:ptCount val="24"/>
                <c:pt idx="0">
                  <c:v>15600.0</c:v>
                </c:pt>
                <c:pt idx="1">
                  <c:v>14900.0</c:v>
                </c:pt>
                <c:pt idx="2">
                  <c:v>14600.0</c:v>
                </c:pt>
                <c:pt idx="3">
                  <c:v>14500.0</c:v>
                </c:pt>
                <c:pt idx="4">
                  <c:v>14400.0</c:v>
                </c:pt>
                <c:pt idx="5">
                  <c:v>14600.0</c:v>
                </c:pt>
                <c:pt idx="6">
                  <c:v>15700.0</c:v>
                </c:pt>
                <c:pt idx="7">
                  <c:v>18500.0</c:v>
                </c:pt>
                <c:pt idx="8">
                  <c:v>20400.0</c:v>
                </c:pt>
                <c:pt idx="9">
                  <c:v>21300.0</c:v>
                </c:pt>
                <c:pt idx="10">
                  <c:v>22000.0</c:v>
                </c:pt>
                <c:pt idx="11">
                  <c:v>22100.0</c:v>
                </c:pt>
                <c:pt idx="12">
                  <c:v>22000.0</c:v>
                </c:pt>
                <c:pt idx="13">
                  <c:v>21400.0</c:v>
                </c:pt>
                <c:pt idx="14">
                  <c:v>21800.0</c:v>
                </c:pt>
                <c:pt idx="15">
                  <c:v>21600.0</c:v>
                </c:pt>
                <c:pt idx="16">
                  <c:v>22200.0</c:v>
                </c:pt>
                <c:pt idx="17">
                  <c:v>20800.0</c:v>
                </c:pt>
                <c:pt idx="18">
                  <c:v>20300.0</c:v>
                </c:pt>
                <c:pt idx="19">
                  <c:v>22500.0</c:v>
                </c:pt>
                <c:pt idx="20">
                  <c:v>22100.0</c:v>
                </c:pt>
                <c:pt idx="21">
                  <c:v>20700.0</c:v>
                </c:pt>
                <c:pt idx="22">
                  <c:v>18600.0</c:v>
                </c:pt>
                <c:pt idx="23">
                  <c:v>17400.0</c:v>
                </c:pt>
              </c:numCache>
            </c:numRef>
          </c:val>
          <c:smooth val="0"/>
        </c:ser>
        <c:ser>
          <c:idx val="5"/>
          <c:order val="1"/>
          <c:tx>
            <c:strRef>
              <c:f>'Jul2010'!$J$5</c:f>
              <c:strCache>
                <c:ptCount val="1"/>
                <c:pt idx="0">
                  <c:v>5/Jul/2011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'Jul2010'!$J$7:$J$30</c:f>
              <c:numCache>
                <c:formatCode>#,##0</c:formatCode>
                <c:ptCount val="24"/>
                <c:pt idx="0">
                  <c:v>15200.0</c:v>
                </c:pt>
                <c:pt idx="1">
                  <c:v>14600.0</c:v>
                </c:pt>
                <c:pt idx="2">
                  <c:v>14000.0</c:v>
                </c:pt>
                <c:pt idx="3">
                  <c:v>13800.0</c:v>
                </c:pt>
                <c:pt idx="4">
                  <c:v>13600.0</c:v>
                </c:pt>
                <c:pt idx="5">
                  <c:v>13800.0</c:v>
                </c:pt>
                <c:pt idx="6">
                  <c:v>13200.0</c:v>
                </c:pt>
                <c:pt idx="7">
                  <c:v>14400.0</c:v>
                </c:pt>
                <c:pt idx="8">
                  <c:v>16100.0</c:v>
                </c:pt>
                <c:pt idx="9">
                  <c:v>16600.0</c:v>
                </c:pt>
                <c:pt idx="10">
                  <c:v>17400.0</c:v>
                </c:pt>
                <c:pt idx="11">
                  <c:v>17800.0</c:v>
                </c:pt>
                <c:pt idx="12">
                  <c:v>18000.0</c:v>
                </c:pt>
                <c:pt idx="13">
                  <c:v>17900.0</c:v>
                </c:pt>
                <c:pt idx="14">
                  <c:v>17500.0</c:v>
                </c:pt>
                <c:pt idx="15">
                  <c:v>17100.0</c:v>
                </c:pt>
                <c:pt idx="16">
                  <c:v>17000.0</c:v>
                </c:pt>
                <c:pt idx="17">
                  <c:v>16800.0</c:v>
                </c:pt>
                <c:pt idx="18">
                  <c:v>17600.0</c:v>
                </c:pt>
                <c:pt idx="19">
                  <c:v>21700.0</c:v>
                </c:pt>
                <c:pt idx="20">
                  <c:v>21200.0</c:v>
                </c:pt>
                <c:pt idx="21">
                  <c:v>20200.0</c:v>
                </c:pt>
                <c:pt idx="22">
                  <c:v>18000.0</c:v>
                </c:pt>
                <c:pt idx="23">
                  <c:v>16400.0</c:v>
                </c:pt>
              </c:numCache>
            </c:numRef>
          </c:val>
          <c:smooth val="0"/>
        </c:ser>
        <c:ser>
          <c:idx val="6"/>
          <c:order val="2"/>
          <c:tx>
            <c:strRef>
              <c:f>'Jul2010'!$K$5</c:f>
              <c:strCache>
                <c:ptCount val="1"/>
                <c:pt idx="0">
                  <c:v>6/Jul/2011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'Jul2010'!$K$7:$K$30</c:f>
              <c:numCache>
                <c:formatCode>#,##0</c:formatCode>
                <c:ptCount val="24"/>
                <c:pt idx="0">
                  <c:v>14900.0</c:v>
                </c:pt>
                <c:pt idx="1">
                  <c:v>14500.0</c:v>
                </c:pt>
                <c:pt idx="2">
                  <c:v>14100.0</c:v>
                </c:pt>
                <c:pt idx="3">
                  <c:v>13900.0</c:v>
                </c:pt>
                <c:pt idx="4">
                  <c:v>13900.0</c:v>
                </c:pt>
                <c:pt idx="5">
                  <c:v>14100.0</c:v>
                </c:pt>
                <c:pt idx="6">
                  <c:v>15200.0</c:v>
                </c:pt>
                <c:pt idx="7">
                  <c:v>19300.0</c:v>
                </c:pt>
                <c:pt idx="8">
                  <c:v>23400.0</c:v>
                </c:pt>
                <c:pt idx="9">
                  <c:v>23800.0</c:v>
                </c:pt>
                <c:pt idx="10">
                  <c:v>23900.0</c:v>
                </c:pt>
                <c:pt idx="11">
                  <c:v>24300.0</c:v>
                </c:pt>
                <c:pt idx="12">
                  <c:v>23700.0</c:v>
                </c:pt>
                <c:pt idx="13">
                  <c:v>23500.0</c:v>
                </c:pt>
                <c:pt idx="14">
                  <c:v>24050.0</c:v>
                </c:pt>
                <c:pt idx="15">
                  <c:v>24300.0</c:v>
                </c:pt>
                <c:pt idx="16">
                  <c:v>22500.0</c:v>
                </c:pt>
                <c:pt idx="17">
                  <c:v>21000.0</c:v>
                </c:pt>
                <c:pt idx="18">
                  <c:v>20400.0</c:v>
                </c:pt>
                <c:pt idx="19">
                  <c:v>22800.0</c:v>
                </c:pt>
                <c:pt idx="20">
                  <c:v>22500.0</c:v>
                </c:pt>
                <c:pt idx="21">
                  <c:v>21500.0</c:v>
                </c:pt>
                <c:pt idx="22">
                  <c:v>19000.0</c:v>
                </c:pt>
                <c:pt idx="23">
                  <c:v>17200.0</c:v>
                </c:pt>
              </c:numCache>
            </c:numRef>
          </c:val>
          <c:smooth val="0"/>
        </c:ser>
        <c:ser>
          <c:idx val="7"/>
          <c:order val="3"/>
          <c:tx>
            <c:strRef>
              <c:f>'Jul2010'!$L$5</c:f>
              <c:strCache>
                <c:ptCount val="1"/>
                <c:pt idx="0">
                  <c:v>7/Jul/2011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'Jul2010'!$L$7:$L$30</c:f>
              <c:numCache>
                <c:formatCode>#,##0</c:formatCode>
                <c:ptCount val="24"/>
                <c:pt idx="0">
                  <c:v>17400.0</c:v>
                </c:pt>
                <c:pt idx="1">
                  <c:v>15400.0</c:v>
                </c:pt>
                <c:pt idx="2">
                  <c:v>15000.0</c:v>
                </c:pt>
                <c:pt idx="3">
                  <c:v>14800.0</c:v>
                </c:pt>
                <c:pt idx="4">
                  <c:v>15200.0</c:v>
                </c:pt>
                <c:pt idx="5">
                  <c:v>15200.0</c:v>
                </c:pt>
                <c:pt idx="6">
                  <c:v>15900.0</c:v>
                </c:pt>
                <c:pt idx="7">
                  <c:v>18500.0</c:v>
                </c:pt>
                <c:pt idx="8">
                  <c:v>22500.0</c:v>
                </c:pt>
                <c:pt idx="9">
                  <c:v>23300.0</c:v>
                </c:pt>
                <c:pt idx="10">
                  <c:v>23750.0</c:v>
                </c:pt>
                <c:pt idx="11">
                  <c:v>23900.0</c:v>
                </c:pt>
                <c:pt idx="12">
                  <c:v>23300.0</c:v>
                </c:pt>
                <c:pt idx="13">
                  <c:v>22750.0</c:v>
                </c:pt>
                <c:pt idx="14">
                  <c:v>23500.0</c:v>
                </c:pt>
                <c:pt idx="15">
                  <c:v>24300.0</c:v>
                </c:pt>
                <c:pt idx="16">
                  <c:v>21600.0</c:v>
                </c:pt>
                <c:pt idx="17">
                  <c:v>20400.0</c:v>
                </c:pt>
                <c:pt idx="18">
                  <c:v>20100.0</c:v>
                </c:pt>
                <c:pt idx="19">
                  <c:v>22800.0</c:v>
                </c:pt>
                <c:pt idx="20">
                  <c:v>22000.0</c:v>
                </c:pt>
                <c:pt idx="21">
                  <c:v>21800.0</c:v>
                </c:pt>
                <c:pt idx="22">
                  <c:v>18600.0</c:v>
                </c:pt>
                <c:pt idx="23">
                  <c:v>16700.0</c:v>
                </c:pt>
              </c:numCache>
            </c:numRef>
          </c:val>
          <c:smooth val="0"/>
        </c:ser>
        <c:ser>
          <c:idx val="8"/>
          <c:order val="4"/>
          <c:tx>
            <c:strRef>
              <c:f>'Jul2010'!$M$5</c:f>
              <c:strCache>
                <c:ptCount val="1"/>
                <c:pt idx="0">
                  <c:v>8/Jul/2011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'Jul2010'!$M$7:$M$30</c:f>
              <c:numCache>
                <c:formatCode>#,##0</c:formatCode>
                <c:ptCount val="24"/>
                <c:pt idx="0">
                  <c:v>15600.0</c:v>
                </c:pt>
                <c:pt idx="1">
                  <c:v>14800.0</c:v>
                </c:pt>
                <c:pt idx="2">
                  <c:v>14600.0</c:v>
                </c:pt>
                <c:pt idx="3">
                  <c:v>14500.0</c:v>
                </c:pt>
                <c:pt idx="4">
                  <c:v>14500.0</c:v>
                </c:pt>
                <c:pt idx="5">
                  <c:v>14600.0</c:v>
                </c:pt>
                <c:pt idx="6">
                  <c:v>16100.0</c:v>
                </c:pt>
                <c:pt idx="7">
                  <c:v>18600.0</c:v>
                </c:pt>
                <c:pt idx="8">
                  <c:v>21500.0</c:v>
                </c:pt>
                <c:pt idx="9">
                  <c:v>21900.0</c:v>
                </c:pt>
                <c:pt idx="10">
                  <c:v>22400.0</c:v>
                </c:pt>
                <c:pt idx="11">
                  <c:v>23000.0</c:v>
                </c:pt>
                <c:pt idx="12">
                  <c:v>12800.0</c:v>
                </c:pt>
                <c:pt idx="13">
                  <c:v>14800.0</c:v>
                </c:pt>
                <c:pt idx="14">
                  <c:v>16700.0</c:v>
                </c:pt>
                <c:pt idx="15">
                  <c:v>20300.0</c:v>
                </c:pt>
                <c:pt idx="16">
                  <c:v>19700.0</c:v>
                </c:pt>
                <c:pt idx="17">
                  <c:v>18900.0</c:v>
                </c:pt>
                <c:pt idx="18">
                  <c:v>20600.0</c:v>
                </c:pt>
                <c:pt idx="19">
                  <c:v>22400.0</c:v>
                </c:pt>
                <c:pt idx="20">
                  <c:v>20300.0</c:v>
                </c:pt>
                <c:pt idx="21">
                  <c:v>17900.0</c:v>
                </c:pt>
                <c:pt idx="22">
                  <c:v>18800.0</c:v>
                </c:pt>
                <c:pt idx="23">
                  <c:v>16800.0</c:v>
                </c:pt>
              </c:numCache>
            </c:numRef>
          </c:val>
          <c:smooth val="0"/>
        </c:ser>
        <c:ser>
          <c:idx val="9"/>
          <c:order val="5"/>
          <c:tx>
            <c:strRef>
              <c:f>'Jul2010'!$N$5</c:f>
              <c:strCache>
                <c:ptCount val="1"/>
                <c:pt idx="0">
                  <c:v>9/Jul/2011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'Jul2010'!$N$7:$N$30</c:f>
              <c:numCache>
                <c:formatCode>#,##0</c:formatCode>
                <c:ptCount val="24"/>
                <c:pt idx="0">
                  <c:v>15600.0</c:v>
                </c:pt>
                <c:pt idx="1">
                  <c:v>14800.0</c:v>
                </c:pt>
                <c:pt idx="2">
                  <c:v>14600.0</c:v>
                </c:pt>
                <c:pt idx="3">
                  <c:v>14500.0</c:v>
                </c:pt>
                <c:pt idx="4">
                  <c:v>14300.0</c:v>
                </c:pt>
                <c:pt idx="5">
                  <c:v>14700.0</c:v>
                </c:pt>
                <c:pt idx="6">
                  <c:v>15600.0</c:v>
                </c:pt>
                <c:pt idx="7">
                  <c:v>18100.0</c:v>
                </c:pt>
                <c:pt idx="8">
                  <c:v>20400.0</c:v>
                </c:pt>
                <c:pt idx="9">
                  <c:v>22600.0</c:v>
                </c:pt>
                <c:pt idx="10">
                  <c:v>23100.0</c:v>
                </c:pt>
                <c:pt idx="11">
                  <c:v>23600.0</c:v>
                </c:pt>
                <c:pt idx="12">
                  <c:v>22900.0</c:v>
                </c:pt>
                <c:pt idx="13">
                  <c:v>22600.0</c:v>
                </c:pt>
                <c:pt idx="14">
                  <c:v>22800.0</c:v>
                </c:pt>
                <c:pt idx="15">
                  <c:v>22500.0</c:v>
                </c:pt>
                <c:pt idx="16">
                  <c:v>21100.0</c:v>
                </c:pt>
                <c:pt idx="17">
                  <c:v>20300.0</c:v>
                </c:pt>
                <c:pt idx="18">
                  <c:v>20700.0</c:v>
                </c:pt>
                <c:pt idx="19">
                  <c:v>22400.0</c:v>
                </c:pt>
                <c:pt idx="20">
                  <c:v>22000.0</c:v>
                </c:pt>
                <c:pt idx="21">
                  <c:v>0.0</c:v>
                </c:pt>
                <c:pt idx="22">
                  <c:v>2800.0</c:v>
                </c:pt>
                <c:pt idx="23">
                  <c:v>5600.0</c:v>
                </c:pt>
              </c:numCache>
            </c:numRef>
          </c:val>
          <c:smooth val="0"/>
        </c:ser>
        <c:ser>
          <c:idx val="10"/>
          <c:order val="6"/>
          <c:tx>
            <c:strRef>
              <c:f>'Jul2010'!$Q$5</c:f>
              <c:strCache>
                <c:ptCount val="1"/>
                <c:pt idx="0">
                  <c:v>12/Jul/2011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'Jul2010'!$Q$7:$Q$30</c:f>
              <c:numCache>
                <c:formatCode>#,##0</c:formatCode>
                <c:ptCount val="24"/>
                <c:pt idx="0">
                  <c:v>14800.0</c:v>
                </c:pt>
                <c:pt idx="1">
                  <c:v>14400.0</c:v>
                </c:pt>
                <c:pt idx="2">
                  <c:v>14000.0</c:v>
                </c:pt>
                <c:pt idx="3">
                  <c:v>13800.0</c:v>
                </c:pt>
                <c:pt idx="4">
                  <c:v>13800.0</c:v>
                </c:pt>
                <c:pt idx="5">
                  <c:v>14200.0</c:v>
                </c:pt>
                <c:pt idx="6">
                  <c:v>15100.0</c:v>
                </c:pt>
                <c:pt idx="7">
                  <c:v>19500.0</c:v>
                </c:pt>
                <c:pt idx="8">
                  <c:v>21800.0</c:v>
                </c:pt>
                <c:pt idx="9">
                  <c:v>23000.0</c:v>
                </c:pt>
                <c:pt idx="10">
                  <c:v>23200.0</c:v>
                </c:pt>
                <c:pt idx="11">
                  <c:v>23400.0</c:v>
                </c:pt>
                <c:pt idx="12">
                  <c:v>22800.0</c:v>
                </c:pt>
                <c:pt idx="13">
                  <c:v>22400.0</c:v>
                </c:pt>
                <c:pt idx="14">
                  <c:v>22700.0</c:v>
                </c:pt>
                <c:pt idx="15">
                  <c:v>22000.0</c:v>
                </c:pt>
                <c:pt idx="16">
                  <c:v>20600.0</c:v>
                </c:pt>
                <c:pt idx="17">
                  <c:v>21100.0</c:v>
                </c:pt>
                <c:pt idx="18">
                  <c:v>20600.0</c:v>
                </c:pt>
                <c:pt idx="19">
                  <c:v>21900.0</c:v>
                </c:pt>
                <c:pt idx="20">
                  <c:v>21900.0</c:v>
                </c:pt>
                <c:pt idx="21">
                  <c:v>20500.0</c:v>
                </c:pt>
                <c:pt idx="22">
                  <c:v>18400.0</c:v>
                </c:pt>
                <c:pt idx="23">
                  <c:v>15200.0</c:v>
                </c:pt>
              </c:numCache>
            </c:numRef>
          </c:val>
          <c:smooth val="0"/>
        </c:ser>
        <c:ser>
          <c:idx val="11"/>
          <c:order val="7"/>
          <c:tx>
            <c:strRef>
              <c:f>'Jul2010'!$R$5</c:f>
              <c:strCache>
                <c:ptCount val="1"/>
                <c:pt idx="0">
                  <c:v>13/Jul/2011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'Jul2010'!$R$7:$R$30</c:f>
              <c:numCache>
                <c:formatCode>#,##0</c:formatCode>
                <c:ptCount val="24"/>
                <c:pt idx="0">
                  <c:v>14100.0</c:v>
                </c:pt>
                <c:pt idx="1">
                  <c:v>14900.0</c:v>
                </c:pt>
                <c:pt idx="2">
                  <c:v>14600.0</c:v>
                </c:pt>
                <c:pt idx="3">
                  <c:v>14500.0</c:v>
                </c:pt>
                <c:pt idx="4">
                  <c:v>14600.0</c:v>
                </c:pt>
                <c:pt idx="5">
                  <c:v>14800.0</c:v>
                </c:pt>
                <c:pt idx="6">
                  <c:v>16100.0</c:v>
                </c:pt>
                <c:pt idx="7">
                  <c:v>19500.0</c:v>
                </c:pt>
                <c:pt idx="8">
                  <c:v>23600.0</c:v>
                </c:pt>
                <c:pt idx="9">
                  <c:v>23300.0</c:v>
                </c:pt>
                <c:pt idx="10">
                  <c:v>23500.0</c:v>
                </c:pt>
                <c:pt idx="11">
                  <c:v>24500.0</c:v>
                </c:pt>
                <c:pt idx="12">
                  <c:v>23300.0</c:v>
                </c:pt>
                <c:pt idx="13">
                  <c:v>23600.0</c:v>
                </c:pt>
                <c:pt idx="14">
                  <c:v>23800.0</c:v>
                </c:pt>
                <c:pt idx="15">
                  <c:v>23400.0</c:v>
                </c:pt>
                <c:pt idx="16">
                  <c:v>21800.0</c:v>
                </c:pt>
                <c:pt idx="17">
                  <c:v>21300.0</c:v>
                </c:pt>
                <c:pt idx="18">
                  <c:v>20100.0</c:v>
                </c:pt>
                <c:pt idx="19">
                  <c:v>22800.0</c:v>
                </c:pt>
                <c:pt idx="20">
                  <c:v>22600.0</c:v>
                </c:pt>
                <c:pt idx="21">
                  <c:v>21700.0</c:v>
                </c:pt>
                <c:pt idx="22">
                  <c:v>20400.0</c:v>
                </c:pt>
                <c:pt idx="23">
                  <c:v>16900.0</c:v>
                </c:pt>
              </c:numCache>
            </c:numRef>
          </c:val>
          <c:smooth val="0"/>
        </c:ser>
        <c:ser>
          <c:idx val="12"/>
          <c:order val="8"/>
          <c:tx>
            <c:strRef>
              <c:f>'Jul2010'!$S$5</c:f>
              <c:strCache>
                <c:ptCount val="1"/>
                <c:pt idx="0">
                  <c:v>14/Jul/2011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'Jul2010'!$S$7:$S$30</c:f>
              <c:numCache>
                <c:formatCode>#,##0</c:formatCode>
                <c:ptCount val="24"/>
                <c:pt idx="0">
                  <c:v>15600.0</c:v>
                </c:pt>
                <c:pt idx="1">
                  <c:v>14600.0</c:v>
                </c:pt>
                <c:pt idx="2">
                  <c:v>14600.0</c:v>
                </c:pt>
                <c:pt idx="3">
                  <c:v>14400.0</c:v>
                </c:pt>
                <c:pt idx="4">
                  <c:v>14600.0</c:v>
                </c:pt>
                <c:pt idx="5">
                  <c:v>14700.0</c:v>
                </c:pt>
                <c:pt idx="6">
                  <c:v>15300.0</c:v>
                </c:pt>
                <c:pt idx="7">
                  <c:v>18700.0</c:v>
                </c:pt>
                <c:pt idx="8">
                  <c:v>22000.0</c:v>
                </c:pt>
                <c:pt idx="9">
                  <c:v>22500.0</c:v>
                </c:pt>
                <c:pt idx="10">
                  <c:v>23200.0</c:v>
                </c:pt>
                <c:pt idx="11">
                  <c:v>23400.0</c:v>
                </c:pt>
                <c:pt idx="12">
                  <c:v>22600.0</c:v>
                </c:pt>
                <c:pt idx="13">
                  <c:v>22300.0</c:v>
                </c:pt>
                <c:pt idx="14">
                  <c:v>23200.0</c:v>
                </c:pt>
                <c:pt idx="15">
                  <c:v>23100.0</c:v>
                </c:pt>
                <c:pt idx="16">
                  <c:v>21600.0</c:v>
                </c:pt>
                <c:pt idx="17">
                  <c:v>20100.0</c:v>
                </c:pt>
                <c:pt idx="18">
                  <c:v>19300.0</c:v>
                </c:pt>
                <c:pt idx="19">
                  <c:v>22300.0</c:v>
                </c:pt>
                <c:pt idx="20">
                  <c:v>21700.0</c:v>
                </c:pt>
                <c:pt idx="21">
                  <c:v>22500.0</c:v>
                </c:pt>
                <c:pt idx="22">
                  <c:v>18300.0</c:v>
                </c:pt>
                <c:pt idx="23">
                  <c:v>16700.0</c:v>
                </c:pt>
              </c:numCache>
            </c:numRef>
          </c:val>
          <c:smooth val="0"/>
        </c:ser>
        <c:ser>
          <c:idx val="13"/>
          <c:order val="9"/>
          <c:tx>
            <c:strRef>
              <c:f>'Jul2010'!$T$5</c:f>
              <c:strCache>
                <c:ptCount val="1"/>
                <c:pt idx="0">
                  <c:v>15/Jul/2011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'Jul2010'!$T$7:$T$30</c:f>
              <c:numCache>
                <c:formatCode>#,##0</c:formatCode>
                <c:ptCount val="24"/>
                <c:pt idx="0">
                  <c:v>15500.0</c:v>
                </c:pt>
                <c:pt idx="1">
                  <c:v>14900.0</c:v>
                </c:pt>
                <c:pt idx="2">
                  <c:v>14500.0</c:v>
                </c:pt>
                <c:pt idx="3">
                  <c:v>14400.0</c:v>
                </c:pt>
                <c:pt idx="4">
                  <c:v>14400.0</c:v>
                </c:pt>
                <c:pt idx="5">
                  <c:v>14800.0</c:v>
                </c:pt>
                <c:pt idx="6">
                  <c:v>15500.0</c:v>
                </c:pt>
                <c:pt idx="7">
                  <c:v>18700.0</c:v>
                </c:pt>
                <c:pt idx="8">
                  <c:v>21400.0</c:v>
                </c:pt>
                <c:pt idx="9">
                  <c:v>22476.0</c:v>
                </c:pt>
                <c:pt idx="10">
                  <c:v>22576.0</c:v>
                </c:pt>
                <c:pt idx="11">
                  <c:v>23076.0</c:v>
                </c:pt>
                <c:pt idx="12">
                  <c:v>21576.0</c:v>
                </c:pt>
                <c:pt idx="13">
                  <c:v>22576.0</c:v>
                </c:pt>
                <c:pt idx="14">
                  <c:v>22176.0</c:v>
                </c:pt>
                <c:pt idx="15">
                  <c:v>22107.0</c:v>
                </c:pt>
                <c:pt idx="16">
                  <c:v>20750.0</c:v>
                </c:pt>
                <c:pt idx="17">
                  <c:v>20950.0</c:v>
                </c:pt>
                <c:pt idx="18">
                  <c:v>19750.0</c:v>
                </c:pt>
                <c:pt idx="19">
                  <c:v>22550.0</c:v>
                </c:pt>
                <c:pt idx="20">
                  <c:v>21950.0</c:v>
                </c:pt>
                <c:pt idx="21">
                  <c:v>20750.0</c:v>
                </c:pt>
                <c:pt idx="22">
                  <c:v>19150.0</c:v>
                </c:pt>
                <c:pt idx="23">
                  <c:v>17200.0</c:v>
                </c:pt>
              </c:numCache>
            </c:numRef>
          </c:val>
          <c:smooth val="0"/>
        </c:ser>
        <c:ser>
          <c:idx val="14"/>
          <c:order val="10"/>
          <c:tx>
            <c:strRef>
              <c:f>'Jul2010'!$U$5</c:f>
              <c:strCache>
                <c:ptCount val="1"/>
                <c:pt idx="0">
                  <c:v>16/Jul/2011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'Jul2010'!$U$7:$U$30</c:f>
              <c:numCache>
                <c:formatCode>#,##0</c:formatCode>
                <c:ptCount val="24"/>
                <c:pt idx="0">
                  <c:v>14100.0</c:v>
                </c:pt>
                <c:pt idx="1">
                  <c:v>15500.0</c:v>
                </c:pt>
                <c:pt idx="2">
                  <c:v>15000.0</c:v>
                </c:pt>
                <c:pt idx="3">
                  <c:v>14900.0</c:v>
                </c:pt>
                <c:pt idx="4">
                  <c:v>14700.0</c:v>
                </c:pt>
                <c:pt idx="5">
                  <c:v>15200.0</c:v>
                </c:pt>
                <c:pt idx="6">
                  <c:v>15900.0</c:v>
                </c:pt>
                <c:pt idx="7">
                  <c:v>19400.0</c:v>
                </c:pt>
                <c:pt idx="8">
                  <c:v>23200.0</c:v>
                </c:pt>
                <c:pt idx="9">
                  <c:v>23800.0</c:v>
                </c:pt>
                <c:pt idx="10">
                  <c:v>24500.0</c:v>
                </c:pt>
                <c:pt idx="11">
                  <c:v>24100.0</c:v>
                </c:pt>
                <c:pt idx="12">
                  <c:v>24200.0</c:v>
                </c:pt>
                <c:pt idx="13">
                  <c:v>22200.0</c:v>
                </c:pt>
                <c:pt idx="14">
                  <c:v>23400.0</c:v>
                </c:pt>
                <c:pt idx="15">
                  <c:v>22500.0</c:v>
                </c:pt>
                <c:pt idx="16">
                  <c:v>20900.0</c:v>
                </c:pt>
                <c:pt idx="17">
                  <c:v>22000.0</c:v>
                </c:pt>
                <c:pt idx="18">
                  <c:v>20600.0</c:v>
                </c:pt>
                <c:pt idx="19">
                  <c:v>22000.0</c:v>
                </c:pt>
                <c:pt idx="20">
                  <c:v>21600.0</c:v>
                </c:pt>
                <c:pt idx="21">
                  <c:v>21900.0</c:v>
                </c:pt>
                <c:pt idx="22">
                  <c:v>21300.0</c:v>
                </c:pt>
                <c:pt idx="23">
                  <c:v>17600.0</c:v>
                </c:pt>
              </c:numCache>
            </c:numRef>
          </c:val>
          <c:smooth val="0"/>
        </c:ser>
        <c:ser>
          <c:idx val="15"/>
          <c:order val="11"/>
          <c:tx>
            <c:strRef>
              <c:f>'Jul2010'!$X$5</c:f>
              <c:strCache>
                <c:ptCount val="1"/>
                <c:pt idx="0">
                  <c:v>19/Jul/2011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'Jul2010'!$X$7:$X$30</c:f>
              <c:numCache>
                <c:formatCode>#,##0</c:formatCode>
                <c:ptCount val="24"/>
                <c:pt idx="0">
                  <c:v>13500.0</c:v>
                </c:pt>
                <c:pt idx="1">
                  <c:v>14200.0</c:v>
                </c:pt>
                <c:pt idx="2">
                  <c:v>13900.0</c:v>
                </c:pt>
                <c:pt idx="3">
                  <c:v>13700.0</c:v>
                </c:pt>
                <c:pt idx="4">
                  <c:v>13700.0</c:v>
                </c:pt>
                <c:pt idx="5">
                  <c:v>13800.0</c:v>
                </c:pt>
                <c:pt idx="6">
                  <c:v>15200.0</c:v>
                </c:pt>
                <c:pt idx="7">
                  <c:v>18800.0</c:v>
                </c:pt>
                <c:pt idx="8">
                  <c:v>22700.0</c:v>
                </c:pt>
                <c:pt idx="9">
                  <c:v>20900.0</c:v>
                </c:pt>
                <c:pt idx="10">
                  <c:v>21500.0</c:v>
                </c:pt>
                <c:pt idx="11">
                  <c:v>23200.0</c:v>
                </c:pt>
                <c:pt idx="12">
                  <c:v>21600.0</c:v>
                </c:pt>
                <c:pt idx="13">
                  <c:v>22400.0</c:v>
                </c:pt>
                <c:pt idx="14">
                  <c:v>23300.0</c:v>
                </c:pt>
                <c:pt idx="15">
                  <c:v>22500.0</c:v>
                </c:pt>
                <c:pt idx="16">
                  <c:v>19300.0</c:v>
                </c:pt>
                <c:pt idx="17">
                  <c:v>20100.0</c:v>
                </c:pt>
                <c:pt idx="18">
                  <c:v>20900.0</c:v>
                </c:pt>
                <c:pt idx="19">
                  <c:v>22500.0</c:v>
                </c:pt>
                <c:pt idx="20">
                  <c:v>22000.0</c:v>
                </c:pt>
                <c:pt idx="21">
                  <c:v>21300.0</c:v>
                </c:pt>
                <c:pt idx="22">
                  <c:v>18800.0</c:v>
                </c:pt>
                <c:pt idx="23">
                  <c:v>16800.0</c:v>
                </c:pt>
              </c:numCache>
            </c:numRef>
          </c:val>
          <c:smooth val="0"/>
        </c:ser>
        <c:ser>
          <c:idx val="16"/>
          <c:order val="12"/>
          <c:tx>
            <c:strRef>
              <c:f>'Jul2010'!$Y$5</c:f>
              <c:strCache>
                <c:ptCount val="1"/>
                <c:pt idx="0">
                  <c:v>20/Jul/2011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'Jul2010'!$Y$7:$Y$30</c:f>
              <c:numCache>
                <c:formatCode>#,##0</c:formatCode>
                <c:ptCount val="24"/>
                <c:pt idx="0">
                  <c:v>15700.0</c:v>
                </c:pt>
                <c:pt idx="1">
                  <c:v>15200.0</c:v>
                </c:pt>
                <c:pt idx="2">
                  <c:v>14800.0</c:v>
                </c:pt>
                <c:pt idx="3">
                  <c:v>14500.0</c:v>
                </c:pt>
                <c:pt idx="4">
                  <c:v>14600.0</c:v>
                </c:pt>
                <c:pt idx="5">
                  <c:v>15100.0</c:v>
                </c:pt>
                <c:pt idx="6">
                  <c:v>15600.0</c:v>
                </c:pt>
                <c:pt idx="7">
                  <c:v>19300.0</c:v>
                </c:pt>
                <c:pt idx="8">
                  <c:v>24200.0</c:v>
                </c:pt>
                <c:pt idx="9">
                  <c:v>23600.0</c:v>
                </c:pt>
                <c:pt idx="10">
                  <c:v>24000.0</c:v>
                </c:pt>
                <c:pt idx="11">
                  <c:v>24300.0</c:v>
                </c:pt>
                <c:pt idx="12">
                  <c:v>24000.0</c:v>
                </c:pt>
                <c:pt idx="13">
                  <c:v>23200.0</c:v>
                </c:pt>
                <c:pt idx="14">
                  <c:v>24000.0</c:v>
                </c:pt>
                <c:pt idx="15">
                  <c:v>23600.0</c:v>
                </c:pt>
                <c:pt idx="16">
                  <c:v>22300.0</c:v>
                </c:pt>
                <c:pt idx="17">
                  <c:v>21000.0</c:v>
                </c:pt>
                <c:pt idx="18">
                  <c:v>20300.0</c:v>
                </c:pt>
                <c:pt idx="19">
                  <c:v>22900.0</c:v>
                </c:pt>
                <c:pt idx="20">
                  <c:v>22900.0</c:v>
                </c:pt>
                <c:pt idx="21">
                  <c:v>21400.0</c:v>
                </c:pt>
                <c:pt idx="22">
                  <c:v>19200.0</c:v>
                </c:pt>
                <c:pt idx="23">
                  <c:v>17500.0</c:v>
                </c:pt>
              </c:numCache>
            </c:numRef>
          </c:val>
          <c:smooth val="0"/>
        </c:ser>
        <c:ser>
          <c:idx val="17"/>
          <c:order val="13"/>
          <c:tx>
            <c:strRef>
              <c:f>'Jul2010'!$Z$5</c:f>
              <c:strCache>
                <c:ptCount val="1"/>
                <c:pt idx="0">
                  <c:v>21/Jul/2011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'Jul2010'!$Z$7:$Z$30</c:f>
              <c:numCache>
                <c:formatCode>#,##0</c:formatCode>
                <c:ptCount val="24"/>
                <c:pt idx="0">
                  <c:v>16200.0</c:v>
                </c:pt>
                <c:pt idx="1">
                  <c:v>15600.0</c:v>
                </c:pt>
                <c:pt idx="2">
                  <c:v>15200.0</c:v>
                </c:pt>
                <c:pt idx="3">
                  <c:v>15000.0</c:v>
                </c:pt>
                <c:pt idx="4">
                  <c:v>14800.0</c:v>
                </c:pt>
                <c:pt idx="5">
                  <c:v>15200.0</c:v>
                </c:pt>
                <c:pt idx="6">
                  <c:v>16000.0</c:v>
                </c:pt>
                <c:pt idx="7">
                  <c:v>19000.0</c:v>
                </c:pt>
                <c:pt idx="8">
                  <c:v>23500.0</c:v>
                </c:pt>
                <c:pt idx="9">
                  <c:v>24000.0</c:v>
                </c:pt>
                <c:pt idx="10">
                  <c:v>24300.0</c:v>
                </c:pt>
                <c:pt idx="11">
                  <c:v>23800.0</c:v>
                </c:pt>
                <c:pt idx="12">
                  <c:v>23000.0</c:v>
                </c:pt>
                <c:pt idx="13">
                  <c:v>22600.0</c:v>
                </c:pt>
                <c:pt idx="14">
                  <c:v>23200.0</c:v>
                </c:pt>
                <c:pt idx="15">
                  <c:v>22800.0</c:v>
                </c:pt>
                <c:pt idx="16">
                  <c:v>21300.0</c:v>
                </c:pt>
                <c:pt idx="17">
                  <c:v>20100.0</c:v>
                </c:pt>
                <c:pt idx="18">
                  <c:v>19700.0</c:v>
                </c:pt>
                <c:pt idx="19">
                  <c:v>24100.0</c:v>
                </c:pt>
                <c:pt idx="20">
                  <c:v>22200.0</c:v>
                </c:pt>
                <c:pt idx="21">
                  <c:v>21200.0</c:v>
                </c:pt>
                <c:pt idx="22">
                  <c:v>18700.0</c:v>
                </c:pt>
                <c:pt idx="23">
                  <c:v>17000.0</c:v>
                </c:pt>
              </c:numCache>
            </c:numRef>
          </c:val>
          <c:smooth val="0"/>
        </c:ser>
        <c:ser>
          <c:idx val="18"/>
          <c:order val="14"/>
          <c:tx>
            <c:strRef>
              <c:f>'Jul2010'!$AA$5</c:f>
              <c:strCache>
                <c:ptCount val="1"/>
                <c:pt idx="0">
                  <c:v>22/Jul/2011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'Jul2010'!$AA$7:$AA$30</c:f>
              <c:numCache>
                <c:formatCode>#,##0</c:formatCode>
                <c:ptCount val="24"/>
                <c:pt idx="0">
                  <c:v>15700.0</c:v>
                </c:pt>
                <c:pt idx="1">
                  <c:v>14900.0</c:v>
                </c:pt>
                <c:pt idx="2">
                  <c:v>14500.0</c:v>
                </c:pt>
                <c:pt idx="3">
                  <c:v>14500.0</c:v>
                </c:pt>
                <c:pt idx="4">
                  <c:v>14300.0</c:v>
                </c:pt>
                <c:pt idx="5">
                  <c:v>14400.0</c:v>
                </c:pt>
                <c:pt idx="6">
                  <c:v>15100.0</c:v>
                </c:pt>
                <c:pt idx="7">
                  <c:v>19700.0</c:v>
                </c:pt>
                <c:pt idx="8">
                  <c:v>22400.0</c:v>
                </c:pt>
                <c:pt idx="9">
                  <c:v>23200.0</c:v>
                </c:pt>
                <c:pt idx="10">
                  <c:v>23300.0</c:v>
                </c:pt>
                <c:pt idx="11">
                  <c:v>23600.0</c:v>
                </c:pt>
                <c:pt idx="12">
                  <c:v>24300.0</c:v>
                </c:pt>
                <c:pt idx="13">
                  <c:v>19900.0</c:v>
                </c:pt>
                <c:pt idx="14">
                  <c:v>20700.0</c:v>
                </c:pt>
                <c:pt idx="15">
                  <c:v>20700.0</c:v>
                </c:pt>
                <c:pt idx="16">
                  <c:v>20700.0</c:v>
                </c:pt>
                <c:pt idx="17">
                  <c:v>20300.0</c:v>
                </c:pt>
                <c:pt idx="18">
                  <c:v>18500.0</c:v>
                </c:pt>
                <c:pt idx="19">
                  <c:v>21000.0</c:v>
                </c:pt>
                <c:pt idx="20">
                  <c:v>21600.0</c:v>
                </c:pt>
                <c:pt idx="21">
                  <c:v>20700.0</c:v>
                </c:pt>
                <c:pt idx="22">
                  <c:v>18800.0</c:v>
                </c:pt>
                <c:pt idx="23">
                  <c:v>16700.0</c:v>
                </c:pt>
              </c:numCache>
            </c:numRef>
          </c:val>
          <c:smooth val="0"/>
        </c:ser>
        <c:ser>
          <c:idx val="19"/>
          <c:order val="15"/>
          <c:tx>
            <c:strRef>
              <c:f>'Jul2010'!$AB$5</c:f>
              <c:strCache>
                <c:ptCount val="1"/>
                <c:pt idx="0">
                  <c:v>23/Jul/2011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'Jul2010'!$AB$7:$AB$30</c:f>
              <c:numCache>
                <c:formatCode>#,##0</c:formatCode>
                <c:ptCount val="24"/>
                <c:pt idx="0">
                  <c:v>18000.0</c:v>
                </c:pt>
                <c:pt idx="1">
                  <c:v>15000.0</c:v>
                </c:pt>
                <c:pt idx="2">
                  <c:v>14600.0</c:v>
                </c:pt>
                <c:pt idx="3">
                  <c:v>14600.0</c:v>
                </c:pt>
                <c:pt idx="4">
                  <c:v>14400.0</c:v>
                </c:pt>
                <c:pt idx="5">
                  <c:v>14900.0</c:v>
                </c:pt>
                <c:pt idx="6">
                  <c:v>15300.0</c:v>
                </c:pt>
                <c:pt idx="7">
                  <c:v>19500.0</c:v>
                </c:pt>
                <c:pt idx="8">
                  <c:v>22200.0</c:v>
                </c:pt>
                <c:pt idx="9">
                  <c:v>23000.0</c:v>
                </c:pt>
                <c:pt idx="10">
                  <c:v>23200.0</c:v>
                </c:pt>
                <c:pt idx="11">
                  <c:v>23500.0</c:v>
                </c:pt>
                <c:pt idx="12">
                  <c:v>22400.0</c:v>
                </c:pt>
                <c:pt idx="13">
                  <c:v>22100.0</c:v>
                </c:pt>
                <c:pt idx="14">
                  <c:v>22800.0</c:v>
                </c:pt>
                <c:pt idx="15">
                  <c:v>22700.0</c:v>
                </c:pt>
                <c:pt idx="16">
                  <c:v>21300.0</c:v>
                </c:pt>
                <c:pt idx="17">
                  <c:v>20000.0</c:v>
                </c:pt>
                <c:pt idx="18">
                  <c:v>21100.0</c:v>
                </c:pt>
                <c:pt idx="19">
                  <c:v>22600.0</c:v>
                </c:pt>
                <c:pt idx="20">
                  <c:v>22300.0</c:v>
                </c:pt>
                <c:pt idx="21">
                  <c:v>21200.0</c:v>
                </c:pt>
                <c:pt idx="22">
                  <c:v>19100.0</c:v>
                </c:pt>
                <c:pt idx="23">
                  <c:v>17500.0</c:v>
                </c:pt>
              </c:numCache>
            </c:numRef>
          </c:val>
          <c:smooth val="0"/>
        </c:ser>
        <c:ser>
          <c:idx val="20"/>
          <c:order val="16"/>
          <c:tx>
            <c:strRef>
              <c:f>'Jul2010'!$AE$5</c:f>
              <c:strCache>
                <c:ptCount val="1"/>
                <c:pt idx="0">
                  <c:v>26/Jul/2011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'Jul2010'!$AE$7:$AE$30</c:f>
              <c:numCache>
                <c:formatCode>#,##0</c:formatCode>
                <c:ptCount val="24"/>
                <c:pt idx="0">
                  <c:v>15100.0</c:v>
                </c:pt>
                <c:pt idx="1">
                  <c:v>14400.0</c:v>
                </c:pt>
                <c:pt idx="2">
                  <c:v>14200.0</c:v>
                </c:pt>
                <c:pt idx="3">
                  <c:v>14100.0</c:v>
                </c:pt>
                <c:pt idx="4">
                  <c:v>13900.0</c:v>
                </c:pt>
                <c:pt idx="5">
                  <c:v>14100.0</c:v>
                </c:pt>
                <c:pt idx="6">
                  <c:v>14800.0</c:v>
                </c:pt>
                <c:pt idx="7">
                  <c:v>17900.0</c:v>
                </c:pt>
                <c:pt idx="8">
                  <c:v>22200.0</c:v>
                </c:pt>
                <c:pt idx="9">
                  <c:v>22500.0</c:v>
                </c:pt>
                <c:pt idx="10">
                  <c:v>22800.0</c:v>
                </c:pt>
                <c:pt idx="11">
                  <c:v>23200.0</c:v>
                </c:pt>
                <c:pt idx="12">
                  <c:v>22800.0</c:v>
                </c:pt>
                <c:pt idx="13">
                  <c:v>22300.0</c:v>
                </c:pt>
                <c:pt idx="14">
                  <c:v>22500.0</c:v>
                </c:pt>
                <c:pt idx="15">
                  <c:v>22300.0</c:v>
                </c:pt>
                <c:pt idx="16">
                  <c:v>23000.0</c:v>
                </c:pt>
                <c:pt idx="17">
                  <c:v>21700.0</c:v>
                </c:pt>
                <c:pt idx="18">
                  <c:v>21100.0</c:v>
                </c:pt>
                <c:pt idx="19">
                  <c:v>22400.0</c:v>
                </c:pt>
                <c:pt idx="20">
                  <c:v>21900.0</c:v>
                </c:pt>
                <c:pt idx="21">
                  <c:v>20600.0</c:v>
                </c:pt>
                <c:pt idx="22">
                  <c:v>19100.0</c:v>
                </c:pt>
                <c:pt idx="23">
                  <c:v>17600.0</c:v>
                </c:pt>
              </c:numCache>
            </c:numRef>
          </c:val>
          <c:smooth val="0"/>
        </c:ser>
        <c:ser>
          <c:idx val="21"/>
          <c:order val="17"/>
          <c:tx>
            <c:strRef>
              <c:f>'Jul2010'!$AF$5</c:f>
              <c:strCache>
                <c:ptCount val="1"/>
                <c:pt idx="0">
                  <c:v>27/Jul/2011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'Jul2010'!$AF$7:$AF$30</c:f>
              <c:numCache>
                <c:formatCode>#,##0</c:formatCode>
                <c:ptCount val="24"/>
                <c:pt idx="0">
                  <c:v>16200.0</c:v>
                </c:pt>
                <c:pt idx="1">
                  <c:v>15300.0</c:v>
                </c:pt>
                <c:pt idx="2">
                  <c:v>15100.0</c:v>
                </c:pt>
                <c:pt idx="3">
                  <c:v>14700.0</c:v>
                </c:pt>
                <c:pt idx="4">
                  <c:v>14800.0</c:v>
                </c:pt>
                <c:pt idx="5">
                  <c:v>15300.0</c:v>
                </c:pt>
                <c:pt idx="6">
                  <c:v>15600.0</c:v>
                </c:pt>
                <c:pt idx="7">
                  <c:v>18400.0</c:v>
                </c:pt>
                <c:pt idx="8">
                  <c:v>11200.0</c:v>
                </c:pt>
                <c:pt idx="9">
                  <c:v>14600.0</c:v>
                </c:pt>
                <c:pt idx="10">
                  <c:v>22700.0</c:v>
                </c:pt>
                <c:pt idx="11">
                  <c:v>23900.0</c:v>
                </c:pt>
                <c:pt idx="12">
                  <c:v>23500.0</c:v>
                </c:pt>
                <c:pt idx="13">
                  <c:v>23200.0</c:v>
                </c:pt>
                <c:pt idx="14">
                  <c:v>23900.0</c:v>
                </c:pt>
                <c:pt idx="15">
                  <c:v>19000.0</c:v>
                </c:pt>
                <c:pt idx="16">
                  <c:v>19900.0</c:v>
                </c:pt>
                <c:pt idx="17">
                  <c:v>21100.0</c:v>
                </c:pt>
                <c:pt idx="18">
                  <c:v>20400.0</c:v>
                </c:pt>
                <c:pt idx="19">
                  <c:v>23000.0</c:v>
                </c:pt>
                <c:pt idx="20">
                  <c:v>22400.0</c:v>
                </c:pt>
                <c:pt idx="21">
                  <c:v>21900.0</c:v>
                </c:pt>
                <c:pt idx="22">
                  <c:v>20800.0</c:v>
                </c:pt>
                <c:pt idx="23">
                  <c:v>17400.0</c:v>
                </c:pt>
              </c:numCache>
            </c:numRef>
          </c:val>
          <c:smooth val="0"/>
        </c:ser>
        <c:ser>
          <c:idx val="23"/>
          <c:order val="18"/>
          <c:tx>
            <c:strRef>
              <c:f>'Jul2010'!$AG$5</c:f>
              <c:strCache>
                <c:ptCount val="1"/>
                <c:pt idx="0">
                  <c:v>28/Jul/2011</c:v>
                </c:pt>
              </c:strCache>
            </c:strRef>
          </c:tx>
          <c:val>
            <c:numRef>
              <c:f>'Jul2010'!$AG$7:$AG$30</c:f>
              <c:numCache>
                <c:formatCode>#,##0</c:formatCode>
                <c:ptCount val="24"/>
                <c:pt idx="0">
                  <c:v>16300.0</c:v>
                </c:pt>
                <c:pt idx="1">
                  <c:v>15400.0</c:v>
                </c:pt>
                <c:pt idx="2">
                  <c:v>15300.0</c:v>
                </c:pt>
                <c:pt idx="3">
                  <c:v>15200.0</c:v>
                </c:pt>
                <c:pt idx="4">
                  <c:v>15000.0</c:v>
                </c:pt>
                <c:pt idx="5">
                  <c:v>15300.0</c:v>
                </c:pt>
                <c:pt idx="6">
                  <c:v>15800.0</c:v>
                </c:pt>
                <c:pt idx="7">
                  <c:v>19400.0</c:v>
                </c:pt>
                <c:pt idx="8">
                  <c:v>22800.0</c:v>
                </c:pt>
                <c:pt idx="9">
                  <c:v>24100.0</c:v>
                </c:pt>
                <c:pt idx="10">
                  <c:v>24000.0</c:v>
                </c:pt>
                <c:pt idx="11">
                  <c:v>25400.0</c:v>
                </c:pt>
                <c:pt idx="12">
                  <c:v>23400.0</c:v>
                </c:pt>
                <c:pt idx="13">
                  <c:v>22300.0</c:v>
                </c:pt>
                <c:pt idx="14">
                  <c:v>21800.0</c:v>
                </c:pt>
                <c:pt idx="15">
                  <c:v>22400.0</c:v>
                </c:pt>
                <c:pt idx="16">
                  <c:v>22600.0</c:v>
                </c:pt>
                <c:pt idx="17">
                  <c:v>22100.0</c:v>
                </c:pt>
                <c:pt idx="18">
                  <c:v>20100.0</c:v>
                </c:pt>
                <c:pt idx="19">
                  <c:v>22800.0</c:v>
                </c:pt>
                <c:pt idx="20">
                  <c:v>22300.0</c:v>
                </c:pt>
                <c:pt idx="21">
                  <c:v>22100.0</c:v>
                </c:pt>
                <c:pt idx="22">
                  <c:v>19000.0</c:v>
                </c:pt>
                <c:pt idx="23">
                  <c:v>17300.0</c:v>
                </c:pt>
              </c:numCache>
            </c:numRef>
          </c:val>
          <c:smooth val="0"/>
        </c:ser>
        <c:ser>
          <c:idx val="24"/>
          <c:order val="19"/>
          <c:tx>
            <c:strRef>
              <c:f>'Jul2010'!$AH$5</c:f>
              <c:strCache>
                <c:ptCount val="1"/>
                <c:pt idx="0">
                  <c:v>29/Jul/2011</c:v>
                </c:pt>
              </c:strCache>
            </c:strRef>
          </c:tx>
          <c:val>
            <c:numRef>
              <c:f>'Jul2010'!$AH$7:$AH$30</c:f>
              <c:numCache>
                <c:formatCode>#,##0</c:formatCode>
                <c:ptCount val="24"/>
                <c:pt idx="0">
                  <c:v>16000.0</c:v>
                </c:pt>
                <c:pt idx="1">
                  <c:v>15100.0</c:v>
                </c:pt>
                <c:pt idx="2">
                  <c:v>15400.0</c:v>
                </c:pt>
                <c:pt idx="3">
                  <c:v>14800.0</c:v>
                </c:pt>
                <c:pt idx="4">
                  <c:v>14500.0</c:v>
                </c:pt>
                <c:pt idx="5">
                  <c:v>16000.0</c:v>
                </c:pt>
                <c:pt idx="6">
                  <c:v>15600.0</c:v>
                </c:pt>
                <c:pt idx="7">
                  <c:v>19100.0</c:v>
                </c:pt>
                <c:pt idx="8">
                  <c:v>22900.0</c:v>
                </c:pt>
                <c:pt idx="9">
                  <c:v>23500.0</c:v>
                </c:pt>
                <c:pt idx="10">
                  <c:v>23100.0</c:v>
                </c:pt>
                <c:pt idx="11">
                  <c:v>23600.0</c:v>
                </c:pt>
                <c:pt idx="12">
                  <c:v>22900.0</c:v>
                </c:pt>
                <c:pt idx="13">
                  <c:v>22600.0</c:v>
                </c:pt>
                <c:pt idx="14">
                  <c:v>23300.0</c:v>
                </c:pt>
                <c:pt idx="15">
                  <c:v>21500.0</c:v>
                </c:pt>
                <c:pt idx="16">
                  <c:v>22800.0</c:v>
                </c:pt>
                <c:pt idx="17">
                  <c:v>20200.0</c:v>
                </c:pt>
                <c:pt idx="18">
                  <c:v>19700.0</c:v>
                </c:pt>
                <c:pt idx="19">
                  <c:v>22400.0</c:v>
                </c:pt>
                <c:pt idx="20">
                  <c:v>22100.0</c:v>
                </c:pt>
                <c:pt idx="21">
                  <c:v>20800.0</c:v>
                </c:pt>
                <c:pt idx="22">
                  <c:v>19800.0</c:v>
                </c:pt>
                <c:pt idx="23">
                  <c:v>16600.0</c:v>
                </c:pt>
              </c:numCache>
            </c:numRef>
          </c:val>
          <c:smooth val="0"/>
        </c:ser>
        <c:ser>
          <c:idx val="25"/>
          <c:order val="20"/>
          <c:tx>
            <c:strRef>
              <c:f>'Jul2010'!$AI$5</c:f>
              <c:strCache>
                <c:ptCount val="1"/>
                <c:pt idx="0">
                  <c:v>30/Jul/2011</c:v>
                </c:pt>
              </c:strCache>
            </c:strRef>
          </c:tx>
          <c:val>
            <c:numRef>
              <c:f>'Jul2010'!$AI$7:$AI$30</c:f>
              <c:numCache>
                <c:formatCode>#,##0</c:formatCode>
                <c:ptCount val="24"/>
                <c:pt idx="0">
                  <c:v>15500.0</c:v>
                </c:pt>
                <c:pt idx="1">
                  <c:v>15000.0</c:v>
                </c:pt>
                <c:pt idx="2">
                  <c:v>14600.0</c:v>
                </c:pt>
                <c:pt idx="3">
                  <c:v>14400.0</c:v>
                </c:pt>
                <c:pt idx="4">
                  <c:v>14400.0</c:v>
                </c:pt>
                <c:pt idx="5">
                  <c:v>17000.0</c:v>
                </c:pt>
                <c:pt idx="6">
                  <c:v>14000.0</c:v>
                </c:pt>
                <c:pt idx="7">
                  <c:v>15400.0</c:v>
                </c:pt>
                <c:pt idx="8">
                  <c:v>17400.0</c:v>
                </c:pt>
                <c:pt idx="9">
                  <c:v>20800.0</c:v>
                </c:pt>
                <c:pt idx="10">
                  <c:v>21100.0</c:v>
                </c:pt>
                <c:pt idx="11">
                  <c:v>21900.0</c:v>
                </c:pt>
                <c:pt idx="12">
                  <c:v>22400.0</c:v>
                </c:pt>
                <c:pt idx="13">
                  <c:v>22200.0</c:v>
                </c:pt>
                <c:pt idx="14">
                  <c:v>23200.0</c:v>
                </c:pt>
                <c:pt idx="15">
                  <c:v>23100.0</c:v>
                </c:pt>
                <c:pt idx="16">
                  <c:v>22000.0</c:v>
                </c:pt>
                <c:pt idx="17">
                  <c:v>20800.0</c:v>
                </c:pt>
                <c:pt idx="18">
                  <c:v>19700.0</c:v>
                </c:pt>
                <c:pt idx="19">
                  <c:v>22300.0</c:v>
                </c:pt>
                <c:pt idx="20">
                  <c:v>22100.0</c:v>
                </c:pt>
                <c:pt idx="21">
                  <c:v>21400.0</c:v>
                </c:pt>
                <c:pt idx="22">
                  <c:v>19200.0</c:v>
                </c:pt>
                <c:pt idx="23">
                  <c:v>17300.0</c:v>
                </c:pt>
              </c:numCache>
            </c:numRef>
          </c:val>
          <c:smooth val="0"/>
        </c:ser>
        <c:ser>
          <c:idx val="22"/>
          <c:order val="21"/>
          <c:tx>
            <c:strRef>
              <c:f>'Jul2010'!$AP$4:$AP$5</c:f>
              <c:strCache>
                <c:ptCount val="1"/>
                <c:pt idx="0">
                  <c:v>Máxima dias Semana</c:v>
                </c:pt>
              </c:strCache>
            </c:strRef>
          </c:tx>
          <c:val>
            <c:numRef>
              <c:f>'Jul2010'!$AP$7:$AP$30</c:f>
              <c:numCache>
                <c:formatCode>#,##0</c:formatCode>
                <c:ptCount val="24"/>
                <c:pt idx="0">
                  <c:v>18000.0</c:v>
                </c:pt>
                <c:pt idx="1">
                  <c:v>15600.0</c:v>
                </c:pt>
                <c:pt idx="2">
                  <c:v>15400.0</c:v>
                </c:pt>
                <c:pt idx="3">
                  <c:v>15200.0</c:v>
                </c:pt>
                <c:pt idx="4">
                  <c:v>15200.0</c:v>
                </c:pt>
                <c:pt idx="5">
                  <c:v>17000.0</c:v>
                </c:pt>
                <c:pt idx="6">
                  <c:v>16100.0</c:v>
                </c:pt>
                <c:pt idx="7">
                  <c:v>19700.0</c:v>
                </c:pt>
                <c:pt idx="8">
                  <c:v>24200.0</c:v>
                </c:pt>
                <c:pt idx="9">
                  <c:v>24100.0</c:v>
                </c:pt>
                <c:pt idx="10">
                  <c:v>24500.0</c:v>
                </c:pt>
                <c:pt idx="11">
                  <c:v>25400.0</c:v>
                </c:pt>
                <c:pt idx="12">
                  <c:v>24300.0</c:v>
                </c:pt>
                <c:pt idx="13">
                  <c:v>23600.0</c:v>
                </c:pt>
                <c:pt idx="14">
                  <c:v>24050.0</c:v>
                </c:pt>
                <c:pt idx="15">
                  <c:v>24300.0</c:v>
                </c:pt>
                <c:pt idx="16">
                  <c:v>23200.0</c:v>
                </c:pt>
                <c:pt idx="17">
                  <c:v>22100.0</c:v>
                </c:pt>
                <c:pt idx="18">
                  <c:v>21100.0</c:v>
                </c:pt>
                <c:pt idx="19">
                  <c:v>24100.0</c:v>
                </c:pt>
                <c:pt idx="20">
                  <c:v>22900.0</c:v>
                </c:pt>
                <c:pt idx="21">
                  <c:v>22500.0</c:v>
                </c:pt>
                <c:pt idx="22">
                  <c:v>21300.0</c:v>
                </c:pt>
                <c:pt idx="23">
                  <c:v>17600.0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2122952"/>
        <c:axId val="-2062119976"/>
      </c:lineChart>
      <c:catAx>
        <c:axId val="-2062122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62119976"/>
        <c:crosses val="autoZero"/>
        <c:auto val="1"/>
        <c:lblAlgn val="ctr"/>
        <c:lblOffset val="100"/>
        <c:noMultiLvlLbl val="0"/>
      </c:catAx>
      <c:valAx>
        <c:axId val="-20621199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2122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-SABADOS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8"/>
          <c:order val="0"/>
          <c:tx>
            <c:strRef>
              <c:f>'Jul2010'!$H$5</c:f>
              <c:strCache>
                <c:ptCount val="1"/>
                <c:pt idx="0">
                  <c:v>3/Jul/2011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'Jul2010'!$H$7:$H$30</c:f>
              <c:numCache>
                <c:formatCode>#,##0</c:formatCode>
                <c:ptCount val="24"/>
                <c:pt idx="0">
                  <c:v>15400.0</c:v>
                </c:pt>
                <c:pt idx="1">
                  <c:v>14900.0</c:v>
                </c:pt>
                <c:pt idx="2">
                  <c:v>14600.0</c:v>
                </c:pt>
                <c:pt idx="3">
                  <c:v>14500.0</c:v>
                </c:pt>
                <c:pt idx="4">
                  <c:v>14400.0</c:v>
                </c:pt>
                <c:pt idx="5">
                  <c:v>14300.0</c:v>
                </c:pt>
                <c:pt idx="6">
                  <c:v>14200.0</c:v>
                </c:pt>
                <c:pt idx="7">
                  <c:v>15500.0</c:v>
                </c:pt>
                <c:pt idx="8">
                  <c:v>16800.0</c:v>
                </c:pt>
                <c:pt idx="9">
                  <c:v>18000.0</c:v>
                </c:pt>
                <c:pt idx="10">
                  <c:v>18400.0</c:v>
                </c:pt>
                <c:pt idx="11">
                  <c:v>19100.0</c:v>
                </c:pt>
                <c:pt idx="12">
                  <c:v>18600.0</c:v>
                </c:pt>
                <c:pt idx="13">
                  <c:v>18100.0</c:v>
                </c:pt>
                <c:pt idx="14">
                  <c:v>17900.0</c:v>
                </c:pt>
                <c:pt idx="15">
                  <c:v>17500.0</c:v>
                </c:pt>
                <c:pt idx="16">
                  <c:v>17200.0</c:v>
                </c:pt>
                <c:pt idx="17">
                  <c:v>17000.0</c:v>
                </c:pt>
                <c:pt idx="18">
                  <c:v>18600.0</c:v>
                </c:pt>
                <c:pt idx="19">
                  <c:v>22200.0</c:v>
                </c:pt>
                <c:pt idx="20">
                  <c:v>21000.0</c:v>
                </c:pt>
                <c:pt idx="21">
                  <c:v>19650.0</c:v>
                </c:pt>
                <c:pt idx="22">
                  <c:v>18150.0</c:v>
                </c:pt>
                <c:pt idx="23">
                  <c:v>16950.0</c:v>
                </c:pt>
              </c:numCache>
            </c:numRef>
          </c:val>
          <c:smooth val="0"/>
        </c:ser>
        <c:ser>
          <c:idx val="19"/>
          <c:order val="1"/>
          <c:tx>
            <c:strRef>
              <c:f>'Jul2010'!$O$5</c:f>
              <c:strCache>
                <c:ptCount val="1"/>
                <c:pt idx="0">
                  <c:v>10/Jul/2011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'Jul2010'!$O$7:$O$30</c:f>
              <c:numCache>
                <c:formatCode>#,##0</c:formatCode>
                <c:ptCount val="24"/>
                <c:pt idx="0">
                  <c:v>14600.0</c:v>
                </c:pt>
                <c:pt idx="1">
                  <c:v>14400.0</c:v>
                </c:pt>
                <c:pt idx="2">
                  <c:v>14100.0</c:v>
                </c:pt>
                <c:pt idx="3">
                  <c:v>13800.0</c:v>
                </c:pt>
                <c:pt idx="4">
                  <c:v>13500.0</c:v>
                </c:pt>
                <c:pt idx="5">
                  <c:v>13200.0</c:v>
                </c:pt>
                <c:pt idx="6">
                  <c:v>13700.0</c:v>
                </c:pt>
                <c:pt idx="7">
                  <c:v>14700.0</c:v>
                </c:pt>
                <c:pt idx="8">
                  <c:v>16800.0</c:v>
                </c:pt>
                <c:pt idx="9">
                  <c:v>18600.0</c:v>
                </c:pt>
                <c:pt idx="10">
                  <c:v>18800.0</c:v>
                </c:pt>
                <c:pt idx="11">
                  <c:v>19200.0</c:v>
                </c:pt>
                <c:pt idx="12">
                  <c:v>19600.0</c:v>
                </c:pt>
                <c:pt idx="13">
                  <c:v>19100.0</c:v>
                </c:pt>
                <c:pt idx="14">
                  <c:v>18900.0</c:v>
                </c:pt>
                <c:pt idx="15">
                  <c:v>18400.0</c:v>
                </c:pt>
                <c:pt idx="16">
                  <c:v>17500.0</c:v>
                </c:pt>
                <c:pt idx="17">
                  <c:v>17100.0</c:v>
                </c:pt>
                <c:pt idx="18">
                  <c:v>18700.0</c:v>
                </c:pt>
                <c:pt idx="19">
                  <c:v>21100.0</c:v>
                </c:pt>
                <c:pt idx="20">
                  <c:v>21200.0</c:v>
                </c:pt>
                <c:pt idx="21">
                  <c:v>20600.0</c:v>
                </c:pt>
                <c:pt idx="22">
                  <c:v>18500.0</c:v>
                </c:pt>
                <c:pt idx="23">
                  <c:v>17300.0</c:v>
                </c:pt>
              </c:numCache>
            </c:numRef>
          </c:val>
          <c:smooth val="0"/>
        </c:ser>
        <c:ser>
          <c:idx val="20"/>
          <c:order val="2"/>
          <c:tx>
            <c:strRef>
              <c:f>'Jul2010'!$V$5</c:f>
              <c:strCache>
                <c:ptCount val="1"/>
                <c:pt idx="0">
                  <c:v>17/Jul/2011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'Jul2010'!$V$7:$V$30</c:f>
              <c:numCache>
                <c:formatCode>#,##0</c:formatCode>
                <c:ptCount val="24"/>
                <c:pt idx="0">
                  <c:v>15400.0</c:v>
                </c:pt>
                <c:pt idx="1">
                  <c:v>15200.0</c:v>
                </c:pt>
                <c:pt idx="2">
                  <c:v>14500.0</c:v>
                </c:pt>
                <c:pt idx="3">
                  <c:v>14400.0</c:v>
                </c:pt>
                <c:pt idx="4">
                  <c:v>14300.0</c:v>
                </c:pt>
                <c:pt idx="5">
                  <c:v>14500.0</c:v>
                </c:pt>
                <c:pt idx="6">
                  <c:v>14400.0</c:v>
                </c:pt>
                <c:pt idx="7">
                  <c:v>15600.0</c:v>
                </c:pt>
                <c:pt idx="8">
                  <c:v>18800.0</c:v>
                </c:pt>
                <c:pt idx="9">
                  <c:v>18700.0</c:v>
                </c:pt>
                <c:pt idx="10">
                  <c:v>16900.0</c:v>
                </c:pt>
                <c:pt idx="11">
                  <c:v>18400.0</c:v>
                </c:pt>
                <c:pt idx="12">
                  <c:v>18300.0</c:v>
                </c:pt>
                <c:pt idx="13">
                  <c:v>17600.0</c:v>
                </c:pt>
                <c:pt idx="14">
                  <c:v>17300.0</c:v>
                </c:pt>
                <c:pt idx="15">
                  <c:v>16700.0</c:v>
                </c:pt>
                <c:pt idx="16">
                  <c:v>16600.0</c:v>
                </c:pt>
                <c:pt idx="17">
                  <c:v>17100.0</c:v>
                </c:pt>
                <c:pt idx="18">
                  <c:v>17400.0</c:v>
                </c:pt>
                <c:pt idx="19">
                  <c:v>20600.0</c:v>
                </c:pt>
                <c:pt idx="20">
                  <c:v>20900.0</c:v>
                </c:pt>
                <c:pt idx="21">
                  <c:v>19800.0</c:v>
                </c:pt>
                <c:pt idx="22">
                  <c:v>17700.0</c:v>
                </c:pt>
                <c:pt idx="23">
                  <c:v>16700.0</c:v>
                </c:pt>
              </c:numCache>
            </c:numRef>
          </c:val>
          <c:smooth val="0"/>
        </c:ser>
        <c:ser>
          <c:idx val="21"/>
          <c:order val="3"/>
          <c:tx>
            <c:strRef>
              <c:f>'Jul2010'!$AC$5</c:f>
              <c:strCache>
                <c:ptCount val="1"/>
                <c:pt idx="0">
                  <c:v>24/Jul/2011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'Jul2010'!$AC$7:$AC$30</c:f>
              <c:numCache>
                <c:formatCode>#,##0</c:formatCode>
                <c:ptCount val="24"/>
                <c:pt idx="0">
                  <c:v>16300.0</c:v>
                </c:pt>
                <c:pt idx="1">
                  <c:v>15400.0</c:v>
                </c:pt>
                <c:pt idx="2">
                  <c:v>14800.0</c:v>
                </c:pt>
                <c:pt idx="3">
                  <c:v>14600.0</c:v>
                </c:pt>
                <c:pt idx="4">
                  <c:v>14700.0</c:v>
                </c:pt>
                <c:pt idx="5">
                  <c:v>14700.0</c:v>
                </c:pt>
                <c:pt idx="6">
                  <c:v>14600.0</c:v>
                </c:pt>
                <c:pt idx="7">
                  <c:v>15401.0</c:v>
                </c:pt>
                <c:pt idx="8">
                  <c:v>17300.0</c:v>
                </c:pt>
                <c:pt idx="9">
                  <c:v>18300.0</c:v>
                </c:pt>
                <c:pt idx="10">
                  <c:v>18400.0</c:v>
                </c:pt>
                <c:pt idx="11">
                  <c:v>18700.0</c:v>
                </c:pt>
                <c:pt idx="12">
                  <c:v>18700.0</c:v>
                </c:pt>
                <c:pt idx="13">
                  <c:v>18800.0</c:v>
                </c:pt>
                <c:pt idx="14">
                  <c:v>18200.0</c:v>
                </c:pt>
                <c:pt idx="15">
                  <c:v>18000.0</c:v>
                </c:pt>
                <c:pt idx="16">
                  <c:v>17500.0</c:v>
                </c:pt>
                <c:pt idx="17">
                  <c:v>17400.0</c:v>
                </c:pt>
                <c:pt idx="18">
                  <c:v>17603.0</c:v>
                </c:pt>
                <c:pt idx="19">
                  <c:v>21100.0</c:v>
                </c:pt>
                <c:pt idx="20">
                  <c:v>20800.0</c:v>
                </c:pt>
                <c:pt idx="21">
                  <c:v>20000.0</c:v>
                </c:pt>
                <c:pt idx="22">
                  <c:v>18600.0</c:v>
                </c:pt>
                <c:pt idx="23">
                  <c:v>18700.0</c:v>
                </c:pt>
              </c:numCache>
            </c:numRef>
          </c:val>
          <c:smooth val="0"/>
        </c:ser>
        <c:ser>
          <c:idx val="0"/>
          <c:order val="4"/>
          <c:tx>
            <c:strRef>
              <c:f>'Jul2010'!$AJ$5</c:f>
              <c:strCache>
                <c:ptCount val="1"/>
                <c:pt idx="0">
                  <c:v>31/Jul/2011</c:v>
                </c:pt>
              </c:strCache>
            </c:strRef>
          </c:tx>
          <c:val>
            <c:numRef>
              <c:f>'Jul2010'!$AJ$7:$AJ$30</c:f>
              <c:numCache>
                <c:formatCode>#,##0</c:formatCode>
                <c:ptCount val="24"/>
                <c:pt idx="0">
                  <c:v>16300.0</c:v>
                </c:pt>
                <c:pt idx="1">
                  <c:v>15700.0</c:v>
                </c:pt>
                <c:pt idx="2">
                  <c:v>15200.0</c:v>
                </c:pt>
                <c:pt idx="3">
                  <c:v>14700.0</c:v>
                </c:pt>
                <c:pt idx="4">
                  <c:v>14700.0</c:v>
                </c:pt>
                <c:pt idx="5">
                  <c:v>14700.0</c:v>
                </c:pt>
                <c:pt idx="6">
                  <c:v>14900.0</c:v>
                </c:pt>
                <c:pt idx="7">
                  <c:v>16300.0</c:v>
                </c:pt>
                <c:pt idx="8">
                  <c:v>19100.0</c:v>
                </c:pt>
                <c:pt idx="9">
                  <c:v>18600.0</c:v>
                </c:pt>
                <c:pt idx="10">
                  <c:v>18700.0</c:v>
                </c:pt>
                <c:pt idx="11">
                  <c:v>19100.0</c:v>
                </c:pt>
                <c:pt idx="12">
                  <c:v>18000.0</c:v>
                </c:pt>
                <c:pt idx="13">
                  <c:v>17400.0</c:v>
                </c:pt>
                <c:pt idx="14">
                  <c:v>16800.0</c:v>
                </c:pt>
                <c:pt idx="15">
                  <c:v>16400.0</c:v>
                </c:pt>
                <c:pt idx="16">
                  <c:v>17600.0</c:v>
                </c:pt>
                <c:pt idx="17">
                  <c:v>17200.0</c:v>
                </c:pt>
                <c:pt idx="18">
                  <c:v>17900.0</c:v>
                </c:pt>
                <c:pt idx="19">
                  <c:v>21600.0</c:v>
                </c:pt>
                <c:pt idx="20">
                  <c:v>21300.0</c:v>
                </c:pt>
                <c:pt idx="21">
                  <c:v>20500.0</c:v>
                </c:pt>
                <c:pt idx="22">
                  <c:v>20300.0</c:v>
                </c:pt>
                <c:pt idx="23">
                  <c:v>17900.0</c:v>
                </c:pt>
              </c:numCache>
            </c:numRef>
          </c:val>
          <c:smooth val="0"/>
        </c:ser>
        <c:ser>
          <c:idx val="22"/>
          <c:order val="5"/>
          <c:tx>
            <c:strRef>
              <c:f>'Jul2010'!$AQ$4:$AQ$5</c:f>
              <c:strCache>
                <c:ptCount val="1"/>
                <c:pt idx="0">
                  <c:v>Máxima Sabads</c:v>
                </c:pt>
              </c:strCache>
            </c:strRef>
          </c:tx>
          <c:val>
            <c:numRef>
              <c:f>'Jul2010'!$AQ$7:$AQ$30</c:f>
              <c:numCache>
                <c:formatCode>#,##0</c:formatCode>
                <c:ptCount val="24"/>
                <c:pt idx="0">
                  <c:v>16300.0</c:v>
                </c:pt>
                <c:pt idx="1">
                  <c:v>15700.0</c:v>
                </c:pt>
                <c:pt idx="2">
                  <c:v>15200.0</c:v>
                </c:pt>
                <c:pt idx="3">
                  <c:v>14700.0</c:v>
                </c:pt>
                <c:pt idx="4">
                  <c:v>14700.0</c:v>
                </c:pt>
                <c:pt idx="5">
                  <c:v>14700.0</c:v>
                </c:pt>
                <c:pt idx="6">
                  <c:v>14900.0</c:v>
                </c:pt>
                <c:pt idx="7">
                  <c:v>16300.0</c:v>
                </c:pt>
                <c:pt idx="8">
                  <c:v>19100.0</c:v>
                </c:pt>
                <c:pt idx="9">
                  <c:v>18700.0</c:v>
                </c:pt>
                <c:pt idx="10">
                  <c:v>18800.0</c:v>
                </c:pt>
                <c:pt idx="11">
                  <c:v>19200.0</c:v>
                </c:pt>
                <c:pt idx="12">
                  <c:v>19600.0</c:v>
                </c:pt>
                <c:pt idx="13">
                  <c:v>19100.0</c:v>
                </c:pt>
                <c:pt idx="14">
                  <c:v>18900.0</c:v>
                </c:pt>
                <c:pt idx="15">
                  <c:v>18400.0</c:v>
                </c:pt>
                <c:pt idx="16">
                  <c:v>17600.0</c:v>
                </c:pt>
                <c:pt idx="17">
                  <c:v>17400.0</c:v>
                </c:pt>
                <c:pt idx="18">
                  <c:v>18700.0</c:v>
                </c:pt>
                <c:pt idx="19">
                  <c:v>22200.0</c:v>
                </c:pt>
                <c:pt idx="20">
                  <c:v>21300.0</c:v>
                </c:pt>
                <c:pt idx="21">
                  <c:v>20600.0</c:v>
                </c:pt>
                <c:pt idx="22">
                  <c:v>20300.0</c:v>
                </c:pt>
                <c:pt idx="23">
                  <c:v>18700.0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2161400"/>
        <c:axId val="-2062158200"/>
      </c:lineChart>
      <c:catAx>
        <c:axId val="-2062161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62158200"/>
        <c:crosses val="autoZero"/>
        <c:auto val="1"/>
        <c:lblAlgn val="ctr"/>
        <c:lblOffset val="100"/>
        <c:noMultiLvlLbl val="0"/>
      </c:catAx>
      <c:valAx>
        <c:axId val="-20621582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21614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-DOMINGOS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8"/>
          <c:order val="0"/>
          <c:tx>
            <c:strRef>
              <c:f>'Jul2010'!$I$5</c:f>
              <c:strCache>
                <c:ptCount val="1"/>
                <c:pt idx="0">
                  <c:v>4/Jul/2011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'Jul2010'!$I$7:$I$30</c:f>
              <c:numCache>
                <c:formatCode>#,##0</c:formatCode>
                <c:ptCount val="24"/>
                <c:pt idx="0">
                  <c:v>15700.0</c:v>
                </c:pt>
                <c:pt idx="1">
                  <c:v>14700.0</c:v>
                </c:pt>
                <c:pt idx="2">
                  <c:v>14200.0</c:v>
                </c:pt>
                <c:pt idx="3">
                  <c:v>14200.0</c:v>
                </c:pt>
                <c:pt idx="4">
                  <c:v>14200.0</c:v>
                </c:pt>
                <c:pt idx="5">
                  <c:v>14000.0</c:v>
                </c:pt>
                <c:pt idx="6">
                  <c:v>14000.0</c:v>
                </c:pt>
                <c:pt idx="7">
                  <c:v>14600.0</c:v>
                </c:pt>
                <c:pt idx="8">
                  <c:v>15600.0</c:v>
                </c:pt>
                <c:pt idx="9">
                  <c:v>16200.0</c:v>
                </c:pt>
                <c:pt idx="10">
                  <c:v>16600.0</c:v>
                </c:pt>
                <c:pt idx="11">
                  <c:v>17000.0</c:v>
                </c:pt>
                <c:pt idx="12">
                  <c:v>16000.0</c:v>
                </c:pt>
                <c:pt idx="13">
                  <c:v>16600.0</c:v>
                </c:pt>
                <c:pt idx="14">
                  <c:v>16500.0</c:v>
                </c:pt>
                <c:pt idx="15">
                  <c:v>16500.0</c:v>
                </c:pt>
                <c:pt idx="16">
                  <c:v>16100.0</c:v>
                </c:pt>
                <c:pt idx="17">
                  <c:v>16100.0</c:v>
                </c:pt>
                <c:pt idx="18">
                  <c:v>16700.0</c:v>
                </c:pt>
                <c:pt idx="19">
                  <c:v>19900.0</c:v>
                </c:pt>
                <c:pt idx="20">
                  <c:v>20200.0</c:v>
                </c:pt>
                <c:pt idx="21">
                  <c:v>19200.0</c:v>
                </c:pt>
                <c:pt idx="22">
                  <c:v>16200.0</c:v>
                </c:pt>
                <c:pt idx="23">
                  <c:v>16200.0</c:v>
                </c:pt>
              </c:numCache>
            </c:numRef>
          </c:val>
          <c:smooth val="0"/>
        </c:ser>
        <c:ser>
          <c:idx val="19"/>
          <c:order val="1"/>
          <c:tx>
            <c:strRef>
              <c:f>'Jul2010'!$P$5</c:f>
              <c:strCache>
                <c:ptCount val="1"/>
                <c:pt idx="0">
                  <c:v>11/Jul/2011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'Jul2010'!$P$7:$P$30</c:f>
              <c:numCache>
                <c:formatCode>#,##0</c:formatCode>
                <c:ptCount val="24"/>
                <c:pt idx="0">
                  <c:v>15300.0</c:v>
                </c:pt>
                <c:pt idx="1">
                  <c:v>14900.0</c:v>
                </c:pt>
                <c:pt idx="2">
                  <c:v>14800.0</c:v>
                </c:pt>
                <c:pt idx="3">
                  <c:v>14400.0</c:v>
                </c:pt>
                <c:pt idx="4">
                  <c:v>14300.0</c:v>
                </c:pt>
                <c:pt idx="5">
                  <c:v>14100.0</c:v>
                </c:pt>
                <c:pt idx="6">
                  <c:v>14200.0</c:v>
                </c:pt>
                <c:pt idx="7">
                  <c:v>14600.0</c:v>
                </c:pt>
                <c:pt idx="8">
                  <c:v>15900.0</c:v>
                </c:pt>
                <c:pt idx="9">
                  <c:v>16600.0</c:v>
                </c:pt>
                <c:pt idx="10">
                  <c:v>16800.0</c:v>
                </c:pt>
                <c:pt idx="11">
                  <c:v>18300.0</c:v>
                </c:pt>
                <c:pt idx="12">
                  <c:v>17400.0</c:v>
                </c:pt>
                <c:pt idx="13">
                  <c:v>17300.0</c:v>
                </c:pt>
                <c:pt idx="14">
                  <c:v>16600.0</c:v>
                </c:pt>
                <c:pt idx="15">
                  <c:v>16200.0</c:v>
                </c:pt>
                <c:pt idx="16">
                  <c:v>15700.0</c:v>
                </c:pt>
                <c:pt idx="17">
                  <c:v>15300.0</c:v>
                </c:pt>
                <c:pt idx="18">
                  <c:v>16800.0</c:v>
                </c:pt>
                <c:pt idx="19">
                  <c:v>19500.0</c:v>
                </c:pt>
                <c:pt idx="20">
                  <c:v>20800.0</c:v>
                </c:pt>
                <c:pt idx="21">
                  <c:v>19600.0</c:v>
                </c:pt>
                <c:pt idx="22">
                  <c:v>17900.0</c:v>
                </c:pt>
                <c:pt idx="23">
                  <c:v>16200.0</c:v>
                </c:pt>
              </c:numCache>
            </c:numRef>
          </c:val>
          <c:smooth val="0"/>
        </c:ser>
        <c:ser>
          <c:idx val="20"/>
          <c:order val="2"/>
          <c:tx>
            <c:strRef>
              <c:f>'Jul2010'!$W$5</c:f>
              <c:strCache>
                <c:ptCount val="1"/>
                <c:pt idx="0">
                  <c:v>18/Jul/2011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'Jul2010'!$W$7:$W$30</c:f>
              <c:numCache>
                <c:formatCode>#,##0</c:formatCode>
                <c:ptCount val="24"/>
                <c:pt idx="0">
                  <c:v>15300.0</c:v>
                </c:pt>
                <c:pt idx="1">
                  <c:v>14500.0</c:v>
                </c:pt>
                <c:pt idx="2">
                  <c:v>14100.0</c:v>
                </c:pt>
                <c:pt idx="3">
                  <c:v>14100.0</c:v>
                </c:pt>
                <c:pt idx="4">
                  <c:v>13900.0</c:v>
                </c:pt>
                <c:pt idx="5">
                  <c:v>13900.0</c:v>
                </c:pt>
                <c:pt idx="6">
                  <c:v>13700.0</c:v>
                </c:pt>
                <c:pt idx="7">
                  <c:v>14300.0</c:v>
                </c:pt>
                <c:pt idx="8">
                  <c:v>15100.0</c:v>
                </c:pt>
                <c:pt idx="9">
                  <c:v>15700.0</c:v>
                </c:pt>
                <c:pt idx="10">
                  <c:v>15800.0</c:v>
                </c:pt>
                <c:pt idx="11">
                  <c:v>16300.0</c:v>
                </c:pt>
                <c:pt idx="12">
                  <c:v>17100.0</c:v>
                </c:pt>
                <c:pt idx="13">
                  <c:v>16800.0</c:v>
                </c:pt>
                <c:pt idx="14">
                  <c:v>16600.0</c:v>
                </c:pt>
                <c:pt idx="15">
                  <c:v>16100.0</c:v>
                </c:pt>
                <c:pt idx="16">
                  <c:v>16100.0</c:v>
                </c:pt>
                <c:pt idx="17">
                  <c:v>16200.0</c:v>
                </c:pt>
                <c:pt idx="18">
                  <c:v>17000.0</c:v>
                </c:pt>
                <c:pt idx="19">
                  <c:v>18700.0</c:v>
                </c:pt>
                <c:pt idx="20">
                  <c:v>18900.0</c:v>
                </c:pt>
                <c:pt idx="21">
                  <c:v>18800.0</c:v>
                </c:pt>
                <c:pt idx="22">
                  <c:v>17400.0</c:v>
                </c:pt>
                <c:pt idx="23">
                  <c:v>15900.0</c:v>
                </c:pt>
              </c:numCache>
            </c:numRef>
          </c:val>
          <c:smooth val="0"/>
        </c:ser>
        <c:ser>
          <c:idx val="21"/>
          <c:order val="3"/>
          <c:tx>
            <c:strRef>
              <c:f>'Jul2010'!$AD$5</c:f>
              <c:strCache>
                <c:ptCount val="1"/>
                <c:pt idx="0">
                  <c:v>25/Jul/2011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'Jul2010'!$AD$7:$AD$30</c:f>
              <c:numCache>
                <c:formatCode>#,##0</c:formatCode>
                <c:ptCount val="24"/>
                <c:pt idx="0">
                  <c:v>16000.0</c:v>
                </c:pt>
                <c:pt idx="1">
                  <c:v>15100.0</c:v>
                </c:pt>
                <c:pt idx="2">
                  <c:v>14600.0</c:v>
                </c:pt>
                <c:pt idx="3">
                  <c:v>14500.0</c:v>
                </c:pt>
                <c:pt idx="4">
                  <c:v>14300.0</c:v>
                </c:pt>
                <c:pt idx="5">
                  <c:v>14300.0</c:v>
                </c:pt>
                <c:pt idx="6">
                  <c:v>14100.0</c:v>
                </c:pt>
                <c:pt idx="7">
                  <c:v>14600.0</c:v>
                </c:pt>
                <c:pt idx="8">
                  <c:v>15400.0</c:v>
                </c:pt>
                <c:pt idx="9">
                  <c:v>15900.0</c:v>
                </c:pt>
                <c:pt idx="10">
                  <c:v>16600.0</c:v>
                </c:pt>
                <c:pt idx="11">
                  <c:v>17000.0</c:v>
                </c:pt>
                <c:pt idx="12">
                  <c:v>17300.0</c:v>
                </c:pt>
                <c:pt idx="13">
                  <c:v>17000.0</c:v>
                </c:pt>
                <c:pt idx="14">
                  <c:v>16500.0</c:v>
                </c:pt>
                <c:pt idx="15">
                  <c:v>16000.0</c:v>
                </c:pt>
                <c:pt idx="16">
                  <c:v>15900.0</c:v>
                </c:pt>
                <c:pt idx="17">
                  <c:v>15800.0</c:v>
                </c:pt>
                <c:pt idx="18">
                  <c:v>16700.0</c:v>
                </c:pt>
                <c:pt idx="19">
                  <c:v>19800.0</c:v>
                </c:pt>
                <c:pt idx="20">
                  <c:v>20200.0</c:v>
                </c:pt>
                <c:pt idx="21">
                  <c:v>19000.0</c:v>
                </c:pt>
                <c:pt idx="22">
                  <c:v>17700.0</c:v>
                </c:pt>
                <c:pt idx="23">
                  <c:v>16200.0</c:v>
                </c:pt>
              </c:numCache>
            </c:numRef>
          </c:val>
          <c:smooth val="0"/>
        </c:ser>
        <c:ser>
          <c:idx val="22"/>
          <c:order val="4"/>
          <c:tx>
            <c:strRef>
              <c:f>'Jul2010'!$AR$4:$AR$5</c:f>
              <c:strCache>
                <c:ptCount val="1"/>
                <c:pt idx="0">
                  <c:v>Máxima Domingos</c:v>
                </c:pt>
              </c:strCache>
            </c:strRef>
          </c:tx>
          <c:val>
            <c:numRef>
              <c:f>'Jul2010'!$AR$7:$AR$30</c:f>
              <c:numCache>
                <c:formatCode>#,##0</c:formatCode>
                <c:ptCount val="24"/>
                <c:pt idx="0">
                  <c:v>16000.0</c:v>
                </c:pt>
                <c:pt idx="1">
                  <c:v>15100.0</c:v>
                </c:pt>
                <c:pt idx="2">
                  <c:v>14800.0</c:v>
                </c:pt>
                <c:pt idx="3">
                  <c:v>14500.0</c:v>
                </c:pt>
                <c:pt idx="4">
                  <c:v>14300.0</c:v>
                </c:pt>
                <c:pt idx="5">
                  <c:v>14300.0</c:v>
                </c:pt>
                <c:pt idx="6">
                  <c:v>14200.0</c:v>
                </c:pt>
                <c:pt idx="7">
                  <c:v>14600.0</c:v>
                </c:pt>
                <c:pt idx="8">
                  <c:v>15900.0</c:v>
                </c:pt>
                <c:pt idx="9">
                  <c:v>16600.0</c:v>
                </c:pt>
                <c:pt idx="10">
                  <c:v>16800.0</c:v>
                </c:pt>
                <c:pt idx="11">
                  <c:v>18300.0</c:v>
                </c:pt>
                <c:pt idx="12">
                  <c:v>17400.0</c:v>
                </c:pt>
                <c:pt idx="13">
                  <c:v>17300.0</c:v>
                </c:pt>
                <c:pt idx="14">
                  <c:v>16600.0</c:v>
                </c:pt>
                <c:pt idx="15">
                  <c:v>16500.0</c:v>
                </c:pt>
                <c:pt idx="16">
                  <c:v>16100.0</c:v>
                </c:pt>
                <c:pt idx="17">
                  <c:v>16200.0</c:v>
                </c:pt>
                <c:pt idx="18">
                  <c:v>17000.0</c:v>
                </c:pt>
                <c:pt idx="19">
                  <c:v>19900.0</c:v>
                </c:pt>
                <c:pt idx="20">
                  <c:v>20800.0</c:v>
                </c:pt>
                <c:pt idx="21">
                  <c:v>19600.0</c:v>
                </c:pt>
                <c:pt idx="22">
                  <c:v>17900.0</c:v>
                </c:pt>
                <c:pt idx="23">
                  <c:v>16200.0</c:v>
                </c:pt>
              </c:numCache>
            </c:numRef>
          </c:val>
          <c:smooth val="0"/>
        </c:ser>
        <c:ser>
          <c:idx val="1"/>
          <c:order val="5"/>
          <c:tx>
            <c:strRef>
              <c:f>'Jul2010'!$AK$5</c:f>
              <c:strCache>
                <c:ptCount val="1"/>
                <c:pt idx="0">
                  <c:v>1/Ago/2011</c:v>
                </c:pt>
              </c:strCache>
            </c:strRef>
          </c:tx>
          <c:val>
            <c:numRef>
              <c:f>'Jul2010'!$AK$7:$AK$30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1902568"/>
        <c:axId val="-2061899432"/>
      </c:lineChart>
      <c:catAx>
        <c:axId val="-2061902568"/>
        <c:scaling>
          <c:orientation val="minMax"/>
        </c:scaling>
        <c:delete val="0"/>
        <c:axPos val="b"/>
        <c:majorTickMark val="none"/>
        <c:minorTickMark val="none"/>
        <c:tickLblPos val="nextTo"/>
        <c:crossAx val="-2061899432"/>
        <c:crosses val="autoZero"/>
        <c:auto val="1"/>
        <c:lblAlgn val="ctr"/>
        <c:lblOffset val="100"/>
        <c:noMultiLvlLbl val="0"/>
      </c:catAx>
      <c:valAx>
        <c:axId val="-20618994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19025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Diagrama de Carga- DIAS DE SEMANA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'Jul2010'!$G$5</c:f>
              <c:strCache>
                <c:ptCount val="1"/>
                <c:pt idx="0">
                  <c:v>2/Jul/2011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'Jul2010'!$G$7:$G$30</c:f>
              <c:numCache>
                <c:formatCode>#,##0</c:formatCode>
                <c:ptCount val="24"/>
                <c:pt idx="0">
                  <c:v>15600.0</c:v>
                </c:pt>
                <c:pt idx="1">
                  <c:v>14900.0</c:v>
                </c:pt>
                <c:pt idx="2">
                  <c:v>14600.0</c:v>
                </c:pt>
                <c:pt idx="3">
                  <c:v>14500.0</c:v>
                </c:pt>
                <c:pt idx="4">
                  <c:v>14400.0</c:v>
                </c:pt>
                <c:pt idx="5">
                  <c:v>14600.0</c:v>
                </c:pt>
                <c:pt idx="6">
                  <c:v>15700.0</c:v>
                </c:pt>
                <c:pt idx="7">
                  <c:v>18500.0</c:v>
                </c:pt>
                <c:pt idx="8">
                  <c:v>20400.0</c:v>
                </c:pt>
                <c:pt idx="9">
                  <c:v>21300.0</c:v>
                </c:pt>
                <c:pt idx="10">
                  <c:v>22000.0</c:v>
                </c:pt>
                <c:pt idx="11">
                  <c:v>22100.0</c:v>
                </c:pt>
                <c:pt idx="12">
                  <c:v>22000.0</c:v>
                </c:pt>
                <c:pt idx="13">
                  <c:v>21400.0</c:v>
                </c:pt>
                <c:pt idx="14">
                  <c:v>21800.0</c:v>
                </c:pt>
                <c:pt idx="15">
                  <c:v>21600.0</c:v>
                </c:pt>
                <c:pt idx="16">
                  <c:v>22200.0</c:v>
                </c:pt>
                <c:pt idx="17">
                  <c:v>20800.0</c:v>
                </c:pt>
                <c:pt idx="18">
                  <c:v>20300.0</c:v>
                </c:pt>
                <c:pt idx="19">
                  <c:v>22500.0</c:v>
                </c:pt>
                <c:pt idx="20">
                  <c:v>22100.0</c:v>
                </c:pt>
                <c:pt idx="21">
                  <c:v>20700.0</c:v>
                </c:pt>
                <c:pt idx="22">
                  <c:v>18600.0</c:v>
                </c:pt>
                <c:pt idx="23">
                  <c:v>17400.0</c:v>
                </c:pt>
              </c:numCache>
            </c:numRef>
          </c:val>
          <c:smooth val="0"/>
        </c:ser>
        <c:ser>
          <c:idx val="7"/>
          <c:order val="1"/>
          <c:tx>
            <c:strRef>
              <c:f>'Jul2010'!$L$5</c:f>
              <c:strCache>
                <c:ptCount val="1"/>
                <c:pt idx="0">
                  <c:v>7/Jul/2011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'Jul2010'!$L$7:$L$30</c:f>
              <c:numCache>
                <c:formatCode>#,##0</c:formatCode>
                <c:ptCount val="24"/>
                <c:pt idx="0">
                  <c:v>17400.0</c:v>
                </c:pt>
                <c:pt idx="1">
                  <c:v>15400.0</c:v>
                </c:pt>
                <c:pt idx="2">
                  <c:v>15000.0</c:v>
                </c:pt>
                <c:pt idx="3">
                  <c:v>14800.0</c:v>
                </c:pt>
                <c:pt idx="4">
                  <c:v>15200.0</c:v>
                </c:pt>
                <c:pt idx="5">
                  <c:v>15200.0</c:v>
                </c:pt>
                <c:pt idx="6">
                  <c:v>15900.0</c:v>
                </c:pt>
                <c:pt idx="7">
                  <c:v>18500.0</c:v>
                </c:pt>
                <c:pt idx="8">
                  <c:v>22500.0</c:v>
                </c:pt>
                <c:pt idx="9">
                  <c:v>23300.0</c:v>
                </c:pt>
                <c:pt idx="10">
                  <c:v>23750.0</c:v>
                </c:pt>
                <c:pt idx="11">
                  <c:v>23900.0</c:v>
                </c:pt>
                <c:pt idx="12">
                  <c:v>23300.0</c:v>
                </c:pt>
                <c:pt idx="13">
                  <c:v>22750.0</c:v>
                </c:pt>
                <c:pt idx="14">
                  <c:v>23500.0</c:v>
                </c:pt>
                <c:pt idx="15">
                  <c:v>24300.0</c:v>
                </c:pt>
                <c:pt idx="16">
                  <c:v>21600.0</c:v>
                </c:pt>
                <c:pt idx="17">
                  <c:v>20400.0</c:v>
                </c:pt>
                <c:pt idx="18">
                  <c:v>20100.0</c:v>
                </c:pt>
                <c:pt idx="19">
                  <c:v>22800.0</c:v>
                </c:pt>
                <c:pt idx="20">
                  <c:v>22000.0</c:v>
                </c:pt>
                <c:pt idx="21">
                  <c:v>21800.0</c:v>
                </c:pt>
                <c:pt idx="22">
                  <c:v>18600.0</c:v>
                </c:pt>
                <c:pt idx="23">
                  <c:v>16700.0</c:v>
                </c:pt>
              </c:numCache>
            </c:numRef>
          </c:val>
          <c:smooth val="0"/>
        </c:ser>
        <c:ser>
          <c:idx val="8"/>
          <c:order val="2"/>
          <c:tx>
            <c:strRef>
              <c:f>'Jul2010'!$M$5</c:f>
              <c:strCache>
                <c:ptCount val="1"/>
                <c:pt idx="0">
                  <c:v>8/Jul/2011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'Jul2010'!$M$7:$M$30</c:f>
              <c:numCache>
                <c:formatCode>#,##0</c:formatCode>
                <c:ptCount val="24"/>
                <c:pt idx="0">
                  <c:v>15600.0</c:v>
                </c:pt>
                <c:pt idx="1">
                  <c:v>14800.0</c:v>
                </c:pt>
                <c:pt idx="2">
                  <c:v>14600.0</c:v>
                </c:pt>
                <c:pt idx="3">
                  <c:v>14500.0</c:v>
                </c:pt>
                <c:pt idx="4">
                  <c:v>14500.0</c:v>
                </c:pt>
                <c:pt idx="5">
                  <c:v>14600.0</c:v>
                </c:pt>
                <c:pt idx="6">
                  <c:v>16100.0</c:v>
                </c:pt>
                <c:pt idx="7">
                  <c:v>18600.0</c:v>
                </c:pt>
                <c:pt idx="8">
                  <c:v>21500.0</c:v>
                </c:pt>
                <c:pt idx="9">
                  <c:v>21900.0</c:v>
                </c:pt>
                <c:pt idx="10">
                  <c:v>22400.0</c:v>
                </c:pt>
                <c:pt idx="11">
                  <c:v>23000.0</c:v>
                </c:pt>
                <c:pt idx="12">
                  <c:v>12800.0</c:v>
                </c:pt>
                <c:pt idx="13">
                  <c:v>14800.0</c:v>
                </c:pt>
                <c:pt idx="14">
                  <c:v>16700.0</c:v>
                </c:pt>
                <c:pt idx="15">
                  <c:v>20300.0</c:v>
                </c:pt>
                <c:pt idx="16">
                  <c:v>19700.0</c:v>
                </c:pt>
                <c:pt idx="17">
                  <c:v>18900.0</c:v>
                </c:pt>
                <c:pt idx="18">
                  <c:v>20600.0</c:v>
                </c:pt>
                <c:pt idx="19">
                  <c:v>22400.0</c:v>
                </c:pt>
                <c:pt idx="20">
                  <c:v>20300.0</c:v>
                </c:pt>
                <c:pt idx="21">
                  <c:v>17900.0</c:v>
                </c:pt>
                <c:pt idx="22">
                  <c:v>18800.0</c:v>
                </c:pt>
                <c:pt idx="23">
                  <c:v>16800.0</c:v>
                </c:pt>
              </c:numCache>
            </c:numRef>
          </c:val>
          <c:smooth val="0"/>
        </c:ser>
        <c:ser>
          <c:idx val="11"/>
          <c:order val="3"/>
          <c:tx>
            <c:strRef>
              <c:f>'Jul2010'!$R$5</c:f>
              <c:strCache>
                <c:ptCount val="1"/>
                <c:pt idx="0">
                  <c:v>13/Jul/2011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'Jul2010'!$R$7:$R$30</c:f>
              <c:numCache>
                <c:formatCode>#,##0</c:formatCode>
                <c:ptCount val="24"/>
                <c:pt idx="0">
                  <c:v>14100.0</c:v>
                </c:pt>
                <c:pt idx="1">
                  <c:v>14900.0</c:v>
                </c:pt>
                <c:pt idx="2">
                  <c:v>14600.0</c:v>
                </c:pt>
                <c:pt idx="3">
                  <c:v>14500.0</c:v>
                </c:pt>
                <c:pt idx="4">
                  <c:v>14600.0</c:v>
                </c:pt>
                <c:pt idx="5">
                  <c:v>14800.0</c:v>
                </c:pt>
                <c:pt idx="6">
                  <c:v>16100.0</c:v>
                </c:pt>
                <c:pt idx="7">
                  <c:v>19500.0</c:v>
                </c:pt>
                <c:pt idx="8">
                  <c:v>23600.0</c:v>
                </c:pt>
                <c:pt idx="9">
                  <c:v>23300.0</c:v>
                </c:pt>
                <c:pt idx="10">
                  <c:v>23500.0</c:v>
                </c:pt>
                <c:pt idx="11">
                  <c:v>24500.0</c:v>
                </c:pt>
                <c:pt idx="12">
                  <c:v>23300.0</c:v>
                </c:pt>
                <c:pt idx="13">
                  <c:v>23600.0</c:v>
                </c:pt>
                <c:pt idx="14">
                  <c:v>23800.0</c:v>
                </c:pt>
                <c:pt idx="15">
                  <c:v>23400.0</c:v>
                </c:pt>
                <c:pt idx="16">
                  <c:v>21800.0</c:v>
                </c:pt>
                <c:pt idx="17">
                  <c:v>21300.0</c:v>
                </c:pt>
                <c:pt idx="18">
                  <c:v>20100.0</c:v>
                </c:pt>
                <c:pt idx="19">
                  <c:v>22800.0</c:v>
                </c:pt>
                <c:pt idx="20">
                  <c:v>22600.0</c:v>
                </c:pt>
                <c:pt idx="21">
                  <c:v>21700.0</c:v>
                </c:pt>
                <c:pt idx="22">
                  <c:v>20400.0</c:v>
                </c:pt>
                <c:pt idx="23">
                  <c:v>16900.0</c:v>
                </c:pt>
              </c:numCache>
            </c:numRef>
          </c:val>
          <c:smooth val="0"/>
        </c:ser>
        <c:ser>
          <c:idx val="12"/>
          <c:order val="4"/>
          <c:tx>
            <c:strRef>
              <c:f>'Jul2010'!$S$5</c:f>
              <c:strCache>
                <c:ptCount val="1"/>
                <c:pt idx="0">
                  <c:v>14/Jul/2011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'Jul2010'!$S$7:$S$30</c:f>
              <c:numCache>
                <c:formatCode>#,##0</c:formatCode>
                <c:ptCount val="24"/>
                <c:pt idx="0">
                  <c:v>15600.0</c:v>
                </c:pt>
                <c:pt idx="1">
                  <c:v>14600.0</c:v>
                </c:pt>
                <c:pt idx="2">
                  <c:v>14600.0</c:v>
                </c:pt>
                <c:pt idx="3">
                  <c:v>14400.0</c:v>
                </c:pt>
                <c:pt idx="4">
                  <c:v>14600.0</c:v>
                </c:pt>
                <c:pt idx="5">
                  <c:v>14700.0</c:v>
                </c:pt>
                <c:pt idx="6">
                  <c:v>15300.0</c:v>
                </c:pt>
                <c:pt idx="7">
                  <c:v>18700.0</c:v>
                </c:pt>
                <c:pt idx="8">
                  <c:v>22000.0</c:v>
                </c:pt>
                <c:pt idx="9">
                  <c:v>22500.0</c:v>
                </c:pt>
                <c:pt idx="10">
                  <c:v>23200.0</c:v>
                </c:pt>
                <c:pt idx="11">
                  <c:v>23400.0</c:v>
                </c:pt>
                <c:pt idx="12">
                  <c:v>22600.0</c:v>
                </c:pt>
                <c:pt idx="13">
                  <c:v>22300.0</c:v>
                </c:pt>
                <c:pt idx="14">
                  <c:v>23200.0</c:v>
                </c:pt>
                <c:pt idx="15">
                  <c:v>23100.0</c:v>
                </c:pt>
                <c:pt idx="16">
                  <c:v>21600.0</c:v>
                </c:pt>
                <c:pt idx="17">
                  <c:v>20100.0</c:v>
                </c:pt>
                <c:pt idx="18">
                  <c:v>19300.0</c:v>
                </c:pt>
                <c:pt idx="19">
                  <c:v>22300.0</c:v>
                </c:pt>
                <c:pt idx="20">
                  <c:v>21700.0</c:v>
                </c:pt>
                <c:pt idx="21">
                  <c:v>22500.0</c:v>
                </c:pt>
                <c:pt idx="22">
                  <c:v>18300.0</c:v>
                </c:pt>
                <c:pt idx="23">
                  <c:v>16700.0</c:v>
                </c:pt>
              </c:numCache>
            </c:numRef>
          </c:val>
          <c:smooth val="0"/>
        </c:ser>
        <c:ser>
          <c:idx val="13"/>
          <c:order val="5"/>
          <c:tx>
            <c:strRef>
              <c:f>'Jul2010'!$T$5</c:f>
              <c:strCache>
                <c:ptCount val="1"/>
                <c:pt idx="0">
                  <c:v>15/Jul/2011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'Jul2010'!$T$7:$T$30</c:f>
              <c:numCache>
                <c:formatCode>#,##0</c:formatCode>
                <c:ptCount val="24"/>
                <c:pt idx="0">
                  <c:v>15500.0</c:v>
                </c:pt>
                <c:pt idx="1">
                  <c:v>14900.0</c:v>
                </c:pt>
                <c:pt idx="2">
                  <c:v>14500.0</c:v>
                </c:pt>
                <c:pt idx="3">
                  <c:v>14400.0</c:v>
                </c:pt>
                <c:pt idx="4">
                  <c:v>14400.0</c:v>
                </c:pt>
                <c:pt idx="5">
                  <c:v>14800.0</c:v>
                </c:pt>
                <c:pt idx="6">
                  <c:v>15500.0</c:v>
                </c:pt>
                <c:pt idx="7">
                  <c:v>18700.0</c:v>
                </c:pt>
                <c:pt idx="8">
                  <c:v>21400.0</c:v>
                </c:pt>
                <c:pt idx="9">
                  <c:v>22476.0</c:v>
                </c:pt>
                <c:pt idx="10">
                  <c:v>22576.0</c:v>
                </c:pt>
                <c:pt idx="11">
                  <c:v>23076.0</c:v>
                </c:pt>
                <c:pt idx="12">
                  <c:v>21576.0</c:v>
                </c:pt>
                <c:pt idx="13">
                  <c:v>22576.0</c:v>
                </c:pt>
                <c:pt idx="14">
                  <c:v>22176.0</c:v>
                </c:pt>
                <c:pt idx="15">
                  <c:v>22107.0</c:v>
                </c:pt>
                <c:pt idx="16">
                  <c:v>20750.0</c:v>
                </c:pt>
                <c:pt idx="17">
                  <c:v>20950.0</c:v>
                </c:pt>
                <c:pt idx="18">
                  <c:v>19750.0</c:v>
                </c:pt>
                <c:pt idx="19">
                  <c:v>22550.0</c:v>
                </c:pt>
                <c:pt idx="20">
                  <c:v>21950.0</c:v>
                </c:pt>
                <c:pt idx="21">
                  <c:v>20750.0</c:v>
                </c:pt>
                <c:pt idx="22">
                  <c:v>19150.0</c:v>
                </c:pt>
                <c:pt idx="23">
                  <c:v>17200.0</c:v>
                </c:pt>
              </c:numCache>
            </c:numRef>
          </c:val>
          <c:smooth val="0"/>
        </c:ser>
        <c:ser>
          <c:idx val="14"/>
          <c:order val="6"/>
          <c:tx>
            <c:strRef>
              <c:f>'Jul2010'!$U$5</c:f>
              <c:strCache>
                <c:ptCount val="1"/>
                <c:pt idx="0">
                  <c:v>16/Jul/2011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'Jul2010'!$U$7:$U$30</c:f>
              <c:numCache>
                <c:formatCode>#,##0</c:formatCode>
                <c:ptCount val="24"/>
                <c:pt idx="0">
                  <c:v>14100.0</c:v>
                </c:pt>
                <c:pt idx="1">
                  <c:v>15500.0</c:v>
                </c:pt>
                <c:pt idx="2">
                  <c:v>15000.0</c:v>
                </c:pt>
                <c:pt idx="3">
                  <c:v>14900.0</c:v>
                </c:pt>
                <c:pt idx="4">
                  <c:v>14700.0</c:v>
                </c:pt>
                <c:pt idx="5">
                  <c:v>15200.0</c:v>
                </c:pt>
                <c:pt idx="6">
                  <c:v>15900.0</c:v>
                </c:pt>
                <c:pt idx="7">
                  <c:v>19400.0</c:v>
                </c:pt>
                <c:pt idx="8">
                  <c:v>23200.0</c:v>
                </c:pt>
                <c:pt idx="9">
                  <c:v>23800.0</c:v>
                </c:pt>
                <c:pt idx="10">
                  <c:v>24500.0</c:v>
                </c:pt>
                <c:pt idx="11">
                  <c:v>24100.0</c:v>
                </c:pt>
                <c:pt idx="12">
                  <c:v>24200.0</c:v>
                </c:pt>
                <c:pt idx="13">
                  <c:v>22200.0</c:v>
                </c:pt>
                <c:pt idx="14">
                  <c:v>23400.0</c:v>
                </c:pt>
                <c:pt idx="15">
                  <c:v>22500.0</c:v>
                </c:pt>
                <c:pt idx="16">
                  <c:v>20900.0</c:v>
                </c:pt>
                <c:pt idx="17">
                  <c:v>22000.0</c:v>
                </c:pt>
                <c:pt idx="18">
                  <c:v>20600.0</c:v>
                </c:pt>
                <c:pt idx="19">
                  <c:v>22000.0</c:v>
                </c:pt>
                <c:pt idx="20">
                  <c:v>21600.0</c:v>
                </c:pt>
                <c:pt idx="21">
                  <c:v>21900.0</c:v>
                </c:pt>
                <c:pt idx="22">
                  <c:v>21300.0</c:v>
                </c:pt>
                <c:pt idx="23">
                  <c:v>17600.0</c:v>
                </c:pt>
              </c:numCache>
            </c:numRef>
          </c:val>
          <c:smooth val="0"/>
        </c:ser>
        <c:ser>
          <c:idx val="16"/>
          <c:order val="7"/>
          <c:tx>
            <c:strRef>
              <c:f>'Jul2010'!$Y$5</c:f>
              <c:strCache>
                <c:ptCount val="1"/>
                <c:pt idx="0">
                  <c:v>20/Jul/2011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'Jul2010'!$Y$7:$Y$30</c:f>
              <c:numCache>
                <c:formatCode>#,##0</c:formatCode>
                <c:ptCount val="24"/>
                <c:pt idx="0">
                  <c:v>15700.0</c:v>
                </c:pt>
                <c:pt idx="1">
                  <c:v>15200.0</c:v>
                </c:pt>
                <c:pt idx="2">
                  <c:v>14800.0</c:v>
                </c:pt>
                <c:pt idx="3">
                  <c:v>14500.0</c:v>
                </c:pt>
                <c:pt idx="4">
                  <c:v>14600.0</c:v>
                </c:pt>
                <c:pt idx="5">
                  <c:v>15100.0</c:v>
                </c:pt>
                <c:pt idx="6">
                  <c:v>15600.0</c:v>
                </c:pt>
                <c:pt idx="7">
                  <c:v>19300.0</c:v>
                </c:pt>
                <c:pt idx="8">
                  <c:v>24200.0</c:v>
                </c:pt>
                <c:pt idx="9">
                  <c:v>23600.0</c:v>
                </c:pt>
                <c:pt idx="10">
                  <c:v>24000.0</c:v>
                </c:pt>
                <c:pt idx="11">
                  <c:v>24300.0</c:v>
                </c:pt>
                <c:pt idx="12">
                  <c:v>24000.0</c:v>
                </c:pt>
                <c:pt idx="13">
                  <c:v>23200.0</c:v>
                </c:pt>
                <c:pt idx="14">
                  <c:v>24000.0</c:v>
                </c:pt>
                <c:pt idx="15">
                  <c:v>23600.0</c:v>
                </c:pt>
                <c:pt idx="16">
                  <c:v>22300.0</c:v>
                </c:pt>
                <c:pt idx="17">
                  <c:v>21000.0</c:v>
                </c:pt>
                <c:pt idx="18">
                  <c:v>20300.0</c:v>
                </c:pt>
                <c:pt idx="19">
                  <c:v>22900.0</c:v>
                </c:pt>
                <c:pt idx="20">
                  <c:v>22900.0</c:v>
                </c:pt>
                <c:pt idx="21">
                  <c:v>21400.0</c:v>
                </c:pt>
                <c:pt idx="22">
                  <c:v>19200.0</c:v>
                </c:pt>
                <c:pt idx="23">
                  <c:v>17500.0</c:v>
                </c:pt>
              </c:numCache>
            </c:numRef>
          </c:val>
          <c:smooth val="0"/>
        </c:ser>
        <c:ser>
          <c:idx val="17"/>
          <c:order val="8"/>
          <c:tx>
            <c:strRef>
              <c:f>'Jul2010'!$Z$5</c:f>
              <c:strCache>
                <c:ptCount val="1"/>
                <c:pt idx="0">
                  <c:v>21/Jul/2011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'Jul2010'!$Z$7:$Z$30</c:f>
              <c:numCache>
                <c:formatCode>#,##0</c:formatCode>
                <c:ptCount val="24"/>
                <c:pt idx="0">
                  <c:v>16200.0</c:v>
                </c:pt>
                <c:pt idx="1">
                  <c:v>15600.0</c:v>
                </c:pt>
                <c:pt idx="2">
                  <c:v>15200.0</c:v>
                </c:pt>
                <c:pt idx="3">
                  <c:v>15000.0</c:v>
                </c:pt>
                <c:pt idx="4">
                  <c:v>14800.0</c:v>
                </c:pt>
                <c:pt idx="5">
                  <c:v>15200.0</c:v>
                </c:pt>
                <c:pt idx="6">
                  <c:v>16000.0</c:v>
                </c:pt>
                <c:pt idx="7">
                  <c:v>19000.0</c:v>
                </c:pt>
                <c:pt idx="8">
                  <c:v>23500.0</c:v>
                </c:pt>
                <c:pt idx="9">
                  <c:v>24000.0</c:v>
                </c:pt>
                <c:pt idx="10">
                  <c:v>24300.0</c:v>
                </c:pt>
                <c:pt idx="11">
                  <c:v>23800.0</c:v>
                </c:pt>
                <c:pt idx="12">
                  <c:v>23000.0</c:v>
                </c:pt>
                <c:pt idx="13">
                  <c:v>22600.0</c:v>
                </c:pt>
                <c:pt idx="14">
                  <c:v>23200.0</c:v>
                </c:pt>
                <c:pt idx="15">
                  <c:v>22800.0</c:v>
                </c:pt>
                <c:pt idx="16">
                  <c:v>21300.0</c:v>
                </c:pt>
                <c:pt idx="17">
                  <c:v>20100.0</c:v>
                </c:pt>
                <c:pt idx="18">
                  <c:v>19700.0</c:v>
                </c:pt>
                <c:pt idx="19">
                  <c:v>24100.0</c:v>
                </c:pt>
                <c:pt idx="20">
                  <c:v>22200.0</c:v>
                </c:pt>
                <c:pt idx="21">
                  <c:v>21200.0</c:v>
                </c:pt>
                <c:pt idx="22">
                  <c:v>18700.0</c:v>
                </c:pt>
                <c:pt idx="23">
                  <c:v>17000.0</c:v>
                </c:pt>
              </c:numCache>
            </c:numRef>
          </c:val>
          <c:smooth val="0"/>
        </c:ser>
        <c:ser>
          <c:idx val="18"/>
          <c:order val="9"/>
          <c:tx>
            <c:strRef>
              <c:f>'Jul2010'!$AA$5</c:f>
              <c:strCache>
                <c:ptCount val="1"/>
                <c:pt idx="0">
                  <c:v>22/Jul/2011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'Jul2010'!$AA$7:$AA$30</c:f>
              <c:numCache>
                <c:formatCode>#,##0</c:formatCode>
                <c:ptCount val="24"/>
                <c:pt idx="0">
                  <c:v>15700.0</c:v>
                </c:pt>
                <c:pt idx="1">
                  <c:v>14900.0</c:v>
                </c:pt>
                <c:pt idx="2">
                  <c:v>14500.0</c:v>
                </c:pt>
                <c:pt idx="3">
                  <c:v>14500.0</c:v>
                </c:pt>
                <c:pt idx="4">
                  <c:v>14300.0</c:v>
                </c:pt>
                <c:pt idx="5">
                  <c:v>14400.0</c:v>
                </c:pt>
                <c:pt idx="6">
                  <c:v>15100.0</c:v>
                </c:pt>
                <c:pt idx="7">
                  <c:v>19700.0</c:v>
                </c:pt>
                <c:pt idx="8">
                  <c:v>22400.0</c:v>
                </c:pt>
                <c:pt idx="9">
                  <c:v>23200.0</c:v>
                </c:pt>
                <c:pt idx="10">
                  <c:v>23300.0</c:v>
                </c:pt>
                <c:pt idx="11">
                  <c:v>23600.0</c:v>
                </c:pt>
                <c:pt idx="12">
                  <c:v>24300.0</c:v>
                </c:pt>
                <c:pt idx="13">
                  <c:v>19900.0</c:v>
                </c:pt>
                <c:pt idx="14">
                  <c:v>20700.0</c:v>
                </c:pt>
                <c:pt idx="15">
                  <c:v>20700.0</c:v>
                </c:pt>
                <c:pt idx="16">
                  <c:v>20700.0</c:v>
                </c:pt>
                <c:pt idx="17">
                  <c:v>20300.0</c:v>
                </c:pt>
                <c:pt idx="18">
                  <c:v>18500.0</c:v>
                </c:pt>
                <c:pt idx="19">
                  <c:v>21000.0</c:v>
                </c:pt>
                <c:pt idx="20">
                  <c:v>21600.0</c:v>
                </c:pt>
                <c:pt idx="21">
                  <c:v>20700.0</c:v>
                </c:pt>
                <c:pt idx="22">
                  <c:v>18800.0</c:v>
                </c:pt>
                <c:pt idx="23">
                  <c:v>16700.0</c:v>
                </c:pt>
              </c:numCache>
            </c:numRef>
          </c:val>
          <c:smooth val="0"/>
        </c:ser>
        <c:ser>
          <c:idx val="19"/>
          <c:order val="10"/>
          <c:tx>
            <c:strRef>
              <c:f>'Jul2010'!$AB$5</c:f>
              <c:strCache>
                <c:ptCount val="1"/>
                <c:pt idx="0">
                  <c:v>23/Jul/2011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'Jul2010'!$AB$7:$AB$30</c:f>
              <c:numCache>
                <c:formatCode>#,##0</c:formatCode>
                <c:ptCount val="24"/>
                <c:pt idx="0">
                  <c:v>18000.0</c:v>
                </c:pt>
                <c:pt idx="1">
                  <c:v>15000.0</c:v>
                </c:pt>
                <c:pt idx="2">
                  <c:v>14600.0</c:v>
                </c:pt>
                <c:pt idx="3">
                  <c:v>14600.0</c:v>
                </c:pt>
                <c:pt idx="4">
                  <c:v>14400.0</c:v>
                </c:pt>
                <c:pt idx="5">
                  <c:v>14900.0</c:v>
                </c:pt>
                <c:pt idx="6">
                  <c:v>15300.0</c:v>
                </c:pt>
                <c:pt idx="7">
                  <c:v>19500.0</c:v>
                </c:pt>
                <c:pt idx="8">
                  <c:v>22200.0</c:v>
                </c:pt>
                <c:pt idx="9">
                  <c:v>23000.0</c:v>
                </c:pt>
                <c:pt idx="10">
                  <c:v>23200.0</c:v>
                </c:pt>
                <c:pt idx="11">
                  <c:v>23500.0</c:v>
                </c:pt>
                <c:pt idx="12">
                  <c:v>22400.0</c:v>
                </c:pt>
                <c:pt idx="13">
                  <c:v>22100.0</c:v>
                </c:pt>
                <c:pt idx="14">
                  <c:v>22800.0</c:v>
                </c:pt>
                <c:pt idx="15">
                  <c:v>22700.0</c:v>
                </c:pt>
                <c:pt idx="16">
                  <c:v>21300.0</c:v>
                </c:pt>
                <c:pt idx="17">
                  <c:v>20000.0</c:v>
                </c:pt>
                <c:pt idx="18">
                  <c:v>21100.0</c:v>
                </c:pt>
                <c:pt idx="19">
                  <c:v>22600.0</c:v>
                </c:pt>
                <c:pt idx="20">
                  <c:v>22300.0</c:v>
                </c:pt>
                <c:pt idx="21">
                  <c:v>21200.0</c:v>
                </c:pt>
                <c:pt idx="22">
                  <c:v>19100.0</c:v>
                </c:pt>
                <c:pt idx="23">
                  <c:v>17500.0</c:v>
                </c:pt>
              </c:numCache>
            </c:numRef>
          </c:val>
          <c:smooth val="0"/>
        </c:ser>
        <c:ser>
          <c:idx val="21"/>
          <c:order val="11"/>
          <c:tx>
            <c:strRef>
              <c:f>'Jul2010'!$AF$5</c:f>
              <c:strCache>
                <c:ptCount val="1"/>
                <c:pt idx="0">
                  <c:v>27/Jul/2011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'Jul2010'!$AF$7:$AF$30</c:f>
              <c:numCache>
                <c:formatCode>#,##0</c:formatCode>
                <c:ptCount val="24"/>
                <c:pt idx="0">
                  <c:v>16200.0</c:v>
                </c:pt>
                <c:pt idx="1">
                  <c:v>15300.0</c:v>
                </c:pt>
                <c:pt idx="2">
                  <c:v>15100.0</c:v>
                </c:pt>
                <c:pt idx="3">
                  <c:v>14700.0</c:v>
                </c:pt>
                <c:pt idx="4">
                  <c:v>14800.0</c:v>
                </c:pt>
                <c:pt idx="5">
                  <c:v>15300.0</c:v>
                </c:pt>
                <c:pt idx="6">
                  <c:v>15600.0</c:v>
                </c:pt>
                <c:pt idx="7">
                  <c:v>18400.0</c:v>
                </c:pt>
                <c:pt idx="8">
                  <c:v>11200.0</c:v>
                </c:pt>
                <c:pt idx="9">
                  <c:v>14600.0</c:v>
                </c:pt>
                <c:pt idx="10">
                  <c:v>22700.0</c:v>
                </c:pt>
                <c:pt idx="11">
                  <c:v>23900.0</c:v>
                </c:pt>
                <c:pt idx="12">
                  <c:v>23500.0</c:v>
                </c:pt>
                <c:pt idx="13">
                  <c:v>23200.0</c:v>
                </c:pt>
                <c:pt idx="14">
                  <c:v>23900.0</c:v>
                </c:pt>
                <c:pt idx="15">
                  <c:v>19000.0</c:v>
                </c:pt>
                <c:pt idx="16">
                  <c:v>19900.0</c:v>
                </c:pt>
                <c:pt idx="17">
                  <c:v>21100.0</c:v>
                </c:pt>
                <c:pt idx="18">
                  <c:v>20400.0</c:v>
                </c:pt>
                <c:pt idx="19">
                  <c:v>23000.0</c:v>
                </c:pt>
                <c:pt idx="20">
                  <c:v>22400.0</c:v>
                </c:pt>
                <c:pt idx="21">
                  <c:v>21900.0</c:v>
                </c:pt>
                <c:pt idx="22">
                  <c:v>20800.0</c:v>
                </c:pt>
                <c:pt idx="23">
                  <c:v>17400.0</c:v>
                </c:pt>
              </c:numCache>
            </c:numRef>
          </c:val>
          <c:smooth val="0"/>
        </c:ser>
        <c:ser>
          <c:idx val="24"/>
          <c:order val="12"/>
          <c:tx>
            <c:strRef>
              <c:f>'Jul2010'!$AH$5</c:f>
              <c:strCache>
                <c:ptCount val="1"/>
                <c:pt idx="0">
                  <c:v>29/Jul/2011</c:v>
                </c:pt>
              </c:strCache>
            </c:strRef>
          </c:tx>
          <c:val>
            <c:numRef>
              <c:f>'Jul2010'!$AH$7:$AH$30</c:f>
              <c:numCache>
                <c:formatCode>#,##0</c:formatCode>
                <c:ptCount val="24"/>
                <c:pt idx="0">
                  <c:v>16000.0</c:v>
                </c:pt>
                <c:pt idx="1">
                  <c:v>15100.0</c:v>
                </c:pt>
                <c:pt idx="2">
                  <c:v>15400.0</c:v>
                </c:pt>
                <c:pt idx="3">
                  <c:v>14800.0</c:v>
                </c:pt>
                <c:pt idx="4">
                  <c:v>14500.0</c:v>
                </c:pt>
                <c:pt idx="5">
                  <c:v>16000.0</c:v>
                </c:pt>
                <c:pt idx="6">
                  <c:v>15600.0</c:v>
                </c:pt>
                <c:pt idx="7">
                  <c:v>19100.0</c:v>
                </c:pt>
                <c:pt idx="8">
                  <c:v>22900.0</c:v>
                </c:pt>
                <c:pt idx="9">
                  <c:v>23500.0</c:v>
                </c:pt>
                <c:pt idx="10">
                  <c:v>23100.0</c:v>
                </c:pt>
                <c:pt idx="11">
                  <c:v>23600.0</c:v>
                </c:pt>
                <c:pt idx="12">
                  <c:v>22900.0</c:v>
                </c:pt>
                <c:pt idx="13">
                  <c:v>22600.0</c:v>
                </c:pt>
                <c:pt idx="14">
                  <c:v>23300.0</c:v>
                </c:pt>
                <c:pt idx="15">
                  <c:v>21500.0</c:v>
                </c:pt>
                <c:pt idx="16">
                  <c:v>22800.0</c:v>
                </c:pt>
                <c:pt idx="17">
                  <c:v>20200.0</c:v>
                </c:pt>
                <c:pt idx="18">
                  <c:v>19700.0</c:v>
                </c:pt>
                <c:pt idx="19">
                  <c:v>22400.0</c:v>
                </c:pt>
                <c:pt idx="20">
                  <c:v>22100.0</c:v>
                </c:pt>
                <c:pt idx="21">
                  <c:v>20800.0</c:v>
                </c:pt>
                <c:pt idx="22">
                  <c:v>19800.0</c:v>
                </c:pt>
                <c:pt idx="23">
                  <c:v>16600.0</c:v>
                </c:pt>
              </c:numCache>
            </c:numRef>
          </c:val>
          <c:smooth val="0"/>
        </c:ser>
        <c:ser>
          <c:idx val="25"/>
          <c:order val="13"/>
          <c:tx>
            <c:strRef>
              <c:f>'Jul2010'!$AI$5</c:f>
              <c:strCache>
                <c:ptCount val="1"/>
                <c:pt idx="0">
                  <c:v>30/Jul/2011</c:v>
                </c:pt>
              </c:strCache>
            </c:strRef>
          </c:tx>
          <c:val>
            <c:numRef>
              <c:f>'Jul2010'!$AI$7:$AI$30</c:f>
              <c:numCache>
                <c:formatCode>#,##0</c:formatCode>
                <c:ptCount val="24"/>
                <c:pt idx="0">
                  <c:v>15500.0</c:v>
                </c:pt>
                <c:pt idx="1">
                  <c:v>15000.0</c:v>
                </c:pt>
                <c:pt idx="2">
                  <c:v>14600.0</c:v>
                </c:pt>
                <c:pt idx="3">
                  <c:v>14400.0</c:v>
                </c:pt>
                <c:pt idx="4">
                  <c:v>14400.0</c:v>
                </c:pt>
                <c:pt idx="5">
                  <c:v>17000.0</c:v>
                </c:pt>
                <c:pt idx="6">
                  <c:v>14000.0</c:v>
                </c:pt>
                <c:pt idx="7">
                  <c:v>15400.0</c:v>
                </c:pt>
                <c:pt idx="8">
                  <c:v>17400.0</c:v>
                </c:pt>
                <c:pt idx="9">
                  <c:v>20800.0</c:v>
                </c:pt>
                <c:pt idx="10">
                  <c:v>21100.0</c:v>
                </c:pt>
                <c:pt idx="11">
                  <c:v>21900.0</c:v>
                </c:pt>
                <c:pt idx="12">
                  <c:v>22400.0</c:v>
                </c:pt>
                <c:pt idx="13">
                  <c:v>22200.0</c:v>
                </c:pt>
                <c:pt idx="14">
                  <c:v>23200.0</c:v>
                </c:pt>
                <c:pt idx="15">
                  <c:v>23100.0</c:v>
                </c:pt>
                <c:pt idx="16">
                  <c:v>22000.0</c:v>
                </c:pt>
                <c:pt idx="17">
                  <c:v>20800.0</c:v>
                </c:pt>
                <c:pt idx="18">
                  <c:v>19700.0</c:v>
                </c:pt>
                <c:pt idx="19">
                  <c:v>22300.0</c:v>
                </c:pt>
                <c:pt idx="20">
                  <c:v>22100.0</c:v>
                </c:pt>
                <c:pt idx="21">
                  <c:v>21400.0</c:v>
                </c:pt>
                <c:pt idx="22">
                  <c:v>19200.0</c:v>
                </c:pt>
                <c:pt idx="23">
                  <c:v>17300.0</c:v>
                </c:pt>
              </c:numCache>
            </c:numRef>
          </c:val>
          <c:smooth val="0"/>
        </c:ser>
        <c:ser>
          <c:idx val="22"/>
          <c:order val="14"/>
          <c:tx>
            <c:strRef>
              <c:f>'Jul2010'!$AP$4:$AP$5</c:f>
              <c:strCache>
                <c:ptCount val="1"/>
                <c:pt idx="0">
                  <c:v>Máxima dias Semana</c:v>
                </c:pt>
              </c:strCache>
            </c:strRef>
          </c:tx>
          <c:val>
            <c:numRef>
              <c:f>'Jul2010'!$AP$7:$AP$30</c:f>
              <c:numCache>
                <c:formatCode>#,##0</c:formatCode>
                <c:ptCount val="24"/>
                <c:pt idx="0">
                  <c:v>18000.0</c:v>
                </c:pt>
                <c:pt idx="1">
                  <c:v>15600.0</c:v>
                </c:pt>
                <c:pt idx="2">
                  <c:v>15400.0</c:v>
                </c:pt>
                <c:pt idx="3">
                  <c:v>15200.0</c:v>
                </c:pt>
                <c:pt idx="4">
                  <c:v>15200.0</c:v>
                </c:pt>
                <c:pt idx="5">
                  <c:v>17000.0</c:v>
                </c:pt>
                <c:pt idx="6">
                  <c:v>16100.0</c:v>
                </c:pt>
                <c:pt idx="7">
                  <c:v>19700.0</c:v>
                </c:pt>
                <c:pt idx="8">
                  <c:v>24200.0</c:v>
                </c:pt>
                <c:pt idx="9">
                  <c:v>24100.0</c:v>
                </c:pt>
                <c:pt idx="10">
                  <c:v>24500.0</c:v>
                </c:pt>
                <c:pt idx="11">
                  <c:v>25400.0</c:v>
                </c:pt>
                <c:pt idx="12">
                  <c:v>24300.0</c:v>
                </c:pt>
                <c:pt idx="13">
                  <c:v>23600.0</c:v>
                </c:pt>
                <c:pt idx="14">
                  <c:v>24050.0</c:v>
                </c:pt>
                <c:pt idx="15">
                  <c:v>24300.0</c:v>
                </c:pt>
                <c:pt idx="16">
                  <c:v>23200.0</c:v>
                </c:pt>
                <c:pt idx="17">
                  <c:v>22100.0</c:v>
                </c:pt>
                <c:pt idx="18">
                  <c:v>21100.0</c:v>
                </c:pt>
                <c:pt idx="19">
                  <c:v>24100.0</c:v>
                </c:pt>
                <c:pt idx="20">
                  <c:v>22900.0</c:v>
                </c:pt>
                <c:pt idx="21">
                  <c:v>22500.0</c:v>
                </c:pt>
                <c:pt idx="22">
                  <c:v>21300.0</c:v>
                </c:pt>
                <c:pt idx="23">
                  <c:v>17600.0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1795304"/>
        <c:axId val="-2061792296"/>
      </c:lineChart>
      <c:catAx>
        <c:axId val="-2061795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61792296"/>
        <c:crosses val="autoZero"/>
        <c:auto val="1"/>
        <c:lblAlgn val="ctr"/>
        <c:lblOffset val="100"/>
        <c:noMultiLvlLbl val="0"/>
      </c:catAx>
      <c:valAx>
        <c:axId val="-20617922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17953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-SABADOS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8"/>
          <c:order val="0"/>
          <c:tx>
            <c:strRef>
              <c:f>'Jul2010'!$H$5</c:f>
              <c:strCache>
                <c:ptCount val="1"/>
                <c:pt idx="0">
                  <c:v>3/Jul/2011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'Jul2010'!$H$7:$H$30</c:f>
              <c:numCache>
                <c:formatCode>#,##0</c:formatCode>
                <c:ptCount val="24"/>
                <c:pt idx="0">
                  <c:v>15400.0</c:v>
                </c:pt>
                <c:pt idx="1">
                  <c:v>14900.0</c:v>
                </c:pt>
                <c:pt idx="2">
                  <c:v>14600.0</c:v>
                </c:pt>
                <c:pt idx="3">
                  <c:v>14500.0</c:v>
                </c:pt>
                <c:pt idx="4">
                  <c:v>14400.0</c:v>
                </c:pt>
                <c:pt idx="5">
                  <c:v>14300.0</c:v>
                </c:pt>
                <c:pt idx="6">
                  <c:v>14200.0</c:v>
                </c:pt>
                <c:pt idx="7">
                  <c:v>15500.0</c:v>
                </c:pt>
                <c:pt idx="8">
                  <c:v>16800.0</c:v>
                </c:pt>
                <c:pt idx="9">
                  <c:v>18000.0</c:v>
                </c:pt>
                <c:pt idx="10">
                  <c:v>18400.0</c:v>
                </c:pt>
                <c:pt idx="11">
                  <c:v>19100.0</c:v>
                </c:pt>
                <c:pt idx="12">
                  <c:v>18600.0</c:v>
                </c:pt>
                <c:pt idx="13">
                  <c:v>18100.0</c:v>
                </c:pt>
                <c:pt idx="14">
                  <c:v>17900.0</c:v>
                </c:pt>
                <c:pt idx="15">
                  <c:v>17500.0</c:v>
                </c:pt>
                <c:pt idx="16">
                  <c:v>17200.0</c:v>
                </c:pt>
                <c:pt idx="17">
                  <c:v>17000.0</c:v>
                </c:pt>
                <c:pt idx="18">
                  <c:v>18600.0</c:v>
                </c:pt>
                <c:pt idx="19">
                  <c:v>22200.0</c:v>
                </c:pt>
                <c:pt idx="20">
                  <c:v>21000.0</c:v>
                </c:pt>
                <c:pt idx="21">
                  <c:v>19650.0</c:v>
                </c:pt>
                <c:pt idx="22">
                  <c:v>18150.0</c:v>
                </c:pt>
                <c:pt idx="23">
                  <c:v>16950.0</c:v>
                </c:pt>
              </c:numCache>
            </c:numRef>
          </c:val>
          <c:smooth val="0"/>
        </c:ser>
        <c:ser>
          <c:idx val="20"/>
          <c:order val="1"/>
          <c:tx>
            <c:strRef>
              <c:f>'Jul2010'!$V$5</c:f>
              <c:strCache>
                <c:ptCount val="1"/>
                <c:pt idx="0">
                  <c:v>17/Jul/2011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'Jul2010'!$V$7:$V$30</c:f>
              <c:numCache>
                <c:formatCode>#,##0</c:formatCode>
                <c:ptCount val="24"/>
                <c:pt idx="0">
                  <c:v>15400.0</c:v>
                </c:pt>
                <c:pt idx="1">
                  <c:v>15200.0</c:v>
                </c:pt>
                <c:pt idx="2">
                  <c:v>14500.0</c:v>
                </c:pt>
                <c:pt idx="3">
                  <c:v>14400.0</c:v>
                </c:pt>
                <c:pt idx="4">
                  <c:v>14300.0</c:v>
                </c:pt>
                <c:pt idx="5">
                  <c:v>14500.0</c:v>
                </c:pt>
                <c:pt idx="6">
                  <c:v>14400.0</c:v>
                </c:pt>
                <c:pt idx="7">
                  <c:v>15600.0</c:v>
                </c:pt>
                <c:pt idx="8">
                  <c:v>18800.0</c:v>
                </c:pt>
                <c:pt idx="9">
                  <c:v>18700.0</c:v>
                </c:pt>
                <c:pt idx="10">
                  <c:v>16900.0</c:v>
                </c:pt>
                <c:pt idx="11">
                  <c:v>18400.0</c:v>
                </c:pt>
                <c:pt idx="12">
                  <c:v>18300.0</c:v>
                </c:pt>
                <c:pt idx="13">
                  <c:v>17600.0</c:v>
                </c:pt>
                <c:pt idx="14">
                  <c:v>17300.0</c:v>
                </c:pt>
                <c:pt idx="15">
                  <c:v>16700.0</c:v>
                </c:pt>
                <c:pt idx="16">
                  <c:v>16600.0</c:v>
                </c:pt>
                <c:pt idx="17">
                  <c:v>17100.0</c:v>
                </c:pt>
                <c:pt idx="18">
                  <c:v>17400.0</c:v>
                </c:pt>
                <c:pt idx="19">
                  <c:v>20600.0</c:v>
                </c:pt>
                <c:pt idx="20">
                  <c:v>20900.0</c:v>
                </c:pt>
                <c:pt idx="21">
                  <c:v>19800.0</c:v>
                </c:pt>
                <c:pt idx="22">
                  <c:v>17700.0</c:v>
                </c:pt>
                <c:pt idx="23">
                  <c:v>16700.0</c:v>
                </c:pt>
              </c:numCache>
            </c:numRef>
          </c:val>
          <c:smooth val="0"/>
        </c:ser>
        <c:ser>
          <c:idx val="21"/>
          <c:order val="2"/>
          <c:tx>
            <c:strRef>
              <c:f>'Jul2010'!$AC$5</c:f>
              <c:strCache>
                <c:ptCount val="1"/>
                <c:pt idx="0">
                  <c:v>24/Jul/2011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'Jul2010'!$AC$7:$AC$30</c:f>
              <c:numCache>
                <c:formatCode>#,##0</c:formatCode>
                <c:ptCount val="24"/>
                <c:pt idx="0">
                  <c:v>16300.0</c:v>
                </c:pt>
                <c:pt idx="1">
                  <c:v>15400.0</c:v>
                </c:pt>
                <c:pt idx="2">
                  <c:v>14800.0</c:v>
                </c:pt>
                <c:pt idx="3">
                  <c:v>14600.0</c:v>
                </c:pt>
                <c:pt idx="4">
                  <c:v>14700.0</c:v>
                </c:pt>
                <c:pt idx="5">
                  <c:v>14700.0</c:v>
                </c:pt>
                <c:pt idx="6">
                  <c:v>14600.0</c:v>
                </c:pt>
                <c:pt idx="7">
                  <c:v>15401.0</c:v>
                </c:pt>
                <c:pt idx="8">
                  <c:v>17300.0</c:v>
                </c:pt>
                <c:pt idx="9">
                  <c:v>18300.0</c:v>
                </c:pt>
                <c:pt idx="10">
                  <c:v>18400.0</c:v>
                </c:pt>
                <c:pt idx="11">
                  <c:v>18700.0</c:v>
                </c:pt>
                <c:pt idx="12">
                  <c:v>18700.0</c:v>
                </c:pt>
                <c:pt idx="13">
                  <c:v>18800.0</c:v>
                </c:pt>
                <c:pt idx="14">
                  <c:v>18200.0</c:v>
                </c:pt>
                <c:pt idx="15">
                  <c:v>18000.0</c:v>
                </c:pt>
                <c:pt idx="16">
                  <c:v>17500.0</c:v>
                </c:pt>
                <c:pt idx="17">
                  <c:v>17400.0</c:v>
                </c:pt>
                <c:pt idx="18">
                  <c:v>17603.0</c:v>
                </c:pt>
                <c:pt idx="19">
                  <c:v>21100.0</c:v>
                </c:pt>
                <c:pt idx="20">
                  <c:v>20800.0</c:v>
                </c:pt>
                <c:pt idx="21">
                  <c:v>20000.0</c:v>
                </c:pt>
                <c:pt idx="22">
                  <c:v>18600.0</c:v>
                </c:pt>
                <c:pt idx="23">
                  <c:v>18700.0</c:v>
                </c:pt>
              </c:numCache>
            </c:numRef>
          </c:val>
          <c:smooth val="0"/>
        </c:ser>
        <c:ser>
          <c:idx val="22"/>
          <c:order val="3"/>
          <c:tx>
            <c:strRef>
              <c:f>'Jul2010'!$AQ$4:$AQ$5</c:f>
              <c:strCache>
                <c:ptCount val="1"/>
                <c:pt idx="0">
                  <c:v>Máxima Sabads</c:v>
                </c:pt>
              </c:strCache>
            </c:strRef>
          </c:tx>
          <c:val>
            <c:numRef>
              <c:f>'Jul2010'!$AQ$7:$AQ$30</c:f>
              <c:numCache>
                <c:formatCode>#,##0</c:formatCode>
                <c:ptCount val="24"/>
                <c:pt idx="0">
                  <c:v>16300.0</c:v>
                </c:pt>
                <c:pt idx="1">
                  <c:v>15700.0</c:v>
                </c:pt>
                <c:pt idx="2">
                  <c:v>15200.0</c:v>
                </c:pt>
                <c:pt idx="3">
                  <c:v>14700.0</c:v>
                </c:pt>
                <c:pt idx="4">
                  <c:v>14700.0</c:v>
                </c:pt>
                <c:pt idx="5">
                  <c:v>14700.0</c:v>
                </c:pt>
                <c:pt idx="6">
                  <c:v>14900.0</c:v>
                </c:pt>
                <c:pt idx="7">
                  <c:v>16300.0</c:v>
                </c:pt>
                <c:pt idx="8">
                  <c:v>19100.0</c:v>
                </c:pt>
                <c:pt idx="9">
                  <c:v>18700.0</c:v>
                </c:pt>
                <c:pt idx="10">
                  <c:v>18800.0</c:v>
                </c:pt>
                <c:pt idx="11">
                  <c:v>19200.0</c:v>
                </c:pt>
                <c:pt idx="12">
                  <c:v>19600.0</c:v>
                </c:pt>
                <c:pt idx="13">
                  <c:v>19100.0</c:v>
                </c:pt>
                <c:pt idx="14">
                  <c:v>18900.0</c:v>
                </c:pt>
                <c:pt idx="15">
                  <c:v>18400.0</c:v>
                </c:pt>
                <c:pt idx="16">
                  <c:v>17600.0</c:v>
                </c:pt>
                <c:pt idx="17">
                  <c:v>17400.0</c:v>
                </c:pt>
                <c:pt idx="18">
                  <c:v>18700.0</c:v>
                </c:pt>
                <c:pt idx="19">
                  <c:v>22200.0</c:v>
                </c:pt>
                <c:pt idx="20">
                  <c:v>21300.0</c:v>
                </c:pt>
                <c:pt idx="21">
                  <c:v>20600.0</c:v>
                </c:pt>
                <c:pt idx="22">
                  <c:v>20300.0</c:v>
                </c:pt>
                <c:pt idx="23">
                  <c:v>18700.0</c:v>
                </c:pt>
              </c:numCache>
            </c:numRef>
          </c:val>
          <c:smooth val="0"/>
        </c:ser>
        <c:ser>
          <c:idx val="0"/>
          <c:order val="4"/>
          <c:tx>
            <c:strRef>
              <c:f>'Jul2010'!$AJ$5</c:f>
              <c:strCache>
                <c:ptCount val="1"/>
                <c:pt idx="0">
                  <c:v>31/Jul/2011</c:v>
                </c:pt>
              </c:strCache>
            </c:strRef>
          </c:tx>
          <c:val>
            <c:numRef>
              <c:f>'Jul2010'!$AJ$7:$AJ$30</c:f>
              <c:numCache>
                <c:formatCode>#,##0</c:formatCode>
                <c:ptCount val="24"/>
                <c:pt idx="0">
                  <c:v>16300.0</c:v>
                </c:pt>
                <c:pt idx="1">
                  <c:v>15700.0</c:v>
                </c:pt>
                <c:pt idx="2">
                  <c:v>15200.0</c:v>
                </c:pt>
                <c:pt idx="3">
                  <c:v>14700.0</c:v>
                </c:pt>
                <c:pt idx="4">
                  <c:v>14700.0</c:v>
                </c:pt>
                <c:pt idx="5">
                  <c:v>14700.0</c:v>
                </c:pt>
                <c:pt idx="6">
                  <c:v>14900.0</c:v>
                </c:pt>
                <c:pt idx="7">
                  <c:v>16300.0</c:v>
                </c:pt>
                <c:pt idx="8">
                  <c:v>19100.0</c:v>
                </c:pt>
                <c:pt idx="9">
                  <c:v>18600.0</c:v>
                </c:pt>
                <c:pt idx="10">
                  <c:v>18700.0</c:v>
                </c:pt>
                <c:pt idx="11">
                  <c:v>19100.0</c:v>
                </c:pt>
                <c:pt idx="12">
                  <c:v>18000.0</c:v>
                </c:pt>
                <c:pt idx="13">
                  <c:v>17400.0</c:v>
                </c:pt>
                <c:pt idx="14">
                  <c:v>16800.0</c:v>
                </c:pt>
                <c:pt idx="15">
                  <c:v>16400.0</c:v>
                </c:pt>
                <c:pt idx="16">
                  <c:v>17600.0</c:v>
                </c:pt>
                <c:pt idx="17">
                  <c:v>17200.0</c:v>
                </c:pt>
                <c:pt idx="18">
                  <c:v>17900.0</c:v>
                </c:pt>
                <c:pt idx="19">
                  <c:v>21600.0</c:v>
                </c:pt>
                <c:pt idx="20">
                  <c:v>21300.0</c:v>
                </c:pt>
                <c:pt idx="21">
                  <c:v>20500.0</c:v>
                </c:pt>
                <c:pt idx="22">
                  <c:v>20300.0</c:v>
                </c:pt>
                <c:pt idx="23">
                  <c:v>17900.0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0258856"/>
        <c:axId val="2090261976"/>
      </c:lineChart>
      <c:catAx>
        <c:axId val="2090258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2090261976"/>
        <c:crosses val="autoZero"/>
        <c:auto val="1"/>
        <c:lblAlgn val="ctr"/>
        <c:lblOffset val="100"/>
        <c:noMultiLvlLbl val="0"/>
      </c:catAx>
      <c:valAx>
        <c:axId val="20902619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20902588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-DOMINGOS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'Jul2010'!$B$5</c:f>
              <c:strCache>
                <c:ptCount val="1"/>
                <c:pt idx="0">
                  <c:v>1/Mai/2011</c:v>
                </c:pt>
              </c:strCache>
            </c:strRef>
          </c:tx>
          <c:val>
            <c:numRef>
              <c:f>'Jul2010'!$B$7:$B$30</c:f>
            </c:numRef>
          </c:val>
          <c:smooth val="0"/>
        </c:ser>
        <c:ser>
          <c:idx val="18"/>
          <c:order val="1"/>
          <c:tx>
            <c:strRef>
              <c:f>'Jul2010'!$I$5</c:f>
              <c:strCache>
                <c:ptCount val="1"/>
                <c:pt idx="0">
                  <c:v>4/Jul/2011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'Jul2010'!$I$7:$I$30</c:f>
              <c:numCache>
                <c:formatCode>#,##0</c:formatCode>
                <c:ptCount val="24"/>
                <c:pt idx="0">
                  <c:v>15700.0</c:v>
                </c:pt>
                <c:pt idx="1">
                  <c:v>14700.0</c:v>
                </c:pt>
                <c:pt idx="2">
                  <c:v>14200.0</c:v>
                </c:pt>
                <c:pt idx="3">
                  <c:v>14200.0</c:v>
                </c:pt>
                <c:pt idx="4">
                  <c:v>14200.0</c:v>
                </c:pt>
                <c:pt idx="5">
                  <c:v>14000.0</c:v>
                </c:pt>
                <c:pt idx="6">
                  <c:v>14000.0</c:v>
                </c:pt>
                <c:pt idx="7">
                  <c:v>14600.0</c:v>
                </c:pt>
                <c:pt idx="8">
                  <c:v>15600.0</c:v>
                </c:pt>
                <c:pt idx="9">
                  <c:v>16200.0</c:v>
                </c:pt>
                <c:pt idx="10">
                  <c:v>16600.0</c:v>
                </c:pt>
                <c:pt idx="11">
                  <c:v>17000.0</c:v>
                </c:pt>
                <c:pt idx="12">
                  <c:v>16000.0</c:v>
                </c:pt>
                <c:pt idx="13">
                  <c:v>16600.0</c:v>
                </c:pt>
                <c:pt idx="14">
                  <c:v>16500.0</c:v>
                </c:pt>
                <c:pt idx="15">
                  <c:v>16500.0</c:v>
                </c:pt>
                <c:pt idx="16">
                  <c:v>16100.0</c:v>
                </c:pt>
                <c:pt idx="17">
                  <c:v>16100.0</c:v>
                </c:pt>
                <c:pt idx="18">
                  <c:v>16700.0</c:v>
                </c:pt>
                <c:pt idx="19">
                  <c:v>19900.0</c:v>
                </c:pt>
                <c:pt idx="20">
                  <c:v>20200.0</c:v>
                </c:pt>
                <c:pt idx="21">
                  <c:v>19200.0</c:v>
                </c:pt>
                <c:pt idx="22">
                  <c:v>16200.0</c:v>
                </c:pt>
                <c:pt idx="23">
                  <c:v>16200.0</c:v>
                </c:pt>
              </c:numCache>
            </c:numRef>
          </c:val>
          <c:smooth val="0"/>
        </c:ser>
        <c:ser>
          <c:idx val="19"/>
          <c:order val="2"/>
          <c:tx>
            <c:strRef>
              <c:f>'Jul2010'!$P$5</c:f>
              <c:strCache>
                <c:ptCount val="1"/>
                <c:pt idx="0">
                  <c:v>11/Jul/2011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'Jul2010'!$P$7:$P$30</c:f>
              <c:numCache>
                <c:formatCode>#,##0</c:formatCode>
                <c:ptCount val="24"/>
                <c:pt idx="0">
                  <c:v>15300.0</c:v>
                </c:pt>
                <c:pt idx="1">
                  <c:v>14900.0</c:v>
                </c:pt>
                <c:pt idx="2">
                  <c:v>14800.0</c:v>
                </c:pt>
                <c:pt idx="3">
                  <c:v>14400.0</c:v>
                </c:pt>
                <c:pt idx="4">
                  <c:v>14300.0</c:v>
                </c:pt>
                <c:pt idx="5">
                  <c:v>14100.0</c:v>
                </c:pt>
                <c:pt idx="6">
                  <c:v>14200.0</c:v>
                </c:pt>
                <c:pt idx="7">
                  <c:v>14600.0</c:v>
                </c:pt>
                <c:pt idx="8">
                  <c:v>15900.0</c:v>
                </c:pt>
                <c:pt idx="9">
                  <c:v>16600.0</c:v>
                </c:pt>
                <c:pt idx="10">
                  <c:v>16800.0</c:v>
                </c:pt>
                <c:pt idx="11">
                  <c:v>18300.0</c:v>
                </c:pt>
                <c:pt idx="12">
                  <c:v>17400.0</c:v>
                </c:pt>
                <c:pt idx="13">
                  <c:v>17300.0</c:v>
                </c:pt>
                <c:pt idx="14">
                  <c:v>16600.0</c:v>
                </c:pt>
                <c:pt idx="15">
                  <c:v>16200.0</c:v>
                </c:pt>
                <c:pt idx="16">
                  <c:v>15700.0</c:v>
                </c:pt>
                <c:pt idx="17">
                  <c:v>15300.0</c:v>
                </c:pt>
                <c:pt idx="18">
                  <c:v>16800.0</c:v>
                </c:pt>
                <c:pt idx="19">
                  <c:v>19500.0</c:v>
                </c:pt>
                <c:pt idx="20">
                  <c:v>20800.0</c:v>
                </c:pt>
                <c:pt idx="21">
                  <c:v>19600.0</c:v>
                </c:pt>
                <c:pt idx="22">
                  <c:v>17900.0</c:v>
                </c:pt>
                <c:pt idx="23">
                  <c:v>16200.0</c:v>
                </c:pt>
              </c:numCache>
            </c:numRef>
          </c:val>
          <c:smooth val="0"/>
        </c:ser>
        <c:ser>
          <c:idx val="20"/>
          <c:order val="3"/>
          <c:tx>
            <c:strRef>
              <c:f>'Jul2010'!$W$5</c:f>
              <c:strCache>
                <c:ptCount val="1"/>
                <c:pt idx="0">
                  <c:v>18/Jul/2011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'Jul2010'!$W$7:$W$30</c:f>
              <c:numCache>
                <c:formatCode>#,##0</c:formatCode>
                <c:ptCount val="24"/>
                <c:pt idx="0">
                  <c:v>15300.0</c:v>
                </c:pt>
                <c:pt idx="1">
                  <c:v>14500.0</c:v>
                </c:pt>
                <c:pt idx="2">
                  <c:v>14100.0</c:v>
                </c:pt>
                <c:pt idx="3">
                  <c:v>14100.0</c:v>
                </c:pt>
                <c:pt idx="4">
                  <c:v>13900.0</c:v>
                </c:pt>
                <c:pt idx="5">
                  <c:v>13900.0</c:v>
                </c:pt>
                <c:pt idx="6">
                  <c:v>13700.0</c:v>
                </c:pt>
                <c:pt idx="7">
                  <c:v>14300.0</c:v>
                </c:pt>
                <c:pt idx="8">
                  <c:v>15100.0</c:v>
                </c:pt>
                <c:pt idx="9">
                  <c:v>15700.0</c:v>
                </c:pt>
                <c:pt idx="10">
                  <c:v>15800.0</c:v>
                </c:pt>
                <c:pt idx="11">
                  <c:v>16300.0</c:v>
                </c:pt>
                <c:pt idx="12">
                  <c:v>17100.0</c:v>
                </c:pt>
                <c:pt idx="13">
                  <c:v>16800.0</c:v>
                </c:pt>
                <c:pt idx="14">
                  <c:v>16600.0</c:v>
                </c:pt>
                <c:pt idx="15">
                  <c:v>16100.0</c:v>
                </c:pt>
                <c:pt idx="16">
                  <c:v>16100.0</c:v>
                </c:pt>
                <c:pt idx="17">
                  <c:v>16200.0</c:v>
                </c:pt>
                <c:pt idx="18">
                  <c:v>17000.0</c:v>
                </c:pt>
                <c:pt idx="19">
                  <c:v>18700.0</c:v>
                </c:pt>
                <c:pt idx="20">
                  <c:v>18900.0</c:v>
                </c:pt>
                <c:pt idx="21">
                  <c:v>18800.0</c:v>
                </c:pt>
                <c:pt idx="22">
                  <c:v>17400.0</c:v>
                </c:pt>
                <c:pt idx="23">
                  <c:v>15900.0</c:v>
                </c:pt>
              </c:numCache>
            </c:numRef>
          </c:val>
          <c:smooth val="0"/>
        </c:ser>
        <c:ser>
          <c:idx val="21"/>
          <c:order val="4"/>
          <c:tx>
            <c:strRef>
              <c:f>'Jul2010'!$AD$5</c:f>
              <c:strCache>
                <c:ptCount val="1"/>
                <c:pt idx="0">
                  <c:v>25/Jul/2011</c:v>
                </c:pt>
              </c:strCache>
            </c:strRef>
          </c:tx>
          <c:cat>
            <c:strRef>
              <c:f>'Jul2010'!$A$7:$A$30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'Jul2010'!$AD$7:$AD$30</c:f>
              <c:numCache>
                <c:formatCode>#,##0</c:formatCode>
                <c:ptCount val="24"/>
                <c:pt idx="0">
                  <c:v>16000.0</c:v>
                </c:pt>
                <c:pt idx="1">
                  <c:v>15100.0</c:v>
                </c:pt>
                <c:pt idx="2">
                  <c:v>14600.0</c:v>
                </c:pt>
                <c:pt idx="3">
                  <c:v>14500.0</c:v>
                </c:pt>
                <c:pt idx="4">
                  <c:v>14300.0</c:v>
                </c:pt>
                <c:pt idx="5">
                  <c:v>14300.0</c:v>
                </c:pt>
                <c:pt idx="6">
                  <c:v>14100.0</c:v>
                </c:pt>
                <c:pt idx="7">
                  <c:v>14600.0</c:v>
                </c:pt>
                <c:pt idx="8">
                  <c:v>15400.0</c:v>
                </c:pt>
                <c:pt idx="9">
                  <c:v>15900.0</c:v>
                </c:pt>
                <c:pt idx="10">
                  <c:v>16600.0</c:v>
                </c:pt>
                <c:pt idx="11">
                  <c:v>17000.0</c:v>
                </c:pt>
                <c:pt idx="12">
                  <c:v>17300.0</c:v>
                </c:pt>
                <c:pt idx="13">
                  <c:v>17000.0</c:v>
                </c:pt>
                <c:pt idx="14">
                  <c:v>16500.0</c:v>
                </c:pt>
                <c:pt idx="15">
                  <c:v>16000.0</c:v>
                </c:pt>
                <c:pt idx="16">
                  <c:v>15900.0</c:v>
                </c:pt>
                <c:pt idx="17">
                  <c:v>15800.0</c:v>
                </c:pt>
                <c:pt idx="18">
                  <c:v>16700.0</c:v>
                </c:pt>
                <c:pt idx="19">
                  <c:v>19800.0</c:v>
                </c:pt>
                <c:pt idx="20">
                  <c:v>20200.0</c:v>
                </c:pt>
                <c:pt idx="21">
                  <c:v>19000.0</c:v>
                </c:pt>
                <c:pt idx="22">
                  <c:v>17700.0</c:v>
                </c:pt>
                <c:pt idx="23">
                  <c:v>16200.0</c:v>
                </c:pt>
              </c:numCache>
            </c:numRef>
          </c:val>
          <c:smooth val="0"/>
        </c:ser>
        <c:ser>
          <c:idx val="22"/>
          <c:order val="5"/>
          <c:tx>
            <c:strRef>
              <c:f>'Jul2010'!$AR$4:$AR$5</c:f>
              <c:strCache>
                <c:ptCount val="1"/>
                <c:pt idx="0">
                  <c:v>Máxima Domingos</c:v>
                </c:pt>
              </c:strCache>
            </c:strRef>
          </c:tx>
          <c:val>
            <c:numRef>
              <c:f>'Jul2010'!$AR$7:$AR$30</c:f>
              <c:numCache>
                <c:formatCode>#,##0</c:formatCode>
                <c:ptCount val="24"/>
                <c:pt idx="0">
                  <c:v>16000.0</c:v>
                </c:pt>
                <c:pt idx="1">
                  <c:v>15100.0</c:v>
                </c:pt>
                <c:pt idx="2">
                  <c:v>14800.0</c:v>
                </c:pt>
                <c:pt idx="3">
                  <c:v>14500.0</c:v>
                </c:pt>
                <c:pt idx="4">
                  <c:v>14300.0</c:v>
                </c:pt>
                <c:pt idx="5">
                  <c:v>14300.0</c:v>
                </c:pt>
                <c:pt idx="6">
                  <c:v>14200.0</c:v>
                </c:pt>
                <c:pt idx="7">
                  <c:v>14600.0</c:v>
                </c:pt>
                <c:pt idx="8">
                  <c:v>15900.0</c:v>
                </c:pt>
                <c:pt idx="9">
                  <c:v>16600.0</c:v>
                </c:pt>
                <c:pt idx="10">
                  <c:v>16800.0</c:v>
                </c:pt>
                <c:pt idx="11">
                  <c:v>18300.0</c:v>
                </c:pt>
                <c:pt idx="12">
                  <c:v>17400.0</c:v>
                </c:pt>
                <c:pt idx="13">
                  <c:v>17300.0</c:v>
                </c:pt>
                <c:pt idx="14">
                  <c:v>16600.0</c:v>
                </c:pt>
                <c:pt idx="15">
                  <c:v>16500.0</c:v>
                </c:pt>
                <c:pt idx="16">
                  <c:v>16100.0</c:v>
                </c:pt>
                <c:pt idx="17">
                  <c:v>16200.0</c:v>
                </c:pt>
                <c:pt idx="18">
                  <c:v>17000.0</c:v>
                </c:pt>
                <c:pt idx="19">
                  <c:v>19900.0</c:v>
                </c:pt>
                <c:pt idx="20">
                  <c:v>20800.0</c:v>
                </c:pt>
                <c:pt idx="21">
                  <c:v>19600.0</c:v>
                </c:pt>
                <c:pt idx="22">
                  <c:v>17900.0</c:v>
                </c:pt>
                <c:pt idx="23">
                  <c:v>16200.0</c:v>
                </c:pt>
              </c:numCache>
            </c:numRef>
          </c:val>
          <c:smooth val="0"/>
        </c:ser>
        <c:ser>
          <c:idx val="1"/>
          <c:order val="6"/>
          <c:tx>
            <c:strRef>
              <c:f>'Jul2010'!$AK$5</c:f>
              <c:strCache>
                <c:ptCount val="1"/>
                <c:pt idx="0">
                  <c:v>1/Ago/2011</c:v>
                </c:pt>
              </c:strCache>
            </c:strRef>
          </c:tx>
          <c:val>
            <c:numRef>
              <c:f>'Jul2010'!$AK$7:$AK$30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0475128"/>
        <c:axId val="2090478104"/>
      </c:lineChart>
      <c:catAx>
        <c:axId val="2090475128"/>
        <c:scaling>
          <c:orientation val="minMax"/>
        </c:scaling>
        <c:delete val="0"/>
        <c:axPos val="b"/>
        <c:majorTickMark val="none"/>
        <c:minorTickMark val="none"/>
        <c:tickLblPos val="nextTo"/>
        <c:crossAx val="2090478104"/>
        <c:crosses val="autoZero"/>
        <c:auto val="1"/>
        <c:lblAlgn val="ctr"/>
        <c:lblOffset val="100"/>
        <c:noMultiLvlLbl val="0"/>
      </c:catAx>
      <c:valAx>
        <c:axId val="20904781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20904751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Diagrama de Carga- DIAS DE SEMANA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agost2010!$C$5</c:f>
              <c:strCache>
                <c:ptCount val="1"/>
                <c:pt idx="0">
                  <c:v>2/Ago/2010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agost2010!$C$7:$C$30</c:f>
              <c:numCache>
                <c:formatCode>#,##0</c:formatCode>
                <c:ptCount val="24"/>
                <c:pt idx="0">
                  <c:v>16000.0</c:v>
                </c:pt>
                <c:pt idx="1">
                  <c:v>15300.0</c:v>
                </c:pt>
                <c:pt idx="2">
                  <c:v>14900.0</c:v>
                </c:pt>
                <c:pt idx="3">
                  <c:v>14800.0</c:v>
                </c:pt>
                <c:pt idx="4">
                  <c:v>14600.0</c:v>
                </c:pt>
                <c:pt idx="5">
                  <c:v>15100.0</c:v>
                </c:pt>
                <c:pt idx="6">
                  <c:v>15500.0</c:v>
                </c:pt>
                <c:pt idx="7">
                  <c:v>18900.0</c:v>
                </c:pt>
                <c:pt idx="8">
                  <c:v>22900.0</c:v>
                </c:pt>
                <c:pt idx="9">
                  <c:v>23700.0</c:v>
                </c:pt>
                <c:pt idx="10">
                  <c:v>24000.0</c:v>
                </c:pt>
                <c:pt idx="11">
                  <c:v>24400.0</c:v>
                </c:pt>
                <c:pt idx="12">
                  <c:v>23700.0</c:v>
                </c:pt>
                <c:pt idx="13">
                  <c:v>23700.0</c:v>
                </c:pt>
                <c:pt idx="14">
                  <c:v>24100.0</c:v>
                </c:pt>
                <c:pt idx="15">
                  <c:v>23400.0</c:v>
                </c:pt>
                <c:pt idx="16">
                  <c:v>22300.0</c:v>
                </c:pt>
                <c:pt idx="17">
                  <c:v>20100.0</c:v>
                </c:pt>
                <c:pt idx="18">
                  <c:v>20100.0</c:v>
                </c:pt>
                <c:pt idx="19">
                  <c:v>22600.0</c:v>
                </c:pt>
                <c:pt idx="20">
                  <c:v>22400.0</c:v>
                </c:pt>
                <c:pt idx="21">
                  <c:v>21600.0</c:v>
                </c:pt>
                <c:pt idx="22">
                  <c:v>19800.0</c:v>
                </c:pt>
                <c:pt idx="23">
                  <c:v>17900.0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agost2010!$D$5</c:f>
              <c:strCache>
                <c:ptCount val="1"/>
                <c:pt idx="0">
                  <c:v>3/Ago/2010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agost2010!$D$7:$D$30</c:f>
              <c:numCache>
                <c:formatCode>#,##0</c:formatCode>
                <c:ptCount val="24"/>
                <c:pt idx="0">
                  <c:v>16600.0</c:v>
                </c:pt>
                <c:pt idx="1">
                  <c:v>15500.0</c:v>
                </c:pt>
                <c:pt idx="2">
                  <c:v>15200.0</c:v>
                </c:pt>
                <c:pt idx="3">
                  <c:v>15100.0</c:v>
                </c:pt>
                <c:pt idx="4">
                  <c:v>15000.0</c:v>
                </c:pt>
                <c:pt idx="5">
                  <c:v>15200.0</c:v>
                </c:pt>
                <c:pt idx="6">
                  <c:v>15800.0</c:v>
                </c:pt>
                <c:pt idx="7">
                  <c:v>18500.0</c:v>
                </c:pt>
                <c:pt idx="8">
                  <c:v>21700.0</c:v>
                </c:pt>
                <c:pt idx="9">
                  <c:v>23300.0</c:v>
                </c:pt>
                <c:pt idx="10">
                  <c:v>21800.0</c:v>
                </c:pt>
                <c:pt idx="11">
                  <c:v>18600.0</c:v>
                </c:pt>
                <c:pt idx="12">
                  <c:v>19400.0</c:v>
                </c:pt>
                <c:pt idx="13">
                  <c:v>17200.0</c:v>
                </c:pt>
                <c:pt idx="14">
                  <c:v>22700.0</c:v>
                </c:pt>
                <c:pt idx="15">
                  <c:v>21600.0</c:v>
                </c:pt>
                <c:pt idx="16">
                  <c:v>19200.0</c:v>
                </c:pt>
                <c:pt idx="17">
                  <c:v>20200.0</c:v>
                </c:pt>
                <c:pt idx="18">
                  <c:v>19700.0</c:v>
                </c:pt>
                <c:pt idx="19">
                  <c:v>22500.0</c:v>
                </c:pt>
                <c:pt idx="20">
                  <c:v>22200.0</c:v>
                </c:pt>
                <c:pt idx="21">
                  <c:v>17800.0</c:v>
                </c:pt>
                <c:pt idx="22">
                  <c:v>17000.0</c:v>
                </c:pt>
                <c:pt idx="23">
                  <c:v>16500.0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agost2010!$E$5</c:f>
              <c:strCache>
                <c:ptCount val="1"/>
                <c:pt idx="0">
                  <c:v>4/Ago/2010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agost2010!$E$7:$E$30</c:f>
              <c:numCache>
                <c:formatCode>#,##0</c:formatCode>
                <c:ptCount val="24"/>
                <c:pt idx="0">
                  <c:v>16400.0</c:v>
                </c:pt>
                <c:pt idx="1">
                  <c:v>15700.0</c:v>
                </c:pt>
                <c:pt idx="2">
                  <c:v>15500.0</c:v>
                </c:pt>
                <c:pt idx="3">
                  <c:v>15300.0</c:v>
                </c:pt>
                <c:pt idx="4">
                  <c:v>15200.0</c:v>
                </c:pt>
                <c:pt idx="5">
                  <c:v>15600.0</c:v>
                </c:pt>
                <c:pt idx="6">
                  <c:v>16200.0</c:v>
                </c:pt>
                <c:pt idx="7">
                  <c:v>16200.0</c:v>
                </c:pt>
                <c:pt idx="8">
                  <c:v>19000.0</c:v>
                </c:pt>
                <c:pt idx="9">
                  <c:v>19700.0</c:v>
                </c:pt>
                <c:pt idx="10">
                  <c:v>19800.0</c:v>
                </c:pt>
                <c:pt idx="11">
                  <c:v>20500.0</c:v>
                </c:pt>
                <c:pt idx="12">
                  <c:v>22700.0</c:v>
                </c:pt>
                <c:pt idx="13">
                  <c:v>22200.0</c:v>
                </c:pt>
                <c:pt idx="14">
                  <c:v>22700.0</c:v>
                </c:pt>
                <c:pt idx="15">
                  <c:v>22500.0</c:v>
                </c:pt>
                <c:pt idx="16">
                  <c:v>21200.0</c:v>
                </c:pt>
                <c:pt idx="17">
                  <c:v>20000.0</c:v>
                </c:pt>
                <c:pt idx="18">
                  <c:v>20100.0</c:v>
                </c:pt>
                <c:pt idx="19">
                  <c:v>22600.0</c:v>
                </c:pt>
                <c:pt idx="20">
                  <c:v>22300.0</c:v>
                </c:pt>
                <c:pt idx="21">
                  <c:v>21400.0</c:v>
                </c:pt>
                <c:pt idx="22">
                  <c:v>18700.0</c:v>
                </c:pt>
                <c:pt idx="23">
                  <c:v>16600.0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agost2010!$F$5</c:f>
              <c:strCache>
                <c:ptCount val="1"/>
                <c:pt idx="0">
                  <c:v>5/Ago/2010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agost2010!$F$7:$F$30</c:f>
              <c:numCache>
                <c:formatCode>#,##0</c:formatCode>
                <c:ptCount val="24"/>
                <c:pt idx="0">
                  <c:v>16900.0</c:v>
                </c:pt>
                <c:pt idx="1">
                  <c:v>10800.0</c:v>
                </c:pt>
                <c:pt idx="2">
                  <c:v>14000.0</c:v>
                </c:pt>
                <c:pt idx="3">
                  <c:v>14500.0</c:v>
                </c:pt>
                <c:pt idx="4">
                  <c:v>0.0</c:v>
                </c:pt>
                <c:pt idx="5">
                  <c:v>1100.0</c:v>
                </c:pt>
                <c:pt idx="6">
                  <c:v>2200.0</c:v>
                </c:pt>
                <c:pt idx="7">
                  <c:v>2100.0</c:v>
                </c:pt>
                <c:pt idx="8">
                  <c:v>15600.0</c:v>
                </c:pt>
                <c:pt idx="9">
                  <c:v>18900.0</c:v>
                </c:pt>
                <c:pt idx="10">
                  <c:v>20200.0</c:v>
                </c:pt>
                <c:pt idx="11">
                  <c:v>19500.0</c:v>
                </c:pt>
                <c:pt idx="12">
                  <c:v>19400.0</c:v>
                </c:pt>
                <c:pt idx="13">
                  <c:v>19700.0</c:v>
                </c:pt>
                <c:pt idx="14">
                  <c:v>20800.0</c:v>
                </c:pt>
                <c:pt idx="15">
                  <c:v>20700.0</c:v>
                </c:pt>
                <c:pt idx="16">
                  <c:v>18700.0</c:v>
                </c:pt>
                <c:pt idx="17">
                  <c:v>17700.0</c:v>
                </c:pt>
                <c:pt idx="18">
                  <c:v>17400.0</c:v>
                </c:pt>
                <c:pt idx="19">
                  <c:v>21300.0</c:v>
                </c:pt>
                <c:pt idx="20">
                  <c:v>20900.0</c:v>
                </c:pt>
                <c:pt idx="21">
                  <c:v>19800.0</c:v>
                </c:pt>
                <c:pt idx="22">
                  <c:v>19700.0</c:v>
                </c:pt>
                <c:pt idx="23">
                  <c:v>15200.0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agost2010!$G$5</c:f>
              <c:strCache>
                <c:ptCount val="1"/>
                <c:pt idx="0">
                  <c:v>6/Ago/2010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agost2010!$G$7:$G$30</c:f>
              <c:numCache>
                <c:formatCode>#,##0</c:formatCode>
                <c:ptCount val="24"/>
                <c:pt idx="0">
                  <c:v>14700.0</c:v>
                </c:pt>
                <c:pt idx="1">
                  <c:v>14300.0</c:v>
                </c:pt>
                <c:pt idx="2">
                  <c:v>14200.0</c:v>
                </c:pt>
                <c:pt idx="3">
                  <c:v>14000.0</c:v>
                </c:pt>
                <c:pt idx="4">
                  <c:v>13600.0</c:v>
                </c:pt>
                <c:pt idx="5">
                  <c:v>14200.0</c:v>
                </c:pt>
                <c:pt idx="6">
                  <c:v>14700.0</c:v>
                </c:pt>
                <c:pt idx="7">
                  <c:v>19100.0</c:v>
                </c:pt>
                <c:pt idx="8">
                  <c:v>19000.0</c:v>
                </c:pt>
                <c:pt idx="9">
                  <c:v>20200.0</c:v>
                </c:pt>
                <c:pt idx="10">
                  <c:v>0.0</c:v>
                </c:pt>
                <c:pt idx="11">
                  <c:v>2800.0</c:v>
                </c:pt>
                <c:pt idx="12">
                  <c:v>13900.0</c:v>
                </c:pt>
                <c:pt idx="13">
                  <c:v>16400.0</c:v>
                </c:pt>
                <c:pt idx="14">
                  <c:v>19600.0</c:v>
                </c:pt>
                <c:pt idx="15">
                  <c:v>21900.0</c:v>
                </c:pt>
                <c:pt idx="16">
                  <c:v>22300.0</c:v>
                </c:pt>
                <c:pt idx="17">
                  <c:v>21100.0</c:v>
                </c:pt>
                <c:pt idx="18">
                  <c:v>22100.0</c:v>
                </c:pt>
                <c:pt idx="19">
                  <c:v>22400.0</c:v>
                </c:pt>
                <c:pt idx="20">
                  <c:v>21800.0</c:v>
                </c:pt>
                <c:pt idx="21">
                  <c:v>20600.0</c:v>
                </c:pt>
                <c:pt idx="22">
                  <c:v>18600.0</c:v>
                </c:pt>
                <c:pt idx="23">
                  <c:v>17100.0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agost2010!$J$5</c:f>
              <c:strCache>
                <c:ptCount val="1"/>
                <c:pt idx="0">
                  <c:v>9/Ago/2010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agost2010!$J$7:$J$30</c:f>
              <c:numCache>
                <c:formatCode>#,##0</c:formatCode>
                <c:ptCount val="24"/>
                <c:pt idx="0">
                  <c:v>15200.0</c:v>
                </c:pt>
                <c:pt idx="1">
                  <c:v>14400.0</c:v>
                </c:pt>
                <c:pt idx="2">
                  <c:v>14200.0</c:v>
                </c:pt>
                <c:pt idx="3">
                  <c:v>13900.0</c:v>
                </c:pt>
                <c:pt idx="4">
                  <c:v>14200.0</c:v>
                </c:pt>
                <c:pt idx="5">
                  <c:v>14200.0</c:v>
                </c:pt>
                <c:pt idx="6">
                  <c:v>15000.0</c:v>
                </c:pt>
                <c:pt idx="7">
                  <c:v>18200.0</c:v>
                </c:pt>
                <c:pt idx="8">
                  <c:v>21800.0</c:v>
                </c:pt>
                <c:pt idx="9">
                  <c:v>23200.0</c:v>
                </c:pt>
                <c:pt idx="10">
                  <c:v>23200.0</c:v>
                </c:pt>
                <c:pt idx="11">
                  <c:v>23200.0</c:v>
                </c:pt>
                <c:pt idx="12">
                  <c:v>22200.0</c:v>
                </c:pt>
                <c:pt idx="13">
                  <c:v>22700.0</c:v>
                </c:pt>
                <c:pt idx="14">
                  <c:v>22600.0</c:v>
                </c:pt>
                <c:pt idx="15">
                  <c:v>22100.0</c:v>
                </c:pt>
                <c:pt idx="16">
                  <c:v>21200.0</c:v>
                </c:pt>
                <c:pt idx="17">
                  <c:v>18700.0</c:v>
                </c:pt>
                <c:pt idx="18">
                  <c:v>19900.0</c:v>
                </c:pt>
                <c:pt idx="19">
                  <c:v>22200.0</c:v>
                </c:pt>
                <c:pt idx="20">
                  <c:v>21900.0</c:v>
                </c:pt>
                <c:pt idx="21">
                  <c:v>20800.0</c:v>
                </c:pt>
                <c:pt idx="22">
                  <c:v>18600.0</c:v>
                </c:pt>
                <c:pt idx="23">
                  <c:v>17100.0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agost2010!$K$5</c:f>
              <c:strCache>
                <c:ptCount val="1"/>
                <c:pt idx="0">
                  <c:v>10/Ago/2010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agost2010!$K$7:$K$30</c:f>
              <c:numCache>
                <c:formatCode>#,##0</c:formatCode>
                <c:ptCount val="24"/>
                <c:pt idx="0">
                  <c:v>15500.0</c:v>
                </c:pt>
                <c:pt idx="1">
                  <c:v>14700.0</c:v>
                </c:pt>
                <c:pt idx="2">
                  <c:v>14500.0</c:v>
                </c:pt>
                <c:pt idx="3">
                  <c:v>14200.0</c:v>
                </c:pt>
                <c:pt idx="4">
                  <c:v>14200.0</c:v>
                </c:pt>
                <c:pt idx="5">
                  <c:v>14300.0</c:v>
                </c:pt>
                <c:pt idx="6">
                  <c:v>14900.0</c:v>
                </c:pt>
                <c:pt idx="7">
                  <c:v>18500.0</c:v>
                </c:pt>
                <c:pt idx="8">
                  <c:v>21700.0</c:v>
                </c:pt>
                <c:pt idx="9">
                  <c:v>23400.0</c:v>
                </c:pt>
                <c:pt idx="10">
                  <c:v>22300.0</c:v>
                </c:pt>
                <c:pt idx="11">
                  <c:v>22300.0</c:v>
                </c:pt>
                <c:pt idx="12">
                  <c:v>21800.0</c:v>
                </c:pt>
                <c:pt idx="13">
                  <c:v>21600.0</c:v>
                </c:pt>
                <c:pt idx="14">
                  <c:v>22500.0</c:v>
                </c:pt>
                <c:pt idx="15">
                  <c:v>21600.0</c:v>
                </c:pt>
                <c:pt idx="16">
                  <c:v>21200.0</c:v>
                </c:pt>
                <c:pt idx="17">
                  <c:v>19700.0</c:v>
                </c:pt>
                <c:pt idx="18">
                  <c:v>19100.0</c:v>
                </c:pt>
                <c:pt idx="19">
                  <c:v>21800.0</c:v>
                </c:pt>
                <c:pt idx="20">
                  <c:v>22000.0</c:v>
                </c:pt>
                <c:pt idx="21">
                  <c:v>20400.0</c:v>
                </c:pt>
                <c:pt idx="22">
                  <c:v>17400.0</c:v>
                </c:pt>
                <c:pt idx="23">
                  <c:v>16600.0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agost2010!$L$5</c:f>
              <c:strCache>
                <c:ptCount val="1"/>
                <c:pt idx="0">
                  <c:v>11/Ago/2010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agost2010!$L$7:$L$30</c:f>
              <c:numCache>
                <c:formatCode>#,##0</c:formatCode>
                <c:ptCount val="24"/>
                <c:pt idx="0">
                  <c:v>15200.0</c:v>
                </c:pt>
                <c:pt idx="1">
                  <c:v>14500.0</c:v>
                </c:pt>
                <c:pt idx="2">
                  <c:v>14200.0</c:v>
                </c:pt>
                <c:pt idx="3">
                  <c:v>14200.0</c:v>
                </c:pt>
                <c:pt idx="4">
                  <c:v>14000.0</c:v>
                </c:pt>
                <c:pt idx="5">
                  <c:v>13700.0</c:v>
                </c:pt>
                <c:pt idx="6">
                  <c:v>15200.0</c:v>
                </c:pt>
                <c:pt idx="7">
                  <c:v>18800.0</c:v>
                </c:pt>
                <c:pt idx="8">
                  <c:v>21000.0</c:v>
                </c:pt>
                <c:pt idx="9">
                  <c:v>21600.0</c:v>
                </c:pt>
                <c:pt idx="10">
                  <c:v>22100.0</c:v>
                </c:pt>
                <c:pt idx="11">
                  <c:v>22400.0</c:v>
                </c:pt>
                <c:pt idx="12">
                  <c:v>22300.0</c:v>
                </c:pt>
                <c:pt idx="13">
                  <c:v>20800.0</c:v>
                </c:pt>
                <c:pt idx="14">
                  <c:v>21700.0</c:v>
                </c:pt>
                <c:pt idx="15">
                  <c:v>21500.0</c:v>
                </c:pt>
                <c:pt idx="16">
                  <c:v>20100.0</c:v>
                </c:pt>
                <c:pt idx="17">
                  <c:v>18900.0</c:v>
                </c:pt>
                <c:pt idx="18">
                  <c:v>20000.0</c:v>
                </c:pt>
                <c:pt idx="19">
                  <c:v>22600.0</c:v>
                </c:pt>
                <c:pt idx="20">
                  <c:v>22000.0</c:v>
                </c:pt>
                <c:pt idx="21">
                  <c:v>20300.0</c:v>
                </c:pt>
                <c:pt idx="22">
                  <c:v>18800.0</c:v>
                </c:pt>
                <c:pt idx="23">
                  <c:v>16900.0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agost2010!$M$5</c:f>
              <c:strCache>
                <c:ptCount val="1"/>
                <c:pt idx="0">
                  <c:v>12/Ago/2010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agost2010!$M$7:$M$30</c:f>
              <c:numCache>
                <c:formatCode>#,##0</c:formatCode>
                <c:ptCount val="24"/>
                <c:pt idx="0">
                  <c:v>15600.0</c:v>
                </c:pt>
                <c:pt idx="1">
                  <c:v>15100.0</c:v>
                </c:pt>
                <c:pt idx="2">
                  <c:v>14400.0</c:v>
                </c:pt>
                <c:pt idx="3">
                  <c:v>14300.0</c:v>
                </c:pt>
                <c:pt idx="4">
                  <c:v>14300.0</c:v>
                </c:pt>
                <c:pt idx="5">
                  <c:v>14500.0</c:v>
                </c:pt>
                <c:pt idx="6">
                  <c:v>15100.0</c:v>
                </c:pt>
                <c:pt idx="7">
                  <c:v>18200.0</c:v>
                </c:pt>
                <c:pt idx="8">
                  <c:v>22000.0</c:v>
                </c:pt>
                <c:pt idx="9">
                  <c:v>23100.0</c:v>
                </c:pt>
                <c:pt idx="10">
                  <c:v>23400.0</c:v>
                </c:pt>
                <c:pt idx="11">
                  <c:v>12700.0</c:v>
                </c:pt>
                <c:pt idx="12">
                  <c:v>13700.0</c:v>
                </c:pt>
                <c:pt idx="13">
                  <c:v>13700.0</c:v>
                </c:pt>
                <c:pt idx="14">
                  <c:v>15700.0</c:v>
                </c:pt>
                <c:pt idx="15">
                  <c:v>16500.0</c:v>
                </c:pt>
                <c:pt idx="16">
                  <c:v>16100.0</c:v>
                </c:pt>
                <c:pt idx="17">
                  <c:v>14900.0</c:v>
                </c:pt>
                <c:pt idx="18">
                  <c:v>20800.0</c:v>
                </c:pt>
                <c:pt idx="19">
                  <c:v>23100.0</c:v>
                </c:pt>
                <c:pt idx="20">
                  <c:v>22300.0</c:v>
                </c:pt>
                <c:pt idx="21">
                  <c:v>21100.0</c:v>
                </c:pt>
                <c:pt idx="22">
                  <c:v>19100.0</c:v>
                </c:pt>
                <c:pt idx="23">
                  <c:v>17000.0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agost2010!$N$5</c:f>
              <c:strCache>
                <c:ptCount val="1"/>
                <c:pt idx="0">
                  <c:v>13/Ago/2010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agost2010!$N$7:$N$30</c:f>
              <c:numCache>
                <c:formatCode>#,##0</c:formatCode>
                <c:ptCount val="24"/>
                <c:pt idx="0">
                  <c:v>15400.0</c:v>
                </c:pt>
                <c:pt idx="1">
                  <c:v>15100.0</c:v>
                </c:pt>
                <c:pt idx="2">
                  <c:v>14400.0</c:v>
                </c:pt>
                <c:pt idx="3">
                  <c:v>14800.0</c:v>
                </c:pt>
                <c:pt idx="4">
                  <c:v>14700.0</c:v>
                </c:pt>
                <c:pt idx="5">
                  <c:v>15200.0</c:v>
                </c:pt>
                <c:pt idx="6">
                  <c:v>15200.0</c:v>
                </c:pt>
                <c:pt idx="7">
                  <c:v>17600.0</c:v>
                </c:pt>
                <c:pt idx="8">
                  <c:v>22600.0</c:v>
                </c:pt>
                <c:pt idx="9">
                  <c:v>22600.0</c:v>
                </c:pt>
                <c:pt idx="10">
                  <c:v>23000.0</c:v>
                </c:pt>
                <c:pt idx="11">
                  <c:v>22700.0</c:v>
                </c:pt>
                <c:pt idx="12">
                  <c:v>21400.0</c:v>
                </c:pt>
                <c:pt idx="13">
                  <c:v>21500.0</c:v>
                </c:pt>
                <c:pt idx="14">
                  <c:v>21500.0</c:v>
                </c:pt>
                <c:pt idx="15">
                  <c:v>20900.0</c:v>
                </c:pt>
                <c:pt idx="16">
                  <c:v>2900.0</c:v>
                </c:pt>
                <c:pt idx="17">
                  <c:v>0.0</c:v>
                </c:pt>
                <c:pt idx="18">
                  <c:v>8000.0</c:v>
                </c:pt>
                <c:pt idx="19">
                  <c:v>14500.0</c:v>
                </c:pt>
                <c:pt idx="20">
                  <c:v>20200.0</c:v>
                </c:pt>
                <c:pt idx="21">
                  <c:v>20900.0</c:v>
                </c:pt>
                <c:pt idx="22">
                  <c:v>19400.0</c:v>
                </c:pt>
                <c:pt idx="23">
                  <c:v>17900.0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agost2010!$Q$5</c:f>
              <c:strCache>
                <c:ptCount val="1"/>
                <c:pt idx="0">
                  <c:v>16/Ago/2010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agost2010!$Q$7:$Q$30</c:f>
              <c:numCache>
                <c:formatCode>#,##0</c:formatCode>
                <c:ptCount val="24"/>
                <c:pt idx="0">
                  <c:v>14800.0</c:v>
                </c:pt>
                <c:pt idx="1">
                  <c:v>15100.0</c:v>
                </c:pt>
                <c:pt idx="2">
                  <c:v>14800.0</c:v>
                </c:pt>
                <c:pt idx="3">
                  <c:v>15600.0</c:v>
                </c:pt>
                <c:pt idx="4">
                  <c:v>14300.0</c:v>
                </c:pt>
                <c:pt idx="5">
                  <c:v>14800.0</c:v>
                </c:pt>
                <c:pt idx="6">
                  <c:v>15400.0</c:v>
                </c:pt>
                <c:pt idx="7">
                  <c:v>18000.0</c:v>
                </c:pt>
                <c:pt idx="8">
                  <c:v>13600.0</c:v>
                </c:pt>
                <c:pt idx="9">
                  <c:v>5700.0</c:v>
                </c:pt>
                <c:pt idx="10">
                  <c:v>6000.0</c:v>
                </c:pt>
                <c:pt idx="11">
                  <c:v>9800.0</c:v>
                </c:pt>
                <c:pt idx="12">
                  <c:v>10000.0</c:v>
                </c:pt>
                <c:pt idx="13">
                  <c:v>12200.0</c:v>
                </c:pt>
                <c:pt idx="14">
                  <c:v>15600.0</c:v>
                </c:pt>
                <c:pt idx="15">
                  <c:v>17900.0</c:v>
                </c:pt>
                <c:pt idx="16">
                  <c:v>18000.0</c:v>
                </c:pt>
                <c:pt idx="17">
                  <c:v>19500.0</c:v>
                </c:pt>
                <c:pt idx="18">
                  <c:v>20300.0</c:v>
                </c:pt>
                <c:pt idx="19">
                  <c:v>900.0</c:v>
                </c:pt>
                <c:pt idx="20">
                  <c:v>8000.0</c:v>
                </c:pt>
                <c:pt idx="21">
                  <c:v>19500.0</c:v>
                </c:pt>
                <c:pt idx="22">
                  <c:v>19400.0</c:v>
                </c:pt>
                <c:pt idx="23">
                  <c:v>17600.0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agost2010!$R$5</c:f>
              <c:strCache>
                <c:ptCount val="1"/>
                <c:pt idx="0">
                  <c:v>17/Ago/2010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agost2010!$R$7:$R$30</c:f>
              <c:numCache>
                <c:formatCode>#,##0</c:formatCode>
                <c:ptCount val="24"/>
                <c:pt idx="0">
                  <c:v>16500.0</c:v>
                </c:pt>
                <c:pt idx="1">
                  <c:v>15600.0</c:v>
                </c:pt>
                <c:pt idx="2">
                  <c:v>13000.0</c:v>
                </c:pt>
                <c:pt idx="3">
                  <c:v>13100.0</c:v>
                </c:pt>
                <c:pt idx="4">
                  <c:v>11800.0</c:v>
                </c:pt>
                <c:pt idx="5">
                  <c:v>10200.0</c:v>
                </c:pt>
                <c:pt idx="6">
                  <c:v>16200.0</c:v>
                </c:pt>
                <c:pt idx="7">
                  <c:v>14200.0</c:v>
                </c:pt>
                <c:pt idx="8">
                  <c:v>19700.0</c:v>
                </c:pt>
                <c:pt idx="9">
                  <c:v>22200.0</c:v>
                </c:pt>
                <c:pt idx="10">
                  <c:v>24800.0</c:v>
                </c:pt>
                <c:pt idx="11">
                  <c:v>22500.0</c:v>
                </c:pt>
                <c:pt idx="12">
                  <c:v>19900.0</c:v>
                </c:pt>
                <c:pt idx="13">
                  <c:v>21500.0</c:v>
                </c:pt>
                <c:pt idx="14">
                  <c:v>21800.0</c:v>
                </c:pt>
                <c:pt idx="15">
                  <c:v>21750.0</c:v>
                </c:pt>
                <c:pt idx="16">
                  <c:v>21100.0</c:v>
                </c:pt>
                <c:pt idx="17">
                  <c:v>21300.0</c:v>
                </c:pt>
                <c:pt idx="18">
                  <c:v>22800.0</c:v>
                </c:pt>
                <c:pt idx="19">
                  <c:v>24100.0</c:v>
                </c:pt>
                <c:pt idx="20">
                  <c:v>22100.0</c:v>
                </c:pt>
                <c:pt idx="21">
                  <c:v>20500.0</c:v>
                </c:pt>
                <c:pt idx="22">
                  <c:v>19700.0</c:v>
                </c:pt>
                <c:pt idx="23">
                  <c:v>16800.0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agost2010!$S$5</c:f>
              <c:strCache>
                <c:ptCount val="1"/>
                <c:pt idx="0">
                  <c:v>18/Ago/2010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agost2010!$S$7:$S$30</c:f>
              <c:numCache>
                <c:formatCode>#,##0</c:formatCode>
                <c:ptCount val="24"/>
                <c:pt idx="0">
                  <c:v>15800.0</c:v>
                </c:pt>
                <c:pt idx="1">
                  <c:v>15200.0</c:v>
                </c:pt>
                <c:pt idx="2">
                  <c:v>15000.0</c:v>
                </c:pt>
                <c:pt idx="3">
                  <c:v>14400.0</c:v>
                </c:pt>
                <c:pt idx="4">
                  <c:v>14200.0</c:v>
                </c:pt>
                <c:pt idx="5">
                  <c:v>14600.0</c:v>
                </c:pt>
                <c:pt idx="6">
                  <c:v>14800.0</c:v>
                </c:pt>
                <c:pt idx="7">
                  <c:v>17400.0</c:v>
                </c:pt>
                <c:pt idx="8">
                  <c:v>22000.0</c:v>
                </c:pt>
                <c:pt idx="9">
                  <c:v>22500.0</c:v>
                </c:pt>
                <c:pt idx="10">
                  <c:v>23200.0</c:v>
                </c:pt>
                <c:pt idx="11">
                  <c:v>23100.0</c:v>
                </c:pt>
                <c:pt idx="12">
                  <c:v>22800.0</c:v>
                </c:pt>
                <c:pt idx="13">
                  <c:v>22200.0</c:v>
                </c:pt>
                <c:pt idx="14">
                  <c:v>22600.0</c:v>
                </c:pt>
                <c:pt idx="15">
                  <c:v>20600.0</c:v>
                </c:pt>
                <c:pt idx="16">
                  <c:v>19600.0</c:v>
                </c:pt>
                <c:pt idx="17">
                  <c:v>18700.0</c:v>
                </c:pt>
                <c:pt idx="18">
                  <c:v>23400.0</c:v>
                </c:pt>
                <c:pt idx="19">
                  <c:v>21600.0</c:v>
                </c:pt>
                <c:pt idx="20">
                  <c:v>18300.0</c:v>
                </c:pt>
                <c:pt idx="21">
                  <c:v>17000.0</c:v>
                </c:pt>
                <c:pt idx="22">
                  <c:v>17600.0</c:v>
                </c:pt>
                <c:pt idx="23">
                  <c:v>17500.0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agost2010!$T$5</c:f>
              <c:strCache>
                <c:ptCount val="1"/>
                <c:pt idx="0">
                  <c:v>19/Ago/2010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agost2010!$T$7:$T$30</c:f>
              <c:numCache>
                <c:formatCode>#,##0</c:formatCode>
                <c:ptCount val="24"/>
                <c:pt idx="0">
                  <c:v>15900.0</c:v>
                </c:pt>
                <c:pt idx="1">
                  <c:v>15200.0</c:v>
                </c:pt>
                <c:pt idx="2">
                  <c:v>14900.0</c:v>
                </c:pt>
                <c:pt idx="3">
                  <c:v>14800.0</c:v>
                </c:pt>
                <c:pt idx="4">
                  <c:v>14800.0</c:v>
                </c:pt>
                <c:pt idx="5">
                  <c:v>14700.0</c:v>
                </c:pt>
                <c:pt idx="6">
                  <c:v>15500.0</c:v>
                </c:pt>
                <c:pt idx="7">
                  <c:v>15600.0</c:v>
                </c:pt>
                <c:pt idx="8">
                  <c:v>22100.0</c:v>
                </c:pt>
                <c:pt idx="9">
                  <c:v>23100.0</c:v>
                </c:pt>
                <c:pt idx="10">
                  <c:v>23100.0</c:v>
                </c:pt>
                <c:pt idx="11">
                  <c:v>23400.0</c:v>
                </c:pt>
                <c:pt idx="12">
                  <c:v>23000.0</c:v>
                </c:pt>
                <c:pt idx="13">
                  <c:v>22600.0</c:v>
                </c:pt>
                <c:pt idx="14">
                  <c:v>22900.0</c:v>
                </c:pt>
                <c:pt idx="15">
                  <c:v>22900.0</c:v>
                </c:pt>
                <c:pt idx="16">
                  <c:v>21500.0</c:v>
                </c:pt>
                <c:pt idx="17">
                  <c:v>19900.0</c:v>
                </c:pt>
                <c:pt idx="18">
                  <c:v>19800.0</c:v>
                </c:pt>
                <c:pt idx="19">
                  <c:v>22800.0</c:v>
                </c:pt>
                <c:pt idx="20">
                  <c:v>22500.0</c:v>
                </c:pt>
                <c:pt idx="21">
                  <c:v>21300.0</c:v>
                </c:pt>
                <c:pt idx="22">
                  <c:v>19300.0</c:v>
                </c:pt>
                <c:pt idx="23">
                  <c:v>16000.0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agost2010!$U$5</c:f>
              <c:strCache>
                <c:ptCount val="1"/>
                <c:pt idx="0">
                  <c:v>20/Ago/2010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agost2010!$U$7:$U$30</c:f>
              <c:numCache>
                <c:formatCode>#,##0</c:formatCode>
                <c:ptCount val="24"/>
                <c:pt idx="0">
                  <c:v>16000.0</c:v>
                </c:pt>
                <c:pt idx="1">
                  <c:v>15600.0</c:v>
                </c:pt>
                <c:pt idx="2">
                  <c:v>15200.0</c:v>
                </c:pt>
                <c:pt idx="3">
                  <c:v>14700.0</c:v>
                </c:pt>
                <c:pt idx="4">
                  <c:v>14600.0</c:v>
                </c:pt>
                <c:pt idx="5">
                  <c:v>14700.0</c:v>
                </c:pt>
                <c:pt idx="6">
                  <c:v>15800.0</c:v>
                </c:pt>
                <c:pt idx="7">
                  <c:v>18400.0</c:v>
                </c:pt>
                <c:pt idx="8">
                  <c:v>22200.0</c:v>
                </c:pt>
                <c:pt idx="9">
                  <c:v>22900.0</c:v>
                </c:pt>
                <c:pt idx="10">
                  <c:v>23700.0</c:v>
                </c:pt>
                <c:pt idx="11">
                  <c:v>23700.0</c:v>
                </c:pt>
                <c:pt idx="12">
                  <c:v>23200.0</c:v>
                </c:pt>
                <c:pt idx="13">
                  <c:v>22900.0</c:v>
                </c:pt>
                <c:pt idx="14">
                  <c:v>23400.0</c:v>
                </c:pt>
                <c:pt idx="15">
                  <c:v>22500.0</c:v>
                </c:pt>
                <c:pt idx="16">
                  <c:v>21300.0</c:v>
                </c:pt>
                <c:pt idx="17">
                  <c:v>20000.0</c:v>
                </c:pt>
                <c:pt idx="18">
                  <c:v>21700.0</c:v>
                </c:pt>
                <c:pt idx="19">
                  <c:v>22400.0</c:v>
                </c:pt>
                <c:pt idx="20">
                  <c:v>22100.0</c:v>
                </c:pt>
                <c:pt idx="21">
                  <c:v>20700.0</c:v>
                </c:pt>
                <c:pt idx="22">
                  <c:v>17200.0</c:v>
                </c:pt>
                <c:pt idx="23">
                  <c:v>17600.0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agost2010!$X$5</c:f>
              <c:strCache>
                <c:ptCount val="1"/>
                <c:pt idx="0">
                  <c:v>23/Ago/2010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agost2010!$X$7:$X$30</c:f>
              <c:numCache>
                <c:formatCode>#,##0</c:formatCode>
                <c:ptCount val="24"/>
                <c:pt idx="0">
                  <c:v>16700.0</c:v>
                </c:pt>
                <c:pt idx="1">
                  <c:v>14800.0</c:v>
                </c:pt>
                <c:pt idx="2">
                  <c:v>14300.0</c:v>
                </c:pt>
                <c:pt idx="3">
                  <c:v>14200.0</c:v>
                </c:pt>
                <c:pt idx="4">
                  <c:v>14200.0</c:v>
                </c:pt>
                <c:pt idx="5">
                  <c:v>14400.0</c:v>
                </c:pt>
                <c:pt idx="6">
                  <c:v>15000.0</c:v>
                </c:pt>
                <c:pt idx="7">
                  <c:v>17800.0</c:v>
                </c:pt>
                <c:pt idx="8">
                  <c:v>22600.0</c:v>
                </c:pt>
                <c:pt idx="9">
                  <c:v>22200.0</c:v>
                </c:pt>
                <c:pt idx="10">
                  <c:v>23900.0</c:v>
                </c:pt>
                <c:pt idx="11">
                  <c:v>23300.0</c:v>
                </c:pt>
                <c:pt idx="12">
                  <c:v>23000.0</c:v>
                </c:pt>
                <c:pt idx="13">
                  <c:v>22400.0</c:v>
                </c:pt>
                <c:pt idx="14">
                  <c:v>23000.0</c:v>
                </c:pt>
                <c:pt idx="15">
                  <c:v>22600.0</c:v>
                </c:pt>
                <c:pt idx="16">
                  <c:v>21300.0</c:v>
                </c:pt>
                <c:pt idx="17">
                  <c:v>20000.0</c:v>
                </c:pt>
                <c:pt idx="18">
                  <c:v>20600.0</c:v>
                </c:pt>
                <c:pt idx="19">
                  <c:v>22300.0</c:v>
                </c:pt>
                <c:pt idx="20">
                  <c:v>22000.0</c:v>
                </c:pt>
                <c:pt idx="21">
                  <c:v>20900.0</c:v>
                </c:pt>
                <c:pt idx="22">
                  <c:v>19100.0</c:v>
                </c:pt>
                <c:pt idx="23">
                  <c:v>16800.0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agost2010!$Y$5</c:f>
              <c:strCache>
                <c:ptCount val="1"/>
                <c:pt idx="0">
                  <c:v>24/Ago/2010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agost2010!$Y$7:$Y$30</c:f>
              <c:numCache>
                <c:formatCode>#,##0</c:formatCode>
                <c:ptCount val="24"/>
                <c:pt idx="0">
                  <c:v>15600.0</c:v>
                </c:pt>
                <c:pt idx="1">
                  <c:v>15200.0</c:v>
                </c:pt>
                <c:pt idx="2">
                  <c:v>14800.0</c:v>
                </c:pt>
                <c:pt idx="3">
                  <c:v>14700.0</c:v>
                </c:pt>
                <c:pt idx="4">
                  <c:v>14700.0</c:v>
                </c:pt>
                <c:pt idx="5">
                  <c:v>15100.0</c:v>
                </c:pt>
                <c:pt idx="6">
                  <c:v>15100.0</c:v>
                </c:pt>
                <c:pt idx="7">
                  <c:v>17900.0</c:v>
                </c:pt>
                <c:pt idx="8">
                  <c:v>22900.0</c:v>
                </c:pt>
                <c:pt idx="9">
                  <c:v>22700.0</c:v>
                </c:pt>
                <c:pt idx="10">
                  <c:v>18450.0</c:v>
                </c:pt>
                <c:pt idx="11">
                  <c:v>19600.0</c:v>
                </c:pt>
                <c:pt idx="12">
                  <c:v>19650.0</c:v>
                </c:pt>
                <c:pt idx="13">
                  <c:v>16000.0</c:v>
                </c:pt>
                <c:pt idx="14">
                  <c:v>19700.0</c:v>
                </c:pt>
                <c:pt idx="15">
                  <c:v>19800.0</c:v>
                </c:pt>
                <c:pt idx="16">
                  <c:v>20000.0</c:v>
                </c:pt>
                <c:pt idx="17">
                  <c:v>19100.0</c:v>
                </c:pt>
                <c:pt idx="18">
                  <c:v>19600.0</c:v>
                </c:pt>
                <c:pt idx="19">
                  <c:v>21800.0</c:v>
                </c:pt>
                <c:pt idx="20">
                  <c:v>21300.0</c:v>
                </c:pt>
                <c:pt idx="21">
                  <c:v>19100.0</c:v>
                </c:pt>
                <c:pt idx="22">
                  <c:v>18000.0</c:v>
                </c:pt>
                <c:pt idx="23">
                  <c:v>16400.0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agost2010!$Z$5</c:f>
              <c:strCache>
                <c:ptCount val="1"/>
                <c:pt idx="0">
                  <c:v>25/Ago/2010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agost2010!$Z$7:$Z$30</c:f>
              <c:numCache>
                <c:formatCode>#,##0</c:formatCode>
                <c:ptCount val="24"/>
                <c:pt idx="0">
                  <c:v>16200.0</c:v>
                </c:pt>
                <c:pt idx="1">
                  <c:v>14600.0</c:v>
                </c:pt>
                <c:pt idx="2">
                  <c:v>14400.0</c:v>
                </c:pt>
                <c:pt idx="3">
                  <c:v>14200.0</c:v>
                </c:pt>
                <c:pt idx="4">
                  <c:v>14200.0</c:v>
                </c:pt>
                <c:pt idx="5">
                  <c:v>14400.0</c:v>
                </c:pt>
                <c:pt idx="6">
                  <c:v>15300.0</c:v>
                </c:pt>
                <c:pt idx="7">
                  <c:v>18000.0</c:v>
                </c:pt>
                <c:pt idx="8">
                  <c:v>20050.0</c:v>
                </c:pt>
                <c:pt idx="9">
                  <c:v>21100.0</c:v>
                </c:pt>
                <c:pt idx="10">
                  <c:v>21100.0</c:v>
                </c:pt>
                <c:pt idx="11">
                  <c:v>21300.0</c:v>
                </c:pt>
                <c:pt idx="12">
                  <c:v>21400.0</c:v>
                </c:pt>
                <c:pt idx="13">
                  <c:v>21700.0</c:v>
                </c:pt>
                <c:pt idx="14">
                  <c:v>22400.0</c:v>
                </c:pt>
                <c:pt idx="15">
                  <c:v>22250.0</c:v>
                </c:pt>
                <c:pt idx="16">
                  <c:v>21300.0</c:v>
                </c:pt>
                <c:pt idx="17">
                  <c:v>19900.0</c:v>
                </c:pt>
                <c:pt idx="18">
                  <c:v>20500.0</c:v>
                </c:pt>
                <c:pt idx="19">
                  <c:v>22800.0</c:v>
                </c:pt>
                <c:pt idx="20">
                  <c:v>22200.0</c:v>
                </c:pt>
                <c:pt idx="21">
                  <c:v>20800.0</c:v>
                </c:pt>
                <c:pt idx="22">
                  <c:v>19000.0</c:v>
                </c:pt>
                <c:pt idx="23">
                  <c:v>17000.0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agost2010!$AA$5</c:f>
              <c:strCache>
                <c:ptCount val="1"/>
                <c:pt idx="0">
                  <c:v>26/Ago/2010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agost2010!$AA$7:$AA$30</c:f>
              <c:numCache>
                <c:formatCode>#,##0</c:formatCode>
                <c:ptCount val="24"/>
                <c:pt idx="0">
                  <c:v>16300.0</c:v>
                </c:pt>
                <c:pt idx="1">
                  <c:v>0.0</c:v>
                </c:pt>
                <c:pt idx="2">
                  <c:v>2800.0</c:v>
                </c:pt>
                <c:pt idx="3">
                  <c:v>5500.0</c:v>
                </c:pt>
                <c:pt idx="4">
                  <c:v>11800.0</c:v>
                </c:pt>
                <c:pt idx="5">
                  <c:v>14100.0</c:v>
                </c:pt>
                <c:pt idx="6">
                  <c:v>14200.0</c:v>
                </c:pt>
                <c:pt idx="7">
                  <c:v>17700.0</c:v>
                </c:pt>
                <c:pt idx="8">
                  <c:v>23000.0</c:v>
                </c:pt>
                <c:pt idx="9">
                  <c:v>22400.0</c:v>
                </c:pt>
                <c:pt idx="10">
                  <c:v>23000.0</c:v>
                </c:pt>
                <c:pt idx="11">
                  <c:v>23300.0</c:v>
                </c:pt>
                <c:pt idx="12">
                  <c:v>22500.0</c:v>
                </c:pt>
                <c:pt idx="13">
                  <c:v>22100.0</c:v>
                </c:pt>
                <c:pt idx="14">
                  <c:v>22400.0</c:v>
                </c:pt>
                <c:pt idx="15">
                  <c:v>22100.0</c:v>
                </c:pt>
                <c:pt idx="16">
                  <c:v>20800.0</c:v>
                </c:pt>
                <c:pt idx="17">
                  <c:v>20000.0</c:v>
                </c:pt>
                <c:pt idx="18">
                  <c:v>20600.0</c:v>
                </c:pt>
                <c:pt idx="19">
                  <c:v>22300.0</c:v>
                </c:pt>
                <c:pt idx="20">
                  <c:v>21900.0</c:v>
                </c:pt>
                <c:pt idx="21">
                  <c:v>21100.0</c:v>
                </c:pt>
                <c:pt idx="22">
                  <c:v>18800.0</c:v>
                </c:pt>
                <c:pt idx="23">
                  <c:v>17000.0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agost2010!$AB$5</c:f>
              <c:strCache>
                <c:ptCount val="1"/>
                <c:pt idx="0">
                  <c:v>27/Ago/2010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agost2010!$AB$7:$AB$30</c:f>
              <c:numCache>
                <c:formatCode>#,##0</c:formatCode>
                <c:ptCount val="24"/>
                <c:pt idx="0">
                  <c:v>16200.0</c:v>
                </c:pt>
                <c:pt idx="1">
                  <c:v>15300.0</c:v>
                </c:pt>
                <c:pt idx="2">
                  <c:v>15000.0</c:v>
                </c:pt>
                <c:pt idx="3">
                  <c:v>15000.0</c:v>
                </c:pt>
                <c:pt idx="4">
                  <c:v>14800.0</c:v>
                </c:pt>
                <c:pt idx="5">
                  <c:v>15000.0</c:v>
                </c:pt>
                <c:pt idx="6">
                  <c:v>16100.0</c:v>
                </c:pt>
                <c:pt idx="7">
                  <c:v>18500.0</c:v>
                </c:pt>
                <c:pt idx="8">
                  <c:v>22100.0</c:v>
                </c:pt>
                <c:pt idx="9">
                  <c:v>21800.0</c:v>
                </c:pt>
                <c:pt idx="10">
                  <c:v>22100.0</c:v>
                </c:pt>
                <c:pt idx="11">
                  <c:v>22700.0</c:v>
                </c:pt>
                <c:pt idx="12">
                  <c:v>22500.0</c:v>
                </c:pt>
                <c:pt idx="13">
                  <c:v>22500.0</c:v>
                </c:pt>
                <c:pt idx="14">
                  <c:v>22400.0</c:v>
                </c:pt>
                <c:pt idx="15">
                  <c:v>22300.0</c:v>
                </c:pt>
                <c:pt idx="16">
                  <c:v>21000.0</c:v>
                </c:pt>
                <c:pt idx="17">
                  <c:v>19600.0</c:v>
                </c:pt>
                <c:pt idx="18">
                  <c:v>20900.0</c:v>
                </c:pt>
                <c:pt idx="19">
                  <c:v>22500.0</c:v>
                </c:pt>
                <c:pt idx="20">
                  <c:v>22300.0</c:v>
                </c:pt>
                <c:pt idx="21">
                  <c:v>20800.0</c:v>
                </c:pt>
                <c:pt idx="22">
                  <c:v>18800.0</c:v>
                </c:pt>
                <c:pt idx="23">
                  <c:v>17800.0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agost2010!$AE$5</c:f>
              <c:strCache>
                <c:ptCount val="1"/>
                <c:pt idx="0">
                  <c:v>30/Ago/2010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agost2010!$AE$7:$AE$30</c:f>
              <c:numCache>
                <c:formatCode>#,##0</c:formatCode>
                <c:ptCount val="24"/>
                <c:pt idx="0">
                  <c:v>15900.0</c:v>
                </c:pt>
                <c:pt idx="1">
                  <c:v>15400.0</c:v>
                </c:pt>
                <c:pt idx="2">
                  <c:v>14900.0</c:v>
                </c:pt>
                <c:pt idx="3">
                  <c:v>14600.0</c:v>
                </c:pt>
                <c:pt idx="4">
                  <c:v>14500.0</c:v>
                </c:pt>
                <c:pt idx="5">
                  <c:v>14900.0</c:v>
                </c:pt>
                <c:pt idx="6">
                  <c:v>16400.0</c:v>
                </c:pt>
                <c:pt idx="7">
                  <c:v>18900.0</c:v>
                </c:pt>
                <c:pt idx="8">
                  <c:v>21500.0</c:v>
                </c:pt>
                <c:pt idx="9">
                  <c:v>23200.0</c:v>
                </c:pt>
                <c:pt idx="10">
                  <c:v>23500.0</c:v>
                </c:pt>
                <c:pt idx="11">
                  <c:v>24000.0</c:v>
                </c:pt>
                <c:pt idx="12">
                  <c:v>23100.0</c:v>
                </c:pt>
                <c:pt idx="13">
                  <c:v>23100.0</c:v>
                </c:pt>
                <c:pt idx="14">
                  <c:v>23700.0</c:v>
                </c:pt>
                <c:pt idx="15">
                  <c:v>21800.0</c:v>
                </c:pt>
                <c:pt idx="16">
                  <c:v>23300.0</c:v>
                </c:pt>
                <c:pt idx="17">
                  <c:v>20100.0</c:v>
                </c:pt>
                <c:pt idx="18">
                  <c:v>21100.0</c:v>
                </c:pt>
                <c:pt idx="19">
                  <c:v>22900.0</c:v>
                </c:pt>
                <c:pt idx="20">
                  <c:v>22300.0</c:v>
                </c:pt>
                <c:pt idx="21">
                  <c:v>21100.0</c:v>
                </c:pt>
                <c:pt idx="22">
                  <c:v>19300.0</c:v>
                </c:pt>
                <c:pt idx="23">
                  <c:v>17500.0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agost2010!$AF$5</c:f>
              <c:strCache>
                <c:ptCount val="1"/>
                <c:pt idx="0">
                  <c:v>31/Ago/2010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agost2010!$AF$7:$AF$30</c:f>
              <c:numCache>
                <c:formatCode>#,##0</c:formatCode>
                <c:ptCount val="24"/>
                <c:pt idx="0">
                  <c:v>16500.0</c:v>
                </c:pt>
                <c:pt idx="1">
                  <c:v>15700.0</c:v>
                </c:pt>
                <c:pt idx="2">
                  <c:v>15500.0</c:v>
                </c:pt>
                <c:pt idx="3">
                  <c:v>15200.0</c:v>
                </c:pt>
                <c:pt idx="4">
                  <c:v>14900.0</c:v>
                </c:pt>
                <c:pt idx="5">
                  <c:v>15300.0</c:v>
                </c:pt>
                <c:pt idx="6">
                  <c:v>16100.0</c:v>
                </c:pt>
                <c:pt idx="7">
                  <c:v>19300.0</c:v>
                </c:pt>
                <c:pt idx="8">
                  <c:v>23500.0</c:v>
                </c:pt>
                <c:pt idx="9">
                  <c:v>24000.0</c:v>
                </c:pt>
                <c:pt idx="10">
                  <c:v>24000.0</c:v>
                </c:pt>
                <c:pt idx="11">
                  <c:v>23700.0</c:v>
                </c:pt>
                <c:pt idx="12">
                  <c:v>22300.0</c:v>
                </c:pt>
                <c:pt idx="13">
                  <c:v>23100.0</c:v>
                </c:pt>
                <c:pt idx="14">
                  <c:v>23500.0</c:v>
                </c:pt>
                <c:pt idx="15">
                  <c:v>23600.0</c:v>
                </c:pt>
                <c:pt idx="16">
                  <c:v>21900.0</c:v>
                </c:pt>
                <c:pt idx="17">
                  <c:v>21400.0</c:v>
                </c:pt>
                <c:pt idx="18">
                  <c:v>20500.0</c:v>
                </c:pt>
                <c:pt idx="19">
                  <c:v>22800.0</c:v>
                </c:pt>
                <c:pt idx="20">
                  <c:v>22200.0</c:v>
                </c:pt>
                <c:pt idx="21">
                  <c:v>21200.0</c:v>
                </c:pt>
                <c:pt idx="22">
                  <c:v>19300.0</c:v>
                </c:pt>
                <c:pt idx="23">
                  <c:v>17600.0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agost2010!$AP$4:$AP$5</c:f>
              <c:strCache>
                <c:ptCount val="1"/>
                <c:pt idx="0">
                  <c:v>Máxima dias Semana</c:v>
                </c:pt>
              </c:strCache>
            </c:strRef>
          </c:tx>
          <c:val>
            <c:numRef>
              <c:f>agost2010!$AP$7:$AP$30</c:f>
              <c:numCache>
                <c:formatCode>#,##0</c:formatCode>
                <c:ptCount val="24"/>
                <c:pt idx="0">
                  <c:v>16900.0</c:v>
                </c:pt>
                <c:pt idx="1">
                  <c:v>15700.0</c:v>
                </c:pt>
                <c:pt idx="2">
                  <c:v>15500.0</c:v>
                </c:pt>
                <c:pt idx="3">
                  <c:v>15600.0</c:v>
                </c:pt>
                <c:pt idx="4">
                  <c:v>15200.0</c:v>
                </c:pt>
                <c:pt idx="5">
                  <c:v>15600.0</c:v>
                </c:pt>
                <c:pt idx="6">
                  <c:v>16400.0</c:v>
                </c:pt>
                <c:pt idx="7">
                  <c:v>19300.0</c:v>
                </c:pt>
                <c:pt idx="8">
                  <c:v>23500.0</c:v>
                </c:pt>
                <c:pt idx="9">
                  <c:v>24000.0</c:v>
                </c:pt>
                <c:pt idx="10">
                  <c:v>24800.0</c:v>
                </c:pt>
                <c:pt idx="11">
                  <c:v>24400.0</c:v>
                </c:pt>
                <c:pt idx="12">
                  <c:v>23700.0</c:v>
                </c:pt>
                <c:pt idx="13">
                  <c:v>23700.0</c:v>
                </c:pt>
                <c:pt idx="14">
                  <c:v>24100.0</c:v>
                </c:pt>
                <c:pt idx="15">
                  <c:v>23600.0</c:v>
                </c:pt>
                <c:pt idx="16">
                  <c:v>23300.0</c:v>
                </c:pt>
                <c:pt idx="17">
                  <c:v>21400.0</c:v>
                </c:pt>
                <c:pt idx="18">
                  <c:v>23400.0</c:v>
                </c:pt>
                <c:pt idx="19">
                  <c:v>24100.0</c:v>
                </c:pt>
                <c:pt idx="20">
                  <c:v>22500.0</c:v>
                </c:pt>
                <c:pt idx="21">
                  <c:v>21600.0</c:v>
                </c:pt>
                <c:pt idx="22">
                  <c:v>19800.0</c:v>
                </c:pt>
                <c:pt idx="23">
                  <c:v>17900.0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agost2010!$AG$5</c:f>
              <c:strCache>
                <c:ptCount val="1"/>
              </c:strCache>
            </c:strRef>
          </c:tx>
          <c:val>
            <c:numRef>
              <c:f>agost2010!$AG$7:$AG$30</c:f>
            </c:numRef>
          </c:val>
          <c:smooth val="0"/>
        </c:ser>
        <c:ser>
          <c:idx val="24"/>
          <c:order val="24"/>
          <c:tx>
            <c:strRef>
              <c:f>agost2010!$AH$5</c:f>
              <c:strCache>
                <c:ptCount val="1"/>
              </c:strCache>
            </c:strRef>
          </c:tx>
          <c:val>
            <c:numRef>
              <c:f>agost2010!$AH$7:$AH$30</c:f>
            </c:numRef>
          </c:val>
          <c:smooth val="0"/>
        </c:ser>
        <c:ser>
          <c:idx val="25"/>
          <c:order val="25"/>
          <c:tx>
            <c:strRef>
              <c:f>agost2010!$AI$5</c:f>
              <c:strCache>
                <c:ptCount val="1"/>
              </c:strCache>
            </c:strRef>
          </c:tx>
          <c:val>
            <c:numRef>
              <c:f>agost2010!$AI$7:$AI$30</c:f>
            </c:numRef>
          </c:val>
          <c:smooth val="0"/>
        </c:ser>
        <c:ser>
          <c:idx val="26"/>
          <c:order val="26"/>
          <c:tx>
            <c:strRef>
              <c:f>agost2010!$AL$5</c:f>
              <c:strCache>
                <c:ptCount val="1"/>
              </c:strCache>
            </c:strRef>
          </c:tx>
          <c:val>
            <c:numRef>
              <c:f>agost2010!$AL$7:$AL$30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3699784"/>
        <c:axId val="-2053696840"/>
      </c:lineChart>
      <c:catAx>
        <c:axId val="-2053699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53696840"/>
        <c:crosses val="autoZero"/>
        <c:auto val="1"/>
        <c:lblAlgn val="ctr"/>
        <c:lblOffset val="100"/>
        <c:noMultiLvlLbl val="0"/>
      </c:catAx>
      <c:valAx>
        <c:axId val="-20536968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536997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-SABADOS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8"/>
          <c:order val="0"/>
          <c:tx>
            <c:strRef>
              <c:f>agost2010!$H$5</c:f>
              <c:strCache>
                <c:ptCount val="1"/>
                <c:pt idx="0">
                  <c:v>7/Ago/2010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agost2010!$H$7:$H$30</c:f>
              <c:numCache>
                <c:formatCode>#,##0</c:formatCode>
                <c:ptCount val="24"/>
                <c:pt idx="0">
                  <c:v>16100.0</c:v>
                </c:pt>
                <c:pt idx="1">
                  <c:v>14800.0</c:v>
                </c:pt>
                <c:pt idx="2">
                  <c:v>14500.0</c:v>
                </c:pt>
                <c:pt idx="3">
                  <c:v>14300.0</c:v>
                </c:pt>
                <c:pt idx="4">
                  <c:v>14200.0</c:v>
                </c:pt>
                <c:pt idx="5">
                  <c:v>14200.0</c:v>
                </c:pt>
                <c:pt idx="6">
                  <c:v>14200.0</c:v>
                </c:pt>
                <c:pt idx="7">
                  <c:v>16200.0</c:v>
                </c:pt>
                <c:pt idx="8">
                  <c:v>18400.0</c:v>
                </c:pt>
                <c:pt idx="9">
                  <c:v>18400.0</c:v>
                </c:pt>
                <c:pt idx="10">
                  <c:v>18500.0</c:v>
                </c:pt>
                <c:pt idx="11">
                  <c:v>19100.0</c:v>
                </c:pt>
                <c:pt idx="12">
                  <c:v>20800.0</c:v>
                </c:pt>
                <c:pt idx="13">
                  <c:v>18500.0</c:v>
                </c:pt>
                <c:pt idx="14">
                  <c:v>18300.0</c:v>
                </c:pt>
                <c:pt idx="15">
                  <c:v>17500.0</c:v>
                </c:pt>
                <c:pt idx="16">
                  <c:v>17500.0</c:v>
                </c:pt>
                <c:pt idx="17">
                  <c:v>17100.0</c:v>
                </c:pt>
                <c:pt idx="18">
                  <c:v>17800.0</c:v>
                </c:pt>
                <c:pt idx="19">
                  <c:v>21000.0</c:v>
                </c:pt>
                <c:pt idx="20">
                  <c:v>20900.0</c:v>
                </c:pt>
                <c:pt idx="21">
                  <c:v>20100.0</c:v>
                </c:pt>
                <c:pt idx="22">
                  <c:v>18500.0</c:v>
                </c:pt>
                <c:pt idx="23">
                  <c:v>17300.0</c:v>
                </c:pt>
              </c:numCache>
            </c:numRef>
          </c:val>
          <c:smooth val="0"/>
        </c:ser>
        <c:ser>
          <c:idx val="19"/>
          <c:order val="1"/>
          <c:tx>
            <c:strRef>
              <c:f>agost2010!$O$5</c:f>
              <c:strCache>
                <c:ptCount val="1"/>
                <c:pt idx="0">
                  <c:v>14/Ago/2010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agost2010!$O$7:$O$30</c:f>
              <c:numCache>
                <c:formatCode>#,##0</c:formatCode>
                <c:ptCount val="24"/>
                <c:pt idx="0">
                  <c:v>16100.0</c:v>
                </c:pt>
                <c:pt idx="1">
                  <c:v>15600.0</c:v>
                </c:pt>
                <c:pt idx="2">
                  <c:v>15100.0</c:v>
                </c:pt>
                <c:pt idx="3">
                  <c:v>14800.0</c:v>
                </c:pt>
                <c:pt idx="4">
                  <c:v>14800.0</c:v>
                </c:pt>
                <c:pt idx="5">
                  <c:v>14800.0</c:v>
                </c:pt>
                <c:pt idx="7">
                  <c:v>16200.0</c:v>
                </c:pt>
                <c:pt idx="8">
                  <c:v>17700.0</c:v>
                </c:pt>
                <c:pt idx="9">
                  <c:v>17900.0</c:v>
                </c:pt>
                <c:pt idx="10">
                  <c:v>18800.0</c:v>
                </c:pt>
                <c:pt idx="11">
                  <c:v>19700.0</c:v>
                </c:pt>
                <c:pt idx="12">
                  <c:v>18300.0</c:v>
                </c:pt>
                <c:pt idx="13">
                  <c:v>17700.0</c:v>
                </c:pt>
                <c:pt idx="14">
                  <c:v>17900.0</c:v>
                </c:pt>
                <c:pt idx="15">
                  <c:v>17500.0</c:v>
                </c:pt>
                <c:pt idx="16">
                  <c:v>17300.0</c:v>
                </c:pt>
                <c:pt idx="17">
                  <c:v>17400.0</c:v>
                </c:pt>
                <c:pt idx="18">
                  <c:v>18900.0</c:v>
                </c:pt>
                <c:pt idx="19">
                  <c:v>21400.0</c:v>
                </c:pt>
                <c:pt idx="20">
                  <c:v>21400.0</c:v>
                </c:pt>
                <c:pt idx="21">
                  <c:v>20300.0</c:v>
                </c:pt>
                <c:pt idx="22">
                  <c:v>18700.0</c:v>
                </c:pt>
                <c:pt idx="23">
                  <c:v>17400.0</c:v>
                </c:pt>
              </c:numCache>
            </c:numRef>
          </c:val>
          <c:smooth val="0"/>
        </c:ser>
        <c:ser>
          <c:idx val="20"/>
          <c:order val="2"/>
          <c:tx>
            <c:strRef>
              <c:f>agost2010!$V$5</c:f>
              <c:strCache>
                <c:ptCount val="1"/>
                <c:pt idx="0">
                  <c:v>21/Ago/2010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agost2010!$V$7:$V$30</c:f>
              <c:numCache>
                <c:formatCode>#,##0</c:formatCode>
                <c:ptCount val="24"/>
                <c:pt idx="0">
                  <c:v>16400.0</c:v>
                </c:pt>
                <c:pt idx="1">
                  <c:v>15600.0</c:v>
                </c:pt>
                <c:pt idx="2">
                  <c:v>15300.0</c:v>
                </c:pt>
                <c:pt idx="3">
                  <c:v>15200.0</c:v>
                </c:pt>
                <c:pt idx="4">
                  <c:v>14900.0</c:v>
                </c:pt>
                <c:pt idx="5">
                  <c:v>14500.0</c:v>
                </c:pt>
                <c:pt idx="6">
                  <c:v>11900.0</c:v>
                </c:pt>
                <c:pt idx="7">
                  <c:v>11000.0</c:v>
                </c:pt>
                <c:pt idx="8">
                  <c:v>12400.0</c:v>
                </c:pt>
                <c:pt idx="9">
                  <c:v>13600.0</c:v>
                </c:pt>
                <c:pt idx="10">
                  <c:v>14400.0</c:v>
                </c:pt>
                <c:pt idx="11">
                  <c:v>16200.0</c:v>
                </c:pt>
                <c:pt idx="12">
                  <c:v>17400.0</c:v>
                </c:pt>
                <c:pt idx="13">
                  <c:v>17600.0</c:v>
                </c:pt>
                <c:pt idx="14">
                  <c:v>17600.0</c:v>
                </c:pt>
                <c:pt idx="15">
                  <c:v>17500.0</c:v>
                </c:pt>
                <c:pt idx="16">
                  <c:v>17000.0</c:v>
                </c:pt>
                <c:pt idx="17">
                  <c:v>17000.0</c:v>
                </c:pt>
                <c:pt idx="18">
                  <c:v>18800.0</c:v>
                </c:pt>
                <c:pt idx="19">
                  <c:v>21200.0</c:v>
                </c:pt>
                <c:pt idx="20">
                  <c:v>20600.0</c:v>
                </c:pt>
                <c:pt idx="21">
                  <c:v>19600.0</c:v>
                </c:pt>
                <c:pt idx="22">
                  <c:v>17700.0</c:v>
                </c:pt>
                <c:pt idx="23">
                  <c:v>16700.0</c:v>
                </c:pt>
              </c:numCache>
            </c:numRef>
          </c:val>
          <c:smooth val="0"/>
        </c:ser>
        <c:ser>
          <c:idx val="21"/>
          <c:order val="3"/>
          <c:tx>
            <c:strRef>
              <c:f>agost2010!$AC$5</c:f>
              <c:strCache>
                <c:ptCount val="1"/>
                <c:pt idx="0">
                  <c:v>28/Ago/2010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agost2010!$AC$7:$AC$30</c:f>
              <c:numCache>
                <c:formatCode>#,##0</c:formatCode>
                <c:ptCount val="24"/>
                <c:pt idx="0">
                  <c:v>16200.0</c:v>
                </c:pt>
                <c:pt idx="1">
                  <c:v>15200.0</c:v>
                </c:pt>
                <c:pt idx="2">
                  <c:v>14800.0</c:v>
                </c:pt>
                <c:pt idx="3">
                  <c:v>14700.0</c:v>
                </c:pt>
                <c:pt idx="4">
                  <c:v>14700.0</c:v>
                </c:pt>
                <c:pt idx="5">
                  <c:v>14700.0</c:v>
                </c:pt>
                <c:pt idx="6">
                  <c:v>14500.0</c:v>
                </c:pt>
                <c:pt idx="7">
                  <c:v>15800.0</c:v>
                </c:pt>
                <c:pt idx="8">
                  <c:v>17700.0</c:v>
                </c:pt>
                <c:pt idx="9">
                  <c:v>18000.0</c:v>
                </c:pt>
                <c:pt idx="10">
                  <c:v>19200.0</c:v>
                </c:pt>
                <c:pt idx="11">
                  <c:v>19100.0</c:v>
                </c:pt>
                <c:pt idx="12">
                  <c:v>18900.0</c:v>
                </c:pt>
                <c:pt idx="13">
                  <c:v>18700.0</c:v>
                </c:pt>
                <c:pt idx="14">
                  <c:v>18200.0</c:v>
                </c:pt>
                <c:pt idx="15">
                  <c:v>19700.0</c:v>
                </c:pt>
                <c:pt idx="16">
                  <c:v>17900.0</c:v>
                </c:pt>
                <c:pt idx="17">
                  <c:v>17900.0</c:v>
                </c:pt>
                <c:pt idx="18">
                  <c:v>19900.0</c:v>
                </c:pt>
                <c:pt idx="19">
                  <c:v>22800.0</c:v>
                </c:pt>
                <c:pt idx="20">
                  <c:v>21200.0</c:v>
                </c:pt>
                <c:pt idx="21">
                  <c:v>20100.0</c:v>
                </c:pt>
                <c:pt idx="22">
                  <c:v>18900.0</c:v>
                </c:pt>
                <c:pt idx="23">
                  <c:v>17500.0</c:v>
                </c:pt>
              </c:numCache>
            </c:numRef>
          </c:val>
          <c:smooth val="0"/>
        </c:ser>
        <c:ser>
          <c:idx val="22"/>
          <c:order val="4"/>
          <c:tx>
            <c:strRef>
              <c:f>agost2010!$AQ$4:$AQ$5</c:f>
              <c:strCache>
                <c:ptCount val="1"/>
                <c:pt idx="0">
                  <c:v>Máxima Sabads</c:v>
                </c:pt>
              </c:strCache>
            </c:strRef>
          </c:tx>
          <c:val>
            <c:numRef>
              <c:f>agost2010!$AQ$7:$AQ$30</c:f>
              <c:numCache>
                <c:formatCode>#,##0</c:formatCode>
                <c:ptCount val="24"/>
                <c:pt idx="0">
                  <c:v>16400.0</c:v>
                </c:pt>
                <c:pt idx="1">
                  <c:v>15600.0</c:v>
                </c:pt>
                <c:pt idx="2">
                  <c:v>15300.0</c:v>
                </c:pt>
                <c:pt idx="3">
                  <c:v>15200.0</c:v>
                </c:pt>
                <c:pt idx="4">
                  <c:v>14900.0</c:v>
                </c:pt>
                <c:pt idx="5">
                  <c:v>14800.0</c:v>
                </c:pt>
                <c:pt idx="6">
                  <c:v>14500.0</c:v>
                </c:pt>
                <c:pt idx="7">
                  <c:v>16200.0</c:v>
                </c:pt>
                <c:pt idx="8">
                  <c:v>18400.0</c:v>
                </c:pt>
                <c:pt idx="9">
                  <c:v>18400.0</c:v>
                </c:pt>
                <c:pt idx="10">
                  <c:v>19200.0</c:v>
                </c:pt>
                <c:pt idx="11">
                  <c:v>19700.0</c:v>
                </c:pt>
                <c:pt idx="12">
                  <c:v>20800.0</c:v>
                </c:pt>
                <c:pt idx="13">
                  <c:v>18700.0</c:v>
                </c:pt>
                <c:pt idx="14">
                  <c:v>18300.0</c:v>
                </c:pt>
                <c:pt idx="15">
                  <c:v>19700.0</c:v>
                </c:pt>
                <c:pt idx="16">
                  <c:v>17900.0</c:v>
                </c:pt>
                <c:pt idx="17">
                  <c:v>17900.0</c:v>
                </c:pt>
                <c:pt idx="18">
                  <c:v>19900.0</c:v>
                </c:pt>
                <c:pt idx="19">
                  <c:v>22800.0</c:v>
                </c:pt>
                <c:pt idx="20">
                  <c:v>21400.0</c:v>
                </c:pt>
                <c:pt idx="21">
                  <c:v>20300.0</c:v>
                </c:pt>
                <c:pt idx="22">
                  <c:v>18900.0</c:v>
                </c:pt>
                <c:pt idx="23">
                  <c:v>17500.0</c:v>
                </c:pt>
              </c:numCache>
            </c:numRef>
          </c:val>
          <c:smooth val="0"/>
        </c:ser>
        <c:ser>
          <c:idx val="0"/>
          <c:order val="5"/>
          <c:tx>
            <c:strRef>
              <c:f>agost2010!$AJ$5</c:f>
              <c:strCache>
                <c:ptCount val="1"/>
              </c:strCache>
            </c:strRef>
          </c:tx>
          <c:val>
            <c:numRef>
              <c:f>agost2010!$AJ$7:$AJ$30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3644136"/>
        <c:axId val="-2053640936"/>
      </c:lineChart>
      <c:catAx>
        <c:axId val="-2053644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53640936"/>
        <c:crosses val="autoZero"/>
        <c:auto val="1"/>
        <c:lblAlgn val="ctr"/>
        <c:lblOffset val="100"/>
        <c:noMultiLvlLbl val="0"/>
      </c:catAx>
      <c:valAx>
        <c:axId val="-20536409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536441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-DOMINGOS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agost2010!$B$5</c:f>
              <c:strCache>
                <c:ptCount val="1"/>
                <c:pt idx="0">
                  <c:v>1/Ago/2010</c:v>
                </c:pt>
              </c:strCache>
            </c:strRef>
          </c:tx>
          <c:val>
            <c:numRef>
              <c:f>agost2010!$B$7:$B$30</c:f>
              <c:numCache>
                <c:formatCode>#,##0</c:formatCode>
                <c:ptCount val="24"/>
                <c:pt idx="0">
                  <c:v>16000.0</c:v>
                </c:pt>
                <c:pt idx="1">
                  <c:v>15700.0</c:v>
                </c:pt>
                <c:pt idx="2">
                  <c:v>15200.0</c:v>
                </c:pt>
                <c:pt idx="3">
                  <c:v>15100.0</c:v>
                </c:pt>
                <c:pt idx="4">
                  <c:v>15000.0</c:v>
                </c:pt>
                <c:pt idx="5">
                  <c:v>14900.0</c:v>
                </c:pt>
                <c:pt idx="6">
                  <c:v>14500.0</c:v>
                </c:pt>
                <c:pt idx="7">
                  <c:v>15100.0</c:v>
                </c:pt>
                <c:pt idx="8">
                  <c:v>16600.0</c:v>
                </c:pt>
                <c:pt idx="9">
                  <c:v>17000.0</c:v>
                </c:pt>
                <c:pt idx="10">
                  <c:v>17400.0</c:v>
                </c:pt>
                <c:pt idx="11">
                  <c:v>19000.0</c:v>
                </c:pt>
                <c:pt idx="12">
                  <c:v>18200.0</c:v>
                </c:pt>
                <c:pt idx="13">
                  <c:v>17900.0</c:v>
                </c:pt>
                <c:pt idx="14">
                  <c:v>17400.0</c:v>
                </c:pt>
                <c:pt idx="15">
                  <c:v>17000.0</c:v>
                </c:pt>
                <c:pt idx="16">
                  <c:v>16900.0</c:v>
                </c:pt>
                <c:pt idx="17">
                  <c:v>16900.0</c:v>
                </c:pt>
                <c:pt idx="18">
                  <c:v>17700.0</c:v>
                </c:pt>
                <c:pt idx="19">
                  <c:v>21000.0</c:v>
                </c:pt>
                <c:pt idx="20">
                  <c:v>21100.0</c:v>
                </c:pt>
                <c:pt idx="21">
                  <c:v>19800.0</c:v>
                </c:pt>
                <c:pt idx="22">
                  <c:v>18500.0</c:v>
                </c:pt>
                <c:pt idx="23">
                  <c:v>17300.0</c:v>
                </c:pt>
              </c:numCache>
            </c:numRef>
          </c:val>
          <c:smooth val="0"/>
        </c:ser>
        <c:ser>
          <c:idx val="19"/>
          <c:order val="1"/>
          <c:tx>
            <c:strRef>
              <c:f>agost2010!$P$5</c:f>
              <c:strCache>
                <c:ptCount val="1"/>
                <c:pt idx="0">
                  <c:v>15/Ago/2010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agost2010!$P$7:$P$30</c:f>
              <c:numCache>
                <c:formatCode>#,##0</c:formatCode>
                <c:ptCount val="24"/>
                <c:pt idx="0">
                  <c:v>16200.0</c:v>
                </c:pt>
                <c:pt idx="1">
                  <c:v>15600.0</c:v>
                </c:pt>
                <c:pt idx="2">
                  <c:v>15300.0</c:v>
                </c:pt>
                <c:pt idx="3">
                  <c:v>15000.0</c:v>
                </c:pt>
                <c:pt idx="4">
                  <c:v>15800.0</c:v>
                </c:pt>
                <c:pt idx="5">
                  <c:v>11400.0</c:v>
                </c:pt>
                <c:pt idx="6">
                  <c:v>11100.0</c:v>
                </c:pt>
                <c:pt idx="7">
                  <c:v>10800.0</c:v>
                </c:pt>
                <c:pt idx="8">
                  <c:v>9500.0</c:v>
                </c:pt>
                <c:pt idx="9">
                  <c:v>10100.0</c:v>
                </c:pt>
                <c:pt idx="10">
                  <c:v>9000.0</c:v>
                </c:pt>
                <c:pt idx="11">
                  <c:v>9600.0</c:v>
                </c:pt>
                <c:pt idx="12">
                  <c:v>11200.0</c:v>
                </c:pt>
                <c:pt idx="13">
                  <c:v>11100.0</c:v>
                </c:pt>
                <c:pt idx="14">
                  <c:v>13000.0</c:v>
                </c:pt>
                <c:pt idx="15">
                  <c:v>14900.0</c:v>
                </c:pt>
                <c:pt idx="16">
                  <c:v>16800.0</c:v>
                </c:pt>
                <c:pt idx="17">
                  <c:v>17100.0</c:v>
                </c:pt>
                <c:pt idx="18">
                  <c:v>18100.0</c:v>
                </c:pt>
                <c:pt idx="19">
                  <c:v>20500.0</c:v>
                </c:pt>
                <c:pt idx="20">
                  <c:v>20900.0</c:v>
                </c:pt>
                <c:pt idx="21">
                  <c:v>20200.0</c:v>
                </c:pt>
                <c:pt idx="22">
                  <c:v>18500.0</c:v>
                </c:pt>
                <c:pt idx="23">
                  <c:v>17000.0</c:v>
                </c:pt>
              </c:numCache>
            </c:numRef>
          </c:val>
          <c:smooth val="0"/>
        </c:ser>
        <c:ser>
          <c:idx val="20"/>
          <c:order val="2"/>
          <c:tx>
            <c:strRef>
              <c:f>agost2010!$W$5</c:f>
              <c:strCache>
                <c:ptCount val="1"/>
                <c:pt idx="0">
                  <c:v>22/Ago/2010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agost2010!$W$7:$W$30</c:f>
              <c:numCache>
                <c:formatCode>#,##0</c:formatCode>
                <c:ptCount val="24"/>
                <c:pt idx="0">
                  <c:v>13800.0</c:v>
                </c:pt>
                <c:pt idx="1">
                  <c:v>14600.0</c:v>
                </c:pt>
                <c:pt idx="2">
                  <c:v>14400.0</c:v>
                </c:pt>
                <c:pt idx="3">
                  <c:v>14200.0</c:v>
                </c:pt>
                <c:pt idx="4">
                  <c:v>14000.0</c:v>
                </c:pt>
                <c:pt idx="5">
                  <c:v>13800.0</c:v>
                </c:pt>
                <c:pt idx="6">
                  <c:v>13700.0</c:v>
                </c:pt>
                <c:pt idx="7">
                  <c:v>14600.0</c:v>
                </c:pt>
                <c:pt idx="8">
                  <c:v>15800.0</c:v>
                </c:pt>
                <c:pt idx="9">
                  <c:v>16400.0</c:v>
                </c:pt>
                <c:pt idx="10">
                  <c:v>16600.0</c:v>
                </c:pt>
                <c:pt idx="11">
                  <c:v>17300.0</c:v>
                </c:pt>
                <c:pt idx="12">
                  <c:v>17900.0</c:v>
                </c:pt>
                <c:pt idx="13">
                  <c:v>17300.0</c:v>
                </c:pt>
                <c:pt idx="14">
                  <c:v>17100.0</c:v>
                </c:pt>
                <c:pt idx="15">
                  <c:v>20800.0</c:v>
                </c:pt>
                <c:pt idx="16">
                  <c:v>16700.0</c:v>
                </c:pt>
                <c:pt idx="17">
                  <c:v>16500.0</c:v>
                </c:pt>
                <c:pt idx="18">
                  <c:v>17700.0</c:v>
                </c:pt>
                <c:pt idx="19">
                  <c:v>20300.0</c:v>
                </c:pt>
                <c:pt idx="20">
                  <c:v>20300.0</c:v>
                </c:pt>
                <c:pt idx="21">
                  <c:v>19700.0</c:v>
                </c:pt>
                <c:pt idx="22">
                  <c:v>18200.0</c:v>
                </c:pt>
                <c:pt idx="23">
                  <c:v>16700.0</c:v>
                </c:pt>
              </c:numCache>
            </c:numRef>
          </c:val>
          <c:smooth val="0"/>
        </c:ser>
        <c:ser>
          <c:idx val="21"/>
          <c:order val="3"/>
          <c:tx>
            <c:strRef>
              <c:f>agost2010!$AD$5</c:f>
              <c:strCache>
                <c:ptCount val="1"/>
                <c:pt idx="0">
                  <c:v>29/Ago/2010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agost2010!$AD$7:$AD$30</c:f>
              <c:numCache>
                <c:formatCode>#,##0</c:formatCode>
                <c:ptCount val="24"/>
                <c:pt idx="0">
                  <c:v>16600.0</c:v>
                </c:pt>
                <c:pt idx="1">
                  <c:v>15300.0</c:v>
                </c:pt>
                <c:pt idx="2">
                  <c:v>15100.0</c:v>
                </c:pt>
                <c:pt idx="3">
                  <c:v>15000.0</c:v>
                </c:pt>
                <c:pt idx="4">
                  <c:v>15000.0</c:v>
                </c:pt>
                <c:pt idx="5">
                  <c:v>14800.0</c:v>
                </c:pt>
                <c:pt idx="6">
                  <c:v>14400.0</c:v>
                </c:pt>
                <c:pt idx="7">
                  <c:v>15000.0</c:v>
                </c:pt>
                <c:pt idx="8">
                  <c:v>16400.0</c:v>
                </c:pt>
                <c:pt idx="9">
                  <c:v>17000.0</c:v>
                </c:pt>
                <c:pt idx="10">
                  <c:v>17300.0</c:v>
                </c:pt>
                <c:pt idx="11">
                  <c:v>17900.0</c:v>
                </c:pt>
                <c:pt idx="12">
                  <c:v>19300.0</c:v>
                </c:pt>
                <c:pt idx="13">
                  <c:v>18100.0</c:v>
                </c:pt>
                <c:pt idx="14">
                  <c:v>17600.0</c:v>
                </c:pt>
                <c:pt idx="15">
                  <c:v>17200.0</c:v>
                </c:pt>
                <c:pt idx="16">
                  <c:v>16900.0</c:v>
                </c:pt>
                <c:pt idx="17">
                  <c:v>16900.0</c:v>
                </c:pt>
                <c:pt idx="18">
                  <c:v>18900.0</c:v>
                </c:pt>
                <c:pt idx="19">
                  <c:v>21000.0</c:v>
                </c:pt>
                <c:pt idx="20">
                  <c:v>21000.0</c:v>
                </c:pt>
                <c:pt idx="21">
                  <c:v>20500.0</c:v>
                </c:pt>
                <c:pt idx="22">
                  <c:v>18600.0</c:v>
                </c:pt>
                <c:pt idx="23">
                  <c:v>17300.0</c:v>
                </c:pt>
              </c:numCache>
            </c:numRef>
          </c:val>
          <c:smooth val="0"/>
        </c:ser>
        <c:ser>
          <c:idx val="22"/>
          <c:order val="4"/>
          <c:tx>
            <c:strRef>
              <c:f>agost2010!$AR$4:$AR$5</c:f>
              <c:strCache>
                <c:ptCount val="1"/>
                <c:pt idx="0">
                  <c:v>Máxima Domingos</c:v>
                </c:pt>
              </c:strCache>
            </c:strRef>
          </c:tx>
          <c:val>
            <c:numRef>
              <c:f>agost2010!$AR$7:$AR$30</c:f>
              <c:numCache>
                <c:formatCode>#,##0</c:formatCode>
                <c:ptCount val="24"/>
                <c:pt idx="0">
                  <c:v>16600.0</c:v>
                </c:pt>
                <c:pt idx="1">
                  <c:v>15600.0</c:v>
                </c:pt>
                <c:pt idx="2">
                  <c:v>15300.0</c:v>
                </c:pt>
                <c:pt idx="3">
                  <c:v>15000.0</c:v>
                </c:pt>
                <c:pt idx="4">
                  <c:v>15800.0</c:v>
                </c:pt>
                <c:pt idx="5">
                  <c:v>14800.0</c:v>
                </c:pt>
                <c:pt idx="6">
                  <c:v>14400.0</c:v>
                </c:pt>
                <c:pt idx="7">
                  <c:v>15000.0</c:v>
                </c:pt>
                <c:pt idx="8">
                  <c:v>16400.0</c:v>
                </c:pt>
                <c:pt idx="9">
                  <c:v>17000.0</c:v>
                </c:pt>
                <c:pt idx="10">
                  <c:v>17300.0</c:v>
                </c:pt>
                <c:pt idx="11">
                  <c:v>17900.0</c:v>
                </c:pt>
                <c:pt idx="12">
                  <c:v>19300.0</c:v>
                </c:pt>
                <c:pt idx="13">
                  <c:v>18100.0</c:v>
                </c:pt>
                <c:pt idx="14">
                  <c:v>17600.0</c:v>
                </c:pt>
                <c:pt idx="15">
                  <c:v>20800.0</c:v>
                </c:pt>
                <c:pt idx="16">
                  <c:v>16900.0</c:v>
                </c:pt>
                <c:pt idx="17">
                  <c:v>17100.0</c:v>
                </c:pt>
                <c:pt idx="18">
                  <c:v>18900.0</c:v>
                </c:pt>
                <c:pt idx="19">
                  <c:v>21000.0</c:v>
                </c:pt>
                <c:pt idx="20">
                  <c:v>21000.0</c:v>
                </c:pt>
                <c:pt idx="21">
                  <c:v>20500.0</c:v>
                </c:pt>
                <c:pt idx="22">
                  <c:v>18600.0</c:v>
                </c:pt>
                <c:pt idx="23">
                  <c:v>17300.0</c:v>
                </c:pt>
              </c:numCache>
            </c:numRef>
          </c:val>
          <c:smooth val="0"/>
        </c:ser>
        <c:ser>
          <c:idx val="1"/>
          <c:order val="5"/>
          <c:tx>
            <c:strRef>
              <c:f>agost2010!$AK$5</c:f>
              <c:strCache>
                <c:ptCount val="1"/>
              </c:strCache>
            </c:strRef>
          </c:tx>
          <c:val>
            <c:numRef>
              <c:f>agost2010!$AK$7:$AK$30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3592408"/>
        <c:axId val="-2053589272"/>
      </c:lineChart>
      <c:catAx>
        <c:axId val="-2053592408"/>
        <c:scaling>
          <c:orientation val="minMax"/>
        </c:scaling>
        <c:delete val="0"/>
        <c:axPos val="b"/>
        <c:majorTickMark val="none"/>
        <c:minorTickMark val="none"/>
        <c:tickLblPos val="nextTo"/>
        <c:crossAx val="-2053589272"/>
        <c:crosses val="autoZero"/>
        <c:auto val="1"/>
        <c:lblAlgn val="ctr"/>
        <c:lblOffset val="100"/>
        <c:noMultiLvlLbl val="0"/>
      </c:catAx>
      <c:valAx>
        <c:axId val="-20535892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535924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Diagrama de Carga- DIAS DE SEMANA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agost2010!$C$5</c:f>
              <c:strCache>
                <c:ptCount val="1"/>
                <c:pt idx="0">
                  <c:v>2/Ago/2010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agost2010!$C$7:$C$30</c:f>
              <c:numCache>
                <c:formatCode>#,##0</c:formatCode>
                <c:ptCount val="24"/>
                <c:pt idx="0">
                  <c:v>16000.0</c:v>
                </c:pt>
                <c:pt idx="1">
                  <c:v>15300.0</c:v>
                </c:pt>
                <c:pt idx="2">
                  <c:v>14900.0</c:v>
                </c:pt>
                <c:pt idx="3">
                  <c:v>14800.0</c:v>
                </c:pt>
                <c:pt idx="4">
                  <c:v>14600.0</c:v>
                </c:pt>
                <c:pt idx="5">
                  <c:v>15100.0</c:v>
                </c:pt>
                <c:pt idx="6">
                  <c:v>15500.0</c:v>
                </c:pt>
                <c:pt idx="7">
                  <c:v>18900.0</c:v>
                </c:pt>
                <c:pt idx="8">
                  <c:v>22900.0</c:v>
                </c:pt>
                <c:pt idx="9">
                  <c:v>23700.0</c:v>
                </c:pt>
                <c:pt idx="10">
                  <c:v>24000.0</c:v>
                </c:pt>
                <c:pt idx="11">
                  <c:v>24400.0</c:v>
                </c:pt>
                <c:pt idx="12">
                  <c:v>23700.0</c:v>
                </c:pt>
                <c:pt idx="13">
                  <c:v>23700.0</c:v>
                </c:pt>
                <c:pt idx="14">
                  <c:v>24100.0</c:v>
                </c:pt>
                <c:pt idx="15">
                  <c:v>23400.0</c:v>
                </c:pt>
                <c:pt idx="16">
                  <c:v>22300.0</c:v>
                </c:pt>
                <c:pt idx="17">
                  <c:v>20100.0</c:v>
                </c:pt>
                <c:pt idx="18">
                  <c:v>20100.0</c:v>
                </c:pt>
                <c:pt idx="19">
                  <c:v>22600.0</c:v>
                </c:pt>
                <c:pt idx="20">
                  <c:v>22400.0</c:v>
                </c:pt>
                <c:pt idx="21">
                  <c:v>21600.0</c:v>
                </c:pt>
                <c:pt idx="22">
                  <c:v>19800.0</c:v>
                </c:pt>
                <c:pt idx="23">
                  <c:v>17900.0</c:v>
                </c:pt>
              </c:numCache>
            </c:numRef>
          </c:val>
          <c:smooth val="0"/>
        </c:ser>
        <c:ser>
          <c:idx val="5"/>
          <c:order val="1"/>
          <c:tx>
            <c:strRef>
              <c:f>agost2010!$J$5</c:f>
              <c:strCache>
                <c:ptCount val="1"/>
                <c:pt idx="0">
                  <c:v>9/Ago/2010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agost2010!$J$7:$J$30</c:f>
              <c:numCache>
                <c:formatCode>#,##0</c:formatCode>
                <c:ptCount val="24"/>
                <c:pt idx="0">
                  <c:v>15200.0</c:v>
                </c:pt>
                <c:pt idx="1">
                  <c:v>14400.0</c:v>
                </c:pt>
                <c:pt idx="2">
                  <c:v>14200.0</c:v>
                </c:pt>
                <c:pt idx="3">
                  <c:v>13900.0</c:v>
                </c:pt>
                <c:pt idx="4">
                  <c:v>14200.0</c:v>
                </c:pt>
                <c:pt idx="5">
                  <c:v>14200.0</c:v>
                </c:pt>
                <c:pt idx="6">
                  <c:v>15000.0</c:v>
                </c:pt>
                <c:pt idx="7">
                  <c:v>18200.0</c:v>
                </c:pt>
                <c:pt idx="8">
                  <c:v>21800.0</c:v>
                </c:pt>
                <c:pt idx="9">
                  <c:v>23200.0</c:v>
                </c:pt>
                <c:pt idx="10">
                  <c:v>23200.0</c:v>
                </c:pt>
                <c:pt idx="11">
                  <c:v>23200.0</c:v>
                </c:pt>
                <c:pt idx="12">
                  <c:v>22200.0</c:v>
                </c:pt>
                <c:pt idx="13">
                  <c:v>22700.0</c:v>
                </c:pt>
                <c:pt idx="14">
                  <c:v>22600.0</c:v>
                </c:pt>
                <c:pt idx="15">
                  <c:v>22100.0</c:v>
                </c:pt>
                <c:pt idx="16">
                  <c:v>21200.0</c:v>
                </c:pt>
                <c:pt idx="17">
                  <c:v>18700.0</c:v>
                </c:pt>
                <c:pt idx="18">
                  <c:v>19900.0</c:v>
                </c:pt>
                <c:pt idx="19">
                  <c:v>22200.0</c:v>
                </c:pt>
                <c:pt idx="20">
                  <c:v>21900.0</c:v>
                </c:pt>
                <c:pt idx="21">
                  <c:v>20800.0</c:v>
                </c:pt>
                <c:pt idx="22">
                  <c:v>18600.0</c:v>
                </c:pt>
                <c:pt idx="23">
                  <c:v>17100.0</c:v>
                </c:pt>
              </c:numCache>
            </c:numRef>
          </c:val>
          <c:smooth val="0"/>
        </c:ser>
        <c:ser>
          <c:idx val="6"/>
          <c:order val="2"/>
          <c:tx>
            <c:strRef>
              <c:f>agost2010!$K$5</c:f>
              <c:strCache>
                <c:ptCount val="1"/>
                <c:pt idx="0">
                  <c:v>10/Ago/2010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agost2010!$K$7:$K$30</c:f>
              <c:numCache>
                <c:formatCode>#,##0</c:formatCode>
                <c:ptCount val="24"/>
                <c:pt idx="0">
                  <c:v>15500.0</c:v>
                </c:pt>
                <c:pt idx="1">
                  <c:v>14700.0</c:v>
                </c:pt>
                <c:pt idx="2">
                  <c:v>14500.0</c:v>
                </c:pt>
                <c:pt idx="3">
                  <c:v>14200.0</c:v>
                </c:pt>
                <c:pt idx="4">
                  <c:v>14200.0</c:v>
                </c:pt>
                <c:pt idx="5">
                  <c:v>14300.0</c:v>
                </c:pt>
                <c:pt idx="6">
                  <c:v>14900.0</c:v>
                </c:pt>
                <c:pt idx="7">
                  <c:v>18500.0</c:v>
                </c:pt>
                <c:pt idx="8">
                  <c:v>21700.0</c:v>
                </c:pt>
                <c:pt idx="9">
                  <c:v>23400.0</c:v>
                </c:pt>
                <c:pt idx="10">
                  <c:v>22300.0</c:v>
                </c:pt>
                <c:pt idx="11">
                  <c:v>22300.0</c:v>
                </c:pt>
                <c:pt idx="12">
                  <c:v>21800.0</c:v>
                </c:pt>
                <c:pt idx="13">
                  <c:v>21600.0</c:v>
                </c:pt>
                <c:pt idx="14">
                  <c:v>22500.0</c:v>
                </c:pt>
                <c:pt idx="15">
                  <c:v>21600.0</c:v>
                </c:pt>
                <c:pt idx="16">
                  <c:v>21200.0</c:v>
                </c:pt>
                <c:pt idx="17">
                  <c:v>19700.0</c:v>
                </c:pt>
                <c:pt idx="18">
                  <c:v>19100.0</c:v>
                </c:pt>
                <c:pt idx="19">
                  <c:v>21800.0</c:v>
                </c:pt>
                <c:pt idx="20">
                  <c:v>22000.0</c:v>
                </c:pt>
                <c:pt idx="21">
                  <c:v>20400.0</c:v>
                </c:pt>
                <c:pt idx="22">
                  <c:v>17400.0</c:v>
                </c:pt>
                <c:pt idx="23">
                  <c:v>16600.0</c:v>
                </c:pt>
              </c:numCache>
            </c:numRef>
          </c:val>
          <c:smooth val="0"/>
        </c:ser>
        <c:ser>
          <c:idx val="7"/>
          <c:order val="3"/>
          <c:tx>
            <c:strRef>
              <c:f>agost2010!$L$5</c:f>
              <c:strCache>
                <c:ptCount val="1"/>
                <c:pt idx="0">
                  <c:v>11/Ago/2010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agost2010!$L$7:$L$30</c:f>
              <c:numCache>
                <c:formatCode>#,##0</c:formatCode>
                <c:ptCount val="24"/>
                <c:pt idx="0">
                  <c:v>15200.0</c:v>
                </c:pt>
                <c:pt idx="1">
                  <c:v>14500.0</c:v>
                </c:pt>
                <c:pt idx="2">
                  <c:v>14200.0</c:v>
                </c:pt>
                <c:pt idx="3">
                  <c:v>14200.0</c:v>
                </c:pt>
                <c:pt idx="4">
                  <c:v>14000.0</c:v>
                </c:pt>
                <c:pt idx="5">
                  <c:v>13700.0</c:v>
                </c:pt>
                <c:pt idx="6">
                  <c:v>15200.0</c:v>
                </c:pt>
                <c:pt idx="7">
                  <c:v>18800.0</c:v>
                </c:pt>
                <c:pt idx="8">
                  <c:v>21000.0</c:v>
                </c:pt>
                <c:pt idx="9">
                  <c:v>21600.0</c:v>
                </c:pt>
                <c:pt idx="10">
                  <c:v>22100.0</c:v>
                </c:pt>
                <c:pt idx="11">
                  <c:v>22400.0</c:v>
                </c:pt>
                <c:pt idx="12">
                  <c:v>22300.0</c:v>
                </c:pt>
                <c:pt idx="13">
                  <c:v>20800.0</c:v>
                </c:pt>
                <c:pt idx="14">
                  <c:v>21700.0</c:v>
                </c:pt>
                <c:pt idx="15">
                  <c:v>21500.0</c:v>
                </c:pt>
                <c:pt idx="16">
                  <c:v>20100.0</c:v>
                </c:pt>
                <c:pt idx="17">
                  <c:v>18900.0</c:v>
                </c:pt>
                <c:pt idx="18">
                  <c:v>20000.0</c:v>
                </c:pt>
                <c:pt idx="19">
                  <c:v>22600.0</c:v>
                </c:pt>
                <c:pt idx="20">
                  <c:v>22000.0</c:v>
                </c:pt>
                <c:pt idx="21">
                  <c:v>20300.0</c:v>
                </c:pt>
                <c:pt idx="22">
                  <c:v>18800.0</c:v>
                </c:pt>
                <c:pt idx="23">
                  <c:v>16900.0</c:v>
                </c:pt>
              </c:numCache>
            </c:numRef>
          </c:val>
          <c:smooth val="0"/>
        </c:ser>
        <c:ser>
          <c:idx val="13"/>
          <c:order val="4"/>
          <c:tx>
            <c:strRef>
              <c:f>agost2010!$T$5</c:f>
              <c:strCache>
                <c:ptCount val="1"/>
                <c:pt idx="0">
                  <c:v>19/Ago/2010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agost2010!$T$7:$T$30</c:f>
              <c:numCache>
                <c:formatCode>#,##0</c:formatCode>
                <c:ptCount val="24"/>
                <c:pt idx="0">
                  <c:v>15900.0</c:v>
                </c:pt>
                <c:pt idx="1">
                  <c:v>15200.0</c:v>
                </c:pt>
                <c:pt idx="2">
                  <c:v>14900.0</c:v>
                </c:pt>
                <c:pt idx="3">
                  <c:v>14800.0</c:v>
                </c:pt>
                <c:pt idx="4">
                  <c:v>14800.0</c:v>
                </c:pt>
                <c:pt idx="5">
                  <c:v>14700.0</c:v>
                </c:pt>
                <c:pt idx="6">
                  <c:v>15500.0</c:v>
                </c:pt>
                <c:pt idx="7">
                  <c:v>15600.0</c:v>
                </c:pt>
                <c:pt idx="8">
                  <c:v>22100.0</c:v>
                </c:pt>
                <c:pt idx="9">
                  <c:v>23100.0</c:v>
                </c:pt>
                <c:pt idx="10">
                  <c:v>23100.0</c:v>
                </c:pt>
                <c:pt idx="11">
                  <c:v>23400.0</c:v>
                </c:pt>
                <c:pt idx="12">
                  <c:v>23000.0</c:v>
                </c:pt>
                <c:pt idx="13">
                  <c:v>22600.0</c:v>
                </c:pt>
                <c:pt idx="14">
                  <c:v>22900.0</c:v>
                </c:pt>
                <c:pt idx="15">
                  <c:v>22900.0</c:v>
                </c:pt>
                <c:pt idx="16">
                  <c:v>21500.0</c:v>
                </c:pt>
                <c:pt idx="17">
                  <c:v>19900.0</c:v>
                </c:pt>
                <c:pt idx="18">
                  <c:v>19800.0</c:v>
                </c:pt>
                <c:pt idx="19">
                  <c:v>22800.0</c:v>
                </c:pt>
                <c:pt idx="20">
                  <c:v>22500.0</c:v>
                </c:pt>
                <c:pt idx="21">
                  <c:v>21300.0</c:v>
                </c:pt>
                <c:pt idx="22">
                  <c:v>19300.0</c:v>
                </c:pt>
                <c:pt idx="23">
                  <c:v>16000.0</c:v>
                </c:pt>
              </c:numCache>
            </c:numRef>
          </c:val>
          <c:smooth val="0"/>
        </c:ser>
        <c:ser>
          <c:idx val="14"/>
          <c:order val="5"/>
          <c:tx>
            <c:strRef>
              <c:f>agost2010!$U$5</c:f>
              <c:strCache>
                <c:ptCount val="1"/>
                <c:pt idx="0">
                  <c:v>20/Ago/2010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agost2010!$U$7:$U$30</c:f>
              <c:numCache>
                <c:formatCode>#,##0</c:formatCode>
                <c:ptCount val="24"/>
                <c:pt idx="0">
                  <c:v>16000.0</c:v>
                </c:pt>
                <c:pt idx="1">
                  <c:v>15600.0</c:v>
                </c:pt>
                <c:pt idx="2">
                  <c:v>15200.0</c:v>
                </c:pt>
                <c:pt idx="3">
                  <c:v>14700.0</c:v>
                </c:pt>
                <c:pt idx="4">
                  <c:v>14600.0</c:v>
                </c:pt>
                <c:pt idx="5">
                  <c:v>14700.0</c:v>
                </c:pt>
                <c:pt idx="6">
                  <c:v>15800.0</c:v>
                </c:pt>
                <c:pt idx="7">
                  <c:v>18400.0</c:v>
                </c:pt>
                <c:pt idx="8">
                  <c:v>22200.0</c:v>
                </c:pt>
                <c:pt idx="9">
                  <c:v>22900.0</c:v>
                </c:pt>
                <c:pt idx="10">
                  <c:v>23700.0</c:v>
                </c:pt>
                <c:pt idx="11">
                  <c:v>23700.0</c:v>
                </c:pt>
                <c:pt idx="12">
                  <c:v>23200.0</c:v>
                </c:pt>
                <c:pt idx="13">
                  <c:v>22900.0</c:v>
                </c:pt>
                <c:pt idx="14">
                  <c:v>23400.0</c:v>
                </c:pt>
                <c:pt idx="15">
                  <c:v>22500.0</c:v>
                </c:pt>
                <c:pt idx="16">
                  <c:v>21300.0</c:v>
                </c:pt>
                <c:pt idx="17">
                  <c:v>20000.0</c:v>
                </c:pt>
                <c:pt idx="18">
                  <c:v>21700.0</c:v>
                </c:pt>
                <c:pt idx="19">
                  <c:v>22400.0</c:v>
                </c:pt>
                <c:pt idx="20">
                  <c:v>22100.0</c:v>
                </c:pt>
                <c:pt idx="21">
                  <c:v>20700.0</c:v>
                </c:pt>
                <c:pt idx="22">
                  <c:v>17200.0</c:v>
                </c:pt>
                <c:pt idx="23">
                  <c:v>17600.0</c:v>
                </c:pt>
              </c:numCache>
            </c:numRef>
          </c:val>
          <c:smooth val="0"/>
        </c:ser>
        <c:ser>
          <c:idx val="15"/>
          <c:order val="6"/>
          <c:tx>
            <c:strRef>
              <c:f>agost2010!$X$5</c:f>
              <c:strCache>
                <c:ptCount val="1"/>
                <c:pt idx="0">
                  <c:v>23/Ago/2010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agost2010!$X$7:$X$30</c:f>
              <c:numCache>
                <c:formatCode>#,##0</c:formatCode>
                <c:ptCount val="24"/>
                <c:pt idx="0">
                  <c:v>16700.0</c:v>
                </c:pt>
                <c:pt idx="1">
                  <c:v>14800.0</c:v>
                </c:pt>
                <c:pt idx="2">
                  <c:v>14300.0</c:v>
                </c:pt>
                <c:pt idx="3">
                  <c:v>14200.0</c:v>
                </c:pt>
                <c:pt idx="4">
                  <c:v>14200.0</c:v>
                </c:pt>
                <c:pt idx="5">
                  <c:v>14400.0</c:v>
                </c:pt>
                <c:pt idx="6">
                  <c:v>15000.0</c:v>
                </c:pt>
                <c:pt idx="7">
                  <c:v>17800.0</c:v>
                </c:pt>
                <c:pt idx="8">
                  <c:v>22600.0</c:v>
                </c:pt>
                <c:pt idx="9">
                  <c:v>22200.0</c:v>
                </c:pt>
                <c:pt idx="10">
                  <c:v>23900.0</c:v>
                </c:pt>
                <c:pt idx="11">
                  <c:v>23300.0</c:v>
                </c:pt>
                <c:pt idx="12">
                  <c:v>23000.0</c:v>
                </c:pt>
                <c:pt idx="13">
                  <c:v>22400.0</c:v>
                </c:pt>
                <c:pt idx="14">
                  <c:v>23000.0</c:v>
                </c:pt>
                <c:pt idx="15">
                  <c:v>22600.0</c:v>
                </c:pt>
                <c:pt idx="16">
                  <c:v>21300.0</c:v>
                </c:pt>
                <c:pt idx="17">
                  <c:v>20000.0</c:v>
                </c:pt>
                <c:pt idx="18">
                  <c:v>20600.0</c:v>
                </c:pt>
                <c:pt idx="19">
                  <c:v>22300.0</c:v>
                </c:pt>
                <c:pt idx="20">
                  <c:v>22000.0</c:v>
                </c:pt>
                <c:pt idx="21">
                  <c:v>20900.0</c:v>
                </c:pt>
                <c:pt idx="22">
                  <c:v>19100.0</c:v>
                </c:pt>
                <c:pt idx="23">
                  <c:v>16800.0</c:v>
                </c:pt>
              </c:numCache>
            </c:numRef>
          </c:val>
          <c:smooth val="0"/>
        </c:ser>
        <c:ser>
          <c:idx val="19"/>
          <c:order val="7"/>
          <c:tx>
            <c:strRef>
              <c:f>agost2010!$AB$5</c:f>
              <c:strCache>
                <c:ptCount val="1"/>
                <c:pt idx="0">
                  <c:v>27/Ago/2010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agost2010!$AB$7:$AB$30</c:f>
              <c:numCache>
                <c:formatCode>#,##0</c:formatCode>
                <c:ptCount val="24"/>
                <c:pt idx="0">
                  <c:v>16200.0</c:v>
                </c:pt>
                <c:pt idx="1">
                  <c:v>15300.0</c:v>
                </c:pt>
                <c:pt idx="2">
                  <c:v>15000.0</c:v>
                </c:pt>
                <c:pt idx="3">
                  <c:v>15000.0</c:v>
                </c:pt>
                <c:pt idx="4">
                  <c:v>14800.0</c:v>
                </c:pt>
                <c:pt idx="5">
                  <c:v>15000.0</c:v>
                </c:pt>
                <c:pt idx="6">
                  <c:v>16100.0</c:v>
                </c:pt>
                <c:pt idx="7">
                  <c:v>18500.0</c:v>
                </c:pt>
                <c:pt idx="8">
                  <c:v>22100.0</c:v>
                </c:pt>
                <c:pt idx="9">
                  <c:v>21800.0</c:v>
                </c:pt>
                <c:pt idx="10">
                  <c:v>22100.0</c:v>
                </c:pt>
                <c:pt idx="11">
                  <c:v>22700.0</c:v>
                </c:pt>
                <c:pt idx="12">
                  <c:v>22500.0</c:v>
                </c:pt>
                <c:pt idx="13">
                  <c:v>22500.0</c:v>
                </c:pt>
                <c:pt idx="14">
                  <c:v>22400.0</c:v>
                </c:pt>
                <c:pt idx="15">
                  <c:v>22300.0</c:v>
                </c:pt>
                <c:pt idx="16">
                  <c:v>21000.0</c:v>
                </c:pt>
                <c:pt idx="17">
                  <c:v>19600.0</c:v>
                </c:pt>
                <c:pt idx="18">
                  <c:v>20900.0</c:v>
                </c:pt>
                <c:pt idx="19">
                  <c:v>22500.0</c:v>
                </c:pt>
                <c:pt idx="20">
                  <c:v>22300.0</c:v>
                </c:pt>
                <c:pt idx="21">
                  <c:v>20800.0</c:v>
                </c:pt>
                <c:pt idx="22">
                  <c:v>18800.0</c:v>
                </c:pt>
                <c:pt idx="23">
                  <c:v>17800.0</c:v>
                </c:pt>
              </c:numCache>
            </c:numRef>
          </c:val>
          <c:smooth val="0"/>
        </c:ser>
        <c:ser>
          <c:idx val="20"/>
          <c:order val="8"/>
          <c:tx>
            <c:strRef>
              <c:f>agost2010!$AE$5</c:f>
              <c:strCache>
                <c:ptCount val="1"/>
                <c:pt idx="0">
                  <c:v>30/Ago/2010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agost2010!$AE$7:$AE$30</c:f>
              <c:numCache>
                <c:formatCode>#,##0</c:formatCode>
                <c:ptCount val="24"/>
                <c:pt idx="0">
                  <c:v>15900.0</c:v>
                </c:pt>
                <c:pt idx="1">
                  <c:v>15400.0</c:v>
                </c:pt>
                <c:pt idx="2">
                  <c:v>14900.0</c:v>
                </c:pt>
                <c:pt idx="3">
                  <c:v>14600.0</c:v>
                </c:pt>
                <c:pt idx="4">
                  <c:v>14500.0</c:v>
                </c:pt>
                <c:pt idx="5">
                  <c:v>14900.0</c:v>
                </c:pt>
                <c:pt idx="6">
                  <c:v>16400.0</c:v>
                </c:pt>
                <c:pt idx="7">
                  <c:v>18900.0</c:v>
                </c:pt>
                <c:pt idx="8">
                  <c:v>21500.0</c:v>
                </c:pt>
                <c:pt idx="9">
                  <c:v>23200.0</c:v>
                </c:pt>
                <c:pt idx="10">
                  <c:v>23500.0</c:v>
                </c:pt>
                <c:pt idx="11">
                  <c:v>24000.0</c:v>
                </c:pt>
                <c:pt idx="12">
                  <c:v>23100.0</c:v>
                </c:pt>
                <c:pt idx="13">
                  <c:v>23100.0</c:v>
                </c:pt>
                <c:pt idx="14">
                  <c:v>23700.0</c:v>
                </c:pt>
                <c:pt idx="15">
                  <c:v>21800.0</c:v>
                </c:pt>
                <c:pt idx="16">
                  <c:v>23300.0</c:v>
                </c:pt>
                <c:pt idx="17">
                  <c:v>20100.0</c:v>
                </c:pt>
                <c:pt idx="18">
                  <c:v>21100.0</c:v>
                </c:pt>
                <c:pt idx="19">
                  <c:v>22900.0</c:v>
                </c:pt>
                <c:pt idx="20">
                  <c:v>22300.0</c:v>
                </c:pt>
                <c:pt idx="21">
                  <c:v>21100.0</c:v>
                </c:pt>
                <c:pt idx="22">
                  <c:v>19300.0</c:v>
                </c:pt>
                <c:pt idx="23">
                  <c:v>17500.0</c:v>
                </c:pt>
              </c:numCache>
            </c:numRef>
          </c:val>
          <c:smooth val="0"/>
        </c:ser>
        <c:ser>
          <c:idx val="21"/>
          <c:order val="9"/>
          <c:tx>
            <c:strRef>
              <c:f>agost2010!$AF$5</c:f>
              <c:strCache>
                <c:ptCount val="1"/>
                <c:pt idx="0">
                  <c:v>31/Ago/2010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agost2010!$AF$7:$AF$30</c:f>
              <c:numCache>
                <c:formatCode>#,##0</c:formatCode>
                <c:ptCount val="24"/>
                <c:pt idx="0">
                  <c:v>16500.0</c:v>
                </c:pt>
                <c:pt idx="1">
                  <c:v>15700.0</c:v>
                </c:pt>
                <c:pt idx="2">
                  <c:v>15500.0</c:v>
                </c:pt>
                <c:pt idx="3">
                  <c:v>15200.0</c:v>
                </c:pt>
                <c:pt idx="4">
                  <c:v>14900.0</c:v>
                </c:pt>
                <c:pt idx="5">
                  <c:v>15300.0</c:v>
                </c:pt>
                <c:pt idx="6">
                  <c:v>16100.0</c:v>
                </c:pt>
                <c:pt idx="7">
                  <c:v>19300.0</c:v>
                </c:pt>
                <c:pt idx="8">
                  <c:v>23500.0</c:v>
                </c:pt>
                <c:pt idx="9">
                  <c:v>24000.0</c:v>
                </c:pt>
                <c:pt idx="10">
                  <c:v>24000.0</c:v>
                </c:pt>
                <c:pt idx="11">
                  <c:v>23700.0</c:v>
                </c:pt>
                <c:pt idx="12">
                  <c:v>22300.0</c:v>
                </c:pt>
                <c:pt idx="13">
                  <c:v>23100.0</c:v>
                </c:pt>
                <c:pt idx="14">
                  <c:v>23500.0</c:v>
                </c:pt>
                <c:pt idx="15">
                  <c:v>23600.0</c:v>
                </c:pt>
                <c:pt idx="16">
                  <c:v>21900.0</c:v>
                </c:pt>
                <c:pt idx="17">
                  <c:v>21400.0</c:v>
                </c:pt>
                <c:pt idx="18">
                  <c:v>20500.0</c:v>
                </c:pt>
                <c:pt idx="19">
                  <c:v>22800.0</c:v>
                </c:pt>
                <c:pt idx="20">
                  <c:v>22200.0</c:v>
                </c:pt>
                <c:pt idx="21">
                  <c:v>21200.0</c:v>
                </c:pt>
                <c:pt idx="22">
                  <c:v>19300.0</c:v>
                </c:pt>
                <c:pt idx="23">
                  <c:v>17600.0</c:v>
                </c:pt>
              </c:numCache>
            </c:numRef>
          </c:val>
          <c:smooth val="0"/>
        </c:ser>
        <c:ser>
          <c:idx val="22"/>
          <c:order val="10"/>
          <c:tx>
            <c:strRef>
              <c:f>agost2010!$AP$4:$AP$5</c:f>
              <c:strCache>
                <c:ptCount val="1"/>
                <c:pt idx="0">
                  <c:v>Máxima dias Semana</c:v>
                </c:pt>
              </c:strCache>
            </c:strRef>
          </c:tx>
          <c:val>
            <c:numRef>
              <c:f>agost2010!$AP$7:$AP$30</c:f>
              <c:numCache>
                <c:formatCode>#,##0</c:formatCode>
                <c:ptCount val="24"/>
                <c:pt idx="0">
                  <c:v>16900.0</c:v>
                </c:pt>
                <c:pt idx="1">
                  <c:v>15700.0</c:v>
                </c:pt>
                <c:pt idx="2">
                  <c:v>15500.0</c:v>
                </c:pt>
                <c:pt idx="3">
                  <c:v>15600.0</c:v>
                </c:pt>
                <c:pt idx="4">
                  <c:v>15200.0</c:v>
                </c:pt>
                <c:pt idx="5">
                  <c:v>15600.0</c:v>
                </c:pt>
                <c:pt idx="6">
                  <c:v>16400.0</c:v>
                </c:pt>
                <c:pt idx="7">
                  <c:v>19300.0</c:v>
                </c:pt>
                <c:pt idx="8">
                  <c:v>23500.0</c:v>
                </c:pt>
                <c:pt idx="9">
                  <c:v>24000.0</c:v>
                </c:pt>
                <c:pt idx="10">
                  <c:v>24800.0</c:v>
                </c:pt>
                <c:pt idx="11">
                  <c:v>24400.0</c:v>
                </c:pt>
                <c:pt idx="12">
                  <c:v>23700.0</c:v>
                </c:pt>
                <c:pt idx="13">
                  <c:v>23700.0</c:v>
                </c:pt>
                <c:pt idx="14">
                  <c:v>24100.0</c:v>
                </c:pt>
                <c:pt idx="15">
                  <c:v>23600.0</c:v>
                </c:pt>
                <c:pt idx="16">
                  <c:v>23300.0</c:v>
                </c:pt>
                <c:pt idx="17">
                  <c:v>21400.0</c:v>
                </c:pt>
                <c:pt idx="18">
                  <c:v>23400.0</c:v>
                </c:pt>
                <c:pt idx="19">
                  <c:v>24100.0</c:v>
                </c:pt>
                <c:pt idx="20">
                  <c:v>22500.0</c:v>
                </c:pt>
                <c:pt idx="21">
                  <c:v>21600.0</c:v>
                </c:pt>
                <c:pt idx="22">
                  <c:v>19800.0</c:v>
                </c:pt>
                <c:pt idx="23">
                  <c:v>17900.0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3505320"/>
        <c:axId val="-2053502312"/>
      </c:lineChart>
      <c:catAx>
        <c:axId val="-2053505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53502312"/>
        <c:crosses val="autoZero"/>
        <c:auto val="1"/>
        <c:lblAlgn val="ctr"/>
        <c:lblOffset val="100"/>
        <c:noMultiLvlLbl val="0"/>
      </c:catAx>
      <c:valAx>
        <c:axId val="-2053502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5350532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803149" l="0.511811023622047" r="0.511811023622047" t="0.787401574803149" header="0.314960629921263" footer="0.314960629921263"/>
    <c:pageSetup orientation="landscape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-SABADOS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8"/>
          <c:order val="0"/>
          <c:tx>
            <c:strRef>
              <c:f>agost2010!$H$5</c:f>
              <c:strCache>
                <c:ptCount val="1"/>
                <c:pt idx="0">
                  <c:v>7/Ago/2010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agost2010!$H$7:$H$30</c:f>
              <c:numCache>
                <c:formatCode>#,##0</c:formatCode>
                <c:ptCount val="24"/>
                <c:pt idx="0">
                  <c:v>16100.0</c:v>
                </c:pt>
                <c:pt idx="1">
                  <c:v>14800.0</c:v>
                </c:pt>
                <c:pt idx="2">
                  <c:v>14500.0</c:v>
                </c:pt>
                <c:pt idx="3">
                  <c:v>14300.0</c:v>
                </c:pt>
                <c:pt idx="4">
                  <c:v>14200.0</c:v>
                </c:pt>
                <c:pt idx="5">
                  <c:v>14200.0</c:v>
                </c:pt>
                <c:pt idx="6">
                  <c:v>14200.0</c:v>
                </c:pt>
                <c:pt idx="7">
                  <c:v>16200.0</c:v>
                </c:pt>
                <c:pt idx="8">
                  <c:v>18400.0</c:v>
                </c:pt>
                <c:pt idx="9">
                  <c:v>18400.0</c:v>
                </c:pt>
                <c:pt idx="10">
                  <c:v>18500.0</c:v>
                </c:pt>
                <c:pt idx="11">
                  <c:v>19100.0</c:v>
                </c:pt>
                <c:pt idx="12">
                  <c:v>20800.0</c:v>
                </c:pt>
                <c:pt idx="13">
                  <c:v>18500.0</c:v>
                </c:pt>
                <c:pt idx="14">
                  <c:v>18300.0</c:v>
                </c:pt>
                <c:pt idx="15">
                  <c:v>17500.0</c:v>
                </c:pt>
                <c:pt idx="16">
                  <c:v>17500.0</c:v>
                </c:pt>
                <c:pt idx="17">
                  <c:v>17100.0</c:v>
                </c:pt>
                <c:pt idx="18">
                  <c:v>17800.0</c:v>
                </c:pt>
                <c:pt idx="19">
                  <c:v>21000.0</c:v>
                </c:pt>
                <c:pt idx="20">
                  <c:v>20900.0</c:v>
                </c:pt>
                <c:pt idx="21">
                  <c:v>20100.0</c:v>
                </c:pt>
                <c:pt idx="22">
                  <c:v>18500.0</c:v>
                </c:pt>
                <c:pt idx="23">
                  <c:v>17300.0</c:v>
                </c:pt>
              </c:numCache>
            </c:numRef>
          </c:val>
          <c:smooth val="0"/>
        </c:ser>
        <c:ser>
          <c:idx val="19"/>
          <c:order val="1"/>
          <c:tx>
            <c:strRef>
              <c:f>agost2010!$O$5</c:f>
              <c:strCache>
                <c:ptCount val="1"/>
                <c:pt idx="0">
                  <c:v>14/Ago/2010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agost2010!$O$7:$O$30</c:f>
              <c:numCache>
                <c:formatCode>#,##0</c:formatCode>
                <c:ptCount val="24"/>
                <c:pt idx="0">
                  <c:v>16100.0</c:v>
                </c:pt>
                <c:pt idx="1">
                  <c:v>15600.0</c:v>
                </c:pt>
                <c:pt idx="2">
                  <c:v>15100.0</c:v>
                </c:pt>
                <c:pt idx="3">
                  <c:v>14800.0</c:v>
                </c:pt>
                <c:pt idx="4">
                  <c:v>14800.0</c:v>
                </c:pt>
                <c:pt idx="5">
                  <c:v>14800.0</c:v>
                </c:pt>
                <c:pt idx="7">
                  <c:v>16200.0</c:v>
                </c:pt>
                <c:pt idx="8">
                  <c:v>17700.0</c:v>
                </c:pt>
                <c:pt idx="9">
                  <c:v>17900.0</c:v>
                </c:pt>
                <c:pt idx="10">
                  <c:v>18800.0</c:v>
                </c:pt>
                <c:pt idx="11">
                  <c:v>19700.0</c:v>
                </c:pt>
                <c:pt idx="12">
                  <c:v>18300.0</c:v>
                </c:pt>
                <c:pt idx="13">
                  <c:v>17700.0</c:v>
                </c:pt>
                <c:pt idx="14">
                  <c:v>17900.0</c:v>
                </c:pt>
                <c:pt idx="15">
                  <c:v>17500.0</c:v>
                </c:pt>
                <c:pt idx="16">
                  <c:v>17300.0</c:v>
                </c:pt>
                <c:pt idx="17">
                  <c:v>17400.0</c:v>
                </c:pt>
                <c:pt idx="18">
                  <c:v>18900.0</c:v>
                </c:pt>
                <c:pt idx="19">
                  <c:v>21400.0</c:v>
                </c:pt>
                <c:pt idx="20">
                  <c:v>21400.0</c:v>
                </c:pt>
                <c:pt idx="21">
                  <c:v>20300.0</c:v>
                </c:pt>
                <c:pt idx="22">
                  <c:v>18700.0</c:v>
                </c:pt>
                <c:pt idx="23">
                  <c:v>17400.0</c:v>
                </c:pt>
              </c:numCache>
            </c:numRef>
          </c:val>
          <c:smooth val="0"/>
        </c:ser>
        <c:ser>
          <c:idx val="21"/>
          <c:order val="2"/>
          <c:tx>
            <c:strRef>
              <c:f>agost2010!$AC$5</c:f>
              <c:strCache>
                <c:ptCount val="1"/>
                <c:pt idx="0">
                  <c:v>28/Ago/2010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agost2010!$AC$7:$AC$30</c:f>
              <c:numCache>
                <c:formatCode>#,##0</c:formatCode>
                <c:ptCount val="24"/>
                <c:pt idx="0">
                  <c:v>16200.0</c:v>
                </c:pt>
                <c:pt idx="1">
                  <c:v>15200.0</c:v>
                </c:pt>
                <c:pt idx="2">
                  <c:v>14800.0</c:v>
                </c:pt>
                <c:pt idx="3">
                  <c:v>14700.0</c:v>
                </c:pt>
                <c:pt idx="4">
                  <c:v>14700.0</c:v>
                </c:pt>
                <c:pt idx="5">
                  <c:v>14700.0</c:v>
                </c:pt>
                <c:pt idx="6">
                  <c:v>14500.0</c:v>
                </c:pt>
                <c:pt idx="7">
                  <c:v>15800.0</c:v>
                </c:pt>
                <c:pt idx="8">
                  <c:v>17700.0</c:v>
                </c:pt>
                <c:pt idx="9">
                  <c:v>18000.0</c:v>
                </c:pt>
                <c:pt idx="10">
                  <c:v>19200.0</c:v>
                </c:pt>
                <c:pt idx="11">
                  <c:v>19100.0</c:v>
                </c:pt>
                <c:pt idx="12">
                  <c:v>18900.0</c:v>
                </c:pt>
                <c:pt idx="13">
                  <c:v>18700.0</c:v>
                </c:pt>
                <c:pt idx="14">
                  <c:v>18200.0</c:v>
                </c:pt>
                <c:pt idx="15">
                  <c:v>19700.0</c:v>
                </c:pt>
                <c:pt idx="16">
                  <c:v>17900.0</c:v>
                </c:pt>
                <c:pt idx="17">
                  <c:v>17900.0</c:v>
                </c:pt>
                <c:pt idx="18">
                  <c:v>19900.0</c:v>
                </c:pt>
                <c:pt idx="19">
                  <c:v>22800.0</c:v>
                </c:pt>
                <c:pt idx="20">
                  <c:v>21200.0</c:v>
                </c:pt>
                <c:pt idx="21">
                  <c:v>20100.0</c:v>
                </c:pt>
                <c:pt idx="22">
                  <c:v>18900.0</c:v>
                </c:pt>
                <c:pt idx="23">
                  <c:v>17500.0</c:v>
                </c:pt>
              </c:numCache>
            </c:numRef>
          </c:val>
          <c:smooth val="0"/>
        </c:ser>
        <c:ser>
          <c:idx val="22"/>
          <c:order val="3"/>
          <c:tx>
            <c:strRef>
              <c:f>agost2010!$AQ$4:$AQ$5</c:f>
              <c:strCache>
                <c:ptCount val="1"/>
                <c:pt idx="0">
                  <c:v>Máxima Sabads</c:v>
                </c:pt>
              </c:strCache>
            </c:strRef>
          </c:tx>
          <c:val>
            <c:numRef>
              <c:f>agost2010!$AQ$7:$AQ$30</c:f>
              <c:numCache>
                <c:formatCode>#,##0</c:formatCode>
                <c:ptCount val="24"/>
                <c:pt idx="0">
                  <c:v>16400.0</c:v>
                </c:pt>
                <c:pt idx="1">
                  <c:v>15600.0</c:v>
                </c:pt>
                <c:pt idx="2">
                  <c:v>15300.0</c:v>
                </c:pt>
                <c:pt idx="3">
                  <c:v>15200.0</c:v>
                </c:pt>
                <c:pt idx="4">
                  <c:v>14900.0</c:v>
                </c:pt>
                <c:pt idx="5">
                  <c:v>14800.0</c:v>
                </c:pt>
                <c:pt idx="6">
                  <c:v>14500.0</c:v>
                </c:pt>
                <c:pt idx="7">
                  <c:v>16200.0</c:v>
                </c:pt>
                <c:pt idx="8">
                  <c:v>18400.0</c:v>
                </c:pt>
                <c:pt idx="9">
                  <c:v>18400.0</c:v>
                </c:pt>
                <c:pt idx="10">
                  <c:v>19200.0</c:v>
                </c:pt>
                <c:pt idx="11">
                  <c:v>19700.0</c:v>
                </c:pt>
                <c:pt idx="12">
                  <c:v>20800.0</c:v>
                </c:pt>
                <c:pt idx="13">
                  <c:v>18700.0</c:v>
                </c:pt>
                <c:pt idx="14">
                  <c:v>18300.0</c:v>
                </c:pt>
                <c:pt idx="15">
                  <c:v>19700.0</c:v>
                </c:pt>
                <c:pt idx="16">
                  <c:v>17900.0</c:v>
                </c:pt>
                <c:pt idx="17">
                  <c:v>17900.0</c:v>
                </c:pt>
                <c:pt idx="18">
                  <c:v>19900.0</c:v>
                </c:pt>
                <c:pt idx="19">
                  <c:v>22800.0</c:v>
                </c:pt>
                <c:pt idx="20">
                  <c:v>21400.0</c:v>
                </c:pt>
                <c:pt idx="21">
                  <c:v>20300.0</c:v>
                </c:pt>
                <c:pt idx="22">
                  <c:v>18900.0</c:v>
                </c:pt>
                <c:pt idx="23">
                  <c:v>17500.0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3471960"/>
        <c:axId val="-2053468808"/>
      </c:lineChart>
      <c:catAx>
        <c:axId val="-2053471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53468808"/>
        <c:crosses val="autoZero"/>
        <c:auto val="1"/>
        <c:lblAlgn val="ctr"/>
        <c:lblOffset val="100"/>
        <c:noMultiLvlLbl val="0"/>
      </c:catAx>
      <c:valAx>
        <c:axId val="-20534688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534719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803149" l="0.511811023622047" r="0.511811023622047" t="0.787401574803149" header="0.314960629921263" footer="0.314960629921263"/>
    <c:pageSetup orientation="landscape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-DOMINGOS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agost2010!$B$5</c:f>
              <c:strCache>
                <c:ptCount val="1"/>
                <c:pt idx="0">
                  <c:v>1/Ago/2010</c:v>
                </c:pt>
              </c:strCache>
            </c:strRef>
          </c:tx>
          <c:val>
            <c:numRef>
              <c:f>agost2010!$B$7:$B$30</c:f>
              <c:numCache>
                <c:formatCode>#,##0</c:formatCode>
                <c:ptCount val="24"/>
                <c:pt idx="0">
                  <c:v>16000.0</c:v>
                </c:pt>
                <c:pt idx="1">
                  <c:v>15700.0</c:v>
                </c:pt>
                <c:pt idx="2">
                  <c:v>15200.0</c:v>
                </c:pt>
                <c:pt idx="3">
                  <c:v>15100.0</c:v>
                </c:pt>
                <c:pt idx="4">
                  <c:v>15000.0</c:v>
                </c:pt>
                <c:pt idx="5">
                  <c:v>14900.0</c:v>
                </c:pt>
                <c:pt idx="6">
                  <c:v>14500.0</c:v>
                </c:pt>
                <c:pt idx="7">
                  <c:v>15100.0</c:v>
                </c:pt>
                <c:pt idx="8">
                  <c:v>16600.0</c:v>
                </c:pt>
                <c:pt idx="9">
                  <c:v>17000.0</c:v>
                </c:pt>
                <c:pt idx="10">
                  <c:v>17400.0</c:v>
                </c:pt>
                <c:pt idx="11">
                  <c:v>19000.0</c:v>
                </c:pt>
                <c:pt idx="12">
                  <c:v>18200.0</c:v>
                </c:pt>
                <c:pt idx="13">
                  <c:v>17900.0</c:v>
                </c:pt>
                <c:pt idx="14">
                  <c:v>17400.0</c:v>
                </c:pt>
                <c:pt idx="15">
                  <c:v>17000.0</c:v>
                </c:pt>
                <c:pt idx="16">
                  <c:v>16900.0</c:v>
                </c:pt>
                <c:pt idx="17">
                  <c:v>16900.0</c:v>
                </c:pt>
                <c:pt idx="18">
                  <c:v>17700.0</c:v>
                </c:pt>
                <c:pt idx="19">
                  <c:v>21000.0</c:v>
                </c:pt>
                <c:pt idx="20">
                  <c:v>21100.0</c:v>
                </c:pt>
                <c:pt idx="21">
                  <c:v>19800.0</c:v>
                </c:pt>
                <c:pt idx="22">
                  <c:v>18500.0</c:v>
                </c:pt>
                <c:pt idx="23">
                  <c:v>17300.0</c:v>
                </c:pt>
              </c:numCache>
            </c:numRef>
          </c:val>
          <c:smooth val="0"/>
        </c:ser>
        <c:ser>
          <c:idx val="21"/>
          <c:order val="1"/>
          <c:tx>
            <c:strRef>
              <c:f>agost2010!$AD$5</c:f>
              <c:strCache>
                <c:ptCount val="1"/>
                <c:pt idx="0">
                  <c:v>29/Ago/2010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agost2010!$AD$7:$AD$30</c:f>
              <c:numCache>
                <c:formatCode>#,##0</c:formatCode>
                <c:ptCount val="24"/>
                <c:pt idx="0">
                  <c:v>16600.0</c:v>
                </c:pt>
                <c:pt idx="1">
                  <c:v>15300.0</c:v>
                </c:pt>
                <c:pt idx="2">
                  <c:v>15100.0</c:v>
                </c:pt>
                <c:pt idx="3">
                  <c:v>15000.0</c:v>
                </c:pt>
                <c:pt idx="4">
                  <c:v>15000.0</c:v>
                </c:pt>
                <c:pt idx="5">
                  <c:v>14800.0</c:v>
                </c:pt>
                <c:pt idx="6">
                  <c:v>14400.0</c:v>
                </c:pt>
                <c:pt idx="7">
                  <c:v>15000.0</c:v>
                </c:pt>
                <c:pt idx="8">
                  <c:v>16400.0</c:v>
                </c:pt>
                <c:pt idx="9">
                  <c:v>17000.0</c:v>
                </c:pt>
                <c:pt idx="10">
                  <c:v>17300.0</c:v>
                </c:pt>
                <c:pt idx="11">
                  <c:v>17900.0</c:v>
                </c:pt>
                <c:pt idx="12">
                  <c:v>19300.0</c:v>
                </c:pt>
                <c:pt idx="13">
                  <c:v>18100.0</c:v>
                </c:pt>
                <c:pt idx="14">
                  <c:v>17600.0</c:v>
                </c:pt>
                <c:pt idx="15">
                  <c:v>17200.0</c:v>
                </c:pt>
                <c:pt idx="16">
                  <c:v>16900.0</c:v>
                </c:pt>
                <c:pt idx="17">
                  <c:v>16900.0</c:v>
                </c:pt>
                <c:pt idx="18">
                  <c:v>18900.0</c:v>
                </c:pt>
                <c:pt idx="19">
                  <c:v>21000.0</c:v>
                </c:pt>
                <c:pt idx="20">
                  <c:v>21000.0</c:v>
                </c:pt>
                <c:pt idx="21">
                  <c:v>20500.0</c:v>
                </c:pt>
                <c:pt idx="22">
                  <c:v>18600.0</c:v>
                </c:pt>
                <c:pt idx="23">
                  <c:v>17300.0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3438872"/>
        <c:axId val="-2053435896"/>
      </c:lineChart>
      <c:catAx>
        <c:axId val="-2053438872"/>
        <c:scaling>
          <c:orientation val="minMax"/>
        </c:scaling>
        <c:delete val="0"/>
        <c:axPos val="b"/>
        <c:majorTickMark val="none"/>
        <c:minorTickMark val="none"/>
        <c:tickLblPos val="nextTo"/>
        <c:crossAx val="-2053435896"/>
        <c:crosses val="autoZero"/>
        <c:auto val="1"/>
        <c:lblAlgn val="ctr"/>
        <c:lblOffset val="100"/>
        <c:noMultiLvlLbl val="0"/>
      </c:catAx>
      <c:valAx>
        <c:axId val="-20534358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534388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803149" l="0.511811023622047" r="0.511811023622047" t="0.787401574803149" header="0.314960629921263" footer="0.314960629921263"/>
    <c:pageSetup orientation="landscape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Diagrama de Carga- DIAS DE SEMANA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agost2010!$C$5</c:f>
              <c:strCache>
                <c:ptCount val="1"/>
                <c:pt idx="0">
                  <c:v>2/Ago/2010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agost2010!$C$7:$C$30</c:f>
              <c:numCache>
                <c:formatCode>#,##0</c:formatCode>
                <c:ptCount val="24"/>
                <c:pt idx="0">
                  <c:v>16000.0</c:v>
                </c:pt>
                <c:pt idx="1">
                  <c:v>15300.0</c:v>
                </c:pt>
                <c:pt idx="2">
                  <c:v>14900.0</c:v>
                </c:pt>
                <c:pt idx="3">
                  <c:v>14800.0</c:v>
                </c:pt>
                <c:pt idx="4">
                  <c:v>14600.0</c:v>
                </c:pt>
                <c:pt idx="5">
                  <c:v>15100.0</c:v>
                </c:pt>
                <c:pt idx="6">
                  <c:v>15500.0</c:v>
                </c:pt>
                <c:pt idx="7">
                  <c:v>18900.0</c:v>
                </c:pt>
                <c:pt idx="8">
                  <c:v>22900.0</c:v>
                </c:pt>
                <c:pt idx="9">
                  <c:v>23700.0</c:v>
                </c:pt>
                <c:pt idx="10">
                  <c:v>24000.0</c:v>
                </c:pt>
                <c:pt idx="11">
                  <c:v>24400.0</c:v>
                </c:pt>
                <c:pt idx="12">
                  <c:v>23700.0</c:v>
                </c:pt>
                <c:pt idx="13">
                  <c:v>23700.0</c:v>
                </c:pt>
                <c:pt idx="14">
                  <c:v>24100.0</c:v>
                </c:pt>
                <c:pt idx="15">
                  <c:v>23400.0</c:v>
                </c:pt>
                <c:pt idx="16">
                  <c:v>22300.0</c:v>
                </c:pt>
                <c:pt idx="17">
                  <c:v>20100.0</c:v>
                </c:pt>
                <c:pt idx="18">
                  <c:v>20100.0</c:v>
                </c:pt>
                <c:pt idx="19">
                  <c:v>22600.0</c:v>
                </c:pt>
                <c:pt idx="20">
                  <c:v>22400.0</c:v>
                </c:pt>
                <c:pt idx="21">
                  <c:v>21600.0</c:v>
                </c:pt>
                <c:pt idx="22">
                  <c:v>19800.0</c:v>
                </c:pt>
                <c:pt idx="23">
                  <c:v>17900.0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agost2010!$E$5</c:f>
              <c:strCache>
                <c:ptCount val="1"/>
                <c:pt idx="0">
                  <c:v>4/Ago/2010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agost2010!$E$7:$E$30</c:f>
              <c:numCache>
                <c:formatCode>#,##0</c:formatCode>
                <c:ptCount val="24"/>
                <c:pt idx="0">
                  <c:v>16400.0</c:v>
                </c:pt>
                <c:pt idx="1">
                  <c:v>15700.0</c:v>
                </c:pt>
                <c:pt idx="2">
                  <c:v>15500.0</c:v>
                </c:pt>
                <c:pt idx="3">
                  <c:v>15300.0</c:v>
                </c:pt>
                <c:pt idx="4">
                  <c:v>15200.0</c:v>
                </c:pt>
                <c:pt idx="5">
                  <c:v>15600.0</c:v>
                </c:pt>
                <c:pt idx="6">
                  <c:v>16200.0</c:v>
                </c:pt>
                <c:pt idx="7">
                  <c:v>16200.0</c:v>
                </c:pt>
                <c:pt idx="8">
                  <c:v>19000.0</c:v>
                </c:pt>
                <c:pt idx="9">
                  <c:v>19700.0</c:v>
                </c:pt>
                <c:pt idx="10">
                  <c:v>19800.0</c:v>
                </c:pt>
                <c:pt idx="11">
                  <c:v>20500.0</c:v>
                </c:pt>
                <c:pt idx="12">
                  <c:v>22700.0</c:v>
                </c:pt>
                <c:pt idx="13">
                  <c:v>22200.0</c:v>
                </c:pt>
                <c:pt idx="14">
                  <c:v>22700.0</c:v>
                </c:pt>
                <c:pt idx="15">
                  <c:v>22500.0</c:v>
                </c:pt>
                <c:pt idx="16">
                  <c:v>21200.0</c:v>
                </c:pt>
                <c:pt idx="17">
                  <c:v>20000.0</c:v>
                </c:pt>
                <c:pt idx="18">
                  <c:v>20100.0</c:v>
                </c:pt>
                <c:pt idx="19">
                  <c:v>22600.0</c:v>
                </c:pt>
                <c:pt idx="20">
                  <c:v>22300.0</c:v>
                </c:pt>
                <c:pt idx="21">
                  <c:v>21400.0</c:v>
                </c:pt>
                <c:pt idx="22">
                  <c:v>18700.0</c:v>
                </c:pt>
                <c:pt idx="23">
                  <c:v>16600.0</c:v>
                </c:pt>
              </c:numCache>
            </c:numRef>
          </c:val>
          <c:smooth val="0"/>
        </c:ser>
        <c:ser>
          <c:idx val="5"/>
          <c:order val="2"/>
          <c:tx>
            <c:strRef>
              <c:f>agost2010!$J$5</c:f>
              <c:strCache>
                <c:ptCount val="1"/>
                <c:pt idx="0">
                  <c:v>9/Ago/2010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agost2010!$J$7:$J$30</c:f>
              <c:numCache>
                <c:formatCode>#,##0</c:formatCode>
                <c:ptCount val="24"/>
                <c:pt idx="0">
                  <c:v>15200.0</c:v>
                </c:pt>
                <c:pt idx="1">
                  <c:v>14400.0</c:v>
                </c:pt>
                <c:pt idx="2">
                  <c:v>14200.0</c:v>
                </c:pt>
                <c:pt idx="3">
                  <c:v>13900.0</c:v>
                </c:pt>
                <c:pt idx="4">
                  <c:v>14200.0</c:v>
                </c:pt>
                <c:pt idx="5">
                  <c:v>14200.0</c:v>
                </c:pt>
                <c:pt idx="6">
                  <c:v>15000.0</c:v>
                </c:pt>
                <c:pt idx="7">
                  <c:v>18200.0</c:v>
                </c:pt>
                <c:pt idx="8">
                  <c:v>21800.0</c:v>
                </c:pt>
                <c:pt idx="9">
                  <c:v>23200.0</c:v>
                </c:pt>
                <c:pt idx="10">
                  <c:v>23200.0</c:v>
                </c:pt>
                <c:pt idx="11">
                  <c:v>23200.0</c:v>
                </c:pt>
                <c:pt idx="12">
                  <c:v>22200.0</c:v>
                </c:pt>
                <c:pt idx="13">
                  <c:v>22700.0</c:v>
                </c:pt>
                <c:pt idx="14">
                  <c:v>22600.0</c:v>
                </c:pt>
                <c:pt idx="15">
                  <c:v>22100.0</c:v>
                </c:pt>
                <c:pt idx="16">
                  <c:v>21200.0</c:v>
                </c:pt>
                <c:pt idx="17">
                  <c:v>18700.0</c:v>
                </c:pt>
                <c:pt idx="18">
                  <c:v>19900.0</c:v>
                </c:pt>
                <c:pt idx="19">
                  <c:v>22200.0</c:v>
                </c:pt>
                <c:pt idx="20">
                  <c:v>21900.0</c:v>
                </c:pt>
                <c:pt idx="21">
                  <c:v>20800.0</c:v>
                </c:pt>
                <c:pt idx="22">
                  <c:v>18600.0</c:v>
                </c:pt>
                <c:pt idx="23">
                  <c:v>17100.0</c:v>
                </c:pt>
              </c:numCache>
            </c:numRef>
          </c:val>
          <c:smooth val="0"/>
        </c:ser>
        <c:ser>
          <c:idx val="6"/>
          <c:order val="3"/>
          <c:tx>
            <c:strRef>
              <c:f>agost2010!$K$5</c:f>
              <c:strCache>
                <c:ptCount val="1"/>
                <c:pt idx="0">
                  <c:v>10/Ago/2010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agost2010!$K$7:$K$30</c:f>
              <c:numCache>
                <c:formatCode>#,##0</c:formatCode>
                <c:ptCount val="24"/>
                <c:pt idx="0">
                  <c:v>15500.0</c:v>
                </c:pt>
                <c:pt idx="1">
                  <c:v>14700.0</c:v>
                </c:pt>
                <c:pt idx="2">
                  <c:v>14500.0</c:v>
                </c:pt>
                <c:pt idx="3">
                  <c:v>14200.0</c:v>
                </c:pt>
                <c:pt idx="4">
                  <c:v>14200.0</c:v>
                </c:pt>
                <c:pt idx="5">
                  <c:v>14300.0</c:v>
                </c:pt>
                <c:pt idx="6">
                  <c:v>14900.0</c:v>
                </c:pt>
                <c:pt idx="7">
                  <c:v>18500.0</c:v>
                </c:pt>
                <c:pt idx="8">
                  <c:v>21700.0</c:v>
                </c:pt>
                <c:pt idx="9">
                  <c:v>23400.0</c:v>
                </c:pt>
                <c:pt idx="10">
                  <c:v>22300.0</c:v>
                </c:pt>
                <c:pt idx="11">
                  <c:v>22300.0</c:v>
                </c:pt>
                <c:pt idx="12">
                  <c:v>21800.0</c:v>
                </c:pt>
                <c:pt idx="13">
                  <c:v>21600.0</c:v>
                </c:pt>
                <c:pt idx="14">
                  <c:v>22500.0</c:v>
                </c:pt>
                <c:pt idx="15">
                  <c:v>21600.0</c:v>
                </c:pt>
                <c:pt idx="16">
                  <c:v>21200.0</c:v>
                </c:pt>
                <c:pt idx="17">
                  <c:v>19700.0</c:v>
                </c:pt>
                <c:pt idx="18">
                  <c:v>19100.0</c:v>
                </c:pt>
                <c:pt idx="19">
                  <c:v>21800.0</c:v>
                </c:pt>
                <c:pt idx="20">
                  <c:v>22000.0</c:v>
                </c:pt>
                <c:pt idx="21">
                  <c:v>20400.0</c:v>
                </c:pt>
                <c:pt idx="22">
                  <c:v>17400.0</c:v>
                </c:pt>
                <c:pt idx="23">
                  <c:v>16600.0</c:v>
                </c:pt>
              </c:numCache>
            </c:numRef>
          </c:val>
          <c:smooth val="0"/>
        </c:ser>
        <c:ser>
          <c:idx val="7"/>
          <c:order val="4"/>
          <c:tx>
            <c:strRef>
              <c:f>agost2010!$L$5</c:f>
              <c:strCache>
                <c:ptCount val="1"/>
                <c:pt idx="0">
                  <c:v>11/Ago/2010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agost2010!$L$7:$L$30</c:f>
              <c:numCache>
                <c:formatCode>#,##0</c:formatCode>
                <c:ptCount val="24"/>
                <c:pt idx="0">
                  <c:v>15200.0</c:v>
                </c:pt>
                <c:pt idx="1">
                  <c:v>14500.0</c:v>
                </c:pt>
                <c:pt idx="2">
                  <c:v>14200.0</c:v>
                </c:pt>
                <c:pt idx="3">
                  <c:v>14200.0</c:v>
                </c:pt>
                <c:pt idx="4">
                  <c:v>14000.0</c:v>
                </c:pt>
                <c:pt idx="5">
                  <c:v>13700.0</c:v>
                </c:pt>
                <c:pt idx="6">
                  <c:v>15200.0</c:v>
                </c:pt>
                <c:pt idx="7">
                  <c:v>18800.0</c:v>
                </c:pt>
                <c:pt idx="8">
                  <c:v>21000.0</c:v>
                </c:pt>
                <c:pt idx="9">
                  <c:v>21600.0</c:v>
                </c:pt>
                <c:pt idx="10">
                  <c:v>22100.0</c:v>
                </c:pt>
                <c:pt idx="11">
                  <c:v>22400.0</c:v>
                </c:pt>
                <c:pt idx="12">
                  <c:v>22300.0</c:v>
                </c:pt>
                <c:pt idx="13">
                  <c:v>20800.0</c:v>
                </c:pt>
                <c:pt idx="14">
                  <c:v>21700.0</c:v>
                </c:pt>
                <c:pt idx="15">
                  <c:v>21500.0</c:v>
                </c:pt>
                <c:pt idx="16">
                  <c:v>20100.0</c:v>
                </c:pt>
                <c:pt idx="17">
                  <c:v>18900.0</c:v>
                </c:pt>
                <c:pt idx="18">
                  <c:v>20000.0</c:v>
                </c:pt>
                <c:pt idx="19">
                  <c:v>22600.0</c:v>
                </c:pt>
                <c:pt idx="20">
                  <c:v>22000.0</c:v>
                </c:pt>
                <c:pt idx="21">
                  <c:v>20300.0</c:v>
                </c:pt>
                <c:pt idx="22">
                  <c:v>18800.0</c:v>
                </c:pt>
                <c:pt idx="23">
                  <c:v>16900.0</c:v>
                </c:pt>
              </c:numCache>
            </c:numRef>
          </c:val>
          <c:smooth val="0"/>
        </c:ser>
        <c:ser>
          <c:idx val="12"/>
          <c:order val="5"/>
          <c:tx>
            <c:strRef>
              <c:f>agost2010!$S$5</c:f>
              <c:strCache>
                <c:ptCount val="1"/>
                <c:pt idx="0">
                  <c:v>18/Ago/2010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agost2010!$S$7:$S$30</c:f>
              <c:numCache>
                <c:formatCode>#,##0</c:formatCode>
                <c:ptCount val="24"/>
                <c:pt idx="0">
                  <c:v>15800.0</c:v>
                </c:pt>
                <c:pt idx="1">
                  <c:v>15200.0</c:v>
                </c:pt>
                <c:pt idx="2">
                  <c:v>15000.0</c:v>
                </c:pt>
                <c:pt idx="3">
                  <c:v>14400.0</c:v>
                </c:pt>
                <c:pt idx="4">
                  <c:v>14200.0</c:v>
                </c:pt>
                <c:pt idx="5">
                  <c:v>14600.0</c:v>
                </c:pt>
                <c:pt idx="6">
                  <c:v>14800.0</c:v>
                </c:pt>
                <c:pt idx="7">
                  <c:v>17400.0</c:v>
                </c:pt>
                <c:pt idx="8">
                  <c:v>22000.0</c:v>
                </c:pt>
                <c:pt idx="9">
                  <c:v>22500.0</c:v>
                </c:pt>
                <c:pt idx="10">
                  <c:v>23200.0</c:v>
                </c:pt>
                <c:pt idx="11">
                  <c:v>23100.0</c:v>
                </c:pt>
                <c:pt idx="12">
                  <c:v>22800.0</c:v>
                </c:pt>
                <c:pt idx="13">
                  <c:v>22200.0</c:v>
                </c:pt>
                <c:pt idx="14">
                  <c:v>22600.0</c:v>
                </c:pt>
                <c:pt idx="15">
                  <c:v>20600.0</c:v>
                </c:pt>
                <c:pt idx="16">
                  <c:v>19600.0</c:v>
                </c:pt>
                <c:pt idx="17">
                  <c:v>18700.0</c:v>
                </c:pt>
                <c:pt idx="18">
                  <c:v>23400.0</c:v>
                </c:pt>
                <c:pt idx="19">
                  <c:v>21600.0</c:v>
                </c:pt>
                <c:pt idx="20">
                  <c:v>18300.0</c:v>
                </c:pt>
                <c:pt idx="21">
                  <c:v>17000.0</c:v>
                </c:pt>
                <c:pt idx="22">
                  <c:v>17600.0</c:v>
                </c:pt>
                <c:pt idx="23">
                  <c:v>17500.0</c:v>
                </c:pt>
              </c:numCache>
            </c:numRef>
          </c:val>
          <c:smooth val="0"/>
        </c:ser>
        <c:ser>
          <c:idx val="13"/>
          <c:order val="6"/>
          <c:tx>
            <c:strRef>
              <c:f>agost2010!$T$5</c:f>
              <c:strCache>
                <c:ptCount val="1"/>
                <c:pt idx="0">
                  <c:v>19/Ago/2010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agost2010!$T$7:$T$30</c:f>
              <c:numCache>
                <c:formatCode>#,##0</c:formatCode>
                <c:ptCount val="24"/>
                <c:pt idx="0">
                  <c:v>15900.0</c:v>
                </c:pt>
                <c:pt idx="1">
                  <c:v>15200.0</c:v>
                </c:pt>
                <c:pt idx="2">
                  <c:v>14900.0</c:v>
                </c:pt>
                <c:pt idx="3">
                  <c:v>14800.0</c:v>
                </c:pt>
                <c:pt idx="4">
                  <c:v>14800.0</c:v>
                </c:pt>
                <c:pt idx="5">
                  <c:v>14700.0</c:v>
                </c:pt>
                <c:pt idx="6">
                  <c:v>15500.0</c:v>
                </c:pt>
                <c:pt idx="7">
                  <c:v>15600.0</c:v>
                </c:pt>
                <c:pt idx="8">
                  <c:v>22100.0</c:v>
                </c:pt>
                <c:pt idx="9">
                  <c:v>23100.0</c:v>
                </c:pt>
                <c:pt idx="10">
                  <c:v>23100.0</c:v>
                </c:pt>
                <c:pt idx="11">
                  <c:v>23400.0</c:v>
                </c:pt>
                <c:pt idx="12">
                  <c:v>23000.0</c:v>
                </c:pt>
                <c:pt idx="13">
                  <c:v>22600.0</c:v>
                </c:pt>
                <c:pt idx="14">
                  <c:v>22900.0</c:v>
                </c:pt>
                <c:pt idx="15">
                  <c:v>22900.0</c:v>
                </c:pt>
                <c:pt idx="16">
                  <c:v>21500.0</c:v>
                </c:pt>
                <c:pt idx="17">
                  <c:v>19900.0</c:v>
                </c:pt>
                <c:pt idx="18">
                  <c:v>19800.0</c:v>
                </c:pt>
                <c:pt idx="19">
                  <c:v>22800.0</c:v>
                </c:pt>
                <c:pt idx="20">
                  <c:v>22500.0</c:v>
                </c:pt>
                <c:pt idx="21">
                  <c:v>21300.0</c:v>
                </c:pt>
                <c:pt idx="22">
                  <c:v>19300.0</c:v>
                </c:pt>
                <c:pt idx="23">
                  <c:v>16000.0</c:v>
                </c:pt>
              </c:numCache>
            </c:numRef>
          </c:val>
          <c:smooth val="0"/>
        </c:ser>
        <c:ser>
          <c:idx val="14"/>
          <c:order val="7"/>
          <c:tx>
            <c:strRef>
              <c:f>agost2010!$U$5</c:f>
              <c:strCache>
                <c:ptCount val="1"/>
                <c:pt idx="0">
                  <c:v>20/Ago/2010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agost2010!$U$7:$U$30</c:f>
              <c:numCache>
                <c:formatCode>#,##0</c:formatCode>
                <c:ptCount val="24"/>
                <c:pt idx="0">
                  <c:v>16000.0</c:v>
                </c:pt>
                <c:pt idx="1">
                  <c:v>15600.0</c:v>
                </c:pt>
                <c:pt idx="2">
                  <c:v>15200.0</c:v>
                </c:pt>
                <c:pt idx="3">
                  <c:v>14700.0</c:v>
                </c:pt>
                <c:pt idx="4">
                  <c:v>14600.0</c:v>
                </c:pt>
                <c:pt idx="5">
                  <c:v>14700.0</c:v>
                </c:pt>
                <c:pt idx="6">
                  <c:v>15800.0</c:v>
                </c:pt>
                <c:pt idx="7">
                  <c:v>18400.0</c:v>
                </c:pt>
                <c:pt idx="8">
                  <c:v>22200.0</c:v>
                </c:pt>
                <c:pt idx="9">
                  <c:v>22900.0</c:v>
                </c:pt>
                <c:pt idx="10">
                  <c:v>23700.0</c:v>
                </c:pt>
                <c:pt idx="11">
                  <c:v>23700.0</c:v>
                </c:pt>
                <c:pt idx="12">
                  <c:v>23200.0</c:v>
                </c:pt>
                <c:pt idx="13">
                  <c:v>22900.0</c:v>
                </c:pt>
                <c:pt idx="14">
                  <c:v>23400.0</c:v>
                </c:pt>
                <c:pt idx="15">
                  <c:v>22500.0</c:v>
                </c:pt>
                <c:pt idx="16">
                  <c:v>21300.0</c:v>
                </c:pt>
                <c:pt idx="17">
                  <c:v>20000.0</c:v>
                </c:pt>
                <c:pt idx="18">
                  <c:v>21700.0</c:v>
                </c:pt>
                <c:pt idx="19">
                  <c:v>22400.0</c:v>
                </c:pt>
                <c:pt idx="20">
                  <c:v>22100.0</c:v>
                </c:pt>
                <c:pt idx="21">
                  <c:v>20700.0</c:v>
                </c:pt>
                <c:pt idx="22">
                  <c:v>17200.0</c:v>
                </c:pt>
                <c:pt idx="23">
                  <c:v>17600.0</c:v>
                </c:pt>
              </c:numCache>
            </c:numRef>
          </c:val>
          <c:smooth val="0"/>
        </c:ser>
        <c:ser>
          <c:idx val="15"/>
          <c:order val="8"/>
          <c:tx>
            <c:strRef>
              <c:f>agost2010!$X$5</c:f>
              <c:strCache>
                <c:ptCount val="1"/>
                <c:pt idx="0">
                  <c:v>23/Ago/2010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agost2010!$X$7:$X$30</c:f>
              <c:numCache>
                <c:formatCode>#,##0</c:formatCode>
                <c:ptCount val="24"/>
                <c:pt idx="0">
                  <c:v>16700.0</c:v>
                </c:pt>
                <c:pt idx="1">
                  <c:v>14800.0</c:v>
                </c:pt>
                <c:pt idx="2">
                  <c:v>14300.0</c:v>
                </c:pt>
                <c:pt idx="3">
                  <c:v>14200.0</c:v>
                </c:pt>
                <c:pt idx="4">
                  <c:v>14200.0</c:v>
                </c:pt>
                <c:pt idx="5">
                  <c:v>14400.0</c:v>
                </c:pt>
                <c:pt idx="6">
                  <c:v>15000.0</c:v>
                </c:pt>
                <c:pt idx="7">
                  <c:v>17800.0</c:v>
                </c:pt>
                <c:pt idx="8">
                  <c:v>22600.0</c:v>
                </c:pt>
                <c:pt idx="9">
                  <c:v>22200.0</c:v>
                </c:pt>
                <c:pt idx="10">
                  <c:v>23900.0</c:v>
                </c:pt>
                <c:pt idx="11">
                  <c:v>23300.0</c:v>
                </c:pt>
                <c:pt idx="12">
                  <c:v>23000.0</c:v>
                </c:pt>
                <c:pt idx="13">
                  <c:v>22400.0</c:v>
                </c:pt>
                <c:pt idx="14">
                  <c:v>23000.0</c:v>
                </c:pt>
                <c:pt idx="15">
                  <c:v>22600.0</c:v>
                </c:pt>
                <c:pt idx="16">
                  <c:v>21300.0</c:v>
                </c:pt>
                <c:pt idx="17">
                  <c:v>20000.0</c:v>
                </c:pt>
                <c:pt idx="18">
                  <c:v>20600.0</c:v>
                </c:pt>
                <c:pt idx="19">
                  <c:v>22300.0</c:v>
                </c:pt>
                <c:pt idx="20">
                  <c:v>22000.0</c:v>
                </c:pt>
                <c:pt idx="21">
                  <c:v>20900.0</c:v>
                </c:pt>
                <c:pt idx="22">
                  <c:v>19100.0</c:v>
                </c:pt>
                <c:pt idx="23">
                  <c:v>16800.0</c:v>
                </c:pt>
              </c:numCache>
            </c:numRef>
          </c:val>
          <c:smooth val="0"/>
        </c:ser>
        <c:ser>
          <c:idx val="17"/>
          <c:order val="9"/>
          <c:tx>
            <c:strRef>
              <c:f>agost2010!$Z$5</c:f>
              <c:strCache>
                <c:ptCount val="1"/>
                <c:pt idx="0">
                  <c:v>25/Ago/2010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agost2010!$Z$7:$Z$30</c:f>
              <c:numCache>
                <c:formatCode>#,##0</c:formatCode>
                <c:ptCount val="24"/>
                <c:pt idx="0">
                  <c:v>16200.0</c:v>
                </c:pt>
                <c:pt idx="1">
                  <c:v>14600.0</c:v>
                </c:pt>
                <c:pt idx="2">
                  <c:v>14400.0</c:v>
                </c:pt>
                <c:pt idx="3">
                  <c:v>14200.0</c:v>
                </c:pt>
                <c:pt idx="4">
                  <c:v>14200.0</c:v>
                </c:pt>
                <c:pt idx="5">
                  <c:v>14400.0</c:v>
                </c:pt>
                <c:pt idx="6">
                  <c:v>15300.0</c:v>
                </c:pt>
                <c:pt idx="7">
                  <c:v>18000.0</c:v>
                </c:pt>
                <c:pt idx="8">
                  <c:v>20050.0</c:v>
                </c:pt>
                <c:pt idx="9">
                  <c:v>21100.0</c:v>
                </c:pt>
                <c:pt idx="10">
                  <c:v>21100.0</c:v>
                </c:pt>
                <c:pt idx="11">
                  <c:v>21300.0</c:v>
                </c:pt>
                <c:pt idx="12">
                  <c:v>21400.0</c:v>
                </c:pt>
                <c:pt idx="13">
                  <c:v>21700.0</c:v>
                </c:pt>
                <c:pt idx="14">
                  <c:v>22400.0</c:v>
                </c:pt>
                <c:pt idx="15">
                  <c:v>22250.0</c:v>
                </c:pt>
                <c:pt idx="16">
                  <c:v>21300.0</c:v>
                </c:pt>
                <c:pt idx="17">
                  <c:v>19900.0</c:v>
                </c:pt>
                <c:pt idx="18">
                  <c:v>20500.0</c:v>
                </c:pt>
                <c:pt idx="19">
                  <c:v>22800.0</c:v>
                </c:pt>
                <c:pt idx="20">
                  <c:v>22200.0</c:v>
                </c:pt>
                <c:pt idx="21">
                  <c:v>20800.0</c:v>
                </c:pt>
                <c:pt idx="22">
                  <c:v>19000.0</c:v>
                </c:pt>
                <c:pt idx="23">
                  <c:v>17000.0</c:v>
                </c:pt>
              </c:numCache>
            </c:numRef>
          </c:val>
          <c:smooth val="0"/>
        </c:ser>
        <c:ser>
          <c:idx val="19"/>
          <c:order val="10"/>
          <c:tx>
            <c:strRef>
              <c:f>agost2010!$AB$5</c:f>
              <c:strCache>
                <c:ptCount val="1"/>
                <c:pt idx="0">
                  <c:v>27/Ago/2010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agost2010!$AB$7:$AB$30</c:f>
              <c:numCache>
                <c:formatCode>#,##0</c:formatCode>
                <c:ptCount val="24"/>
                <c:pt idx="0">
                  <c:v>16200.0</c:v>
                </c:pt>
                <c:pt idx="1">
                  <c:v>15300.0</c:v>
                </c:pt>
                <c:pt idx="2">
                  <c:v>15000.0</c:v>
                </c:pt>
                <c:pt idx="3">
                  <c:v>15000.0</c:v>
                </c:pt>
                <c:pt idx="4">
                  <c:v>14800.0</c:v>
                </c:pt>
                <c:pt idx="5">
                  <c:v>15000.0</c:v>
                </c:pt>
                <c:pt idx="6">
                  <c:v>16100.0</c:v>
                </c:pt>
                <c:pt idx="7">
                  <c:v>18500.0</c:v>
                </c:pt>
                <c:pt idx="8">
                  <c:v>22100.0</c:v>
                </c:pt>
                <c:pt idx="9">
                  <c:v>21800.0</c:v>
                </c:pt>
                <c:pt idx="10">
                  <c:v>22100.0</c:v>
                </c:pt>
                <c:pt idx="11">
                  <c:v>22700.0</c:v>
                </c:pt>
                <c:pt idx="12">
                  <c:v>22500.0</c:v>
                </c:pt>
                <c:pt idx="13">
                  <c:v>22500.0</c:v>
                </c:pt>
                <c:pt idx="14">
                  <c:v>22400.0</c:v>
                </c:pt>
                <c:pt idx="15">
                  <c:v>22300.0</c:v>
                </c:pt>
                <c:pt idx="16">
                  <c:v>21000.0</c:v>
                </c:pt>
                <c:pt idx="17">
                  <c:v>19600.0</c:v>
                </c:pt>
                <c:pt idx="18">
                  <c:v>20900.0</c:v>
                </c:pt>
                <c:pt idx="19">
                  <c:v>22500.0</c:v>
                </c:pt>
                <c:pt idx="20">
                  <c:v>22300.0</c:v>
                </c:pt>
                <c:pt idx="21">
                  <c:v>20800.0</c:v>
                </c:pt>
                <c:pt idx="22">
                  <c:v>18800.0</c:v>
                </c:pt>
                <c:pt idx="23">
                  <c:v>17800.0</c:v>
                </c:pt>
              </c:numCache>
            </c:numRef>
          </c:val>
          <c:smooth val="0"/>
        </c:ser>
        <c:ser>
          <c:idx val="20"/>
          <c:order val="11"/>
          <c:tx>
            <c:strRef>
              <c:f>agost2010!$AE$5</c:f>
              <c:strCache>
                <c:ptCount val="1"/>
                <c:pt idx="0">
                  <c:v>30/Ago/2010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agost2010!$AE$7:$AE$30</c:f>
              <c:numCache>
                <c:formatCode>#,##0</c:formatCode>
                <c:ptCount val="24"/>
                <c:pt idx="0">
                  <c:v>15900.0</c:v>
                </c:pt>
                <c:pt idx="1">
                  <c:v>15400.0</c:v>
                </c:pt>
                <c:pt idx="2">
                  <c:v>14900.0</c:v>
                </c:pt>
                <c:pt idx="3">
                  <c:v>14600.0</c:v>
                </c:pt>
                <c:pt idx="4">
                  <c:v>14500.0</c:v>
                </c:pt>
                <c:pt idx="5">
                  <c:v>14900.0</c:v>
                </c:pt>
                <c:pt idx="6">
                  <c:v>16400.0</c:v>
                </c:pt>
                <c:pt idx="7">
                  <c:v>18900.0</c:v>
                </c:pt>
                <c:pt idx="8">
                  <c:v>21500.0</c:v>
                </c:pt>
                <c:pt idx="9">
                  <c:v>23200.0</c:v>
                </c:pt>
                <c:pt idx="10">
                  <c:v>23500.0</c:v>
                </c:pt>
                <c:pt idx="11">
                  <c:v>24000.0</c:v>
                </c:pt>
                <c:pt idx="12">
                  <c:v>23100.0</c:v>
                </c:pt>
                <c:pt idx="13">
                  <c:v>23100.0</c:v>
                </c:pt>
                <c:pt idx="14">
                  <c:v>23700.0</c:v>
                </c:pt>
                <c:pt idx="15">
                  <c:v>21800.0</c:v>
                </c:pt>
                <c:pt idx="16">
                  <c:v>23300.0</c:v>
                </c:pt>
                <c:pt idx="17">
                  <c:v>20100.0</c:v>
                </c:pt>
                <c:pt idx="18">
                  <c:v>21100.0</c:v>
                </c:pt>
                <c:pt idx="19">
                  <c:v>22900.0</c:v>
                </c:pt>
                <c:pt idx="20">
                  <c:v>22300.0</c:v>
                </c:pt>
                <c:pt idx="21">
                  <c:v>21100.0</c:v>
                </c:pt>
                <c:pt idx="22">
                  <c:v>19300.0</c:v>
                </c:pt>
                <c:pt idx="23">
                  <c:v>17500.0</c:v>
                </c:pt>
              </c:numCache>
            </c:numRef>
          </c:val>
          <c:smooth val="0"/>
        </c:ser>
        <c:ser>
          <c:idx val="21"/>
          <c:order val="12"/>
          <c:tx>
            <c:strRef>
              <c:f>agost2010!$AF$5</c:f>
              <c:strCache>
                <c:ptCount val="1"/>
                <c:pt idx="0">
                  <c:v>31/Ago/2010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agost2010!$AF$7:$AF$30</c:f>
              <c:numCache>
                <c:formatCode>#,##0</c:formatCode>
                <c:ptCount val="24"/>
                <c:pt idx="0">
                  <c:v>16500.0</c:v>
                </c:pt>
                <c:pt idx="1">
                  <c:v>15700.0</c:v>
                </c:pt>
                <c:pt idx="2">
                  <c:v>15500.0</c:v>
                </c:pt>
                <c:pt idx="3">
                  <c:v>15200.0</c:v>
                </c:pt>
                <c:pt idx="4">
                  <c:v>14900.0</c:v>
                </c:pt>
                <c:pt idx="5">
                  <c:v>15300.0</c:v>
                </c:pt>
                <c:pt idx="6">
                  <c:v>16100.0</c:v>
                </c:pt>
                <c:pt idx="7">
                  <c:v>19300.0</c:v>
                </c:pt>
                <c:pt idx="8">
                  <c:v>23500.0</c:v>
                </c:pt>
                <c:pt idx="9">
                  <c:v>24000.0</c:v>
                </c:pt>
                <c:pt idx="10">
                  <c:v>24000.0</c:v>
                </c:pt>
                <c:pt idx="11">
                  <c:v>23700.0</c:v>
                </c:pt>
                <c:pt idx="12">
                  <c:v>22300.0</c:v>
                </c:pt>
                <c:pt idx="13">
                  <c:v>23100.0</c:v>
                </c:pt>
                <c:pt idx="14">
                  <c:v>23500.0</c:v>
                </c:pt>
                <c:pt idx="15">
                  <c:v>23600.0</c:v>
                </c:pt>
                <c:pt idx="16">
                  <c:v>21900.0</c:v>
                </c:pt>
                <c:pt idx="17">
                  <c:v>21400.0</c:v>
                </c:pt>
                <c:pt idx="18">
                  <c:v>20500.0</c:v>
                </c:pt>
                <c:pt idx="19">
                  <c:v>22800.0</c:v>
                </c:pt>
                <c:pt idx="20">
                  <c:v>22200.0</c:v>
                </c:pt>
                <c:pt idx="21">
                  <c:v>21200.0</c:v>
                </c:pt>
                <c:pt idx="22">
                  <c:v>19300.0</c:v>
                </c:pt>
                <c:pt idx="23">
                  <c:v>17600.0</c:v>
                </c:pt>
              </c:numCache>
            </c:numRef>
          </c:val>
          <c:smooth val="0"/>
        </c:ser>
        <c:ser>
          <c:idx val="22"/>
          <c:order val="13"/>
          <c:tx>
            <c:strRef>
              <c:f>agost2010!$AP$4:$AP$5</c:f>
              <c:strCache>
                <c:ptCount val="1"/>
                <c:pt idx="0">
                  <c:v>Máxima dias Semana</c:v>
                </c:pt>
              </c:strCache>
            </c:strRef>
          </c:tx>
          <c:val>
            <c:numRef>
              <c:f>agost2010!$AP$7:$AP$30</c:f>
              <c:numCache>
                <c:formatCode>#,##0</c:formatCode>
                <c:ptCount val="24"/>
                <c:pt idx="0">
                  <c:v>16900.0</c:v>
                </c:pt>
                <c:pt idx="1">
                  <c:v>15700.0</c:v>
                </c:pt>
                <c:pt idx="2">
                  <c:v>15500.0</c:v>
                </c:pt>
                <c:pt idx="3">
                  <c:v>15600.0</c:v>
                </c:pt>
                <c:pt idx="4">
                  <c:v>15200.0</c:v>
                </c:pt>
                <c:pt idx="5">
                  <c:v>15600.0</c:v>
                </c:pt>
                <c:pt idx="6">
                  <c:v>16400.0</c:v>
                </c:pt>
                <c:pt idx="7">
                  <c:v>19300.0</c:v>
                </c:pt>
                <c:pt idx="8">
                  <c:v>23500.0</c:v>
                </c:pt>
                <c:pt idx="9">
                  <c:v>24000.0</c:v>
                </c:pt>
                <c:pt idx="10">
                  <c:v>24800.0</c:v>
                </c:pt>
                <c:pt idx="11">
                  <c:v>24400.0</c:v>
                </c:pt>
                <c:pt idx="12">
                  <c:v>23700.0</c:v>
                </c:pt>
                <c:pt idx="13">
                  <c:v>23700.0</c:v>
                </c:pt>
                <c:pt idx="14">
                  <c:v>24100.0</c:v>
                </c:pt>
                <c:pt idx="15">
                  <c:v>23600.0</c:v>
                </c:pt>
                <c:pt idx="16">
                  <c:v>23300.0</c:v>
                </c:pt>
                <c:pt idx="17">
                  <c:v>21400.0</c:v>
                </c:pt>
                <c:pt idx="18">
                  <c:v>23400.0</c:v>
                </c:pt>
                <c:pt idx="19">
                  <c:v>24100.0</c:v>
                </c:pt>
                <c:pt idx="20">
                  <c:v>22500.0</c:v>
                </c:pt>
                <c:pt idx="21">
                  <c:v>21600.0</c:v>
                </c:pt>
                <c:pt idx="22">
                  <c:v>19800.0</c:v>
                </c:pt>
                <c:pt idx="23">
                  <c:v>17900.0</c:v>
                </c:pt>
              </c:numCache>
            </c:numRef>
          </c:val>
          <c:smooth val="0"/>
        </c:ser>
        <c:ser>
          <c:idx val="23"/>
          <c:order val="14"/>
          <c:tx>
            <c:strRef>
              <c:f>agost2010!$AG$5</c:f>
              <c:strCache>
                <c:ptCount val="1"/>
              </c:strCache>
            </c:strRef>
          </c:tx>
          <c:val>
            <c:numRef>
              <c:f>agost2010!$AG$7:$AG$30</c:f>
            </c:numRef>
          </c:val>
          <c:smooth val="0"/>
        </c:ser>
        <c:ser>
          <c:idx val="24"/>
          <c:order val="15"/>
          <c:tx>
            <c:strRef>
              <c:f>agost2010!$AH$5</c:f>
              <c:strCache>
                <c:ptCount val="1"/>
              </c:strCache>
            </c:strRef>
          </c:tx>
          <c:val>
            <c:numRef>
              <c:f>agost2010!$AH$7:$AH$30</c:f>
            </c:numRef>
          </c:val>
          <c:smooth val="0"/>
        </c:ser>
        <c:ser>
          <c:idx val="25"/>
          <c:order val="16"/>
          <c:tx>
            <c:strRef>
              <c:f>agost2010!$AI$5</c:f>
              <c:strCache>
                <c:ptCount val="1"/>
              </c:strCache>
            </c:strRef>
          </c:tx>
          <c:val>
            <c:numRef>
              <c:f>agost2010!$AI$7:$AI$30</c:f>
            </c:numRef>
          </c:val>
          <c:smooth val="0"/>
        </c:ser>
        <c:ser>
          <c:idx val="26"/>
          <c:order val="17"/>
          <c:tx>
            <c:strRef>
              <c:f>agost2010!$AL$5</c:f>
              <c:strCache>
                <c:ptCount val="1"/>
              </c:strCache>
            </c:strRef>
          </c:tx>
          <c:val>
            <c:numRef>
              <c:f>agost2010!$AL$7:$AL$30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3317480"/>
        <c:axId val="-2053314472"/>
      </c:lineChart>
      <c:catAx>
        <c:axId val="-2053317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53314472"/>
        <c:crosses val="autoZero"/>
        <c:auto val="1"/>
        <c:lblAlgn val="ctr"/>
        <c:lblOffset val="100"/>
        <c:noMultiLvlLbl val="0"/>
      </c:catAx>
      <c:valAx>
        <c:axId val="-20533144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533174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-SABADOS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8"/>
          <c:order val="0"/>
          <c:tx>
            <c:strRef>
              <c:f>agost2010!$H$5</c:f>
              <c:strCache>
                <c:ptCount val="1"/>
                <c:pt idx="0">
                  <c:v>7/Ago/2010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agost2010!$H$7:$H$30</c:f>
              <c:numCache>
                <c:formatCode>#,##0</c:formatCode>
                <c:ptCount val="24"/>
                <c:pt idx="0">
                  <c:v>16100.0</c:v>
                </c:pt>
                <c:pt idx="1">
                  <c:v>14800.0</c:v>
                </c:pt>
                <c:pt idx="2">
                  <c:v>14500.0</c:v>
                </c:pt>
                <c:pt idx="3">
                  <c:v>14300.0</c:v>
                </c:pt>
                <c:pt idx="4">
                  <c:v>14200.0</c:v>
                </c:pt>
                <c:pt idx="5">
                  <c:v>14200.0</c:v>
                </c:pt>
                <c:pt idx="6">
                  <c:v>14200.0</c:v>
                </c:pt>
                <c:pt idx="7">
                  <c:v>16200.0</c:v>
                </c:pt>
                <c:pt idx="8">
                  <c:v>18400.0</c:v>
                </c:pt>
                <c:pt idx="9">
                  <c:v>18400.0</c:v>
                </c:pt>
                <c:pt idx="10">
                  <c:v>18500.0</c:v>
                </c:pt>
                <c:pt idx="11">
                  <c:v>19100.0</c:v>
                </c:pt>
                <c:pt idx="12">
                  <c:v>20800.0</c:v>
                </c:pt>
                <c:pt idx="13">
                  <c:v>18500.0</c:v>
                </c:pt>
                <c:pt idx="14">
                  <c:v>18300.0</c:v>
                </c:pt>
                <c:pt idx="15">
                  <c:v>17500.0</c:v>
                </c:pt>
                <c:pt idx="16">
                  <c:v>17500.0</c:v>
                </c:pt>
                <c:pt idx="17">
                  <c:v>17100.0</c:v>
                </c:pt>
                <c:pt idx="18">
                  <c:v>17800.0</c:v>
                </c:pt>
                <c:pt idx="19">
                  <c:v>21000.0</c:v>
                </c:pt>
                <c:pt idx="20">
                  <c:v>20900.0</c:v>
                </c:pt>
                <c:pt idx="21">
                  <c:v>20100.0</c:v>
                </c:pt>
                <c:pt idx="22">
                  <c:v>18500.0</c:v>
                </c:pt>
                <c:pt idx="23">
                  <c:v>17300.0</c:v>
                </c:pt>
              </c:numCache>
            </c:numRef>
          </c:val>
          <c:smooth val="0"/>
        </c:ser>
        <c:ser>
          <c:idx val="19"/>
          <c:order val="1"/>
          <c:tx>
            <c:strRef>
              <c:f>agost2010!$O$5</c:f>
              <c:strCache>
                <c:ptCount val="1"/>
                <c:pt idx="0">
                  <c:v>14/Ago/2010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agost2010!$O$7:$O$30</c:f>
              <c:numCache>
                <c:formatCode>#,##0</c:formatCode>
                <c:ptCount val="24"/>
                <c:pt idx="0">
                  <c:v>16100.0</c:v>
                </c:pt>
                <c:pt idx="1">
                  <c:v>15600.0</c:v>
                </c:pt>
                <c:pt idx="2">
                  <c:v>15100.0</c:v>
                </c:pt>
                <c:pt idx="3">
                  <c:v>14800.0</c:v>
                </c:pt>
                <c:pt idx="4">
                  <c:v>14800.0</c:v>
                </c:pt>
                <c:pt idx="5">
                  <c:v>14800.0</c:v>
                </c:pt>
                <c:pt idx="7">
                  <c:v>16200.0</c:v>
                </c:pt>
                <c:pt idx="8">
                  <c:v>17700.0</c:v>
                </c:pt>
                <c:pt idx="9">
                  <c:v>17900.0</c:v>
                </c:pt>
                <c:pt idx="10">
                  <c:v>18800.0</c:v>
                </c:pt>
                <c:pt idx="11">
                  <c:v>19700.0</c:v>
                </c:pt>
                <c:pt idx="12">
                  <c:v>18300.0</c:v>
                </c:pt>
                <c:pt idx="13">
                  <c:v>17700.0</c:v>
                </c:pt>
                <c:pt idx="14">
                  <c:v>17900.0</c:v>
                </c:pt>
                <c:pt idx="15">
                  <c:v>17500.0</c:v>
                </c:pt>
                <c:pt idx="16">
                  <c:v>17300.0</c:v>
                </c:pt>
                <c:pt idx="17">
                  <c:v>17400.0</c:v>
                </c:pt>
                <c:pt idx="18">
                  <c:v>18900.0</c:v>
                </c:pt>
                <c:pt idx="19">
                  <c:v>21400.0</c:v>
                </c:pt>
                <c:pt idx="20">
                  <c:v>21400.0</c:v>
                </c:pt>
                <c:pt idx="21">
                  <c:v>20300.0</c:v>
                </c:pt>
                <c:pt idx="22">
                  <c:v>18700.0</c:v>
                </c:pt>
                <c:pt idx="23">
                  <c:v>17400.0</c:v>
                </c:pt>
              </c:numCache>
            </c:numRef>
          </c:val>
          <c:smooth val="0"/>
        </c:ser>
        <c:ser>
          <c:idx val="21"/>
          <c:order val="2"/>
          <c:tx>
            <c:strRef>
              <c:f>agost2010!$AC$5</c:f>
              <c:strCache>
                <c:ptCount val="1"/>
                <c:pt idx="0">
                  <c:v>28/Ago/2010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agost2010!$AC$7:$AC$30</c:f>
              <c:numCache>
                <c:formatCode>#,##0</c:formatCode>
                <c:ptCount val="24"/>
                <c:pt idx="0">
                  <c:v>16200.0</c:v>
                </c:pt>
                <c:pt idx="1">
                  <c:v>15200.0</c:v>
                </c:pt>
                <c:pt idx="2">
                  <c:v>14800.0</c:v>
                </c:pt>
                <c:pt idx="3">
                  <c:v>14700.0</c:v>
                </c:pt>
                <c:pt idx="4">
                  <c:v>14700.0</c:v>
                </c:pt>
                <c:pt idx="5">
                  <c:v>14700.0</c:v>
                </c:pt>
                <c:pt idx="6">
                  <c:v>14500.0</c:v>
                </c:pt>
                <c:pt idx="7">
                  <c:v>15800.0</c:v>
                </c:pt>
                <c:pt idx="8">
                  <c:v>17700.0</c:v>
                </c:pt>
                <c:pt idx="9">
                  <c:v>18000.0</c:v>
                </c:pt>
                <c:pt idx="10">
                  <c:v>19200.0</c:v>
                </c:pt>
                <c:pt idx="11">
                  <c:v>19100.0</c:v>
                </c:pt>
                <c:pt idx="12">
                  <c:v>18900.0</c:v>
                </c:pt>
                <c:pt idx="13">
                  <c:v>18700.0</c:v>
                </c:pt>
                <c:pt idx="14">
                  <c:v>18200.0</c:v>
                </c:pt>
                <c:pt idx="15">
                  <c:v>19700.0</c:v>
                </c:pt>
                <c:pt idx="16">
                  <c:v>17900.0</c:v>
                </c:pt>
                <c:pt idx="17">
                  <c:v>17900.0</c:v>
                </c:pt>
                <c:pt idx="18">
                  <c:v>19900.0</c:v>
                </c:pt>
                <c:pt idx="19">
                  <c:v>22800.0</c:v>
                </c:pt>
                <c:pt idx="20">
                  <c:v>21200.0</c:v>
                </c:pt>
                <c:pt idx="21">
                  <c:v>20100.0</c:v>
                </c:pt>
                <c:pt idx="22">
                  <c:v>18900.0</c:v>
                </c:pt>
                <c:pt idx="23">
                  <c:v>17500.0</c:v>
                </c:pt>
              </c:numCache>
            </c:numRef>
          </c:val>
          <c:smooth val="0"/>
        </c:ser>
        <c:ser>
          <c:idx val="22"/>
          <c:order val="3"/>
          <c:tx>
            <c:strRef>
              <c:f>agost2010!$AQ$4:$AQ$5</c:f>
              <c:strCache>
                <c:ptCount val="1"/>
                <c:pt idx="0">
                  <c:v>Máxima Sabads</c:v>
                </c:pt>
              </c:strCache>
            </c:strRef>
          </c:tx>
          <c:val>
            <c:numRef>
              <c:f>agost2010!$AQ$7:$AQ$30</c:f>
              <c:numCache>
                <c:formatCode>#,##0</c:formatCode>
                <c:ptCount val="24"/>
                <c:pt idx="0">
                  <c:v>16400.0</c:v>
                </c:pt>
                <c:pt idx="1">
                  <c:v>15600.0</c:v>
                </c:pt>
                <c:pt idx="2">
                  <c:v>15300.0</c:v>
                </c:pt>
                <c:pt idx="3">
                  <c:v>15200.0</c:v>
                </c:pt>
                <c:pt idx="4">
                  <c:v>14900.0</c:v>
                </c:pt>
                <c:pt idx="5">
                  <c:v>14800.0</c:v>
                </c:pt>
                <c:pt idx="6">
                  <c:v>14500.0</c:v>
                </c:pt>
                <c:pt idx="7">
                  <c:v>16200.0</c:v>
                </c:pt>
                <c:pt idx="8">
                  <c:v>18400.0</c:v>
                </c:pt>
                <c:pt idx="9">
                  <c:v>18400.0</c:v>
                </c:pt>
                <c:pt idx="10">
                  <c:v>19200.0</c:v>
                </c:pt>
                <c:pt idx="11">
                  <c:v>19700.0</c:v>
                </c:pt>
                <c:pt idx="12">
                  <c:v>20800.0</c:v>
                </c:pt>
                <c:pt idx="13">
                  <c:v>18700.0</c:v>
                </c:pt>
                <c:pt idx="14">
                  <c:v>18300.0</c:v>
                </c:pt>
                <c:pt idx="15">
                  <c:v>19700.0</c:v>
                </c:pt>
                <c:pt idx="16">
                  <c:v>17900.0</c:v>
                </c:pt>
                <c:pt idx="17">
                  <c:v>17900.0</c:v>
                </c:pt>
                <c:pt idx="18">
                  <c:v>19900.0</c:v>
                </c:pt>
                <c:pt idx="19">
                  <c:v>22800.0</c:v>
                </c:pt>
                <c:pt idx="20">
                  <c:v>21400.0</c:v>
                </c:pt>
                <c:pt idx="21">
                  <c:v>20300.0</c:v>
                </c:pt>
                <c:pt idx="22">
                  <c:v>18900.0</c:v>
                </c:pt>
                <c:pt idx="23">
                  <c:v>17500.0</c:v>
                </c:pt>
              </c:numCache>
            </c:numRef>
          </c:val>
          <c:smooth val="0"/>
        </c:ser>
        <c:ser>
          <c:idx val="0"/>
          <c:order val="4"/>
          <c:tx>
            <c:strRef>
              <c:f>agost2010!$AJ$5</c:f>
              <c:strCache>
                <c:ptCount val="1"/>
              </c:strCache>
            </c:strRef>
          </c:tx>
          <c:val>
            <c:numRef>
              <c:f>agost2010!$AJ$7:$AJ$30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3286600"/>
        <c:axId val="-2053283480"/>
      </c:lineChart>
      <c:catAx>
        <c:axId val="-2053286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53283480"/>
        <c:crosses val="autoZero"/>
        <c:auto val="1"/>
        <c:lblAlgn val="ctr"/>
        <c:lblOffset val="100"/>
        <c:noMultiLvlLbl val="0"/>
      </c:catAx>
      <c:valAx>
        <c:axId val="-20532834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532866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-DOMINGOS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agost2010!$B$5</c:f>
              <c:strCache>
                <c:ptCount val="1"/>
                <c:pt idx="0">
                  <c:v>1/Ago/2010</c:v>
                </c:pt>
              </c:strCache>
            </c:strRef>
          </c:tx>
          <c:val>
            <c:numRef>
              <c:f>agost2010!$B$7:$B$30</c:f>
              <c:numCache>
                <c:formatCode>#,##0</c:formatCode>
                <c:ptCount val="24"/>
                <c:pt idx="0">
                  <c:v>16000.0</c:v>
                </c:pt>
                <c:pt idx="1">
                  <c:v>15700.0</c:v>
                </c:pt>
                <c:pt idx="2">
                  <c:v>15200.0</c:v>
                </c:pt>
                <c:pt idx="3">
                  <c:v>15100.0</c:v>
                </c:pt>
                <c:pt idx="4">
                  <c:v>15000.0</c:v>
                </c:pt>
                <c:pt idx="5">
                  <c:v>14900.0</c:v>
                </c:pt>
                <c:pt idx="6">
                  <c:v>14500.0</c:v>
                </c:pt>
                <c:pt idx="7">
                  <c:v>15100.0</c:v>
                </c:pt>
                <c:pt idx="8">
                  <c:v>16600.0</c:v>
                </c:pt>
                <c:pt idx="9">
                  <c:v>17000.0</c:v>
                </c:pt>
                <c:pt idx="10">
                  <c:v>17400.0</c:v>
                </c:pt>
                <c:pt idx="11">
                  <c:v>19000.0</c:v>
                </c:pt>
                <c:pt idx="12">
                  <c:v>18200.0</c:v>
                </c:pt>
                <c:pt idx="13">
                  <c:v>17900.0</c:v>
                </c:pt>
                <c:pt idx="14">
                  <c:v>17400.0</c:v>
                </c:pt>
                <c:pt idx="15">
                  <c:v>17000.0</c:v>
                </c:pt>
                <c:pt idx="16">
                  <c:v>16900.0</c:v>
                </c:pt>
                <c:pt idx="17">
                  <c:v>16900.0</c:v>
                </c:pt>
                <c:pt idx="18">
                  <c:v>17700.0</c:v>
                </c:pt>
                <c:pt idx="19">
                  <c:v>21000.0</c:v>
                </c:pt>
                <c:pt idx="20">
                  <c:v>21100.0</c:v>
                </c:pt>
                <c:pt idx="21">
                  <c:v>19800.0</c:v>
                </c:pt>
                <c:pt idx="22">
                  <c:v>18500.0</c:v>
                </c:pt>
                <c:pt idx="23">
                  <c:v>17300.0</c:v>
                </c:pt>
              </c:numCache>
            </c:numRef>
          </c:val>
          <c:smooth val="0"/>
        </c:ser>
        <c:ser>
          <c:idx val="20"/>
          <c:order val="1"/>
          <c:tx>
            <c:strRef>
              <c:f>agost2010!$W$5</c:f>
              <c:strCache>
                <c:ptCount val="1"/>
                <c:pt idx="0">
                  <c:v>22/Ago/2010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agost2010!$W$7:$W$30</c:f>
              <c:numCache>
                <c:formatCode>#,##0</c:formatCode>
                <c:ptCount val="24"/>
                <c:pt idx="0">
                  <c:v>13800.0</c:v>
                </c:pt>
                <c:pt idx="1">
                  <c:v>14600.0</c:v>
                </c:pt>
                <c:pt idx="2">
                  <c:v>14400.0</c:v>
                </c:pt>
                <c:pt idx="3">
                  <c:v>14200.0</c:v>
                </c:pt>
                <c:pt idx="4">
                  <c:v>14000.0</c:v>
                </c:pt>
                <c:pt idx="5">
                  <c:v>13800.0</c:v>
                </c:pt>
                <c:pt idx="6">
                  <c:v>13700.0</c:v>
                </c:pt>
                <c:pt idx="7">
                  <c:v>14600.0</c:v>
                </c:pt>
                <c:pt idx="8">
                  <c:v>15800.0</c:v>
                </c:pt>
                <c:pt idx="9">
                  <c:v>16400.0</c:v>
                </c:pt>
                <c:pt idx="10">
                  <c:v>16600.0</c:v>
                </c:pt>
                <c:pt idx="11">
                  <c:v>17300.0</c:v>
                </c:pt>
                <c:pt idx="12">
                  <c:v>17900.0</c:v>
                </c:pt>
                <c:pt idx="13">
                  <c:v>17300.0</c:v>
                </c:pt>
                <c:pt idx="14">
                  <c:v>17100.0</c:v>
                </c:pt>
                <c:pt idx="15">
                  <c:v>20800.0</c:v>
                </c:pt>
                <c:pt idx="16">
                  <c:v>16700.0</c:v>
                </c:pt>
                <c:pt idx="17">
                  <c:v>16500.0</c:v>
                </c:pt>
                <c:pt idx="18">
                  <c:v>17700.0</c:v>
                </c:pt>
                <c:pt idx="19">
                  <c:v>20300.0</c:v>
                </c:pt>
                <c:pt idx="20">
                  <c:v>20300.0</c:v>
                </c:pt>
                <c:pt idx="21">
                  <c:v>19700.0</c:v>
                </c:pt>
                <c:pt idx="22">
                  <c:v>18200.0</c:v>
                </c:pt>
                <c:pt idx="23">
                  <c:v>16700.0</c:v>
                </c:pt>
              </c:numCache>
            </c:numRef>
          </c:val>
          <c:smooth val="0"/>
        </c:ser>
        <c:ser>
          <c:idx val="21"/>
          <c:order val="2"/>
          <c:tx>
            <c:strRef>
              <c:f>agost2010!$AD$5</c:f>
              <c:strCache>
                <c:ptCount val="1"/>
                <c:pt idx="0">
                  <c:v>29/Ago/2010</c:v>
                </c:pt>
              </c:strCache>
            </c:strRef>
          </c:tx>
          <c:cat>
            <c:strRef>
              <c:f>agost2010!$A$7:$A$30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agost2010!$AD$7:$AD$30</c:f>
              <c:numCache>
                <c:formatCode>#,##0</c:formatCode>
                <c:ptCount val="24"/>
                <c:pt idx="0">
                  <c:v>16600.0</c:v>
                </c:pt>
                <c:pt idx="1">
                  <c:v>15300.0</c:v>
                </c:pt>
                <c:pt idx="2">
                  <c:v>15100.0</c:v>
                </c:pt>
                <c:pt idx="3">
                  <c:v>15000.0</c:v>
                </c:pt>
                <c:pt idx="4">
                  <c:v>15000.0</c:v>
                </c:pt>
                <c:pt idx="5">
                  <c:v>14800.0</c:v>
                </c:pt>
                <c:pt idx="6">
                  <c:v>14400.0</c:v>
                </c:pt>
                <c:pt idx="7">
                  <c:v>15000.0</c:v>
                </c:pt>
                <c:pt idx="8">
                  <c:v>16400.0</c:v>
                </c:pt>
                <c:pt idx="9">
                  <c:v>17000.0</c:v>
                </c:pt>
                <c:pt idx="10">
                  <c:v>17300.0</c:v>
                </c:pt>
                <c:pt idx="11">
                  <c:v>17900.0</c:v>
                </c:pt>
                <c:pt idx="12">
                  <c:v>19300.0</c:v>
                </c:pt>
                <c:pt idx="13">
                  <c:v>18100.0</c:v>
                </c:pt>
                <c:pt idx="14">
                  <c:v>17600.0</c:v>
                </c:pt>
                <c:pt idx="15">
                  <c:v>17200.0</c:v>
                </c:pt>
                <c:pt idx="16">
                  <c:v>16900.0</c:v>
                </c:pt>
                <c:pt idx="17">
                  <c:v>16900.0</c:v>
                </c:pt>
                <c:pt idx="18">
                  <c:v>18900.0</c:v>
                </c:pt>
                <c:pt idx="19">
                  <c:v>21000.0</c:v>
                </c:pt>
                <c:pt idx="20">
                  <c:v>21000.0</c:v>
                </c:pt>
                <c:pt idx="21">
                  <c:v>20500.0</c:v>
                </c:pt>
                <c:pt idx="22">
                  <c:v>18600.0</c:v>
                </c:pt>
                <c:pt idx="23">
                  <c:v>17300.0</c:v>
                </c:pt>
              </c:numCache>
            </c:numRef>
          </c:val>
          <c:smooth val="0"/>
        </c:ser>
        <c:ser>
          <c:idx val="22"/>
          <c:order val="3"/>
          <c:tx>
            <c:strRef>
              <c:f>agost2010!$AR$4:$AR$5</c:f>
              <c:strCache>
                <c:ptCount val="1"/>
                <c:pt idx="0">
                  <c:v>Máxima Domingos</c:v>
                </c:pt>
              </c:strCache>
            </c:strRef>
          </c:tx>
          <c:val>
            <c:numRef>
              <c:f>agost2010!$AR$7:$AR$30</c:f>
              <c:numCache>
                <c:formatCode>#,##0</c:formatCode>
                <c:ptCount val="24"/>
                <c:pt idx="0">
                  <c:v>16600.0</c:v>
                </c:pt>
                <c:pt idx="1">
                  <c:v>15600.0</c:v>
                </c:pt>
                <c:pt idx="2">
                  <c:v>15300.0</c:v>
                </c:pt>
                <c:pt idx="3">
                  <c:v>15000.0</c:v>
                </c:pt>
                <c:pt idx="4">
                  <c:v>15800.0</c:v>
                </c:pt>
                <c:pt idx="5">
                  <c:v>14800.0</c:v>
                </c:pt>
                <c:pt idx="6">
                  <c:v>14400.0</c:v>
                </c:pt>
                <c:pt idx="7">
                  <c:v>15000.0</c:v>
                </c:pt>
                <c:pt idx="8">
                  <c:v>16400.0</c:v>
                </c:pt>
                <c:pt idx="9">
                  <c:v>17000.0</c:v>
                </c:pt>
                <c:pt idx="10">
                  <c:v>17300.0</c:v>
                </c:pt>
                <c:pt idx="11">
                  <c:v>17900.0</c:v>
                </c:pt>
                <c:pt idx="12">
                  <c:v>19300.0</c:v>
                </c:pt>
                <c:pt idx="13">
                  <c:v>18100.0</c:v>
                </c:pt>
                <c:pt idx="14">
                  <c:v>17600.0</c:v>
                </c:pt>
                <c:pt idx="15">
                  <c:v>20800.0</c:v>
                </c:pt>
                <c:pt idx="16">
                  <c:v>16900.0</c:v>
                </c:pt>
                <c:pt idx="17">
                  <c:v>17100.0</c:v>
                </c:pt>
                <c:pt idx="18">
                  <c:v>18900.0</c:v>
                </c:pt>
                <c:pt idx="19">
                  <c:v>21000.0</c:v>
                </c:pt>
                <c:pt idx="20">
                  <c:v>21000.0</c:v>
                </c:pt>
                <c:pt idx="21">
                  <c:v>20500.0</c:v>
                </c:pt>
                <c:pt idx="22">
                  <c:v>18600.0</c:v>
                </c:pt>
                <c:pt idx="23">
                  <c:v>17300.0</c:v>
                </c:pt>
              </c:numCache>
            </c:numRef>
          </c:val>
          <c:smooth val="0"/>
        </c:ser>
        <c:ser>
          <c:idx val="1"/>
          <c:order val="4"/>
          <c:tx>
            <c:strRef>
              <c:f>agost2010!$AK$5</c:f>
              <c:strCache>
                <c:ptCount val="1"/>
              </c:strCache>
            </c:strRef>
          </c:tx>
          <c:val>
            <c:numRef>
              <c:f>agost2010!$AK$7:$AK$30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3240376"/>
        <c:axId val="-2053237320"/>
      </c:lineChart>
      <c:catAx>
        <c:axId val="-2053240376"/>
        <c:scaling>
          <c:orientation val="minMax"/>
        </c:scaling>
        <c:delete val="0"/>
        <c:axPos val="b"/>
        <c:majorTickMark val="none"/>
        <c:minorTickMark val="none"/>
        <c:tickLblPos val="nextTo"/>
        <c:crossAx val="-2053237320"/>
        <c:crosses val="autoZero"/>
        <c:auto val="1"/>
        <c:lblAlgn val="ctr"/>
        <c:lblOffset val="100"/>
        <c:noMultiLvlLbl val="0"/>
      </c:catAx>
      <c:valAx>
        <c:axId val="-20532373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532403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Diagrama de Carga- DIAS DE SEMANA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'set2010'!$C$5</c:f>
              <c:strCache>
                <c:ptCount val="1"/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'set2010'!$C$7:$C$30</c:f>
            </c:numRef>
          </c:val>
          <c:smooth val="0"/>
        </c:ser>
        <c:ser>
          <c:idx val="1"/>
          <c:order val="1"/>
          <c:tx>
            <c:strRef>
              <c:f>'set2010'!$D$5</c:f>
              <c:strCache>
                <c:ptCount val="1"/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'set2010'!$D$7:$D$30</c:f>
            </c:numRef>
          </c:val>
          <c:smooth val="0"/>
        </c:ser>
        <c:ser>
          <c:idx val="2"/>
          <c:order val="2"/>
          <c:tx>
            <c:strRef>
              <c:f>'set2010'!$E$5</c:f>
              <c:strCache>
                <c:ptCount val="1"/>
                <c:pt idx="0">
                  <c:v>1/Set/2010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'set2010'!$E$7:$E$30</c:f>
              <c:numCache>
                <c:formatCode>#,##0</c:formatCode>
                <c:ptCount val="24"/>
                <c:pt idx="0">
                  <c:v>16600.0</c:v>
                </c:pt>
                <c:pt idx="1">
                  <c:v>16000.0</c:v>
                </c:pt>
                <c:pt idx="2">
                  <c:v>15500.0</c:v>
                </c:pt>
                <c:pt idx="3">
                  <c:v>15200.0</c:v>
                </c:pt>
                <c:pt idx="4">
                  <c:v>15000.0</c:v>
                </c:pt>
                <c:pt idx="5">
                  <c:v>15400.0</c:v>
                </c:pt>
                <c:pt idx="6">
                  <c:v>15800.0</c:v>
                </c:pt>
                <c:pt idx="7">
                  <c:v>19000.0</c:v>
                </c:pt>
                <c:pt idx="8">
                  <c:v>22000.0</c:v>
                </c:pt>
                <c:pt idx="9">
                  <c:v>22700.0</c:v>
                </c:pt>
                <c:pt idx="10">
                  <c:v>22700.0</c:v>
                </c:pt>
                <c:pt idx="11">
                  <c:v>23200.0</c:v>
                </c:pt>
                <c:pt idx="12">
                  <c:v>12900.0</c:v>
                </c:pt>
                <c:pt idx="13">
                  <c:v>14800.0</c:v>
                </c:pt>
                <c:pt idx="14">
                  <c:v>21300.0</c:v>
                </c:pt>
                <c:pt idx="15">
                  <c:v>23200.0</c:v>
                </c:pt>
                <c:pt idx="16">
                  <c:v>22800.0</c:v>
                </c:pt>
                <c:pt idx="17">
                  <c:v>21800.0</c:v>
                </c:pt>
                <c:pt idx="18">
                  <c:v>22000.0</c:v>
                </c:pt>
                <c:pt idx="19">
                  <c:v>23000.0</c:v>
                </c:pt>
                <c:pt idx="20">
                  <c:v>22500.0</c:v>
                </c:pt>
                <c:pt idx="21">
                  <c:v>21200.0</c:v>
                </c:pt>
                <c:pt idx="22">
                  <c:v>19300.0</c:v>
                </c:pt>
                <c:pt idx="23">
                  <c:v>12500.0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'set2010'!$F$5</c:f>
              <c:strCache>
                <c:ptCount val="1"/>
                <c:pt idx="0">
                  <c:v>2/Set/2010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'set2010'!$F$7:$F$30</c:f>
              <c:numCache>
                <c:formatCode>#,##0</c:formatCode>
                <c:ptCount val="24"/>
                <c:pt idx="0">
                  <c:v>11900.0</c:v>
                </c:pt>
                <c:pt idx="1">
                  <c:v>11700.0</c:v>
                </c:pt>
                <c:pt idx="2">
                  <c:v>11200.0</c:v>
                </c:pt>
                <c:pt idx="3">
                  <c:v>11200.0</c:v>
                </c:pt>
                <c:pt idx="4">
                  <c:v>11200.0</c:v>
                </c:pt>
                <c:pt idx="5">
                  <c:v>11200.0</c:v>
                </c:pt>
                <c:pt idx="6">
                  <c:v>11700.0</c:v>
                </c:pt>
                <c:pt idx="7">
                  <c:v>13600.0</c:v>
                </c:pt>
                <c:pt idx="8">
                  <c:v>16700.0</c:v>
                </c:pt>
                <c:pt idx="9">
                  <c:v>16900.0</c:v>
                </c:pt>
                <c:pt idx="10">
                  <c:v>17100.0</c:v>
                </c:pt>
                <c:pt idx="11">
                  <c:v>17600.0</c:v>
                </c:pt>
                <c:pt idx="12">
                  <c:v>17300.0</c:v>
                </c:pt>
                <c:pt idx="13">
                  <c:v>17000.0</c:v>
                </c:pt>
                <c:pt idx="14">
                  <c:v>23500.0</c:v>
                </c:pt>
                <c:pt idx="15">
                  <c:v>23200.0</c:v>
                </c:pt>
                <c:pt idx="16">
                  <c:v>21300.0</c:v>
                </c:pt>
                <c:pt idx="17">
                  <c:v>20500.0</c:v>
                </c:pt>
                <c:pt idx="18">
                  <c:v>21400.0</c:v>
                </c:pt>
                <c:pt idx="19">
                  <c:v>23100.0</c:v>
                </c:pt>
                <c:pt idx="20">
                  <c:v>22400.0</c:v>
                </c:pt>
                <c:pt idx="21">
                  <c:v>21300.0</c:v>
                </c:pt>
                <c:pt idx="22">
                  <c:v>19500.0</c:v>
                </c:pt>
                <c:pt idx="23">
                  <c:v>18100.0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'set2010'!$G$5</c:f>
              <c:strCache>
                <c:ptCount val="1"/>
                <c:pt idx="0">
                  <c:v>3/Set/2010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'set2010'!$G$7:$G$30</c:f>
              <c:numCache>
                <c:formatCode>#,##0</c:formatCode>
                <c:ptCount val="24"/>
                <c:pt idx="0">
                  <c:v>16100.0</c:v>
                </c:pt>
                <c:pt idx="1">
                  <c:v>16300.0</c:v>
                </c:pt>
                <c:pt idx="2">
                  <c:v>16000.0</c:v>
                </c:pt>
                <c:pt idx="3">
                  <c:v>15600.0</c:v>
                </c:pt>
                <c:pt idx="4">
                  <c:v>15600.0</c:v>
                </c:pt>
                <c:pt idx="5">
                  <c:v>15800.0</c:v>
                </c:pt>
                <c:pt idx="6">
                  <c:v>16400.0</c:v>
                </c:pt>
                <c:pt idx="7">
                  <c:v>19600.0</c:v>
                </c:pt>
                <c:pt idx="8">
                  <c:v>23400.0</c:v>
                </c:pt>
                <c:pt idx="9">
                  <c:v>24000.0</c:v>
                </c:pt>
                <c:pt idx="10">
                  <c:v>23500.0</c:v>
                </c:pt>
                <c:pt idx="11">
                  <c:v>23900.0</c:v>
                </c:pt>
                <c:pt idx="12">
                  <c:v>23400.0</c:v>
                </c:pt>
                <c:pt idx="13">
                  <c:v>23100.0</c:v>
                </c:pt>
                <c:pt idx="14">
                  <c:v>23600.0</c:v>
                </c:pt>
                <c:pt idx="15">
                  <c:v>22700.0</c:v>
                </c:pt>
                <c:pt idx="16">
                  <c:v>21600.0</c:v>
                </c:pt>
                <c:pt idx="17">
                  <c:v>21100.0</c:v>
                </c:pt>
                <c:pt idx="18">
                  <c:v>23400.0</c:v>
                </c:pt>
                <c:pt idx="19">
                  <c:v>23100.0</c:v>
                </c:pt>
                <c:pt idx="20">
                  <c:v>22500.0</c:v>
                </c:pt>
                <c:pt idx="21">
                  <c:v>21300.0</c:v>
                </c:pt>
                <c:pt idx="22">
                  <c:v>19600.0</c:v>
                </c:pt>
                <c:pt idx="23">
                  <c:v>17100.0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'set2010'!$J$5</c:f>
              <c:strCache>
                <c:ptCount val="1"/>
                <c:pt idx="0">
                  <c:v>6/Set/2010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'set2010'!$J$7:$J$30</c:f>
              <c:numCache>
                <c:formatCode>#,##0</c:formatCode>
                <c:ptCount val="24"/>
                <c:pt idx="0">
                  <c:v>16000.0</c:v>
                </c:pt>
                <c:pt idx="1">
                  <c:v>15200.0</c:v>
                </c:pt>
                <c:pt idx="2">
                  <c:v>14900.0</c:v>
                </c:pt>
                <c:pt idx="3">
                  <c:v>14900.0</c:v>
                </c:pt>
                <c:pt idx="4">
                  <c:v>14800.0</c:v>
                </c:pt>
                <c:pt idx="5">
                  <c:v>15200.0</c:v>
                </c:pt>
                <c:pt idx="6">
                  <c:v>15700.0</c:v>
                </c:pt>
                <c:pt idx="7">
                  <c:v>19600.0</c:v>
                </c:pt>
                <c:pt idx="8">
                  <c:v>22600.0</c:v>
                </c:pt>
                <c:pt idx="9">
                  <c:v>23600.0</c:v>
                </c:pt>
                <c:pt idx="10">
                  <c:v>23600.0</c:v>
                </c:pt>
                <c:pt idx="11">
                  <c:v>23300.0</c:v>
                </c:pt>
                <c:pt idx="12">
                  <c:v>23000.0</c:v>
                </c:pt>
                <c:pt idx="13">
                  <c:v>23400.0</c:v>
                </c:pt>
                <c:pt idx="14">
                  <c:v>23900.0</c:v>
                </c:pt>
                <c:pt idx="15">
                  <c:v>23200.0</c:v>
                </c:pt>
                <c:pt idx="16">
                  <c:v>23000.0</c:v>
                </c:pt>
                <c:pt idx="17">
                  <c:v>20700.0</c:v>
                </c:pt>
                <c:pt idx="18">
                  <c:v>21600.0</c:v>
                </c:pt>
                <c:pt idx="19">
                  <c:v>22700.0</c:v>
                </c:pt>
                <c:pt idx="20">
                  <c:v>21700.0</c:v>
                </c:pt>
                <c:pt idx="21">
                  <c:v>21000.0</c:v>
                </c:pt>
                <c:pt idx="22">
                  <c:v>20400.0</c:v>
                </c:pt>
                <c:pt idx="23">
                  <c:v>17400.0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'set2010'!$K$5</c:f>
              <c:strCache>
                <c:ptCount val="1"/>
                <c:pt idx="0">
                  <c:v>7/Set/2010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'set2010'!$K$7:$K$30</c:f>
              <c:numCache>
                <c:formatCode>#,##0</c:formatCode>
                <c:ptCount val="24"/>
                <c:pt idx="0">
                  <c:v>16500.0</c:v>
                </c:pt>
                <c:pt idx="1">
                  <c:v>15900.0</c:v>
                </c:pt>
                <c:pt idx="2">
                  <c:v>15500.0</c:v>
                </c:pt>
                <c:pt idx="3">
                  <c:v>15500.0</c:v>
                </c:pt>
                <c:pt idx="4">
                  <c:v>15500.0</c:v>
                </c:pt>
                <c:pt idx="5">
                  <c:v>15500.0</c:v>
                </c:pt>
                <c:pt idx="6">
                  <c:v>16200.0</c:v>
                </c:pt>
                <c:pt idx="7">
                  <c:v>19300.0</c:v>
                </c:pt>
                <c:pt idx="8">
                  <c:v>23100.0</c:v>
                </c:pt>
                <c:pt idx="9">
                  <c:v>22900.0</c:v>
                </c:pt>
                <c:pt idx="10">
                  <c:v>23600.0</c:v>
                </c:pt>
                <c:pt idx="11">
                  <c:v>24200.0</c:v>
                </c:pt>
                <c:pt idx="12">
                  <c:v>17900.0</c:v>
                </c:pt>
                <c:pt idx="13">
                  <c:v>17600.0</c:v>
                </c:pt>
                <c:pt idx="14">
                  <c:v>20900.0</c:v>
                </c:pt>
                <c:pt idx="15">
                  <c:v>21100.0</c:v>
                </c:pt>
                <c:pt idx="16">
                  <c:v>20600.0</c:v>
                </c:pt>
                <c:pt idx="17">
                  <c:v>19800.0</c:v>
                </c:pt>
                <c:pt idx="18">
                  <c:v>20800.0</c:v>
                </c:pt>
                <c:pt idx="19">
                  <c:v>22100.0</c:v>
                </c:pt>
                <c:pt idx="20">
                  <c:v>21200.0</c:v>
                </c:pt>
                <c:pt idx="21">
                  <c:v>20000.0</c:v>
                </c:pt>
                <c:pt idx="22">
                  <c:v>18000.0</c:v>
                </c:pt>
                <c:pt idx="23">
                  <c:v>16800.0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'set2010'!$L$5</c:f>
              <c:strCache>
                <c:ptCount val="1"/>
                <c:pt idx="0">
                  <c:v>8/Set/2010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'set2010'!$L$7:$L$30</c:f>
              <c:numCache>
                <c:formatCode>#,##0</c:formatCode>
                <c:ptCount val="24"/>
                <c:pt idx="0">
                  <c:v>15700.0</c:v>
                </c:pt>
                <c:pt idx="1">
                  <c:v>15400.0</c:v>
                </c:pt>
                <c:pt idx="2">
                  <c:v>14800.0</c:v>
                </c:pt>
                <c:pt idx="3">
                  <c:v>14400.0</c:v>
                </c:pt>
                <c:pt idx="4">
                  <c:v>14300.0</c:v>
                </c:pt>
                <c:pt idx="5">
                  <c:v>14600.0</c:v>
                </c:pt>
                <c:pt idx="6">
                  <c:v>15800.0</c:v>
                </c:pt>
                <c:pt idx="7">
                  <c:v>19300.0</c:v>
                </c:pt>
                <c:pt idx="8">
                  <c:v>22900.0</c:v>
                </c:pt>
                <c:pt idx="9">
                  <c:v>22700.0</c:v>
                </c:pt>
                <c:pt idx="10">
                  <c:v>22100.0</c:v>
                </c:pt>
                <c:pt idx="11">
                  <c:v>22200.0</c:v>
                </c:pt>
                <c:pt idx="12">
                  <c:v>21700.0</c:v>
                </c:pt>
                <c:pt idx="13">
                  <c:v>21200.0</c:v>
                </c:pt>
                <c:pt idx="14">
                  <c:v>21800.0</c:v>
                </c:pt>
                <c:pt idx="15">
                  <c:v>21400.0</c:v>
                </c:pt>
                <c:pt idx="16">
                  <c:v>20600.0</c:v>
                </c:pt>
                <c:pt idx="17">
                  <c:v>18900.0</c:v>
                </c:pt>
                <c:pt idx="18">
                  <c:v>20300.0</c:v>
                </c:pt>
                <c:pt idx="19">
                  <c:v>21400.0</c:v>
                </c:pt>
                <c:pt idx="20">
                  <c:v>20300.0</c:v>
                </c:pt>
                <c:pt idx="21">
                  <c:v>19600.0</c:v>
                </c:pt>
                <c:pt idx="22">
                  <c:v>17500.0</c:v>
                </c:pt>
                <c:pt idx="23">
                  <c:v>16000.0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'set2010'!$M$5</c:f>
              <c:strCache>
                <c:ptCount val="1"/>
                <c:pt idx="0">
                  <c:v>9/Set/2010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'set2010'!$M$7:$M$30</c:f>
              <c:numCache>
                <c:formatCode>#,##0</c:formatCode>
                <c:ptCount val="24"/>
                <c:pt idx="0">
                  <c:v>15000.0</c:v>
                </c:pt>
                <c:pt idx="1">
                  <c:v>14600.0</c:v>
                </c:pt>
                <c:pt idx="2">
                  <c:v>14500.0</c:v>
                </c:pt>
                <c:pt idx="3">
                  <c:v>14400.0</c:v>
                </c:pt>
                <c:pt idx="4">
                  <c:v>14200.0</c:v>
                </c:pt>
                <c:pt idx="5">
                  <c:v>14400.0</c:v>
                </c:pt>
                <c:pt idx="6">
                  <c:v>15100.0</c:v>
                </c:pt>
                <c:pt idx="7">
                  <c:v>19100.0</c:v>
                </c:pt>
                <c:pt idx="8">
                  <c:v>21800.0</c:v>
                </c:pt>
                <c:pt idx="9">
                  <c:v>14200.0</c:v>
                </c:pt>
                <c:pt idx="10">
                  <c:v>15500.0</c:v>
                </c:pt>
                <c:pt idx="11">
                  <c:v>21300.0</c:v>
                </c:pt>
                <c:pt idx="12">
                  <c:v>20400.0</c:v>
                </c:pt>
                <c:pt idx="13">
                  <c:v>19900.0</c:v>
                </c:pt>
                <c:pt idx="14">
                  <c:v>22000.0</c:v>
                </c:pt>
                <c:pt idx="15">
                  <c:v>21900.0</c:v>
                </c:pt>
                <c:pt idx="16">
                  <c:v>18000.0</c:v>
                </c:pt>
                <c:pt idx="17">
                  <c:v>18900.0</c:v>
                </c:pt>
                <c:pt idx="18">
                  <c:v>20600.0</c:v>
                </c:pt>
                <c:pt idx="19">
                  <c:v>21400.0</c:v>
                </c:pt>
                <c:pt idx="20">
                  <c:v>20600.0</c:v>
                </c:pt>
                <c:pt idx="21">
                  <c:v>19700.0</c:v>
                </c:pt>
                <c:pt idx="22">
                  <c:v>17700.0</c:v>
                </c:pt>
                <c:pt idx="23">
                  <c:v>16000.0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'set2010'!$N$5</c:f>
              <c:strCache>
                <c:ptCount val="1"/>
                <c:pt idx="0">
                  <c:v>10/Set/2010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'set2010'!$N$7:$N$30</c:f>
              <c:numCache>
                <c:formatCode>#,##0</c:formatCode>
                <c:ptCount val="24"/>
                <c:pt idx="0">
                  <c:v>16300.0</c:v>
                </c:pt>
                <c:pt idx="1">
                  <c:v>14400.0</c:v>
                </c:pt>
                <c:pt idx="2">
                  <c:v>14200.0</c:v>
                </c:pt>
                <c:pt idx="3">
                  <c:v>14000.0</c:v>
                </c:pt>
                <c:pt idx="4">
                  <c:v>14000.0</c:v>
                </c:pt>
                <c:pt idx="5">
                  <c:v>14500.0</c:v>
                </c:pt>
                <c:pt idx="6">
                  <c:v>15400.0</c:v>
                </c:pt>
                <c:pt idx="7">
                  <c:v>19000.0</c:v>
                </c:pt>
                <c:pt idx="8">
                  <c:v>21200.0</c:v>
                </c:pt>
                <c:pt idx="9">
                  <c:v>22100.0</c:v>
                </c:pt>
                <c:pt idx="10">
                  <c:v>21600.0</c:v>
                </c:pt>
                <c:pt idx="11">
                  <c:v>10600.0</c:v>
                </c:pt>
                <c:pt idx="12">
                  <c:v>15700.0</c:v>
                </c:pt>
                <c:pt idx="13">
                  <c:v>21500.0</c:v>
                </c:pt>
                <c:pt idx="14">
                  <c:v>22300.0</c:v>
                </c:pt>
                <c:pt idx="15">
                  <c:v>21900.0</c:v>
                </c:pt>
                <c:pt idx="16">
                  <c:v>21000.0</c:v>
                </c:pt>
                <c:pt idx="17">
                  <c:v>20100.0</c:v>
                </c:pt>
                <c:pt idx="18">
                  <c:v>20500.0</c:v>
                </c:pt>
                <c:pt idx="19">
                  <c:v>21800.0</c:v>
                </c:pt>
                <c:pt idx="20">
                  <c:v>20400.0</c:v>
                </c:pt>
                <c:pt idx="21">
                  <c:v>20400.0</c:v>
                </c:pt>
                <c:pt idx="22">
                  <c:v>18500.0</c:v>
                </c:pt>
                <c:pt idx="23">
                  <c:v>17400.0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'set2010'!$Q$5</c:f>
              <c:strCache>
                <c:ptCount val="1"/>
                <c:pt idx="0">
                  <c:v>13/Set/2010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'set2010'!$Q$7:$Q$30</c:f>
              <c:numCache>
                <c:formatCode>#,##0</c:formatCode>
                <c:ptCount val="24"/>
                <c:pt idx="0">
                  <c:v>14500.0</c:v>
                </c:pt>
                <c:pt idx="1">
                  <c:v>12100.0</c:v>
                </c:pt>
                <c:pt idx="2">
                  <c:v>13600.0</c:v>
                </c:pt>
                <c:pt idx="3">
                  <c:v>13200.0</c:v>
                </c:pt>
                <c:pt idx="4">
                  <c:v>13200.0</c:v>
                </c:pt>
                <c:pt idx="5">
                  <c:v>13300.0</c:v>
                </c:pt>
                <c:pt idx="6">
                  <c:v>14200.0</c:v>
                </c:pt>
                <c:pt idx="7">
                  <c:v>16600.0</c:v>
                </c:pt>
                <c:pt idx="8">
                  <c:v>20700.0</c:v>
                </c:pt>
                <c:pt idx="9">
                  <c:v>22000.0</c:v>
                </c:pt>
                <c:pt idx="10">
                  <c:v>21900.0</c:v>
                </c:pt>
                <c:pt idx="11">
                  <c:v>23300.0</c:v>
                </c:pt>
                <c:pt idx="12">
                  <c:v>21900.0</c:v>
                </c:pt>
                <c:pt idx="13">
                  <c:v>21400.0</c:v>
                </c:pt>
                <c:pt idx="14">
                  <c:v>21100.0</c:v>
                </c:pt>
                <c:pt idx="15">
                  <c:v>20800.0</c:v>
                </c:pt>
                <c:pt idx="16">
                  <c:v>20300.0</c:v>
                </c:pt>
                <c:pt idx="17">
                  <c:v>19100.0</c:v>
                </c:pt>
                <c:pt idx="18">
                  <c:v>20700.0</c:v>
                </c:pt>
                <c:pt idx="19">
                  <c:v>21300.0</c:v>
                </c:pt>
                <c:pt idx="20">
                  <c:v>20300.0</c:v>
                </c:pt>
                <c:pt idx="21">
                  <c:v>19300.0</c:v>
                </c:pt>
                <c:pt idx="22">
                  <c:v>17400.0</c:v>
                </c:pt>
                <c:pt idx="23">
                  <c:v>15900.0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'set2010'!$R$5</c:f>
              <c:strCache>
                <c:ptCount val="1"/>
                <c:pt idx="0">
                  <c:v>14/Set/2010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'set2010'!$R$7:$R$30</c:f>
              <c:numCache>
                <c:formatCode>#,##0</c:formatCode>
                <c:ptCount val="24"/>
                <c:pt idx="0">
                  <c:v>14500.0</c:v>
                </c:pt>
                <c:pt idx="1">
                  <c:v>14200.0</c:v>
                </c:pt>
                <c:pt idx="2">
                  <c:v>13900.0</c:v>
                </c:pt>
                <c:pt idx="3">
                  <c:v>13800.0</c:v>
                </c:pt>
                <c:pt idx="4">
                  <c:v>13900.0</c:v>
                </c:pt>
                <c:pt idx="5">
                  <c:v>14000.0</c:v>
                </c:pt>
                <c:pt idx="6">
                  <c:v>15600.0</c:v>
                </c:pt>
                <c:pt idx="7">
                  <c:v>18300.0</c:v>
                </c:pt>
                <c:pt idx="8">
                  <c:v>21100.0</c:v>
                </c:pt>
                <c:pt idx="9">
                  <c:v>22200.0</c:v>
                </c:pt>
                <c:pt idx="10">
                  <c:v>11800.0</c:v>
                </c:pt>
                <c:pt idx="11">
                  <c:v>20000.0</c:v>
                </c:pt>
                <c:pt idx="12">
                  <c:v>21300.0</c:v>
                </c:pt>
                <c:pt idx="13">
                  <c:v>21200.0</c:v>
                </c:pt>
                <c:pt idx="14">
                  <c:v>21800.0</c:v>
                </c:pt>
                <c:pt idx="15">
                  <c:v>21400.0</c:v>
                </c:pt>
                <c:pt idx="16">
                  <c:v>21000.0</c:v>
                </c:pt>
                <c:pt idx="17">
                  <c:v>21100.0</c:v>
                </c:pt>
                <c:pt idx="18">
                  <c:v>21800.0</c:v>
                </c:pt>
                <c:pt idx="19">
                  <c:v>22700.0</c:v>
                </c:pt>
                <c:pt idx="20">
                  <c:v>21700.0</c:v>
                </c:pt>
                <c:pt idx="21">
                  <c:v>20500.0</c:v>
                </c:pt>
                <c:pt idx="22">
                  <c:v>17200.0</c:v>
                </c:pt>
                <c:pt idx="23">
                  <c:v>16500.0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'set2010'!$S$5</c:f>
              <c:strCache>
                <c:ptCount val="1"/>
                <c:pt idx="0">
                  <c:v>15/Set/2010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'set2010'!$S$7:$S$30</c:f>
              <c:numCache>
                <c:formatCode>#,##0</c:formatCode>
                <c:ptCount val="24"/>
                <c:pt idx="0">
                  <c:v>15600.0</c:v>
                </c:pt>
                <c:pt idx="1">
                  <c:v>14800.0</c:v>
                </c:pt>
                <c:pt idx="2">
                  <c:v>14600.0</c:v>
                </c:pt>
                <c:pt idx="3">
                  <c:v>14400.0</c:v>
                </c:pt>
                <c:pt idx="4">
                  <c:v>14400.0</c:v>
                </c:pt>
                <c:pt idx="5">
                  <c:v>14700.0</c:v>
                </c:pt>
                <c:pt idx="6">
                  <c:v>15500.0</c:v>
                </c:pt>
                <c:pt idx="7">
                  <c:v>19100.0</c:v>
                </c:pt>
                <c:pt idx="8">
                  <c:v>21900.0</c:v>
                </c:pt>
                <c:pt idx="9">
                  <c:v>22300.0</c:v>
                </c:pt>
                <c:pt idx="10">
                  <c:v>23000.0</c:v>
                </c:pt>
                <c:pt idx="11">
                  <c:v>24400.0</c:v>
                </c:pt>
                <c:pt idx="12">
                  <c:v>23100.0</c:v>
                </c:pt>
                <c:pt idx="13">
                  <c:v>23900.0</c:v>
                </c:pt>
                <c:pt idx="14">
                  <c:v>23100.0</c:v>
                </c:pt>
                <c:pt idx="15">
                  <c:v>22300.0</c:v>
                </c:pt>
                <c:pt idx="16">
                  <c:v>22000.0</c:v>
                </c:pt>
                <c:pt idx="17">
                  <c:v>19300.0</c:v>
                </c:pt>
                <c:pt idx="18">
                  <c:v>21500.0</c:v>
                </c:pt>
                <c:pt idx="19">
                  <c:v>22400.0</c:v>
                </c:pt>
                <c:pt idx="20">
                  <c:v>21300.0</c:v>
                </c:pt>
                <c:pt idx="21">
                  <c:v>20500.0</c:v>
                </c:pt>
                <c:pt idx="22">
                  <c:v>18700.0</c:v>
                </c:pt>
                <c:pt idx="23">
                  <c:v>16800.0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'set2010'!$T$5</c:f>
              <c:strCache>
                <c:ptCount val="1"/>
                <c:pt idx="0">
                  <c:v>16/Set/2010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'set2010'!$T$7:$T$30</c:f>
              <c:numCache>
                <c:formatCode>#,##0</c:formatCode>
                <c:ptCount val="24"/>
                <c:pt idx="0">
                  <c:v>15500.0</c:v>
                </c:pt>
                <c:pt idx="1">
                  <c:v>14900.0</c:v>
                </c:pt>
                <c:pt idx="2">
                  <c:v>14700.0</c:v>
                </c:pt>
                <c:pt idx="3">
                  <c:v>14600.0</c:v>
                </c:pt>
                <c:pt idx="4">
                  <c:v>14500.0</c:v>
                </c:pt>
                <c:pt idx="5">
                  <c:v>14900.0</c:v>
                </c:pt>
                <c:pt idx="6">
                  <c:v>15400.0</c:v>
                </c:pt>
                <c:pt idx="7">
                  <c:v>19200.0</c:v>
                </c:pt>
                <c:pt idx="8">
                  <c:v>22500.0</c:v>
                </c:pt>
                <c:pt idx="9">
                  <c:v>22800.0</c:v>
                </c:pt>
                <c:pt idx="10">
                  <c:v>23600.0</c:v>
                </c:pt>
                <c:pt idx="11">
                  <c:v>23700.0</c:v>
                </c:pt>
                <c:pt idx="12">
                  <c:v>22700.0</c:v>
                </c:pt>
                <c:pt idx="13">
                  <c:v>22600.0</c:v>
                </c:pt>
                <c:pt idx="14">
                  <c:v>23000.0</c:v>
                </c:pt>
                <c:pt idx="15">
                  <c:v>22200.0</c:v>
                </c:pt>
                <c:pt idx="16">
                  <c:v>21200.0</c:v>
                </c:pt>
                <c:pt idx="17">
                  <c:v>20100.0</c:v>
                </c:pt>
                <c:pt idx="18">
                  <c:v>22500.0</c:v>
                </c:pt>
                <c:pt idx="19">
                  <c:v>23100.0</c:v>
                </c:pt>
                <c:pt idx="20">
                  <c:v>22300.0</c:v>
                </c:pt>
                <c:pt idx="21">
                  <c:v>21300.0</c:v>
                </c:pt>
                <c:pt idx="22">
                  <c:v>19600.0</c:v>
                </c:pt>
                <c:pt idx="23">
                  <c:v>17200.0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'set2010'!$U$5</c:f>
              <c:strCache>
                <c:ptCount val="1"/>
                <c:pt idx="0">
                  <c:v>17/Set/2010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'set2010'!$U$7:$U$30</c:f>
              <c:numCache>
                <c:formatCode>#,##0</c:formatCode>
                <c:ptCount val="24"/>
                <c:pt idx="0">
                  <c:v>15600.0</c:v>
                </c:pt>
                <c:pt idx="1">
                  <c:v>15300.0</c:v>
                </c:pt>
                <c:pt idx="2">
                  <c:v>14900.0</c:v>
                </c:pt>
                <c:pt idx="3">
                  <c:v>14700.0</c:v>
                </c:pt>
                <c:pt idx="4">
                  <c:v>14500.0</c:v>
                </c:pt>
                <c:pt idx="5">
                  <c:v>15100.0</c:v>
                </c:pt>
                <c:pt idx="6">
                  <c:v>16100.0</c:v>
                </c:pt>
                <c:pt idx="7">
                  <c:v>19200.0</c:v>
                </c:pt>
                <c:pt idx="8">
                  <c:v>22500.0</c:v>
                </c:pt>
                <c:pt idx="9">
                  <c:v>23300.0</c:v>
                </c:pt>
                <c:pt idx="10">
                  <c:v>23400.0</c:v>
                </c:pt>
                <c:pt idx="11">
                  <c:v>23300.0</c:v>
                </c:pt>
                <c:pt idx="12">
                  <c:v>23200.0</c:v>
                </c:pt>
                <c:pt idx="13">
                  <c:v>23300.0</c:v>
                </c:pt>
                <c:pt idx="14">
                  <c:v>23100.0</c:v>
                </c:pt>
                <c:pt idx="15">
                  <c:v>22600.0</c:v>
                </c:pt>
                <c:pt idx="16">
                  <c:v>19500.0</c:v>
                </c:pt>
                <c:pt idx="17">
                  <c:v>19800.0</c:v>
                </c:pt>
                <c:pt idx="18">
                  <c:v>22800.0</c:v>
                </c:pt>
                <c:pt idx="19">
                  <c:v>22600.0</c:v>
                </c:pt>
                <c:pt idx="20">
                  <c:v>22200.0</c:v>
                </c:pt>
                <c:pt idx="21">
                  <c:v>21000.0</c:v>
                </c:pt>
                <c:pt idx="22">
                  <c:v>19300.0</c:v>
                </c:pt>
                <c:pt idx="23">
                  <c:v>17700.0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'set2010'!$X$5</c:f>
              <c:strCache>
                <c:ptCount val="1"/>
                <c:pt idx="0">
                  <c:v>20/Set/2010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'set2010'!$X$7:$X$30</c:f>
              <c:numCache>
                <c:formatCode>#,##0</c:formatCode>
                <c:ptCount val="24"/>
                <c:pt idx="0">
                  <c:v>15600.0</c:v>
                </c:pt>
                <c:pt idx="1">
                  <c:v>15200.0</c:v>
                </c:pt>
                <c:pt idx="2">
                  <c:v>14800.0</c:v>
                </c:pt>
                <c:pt idx="3">
                  <c:v>14500.0</c:v>
                </c:pt>
                <c:pt idx="4">
                  <c:v>14800.0</c:v>
                </c:pt>
                <c:pt idx="5">
                  <c:v>14900.0</c:v>
                </c:pt>
                <c:pt idx="6">
                  <c:v>16000.0</c:v>
                </c:pt>
                <c:pt idx="7">
                  <c:v>20200.0</c:v>
                </c:pt>
                <c:pt idx="8">
                  <c:v>23100.0</c:v>
                </c:pt>
                <c:pt idx="9">
                  <c:v>24000.0</c:v>
                </c:pt>
                <c:pt idx="10">
                  <c:v>24300.0</c:v>
                </c:pt>
                <c:pt idx="11">
                  <c:v>24300.0</c:v>
                </c:pt>
                <c:pt idx="12">
                  <c:v>23200.0</c:v>
                </c:pt>
                <c:pt idx="13">
                  <c:v>23400.0</c:v>
                </c:pt>
                <c:pt idx="14">
                  <c:v>24000.0</c:v>
                </c:pt>
                <c:pt idx="15">
                  <c:v>22900.0</c:v>
                </c:pt>
                <c:pt idx="16">
                  <c:v>21700.0</c:v>
                </c:pt>
                <c:pt idx="17">
                  <c:v>20700.0</c:v>
                </c:pt>
                <c:pt idx="18">
                  <c:v>22600.0</c:v>
                </c:pt>
                <c:pt idx="19">
                  <c:v>22800.0</c:v>
                </c:pt>
                <c:pt idx="20">
                  <c:v>21900.0</c:v>
                </c:pt>
                <c:pt idx="21">
                  <c:v>20800.0</c:v>
                </c:pt>
                <c:pt idx="22">
                  <c:v>18000.0</c:v>
                </c:pt>
                <c:pt idx="23">
                  <c:v>16900.0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'set2010'!$Y$5</c:f>
              <c:strCache>
                <c:ptCount val="1"/>
                <c:pt idx="0">
                  <c:v>21/Set/2010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'set2010'!$Y$7:$Y$30</c:f>
              <c:numCache>
                <c:formatCode>#,##0</c:formatCode>
                <c:ptCount val="24"/>
                <c:pt idx="0">
                  <c:v>15700.0</c:v>
                </c:pt>
                <c:pt idx="1">
                  <c:v>15200.0</c:v>
                </c:pt>
                <c:pt idx="2">
                  <c:v>15600.0</c:v>
                </c:pt>
                <c:pt idx="3">
                  <c:v>15000.0</c:v>
                </c:pt>
                <c:pt idx="4">
                  <c:v>14900.0</c:v>
                </c:pt>
                <c:pt idx="5">
                  <c:v>15300.0</c:v>
                </c:pt>
                <c:pt idx="6">
                  <c:v>16500.0</c:v>
                </c:pt>
                <c:pt idx="7">
                  <c:v>20300.0</c:v>
                </c:pt>
                <c:pt idx="8">
                  <c:v>23100.0</c:v>
                </c:pt>
                <c:pt idx="9">
                  <c:v>23400.0</c:v>
                </c:pt>
                <c:pt idx="10">
                  <c:v>23700.0</c:v>
                </c:pt>
                <c:pt idx="11">
                  <c:v>23800.0</c:v>
                </c:pt>
                <c:pt idx="12">
                  <c:v>23200.0</c:v>
                </c:pt>
                <c:pt idx="13">
                  <c:v>23200.0</c:v>
                </c:pt>
                <c:pt idx="14">
                  <c:v>23200.0</c:v>
                </c:pt>
                <c:pt idx="15">
                  <c:v>22700.0</c:v>
                </c:pt>
                <c:pt idx="16">
                  <c:v>21250.0</c:v>
                </c:pt>
                <c:pt idx="17">
                  <c:v>20700.0</c:v>
                </c:pt>
                <c:pt idx="18">
                  <c:v>22200.0</c:v>
                </c:pt>
                <c:pt idx="19">
                  <c:v>22800.0</c:v>
                </c:pt>
                <c:pt idx="20">
                  <c:v>21500.0</c:v>
                </c:pt>
                <c:pt idx="21">
                  <c:v>20900.0</c:v>
                </c:pt>
                <c:pt idx="22">
                  <c:v>18400.0</c:v>
                </c:pt>
                <c:pt idx="23">
                  <c:v>16500.0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'set2010'!$Z$5</c:f>
              <c:strCache>
                <c:ptCount val="1"/>
                <c:pt idx="0">
                  <c:v>22/Set/2010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'set2010'!$Z$7:$Z$30</c:f>
              <c:numCache>
                <c:formatCode>#,##0</c:formatCode>
                <c:ptCount val="24"/>
                <c:pt idx="0">
                  <c:v>15900.0</c:v>
                </c:pt>
                <c:pt idx="1">
                  <c:v>14100.0</c:v>
                </c:pt>
                <c:pt idx="2">
                  <c:v>15100.0</c:v>
                </c:pt>
                <c:pt idx="3">
                  <c:v>14800.0</c:v>
                </c:pt>
                <c:pt idx="4">
                  <c:v>15000.0</c:v>
                </c:pt>
                <c:pt idx="5">
                  <c:v>15000.0</c:v>
                </c:pt>
                <c:pt idx="6">
                  <c:v>17200.0</c:v>
                </c:pt>
                <c:pt idx="7">
                  <c:v>19300.0</c:v>
                </c:pt>
                <c:pt idx="8">
                  <c:v>22700.0</c:v>
                </c:pt>
                <c:pt idx="9">
                  <c:v>23600.0</c:v>
                </c:pt>
                <c:pt idx="10">
                  <c:v>23300.0</c:v>
                </c:pt>
                <c:pt idx="11">
                  <c:v>24400.0</c:v>
                </c:pt>
                <c:pt idx="12">
                  <c:v>22600.0</c:v>
                </c:pt>
                <c:pt idx="13">
                  <c:v>22900.0</c:v>
                </c:pt>
                <c:pt idx="14">
                  <c:v>23300.0</c:v>
                </c:pt>
                <c:pt idx="15">
                  <c:v>22900.0</c:v>
                </c:pt>
                <c:pt idx="16">
                  <c:v>21700.0</c:v>
                </c:pt>
                <c:pt idx="17">
                  <c:v>20000.0</c:v>
                </c:pt>
                <c:pt idx="18">
                  <c:v>21600.0</c:v>
                </c:pt>
                <c:pt idx="19">
                  <c:v>22600.0</c:v>
                </c:pt>
                <c:pt idx="20">
                  <c:v>21700.0</c:v>
                </c:pt>
                <c:pt idx="21">
                  <c:v>21900.0</c:v>
                </c:pt>
                <c:pt idx="22">
                  <c:v>18700.0</c:v>
                </c:pt>
                <c:pt idx="23">
                  <c:v>18200.0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'set2010'!$AA$5</c:f>
              <c:strCache>
                <c:ptCount val="1"/>
                <c:pt idx="0">
                  <c:v>23/Set/2010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'set2010'!$AA$7:$AA$30</c:f>
              <c:numCache>
                <c:formatCode>#,##0</c:formatCode>
                <c:ptCount val="24"/>
                <c:pt idx="0">
                  <c:v>15800.0</c:v>
                </c:pt>
                <c:pt idx="1">
                  <c:v>14900.0</c:v>
                </c:pt>
                <c:pt idx="2">
                  <c:v>14600.0</c:v>
                </c:pt>
                <c:pt idx="3">
                  <c:v>14400.0</c:v>
                </c:pt>
                <c:pt idx="4">
                  <c:v>14400.0</c:v>
                </c:pt>
                <c:pt idx="5">
                  <c:v>14800.0</c:v>
                </c:pt>
                <c:pt idx="6">
                  <c:v>16300.0</c:v>
                </c:pt>
                <c:pt idx="7">
                  <c:v>17800.0</c:v>
                </c:pt>
                <c:pt idx="8">
                  <c:v>22800.0</c:v>
                </c:pt>
                <c:pt idx="9">
                  <c:v>23500.0</c:v>
                </c:pt>
                <c:pt idx="10">
                  <c:v>23900.0</c:v>
                </c:pt>
                <c:pt idx="11">
                  <c:v>24000.0</c:v>
                </c:pt>
                <c:pt idx="12">
                  <c:v>23000.0</c:v>
                </c:pt>
                <c:pt idx="13">
                  <c:v>23000.0</c:v>
                </c:pt>
                <c:pt idx="14">
                  <c:v>23200.0</c:v>
                </c:pt>
                <c:pt idx="15">
                  <c:v>22400.0</c:v>
                </c:pt>
                <c:pt idx="16">
                  <c:v>22300.0</c:v>
                </c:pt>
                <c:pt idx="17">
                  <c:v>21900.0</c:v>
                </c:pt>
                <c:pt idx="18">
                  <c:v>22800.0</c:v>
                </c:pt>
                <c:pt idx="19">
                  <c:v>23200.0</c:v>
                </c:pt>
                <c:pt idx="20">
                  <c:v>22400.0</c:v>
                </c:pt>
                <c:pt idx="21">
                  <c:v>21500.0</c:v>
                </c:pt>
                <c:pt idx="22">
                  <c:v>19100.0</c:v>
                </c:pt>
                <c:pt idx="23">
                  <c:v>17300.0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'set2010'!$AB$5</c:f>
              <c:strCache>
                <c:ptCount val="1"/>
                <c:pt idx="0">
                  <c:v>24/Set/2010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'set2010'!$AB$7:$AB$30</c:f>
              <c:numCache>
                <c:formatCode>#,##0</c:formatCode>
                <c:ptCount val="24"/>
                <c:pt idx="0">
                  <c:v>16300.0</c:v>
                </c:pt>
                <c:pt idx="1">
                  <c:v>15500.0</c:v>
                </c:pt>
                <c:pt idx="2">
                  <c:v>15100.0</c:v>
                </c:pt>
                <c:pt idx="3">
                  <c:v>14900.0</c:v>
                </c:pt>
                <c:pt idx="4">
                  <c:v>14800.0</c:v>
                </c:pt>
                <c:pt idx="5">
                  <c:v>15300.0</c:v>
                </c:pt>
                <c:pt idx="6">
                  <c:v>16300.0</c:v>
                </c:pt>
                <c:pt idx="7">
                  <c:v>19100.0</c:v>
                </c:pt>
                <c:pt idx="8">
                  <c:v>22700.0</c:v>
                </c:pt>
                <c:pt idx="9">
                  <c:v>22800.0</c:v>
                </c:pt>
                <c:pt idx="10">
                  <c:v>22400.0</c:v>
                </c:pt>
                <c:pt idx="11">
                  <c:v>23300.0</c:v>
                </c:pt>
                <c:pt idx="12">
                  <c:v>23700.0</c:v>
                </c:pt>
                <c:pt idx="13">
                  <c:v>21900.0</c:v>
                </c:pt>
                <c:pt idx="14">
                  <c:v>23300.0</c:v>
                </c:pt>
                <c:pt idx="15">
                  <c:v>23500.0</c:v>
                </c:pt>
                <c:pt idx="16">
                  <c:v>22100.0</c:v>
                </c:pt>
                <c:pt idx="17">
                  <c:v>20600.0</c:v>
                </c:pt>
                <c:pt idx="18">
                  <c:v>22600.0</c:v>
                </c:pt>
                <c:pt idx="19">
                  <c:v>23000.0</c:v>
                </c:pt>
                <c:pt idx="20">
                  <c:v>22400.0</c:v>
                </c:pt>
                <c:pt idx="21">
                  <c:v>20700.0</c:v>
                </c:pt>
                <c:pt idx="22">
                  <c:v>19300.0</c:v>
                </c:pt>
                <c:pt idx="23">
                  <c:v>18100.0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'set2010'!$AE$5</c:f>
              <c:strCache>
                <c:ptCount val="1"/>
                <c:pt idx="0">
                  <c:v>27/Set/2010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'set2010'!$AE$7:$AE$30</c:f>
              <c:numCache>
                <c:formatCode>#,##0</c:formatCode>
                <c:ptCount val="24"/>
                <c:pt idx="0">
                  <c:v>15300.0</c:v>
                </c:pt>
                <c:pt idx="1">
                  <c:v>14900.0</c:v>
                </c:pt>
                <c:pt idx="2">
                  <c:v>14700.0</c:v>
                </c:pt>
                <c:pt idx="3">
                  <c:v>14500.0</c:v>
                </c:pt>
                <c:pt idx="4">
                  <c:v>14600.0</c:v>
                </c:pt>
                <c:pt idx="5">
                  <c:v>14600.0</c:v>
                </c:pt>
                <c:pt idx="6">
                  <c:v>16000.0</c:v>
                </c:pt>
                <c:pt idx="7">
                  <c:v>18800.0</c:v>
                </c:pt>
                <c:pt idx="8">
                  <c:v>23300.0</c:v>
                </c:pt>
                <c:pt idx="9">
                  <c:v>24200.0</c:v>
                </c:pt>
                <c:pt idx="10">
                  <c:v>0.0</c:v>
                </c:pt>
                <c:pt idx="11">
                  <c:v>6100.0</c:v>
                </c:pt>
                <c:pt idx="12">
                  <c:v>15400.0</c:v>
                </c:pt>
                <c:pt idx="13">
                  <c:v>19500.0</c:v>
                </c:pt>
                <c:pt idx="14">
                  <c:v>19100.0</c:v>
                </c:pt>
                <c:pt idx="15">
                  <c:v>23000.0</c:v>
                </c:pt>
                <c:pt idx="16">
                  <c:v>22200.0</c:v>
                </c:pt>
                <c:pt idx="17">
                  <c:v>21600.0</c:v>
                </c:pt>
                <c:pt idx="18">
                  <c:v>23700.0</c:v>
                </c:pt>
                <c:pt idx="19">
                  <c:v>23800.0</c:v>
                </c:pt>
                <c:pt idx="20">
                  <c:v>23300.0</c:v>
                </c:pt>
                <c:pt idx="21">
                  <c:v>22200.0</c:v>
                </c:pt>
                <c:pt idx="22">
                  <c:v>20200.0</c:v>
                </c:pt>
                <c:pt idx="23">
                  <c:v>17700.0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'set2010'!$AF$5</c:f>
              <c:strCache>
                <c:ptCount val="1"/>
                <c:pt idx="0">
                  <c:v>28/Set/2010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'set2010'!$AF$7:$AF$30</c:f>
              <c:numCache>
                <c:formatCode>#,##0</c:formatCode>
                <c:ptCount val="24"/>
                <c:pt idx="0">
                  <c:v>16500.0</c:v>
                </c:pt>
                <c:pt idx="1">
                  <c:v>16000.0</c:v>
                </c:pt>
                <c:pt idx="2">
                  <c:v>15700.0</c:v>
                </c:pt>
                <c:pt idx="3">
                  <c:v>15400.0</c:v>
                </c:pt>
                <c:pt idx="4">
                  <c:v>16300.0</c:v>
                </c:pt>
                <c:pt idx="5">
                  <c:v>16400.0</c:v>
                </c:pt>
                <c:pt idx="6">
                  <c:v>17700.0</c:v>
                </c:pt>
                <c:pt idx="7">
                  <c:v>19900.0</c:v>
                </c:pt>
                <c:pt idx="8">
                  <c:v>23900.0</c:v>
                </c:pt>
                <c:pt idx="9">
                  <c:v>24400.0</c:v>
                </c:pt>
                <c:pt idx="10">
                  <c:v>24700.0</c:v>
                </c:pt>
                <c:pt idx="11">
                  <c:v>24900.0</c:v>
                </c:pt>
                <c:pt idx="12">
                  <c:v>23800.0</c:v>
                </c:pt>
                <c:pt idx="13">
                  <c:v>23900.0</c:v>
                </c:pt>
                <c:pt idx="14">
                  <c:v>24400.0</c:v>
                </c:pt>
                <c:pt idx="15">
                  <c:v>23950.0</c:v>
                </c:pt>
                <c:pt idx="16">
                  <c:v>22100.0</c:v>
                </c:pt>
                <c:pt idx="17">
                  <c:v>21100.0</c:v>
                </c:pt>
                <c:pt idx="18">
                  <c:v>24100.0</c:v>
                </c:pt>
                <c:pt idx="19">
                  <c:v>23700.0</c:v>
                </c:pt>
                <c:pt idx="20">
                  <c:v>23100.0</c:v>
                </c:pt>
                <c:pt idx="21">
                  <c:v>22600.0</c:v>
                </c:pt>
                <c:pt idx="22">
                  <c:v>19800.0</c:v>
                </c:pt>
                <c:pt idx="23">
                  <c:v>17800.0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'set2010'!$AP$4:$AP$5</c:f>
              <c:strCache>
                <c:ptCount val="1"/>
                <c:pt idx="0">
                  <c:v>Máxima dias Semana</c:v>
                </c:pt>
              </c:strCache>
            </c:strRef>
          </c:tx>
          <c:val>
            <c:numRef>
              <c:f>'set2010'!$AP$7:$AP$30</c:f>
              <c:numCache>
                <c:formatCode>#,##0</c:formatCode>
                <c:ptCount val="24"/>
                <c:pt idx="0">
                  <c:v>16900.0</c:v>
                </c:pt>
                <c:pt idx="1">
                  <c:v>16300.0</c:v>
                </c:pt>
                <c:pt idx="2">
                  <c:v>16000.0</c:v>
                </c:pt>
                <c:pt idx="3">
                  <c:v>15600.0</c:v>
                </c:pt>
                <c:pt idx="4">
                  <c:v>16300.0</c:v>
                </c:pt>
                <c:pt idx="5">
                  <c:v>16400.0</c:v>
                </c:pt>
                <c:pt idx="6">
                  <c:v>17700.0</c:v>
                </c:pt>
                <c:pt idx="7">
                  <c:v>20300.0</c:v>
                </c:pt>
                <c:pt idx="8">
                  <c:v>23900.0</c:v>
                </c:pt>
                <c:pt idx="9">
                  <c:v>24400.0</c:v>
                </c:pt>
                <c:pt idx="10">
                  <c:v>25100.0</c:v>
                </c:pt>
                <c:pt idx="11">
                  <c:v>25100.0</c:v>
                </c:pt>
                <c:pt idx="12">
                  <c:v>24100.0</c:v>
                </c:pt>
                <c:pt idx="13">
                  <c:v>24100.0</c:v>
                </c:pt>
                <c:pt idx="14">
                  <c:v>24800.0</c:v>
                </c:pt>
                <c:pt idx="15">
                  <c:v>23950.0</c:v>
                </c:pt>
                <c:pt idx="16">
                  <c:v>23000.0</c:v>
                </c:pt>
                <c:pt idx="17">
                  <c:v>21900.0</c:v>
                </c:pt>
                <c:pt idx="18">
                  <c:v>24100.0</c:v>
                </c:pt>
                <c:pt idx="19">
                  <c:v>23900.0</c:v>
                </c:pt>
                <c:pt idx="20">
                  <c:v>23300.0</c:v>
                </c:pt>
                <c:pt idx="21">
                  <c:v>22600.0</c:v>
                </c:pt>
                <c:pt idx="22">
                  <c:v>20400.0</c:v>
                </c:pt>
                <c:pt idx="23">
                  <c:v>18200.0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'set2010'!$AG$5</c:f>
              <c:strCache>
                <c:ptCount val="1"/>
                <c:pt idx="0">
                  <c:v>29/Set/2010</c:v>
                </c:pt>
              </c:strCache>
            </c:strRef>
          </c:tx>
          <c:val>
            <c:numRef>
              <c:f>'set2010'!$AG$7:$AG$30</c:f>
            </c:numRef>
          </c:val>
          <c:smooth val="0"/>
        </c:ser>
        <c:ser>
          <c:idx val="24"/>
          <c:order val="24"/>
          <c:tx>
            <c:strRef>
              <c:f>'set2010'!$AH$5</c:f>
              <c:strCache>
                <c:ptCount val="1"/>
                <c:pt idx="0">
                  <c:v>30/Set/2010</c:v>
                </c:pt>
              </c:strCache>
            </c:strRef>
          </c:tx>
          <c:val>
            <c:numRef>
              <c:f>'set2010'!$AH$7:$AH$30</c:f>
            </c:numRef>
          </c:val>
          <c:smooth val="0"/>
        </c:ser>
        <c:ser>
          <c:idx val="25"/>
          <c:order val="25"/>
          <c:tx>
            <c:strRef>
              <c:f>'set2010'!$AI$5</c:f>
              <c:strCache>
                <c:ptCount val="1"/>
              </c:strCache>
            </c:strRef>
          </c:tx>
          <c:val>
            <c:numRef>
              <c:f>'set2010'!$AI$7:$AI$30</c:f>
            </c:numRef>
          </c:val>
          <c:smooth val="0"/>
        </c:ser>
        <c:ser>
          <c:idx val="26"/>
          <c:order val="26"/>
          <c:tx>
            <c:strRef>
              <c:f>'set2010'!$AL$5</c:f>
              <c:strCache>
                <c:ptCount val="1"/>
              </c:strCache>
            </c:strRef>
          </c:tx>
          <c:val>
            <c:numRef>
              <c:f>'set2010'!$AL$7:$AL$30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3926936"/>
        <c:axId val="-2053929928"/>
      </c:lineChart>
      <c:catAx>
        <c:axId val="-2053926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53929928"/>
        <c:crosses val="autoZero"/>
        <c:auto val="1"/>
        <c:lblAlgn val="ctr"/>
        <c:lblOffset val="100"/>
        <c:noMultiLvlLbl val="0"/>
      </c:catAx>
      <c:valAx>
        <c:axId val="-2053929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539269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-SABADOS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8"/>
          <c:order val="0"/>
          <c:tx>
            <c:strRef>
              <c:f>'set2010'!$H$5</c:f>
              <c:strCache>
                <c:ptCount val="1"/>
                <c:pt idx="0">
                  <c:v>4/Set/2010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'set2010'!$H$7:$H$30</c:f>
              <c:numCache>
                <c:formatCode>#,##0</c:formatCode>
                <c:ptCount val="24"/>
                <c:pt idx="0">
                  <c:v>17000.0</c:v>
                </c:pt>
                <c:pt idx="1">
                  <c:v>15900.0</c:v>
                </c:pt>
                <c:pt idx="2">
                  <c:v>15200.0</c:v>
                </c:pt>
                <c:pt idx="3">
                  <c:v>15100.0</c:v>
                </c:pt>
                <c:pt idx="4">
                  <c:v>15000.0</c:v>
                </c:pt>
                <c:pt idx="5">
                  <c:v>15100.0</c:v>
                </c:pt>
                <c:pt idx="6">
                  <c:v>14800.0</c:v>
                </c:pt>
                <c:pt idx="7">
                  <c:v>15600.0</c:v>
                </c:pt>
                <c:pt idx="8">
                  <c:v>8800.0</c:v>
                </c:pt>
                <c:pt idx="9">
                  <c:v>1000.0</c:v>
                </c:pt>
                <c:pt idx="10">
                  <c:v>6100.0</c:v>
                </c:pt>
                <c:pt idx="11">
                  <c:v>12400.0</c:v>
                </c:pt>
                <c:pt idx="12">
                  <c:v>12300.0</c:v>
                </c:pt>
                <c:pt idx="13">
                  <c:v>18500.0</c:v>
                </c:pt>
                <c:pt idx="14">
                  <c:v>17800.0</c:v>
                </c:pt>
                <c:pt idx="15">
                  <c:v>17800.0</c:v>
                </c:pt>
                <c:pt idx="16">
                  <c:v>17500.0</c:v>
                </c:pt>
                <c:pt idx="17">
                  <c:v>17500.0</c:v>
                </c:pt>
                <c:pt idx="18">
                  <c:v>19600.0</c:v>
                </c:pt>
                <c:pt idx="19">
                  <c:v>21800.0</c:v>
                </c:pt>
                <c:pt idx="20">
                  <c:v>21300.0</c:v>
                </c:pt>
                <c:pt idx="21">
                  <c:v>19900.0</c:v>
                </c:pt>
                <c:pt idx="22">
                  <c:v>18900.0</c:v>
                </c:pt>
                <c:pt idx="23">
                  <c:v>17700.0</c:v>
                </c:pt>
              </c:numCache>
            </c:numRef>
          </c:val>
          <c:smooth val="0"/>
        </c:ser>
        <c:ser>
          <c:idx val="19"/>
          <c:order val="1"/>
          <c:tx>
            <c:strRef>
              <c:f>'set2010'!$O$5</c:f>
              <c:strCache>
                <c:ptCount val="1"/>
                <c:pt idx="0">
                  <c:v>11/Set/2010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'set2010'!$O$7:$O$30</c:f>
              <c:numCache>
                <c:formatCode>#,##0</c:formatCode>
                <c:ptCount val="24"/>
                <c:pt idx="0">
                  <c:v>15200.0</c:v>
                </c:pt>
                <c:pt idx="1">
                  <c:v>14000.0</c:v>
                </c:pt>
                <c:pt idx="2">
                  <c:v>13400.0</c:v>
                </c:pt>
                <c:pt idx="3">
                  <c:v>14400.0</c:v>
                </c:pt>
                <c:pt idx="4">
                  <c:v>14200.0</c:v>
                </c:pt>
                <c:pt idx="5">
                  <c:v>14200.0</c:v>
                </c:pt>
                <c:pt idx="6">
                  <c:v>13900.0</c:v>
                </c:pt>
                <c:pt idx="7">
                  <c:v>15200.0</c:v>
                </c:pt>
                <c:pt idx="8">
                  <c:v>17000.0</c:v>
                </c:pt>
                <c:pt idx="9">
                  <c:v>17900.0</c:v>
                </c:pt>
                <c:pt idx="10">
                  <c:v>18400.0</c:v>
                </c:pt>
                <c:pt idx="11">
                  <c:v>18800.0</c:v>
                </c:pt>
                <c:pt idx="12">
                  <c:v>19400.0</c:v>
                </c:pt>
                <c:pt idx="13">
                  <c:v>19100.0</c:v>
                </c:pt>
                <c:pt idx="14">
                  <c:v>18700.0</c:v>
                </c:pt>
                <c:pt idx="15">
                  <c:v>18500.0</c:v>
                </c:pt>
                <c:pt idx="16">
                  <c:v>18300.0</c:v>
                </c:pt>
                <c:pt idx="17">
                  <c:v>17400.0</c:v>
                </c:pt>
                <c:pt idx="18">
                  <c:v>21800.0</c:v>
                </c:pt>
                <c:pt idx="19">
                  <c:v>23000.0</c:v>
                </c:pt>
                <c:pt idx="20">
                  <c:v>22800.0</c:v>
                </c:pt>
                <c:pt idx="21">
                  <c:v>21800.0</c:v>
                </c:pt>
                <c:pt idx="22">
                  <c:v>18700.0</c:v>
                </c:pt>
                <c:pt idx="23">
                  <c:v>17600.0</c:v>
                </c:pt>
              </c:numCache>
            </c:numRef>
          </c:val>
          <c:smooth val="0"/>
        </c:ser>
        <c:ser>
          <c:idx val="20"/>
          <c:order val="2"/>
          <c:tx>
            <c:strRef>
              <c:f>'set2010'!$V$5</c:f>
              <c:strCache>
                <c:ptCount val="1"/>
                <c:pt idx="0">
                  <c:v>18/Set/2010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'set2010'!$V$7:$V$30</c:f>
              <c:numCache>
                <c:formatCode>#,##0</c:formatCode>
                <c:ptCount val="24"/>
                <c:pt idx="0">
                  <c:v>16700.0</c:v>
                </c:pt>
                <c:pt idx="1">
                  <c:v>15800.0</c:v>
                </c:pt>
                <c:pt idx="2">
                  <c:v>15300.0</c:v>
                </c:pt>
                <c:pt idx="3">
                  <c:v>15000.0</c:v>
                </c:pt>
                <c:pt idx="4">
                  <c:v>15000.0</c:v>
                </c:pt>
                <c:pt idx="5">
                  <c:v>15000.0</c:v>
                </c:pt>
                <c:pt idx="6">
                  <c:v>15000.0</c:v>
                </c:pt>
                <c:pt idx="7">
                  <c:v>16100.0</c:v>
                </c:pt>
                <c:pt idx="8">
                  <c:v>17900.0</c:v>
                </c:pt>
                <c:pt idx="9">
                  <c:v>18900.0</c:v>
                </c:pt>
                <c:pt idx="10">
                  <c:v>19000.0</c:v>
                </c:pt>
                <c:pt idx="11">
                  <c:v>19200.0</c:v>
                </c:pt>
                <c:pt idx="12">
                  <c:v>19000.0</c:v>
                </c:pt>
                <c:pt idx="13">
                  <c:v>18900.0</c:v>
                </c:pt>
                <c:pt idx="14">
                  <c:v>18700.0</c:v>
                </c:pt>
                <c:pt idx="15">
                  <c:v>18100.0</c:v>
                </c:pt>
                <c:pt idx="16">
                  <c:v>17900.0</c:v>
                </c:pt>
                <c:pt idx="17">
                  <c:v>17700.0</c:v>
                </c:pt>
                <c:pt idx="18">
                  <c:v>20600.0</c:v>
                </c:pt>
                <c:pt idx="19">
                  <c:v>21600.0</c:v>
                </c:pt>
                <c:pt idx="20">
                  <c:v>21100.0</c:v>
                </c:pt>
                <c:pt idx="21">
                  <c:v>19800.0</c:v>
                </c:pt>
                <c:pt idx="22">
                  <c:v>18300.0</c:v>
                </c:pt>
                <c:pt idx="23">
                  <c:v>17300.0</c:v>
                </c:pt>
              </c:numCache>
            </c:numRef>
          </c:val>
          <c:smooth val="0"/>
        </c:ser>
        <c:ser>
          <c:idx val="21"/>
          <c:order val="3"/>
          <c:tx>
            <c:strRef>
              <c:f>'set2010'!$AC$5</c:f>
              <c:strCache>
                <c:ptCount val="1"/>
                <c:pt idx="0">
                  <c:v>25/Set/2010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'set2010'!$AC$7:$AC$30</c:f>
              <c:numCache>
                <c:formatCode>#,##0</c:formatCode>
                <c:ptCount val="24"/>
                <c:pt idx="0">
                  <c:v>16300.0</c:v>
                </c:pt>
                <c:pt idx="1">
                  <c:v>15700.0</c:v>
                </c:pt>
                <c:pt idx="2">
                  <c:v>15400.0</c:v>
                </c:pt>
                <c:pt idx="3">
                  <c:v>15100.0</c:v>
                </c:pt>
                <c:pt idx="4">
                  <c:v>14900.0</c:v>
                </c:pt>
                <c:pt idx="5">
                  <c:v>15100.0</c:v>
                </c:pt>
                <c:pt idx="6">
                  <c:v>15700.0</c:v>
                </c:pt>
                <c:pt idx="7">
                  <c:v>16800.0</c:v>
                </c:pt>
                <c:pt idx="8">
                  <c:v>18400.0</c:v>
                </c:pt>
                <c:pt idx="9">
                  <c:v>19200.0</c:v>
                </c:pt>
                <c:pt idx="10">
                  <c:v>19600.0</c:v>
                </c:pt>
                <c:pt idx="11">
                  <c:v>19600.0</c:v>
                </c:pt>
                <c:pt idx="12">
                  <c:v>19400.0</c:v>
                </c:pt>
                <c:pt idx="13">
                  <c:v>19300.0</c:v>
                </c:pt>
                <c:pt idx="14">
                  <c:v>19200.0</c:v>
                </c:pt>
                <c:pt idx="15">
                  <c:v>18200.0</c:v>
                </c:pt>
                <c:pt idx="16">
                  <c:v>17500.0</c:v>
                </c:pt>
                <c:pt idx="17">
                  <c:v>18600.0</c:v>
                </c:pt>
                <c:pt idx="18">
                  <c:v>20900.0</c:v>
                </c:pt>
                <c:pt idx="19">
                  <c:v>22200.0</c:v>
                </c:pt>
                <c:pt idx="20">
                  <c:v>21600.0</c:v>
                </c:pt>
                <c:pt idx="21">
                  <c:v>20500.0</c:v>
                </c:pt>
                <c:pt idx="22">
                  <c:v>18600.0</c:v>
                </c:pt>
                <c:pt idx="23">
                  <c:v>17400.0</c:v>
                </c:pt>
              </c:numCache>
            </c:numRef>
          </c:val>
          <c:smooth val="0"/>
        </c:ser>
        <c:ser>
          <c:idx val="22"/>
          <c:order val="4"/>
          <c:tx>
            <c:strRef>
              <c:f>'set2010'!$AQ$4:$AQ$5</c:f>
              <c:strCache>
                <c:ptCount val="1"/>
                <c:pt idx="0">
                  <c:v>Máxima Sabads</c:v>
                </c:pt>
              </c:strCache>
            </c:strRef>
          </c:tx>
          <c:val>
            <c:numRef>
              <c:f>'set2010'!$AQ$7:$AQ$30</c:f>
              <c:numCache>
                <c:formatCode>#,##0</c:formatCode>
                <c:ptCount val="24"/>
                <c:pt idx="0">
                  <c:v>17000.0</c:v>
                </c:pt>
                <c:pt idx="1">
                  <c:v>15900.0</c:v>
                </c:pt>
                <c:pt idx="2">
                  <c:v>15400.0</c:v>
                </c:pt>
                <c:pt idx="3">
                  <c:v>15100.0</c:v>
                </c:pt>
                <c:pt idx="4">
                  <c:v>15000.0</c:v>
                </c:pt>
                <c:pt idx="5">
                  <c:v>15100.0</c:v>
                </c:pt>
                <c:pt idx="6">
                  <c:v>15700.0</c:v>
                </c:pt>
                <c:pt idx="7">
                  <c:v>16800.0</c:v>
                </c:pt>
                <c:pt idx="8">
                  <c:v>18400.0</c:v>
                </c:pt>
                <c:pt idx="9">
                  <c:v>19200.0</c:v>
                </c:pt>
                <c:pt idx="10">
                  <c:v>19600.0</c:v>
                </c:pt>
                <c:pt idx="11">
                  <c:v>19600.0</c:v>
                </c:pt>
                <c:pt idx="12">
                  <c:v>19400.0</c:v>
                </c:pt>
                <c:pt idx="13">
                  <c:v>19300.0</c:v>
                </c:pt>
                <c:pt idx="14">
                  <c:v>19200.0</c:v>
                </c:pt>
                <c:pt idx="15">
                  <c:v>18500.0</c:v>
                </c:pt>
                <c:pt idx="16">
                  <c:v>18300.0</c:v>
                </c:pt>
                <c:pt idx="17">
                  <c:v>18600.0</c:v>
                </c:pt>
                <c:pt idx="18">
                  <c:v>21800.0</c:v>
                </c:pt>
                <c:pt idx="19">
                  <c:v>23000.0</c:v>
                </c:pt>
                <c:pt idx="20">
                  <c:v>22800.0</c:v>
                </c:pt>
                <c:pt idx="21">
                  <c:v>21800.0</c:v>
                </c:pt>
                <c:pt idx="22">
                  <c:v>18900.0</c:v>
                </c:pt>
                <c:pt idx="23">
                  <c:v>17700.0</c:v>
                </c:pt>
              </c:numCache>
            </c:numRef>
          </c:val>
          <c:smooth val="0"/>
        </c:ser>
        <c:ser>
          <c:idx val="0"/>
          <c:order val="5"/>
          <c:tx>
            <c:strRef>
              <c:f>'set2010'!$AJ$5</c:f>
              <c:strCache>
                <c:ptCount val="1"/>
              </c:strCache>
            </c:strRef>
          </c:tx>
          <c:val>
            <c:numRef>
              <c:f>'set2010'!$AJ$7:$AJ$30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3953064"/>
        <c:axId val="-2053956280"/>
      </c:lineChart>
      <c:catAx>
        <c:axId val="-2053953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53956280"/>
        <c:crosses val="autoZero"/>
        <c:auto val="1"/>
        <c:lblAlgn val="ctr"/>
        <c:lblOffset val="100"/>
        <c:noMultiLvlLbl val="0"/>
      </c:catAx>
      <c:valAx>
        <c:axId val="-20539562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539530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-DOMINGOS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'set2010'!$B$5</c:f>
              <c:strCache>
                <c:ptCount val="1"/>
              </c:strCache>
            </c:strRef>
          </c:tx>
          <c:val>
            <c:numRef>
              <c:f>'set2010'!$B$7:$B$30</c:f>
            </c:numRef>
          </c:val>
          <c:smooth val="0"/>
        </c:ser>
        <c:ser>
          <c:idx val="18"/>
          <c:order val="1"/>
          <c:tx>
            <c:strRef>
              <c:f>'set2010'!$I$5</c:f>
              <c:strCache>
                <c:ptCount val="1"/>
                <c:pt idx="0">
                  <c:v>5/Set/2010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'set2010'!$I$7:$I$30</c:f>
              <c:numCache>
                <c:formatCode>#,##0</c:formatCode>
                <c:ptCount val="24"/>
                <c:pt idx="0">
                  <c:v>16200.0</c:v>
                </c:pt>
                <c:pt idx="1">
                  <c:v>15500.0</c:v>
                </c:pt>
                <c:pt idx="2">
                  <c:v>15200.0</c:v>
                </c:pt>
                <c:pt idx="3">
                  <c:v>15100.0</c:v>
                </c:pt>
                <c:pt idx="4">
                  <c:v>15100.0</c:v>
                </c:pt>
                <c:pt idx="5">
                  <c:v>15100.0</c:v>
                </c:pt>
                <c:pt idx="6">
                  <c:v>14700.0</c:v>
                </c:pt>
                <c:pt idx="7">
                  <c:v>15400.0</c:v>
                </c:pt>
                <c:pt idx="8">
                  <c:v>16900.0</c:v>
                </c:pt>
                <c:pt idx="9">
                  <c:v>16900.0</c:v>
                </c:pt>
                <c:pt idx="10">
                  <c:v>17400.0</c:v>
                </c:pt>
                <c:pt idx="11">
                  <c:v>17700.0</c:v>
                </c:pt>
                <c:pt idx="12">
                  <c:v>18100.0</c:v>
                </c:pt>
                <c:pt idx="13">
                  <c:v>17900.0</c:v>
                </c:pt>
                <c:pt idx="14">
                  <c:v>17300.0</c:v>
                </c:pt>
                <c:pt idx="15">
                  <c:v>17000.0</c:v>
                </c:pt>
                <c:pt idx="16">
                  <c:v>16800.0</c:v>
                </c:pt>
                <c:pt idx="17">
                  <c:v>16800.0</c:v>
                </c:pt>
                <c:pt idx="18">
                  <c:v>19300.0</c:v>
                </c:pt>
                <c:pt idx="19">
                  <c:v>20700.0</c:v>
                </c:pt>
                <c:pt idx="20">
                  <c:v>20700.0</c:v>
                </c:pt>
                <c:pt idx="21">
                  <c:v>19700.0</c:v>
                </c:pt>
                <c:pt idx="22">
                  <c:v>18400.0</c:v>
                </c:pt>
                <c:pt idx="23">
                  <c:v>16900.0</c:v>
                </c:pt>
              </c:numCache>
            </c:numRef>
          </c:val>
          <c:smooth val="0"/>
        </c:ser>
        <c:ser>
          <c:idx val="19"/>
          <c:order val="2"/>
          <c:tx>
            <c:strRef>
              <c:f>'set2010'!$P$5</c:f>
              <c:strCache>
                <c:ptCount val="1"/>
                <c:pt idx="0">
                  <c:v>12/Set/2010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'set2010'!$P$7:$P$30</c:f>
              <c:numCache>
                <c:formatCode>#,##0</c:formatCode>
                <c:ptCount val="24"/>
                <c:pt idx="0">
                  <c:v>16500.0</c:v>
                </c:pt>
                <c:pt idx="1">
                  <c:v>15400.0</c:v>
                </c:pt>
                <c:pt idx="2">
                  <c:v>15400.0</c:v>
                </c:pt>
                <c:pt idx="3">
                  <c:v>15400.0</c:v>
                </c:pt>
                <c:pt idx="4">
                  <c:v>14400.0</c:v>
                </c:pt>
                <c:pt idx="5">
                  <c:v>14600.0</c:v>
                </c:pt>
                <c:pt idx="6">
                  <c:v>14300.0</c:v>
                </c:pt>
                <c:pt idx="7">
                  <c:v>15300.0</c:v>
                </c:pt>
                <c:pt idx="8">
                  <c:v>15900.0</c:v>
                </c:pt>
                <c:pt idx="9">
                  <c:v>16200.0</c:v>
                </c:pt>
                <c:pt idx="10">
                  <c:v>17200.0</c:v>
                </c:pt>
                <c:pt idx="11">
                  <c:v>17500.0</c:v>
                </c:pt>
                <c:pt idx="12">
                  <c:v>17100.0</c:v>
                </c:pt>
                <c:pt idx="13">
                  <c:v>12900.0</c:v>
                </c:pt>
                <c:pt idx="14">
                  <c:v>13600.0</c:v>
                </c:pt>
                <c:pt idx="15">
                  <c:v>14700.0</c:v>
                </c:pt>
                <c:pt idx="16">
                  <c:v>16200.0</c:v>
                </c:pt>
                <c:pt idx="17">
                  <c:v>16500.0</c:v>
                </c:pt>
                <c:pt idx="18">
                  <c:v>17300.0</c:v>
                </c:pt>
                <c:pt idx="19">
                  <c:v>16000.0</c:v>
                </c:pt>
                <c:pt idx="20">
                  <c:v>18100.0</c:v>
                </c:pt>
                <c:pt idx="21">
                  <c:v>18400.0</c:v>
                </c:pt>
                <c:pt idx="22">
                  <c:v>16400.0</c:v>
                </c:pt>
                <c:pt idx="23">
                  <c:v>15200.0</c:v>
                </c:pt>
              </c:numCache>
            </c:numRef>
          </c:val>
          <c:smooth val="0"/>
        </c:ser>
        <c:ser>
          <c:idx val="20"/>
          <c:order val="3"/>
          <c:tx>
            <c:strRef>
              <c:f>'set2010'!$W$5</c:f>
              <c:strCache>
                <c:ptCount val="1"/>
                <c:pt idx="0">
                  <c:v>19/Set/2010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'set2010'!$W$7:$W$30</c:f>
              <c:numCache>
                <c:formatCode>#,##0</c:formatCode>
                <c:ptCount val="24"/>
                <c:pt idx="0">
                  <c:v>15900.0</c:v>
                </c:pt>
                <c:pt idx="1">
                  <c:v>15300.0</c:v>
                </c:pt>
                <c:pt idx="2">
                  <c:v>14700.0</c:v>
                </c:pt>
                <c:pt idx="3">
                  <c:v>14700.0</c:v>
                </c:pt>
                <c:pt idx="4">
                  <c:v>14600.0</c:v>
                </c:pt>
                <c:pt idx="5">
                  <c:v>11200.0</c:v>
                </c:pt>
                <c:pt idx="6">
                  <c:v>10600.0</c:v>
                </c:pt>
                <c:pt idx="7">
                  <c:v>9600.0</c:v>
                </c:pt>
                <c:pt idx="8">
                  <c:v>10700.0</c:v>
                </c:pt>
                <c:pt idx="9">
                  <c:v>10700.0</c:v>
                </c:pt>
                <c:pt idx="10">
                  <c:v>12400.0</c:v>
                </c:pt>
                <c:pt idx="11">
                  <c:v>10200.0</c:v>
                </c:pt>
                <c:pt idx="12">
                  <c:v>19600.0</c:v>
                </c:pt>
                <c:pt idx="13">
                  <c:v>18200.0</c:v>
                </c:pt>
                <c:pt idx="14">
                  <c:v>17600.0</c:v>
                </c:pt>
                <c:pt idx="15">
                  <c:v>17300.0</c:v>
                </c:pt>
                <c:pt idx="16">
                  <c:v>17100.0</c:v>
                </c:pt>
                <c:pt idx="17">
                  <c:v>17300.0</c:v>
                </c:pt>
                <c:pt idx="18">
                  <c:v>20300.0</c:v>
                </c:pt>
                <c:pt idx="19">
                  <c:v>21500.0</c:v>
                </c:pt>
                <c:pt idx="20">
                  <c:v>22300.0</c:v>
                </c:pt>
                <c:pt idx="21">
                  <c:v>21300.0</c:v>
                </c:pt>
                <c:pt idx="22">
                  <c:v>17200.0</c:v>
                </c:pt>
                <c:pt idx="23">
                  <c:v>16800.0</c:v>
                </c:pt>
              </c:numCache>
            </c:numRef>
          </c:val>
          <c:smooth val="0"/>
        </c:ser>
        <c:ser>
          <c:idx val="21"/>
          <c:order val="4"/>
          <c:tx>
            <c:strRef>
              <c:f>'set2010'!$AD$5</c:f>
              <c:strCache>
                <c:ptCount val="1"/>
                <c:pt idx="0">
                  <c:v>26/Set/2010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'set2010'!$AD$7:$AD$30</c:f>
              <c:numCache>
                <c:formatCode>#,##0</c:formatCode>
                <c:ptCount val="24"/>
                <c:pt idx="0">
                  <c:v>16900.0</c:v>
                </c:pt>
                <c:pt idx="1">
                  <c:v>16300.0</c:v>
                </c:pt>
                <c:pt idx="2">
                  <c:v>15500.0</c:v>
                </c:pt>
                <c:pt idx="3">
                  <c:v>15500.0</c:v>
                </c:pt>
                <c:pt idx="4">
                  <c:v>15200.0</c:v>
                </c:pt>
                <c:pt idx="5">
                  <c:v>14900.0</c:v>
                </c:pt>
                <c:pt idx="6">
                  <c:v>14700.0</c:v>
                </c:pt>
                <c:pt idx="7">
                  <c:v>16000.0</c:v>
                </c:pt>
                <c:pt idx="8">
                  <c:v>15200.0</c:v>
                </c:pt>
                <c:pt idx="9">
                  <c:v>17400.0</c:v>
                </c:pt>
                <c:pt idx="10">
                  <c:v>17900.0</c:v>
                </c:pt>
                <c:pt idx="11">
                  <c:v>18200.0</c:v>
                </c:pt>
                <c:pt idx="12">
                  <c:v>18400.0</c:v>
                </c:pt>
                <c:pt idx="13">
                  <c:v>18400.0</c:v>
                </c:pt>
                <c:pt idx="14">
                  <c:v>18200.0</c:v>
                </c:pt>
                <c:pt idx="15">
                  <c:v>18000.0</c:v>
                </c:pt>
                <c:pt idx="16">
                  <c:v>17600.0</c:v>
                </c:pt>
                <c:pt idx="17">
                  <c:v>17600.0</c:v>
                </c:pt>
                <c:pt idx="18">
                  <c:v>20900.0</c:v>
                </c:pt>
                <c:pt idx="19">
                  <c:v>21800.0</c:v>
                </c:pt>
                <c:pt idx="20">
                  <c:v>21800.0</c:v>
                </c:pt>
                <c:pt idx="21">
                  <c:v>21700.0</c:v>
                </c:pt>
                <c:pt idx="22">
                  <c:v>18700.0</c:v>
                </c:pt>
                <c:pt idx="23">
                  <c:v>17000.0</c:v>
                </c:pt>
              </c:numCache>
            </c:numRef>
          </c:val>
          <c:smooth val="0"/>
        </c:ser>
        <c:ser>
          <c:idx val="22"/>
          <c:order val="5"/>
          <c:tx>
            <c:strRef>
              <c:f>'set2010'!$AR$4:$AR$5</c:f>
              <c:strCache>
                <c:ptCount val="1"/>
                <c:pt idx="0">
                  <c:v>Máxima Domingos</c:v>
                </c:pt>
              </c:strCache>
            </c:strRef>
          </c:tx>
          <c:val>
            <c:numRef>
              <c:f>'set2010'!$AR$7:$AR$30</c:f>
              <c:numCache>
                <c:formatCode>#,##0</c:formatCode>
                <c:ptCount val="24"/>
                <c:pt idx="0">
                  <c:v>16900.0</c:v>
                </c:pt>
                <c:pt idx="1">
                  <c:v>16300.0</c:v>
                </c:pt>
                <c:pt idx="2">
                  <c:v>15500.0</c:v>
                </c:pt>
                <c:pt idx="3">
                  <c:v>15500.0</c:v>
                </c:pt>
                <c:pt idx="4">
                  <c:v>15200.0</c:v>
                </c:pt>
                <c:pt idx="5">
                  <c:v>15100.0</c:v>
                </c:pt>
                <c:pt idx="6">
                  <c:v>14700.0</c:v>
                </c:pt>
                <c:pt idx="7">
                  <c:v>16000.0</c:v>
                </c:pt>
                <c:pt idx="8">
                  <c:v>16900.0</c:v>
                </c:pt>
                <c:pt idx="9">
                  <c:v>17400.0</c:v>
                </c:pt>
                <c:pt idx="10">
                  <c:v>17900.0</c:v>
                </c:pt>
                <c:pt idx="11">
                  <c:v>18200.0</c:v>
                </c:pt>
                <c:pt idx="12">
                  <c:v>19600.0</c:v>
                </c:pt>
                <c:pt idx="13">
                  <c:v>18400.0</c:v>
                </c:pt>
                <c:pt idx="14">
                  <c:v>18200.0</c:v>
                </c:pt>
                <c:pt idx="15">
                  <c:v>18000.0</c:v>
                </c:pt>
                <c:pt idx="16">
                  <c:v>17600.0</c:v>
                </c:pt>
                <c:pt idx="17">
                  <c:v>17600.0</c:v>
                </c:pt>
                <c:pt idx="18">
                  <c:v>20900.0</c:v>
                </c:pt>
                <c:pt idx="19">
                  <c:v>21800.0</c:v>
                </c:pt>
                <c:pt idx="20">
                  <c:v>22300.0</c:v>
                </c:pt>
                <c:pt idx="21">
                  <c:v>21700.0</c:v>
                </c:pt>
                <c:pt idx="22">
                  <c:v>18700.0</c:v>
                </c:pt>
                <c:pt idx="23">
                  <c:v>17000.0</c:v>
                </c:pt>
              </c:numCache>
            </c:numRef>
          </c:val>
          <c:smooth val="0"/>
        </c:ser>
        <c:ser>
          <c:idx val="1"/>
          <c:order val="6"/>
          <c:tx>
            <c:strRef>
              <c:f>'set2010'!$AK$5</c:f>
              <c:strCache>
                <c:ptCount val="1"/>
              </c:strCache>
            </c:strRef>
          </c:tx>
          <c:val>
            <c:numRef>
              <c:f>'set2010'!$AK$7:$AK$30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4009512"/>
        <c:axId val="-2054012504"/>
      </c:lineChart>
      <c:catAx>
        <c:axId val="-2054009512"/>
        <c:scaling>
          <c:orientation val="minMax"/>
        </c:scaling>
        <c:delete val="0"/>
        <c:axPos val="b"/>
        <c:majorTickMark val="none"/>
        <c:minorTickMark val="none"/>
        <c:tickLblPos val="nextTo"/>
        <c:crossAx val="-2054012504"/>
        <c:crosses val="autoZero"/>
        <c:auto val="1"/>
        <c:lblAlgn val="ctr"/>
        <c:lblOffset val="100"/>
        <c:noMultiLvlLbl val="0"/>
      </c:catAx>
      <c:valAx>
        <c:axId val="-20540125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540095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Diagrama de Carga- DIAS DE SEMANA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'set2010'!$C$5</c:f>
              <c:strCache>
                <c:ptCount val="1"/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'set2010'!$C$7:$C$30</c:f>
            </c:numRef>
          </c:val>
          <c:smooth val="0"/>
        </c:ser>
        <c:ser>
          <c:idx val="1"/>
          <c:order val="1"/>
          <c:tx>
            <c:strRef>
              <c:f>'set2010'!$D$5</c:f>
              <c:strCache>
                <c:ptCount val="1"/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'set2010'!$D$7:$D$30</c:f>
            </c:numRef>
          </c:val>
          <c:smooth val="0"/>
        </c:ser>
        <c:ser>
          <c:idx val="4"/>
          <c:order val="2"/>
          <c:tx>
            <c:strRef>
              <c:f>'set2010'!$G$5</c:f>
              <c:strCache>
                <c:ptCount val="1"/>
                <c:pt idx="0">
                  <c:v>3/Set/2010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'set2010'!$G$7:$G$30</c:f>
              <c:numCache>
                <c:formatCode>#,##0</c:formatCode>
                <c:ptCount val="24"/>
                <c:pt idx="0">
                  <c:v>16100.0</c:v>
                </c:pt>
                <c:pt idx="1">
                  <c:v>16300.0</c:v>
                </c:pt>
                <c:pt idx="2">
                  <c:v>16000.0</c:v>
                </c:pt>
                <c:pt idx="3">
                  <c:v>15600.0</c:v>
                </c:pt>
                <c:pt idx="4">
                  <c:v>15600.0</c:v>
                </c:pt>
                <c:pt idx="5">
                  <c:v>15800.0</c:v>
                </c:pt>
                <c:pt idx="6">
                  <c:v>16400.0</c:v>
                </c:pt>
                <c:pt idx="7">
                  <c:v>19600.0</c:v>
                </c:pt>
                <c:pt idx="8">
                  <c:v>23400.0</c:v>
                </c:pt>
                <c:pt idx="9">
                  <c:v>24000.0</c:v>
                </c:pt>
                <c:pt idx="10">
                  <c:v>23500.0</c:v>
                </c:pt>
                <c:pt idx="11">
                  <c:v>23900.0</c:v>
                </c:pt>
                <c:pt idx="12">
                  <c:v>23400.0</c:v>
                </c:pt>
                <c:pt idx="13">
                  <c:v>23100.0</c:v>
                </c:pt>
                <c:pt idx="14">
                  <c:v>23600.0</c:v>
                </c:pt>
                <c:pt idx="15">
                  <c:v>22700.0</c:v>
                </c:pt>
                <c:pt idx="16">
                  <c:v>21600.0</c:v>
                </c:pt>
                <c:pt idx="17">
                  <c:v>21100.0</c:v>
                </c:pt>
                <c:pt idx="18">
                  <c:v>23400.0</c:v>
                </c:pt>
                <c:pt idx="19">
                  <c:v>23100.0</c:v>
                </c:pt>
                <c:pt idx="20">
                  <c:v>22500.0</c:v>
                </c:pt>
                <c:pt idx="21">
                  <c:v>21300.0</c:v>
                </c:pt>
                <c:pt idx="22">
                  <c:v>19600.0</c:v>
                </c:pt>
                <c:pt idx="23">
                  <c:v>17100.0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'set2010'!$J$5</c:f>
              <c:strCache>
                <c:ptCount val="1"/>
                <c:pt idx="0">
                  <c:v>6/Set/2010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'set2010'!$J$7:$J$30</c:f>
              <c:numCache>
                <c:formatCode>#,##0</c:formatCode>
                <c:ptCount val="24"/>
                <c:pt idx="0">
                  <c:v>16000.0</c:v>
                </c:pt>
                <c:pt idx="1">
                  <c:v>15200.0</c:v>
                </c:pt>
                <c:pt idx="2">
                  <c:v>14900.0</c:v>
                </c:pt>
                <c:pt idx="3">
                  <c:v>14900.0</c:v>
                </c:pt>
                <c:pt idx="4">
                  <c:v>14800.0</c:v>
                </c:pt>
                <c:pt idx="5">
                  <c:v>15200.0</c:v>
                </c:pt>
                <c:pt idx="6">
                  <c:v>15700.0</c:v>
                </c:pt>
                <c:pt idx="7">
                  <c:v>19600.0</c:v>
                </c:pt>
                <c:pt idx="8">
                  <c:v>22600.0</c:v>
                </c:pt>
                <c:pt idx="9">
                  <c:v>23600.0</c:v>
                </c:pt>
                <c:pt idx="10">
                  <c:v>23600.0</c:v>
                </c:pt>
                <c:pt idx="11">
                  <c:v>23300.0</c:v>
                </c:pt>
                <c:pt idx="12">
                  <c:v>23000.0</c:v>
                </c:pt>
                <c:pt idx="13">
                  <c:v>23400.0</c:v>
                </c:pt>
                <c:pt idx="14">
                  <c:v>23900.0</c:v>
                </c:pt>
                <c:pt idx="15">
                  <c:v>23200.0</c:v>
                </c:pt>
                <c:pt idx="16">
                  <c:v>23000.0</c:v>
                </c:pt>
                <c:pt idx="17">
                  <c:v>20700.0</c:v>
                </c:pt>
                <c:pt idx="18">
                  <c:v>21600.0</c:v>
                </c:pt>
                <c:pt idx="19">
                  <c:v>22700.0</c:v>
                </c:pt>
                <c:pt idx="20">
                  <c:v>21700.0</c:v>
                </c:pt>
                <c:pt idx="21">
                  <c:v>21000.0</c:v>
                </c:pt>
                <c:pt idx="22">
                  <c:v>20400.0</c:v>
                </c:pt>
                <c:pt idx="23">
                  <c:v>17400.0</c:v>
                </c:pt>
              </c:numCache>
            </c:numRef>
          </c:val>
          <c:smooth val="0"/>
        </c:ser>
        <c:ser>
          <c:idx val="7"/>
          <c:order val="4"/>
          <c:tx>
            <c:strRef>
              <c:f>'set2010'!$L$5</c:f>
              <c:strCache>
                <c:ptCount val="1"/>
                <c:pt idx="0">
                  <c:v>8/Set/2010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'set2010'!$L$7:$L$30</c:f>
              <c:numCache>
                <c:formatCode>#,##0</c:formatCode>
                <c:ptCount val="24"/>
                <c:pt idx="0">
                  <c:v>15700.0</c:v>
                </c:pt>
                <c:pt idx="1">
                  <c:v>15400.0</c:v>
                </c:pt>
                <c:pt idx="2">
                  <c:v>14800.0</c:v>
                </c:pt>
                <c:pt idx="3">
                  <c:v>14400.0</c:v>
                </c:pt>
                <c:pt idx="4">
                  <c:v>14300.0</c:v>
                </c:pt>
                <c:pt idx="5">
                  <c:v>14600.0</c:v>
                </c:pt>
                <c:pt idx="6">
                  <c:v>15800.0</c:v>
                </c:pt>
                <c:pt idx="7">
                  <c:v>19300.0</c:v>
                </c:pt>
                <c:pt idx="8">
                  <c:v>22900.0</c:v>
                </c:pt>
                <c:pt idx="9">
                  <c:v>22700.0</c:v>
                </c:pt>
                <c:pt idx="10">
                  <c:v>22100.0</c:v>
                </c:pt>
                <c:pt idx="11">
                  <c:v>22200.0</c:v>
                </c:pt>
                <c:pt idx="12">
                  <c:v>21700.0</c:v>
                </c:pt>
                <c:pt idx="13">
                  <c:v>21200.0</c:v>
                </c:pt>
                <c:pt idx="14">
                  <c:v>21800.0</c:v>
                </c:pt>
                <c:pt idx="15">
                  <c:v>21400.0</c:v>
                </c:pt>
                <c:pt idx="16">
                  <c:v>20600.0</c:v>
                </c:pt>
                <c:pt idx="17">
                  <c:v>18900.0</c:v>
                </c:pt>
                <c:pt idx="18">
                  <c:v>20300.0</c:v>
                </c:pt>
                <c:pt idx="19">
                  <c:v>21400.0</c:v>
                </c:pt>
                <c:pt idx="20">
                  <c:v>20300.0</c:v>
                </c:pt>
                <c:pt idx="21">
                  <c:v>19600.0</c:v>
                </c:pt>
                <c:pt idx="22">
                  <c:v>17500.0</c:v>
                </c:pt>
                <c:pt idx="23">
                  <c:v>16000.0</c:v>
                </c:pt>
              </c:numCache>
            </c:numRef>
          </c:val>
          <c:smooth val="0"/>
        </c:ser>
        <c:ser>
          <c:idx val="10"/>
          <c:order val="5"/>
          <c:tx>
            <c:strRef>
              <c:f>'set2010'!$Q$5</c:f>
              <c:strCache>
                <c:ptCount val="1"/>
                <c:pt idx="0">
                  <c:v>13/Set/2010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'set2010'!$Q$7:$Q$30</c:f>
              <c:numCache>
                <c:formatCode>#,##0</c:formatCode>
                <c:ptCount val="24"/>
                <c:pt idx="0">
                  <c:v>14500.0</c:v>
                </c:pt>
                <c:pt idx="1">
                  <c:v>12100.0</c:v>
                </c:pt>
                <c:pt idx="2">
                  <c:v>13600.0</c:v>
                </c:pt>
                <c:pt idx="3">
                  <c:v>13200.0</c:v>
                </c:pt>
                <c:pt idx="4">
                  <c:v>13200.0</c:v>
                </c:pt>
                <c:pt idx="5">
                  <c:v>13300.0</c:v>
                </c:pt>
                <c:pt idx="6">
                  <c:v>14200.0</c:v>
                </c:pt>
                <c:pt idx="7">
                  <c:v>16600.0</c:v>
                </c:pt>
                <c:pt idx="8">
                  <c:v>20700.0</c:v>
                </c:pt>
                <c:pt idx="9">
                  <c:v>22000.0</c:v>
                </c:pt>
                <c:pt idx="10">
                  <c:v>21900.0</c:v>
                </c:pt>
                <c:pt idx="11">
                  <c:v>23300.0</c:v>
                </c:pt>
                <c:pt idx="12">
                  <c:v>21900.0</c:v>
                </c:pt>
                <c:pt idx="13">
                  <c:v>21400.0</c:v>
                </c:pt>
                <c:pt idx="14">
                  <c:v>21100.0</c:v>
                </c:pt>
                <c:pt idx="15">
                  <c:v>20800.0</c:v>
                </c:pt>
                <c:pt idx="16">
                  <c:v>20300.0</c:v>
                </c:pt>
                <c:pt idx="17">
                  <c:v>19100.0</c:v>
                </c:pt>
                <c:pt idx="18">
                  <c:v>20700.0</c:v>
                </c:pt>
                <c:pt idx="19">
                  <c:v>21300.0</c:v>
                </c:pt>
                <c:pt idx="20">
                  <c:v>20300.0</c:v>
                </c:pt>
                <c:pt idx="21">
                  <c:v>19300.0</c:v>
                </c:pt>
                <c:pt idx="22">
                  <c:v>17400.0</c:v>
                </c:pt>
                <c:pt idx="23">
                  <c:v>15900.0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'set2010'!$S$5</c:f>
              <c:strCache>
                <c:ptCount val="1"/>
                <c:pt idx="0">
                  <c:v>15/Set/2010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'set2010'!$S$7:$S$30</c:f>
              <c:numCache>
                <c:formatCode>#,##0</c:formatCode>
                <c:ptCount val="24"/>
                <c:pt idx="0">
                  <c:v>15600.0</c:v>
                </c:pt>
                <c:pt idx="1">
                  <c:v>14800.0</c:v>
                </c:pt>
                <c:pt idx="2">
                  <c:v>14600.0</c:v>
                </c:pt>
                <c:pt idx="3">
                  <c:v>14400.0</c:v>
                </c:pt>
                <c:pt idx="4">
                  <c:v>14400.0</c:v>
                </c:pt>
                <c:pt idx="5">
                  <c:v>14700.0</c:v>
                </c:pt>
                <c:pt idx="6">
                  <c:v>15500.0</c:v>
                </c:pt>
                <c:pt idx="7">
                  <c:v>19100.0</c:v>
                </c:pt>
                <c:pt idx="8">
                  <c:v>21900.0</c:v>
                </c:pt>
                <c:pt idx="9">
                  <c:v>22300.0</c:v>
                </c:pt>
                <c:pt idx="10">
                  <c:v>23000.0</c:v>
                </c:pt>
                <c:pt idx="11">
                  <c:v>24400.0</c:v>
                </c:pt>
                <c:pt idx="12">
                  <c:v>23100.0</c:v>
                </c:pt>
                <c:pt idx="13">
                  <c:v>23900.0</c:v>
                </c:pt>
                <c:pt idx="14">
                  <c:v>23100.0</c:v>
                </c:pt>
                <c:pt idx="15">
                  <c:v>22300.0</c:v>
                </c:pt>
                <c:pt idx="16">
                  <c:v>22000.0</c:v>
                </c:pt>
                <c:pt idx="17">
                  <c:v>19300.0</c:v>
                </c:pt>
                <c:pt idx="18">
                  <c:v>21500.0</c:v>
                </c:pt>
                <c:pt idx="19">
                  <c:v>22400.0</c:v>
                </c:pt>
                <c:pt idx="20">
                  <c:v>21300.0</c:v>
                </c:pt>
                <c:pt idx="21">
                  <c:v>20500.0</c:v>
                </c:pt>
                <c:pt idx="22">
                  <c:v>18700.0</c:v>
                </c:pt>
                <c:pt idx="23">
                  <c:v>16800.0</c:v>
                </c:pt>
              </c:numCache>
            </c:numRef>
          </c:val>
          <c:smooth val="0"/>
        </c:ser>
        <c:ser>
          <c:idx val="13"/>
          <c:order val="7"/>
          <c:tx>
            <c:strRef>
              <c:f>'set2010'!$T$5</c:f>
              <c:strCache>
                <c:ptCount val="1"/>
                <c:pt idx="0">
                  <c:v>16/Set/2010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'set2010'!$T$7:$T$30</c:f>
              <c:numCache>
                <c:formatCode>#,##0</c:formatCode>
                <c:ptCount val="24"/>
                <c:pt idx="0">
                  <c:v>15500.0</c:v>
                </c:pt>
                <c:pt idx="1">
                  <c:v>14900.0</c:v>
                </c:pt>
                <c:pt idx="2">
                  <c:v>14700.0</c:v>
                </c:pt>
                <c:pt idx="3">
                  <c:v>14600.0</c:v>
                </c:pt>
                <c:pt idx="4">
                  <c:v>14500.0</c:v>
                </c:pt>
                <c:pt idx="5">
                  <c:v>14900.0</c:v>
                </c:pt>
                <c:pt idx="6">
                  <c:v>15400.0</c:v>
                </c:pt>
                <c:pt idx="7">
                  <c:v>19200.0</c:v>
                </c:pt>
                <c:pt idx="8">
                  <c:v>22500.0</c:v>
                </c:pt>
                <c:pt idx="9">
                  <c:v>22800.0</c:v>
                </c:pt>
                <c:pt idx="10">
                  <c:v>23600.0</c:v>
                </c:pt>
                <c:pt idx="11">
                  <c:v>23700.0</c:v>
                </c:pt>
                <c:pt idx="12">
                  <c:v>22700.0</c:v>
                </c:pt>
                <c:pt idx="13">
                  <c:v>22600.0</c:v>
                </c:pt>
                <c:pt idx="14">
                  <c:v>23000.0</c:v>
                </c:pt>
                <c:pt idx="15">
                  <c:v>22200.0</c:v>
                </c:pt>
                <c:pt idx="16">
                  <c:v>21200.0</c:v>
                </c:pt>
                <c:pt idx="17">
                  <c:v>20100.0</c:v>
                </c:pt>
                <c:pt idx="18">
                  <c:v>22500.0</c:v>
                </c:pt>
                <c:pt idx="19">
                  <c:v>23100.0</c:v>
                </c:pt>
                <c:pt idx="20">
                  <c:v>22300.0</c:v>
                </c:pt>
                <c:pt idx="21">
                  <c:v>21300.0</c:v>
                </c:pt>
                <c:pt idx="22">
                  <c:v>19600.0</c:v>
                </c:pt>
                <c:pt idx="23">
                  <c:v>17200.0</c:v>
                </c:pt>
              </c:numCache>
            </c:numRef>
          </c:val>
          <c:smooth val="0"/>
        </c:ser>
        <c:ser>
          <c:idx val="14"/>
          <c:order val="8"/>
          <c:tx>
            <c:strRef>
              <c:f>'set2010'!$U$5</c:f>
              <c:strCache>
                <c:ptCount val="1"/>
                <c:pt idx="0">
                  <c:v>17/Set/2010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'set2010'!$U$7:$U$30</c:f>
              <c:numCache>
                <c:formatCode>#,##0</c:formatCode>
                <c:ptCount val="24"/>
                <c:pt idx="0">
                  <c:v>15600.0</c:v>
                </c:pt>
                <c:pt idx="1">
                  <c:v>15300.0</c:v>
                </c:pt>
                <c:pt idx="2">
                  <c:v>14900.0</c:v>
                </c:pt>
                <c:pt idx="3">
                  <c:v>14700.0</c:v>
                </c:pt>
                <c:pt idx="4">
                  <c:v>14500.0</c:v>
                </c:pt>
                <c:pt idx="5">
                  <c:v>15100.0</c:v>
                </c:pt>
                <c:pt idx="6">
                  <c:v>16100.0</c:v>
                </c:pt>
                <c:pt idx="7">
                  <c:v>19200.0</c:v>
                </c:pt>
                <c:pt idx="8">
                  <c:v>22500.0</c:v>
                </c:pt>
                <c:pt idx="9">
                  <c:v>23300.0</c:v>
                </c:pt>
                <c:pt idx="10">
                  <c:v>23400.0</c:v>
                </c:pt>
                <c:pt idx="11">
                  <c:v>23300.0</c:v>
                </c:pt>
                <c:pt idx="12">
                  <c:v>23200.0</c:v>
                </c:pt>
                <c:pt idx="13">
                  <c:v>23300.0</c:v>
                </c:pt>
                <c:pt idx="14">
                  <c:v>23100.0</c:v>
                </c:pt>
                <c:pt idx="15">
                  <c:v>22600.0</c:v>
                </c:pt>
                <c:pt idx="16">
                  <c:v>19500.0</c:v>
                </c:pt>
                <c:pt idx="17">
                  <c:v>19800.0</c:v>
                </c:pt>
                <c:pt idx="18">
                  <c:v>22800.0</c:v>
                </c:pt>
                <c:pt idx="19">
                  <c:v>22600.0</c:v>
                </c:pt>
                <c:pt idx="20">
                  <c:v>22200.0</c:v>
                </c:pt>
                <c:pt idx="21">
                  <c:v>21000.0</c:v>
                </c:pt>
                <c:pt idx="22">
                  <c:v>19300.0</c:v>
                </c:pt>
                <c:pt idx="23">
                  <c:v>17700.0</c:v>
                </c:pt>
              </c:numCache>
            </c:numRef>
          </c:val>
          <c:smooth val="0"/>
        </c:ser>
        <c:ser>
          <c:idx val="15"/>
          <c:order val="9"/>
          <c:tx>
            <c:strRef>
              <c:f>'set2010'!$X$5</c:f>
              <c:strCache>
                <c:ptCount val="1"/>
                <c:pt idx="0">
                  <c:v>20/Set/2010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'set2010'!$X$7:$X$30</c:f>
              <c:numCache>
                <c:formatCode>#,##0</c:formatCode>
                <c:ptCount val="24"/>
                <c:pt idx="0">
                  <c:v>15600.0</c:v>
                </c:pt>
                <c:pt idx="1">
                  <c:v>15200.0</c:v>
                </c:pt>
                <c:pt idx="2">
                  <c:v>14800.0</c:v>
                </c:pt>
                <c:pt idx="3">
                  <c:v>14500.0</c:v>
                </c:pt>
                <c:pt idx="4">
                  <c:v>14800.0</c:v>
                </c:pt>
                <c:pt idx="5">
                  <c:v>14900.0</c:v>
                </c:pt>
                <c:pt idx="6">
                  <c:v>16000.0</c:v>
                </c:pt>
                <c:pt idx="7">
                  <c:v>20200.0</c:v>
                </c:pt>
                <c:pt idx="8">
                  <c:v>23100.0</c:v>
                </c:pt>
                <c:pt idx="9">
                  <c:v>24000.0</c:v>
                </c:pt>
                <c:pt idx="10">
                  <c:v>24300.0</c:v>
                </c:pt>
                <c:pt idx="11">
                  <c:v>24300.0</c:v>
                </c:pt>
                <c:pt idx="12">
                  <c:v>23200.0</c:v>
                </c:pt>
                <c:pt idx="13">
                  <c:v>23400.0</c:v>
                </c:pt>
                <c:pt idx="14">
                  <c:v>24000.0</c:v>
                </c:pt>
                <c:pt idx="15">
                  <c:v>22900.0</c:v>
                </c:pt>
                <c:pt idx="16">
                  <c:v>21700.0</c:v>
                </c:pt>
                <c:pt idx="17">
                  <c:v>20700.0</c:v>
                </c:pt>
                <c:pt idx="18">
                  <c:v>22600.0</c:v>
                </c:pt>
                <c:pt idx="19">
                  <c:v>22800.0</c:v>
                </c:pt>
                <c:pt idx="20">
                  <c:v>21900.0</c:v>
                </c:pt>
                <c:pt idx="21">
                  <c:v>20800.0</c:v>
                </c:pt>
                <c:pt idx="22">
                  <c:v>18000.0</c:v>
                </c:pt>
                <c:pt idx="23">
                  <c:v>16900.0</c:v>
                </c:pt>
              </c:numCache>
            </c:numRef>
          </c:val>
          <c:smooth val="0"/>
        </c:ser>
        <c:ser>
          <c:idx val="16"/>
          <c:order val="10"/>
          <c:tx>
            <c:strRef>
              <c:f>'set2010'!$Y$5</c:f>
              <c:strCache>
                <c:ptCount val="1"/>
                <c:pt idx="0">
                  <c:v>21/Set/2010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'set2010'!$Y$7:$Y$30</c:f>
              <c:numCache>
                <c:formatCode>#,##0</c:formatCode>
                <c:ptCount val="24"/>
                <c:pt idx="0">
                  <c:v>15700.0</c:v>
                </c:pt>
                <c:pt idx="1">
                  <c:v>15200.0</c:v>
                </c:pt>
                <c:pt idx="2">
                  <c:v>15600.0</c:v>
                </c:pt>
                <c:pt idx="3">
                  <c:v>15000.0</c:v>
                </c:pt>
                <c:pt idx="4">
                  <c:v>14900.0</c:v>
                </c:pt>
                <c:pt idx="5">
                  <c:v>15300.0</c:v>
                </c:pt>
                <c:pt idx="6">
                  <c:v>16500.0</c:v>
                </c:pt>
                <c:pt idx="7">
                  <c:v>20300.0</c:v>
                </c:pt>
                <c:pt idx="8">
                  <c:v>23100.0</c:v>
                </c:pt>
                <c:pt idx="9">
                  <c:v>23400.0</c:v>
                </c:pt>
                <c:pt idx="10">
                  <c:v>23700.0</c:v>
                </c:pt>
                <c:pt idx="11">
                  <c:v>23800.0</c:v>
                </c:pt>
                <c:pt idx="12">
                  <c:v>23200.0</c:v>
                </c:pt>
                <c:pt idx="13">
                  <c:v>23200.0</c:v>
                </c:pt>
                <c:pt idx="14">
                  <c:v>23200.0</c:v>
                </c:pt>
                <c:pt idx="15">
                  <c:v>22700.0</c:v>
                </c:pt>
                <c:pt idx="16">
                  <c:v>21250.0</c:v>
                </c:pt>
                <c:pt idx="17">
                  <c:v>20700.0</c:v>
                </c:pt>
                <c:pt idx="18">
                  <c:v>22200.0</c:v>
                </c:pt>
                <c:pt idx="19">
                  <c:v>22800.0</c:v>
                </c:pt>
                <c:pt idx="20">
                  <c:v>21500.0</c:v>
                </c:pt>
                <c:pt idx="21">
                  <c:v>20900.0</c:v>
                </c:pt>
                <c:pt idx="22">
                  <c:v>18400.0</c:v>
                </c:pt>
                <c:pt idx="23">
                  <c:v>16500.0</c:v>
                </c:pt>
              </c:numCache>
            </c:numRef>
          </c:val>
          <c:smooth val="0"/>
        </c:ser>
        <c:ser>
          <c:idx val="17"/>
          <c:order val="11"/>
          <c:tx>
            <c:strRef>
              <c:f>'set2010'!$Z$5</c:f>
              <c:strCache>
                <c:ptCount val="1"/>
                <c:pt idx="0">
                  <c:v>22/Set/2010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'set2010'!$Z$7:$Z$30</c:f>
              <c:numCache>
                <c:formatCode>#,##0</c:formatCode>
                <c:ptCount val="24"/>
                <c:pt idx="0">
                  <c:v>15900.0</c:v>
                </c:pt>
                <c:pt idx="1">
                  <c:v>14100.0</c:v>
                </c:pt>
                <c:pt idx="2">
                  <c:v>15100.0</c:v>
                </c:pt>
                <c:pt idx="3">
                  <c:v>14800.0</c:v>
                </c:pt>
                <c:pt idx="4">
                  <c:v>15000.0</c:v>
                </c:pt>
                <c:pt idx="5">
                  <c:v>15000.0</c:v>
                </c:pt>
                <c:pt idx="6">
                  <c:v>17200.0</c:v>
                </c:pt>
                <c:pt idx="7">
                  <c:v>19300.0</c:v>
                </c:pt>
                <c:pt idx="8">
                  <c:v>22700.0</c:v>
                </c:pt>
                <c:pt idx="9">
                  <c:v>23600.0</c:v>
                </c:pt>
                <c:pt idx="10">
                  <c:v>23300.0</c:v>
                </c:pt>
                <c:pt idx="11">
                  <c:v>24400.0</c:v>
                </c:pt>
                <c:pt idx="12">
                  <c:v>22600.0</c:v>
                </c:pt>
                <c:pt idx="13">
                  <c:v>22900.0</c:v>
                </c:pt>
                <c:pt idx="14">
                  <c:v>23300.0</c:v>
                </c:pt>
                <c:pt idx="15">
                  <c:v>22900.0</c:v>
                </c:pt>
                <c:pt idx="16">
                  <c:v>21700.0</c:v>
                </c:pt>
                <c:pt idx="17">
                  <c:v>20000.0</c:v>
                </c:pt>
                <c:pt idx="18">
                  <c:v>21600.0</c:v>
                </c:pt>
                <c:pt idx="19">
                  <c:v>22600.0</c:v>
                </c:pt>
                <c:pt idx="20">
                  <c:v>21700.0</c:v>
                </c:pt>
                <c:pt idx="21">
                  <c:v>21900.0</c:v>
                </c:pt>
                <c:pt idx="22">
                  <c:v>18700.0</c:v>
                </c:pt>
                <c:pt idx="23">
                  <c:v>18200.0</c:v>
                </c:pt>
              </c:numCache>
            </c:numRef>
          </c:val>
          <c:smooth val="0"/>
        </c:ser>
        <c:ser>
          <c:idx val="18"/>
          <c:order val="12"/>
          <c:tx>
            <c:strRef>
              <c:f>'set2010'!$AA$5</c:f>
              <c:strCache>
                <c:ptCount val="1"/>
                <c:pt idx="0">
                  <c:v>23/Set/2010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'set2010'!$AA$7:$AA$30</c:f>
              <c:numCache>
                <c:formatCode>#,##0</c:formatCode>
                <c:ptCount val="24"/>
                <c:pt idx="0">
                  <c:v>15800.0</c:v>
                </c:pt>
                <c:pt idx="1">
                  <c:v>14900.0</c:v>
                </c:pt>
                <c:pt idx="2">
                  <c:v>14600.0</c:v>
                </c:pt>
                <c:pt idx="3">
                  <c:v>14400.0</c:v>
                </c:pt>
                <c:pt idx="4">
                  <c:v>14400.0</c:v>
                </c:pt>
                <c:pt idx="5">
                  <c:v>14800.0</c:v>
                </c:pt>
                <c:pt idx="6">
                  <c:v>16300.0</c:v>
                </c:pt>
                <c:pt idx="7">
                  <c:v>17800.0</c:v>
                </c:pt>
                <c:pt idx="8">
                  <c:v>22800.0</c:v>
                </c:pt>
                <c:pt idx="9">
                  <c:v>23500.0</c:v>
                </c:pt>
                <c:pt idx="10">
                  <c:v>23900.0</c:v>
                </c:pt>
                <c:pt idx="11">
                  <c:v>24000.0</c:v>
                </c:pt>
                <c:pt idx="12">
                  <c:v>23000.0</c:v>
                </c:pt>
                <c:pt idx="13">
                  <c:v>23000.0</c:v>
                </c:pt>
                <c:pt idx="14">
                  <c:v>23200.0</c:v>
                </c:pt>
                <c:pt idx="15">
                  <c:v>22400.0</c:v>
                </c:pt>
                <c:pt idx="16">
                  <c:v>22300.0</c:v>
                </c:pt>
                <c:pt idx="17">
                  <c:v>21900.0</c:v>
                </c:pt>
                <c:pt idx="18">
                  <c:v>22800.0</c:v>
                </c:pt>
                <c:pt idx="19">
                  <c:v>23200.0</c:v>
                </c:pt>
                <c:pt idx="20">
                  <c:v>22400.0</c:v>
                </c:pt>
                <c:pt idx="21">
                  <c:v>21500.0</c:v>
                </c:pt>
                <c:pt idx="22">
                  <c:v>19100.0</c:v>
                </c:pt>
                <c:pt idx="23">
                  <c:v>17300.0</c:v>
                </c:pt>
              </c:numCache>
            </c:numRef>
          </c:val>
          <c:smooth val="0"/>
        </c:ser>
        <c:ser>
          <c:idx val="19"/>
          <c:order val="13"/>
          <c:tx>
            <c:strRef>
              <c:f>'set2010'!$AB$5</c:f>
              <c:strCache>
                <c:ptCount val="1"/>
                <c:pt idx="0">
                  <c:v>24/Set/2010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'set2010'!$AB$7:$AB$30</c:f>
              <c:numCache>
                <c:formatCode>#,##0</c:formatCode>
                <c:ptCount val="24"/>
                <c:pt idx="0">
                  <c:v>16300.0</c:v>
                </c:pt>
                <c:pt idx="1">
                  <c:v>15500.0</c:v>
                </c:pt>
                <c:pt idx="2">
                  <c:v>15100.0</c:v>
                </c:pt>
                <c:pt idx="3">
                  <c:v>14900.0</c:v>
                </c:pt>
                <c:pt idx="4">
                  <c:v>14800.0</c:v>
                </c:pt>
                <c:pt idx="5">
                  <c:v>15300.0</c:v>
                </c:pt>
                <c:pt idx="6">
                  <c:v>16300.0</c:v>
                </c:pt>
                <c:pt idx="7">
                  <c:v>19100.0</c:v>
                </c:pt>
                <c:pt idx="8">
                  <c:v>22700.0</c:v>
                </c:pt>
                <c:pt idx="9">
                  <c:v>22800.0</c:v>
                </c:pt>
                <c:pt idx="10">
                  <c:v>22400.0</c:v>
                </c:pt>
                <c:pt idx="11">
                  <c:v>23300.0</c:v>
                </c:pt>
                <c:pt idx="12">
                  <c:v>23700.0</c:v>
                </c:pt>
                <c:pt idx="13">
                  <c:v>21900.0</c:v>
                </c:pt>
                <c:pt idx="14">
                  <c:v>23300.0</c:v>
                </c:pt>
                <c:pt idx="15">
                  <c:v>23500.0</c:v>
                </c:pt>
                <c:pt idx="16">
                  <c:v>22100.0</c:v>
                </c:pt>
                <c:pt idx="17">
                  <c:v>20600.0</c:v>
                </c:pt>
                <c:pt idx="18">
                  <c:v>22600.0</c:v>
                </c:pt>
                <c:pt idx="19">
                  <c:v>23000.0</c:v>
                </c:pt>
                <c:pt idx="20">
                  <c:v>22400.0</c:v>
                </c:pt>
                <c:pt idx="21">
                  <c:v>20700.0</c:v>
                </c:pt>
                <c:pt idx="22">
                  <c:v>19300.0</c:v>
                </c:pt>
                <c:pt idx="23">
                  <c:v>18100.0</c:v>
                </c:pt>
              </c:numCache>
            </c:numRef>
          </c:val>
          <c:smooth val="0"/>
        </c:ser>
        <c:ser>
          <c:idx val="21"/>
          <c:order val="14"/>
          <c:tx>
            <c:strRef>
              <c:f>'set2010'!$AF$5</c:f>
              <c:strCache>
                <c:ptCount val="1"/>
                <c:pt idx="0">
                  <c:v>28/Set/2010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'set2010'!$AF$7:$AF$30</c:f>
              <c:numCache>
                <c:formatCode>#,##0</c:formatCode>
                <c:ptCount val="24"/>
                <c:pt idx="0">
                  <c:v>16500.0</c:v>
                </c:pt>
                <c:pt idx="1">
                  <c:v>16000.0</c:v>
                </c:pt>
                <c:pt idx="2">
                  <c:v>15700.0</c:v>
                </c:pt>
                <c:pt idx="3">
                  <c:v>15400.0</c:v>
                </c:pt>
                <c:pt idx="4">
                  <c:v>16300.0</c:v>
                </c:pt>
                <c:pt idx="5">
                  <c:v>16400.0</c:v>
                </c:pt>
                <c:pt idx="6">
                  <c:v>17700.0</c:v>
                </c:pt>
                <c:pt idx="7">
                  <c:v>19900.0</c:v>
                </c:pt>
                <c:pt idx="8">
                  <c:v>23900.0</c:v>
                </c:pt>
                <c:pt idx="9">
                  <c:v>24400.0</c:v>
                </c:pt>
                <c:pt idx="10">
                  <c:v>24700.0</c:v>
                </c:pt>
                <c:pt idx="11">
                  <c:v>24900.0</c:v>
                </c:pt>
                <c:pt idx="12">
                  <c:v>23800.0</c:v>
                </c:pt>
                <c:pt idx="13">
                  <c:v>23900.0</c:v>
                </c:pt>
                <c:pt idx="14">
                  <c:v>24400.0</c:v>
                </c:pt>
                <c:pt idx="15">
                  <c:v>23950.0</c:v>
                </c:pt>
                <c:pt idx="16">
                  <c:v>22100.0</c:v>
                </c:pt>
                <c:pt idx="17">
                  <c:v>21100.0</c:v>
                </c:pt>
                <c:pt idx="18">
                  <c:v>24100.0</c:v>
                </c:pt>
                <c:pt idx="19">
                  <c:v>23700.0</c:v>
                </c:pt>
                <c:pt idx="20">
                  <c:v>23100.0</c:v>
                </c:pt>
                <c:pt idx="21">
                  <c:v>22600.0</c:v>
                </c:pt>
                <c:pt idx="22">
                  <c:v>19800.0</c:v>
                </c:pt>
                <c:pt idx="23">
                  <c:v>17800.0</c:v>
                </c:pt>
              </c:numCache>
            </c:numRef>
          </c:val>
          <c:smooth val="0"/>
        </c:ser>
        <c:ser>
          <c:idx val="22"/>
          <c:order val="15"/>
          <c:tx>
            <c:strRef>
              <c:f>'set2010'!$AP$4:$AP$5</c:f>
              <c:strCache>
                <c:ptCount val="1"/>
                <c:pt idx="0">
                  <c:v>Máxima dias Semana</c:v>
                </c:pt>
              </c:strCache>
            </c:strRef>
          </c:tx>
          <c:val>
            <c:numRef>
              <c:f>'set2010'!$AP$7:$AP$30</c:f>
              <c:numCache>
                <c:formatCode>#,##0</c:formatCode>
                <c:ptCount val="24"/>
                <c:pt idx="0">
                  <c:v>16900.0</c:v>
                </c:pt>
                <c:pt idx="1">
                  <c:v>16300.0</c:v>
                </c:pt>
                <c:pt idx="2">
                  <c:v>16000.0</c:v>
                </c:pt>
                <c:pt idx="3">
                  <c:v>15600.0</c:v>
                </c:pt>
                <c:pt idx="4">
                  <c:v>16300.0</c:v>
                </c:pt>
                <c:pt idx="5">
                  <c:v>16400.0</c:v>
                </c:pt>
                <c:pt idx="6">
                  <c:v>17700.0</c:v>
                </c:pt>
                <c:pt idx="7">
                  <c:v>20300.0</c:v>
                </c:pt>
                <c:pt idx="8">
                  <c:v>23900.0</c:v>
                </c:pt>
                <c:pt idx="9">
                  <c:v>24400.0</c:v>
                </c:pt>
                <c:pt idx="10">
                  <c:v>25100.0</c:v>
                </c:pt>
                <c:pt idx="11">
                  <c:v>25100.0</c:v>
                </c:pt>
                <c:pt idx="12">
                  <c:v>24100.0</c:v>
                </c:pt>
                <c:pt idx="13">
                  <c:v>24100.0</c:v>
                </c:pt>
                <c:pt idx="14">
                  <c:v>24800.0</c:v>
                </c:pt>
                <c:pt idx="15">
                  <c:v>23950.0</c:v>
                </c:pt>
                <c:pt idx="16">
                  <c:v>23000.0</c:v>
                </c:pt>
                <c:pt idx="17">
                  <c:v>21900.0</c:v>
                </c:pt>
                <c:pt idx="18">
                  <c:v>24100.0</c:v>
                </c:pt>
                <c:pt idx="19">
                  <c:v>23900.0</c:v>
                </c:pt>
                <c:pt idx="20">
                  <c:v>23300.0</c:v>
                </c:pt>
                <c:pt idx="21">
                  <c:v>22600.0</c:v>
                </c:pt>
                <c:pt idx="22">
                  <c:v>20400.0</c:v>
                </c:pt>
                <c:pt idx="23">
                  <c:v>18200.0</c:v>
                </c:pt>
              </c:numCache>
            </c:numRef>
          </c:val>
          <c:smooth val="0"/>
        </c:ser>
        <c:ser>
          <c:idx val="23"/>
          <c:order val="16"/>
          <c:tx>
            <c:strRef>
              <c:f>'set2010'!$AG$5</c:f>
              <c:strCache>
                <c:ptCount val="1"/>
                <c:pt idx="0">
                  <c:v>29/Set/2010</c:v>
                </c:pt>
              </c:strCache>
            </c:strRef>
          </c:tx>
          <c:val>
            <c:numRef>
              <c:f>'set2010'!$AG$7:$AG$30</c:f>
            </c:numRef>
          </c:val>
          <c:smooth val="0"/>
        </c:ser>
        <c:ser>
          <c:idx val="24"/>
          <c:order val="17"/>
          <c:tx>
            <c:strRef>
              <c:f>'set2010'!$AH$5</c:f>
              <c:strCache>
                <c:ptCount val="1"/>
                <c:pt idx="0">
                  <c:v>30/Set/2010</c:v>
                </c:pt>
              </c:strCache>
            </c:strRef>
          </c:tx>
          <c:val>
            <c:numRef>
              <c:f>'set2010'!$AH$7:$AH$30</c:f>
            </c:numRef>
          </c:val>
          <c:smooth val="0"/>
        </c:ser>
        <c:ser>
          <c:idx val="25"/>
          <c:order val="18"/>
          <c:tx>
            <c:strRef>
              <c:f>'set2010'!$AI$5</c:f>
              <c:strCache>
                <c:ptCount val="1"/>
              </c:strCache>
            </c:strRef>
          </c:tx>
          <c:val>
            <c:numRef>
              <c:f>'set2010'!$AI$7:$AI$30</c:f>
            </c:numRef>
          </c:val>
          <c:smooth val="0"/>
        </c:ser>
        <c:ser>
          <c:idx val="26"/>
          <c:order val="19"/>
          <c:tx>
            <c:strRef>
              <c:f>'set2010'!$AL$5</c:f>
              <c:strCache>
                <c:ptCount val="1"/>
              </c:strCache>
            </c:strRef>
          </c:tx>
          <c:val>
            <c:numRef>
              <c:f>'set2010'!$AL$7:$AL$30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4135592"/>
        <c:axId val="-2054138616"/>
      </c:lineChart>
      <c:catAx>
        <c:axId val="-2054135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54138616"/>
        <c:crosses val="autoZero"/>
        <c:auto val="1"/>
        <c:lblAlgn val="ctr"/>
        <c:lblOffset val="100"/>
        <c:noMultiLvlLbl val="0"/>
      </c:catAx>
      <c:valAx>
        <c:axId val="-20541386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541355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-SABADOS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9"/>
          <c:order val="0"/>
          <c:tx>
            <c:strRef>
              <c:f>'set2010'!$O$5</c:f>
              <c:strCache>
                <c:ptCount val="1"/>
                <c:pt idx="0">
                  <c:v>11/Set/2010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'set2010'!$O$7:$O$30</c:f>
              <c:numCache>
                <c:formatCode>#,##0</c:formatCode>
                <c:ptCount val="24"/>
                <c:pt idx="0">
                  <c:v>15200.0</c:v>
                </c:pt>
                <c:pt idx="1">
                  <c:v>14000.0</c:v>
                </c:pt>
                <c:pt idx="2">
                  <c:v>13400.0</c:v>
                </c:pt>
                <c:pt idx="3">
                  <c:v>14400.0</c:v>
                </c:pt>
                <c:pt idx="4">
                  <c:v>14200.0</c:v>
                </c:pt>
                <c:pt idx="5">
                  <c:v>14200.0</c:v>
                </c:pt>
                <c:pt idx="6">
                  <c:v>13900.0</c:v>
                </c:pt>
                <c:pt idx="7">
                  <c:v>15200.0</c:v>
                </c:pt>
                <c:pt idx="8">
                  <c:v>17000.0</c:v>
                </c:pt>
                <c:pt idx="9">
                  <c:v>17900.0</c:v>
                </c:pt>
                <c:pt idx="10">
                  <c:v>18400.0</c:v>
                </c:pt>
                <c:pt idx="11">
                  <c:v>18800.0</c:v>
                </c:pt>
                <c:pt idx="12">
                  <c:v>19400.0</c:v>
                </c:pt>
                <c:pt idx="13">
                  <c:v>19100.0</c:v>
                </c:pt>
                <c:pt idx="14">
                  <c:v>18700.0</c:v>
                </c:pt>
                <c:pt idx="15">
                  <c:v>18500.0</c:v>
                </c:pt>
                <c:pt idx="16">
                  <c:v>18300.0</c:v>
                </c:pt>
                <c:pt idx="17">
                  <c:v>17400.0</c:v>
                </c:pt>
                <c:pt idx="18">
                  <c:v>21800.0</c:v>
                </c:pt>
                <c:pt idx="19">
                  <c:v>23000.0</c:v>
                </c:pt>
                <c:pt idx="20">
                  <c:v>22800.0</c:v>
                </c:pt>
                <c:pt idx="21">
                  <c:v>21800.0</c:v>
                </c:pt>
                <c:pt idx="22">
                  <c:v>18700.0</c:v>
                </c:pt>
                <c:pt idx="23">
                  <c:v>17600.0</c:v>
                </c:pt>
              </c:numCache>
            </c:numRef>
          </c:val>
          <c:smooth val="0"/>
        </c:ser>
        <c:ser>
          <c:idx val="20"/>
          <c:order val="1"/>
          <c:tx>
            <c:strRef>
              <c:f>'set2010'!$V$5</c:f>
              <c:strCache>
                <c:ptCount val="1"/>
                <c:pt idx="0">
                  <c:v>18/Set/2010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'set2010'!$V$7:$V$30</c:f>
              <c:numCache>
                <c:formatCode>#,##0</c:formatCode>
                <c:ptCount val="24"/>
                <c:pt idx="0">
                  <c:v>16700.0</c:v>
                </c:pt>
                <c:pt idx="1">
                  <c:v>15800.0</c:v>
                </c:pt>
                <c:pt idx="2">
                  <c:v>15300.0</c:v>
                </c:pt>
                <c:pt idx="3">
                  <c:v>15000.0</c:v>
                </c:pt>
                <c:pt idx="4">
                  <c:v>15000.0</c:v>
                </c:pt>
                <c:pt idx="5">
                  <c:v>15000.0</c:v>
                </c:pt>
                <c:pt idx="6">
                  <c:v>15000.0</c:v>
                </c:pt>
                <c:pt idx="7">
                  <c:v>16100.0</c:v>
                </c:pt>
                <c:pt idx="8">
                  <c:v>17900.0</c:v>
                </c:pt>
                <c:pt idx="9">
                  <c:v>18900.0</c:v>
                </c:pt>
                <c:pt idx="10">
                  <c:v>19000.0</c:v>
                </c:pt>
                <c:pt idx="11">
                  <c:v>19200.0</c:v>
                </c:pt>
                <c:pt idx="12">
                  <c:v>19000.0</c:v>
                </c:pt>
                <c:pt idx="13">
                  <c:v>18900.0</c:v>
                </c:pt>
                <c:pt idx="14">
                  <c:v>18700.0</c:v>
                </c:pt>
                <c:pt idx="15">
                  <c:v>18100.0</c:v>
                </c:pt>
                <c:pt idx="16">
                  <c:v>17900.0</c:v>
                </c:pt>
                <c:pt idx="17">
                  <c:v>17700.0</c:v>
                </c:pt>
                <c:pt idx="18">
                  <c:v>20600.0</c:v>
                </c:pt>
                <c:pt idx="19">
                  <c:v>21600.0</c:v>
                </c:pt>
                <c:pt idx="20">
                  <c:v>21100.0</c:v>
                </c:pt>
                <c:pt idx="21">
                  <c:v>19800.0</c:v>
                </c:pt>
                <c:pt idx="22">
                  <c:v>18300.0</c:v>
                </c:pt>
                <c:pt idx="23">
                  <c:v>17300.0</c:v>
                </c:pt>
              </c:numCache>
            </c:numRef>
          </c:val>
          <c:smooth val="0"/>
        </c:ser>
        <c:ser>
          <c:idx val="21"/>
          <c:order val="2"/>
          <c:tx>
            <c:strRef>
              <c:f>'set2010'!$AC$5</c:f>
              <c:strCache>
                <c:ptCount val="1"/>
                <c:pt idx="0">
                  <c:v>25/Set/2010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'set2010'!$AC$7:$AC$30</c:f>
              <c:numCache>
                <c:formatCode>#,##0</c:formatCode>
                <c:ptCount val="24"/>
                <c:pt idx="0">
                  <c:v>16300.0</c:v>
                </c:pt>
                <c:pt idx="1">
                  <c:v>15700.0</c:v>
                </c:pt>
                <c:pt idx="2">
                  <c:v>15400.0</c:v>
                </c:pt>
                <c:pt idx="3">
                  <c:v>15100.0</c:v>
                </c:pt>
                <c:pt idx="4">
                  <c:v>14900.0</c:v>
                </c:pt>
                <c:pt idx="5">
                  <c:v>15100.0</c:v>
                </c:pt>
                <c:pt idx="6">
                  <c:v>15700.0</c:v>
                </c:pt>
                <c:pt idx="7">
                  <c:v>16800.0</c:v>
                </c:pt>
                <c:pt idx="8">
                  <c:v>18400.0</c:v>
                </c:pt>
                <c:pt idx="9">
                  <c:v>19200.0</c:v>
                </c:pt>
                <c:pt idx="10">
                  <c:v>19600.0</c:v>
                </c:pt>
                <c:pt idx="11">
                  <c:v>19600.0</c:v>
                </c:pt>
                <c:pt idx="12">
                  <c:v>19400.0</c:v>
                </c:pt>
                <c:pt idx="13">
                  <c:v>19300.0</c:v>
                </c:pt>
                <c:pt idx="14">
                  <c:v>19200.0</c:v>
                </c:pt>
                <c:pt idx="15">
                  <c:v>18200.0</c:v>
                </c:pt>
                <c:pt idx="16">
                  <c:v>17500.0</c:v>
                </c:pt>
                <c:pt idx="17">
                  <c:v>18600.0</c:v>
                </c:pt>
                <c:pt idx="18">
                  <c:v>20900.0</c:v>
                </c:pt>
                <c:pt idx="19">
                  <c:v>22200.0</c:v>
                </c:pt>
                <c:pt idx="20">
                  <c:v>21600.0</c:v>
                </c:pt>
                <c:pt idx="21">
                  <c:v>20500.0</c:v>
                </c:pt>
                <c:pt idx="22">
                  <c:v>18600.0</c:v>
                </c:pt>
                <c:pt idx="23">
                  <c:v>17400.0</c:v>
                </c:pt>
              </c:numCache>
            </c:numRef>
          </c:val>
          <c:smooth val="0"/>
        </c:ser>
        <c:ser>
          <c:idx val="22"/>
          <c:order val="3"/>
          <c:tx>
            <c:strRef>
              <c:f>'set2010'!$AQ$4:$AQ$5</c:f>
              <c:strCache>
                <c:ptCount val="1"/>
                <c:pt idx="0">
                  <c:v>Máxima Sabads</c:v>
                </c:pt>
              </c:strCache>
            </c:strRef>
          </c:tx>
          <c:val>
            <c:numRef>
              <c:f>'set2010'!$AQ$7:$AQ$30</c:f>
              <c:numCache>
                <c:formatCode>#,##0</c:formatCode>
                <c:ptCount val="24"/>
                <c:pt idx="0">
                  <c:v>17000.0</c:v>
                </c:pt>
                <c:pt idx="1">
                  <c:v>15900.0</c:v>
                </c:pt>
                <c:pt idx="2">
                  <c:v>15400.0</c:v>
                </c:pt>
                <c:pt idx="3">
                  <c:v>15100.0</c:v>
                </c:pt>
                <c:pt idx="4">
                  <c:v>15000.0</c:v>
                </c:pt>
                <c:pt idx="5">
                  <c:v>15100.0</c:v>
                </c:pt>
                <c:pt idx="6">
                  <c:v>15700.0</c:v>
                </c:pt>
                <c:pt idx="7">
                  <c:v>16800.0</c:v>
                </c:pt>
                <c:pt idx="8">
                  <c:v>18400.0</c:v>
                </c:pt>
                <c:pt idx="9">
                  <c:v>19200.0</c:v>
                </c:pt>
                <c:pt idx="10">
                  <c:v>19600.0</c:v>
                </c:pt>
                <c:pt idx="11">
                  <c:v>19600.0</c:v>
                </c:pt>
                <c:pt idx="12">
                  <c:v>19400.0</c:v>
                </c:pt>
                <c:pt idx="13">
                  <c:v>19300.0</c:v>
                </c:pt>
                <c:pt idx="14">
                  <c:v>19200.0</c:v>
                </c:pt>
                <c:pt idx="15">
                  <c:v>18500.0</c:v>
                </c:pt>
                <c:pt idx="16">
                  <c:v>18300.0</c:v>
                </c:pt>
                <c:pt idx="17">
                  <c:v>18600.0</c:v>
                </c:pt>
                <c:pt idx="18">
                  <c:v>21800.0</c:v>
                </c:pt>
                <c:pt idx="19">
                  <c:v>23000.0</c:v>
                </c:pt>
                <c:pt idx="20">
                  <c:v>22800.0</c:v>
                </c:pt>
                <c:pt idx="21">
                  <c:v>21800.0</c:v>
                </c:pt>
                <c:pt idx="22">
                  <c:v>18900.0</c:v>
                </c:pt>
                <c:pt idx="23">
                  <c:v>17700.0</c:v>
                </c:pt>
              </c:numCache>
            </c:numRef>
          </c:val>
          <c:smooth val="0"/>
        </c:ser>
        <c:ser>
          <c:idx val="0"/>
          <c:order val="4"/>
          <c:tx>
            <c:strRef>
              <c:f>'set2010'!$AJ$5</c:f>
              <c:strCache>
                <c:ptCount val="1"/>
              </c:strCache>
            </c:strRef>
          </c:tx>
          <c:val>
            <c:numRef>
              <c:f>'set2010'!$AJ$7:$AJ$30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4169560"/>
        <c:axId val="-2064282584"/>
      </c:lineChart>
      <c:catAx>
        <c:axId val="-2064169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64282584"/>
        <c:crosses val="autoZero"/>
        <c:auto val="1"/>
        <c:lblAlgn val="ctr"/>
        <c:lblOffset val="100"/>
        <c:noMultiLvlLbl val="0"/>
      </c:catAx>
      <c:valAx>
        <c:axId val="-20642825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4169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-DOMINGOS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'set2010'!$B$5</c:f>
              <c:strCache>
                <c:ptCount val="1"/>
              </c:strCache>
            </c:strRef>
          </c:tx>
          <c:val>
            <c:numRef>
              <c:f>'set2010'!$B$7:$B$30</c:f>
            </c:numRef>
          </c:val>
          <c:smooth val="0"/>
        </c:ser>
        <c:ser>
          <c:idx val="18"/>
          <c:order val="1"/>
          <c:tx>
            <c:strRef>
              <c:f>'set2010'!$I$5</c:f>
              <c:strCache>
                <c:ptCount val="1"/>
                <c:pt idx="0">
                  <c:v>5/Set/2010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'set2010'!$I$7:$I$30</c:f>
              <c:numCache>
                <c:formatCode>#,##0</c:formatCode>
                <c:ptCount val="24"/>
                <c:pt idx="0">
                  <c:v>16200.0</c:v>
                </c:pt>
                <c:pt idx="1">
                  <c:v>15500.0</c:v>
                </c:pt>
                <c:pt idx="2">
                  <c:v>15200.0</c:v>
                </c:pt>
                <c:pt idx="3">
                  <c:v>15100.0</c:v>
                </c:pt>
                <c:pt idx="4">
                  <c:v>15100.0</c:v>
                </c:pt>
                <c:pt idx="5">
                  <c:v>15100.0</c:v>
                </c:pt>
                <c:pt idx="6">
                  <c:v>14700.0</c:v>
                </c:pt>
                <c:pt idx="7">
                  <c:v>15400.0</c:v>
                </c:pt>
                <c:pt idx="8">
                  <c:v>16900.0</c:v>
                </c:pt>
                <c:pt idx="9">
                  <c:v>16900.0</c:v>
                </c:pt>
                <c:pt idx="10">
                  <c:v>17400.0</c:v>
                </c:pt>
                <c:pt idx="11">
                  <c:v>17700.0</c:v>
                </c:pt>
                <c:pt idx="12">
                  <c:v>18100.0</c:v>
                </c:pt>
                <c:pt idx="13">
                  <c:v>17900.0</c:v>
                </c:pt>
                <c:pt idx="14">
                  <c:v>17300.0</c:v>
                </c:pt>
                <c:pt idx="15">
                  <c:v>17000.0</c:v>
                </c:pt>
                <c:pt idx="16">
                  <c:v>16800.0</c:v>
                </c:pt>
                <c:pt idx="17">
                  <c:v>16800.0</c:v>
                </c:pt>
                <c:pt idx="18">
                  <c:v>19300.0</c:v>
                </c:pt>
                <c:pt idx="19">
                  <c:v>20700.0</c:v>
                </c:pt>
                <c:pt idx="20">
                  <c:v>20700.0</c:v>
                </c:pt>
                <c:pt idx="21">
                  <c:v>19700.0</c:v>
                </c:pt>
                <c:pt idx="22">
                  <c:v>18400.0</c:v>
                </c:pt>
                <c:pt idx="23">
                  <c:v>16900.0</c:v>
                </c:pt>
              </c:numCache>
            </c:numRef>
          </c:val>
          <c:smooth val="0"/>
        </c:ser>
        <c:ser>
          <c:idx val="21"/>
          <c:order val="2"/>
          <c:tx>
            <c:strRef>
              <c:f>'set2010'!$AD$5</c:f>
              <c:strCache>
                <c:ptCount val="1"/>
                <c:pt idx="0">
                  <c:v>26/Set/2010</c:v>
                </c:pt>
              </c:strCache>
            </c:strRef>
          </c:tx>
          <c:cat>
            <c:strRef>
              <c:f>'set2010'!$A$7:$A$30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'set2010'!$AD$7:$AD$30</c:f>
              <c:numCache>
                <c:formatCode>#,##0</c:formatCode>
                <c:ptCount val="24"/>
                <c:pt idx="0">
                  <c:v>16900.0</c:v>
                </c:pt>
                <c:pt idx="1">
                  <c:v>16300.0</c:v>
                </c:pt>
                <c:pt idx="2">
                  <c:v>15500.0</c:v>
                </c:pt>
                <c:pt idx="3">
                  <c:v>15500.0</c:v>
                </c:pt>
                <c:pt idx="4">
                  <c:v>15200.0</c:v>
                </c:pt>
                <c:pt idx="5">
                  <c:v>14900.0</c:v>
                </c:pt>
                <c:pt idx="6">
                  <c:v>14700.0</c:v>
                </c:pt>
                <c:pt idx="7">
                  <c:v>16000.0</c:v>
                </c:pt>
                <c:pt idx="8">
                  <c:v>15200.0</c:v>
                </c:pt>
                <c:pt idx="9">
                  <c:v>17400.0</c:v>
                </c:pt>
                <c:pt idx="10">
                  <c:v>17900.0</c:v>
                </c:pt>
                <c:pt idx="11">
                  <c:v>18200.0</c:v>
                </c:pt>
                <c:pt idx="12">
                  <c:v>18400.0</c:v>
                </c:pt>
                <c:pt idx="13">
                  <c:v>18400.0</c:v>
                </c:pt>
                <c:pt idx="14">
                  <c:v>18200.0</c:v>
                </c:pt>
                <c:pt idx="15">
                  <c:v>18000.0</c:v>
                </c:pt>
                <c:pt idx="16">
                  <c:v>17600.0</c:v>
                </c:pt>
                <c:pt idx="17">
                  <c:v>17600.0</c:v>
                </c:pt>
                <c:pt idx="18">
                  <c:v>20900.0</c:v>
                </c:pt>
                <c:pt idx="19">
                  <c:v>21800.0</c:v>
                </c:pt>
                <c:pt idx="20">
                  <c:v>21800.0</c:v>
                </c:pt>
                <c:pt idx="21">
                  <c:v>21700.0</c:v>
                </c:pt>
                <c:pt idx="22">
                  <c:v>18700.0</c:v>
                </c:pt>
                <c:pt idx="23">
                  <c:v>17000.0</c:v>
                </c:pt>
              </c:numCache>
            </c:numRef>
          </c:val>
          <c:smooth val="0"/>
        </c:ser>
        <c:ser>
          <c:idx val="22"/>
          <c:order val="3"/>
          <c:tx>
            <c:strRef>
              <c:f>'set2010'!$AR$4:$AR$5</c:f>
              <c:strCache>
                <c:ptCount val="1"/>
                <c:pt idx="0">
                  <c:v>Máxima Domingos</c:v>
                </c:pt>
              </c:strCache>
            </c:strRef>
          </c:tx>
          <c:val>
            <c:numRef>
              <c:f>'set2010'!$AR$7:$AR$30</c:f>
              <c:numCache>
                <c:formatCode>#,##0</c:formatCode>
                <c:ptCount val="24"/>
                <c:pt idx="0">
                  <c:v>16900.0</c:v>
                </c:pt>
                <c:pt idx="1">
                  <c:v>16300.0</c:v>
                </c:pt>
                <c:pt idx="2">
                  <c:v>15500.0</c:v>
                </c:pt>
                <c:pt idx="3">
                  <c:v>15500.0</c:v>
                </c:pt>
                <c:pt idx="4">
                  <c:v>15200.0</c:v>
                </c:pt>
                <c:pt idx="5">
                  <c:v>15100.0</c:v>
                </c:pt>
                <c:pt idx="6">
                  <c:v>14700.0</c:v>
                </c:pt>
                <c:pt idx="7">
                  <c:v>16000.0</c:v>
                </c:pt>
                <c:pt idx="8">
                  <c:v>16900.0</c:v>
                </c:pt>
                <c:pt idx="9">
                  <c:v>17400.0</c:v>
                </c:pt>
                <c:pt idx="10">
                  <c:v>17900.0</c:v>
                </c:pt>
                <c:pt idx="11">
                  <c:v>18200.0</c:v>
                </c:pt>
                <c:pt idx="12">
                  <c:v>19600.0</c:v>
                </c:pt>
                <c:pt idx="13">
                  <c:v>18400.0</c:v>
                </c:pt>
                <c:pt idx="14">
                  <c:v>18200.0</c:v>
                </c:pt>
                <c:pt idx="15">
                  <c:v>18000.0</c:v>
                </c:pt>
                <c:pt idx="16">
                  <c:v>17600.0</c:v>
                </c:pt>
                <c:pt idx="17">
                  <c:v>17600.0</c:v>
                </c:pt>
                <c:pt idx="18">
                  <c:v>20900.0</c:v>
                </c:pt>
                <c:pt idx="19">
                  <c:v>21800.0</c:v>
                </c:pt>
                <c:pt idx="20">
                  <c:v>22300.0</c:v>
                </c:pt>
                <c:pt idx="21">
                  <c:v>21700.0</c:v>
                </c:pt>
                <c:pt idx="22">
                  <c:v>18700.0</c:v>
                </c:pt>
                <c:pt idx="23">
                  <c:v>17000.0</c:v>
                </c:pt>
              </c:numCache>
            </c:numRef>
          </c:val>
          <c:smooth val="0"/>
        </c:ser>
        <c:ser>
          <c:idx val="1"/>
          <c:order val="4"/>
          <c:tx>
            <c:strRef>
              <c:f>'set2010'!$AK$5</c:f>
              <c:strCache>
                <c:ptCount val="1"/>
              </c:strCache>
            </c:strRef>
          </c:tx>
          <c:val>
            <c:numRef>
              <c:f>'set2010'!$AK$7:$AK$30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3622712"/>
        <c:axId val="-2063619656"/>
      </c:lineChart>
      <c:catAx>
        <c:axId val="-2063622712"/>
        <c:scaling>
          <c:orientation val="minMax"/>
        </c:scaling>
        <c:delete val="0"/>
        <c:axPos val="b"/>
        <c:majorTickMark val="none"/>
        <c:minorTickMark val="none"/>
        <c:tickLblPos val="nextTo"/>
        <c:crossAx val="-2063619656"/>
        <c:crosses val="autoZero"/>
        <c:auto val="1"/>
        <c:lblAlgn val="ctr"/>
        <c:lblOffset val="100"/>
        <c:noMultiLvlLbl val="0"/>
      </c:catAx>
      <c:valAx>
        <c:axId val="-20636196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36227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Diagrama de Carga- DIAS DE SEMANA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'Out2010'!$C$5</c:f>
              <c:strCache>
                <c:ptCount val="1"/>
                <c:pt idx="0">
                  <c:v>2/Ago/2010</c:v>
                </c:pt>
              </c:strCache>
            </c:strRef>
          </c:tx>
          <c:cat>
            <c:strRef>
              <c:f>'Out2010'!$A$7:$A$30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'Out2010'!$C$7:$C$30</c:f>
            </c:numRef>
          </c:val>
          <c:smooth val="0"/>
        </c:ser>
        <c:ser>
          <c:idx val="1"/>
          <c:order val="1"/>
          <c:tx>
            <c:strRef>
              <c:f>'Out2010'!$D$5</c:f>
              <c:strCache>
                <c:ptCount val="1"/>
                <c:pt idx="0">
                  <c:v>3/Ago/2010</c:v>
                </c:pt>
              </c:strCache>
            </c:strRef>
          </c:tx>
          <c:cat>
            <c:strRef>
              <c:f>'Out2010'!$A$7:$A$30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'Out2010'!$D$7:$D$30</c:f>
            </c:numRef>
          </c:val>
          <c:smooth val="0"/>
        </c:ser>
        <c:ser>
          <c:idx val="2"/>
          <c:order val="2"/>
          <c:tx>
            <c:strRef>
              <c:f>'Out2010'!$E$5</c:f>
              <c:strCache>
                <c:ptCount val="1"/>
                <c:pt idx="0">
                  <c:v>4/Ago/2010</c:v>
                </c:pt>
              </c:strCache>
            </c:strRef>
          </c:tx>
          <c:cat>
            <c:strRef>
              <c:f>'Out2010'!$A$7:$A$30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'Out2010'!$E$7:$E$30</c:f>
            </c:numRef>
          </c:val>
          <c:smooth val="0"/>
        </c:ser>
        <c:ser>
          <c:idx val="3"/>
          <c:order val="3"/>
          <c:tx>
            <c:strRef>
              <c:f>'Out2010'!$F$5</c:f>
              <c:strCache>
                <c:ptCount val="1"/>
                <c:pt idx="0">
                  <c:v>5/Ago/2010</c:v>
                </c:pt>
              </c:strCache>
            </c:strRef>
          </c:tx>
          <c:cat>
            <c:strRef>
              <c:f>'Out2010'!$A$7:$A$30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'Out2010'!$F$7:$F$30</c:f>
            </c:numRef>
          </c:val>
          <c:smooth val="0"/>
        </c:ser>
        <c:ser>
          <c:idx val="4"/>
          <c:order val="4"/>
          <c:tx>
            <c:strRef>
              <c:f>'Out2010'!$G$5</c:f>
              <c:strCache>
                <c:ptCount val="1"/>
                <c:pt idx="0">
                  <c:v>1/Out/2010</c:v>
                </c:pt>
              </c:strCache>
            </c:strRef>
          </c:tx>
          <c:cat>
            <c:strRef>
              <c:f>'Out2010'!$A$7:$A$30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'Out2010'!$G$7:$G$30</c:f>
              <c:numCache>
                <c:formatCode>#,##0</c:formatCode>
                <c:ptCount val="24"/>
                <c:pt idx="0">
                  <c:v>15900.0</c:v>
                </c:pt>
                <c:pt idx="1">
                  <c:v>15100.0</c:v>
                </c:pt>
                <c:pt idx="2">
                  <c:v>14900.0</c:v>
                </c:pt>
                <c:pt idx="3">
                  <c:v>14700.0</c:v>
                </c:pt>
                <c:pt idx="4">
                  <c:v>14600.0</c:v>
                </c:pt>
                <c:pt idx="5">
                  <c:v>14900.0</c:v>
                </c:pt>
                <c:pt idx="6">
                  <c:v>15000.0</c:v>
                </c:pt>
                <c:pt idx="7">
                  <c:v>16700.0</c:v>
                </c:pt>
                <c:pt idx="8">
                  <c:v>19600.0</c:v>
                </c:pt>
                <c:pt idx="9">
                  <c:v>22600.0</c:v>
                </c:pt>
                <c:pt idx="10">
                  <c:v>20800.0</c:v>
                </c:pt>
                <c:pt idx="11">
                  <c:v>23200.0</c:v>
                </c:pt>
                <c:pt idx="12">
                  <c:v>21900.0</c:v>
                </c:pt>
                <c:pt idx="13">
                  <c:v>22500.0</c:v>
                </c:pt>
                <c:pt idx="14">
                  <c:v>23600.0</c:v>
                </c:pt>
                <c:pt idx="15">
                  <c:v>23300.0</c:v>
                </c:pt>
                <c:pt idx="16">
                  <c:v>21900.0</c:v>
                </c:pt>
                <c:pt idx="17">
                  <c:v>21700.0</c:v>
                </c:pt>
                <c:pt idx="18">
                  <c:v>24000.0</c:v>
                </c:pt>
                <c:pt idx="19">
                  <c:v>23900.0</c:v>
                </c:pt>
                <c:pt idx="20">
                  <c:v>22400.0</c:v>
                </c:pt>
                <c:pt idx="21">
                  <c:v>20900.0</c:v>
                </c:pt>
                <c:pt idx="22">
                  <c:v>19000.0</c:v>
                </c:pt>
                <c:pt idx="23">
                  <c:v>17600.0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'Out2010'!$J$5</c:f>
              <c:strCache>
                <c:ptCount val="1"/>
                <c:pt idx="0">
                  <c:v>4/Out/2010</c:v>
                </c:pt>
              </c:strCache>
            </c:strRef>
          </c:tx>
          <c:cat>
            <c:strRef>
              <c:f>'Out2010'!$A$7:$A$30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'Out2010'!$J$7:$J$30</c:f>
              <c:numCache>
                <c:formatCode>#,##0</c:formatCode>
                <c:ptCount val="24"/>
                <c:pt idx="0">
                  <c:v>16000.0</c:v>
                </c:pt>
                <c:pt idx="1">
                  <c:v>15400.0</c:v>
                </c:pt>
                <c:pt idx="2">
                  <c:v>15200.0</c:v>
                </c:pt>
                <c:pt idx="3">
                  <c:v>14900.0</c:v>
                </c:pt>
                <c:pt idx="4">
                  <c:v>14800.0</c:v>
                </c:pt>
                <c:pt idx="5">
                  <c:v>15600.0</c:v>
                </c:pt>
                <c:pt idx="6">
                  <c:v>17000.0</c:v>
                </c:pt>
                <c:pt idx="7">
                  <c:v>19500.0</c:v>
                </c:pt>
                <c:pt idx="8">
                  <c:v>25000.0</c:v>
                </c:pt>
                <c:pt idx="9">
                  <c:v>24700.0</c:v>
                </c:pt>
                <c:pt idx="10">
                  <c:v>25100.0</c:v>
                </c:pt>
                <c:pt idx="11">
                  <c:v>23400.0</c:v>
                </c:pt>
                <c:pt idx="12">
                  <c:v>24700.0</c:v>
                </c:pt>
                <c:pt idx="13">
                  <c:v>24300.0</c:v>
                </c:pt>
                <c:pt idx="14">
                  <c:v>24300.0</c:v>
                </c:pt>
                <c:pt idx="15">
                  <c:v>24200.0</c:v>
                </c:pt>
                <c:pt idx="16">
                  <c:v>23200.0</c:v>
                </c:pt>
                <c:pt idx="17">
                  <c:v>23200.0</c:v>
                </c:pt>
                <c:pt idx="18">
                  <c:v>23900.0</c:v>
                </c:pt>
                <c:pt idx="19">
                  <c:v>23800.0</c:v>
                </c:pt>
                <c:pt idx="20">
                  <c:v>24200.0</c:v>
                </c:pt>
                <c:pt idx="21">
                  <c:v>21600.0</c:v>
                </c:pt>
                <c:pt idx="22">
                  <c:v>19700.0</c:v>
                </c:pt>
                <c:pt idx="23">
                  <c:v>17700.0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'Out2010'!$K$5</c:f>
              <c:strCache>
                <c:ptCount val="1"/>
                <c:pt idx="0">
                  <c:v>5/Out/2010</c:v>
                </c:pt>
              </c:strCache>
            </c:strRef>
          </c:tx>
          <c:cat>
            <c:strRef>
              <c:f>'Out2010'!$A$7:$A$30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'Out2010'!$K$7:$K$30</c:f>
              <c:numCache>
                <c:formatCode>#,##0</c:formatCode>
                <c:ptCount val="24"/>
                <c:pt idx="0">
                  <c:v>16600.0</c:v>
                </c:pt>
                <c:pt idx="1">
                  <c:v>15500.0</c:v>
                </c:pt>
                <c:pt idx="2">
                  <c:v>15500.0</c:v>
                </c:pt>
                <c:pt idx="3">
                  <c:v>15400.0</c:v>
                </c:pt>
                <c:pt idx="4">
                  <c:v>15500.0</c:v>
                </c:pt>
                <c:pt idx="5">
                  <c:v>16100.0</c:v>
                </c:pt>
                <c:pt idx="6">
                  <c:v>17400.0</c:v>
                </c:pt>
                <c:pt idx="7">
                  <c:v>20100.0</c:v>
                </c:pt>
                <c:pt idx="8">
                  <c:v>24000.0</c:v>
                </c:pt>
                <c:pt idx="9">
                  <c:v>24400.0</c:v>
                </c:pt>
                <c:pt idx="10">
                  <c:v>20200.0</c:v>
                </c:pt>
                <c:pt idx="11">
                  <c:v>20400.0</c:v>
                </c:pt>
                <c:pt idx="12">
                  <c:v>23400.0</c:v>
                </c:pt>
                <c:pt idx="13">
                  <c:v>23200.0</c:v>
                </c:pt>
                <c:pt idx="14">
                  <c:v>16400.0</c:v>
                </c:pt>
                <c:pt idx="15">
                  <c:v>16900.0</c:v>
                </c:pt>
                <c:pt idx="16">
                  <c:v>22300.0</c:v>
                </c:pt>
                <c:pt idx="17">
                  <c:v>20100.0</c:v>
                </c:pt>
                <c:pt idx="18">
                  <c:v>23800.0</c:v>
                </c:pt>
                <c:pt idx="19">
                  <c:v>23200.0</c:v>
                </c:pt>
                <c:pt idx="20">
                  <c:v>22000.0</c:v>
                </c:pt>
                <c:pt idx="21">
                  <c:v>22100.0</c:v>
                </c:pt>
                <c:pt idx="22">
                  <c:v>20400.0</c:v>
                </c:pt>
                <c:pt idx="23">
                  <c:v>18900.0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'Out2010'!$L$5</c:f>
              <c:strCache>
                <c:ptCount val="1"/>
                <c:pt idx="0">
                  <c:v>6/Out/2010</c:v>
                </c:pt>
              </c:strCache>
            </c:strRef>
          </c:tx>
          <c:cat>
            <c:strRef>
              <c:f>'Out2010'!$A$7:$A$30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'Out2010'!$L$7:$L$30</c:f>
              <c:numCache>
                <c:formatCode>#,##0</c:formatCode>
                <c:ptCount val="24"/>
                <c:pt idx="0">
                  <c:v>16500.0</c:v>
                </c:pt>
                <c:pt idx="1">
                  <c:v>16100.0</c:v>
                </c:pt>
                <c:pt idx="2">
                  <c:v>15700.0</c:v>
                </c:pt>
                <c:pt idx="3">
                  <c:v>15500.0</c:v>
                </c:pt>
                <c:pt idx="4">
                  <c:v>15600.0</c:v>
                </c:pt>
                <c:pt idx="5">
                  <c:v>15600.0</c:v>
                </c:pt>
                <c:pt idx="6">
                  <c:v>15900.0</c:v>
                </c:pt>
                <c:pt idx="7">
                  <c:v>18600.0</c:v>
                </c:pt>
                <c:pt idx="8">
                  <c:v>23600.0</c:v>
                </c:pt>
                <c:pt idx="9">
                  <c:v>23900.0</c:v>
                </c:pt>
                <c:pt idx="10">
                  <c:v>24200.0</c:v>
                </c:pt>
                <c:pt idx="11">
                  <c:v>24400.0</c:v>
                </c:pt>
                <c:pt idx="12">
                  <c:v>23500.0</c:v>
                </c:pt>
                <c:pt idx="13">
                  <c:v>23200.0</c:v>
                </c:pt>
                <c:pt idx="14">
                  <c:v>23700.0</c:v>
                </c:pt>
                <c:pt idx="15">
                  <c:v>22700.0</c:v>
                </c:pt>
                <c:pt idx="16">
                  <c:v>21700.0</c:v>
                </c:pt>
                <c:pt idx="17">
                  <c:v>20300.0</c:v>
                </c:pt>
                <c:pt idx="18">
                  <c:v>22700.0</c:v>
                </c:pt>
                <c:pt idx="19">
                  <c:v>23900.0</c:v>
                </c:pt>
                <c:pt idx="20">
                  <c:v>23400.0</c:v>
                </c:pt>
                <c:pt idx="21">
                  <c:v>21600.0</c:v>
                </c:pt>
                <c:pt idx="22">
                  <c:v>20400.0</c:v>
                </c:pt>
                <c:pt idx="23">
                  <c:v>18400.0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'Out2010'!$M$5</c:f>
              <c:strCache>
                <c:ptCount val="1"/>
                <c:pt idx="0">
                  <c:v>7/Out/2010</c:v>
                </c:pt>
              </c:strCache>
            </c:strRef>
          </c:tx>
          <c:cat>
            <c:strRef>
              <c:f>'Out2010'!$A$7:$A$30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'Out2010'!$M$7:$M$30</c:f>
              <c:numCache>
                <c:formatCode>#,##0</c:formatCode>
                <c:ptCount val="24"/>
                <c:pt idx="0">
                  <c:v>16200.0</c:v>
                </c:pt>
                <c:pt idx="1">
                  <c:v>15700.0</c:v>
                </c:pt>
                <c:pt idx="2">
                  <c:v>15200.0</c:v>
                </c:pt>
                <c:pt idx="3">
                  <c:v>15000.0</c:v>
                </c:pt>
                <c:pt idx="4">
                  <c:v>15000.0</c:v>
                </c:pt>
                <c:pt idx="5">
                  <c:v>15000.0</c:v>
                </c:pt>
                <c:pt idx="6">
                  <c:v>15500.0</c:v>
                </c:pt>
                <c:pt idx="7">
                  <c:v>19500.0</c:v>
                </c:pt>
                <c:pt idx="8">
                  <c:v>21000.0</c:v>
                </c:pt>
                <c:pt idx="9">
                  <c:v>19300.0</c:v>
                </c:pt>
                <c:pt idx="10">
                  <c:v>23100.0</c:v>
                </c:pt>
                <c:pt idx="11">
                  <c:v>23700.0</c:v>
                </c:pt>
                <c:pt idx="12">
                  <c:v>23800.0</c:v>
                </c:pt>
                <c:pt idx="13">
                  <c:v>23300.0</c:v>
                </c:pt>
                <c:pt idx="14">
                  <c:v>23900.0</c:v>
                </c:pt>
                <c:pt idx="15">
                  <c:v>22900.0</c:v>
                </c:pt>
                <c:pt idx="16">
                  <c:v>21000.0</c:v>
                </c:pt>
                <c:pt idx="17">
                  <c:v>20200.0</c:v>
                </c:pt>
                <c:pt idx="18">
                  <c:v>23200.0</c:v>
                </c:pt>
                <c:pt idx="19">
                  <c:v>23300.0</c:v>
                </c:pt>
                <c:pt idx="20">
                  <c:v>23000.0</c:v>
                </c:pt>
                <c:pt idx="21">
                  <c:v>20000.0</c:v>
                </c:pt>
                <c:pt idx="22">
                  <c:v>19300.0</c:v>
                </c:pt>
                <c:pt idx="23">
                  <c:v>17500.0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'Out2010'!$N$5</c:f>
              <c:strCache>
                <c:ptCount val="1"/>
                <c:pt idx="0">
                  <c:v>8/Out/2010</c:v>
                </c:pt>
              </c:strCache>
            </c:strRef>
          </c:tx>
          <c:cat>
            <c:strRef>
              <c:f>'Out2010'!$A$7:$A$30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'Out2010'!$N$7:$N$30</c:f>
              <c:numCache>
                <c:formatCode>#,##0</c:formatCode>
                <c:ptCount val="24"/>
                <c:pt idx="0">
                  <c:v>16500.0</c:v>
                </c:pt>
                <c:pt idx="1">
                  <c:v>15900.0</c:v>
                </c:pt>
                <c:pt idx="2">
                  <c:v>15500.0</c:v>
                </c:pt>
                <c:pt idx="3">
                  <c:v>15300.0</c:v>
                </c:pt>
                <c:pt idx="4">
                  <c:v>15600.0</c:v>
                </c:pt>
                <c:pt idx="5">
                  <c:v>15600.0</c:v>
                </c:pt>
                <c:pt idx="6">
                  <c:v>17100.0</c:v>
                </c:pt>
                <c:pt idx="7">
                  <c:v>19000.0</c:v>
                </c:pt>
                <c:pt idx="8">
                  <c:v>22600.0</c:v>
                </c:pt>
                <c:pt idx="9">
                  <c:v>24100.0</c:v>
                </c:pt>
                <c:pt idx="10">
                  <c:v>22700.0</c:v>
                </c:pt>
                <c:pt idx="11">
                  <c:v>22400.0</c:v>
                </c:pt>
                <c:pt idx="12">
                  <c:v>21900.0</c:v>
                </c:pt>
                <c:pt idx="13">
                  <c:v>22500.0</c:v>
                </c:pt>
                <c:pt idx="14">
                  <c:v>22500.0</c:v>
                </c:pt>
                <c:pt idx="15">
                  <c:v>22500.0</c:v>
                </c:pt>
                <c:pt idx="16">
                  <c:v>23700.0</c:v>
                </c:pt>
                <c:pt idx="17">
                  <c:v>21300.0</c:v>
                </c:pt>
                <c:pt idx="18">
                  <c:v>22900.0</c:v>
                </c:pt>
                <c:pt idx="19">
                  <c:v>22900.0</c:v>
                </c:pt>
                <c:pt idx="20">
                  <c:v>23000.0</c:v>
                </c:pt>
                <c:pt idx="21">
                  <c:v>20900.0</c:v>
                </c:pt>
                <c:pt idx="22">
                  <c:v>20900.0</c:v>
                </c:pt>
                <c:pt idx="23">
                  <c:v>17100.0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'Out2010'!$Q$5</c:f>
              <c:strCache>
                <c:ptCount val="1"/>
                <c:pt idx="0">
                  <c:v>11/Out/2010</c:v>
                </c:pt>
              </c:strCache>
            </c:strRef>
          </c:tx>
          <c:cat>
            <c:strRef>
              <c:f>'Out2010'!$A$7:$A$30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'Out2010'!$Q$7:$Q$30</c:f>
              <c:numCache>
                <c:formatCode>#,##0</c:formatCode>
                <c:ptCount val="24"/>
                <c:pt idx="0">
                  <c:v>15500.0</c:v>
                </c:pt>
                <c:pt idx="1">
                  <c:v>15000.0</c:v>
                </c:pt>
                <c:pt idx="2">
                  <c:v>14700.0</c:v>
                </c:pt>
                <c:pt idx="3">
                  <c:v>14500.0</c:v>
                </c:pt>
                <c:pt idx="4">
                  <c:v>14800.0</c:v>
                </c:pt>
                <c:pt idx="5">
                  <c:v>15200.0</c:v>
                </c:pt>
                <c:pt idx="6">
                  <c:v>16400.0</c:v>
                </c:pt>
                <c:pt idx="7">
                  <c:v>19500.0</c:v>
                </c:pt>
                <c:pt idx="8">
                  <c:v>23000.0</c:v>
                </c:pt>
                <c:pt idx="9">
                  <c:v>25000.0</c:v>
                </c:pt>
                <c:pt idx="10">
                  <c:v>24600.0</c:v>
                </c:pt>
                <c:pt idx="11">
                  <c:v>24800.0</c:v>
                </c:pt>
                <c:pt idx="12">
                  <c:v>24700.0</c:v>
                </c:pt>
                <c:pt idx="13">
                  <c:v>24600.0</c:v>
                </c:pt>
                <c:pt idx="14">
                  <c:v>24000.0</c:v>
                </c:pt>
                <c:pt idx="15">
                  <c:v>23300.0</c:v>
                </c:pt>
                <c:pt idx="16">
                  <c:v>21700.0</c:v>
                </c:pt>
                <c:pt idx="17">
                  <c:v>21000.0</c:v>
                </c:pt>
                <c:pt idx="18">
                  <c:v>23100.0</c:v>
                </c:pt>
                <c:pt idx="19">
                  <c:v>23400.0</c:v>
                </c:pt>
                <c:pt idx="20">
                  <c:v>22500.0</c:v>
                </c:pt>
                <c:pt idx="21">
                  <c:v>22200.0</c:v>
                </c:pt>
                <c:pt idx="22">
                  <c:v>19200.0</c:v>
                </c:pt>
                <c:pt idx="23">
                  <c:v>16800.0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'Out2010'!$R$5</c:f>
              <c:strCache>
                <c:ptCount val="1"/>
                <c:pt idx="0">
                  <c:v>12/Out/2010</c:v>
                </c:pt>
              </c:strCache>
            </c:strRef>
          </c:tx>
          <c:cat>
            <c:strRef>
              <c:f>'Out2010'!$A$7:$A$30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'Out2010'!$R$7:$R$30</c:f>
              <c:numCache>
                <c:formatCode>#,##0</c:formatCode>
                <c:ptCount val="24"/>
                <c:pt idx="0">
                  <c:v>15800.0</c:v>
                </c:pt>
                <c:pt idx="1">
                  <c:v>15400.0</c:v>
                </c:pt>
                <c:pt idx="2">
                  <c:v>15000.0</c:v>
                </c:pt>
                <c:pt idx="3">
                  <c:v>15000.0</c:v>
                </c:pt>
                <c:pt idx="4">
                  <c:v>14800.0</c:v>
                </c:pt>
                <c:pt idx="5">
                  <c:v>15300.0</c:v>
                </c:pt>
                <c:pt idx="6">
                  <c:v>16500.0</c:v>
                </c:pt>
                <c:pt idx="7">
                  <c:v>20700.0</c:v>
                </c:pt>
                <c:pt idx="8">
                  <c:v>23700.0</c:v>
                </c:pt>
                <c:pt idx="9">
                  <c:v>23900.0</c:v>
                </c:pt>
                <c:pt idx="10">
                  <c:v>23100.0</c:v>
                </c:pt>
                <c:pt idx="11">
                  <c:v>23400.0</c:v>
                </c:pt>
                <c:pt idx="12">
                  <c:v>21400.0</c:v>
                </c:pt>
                <c:pt idx="13">
                  <c:v>17800.0</c:v>
                </c:pt>
                <c:pt idx="14">
                  <c:v>17800.0</c:v>
                </c:pt>
                <c:pt idx="15">
                  <c:v>17200.0</c:v>
                </c:pt>
                <c:pt idx="16">
                  <c:v>21400.0</c:v>
                </c:pt>
                <c:pt idx="17">
                  <c:v>19600.0</c:v>
                </c:pt>
                <c:pt idx="18">
                  <c:v>22900.0</c:v>
                </c:pt>
                <c:pt idx="19">
                  <c:v>23300.0</c:v>
                </c:pt>
                <c:pt idx="20">
                  <c:v>22200.0</c:v>
                </c:pt>
                <c:pt idx="21">
                  <c:v>17400.0</c:v>
                </c:pt>
                <c:pt idx="22">
                  <c:v>17000.0</c:v>
                </c:pt>
                <c:pt idx="23">
                  <c:v>16900.0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'Out2010'!$S$5</c:f>
              <c:strCache>
                <c:ptCount val="1"/>
                <c:pt idx="0">
                  <c:v>13/Out/2010</c:v>
                </c:pt>
              </c:strCache>
            </c:strRef>
          </c:tx>
          <c:cat>
            <c:strRef>
              <c:f>'Out2010'!$A$7:$A$30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'Out2010'!$S$7:$S$30</c:f>
              <c:numCache>
                <c:formatCode>#,##0</c:formatCode>
                <c:ptCount val="24"/>
                <c:pt idx="0">
                  <c:v>15800.0</c:v>
                </c:pt>
                <c:pt idx="1">
                  <c:v>15100.0</c:v>
                </c:pt>
                <c:pt idx="2">
                  <c:v>14900.0</c:v>
                </c:pt>
                <c:pt idx="3">
                  <c:v>14800.0</c:v>
                </c:pt>
                <c:pt idx="4">
                  <c:v>14500.0</c:v>
                </c:pt>
                <c:pt idx="5">
                  <c:v>15000.0</c:v>
                </c:pt>
                <c:pt idx="6">
                  <c:v>16400.0</c:v>
                </c:pt>
                <c:pt idx="7">
                  <c:v>18700.0</c:v>
                </c:pt>
                <c:pt idx="8">
                  <c:v>23400.0</c:v>
                </c:pt>
                <c:pt idx="9">
                  <c:v>23200.0</c:v>
                </c:pt>
                <c:pt idx="10">
                  <c:v>23600.0</c:v>
                </c:pt>
                <c:pt idx="11">
                  <c:v>23400.0</c:v>
                </c:pt>
                <c:pt idx="12">
                  <c:v>24100.0</c:v>
                </c:pt>
                <c:pt idx="13">
                  <c:v>23800.0</c:v>
                </c:pt>
                <c:pt idx="14">
                  <c:v>23500.0</c:v>
                </c:pt>
                <c:pt idx="15">
                  <c:v>21500.0</c:v>
                </c:pt>
                <c:pt idx="16">
                  <c:v>21400.0</c:v>
                </c:pt>
                <c:pt idx="17">
                  <c:v>20400.0</c:v>
                </c:pt>
                <c:pt idx="18">
                  <c:v>23600.0</c:v>
                </c:pt>
                <c:pt idx="19">
                  <c:v>23600.0</c:v>
                </c:pt>
                <c:pt idx="20">
                  <c:v>24200.0</c:v>
                </c:pt>
                <c:pt idx="21">
                  <c:v>21400.0</c:v>
                </c:pt>
                <c:pt idx="22">
                  <c:v>20400.0</c:v>
                </c:pt>
                <c:pt idx="23">
                  <c:v>17400.0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'Out2010'!$T$5</c:f>
              <c:strCache>
                <c:ptCount val="1"/>
                <c:pt idx="0">
                  <c:v>14/Out/2010</c:v>
                </c:pt>
              </c:strCache>
            </c:strRef>
          </c:tx>
          <c:cat>
            <c:strRef>
              <c:f>'Out2010'!$A$7:$A$30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'Out2010'!$T$7:$T$30</c:f>
              <c:numCache>
                <c:formatCode>#,##0</c:formatCode>
                <c:ptCount val="24"/>
                <c:pt idx="0">
                  <c:v>16400.0</c:v>
                </c:pt>
                <c:pt idx="1">
                  <c:v>15600.0</c:v>
                </c:pt>
                <c:pt idx="2">
                  <c:v>15300.0</c:v>
                </c:pt>
                <c:pt idx="3">
                  <c:v>15000.0</c:v>
                </c:pt>
                <c:pt idx="4">
                  <c:v>15000.0</c:v>
                </c:pt>
                <c:pt idx="5">
                  <c:v>15300.0</c:v>
                </c:pt>
                <c:pt idx="6">
                  <c:v>16600.0</c:v>
                </c:pt>
                <c:pt idx="7">
                  <c:v>19200.0</c:v>
                </c:pt>
                <c:pt idx="8">
                  <c:v>21700.0</c:v>
                </c:pt>
                <c:pt idx="9">
                  <c:v>23500.0</c:v>
                </c:pt>
                <c:pt idx="10">
                  <c:v>22850.0</c:v>
                </c:pt>
                <c:pt idx="11">
                  <c:v>24550.0</c:v>
                </c:pt>
                <c:pt idx="12">
                  <c:v>23750.0</c:v>
                </c:pt>
                <c:pt idx="13">
                  <c:v>23550.0</c:v>
                </c:pt>
                <c:pt idx="14">
                  <c:v>23450.0</c:v>
                </c:pt>
                <c:pt idx="15">
                  <c:v>22650.0</c:v>
                </c:pt>
                <c:pt idx="16">
                  <c:v>22100.0</c:v>
                </c:pt>
                <c:pt idx="17">
                  <c:v>21000.0</c:v>
                </c:pt>
                <c:pt idx="18">
                  <c:v>24000.0</c:v>
                </c:pt>
                <c:pt idx="19">
                  <c:v>23800.0</c:v>
                </c:pt>
                <c:pt idx="20">
                  <c:v>22700.0</c:v>
                </c:pt>
                <c:pt idx="21">
                  <c:v>21000.0</c:v>
                </c:pt>
                <c:pt idx="22">
                  <c:v>19000.0</c:v>
                </c:pt>
                <c:pt idx="23">
                  <c:v>17200.0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'Out2010'!$U$5</c:f>
              <c:strCache>
                <c:ptCount val="1"/>
                <c:pt idx="0">
                  <c:v>15/Out/2010</c:v>
                </c:pt>
              </c:strCache>
            </c:strRef>
          </c:tx>
          <c:cat>
            <c:strRef>
              <c:f>'Out2010'!$A$7:$A$30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'Out2010'!$U$7:$U$30</c:f>
              <c:numCache>
                <c:formatCode>#,##0</c:formatCode>
                <c:ptCount val="24"/>
                <c:pt idx="0">
                  <c:v>15900.0</c:v>
                </c:pt>
                <c:pt idx="1">
                  <c:v>15500.0</c:v>
                </c:pt>
                <c:pt idx="2">
                  <c:v>15300.0</c:v>
                </c:pt>
                <c:pt idx="3">
                  <c:v>15000.0</c:v>
                </c:pt>
                <c:pt idx="4">
                  <c:v>15000.0</c:v>
                </c:pt>
                <c:pt idx="5">
                  <c:v>15300.0</c:v>
                </c:pt>
                <c:pt idx="6">
                  <c:v>16700.0</c:v>
                </c:pt>
                <c:pt idx="7">
                  <c:v>20100.0</c:v>
                </c:pt>
                <c:pt idx="8">
                  <c:v>22400.0</c:v>
                </c:pt>
                <c:pt idx="9">
                  <c:v>22300.0</c:v>
                </c:pt>
                <c:pt idx="10">
                  <c:v>23100.0</c:v>
                </c:pt>
                <c:pt idx="11">
                  <c:v>23600.0</c:v>
                </c:pt>
                <c:pt idx="12">
                  <c:v>23200.0</c:v>
                </c:pt>
                <c:pt idx="13">
                  <c:v>22400.0</c:v>
                </c:pt>
                <c:pt idx="14">
                  <c:v>17900.0</c:v>
                </c:pt>
                <c:pt idx="15">
                  <c:v>16900.0</c:v>
                </c:pt>
                <c:pt idx="16">
                  <c:v>16100.0</c:v>
                </c:pt>
                <c:pt idx="17">
                  <c:v>20600.0</c:v>
                </c:pt>
                <c:pt idx="18">
                  <c:v>23400.0</c:v>
                </c:pt>
                <c:pt idx="19">
                  <c:v>23200.0</c:v>
                </c:pt>
                <c:pt idx="20">
                  <c:v>22200.0</c:v>
                </c:pt>
                <c:pt idx="21">
                  <c:v>21500.0</c:v>
                </c:pt>
                <c:pt idx="22">
                  <c:v>19200.0</c:v>
                </c:pt>
                <c:pt idx="23">
                  <c:v>17100.0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'Out2010'!$X$5</c:f>
              <c:strCache>
                <c:ptCount val="1"/>
                <c:pt idx="0">
                  <c:v>18/Out/2010</c:v>
                </c:pt>
              </c:strCache>
            </c:strRef>
          </c:tx>
          <c:cat>
            <c:strRef>
              <c:f>'Out2010'!$A$7:$A$30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'Out2010'!$X$7:$X$30</c:f>
              <c:numCache>
                <c:formatCode>#,##0</c:formatCode>
                <c:ptCount val="24"/>
                <c:pt idx="0">
                  <c:v>11600.0</c:v>
                </c:pt>
                <c:pt idx="1">
                  <c:v>10600.0</c:v>
                </c:pt>
                <c:pt idx="2">
                  <c:v>7800.0</c:v>
                </c:pt>
                <c:pt idx="3">
                  <c:v>10400.0</c:v>
                </c:pt>
                <c:pt idx="4">
                  <c:v>10700.0</c:v>
                </c:pt>
                <c:pt idx="5">
                  <c:v>11200.0</c:v>
                </c:pt>
                <c:pt idx="6">
                  <c:v>12400.0</c:v>
                </c:pt>
                <c:pt idx="7">
                  <c:v>13300.0</c:v>
                </c:pt>
                <c:pt idx="8">
                  <c:v>16600.0</c:v>
                </c:pt>
                <c:pt idx="9">
                  <c:v>14900.0</c:v>
                </c:pt>
                <c:pt idx="10">
                  <c:v>20500.0</c:v>
                </c:pt>
                <c:pt idx="11">
                  <c:v>18800.0</c:v>
                </c:pt>
                <c:pt idx="12">
                  <c:v>18300.0</c:v>
                </c:pt>
                <c:pt idx="13">
                  <c:v>17600.0</c:v>
                </c:pt>
                <c:pt idx="14">
                  <c:v>17600.0</c:v>
                </c:pt>
                <c:pt idx="15">
                  <c:v>15800.0</c:v>
                </c:pt>
                <c:pt idx="16">
                  <c:v>22900.0</c:v>
                </c:pt>
                <c:pt idx="17">
                  <c:v>21100.0</c:v>
                </c:pt>
                <c:pt idx="18">
                  <c:v>24100.0</c:v>
                </c:pt>
                <c:pt idx="19">
                  <c:v>22800.0</c:v>
                </c:pt>
                <c:pt idx="20">
                  <c:v>21600.0</c:v>
                </c:pt>
                <c:pt idx="21">
                  <c:v>19900.0</c:v>
                </c:pt>
                <c:pt idx="22">
                  <c:v>19300.0</c:v>
                </c:pt>
                <c:pt idx="23">
                  <c:v>17200.0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'Out2010'!$Y$5</c:f>
              <c:strCache>
                <c:ptCount val="1"/>
                <c:pt idx="0">
                  <c:v>19/Out/2010</c:v>
                </c:pt>
              </c:strCache>
            </c:strRef>
          </c:tx>
          <c:cat>
            <c:strRef>
              <c:f>'Out2010'!$A$7:$A$30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'Out2010'!$Y$7:$Y$30</c:f>
              <c:numCache>
                <c:formatCode>#,##0</c:formatCode>
                <c:ptCount val="24"/>
                <c:pt idx="0">
                  <c:v>16300.0</c:v>
                </c:pt>
                <c:pt idx="1">
                  <c:v>15800.0</c:v>
                </c:pt>
                <c:pt idx="2">
                  <c:v>15400.0</c:v>
                </c:pt>
                <c:pt idx="3">
                  <c:v>15300.0</c:v>
                </c:pt>
                <c:pt idx="4">
                  <c:v>15200.0</c:v>
                </c:pt>
                <c:pt idx="5">
                  <c:v>15800.0</c:v>
                </c:pt>
                <c:pt idx="6">
                  <c:v>17500.0</c:v>
                </c:pt>
                <c:pt idx="7">
                  <c:v>20600.0</c:v>
                </c:pt>
                <c:pt idx="8">
                  <c:v>23600.0</c:v>
                </c:pt>
                <c:pt idx="9">
                  <c:v>24100.0</c:v>
                </c:pt>
                <c:pt idx="10">
                  <c:v>24100.0</c:v>
                </c:pt>
                <c:pt idx="11">
                  <c:v>24500.0</c:v>
                </c:pt>
                <c:pt idx="12">
                  <c:v>23400.0</c:v>
                </c:pt>
                <c:pt idx="13">
                  <c:v>22200.0</c:v>
                </c:pt>
                <c:pt idx="14">
                  <c:v>22900.0</c:v>
                </c:pt>
                <c:pt idx="15">
                  <c:v>22900.0</c:v>
                </c:pt>
                <c:pt idx="16">
                  <c:v>21300.0</c:v>
                </c:pt>
                <c:pt idx="17">
                  <c:v>20800.0</c:v>
                </c:pt>
                <c:pt idx="18">
                  <c:v>23400.0</c:v>
                </c:pt>
                <c:pt idx="19">
                  <c:v>23600.0</c:v>
                </c:pt>
                <c:pt idx="20">
                  <c:v>22200.0</c:v>
                </c:pt>
                <c:pt idx="21">
                  <c:v>21100.0</c:v>
                </c:pt>
                <c:pt idx="22">
                  <c:v>19200.0</c:v>
                </c:pt>
                <c:pt idx="23">
                  <c:v>17200.0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'Out2010'!$Z$5</c:f>
              <c:strCache>
                <c:ptCount val="1"/>
                <c:pt idx="0">
                  <c:v>20/Out/2010</c:v>
                </c:pt>
              </c:strCache>
            </c:strRef>
          </c:tx>
          <c:cat>
            <c:strRef>
              <c:f>'Out2010'!$A$7:$A$30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'Out2010'!$Z$7:$Z$30</c:f>
              <c:numCache>
                <c:formatCode>#,##0</c:formatCode>
                <c:ptCount val="24"/>
                <c:pt idx="0">
                  <c:v>16500.0</c:v>
                </c:pt>
                <c:pt idx="1">
                  <c:v>15700.0</c:v>
                </c:pt>
                <c:pt idx="2">
                  <c:v>15200.0</c:v>
                </c:pt>
                <c:pt idx="3">
                  <c:v>15200.0</c:v>
                </c:pt>
                <c:pt idx="4">
                  <c:v>15100.0</c:v>
                </c:pt>
                <c:pt idx="5">
                  <c:v>16000.0</c:v>
                </c:pt>
                <c:pt idx="6">
                  <c:v>17200.0</c:v>
                </c:pt>
                <c:pt idx="7">
                  <c:v>19800.0</c:v>
                </c:pt>
                <c:pt idx="8">
                  <c:v>22900.0</c:v>
                </c:pt>
                <c:pt idx="9">
                  <c:v>23600.0</c:v>
                </c:pt>
                <c:pt idx="10">
                  <c:v>23900.0</c:v>
                </c:pt>
                <c:pt idx="11">
                  <c:v>24700.0</c:v>
                </c:pt>
                <c:pt idx="12">
                  <c:v>23900.0</c:v>
                </c:pt>
                <c:pt idx="13">
                  <c:v>23700.0</c:v>
                </c:pt>
                <c:pt idx="14">
                  <c:v>24400.0</c:v>
                </c:pt>
                <c:pt idx="15">
                  <c:v>24000.0</c:v>
                </c:pt>
                <c:pt idx="16">
                  <c:v>22700.0</c:v>
                </c:pt>
                <c:pt idx="17">
                  <c:v>21700.0</c:v>
                </c:pt>
                <c:pt idx="18">
                  <c:v>24300.0</c:v>
                </c:pt>
                <c:pt idx="19">
                  <c:v>24000.0</c:v>
                </c:pt>
                <c:pt idx="20">
                  <c:v>22600.0</c:v>
                </c:pt>
                <c:pt idx="21">
                  <c:v>21000.0</c:v>
                </c:pt>
                <c:pt idx="22">
                  <c:v>20100.0</c:v>
                </c:pt>
                <c:pt idx="23">
                  <c:v>17200.0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'Out2010'!$AA$5</c:f>
              <c:strCache>
                <c:ptCount val="1"/>
                <c:pt idx="0">
                  <c:v>21/Out/2010</c:v>
                </c:pt>
              </c:strCache>
            </c:strRef>
          </c:tx>
          <c:cat>
            <c:strRef>
              <c:f>'Out2010'!$A$7:$A$30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'Out2010'!$AA$7:$AA$30</c:f>
              <c:numCache>
                <c:formatCode>#,##0</c:formatCode>
                <c:ptCount val="24"/>
                <c:pt idx="0">
                  <c:v>16200.0</c:v>
                </c:pt>
                <c:pt idx="1">
                  <c:v>15200.0</c:v>
                </c:pt>
                <c:pt idx="2">
                  <c:v>15000.0</c:v>
                </c:pt>
                <c:pt idx="3">
                  <c:v>14800.0</c:v>
                </c:pt>
                <c:pt idx="4">
                  <c:v>14700.0</c:v>
                </c:pt>
                <c:pt idx="5">
                  <c:v>14900.0</c:v>
                </c:pt>
                <c:pt idx="6">
                  <c:v>15000.0</c:v>
                </c:pt>
                <c:pt idx="7">
                  <c:v>21100.0</c:v>
                </c:pt>
                <c:pt idx="8">
                  <c:v>23900.0</c:v>
                </c:pt>
                <c:pt idx="9">
                  <c:v>24000.0</c:v>
                </c:pt>
                <c:pt idx="10">
                  <c:v>24100.0</c:v>
                </c:pt>
                <c:pt idx="11">
                  <c:v>24200.0</c:v>
                </c:pt>
                <c:pt idx="12">
                  <c:v>23800.0</c:v>
                </c:pt>
                <c:pt idx="13">
                  <c:v>22300.0</c:v>
                </c:pt>
                <c:pt idx="14">
                  <c:v>22600.0</c:v>
                </c:pt>
                <c:pt idx="15">
                  <c:v>22600.0</c:v>
                </c:pt>
                <c:pt idx="16">
                  <c:v>20600.0</c:v>
                </c:pt>
                <c:pt idx="17">
                  <c:v>20400.0</c:v>
                </c:pt>
                <c:pt idx="18">
                  <c:v>23300.0</c:v>
                </c:pt>
                <c:pt idx="19">
                  <c:v>23000.0</c:v>
                </c:pt>
                <c:pt idx="20">
                  <c:v>21800.0</c:v>
                </c:pt>
                <c:pt idx="21">
                  <c:v>20600.0</c:v>
                </c:pt>
                <c:pt idx="22">
                  <c:v>18300.0</c:v>
                </c:pt>
                <c:pt idx="23">
                  <c:v>16800.0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'Out2010'!$AB$5</c:f>
              <c:strCache>
                <c:ptCount val="1"/>
                <c:pt idx="0">
                  <c:v>22/Out/2010</c:v>
                </c:pt>
              </c:strCache>
            </c:strRef>
          </c:tx>
          <c:cat>
            <c:strRef>
              <c:f>'Out2010'!$A$7:$A$30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'Out2010'!$AB$7:$AB$30</c:f>
              <c:numCache>
                <c:formatCode>#,##0</c:formatCode>
                <c:ptCount val="24"/>
                <c:pt idx="0">
                  <c:v>16600.0</c:v>
                </c:pt>
                <c:pt idx="1">
                  <c:v>15100.0</c:v>
                </c:pt>
                <c:pt idx="2">
                  <c:v>14200.0</c:v>
                </c:pt>
                <c:pt idx="3">
                  <c:v>14000.0</c:v>
                </c:pt>
                <c:pt idx="4">
                  <c:v>13900.0</c:v>
                </c:pt>
                <c:pt idx="5">
                  <c:v>14600.0</c:v>
                </c:pt>
                <c:pt idx="6">
                  <c:v>16000.0</c:v>
                </c:pt>
                <c:pt idx="7">
                  <c:v>12000.0</c:v>
                </c:pt>
                <c:pt idx="8">
                  <c:v>19700.0</c:v>
                </c:pt>
                <c:pt idx="9">
                  <c:v>21700.0</c:v>
                </c:pt>
                <c:pt idx="10">
                  <c:v>21800.0</c:v>
                </c:pt>
                <c:pt idx="11">
                  <c:v>22000.0</c:v>
                </c:pt>
                <c:pt idx="12">
                  <c:v>20700.0</c:v>
                </c:pt>
                <c:pt idx="13">
                  <c:v>20250.0</c:v>
                </c:pt>
                <c:pt idx="14">
                  <c:v>21300.0</c:v>
                </c:pt>
                <c:pt idx="15">
                  <c:v>0.0</c:v>
                </c:pt>
                <c:pt idx="16">
                  <c:v>8600.0</c:v>
                </c:pt>
                <c:pt idx="17">
                  <c:v>16700.0</c:v>
                </c:pt>
                <c:pt idx="18">
                  <c:v>18800.0</c:v>
                </c:pt>
                <c:pt idx="19">
                  <c:v>19700.0</c:v>
                </c:pt>
                <c:pt idx="20">
                  <c:v>17100.0</c:v>
                </c:pt>
                <c:pt idx="21">
                  <c:v>16900.0</c:v>
                </c:pt>
                <c:pt idx="22">
                  <c:v>15200.0</c:v>
                </c:pt>
                <c:pt idx="23">
                  <c:v>14400.0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'Out2010'!$AE$5</c:f>
              <c:strCache>
                <c:ptCount val="1"/>
                <c:pt idx="0">
                  <c:v>25/Out/2010</c:v>
                </c:pt>
              </c:strCache>
            </c:strRef>
          </c:tx>
          <c:cat>
            <c:strRef>
              <c:f>'Out2010'!$A$7:$A$30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'Out2010'!$AE$7:$AE$30</c:f>
              <c:numCache>
                <c:formatCode>#,##0</c:formatCode>
                <c:ptCount val="24"/>
                <c:pt idx="0">
                  <c:v>14700.0</c:v>
                </c:pt>
                <c:pt idx="1">
                  <c:v>13900.0</c:v>
                </c:pt>
                <c:pt idx="2">
                  <c:v>13500.0</c:v>
                </c:pt>
                <c:pt idx="3">
                  <c:v>13500.0</c:v>
                </c:pt>
                <c:pt idx="4">
                  <c:v>13500.0</c:v>
                </c:pt>
                <c:pt idx="5">
                  <c:v>14100.0</c:v>
                </c:pt>
                <c:pt idx="6">
                  <c:v>15600.0</c:v>
                </c:pt>
                <c:pt idx="7">
                  <c:v>17700.0</c:v>
                </c:pt>
                <c:pt idx="8">
                  <c:v>21100.0</c:v>
                </c:pt>
                <c:pt idx="9">
                  <c:v>22600.0</c:v>
                </c:pt>
                <c:pt idx="10">
                  <c:v>22500.0</c:v>
                </c:pt>
                <c:pt idx="11">
                  <c:v>23200.0</c:v>
                </c:pt>
                <c:pt idx="12">
                  <c:v>22300.0</c:v>
                </c:pt>
                <c:pt idx="13">
                  <c:v>22000.0</c:v>
                </c:pt>
                <c:pt idx="14">
                  <c:v>22100.0</c:v>
                </c:pt>
                <c:pt idx="15">
                  <c:v>22200.0</c:v>
                </c:pt>
                <c:pt idx="16">
                  <c:v>21300.0</c:v>
                </c:pt>
                <c:pt idx="17">
                  <c:v>20800.0</c:v>
                </c:pt>
                <c:pt idx="18">
                  <c:v>22700.0</c:v>
                </c:pt>
                <c:pt idx="19">
                  <c:v>22600.0</c:v>
                </c:pt>
                <c:pt idx="20">
                  <c:v>21400.0</c:v>
                </c:pt>
                <c:pt idx="21">
                  <c:v>21200.0</c:v>
                </c:pt>
                <c:pt idx="22">
                  <c:v>18000.0</c:v>
                </c:pt>
                <c:pt idx="23">
                  <c:v>16000.0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'Out2010'!$AF$5</c:f>
              <c:strCache>
                <c:ptCount val="1"/>
                <c:pt idx="0">
                  <c:v>26/Out/2010</c:v>
                </c:pt>
              </c:strCache>
            </c:strRef>
          </c:tx>
          <c:cat>
            <c:strRef>
              <c:f>'Out2010'!$A$7:$A$30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'Out2010'!$AF$7:$AF$30</c:f>
              <c:numCache>
                <c:formatCode>#,##0</c:formatCode>
                <c:ptCount val="24"/>
                <c:pt idx="0">
                  <c:v>14900.0</c:v>
                </c:pt>
                <c:pt idx="1">
                  <c:v>14300.0</c:v>
                </c:pt>
                <c:pt idx="2">
                  <c:v>14100.0</c:v>
                </c:pt>
                <c:pt idx="3">
                  <c:v>14100.0</c:v>
                </c:pt>
                <c:pt idx="4">
                  <c:v>13900.0</c:v>
                </c:pt>
                <c:pt idx="5">
                  <c:v>14500.0</c:v>
                </c:pt>
                <c:pt idx="6">
                  <c:v>16300.0</c:v>
                </c:pt>
                <c:pt idx="7">
                  <c:v>18100.0</c:v>
                </c:pt>
                <c:pt idx="8">
                  <c:v>22000.0</c:v>
                </c:pt>
                <c:pt idx="9">
                  <c:v>22700.0</c:v>
                </c:pt>
                <c:pt idx="10">
                  <c:v>22600.0</c:v>
                </c:pt>
                <c:pt idx="11">
                  <c:v>23500.0</c:v>
                </c:pt>
                <c:pt idx="12">
                  <c:v>23400.0</c:v>
                </c:pt>
                <c:pt idx="13">
                  <c:v>22600.0</c:v>
                </c:pt>
                <c:pt idx="14">
                  <c:v>21400.0</c:v>
                </c:pt>
                <c:pt idx="15">
                  <c:v>20200.0</c:v>
                </c:pt>
                <c:pt idx="16">
                  <c:v>19600.0</c:v>
                </c:pt>
                <c:pt idx="17">
                  <c:v>19500.0</c:v>
                </c:pt>
                <c:pt idx="18">
                  <c:v>22000.0</c:v>
                </c:pt>
                <c:pt idx="19">
                  <c:v>21600.0</c:v>
                </c:pt>
                <c:pt idx="20">
                  <c:v>21700.0</c:v>
                </c:pt>
                <c:pt idx="21">
                  <c:v>19000.0</c:v>
                </c:pt>
                <c:pt idx="22">
                  <c:v>18000.0</c:v>
                </c:pt>
                <c:pt idx="23">
                  <c:v>15700.0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'Out2010'!$AP$4:$AP$5</c:f>
              <c:strCache>
                <c:ptCount val="1"/>
                <c:pt idx="0">
                  <c:v>Máxima dias Semana</c:v>
                </c:pt>
              </c:strCache>
            </c:strRef>
          </c:tx>
          <c:val>
            <c:numRef>
              <c:f>'Out2010'!$AP$7:$AP$30</c:f>
              <c:numCache>
                <c:formatCode>#,##0</c:formatCode>
                <c:ptCount val="24"/>
                <c:pt idx="0">
                  <c:v>16600.0</c:v>
                </c:pt>
                <c:pt idx="1">
                  <c:v>16100.0</c:v>
                </c:pt>
                <c:pt idx="2">
                  <c:v>15700.0</c:v>
                </c:pt>
                <c:pt idx="3">
                  <c:v>15500.0</c:v>
                </c:pt>
                <c:pt idx="4">
                  <c:v>15600.0</c:v>
                </c:pt>
                <c:pt idx="5">
                  <c:v>16100.0</c:v>
                </c:pt>
                <c:pt idx="6">
                  <c:v>17500.0</c:v>
                </c:pt>
                <c:pt idx="7">
                  <c:v>21100.0</c:v>
                </c:pt>
                <c:pt idx="8">
                  <c:v>25000.0</c:v>
                </c:pt>
                <c:pt idx="9">
                  <c:v>25000.0</c:v>
                </c:pt>
                <c:pt idx="10">
                  <c:v>25100.0</c:v>
                </c:pt>
                <c:pt idx="11">
                  <c:v>24800.0</c:v>
                </c:pt>
                <c:pt idx="12">
                  <c:v>24700.0</c:v>
                </c:pt>
                <c:pt idx="13">
                  <c:v>24600.0</c:v>
                </c:pt>
                <c:pt idx="14">
                  <c:v>24400.0</c:v>
                </c:pt>
                <c:pt idx="15">
                  <c:v>24200.0</c:v>
                </c:pt>
                <c:pt idx="16">
                  <c:v>23700.0</c:v>
                </c:pt>
                <c:pt idx="17">
                  <c:v>23200.0</c:v>
                </c:pt>
                <c:pt idx="18">
                  <c:v>24300.0</c:v>
                </c:pt>
                <c:pt idx="19">
                  <c:v>24000.0</c:v>
                </c:pt>
                <c:pt idx="20">
                  <c:v>24200.0</c:v>
                </c:pt>
                <c:pt idx="21">
                  <c:v>22200.0</c:v>
                </c:pt>
                <c:pt idx="22">
                  <c:v>20900.0</c:v>
                </c:pt>
                <c:pt idx="23">
                  <c:v>18900.0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'Out2010'!$AG$5</c:f>
              <c:strCache>
                <c:ptCount val="1"/>
                <c:pt idx="0">
                  <c:v>27/Out/2010</c:v>
                </c:pt>
              </c:strCache>
            </c:strRef>
          </c:tx>
          <c:val>
            <c:numRef>
              <c:f>'Out2010'!$AG$7:$AG$30</c:f>
              <c:numCache>
                <c:formatCode>#,##0</c:formatCode>
                <c:ptCount val="24"/>
                <c:pt idx="0">
                  <c:v>14500.0</c:v>
                </c:pt>
                <c:pt idx="1">
                  <c:v>13900.0</c:v>
                </c:pt>
                <c:pt idx="2">
                  <c:v>13900.0</c:v>
                </c:pt>
                <c:pt idx="3">
                  <c:v>13600.0</c:v>
                </c:pt>
                <c:pt idx="4">
                  <c:v>13500.0</c:v>
                </c:pt>
                <c:pt idx="5">
                  <c:v>14000.0</c:v>
                </c:pt>
                <c:pt idx="6">
                  <c:v>16200.0</c:v>
                </c:pt>
                <c:pt idx="7">
                  <c:v>18700.0</c:v>
                </c:pt>
                <c:pt idx="8">
                  <c:v>21500.0</c:v>
                </c:pt>
                <c:pt idx="9">
                  <c:v>23500.0</c:v>
                </c:pt>
                <c:pt idx="10">
                  <c:v>22600.0</c:v>
                </c:pt>
                <c:pt idx="11">
                  <c:v>22900.0</c:v>
                </c:pt>
                <c:pt idx="12">
                  <c:v>20600.0</c:v>
                </c:pt>
                <c:pt idx="13">
                  <c:v>20700.0</c:v>
                </c:pt>
                <c:pt idx="14">
                  <c:v>21000.0</c:v>
                </c:pt>
                <c:pt idx="15">
                  <c:v>20500.0</c:v>
                </c:pt>
                <c:pt idx="16">
                  <c:v>19800.0</c:v>
                </c:pt>
                <c:pt idx="17">
                  <c:v>19500.0</c:v>
                </c:pt>
                <c:pt idx="18">
                  <c:v>22100.0</c:v>
                </c:pt>
                <c:pt idx="19">
                  <c:v>21900.0</c:v>
                </c:pt>
                <c:pt idx="20">
                  <c:v>21400.0</c:v>
                </c:pt>
                <c:pt idx="21">
                  <c:v>20000.0</c:v>
                </c:pt>
                <c:pt idx="22">
                  <c:v>17500.0</c:v>
                </c:pt>
                <c:pt idx="23">
                  <c:v>16000.0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'Out2010'!$AH$5</c:f>
              <c:strCache>
                <c:ptCount val="1"/>
                <c:pt idx="0">
                  <c:v>28/Out/2010</c:v>
                </c:pt>
              </c:strCache>
            </c:strRef>
          </c:tx>
          <c:val>
            <c:numRef>
              <c:f>'Out2010'!$AH$7:$AH$30</c:f>
              <c:numCache>
                <c:formatCode>#,##0</c:formatCode>
                <c:ptCount val="24"/>
                <c:pt idx="0">
                  <c:v>14400.0</c:v>
                </c:pt>
                <c:pt idx="1">
                  <c:v>14100.0</c:v>
                </c:pt>
                <c:pt idx="2">
                  <c:v>13900.0</c:v>
                </c:pt>
                <c:pt idx="3">
                  <c:v>14000.0</c:v>
                </c:pt>
                <c:pt idx="4">
                  <c:v>13800.0</c:v>
                </c:pt>
                <c:pt idx="5">
                  <c:v>14500.0</c:v>
                </c:pt>
                <c:pt idx="6">
                  <c:v>15900.0</c:v>
                </c:pt>
                <c:pt idx="7">
                  <c:v>17200.0</c:v>
                </c:pt>
                <c:pt idx="8">
                  <c:v>21400.0</c:v>
                </c:pt>
                <c:pt idx="9">
                  <c:v>21700.0</c:v>
                </c:pt>
                <c:pt idx="10">
                  <c:v>22700.0</c:v>
                </c:pt>
                <c:pt idx="11">
                  <c:v>22600.0</c:v>
                </c:pt>
                <c:pt idx="12">
                  <c:v>21600.0</c:v>
                </c:pt>
                <c:pt idx="13">
                  <c:v>22400.0</c:v>
                </c:pt>
                <c:pt idx="14">
                  <c:v>22400.0</c:v>
                </c:pt>
                <c:pt idx="15">
                  <c:v>22400.0</c:v>
                </c:pt>
                <c:pt idx="16">
                  <c:v>20600.0</c:v>
                </c:pt>
                <c:pt idx="17">
                  <c:v>19900.0</c:v>
                </c:pt>
                <c:pt idx="18">
                  <c:v>22700.0</c:v>
                </c:pt>
                <c:pt idx="19">
                  <c:v>21100.0</c:v>
                </c:pt>
                <c:pt idx="20">
                  <c:v>20500.0</c:v>
                </c:pt>
                <c:pt idx="21">
                  <c:v>21100.0</c:v>
                </c:pt>
                <c:pt idx="22">
                  <c:v>17900.0</c:v>
                </c:pt>
                <c:pt idx="23">
                  <c:v>16500.0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'Out2010'!$AI$5</c:f>
              <c:strCache>
                <c:ptCount val="1"/>
                <c:pt idx="0">
                  <c:v>29/Out/2010</c:v>
                </c:pt>
              </c:strCache>
            </c:strRef>
          </c:tx>
          <c:val>
            <c:numRef>
              <c:f>'Out2010'!$AI$7:$AI$30</c:f>
              <c:numCache>
                <c:formatCode>#,##0</c:formatCode>
                <c:ptCount val="24"/>
                <c:pt idx="0">
                  <c:v>15200.0</c:v>
                </c:pt>
                <c:pt idx="1">
                  <c:v>14700.0</c:v>
                </c:pt>
                <c:pt idx="2">
                  <c:v>14400.0</c:v>
                </c:pt>
                <c:pt idx="3">
                  <c:v>14200.0</c:v>
                </c:pt>
                <c:pt idx="4">
                  <c:v>14500.0</c:v>
                </c:pt>
                <c:pt idx="5">
                  <c:v>15200.0</c:v>
                </c:pt>
                <c:pt idx="6">
                  <c:v>16800.0</c:v>
                </c:pt>
                <c:pt idx="7">
                  <c:v>19200.0</c:v>
                </c:pt>
                <c:pt idx="8">
                  <c:v>22500.0</c:v>
                </c:pt>
                <c:pt idx="9">
                  <c:v>22300.0</c:v>
                </c:pt>
                <c:pt idx="10">
                  <c:v>22800.0</c:v>
                </c:pt>
                <c:pt idx="11">
                  <c:v>23300.0</c:v>
                </c:pt>
                <c:pt idx="12">
                  <c:v>22300.0</c:v>
                </c:pt>
                <c:pt idx="13">
                  <c:v>22200.0</c:v>
                </c:pt>
                <c:pt idx="14">
                  <c:v>22600.0</c:v>
                </c:pt>
                <c:pt idx="15">
                  <c:v>22000.0</c:v>
                </c:pt>
                <c:pt idx="16">
                  <c:v>21200.0</c:v>
                </c:pt>
                <c:pt idx="17">
                  <c:v>20600.0</c:v>
                </c:pt>
                <c:pt idx="18">
                  <c:v>23500.0</c:v>
                </c:pt>
                <c:pt idx="19">
                  <c:v>22900.0</c:v>
                </c:pt>
                <c:pt idx="20">
                  <c:v>23200.0</c:v>
                </c:pt>
                <c:pt idx="21">
                  <c:v>21500.0</c:v>
                </c:pt>
                <c:pt idx="22">
                  <c:v>18800.0</c:v>
                </c:pt>
                <c:pt idx="23">
                  <c:v>16500.0</c:v>
                </c:pt>
              </c:numCache>
            </c:numRef>
          </c:val>
          <c:smooth val="0"/>
        </c:ser>
        <c:ser>
          <c:idx val="26"/>
          <c:order val="26"/>
          <c:tx>
            <c:strRef>
              <c:f>'Out2010'!$AL$5</c:f>
              <c:strCache>
                <c:ptCount val="1"/>
              </c:strCache>
            </c:strRef>
          </c:tx>
          <c:val>
            <c:numRef>
              <c:f>'Out2010'!$AL$7:$AL$30</c:f>
              <c:numCache>
                <c:formatCode>#,##0</c:formatCode>
                <c:ptCount val="2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3947176"/>
        <c:axId val="-2063951160"/>
      </c:lineChart>
      <c:catAx>
        <c:axId val="-2063947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63951160"/>
        <c:crosses val="autoZero"/>
        <c:auto val="1"/>
        <c:lblAlgn val="ctr"/>
        <c:lblOffset val="100"/>
        <c:noMultiLvlLbl val="0"/>
      </c:catAx>
      <c:valAx>
        <c:axId val="-20639511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3947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-SABADOS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8"/>
          <c:order val="0"/>
          <c:tx>
            <c:strRef>
              <c:f>'Out2010'!$H$5</c:f>
              <c:strCache>
                <c:ptCount val="1"/>
                <c:pt idx="0">
                  <c:v>2/Out/2010</c:v>
                </c:pt>
              </c:strCache>
            </c:strRef>
          </c:tx>
          <c:cat>
            <c:strRef>
              <c:f>'Out2010'!$A$7:$A$30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'Out2010'!$H$7:$H$30</c:f>
              <c:numCache>
                <c:formatCode>#,##0</c:formatCode>
                <c:ptCount val="24"/>
                <c:pt idx="0">
                  <c:v>16800.0</c:v>
                </c:pt>
                <c:pt idx="1">
                  <c:v>16000.0</c:v>
                </c:pt>
                <c:pt idx="2">
                  <c:v>15500.0</c:v>
                </c:pt>
                <c:pt idx="3">
                  <c:v>15100.0</c:v>
                </c:pt>
                <c:pt idx="4">
                  <c:v>15000.0</c:v>
                </c:pt>
                <c:pt idx="5">
                  <c:v>15100.0</c:v>
                </c:pt>
                <c:pt idx="6">
                  <c:v>15500.0</c:v>
                </c:pt>
                <c:pt idx="7">
                  <c:v>16400.0</c:v>
                </c:pt>
                <c:pt idx="8">
                  <c:v>17500.0</c:v>
                </c:pt>
                <c:pt idx="9">
                  <c:v>19300.0</c:v>
                </c:pt>
                <c:pt idx="10">
                  <c:v>19500.0</c:v>
                </c:pt>
                <c:pt idx="11">
                  <c:v>19600.0</c:v>
                </c:pt>
                <c:pt idx="12">
                  <c:v>18500.0</c:v>
                </c:pt>
                <c:pt idx="13">
                  <c:v>18900.0</c:v>
                </c:pt>
                <c:pt idx="14">
                  <c:v>19200.0</c:v>
                </c:pt>
                <c:pt idx="15">
                  <c:v>18900.0</c:v>
                </c:pt>
                <c:pt idx="16">
                  <c:v>18300.0</c:v>
                </c:pt>
                <c:pt idx="17">
                  <c:v>18400.0</c:v>
                </c:pt>
                <c:pt idx="18">
                  <c:v>21200.0</c:v>
                </c:pt>
                <c:pt idx="19">
                  <c:v>22000.0</c:v>
                </c:pt>
                <c:pt idx="20">
                  <c:v>20200.0</c:v>
                </c:pt>
                <c:pt idx="21">
                  <c:v>20500.0</c:v>
                </c:pt>
                <c:pt idx="22">
                  <c:v>19000.0</c:v>
                </c:pt>
                <c:pt idx="23">
                  <c:v>17800.0</c:v>
                </c:pt>
              </c:numCache>
            </c:numRef>
          </c:val>
          <c:smooth val="0"/>
        </c:ser>
        <c:ser>
          <c:idx val="19"/>
          <c:order val="1"/>
          <c:tx>
            <c:strRef>
              <c:f>'Out2010'!$O$5</c:f>
              <c:strCache>
                <c:ptCount val="1"/>
                <c:pt idx="0">
                  <c:v>9/Out/2010</c:v>
                </c:pt>
              </c:strCache>
            </c:strRef>
          </c:tx>
          <c:cat>
            <c:strRef>
              <c:f>'Out2010'!$A$7:$A$30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'Out2010'!$O$7:$O$30</c:f>
              <c:numCache>
                <c:formatCode>#,##0</c:formatCode>
                <c:ptCount val="24"/>
                <c:pt idx="0">
                  <c:v>16400.0</c:v>
                </c:pt>
                <c:pt idx="1">
                  <c:v>15800.0</c:v>
                </c:pt>
                <c:pt idx="2">
                  <c:v>15100.0</c:v>
                </c:pt>
                <c:pt idx="3">
                  <c:v>15000.0</c:v>
                </c:pt>
                <c:pt idx="4">
                  <c:v>14800.0</c:v>
                </c:pt>
                <c:pt idx="5">
                  <c:v>15100.0</c:v>
                </c:pt>
                <c:pt idx="6">
                  <c:v>15400.0</c:v>
                </c:pt>
                <c:pt idx="7">
                  <c:v>16500.0</c:v>
                </c:pt>
                <c:pt idx="8">
                  <c:v>19400.0</c:v>
                </c:pt>
                <c:pt idx="9">
                  <c:v>17700.0</c:v>
                </c:pt>
                <c:pt idx="10">
                  <c:v>18200.0</c:v>
                </c:pt>
                <c:pt idx="11">
                  <c:v>18200.0</c:v>
                </c:pt>
                <c:pt idx="12">
                  <c:v>18400.0</c:v>
                </c:pt>
                <c:pt idx="13">
                  <c:v>18500.0</c:v>
                </c:pt>
                <c:pt idx="14">
                  <c:v>17400.0</c:v>
                </c:pt>
                <c:pt idx="15">
                  <c:v>16800.0</c:v>
                </c:pt>
                <c:pt idx="16">
                  <c:v>18900.0</c:v>
                </c:pt>
                <c:pt idx="17">
                  <c:v>18000.0</c:v>
                </c:pt>
                <c:pt idx="18">
                  <c:v>21600.0</c:v>
                </c:pt>
                <c:pt idx="19">
                  <c:v>21900.0</c:v>
                </c:pt>
                <c:pt idx="20">
                  <c:v>21500.0</c:v>
                </c:pt>
                <c:pt idx="21">
                  <c:v>20200.0</c:v>
                </c:pt>
                <c:pt idx="22">
                  <c:v>18800.0</c:v>
                </c:pt>
                <c:pt idx="23">
                  <c:v>17200.0</c:v>
                </c:pt>
              </c:numCache>
            </c:numRef>
          </c:val>
          <c:smooth val="0"/>
        </c:ser>
        <c:ser>
          <c:idx val="20"/>
          <c:order val="2"/>
          <c:tx>
            <c:strRef>
              <c:f>'Out2010'!$V$5</c:f>
              <c:strCache>
                <c:ptCount val="1"/>
                <c:pt idx="0">
                  <c:v>16/Out/2010</c:v>
                </c:pt>
              </c:strCache>
            </c:strRef>
          </c:tx>
          <c:cat>
            <c:strRef>
              <c:f>'Out2010'!$A$7:$A$30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'Out2010'!$V$7:$V$30</c:f>
              <c:numCache>
                <c:formatCode>#,##0</c:formatCode>
                <c:ptCount val="24"/>
                <c:pt idx="0">
                  <c:v>16500.0</c:v>
                </c:pt>
                <c:pt idx="1">
                  <c:v>15700.0</c:v>
                </c:pt>
                <c:pt idx="2">
                  <c:v>15400.0</c:v>
                </c:pt>
                <c:pt idx="3">
                  <c:v>15200.0</c:v>
                </c:pt>
                <c:pt idx="4">
                  <c:v>15100.0</c:v>
                </c:pt>
                <c:pt idx="5">
                  <c:v>15400.0</c:v>
                </c:pt>
                <c:pt idx="6">
                  <c:v>15500.0</c:v>
                </c:pt>
                <c:pt idx="7">
                  <c:v>16300.0</c:v>
                </c:pt>
                <c:pt idx="8">
                  <c:v>18100.0</c:v>
                </c:pt>
                <c:pt idx="9">
                  <c:v>18800.0</c:v>
                </c:pt>
                <c:pt idx="10">
                  <c:v>18100.0</c:v>
                </c:pt>
                <c:pt idx="11">
                  <c:v>19300.0</c:v>
                </c:pt>
                <c:pt idx="12">
                  <c:v>20500.0</c:v>
                </c:pt>
                <c:pt idx="13">
                  <c:v>19100.0</c:v>
                </c:pt>
                <c:pt idx="14">
                  <c:v>18500.0</c:v>
                </c:pt>
                <c:pt idx="15">
                  <c:v>18600.0</c:v>
                </c:pt>
                <c:pt idx="16">
                  <c:v>16800.0</c:v>
                </c:pt>
                <c:pt idx="17">
                  <c:v>18200.0</c:v>
                </c:pt>
                <c:pt idx="18">
                  <c:v>21800.0</c:v>
                </c:pt>
                <c:pt idx="19">
                  <c:v>22400.0</c:v>
                </c:pt>
                <c:pt idx="20">
                  <c:v>21300.0</c:v>
                </c:pt>
                <c:pt idx="21">
                  <c:v>21000.0</c:v>
                </c:pt>
                <c:pt idx="22">
                  <c:v>19600.0</c:v>
                </c:pt>
                <c:pt idx="23">
                  <c:v>18800.0</c:v>
                </c:pt>
              </c:numCache>
            </c:numRef>
          </c:val>
          <c:smooth val="0"/>
        </c:ser>
        <c:ser>
          <c:idx val="21"/>
          <c:order val="3"/>
          <c:tx>
            <c:strRef>
              <c:f>'Out2010'!$AC$5</c:f>
              <c:strCache>
                <c:ptCount val="1"/>
                <c:pt idx="0">
                  <c:v>23/Out/2010</c:v>
                </c:pt>
              </c:strCache>
            </c:strRef>
          </c:tx>
          <c:cat>
            <c:strRef>
              <c:f>'Out2010'!$A$7:$A$30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'Out2010'!$AC$7:$AC$30</c:f>
              <c:numCache>
                <c:formatCode>#,##0</c:formatCode>
                <c:ptCount val="24"/>
                <c:pt idx="0">
                  <c:v>12700.0</c:v>
                </c:pt>
                <c:pt idx="1">
                  <c:v>12700.0</c:v>
                </c:pt>
                <c:pt idx="2">
                  <c:v>12700.0</c:v>
                </c:pt>
                <c:pt idx="3">
                  <c:v>12500.0</c:v>
                </c:pt>
                <c:pt idx="4">
                  <c:v>12400.0</c:v>
                </c:pt>
                <c:pt idx="5">
                  <c:v>12700.0</c:v>
                </c:pt>
                <c:pt idx="6">
                  <c:v>13400.0</c:v>
                </c:pt>
                <c:pt idx="7">
                  <c:v>14800.0</c:v>
                </c:pt>
                <c:pt idx="8">
                  <c:v>15300.0</c:v>
                </c:pt>
                <c:pt idx="9">
                  <c:v>16600.0</c:v>
                </c:pt>
                <c:pt idx="10">
                  <c:v>17000.0</c:v>
                </c:pt>
                <c:pt idx="11">
                  <c:v>17300.0</c:v>
                </c:pt>
                <c:pt idx="12">
                  <c:v>17000.0</c:v>
                </c:pt>
                <c:pt idx="13">
                  <c:v>17600.0</c:v>
                </c:pt>
                <c:pt idx="14">
                  <c:v>17700.0</c:v>
                </c:pt>
                <c:pt idx="15">
                  <c:v>16000.0</c:v>
                </c:pt>
                <c:pt idx="16">
                  <c:v>16500.0</c:v>
                </c:pt>
                <c:pt idx="17">
                  <c:v>17300.0</c:v>
                </c:pt>
                <c:pt idx="18">
                  <c:v>20600.0</c:v>
                </c:pt>
                <c:pt idx="19">
                  <c:v>20600.0</c:v>
                </c:pt>
                <c:pt idx="20">
                  <c:v>20000.0</c:v>
                </c:pt>
                <c:pt idx="21">
                  <c:v>17600.0</c:v>
                </c:pt>
                <c:pt idx="22">
                  <c:v>17300.0</c:v>
                </c:pt>
                <c:pt idx="23">
                  <c:v>16100.0</c:v>
                </c:pt>
              </c:numCache>
            </c:numRef>
          </c:val>
          <c:smooth val="0"/>
        </c:ser>
        <c:ser>
          <c:idx val="22"/>
          <c:order val="4"/>
          <c:tx>
            <c:strRef>
              <c:f>'Out2010'!$AQ$4:$AQ$5</c:f>
              <c:strCache>
                <c:ptCount val="1"/>
                <c:pt idx="0">
                  <c:v>Máxima Sabads</c:v>
                </c:pt>
              </c:strCache>
            </c:strRef>
          </c:tx>
          <c:val>
            <c:numRef>
              <c:f>'Out2010'!$AQ$7:$AQ$30</c:f>
              <c:numCache>
                <c:formatCode>#,##0</c:formatCode>
                <c:ptCount val="24"/>
                <c:pt idx="0">
                  <c:v>16800.0</c:v>
                </c:pt>
                <c:pt idx="1">
                  <c:v>16000.0</c:v>
                </c:pt>
                <c:pt idx="2">
                  <c:v>15500.0</c:v>
                </c:pt>
                <c:pt idx="3">
                  <c:v>15200.0</c:v>
                </c:pt>
                <c:pt idx="4">
                  <c:v>15100.0</c:v>
                </c:pt>
                <c:pt idx="5">
                  <c:v>15400.0</c:v>
                </c:pt>
                <c:pt idx="6">
                  <c:v>15500.0</c:v>
                </c:pt>
                <c:pt idx="7">
                  <c:v>16500.0</c:v>
                </c:pt>
                <c:pt idx="8">
                  <c:v>19400.0</c:v>
                </c:pt>
                <c:pt idx="9">
                  <c:v>19300.0</c:v>
                </c:pt>
                <c:pt idx="10">
                  <c:v>19500.0</c:v>
                </c:pt>
                <c:pt idx="11">
                  <c:v>19600.0</c:v>
                </c:pt>
                <c:pt idx="12">
                  <c:v>20500.0</c:v>
                </c:pt>
                <c:pt idx="13">
                  <c:v>19100.0</c:v>
                </c:pt>
                <c:pt idx="14">
                  <c:v>19200.0</c:v>
                </c:pt>
                <c:pt idx="15">
                  <c:v>18900.0</c:v>
                </c:pt>
                <c:pt idx="16">
                  <c:v>18900.0</c:v>
                </c:pt>
                <c:pt idx="17">
                  <c:v>18400.0</c:v>
                </c:pt>
                <c:pt idx="18">
                  <c:v>21800.0</c:v>
                </c:pt>
                <c:pt idx="19">
                  <c:v>22400.0</c:v>
                </c:pt>
                <c:pt idx="20">
                  <c:v>21500.0</c:v>
                </c:pt>
                <c:pt idx="21">
                  <c:v>21000.0</c:v>
                </c:pt>
                <c:pt idx="22">
                  <c:v>19600.0</c:v>
                </c:pt>
                <c:pt idx="23">
                  <c:v>18800.0</c:v>
                </c:pt>
              </c:numCache>
            </c:numRef>
          </c:val>
          <c:smooth val="0"/>
        </c:ser>
        <c:ser>
          <c:idx val="0"/>
          <c:order val="5"/>
          <c:tx>
            <c:strRef>
              <c:f>'Out2010'!$AJ$5</c:f>
              <c:strCache>
                <c:ptCount val="1"/>
                <c:pt idx="0">
                  <c:v>30/Out/2010</c:v>
                </c:pt>
              </c:strCache>
            </c:strRef>
          </c:tx>
          <c:val>
            <c:numRef>
              <c:f>'Out2010'!$AJ$7:$AJ$30</c:f>
              <c:numCache>
                <c:formatCode>#,##0</c:formatCode>
                <c:ptCount val="24"/>
                <c:pt idx="0">
                  <c:v>15800.0</c:v>
                </c:pt>
                <c:pt idx="1">
                  <c:v>15200.0</c:v>
                </c:pt>
                <c:pt idx="2">
                  <c:v>14600.0</c:v>
                </c:pt>
                <c:pt idx="3">
                  <c:v>14400.0</c:v>
                </c:pt>
                <c:pt idx="4">
                  <c:v>14400.0</c:v>
                </c:pt>
                <c:pt idx="5">
                  <c:v>14800.0</c:v>
                </c:pt>
                <c:pt idx="6">
                  <c:v>15400.0</c:v>
                </c:pt>
                <c:pt idx="7">
                  <c:v>16200.0</c:v>
                </c:pt>
                <c:pt idx="8">
                  <c:v>18200.0</c:v>
                </c:pt>
                <c:pt idx="9">
                  <c:v>18300.0</c:v>
                </c:pt>
                <c:pt idx="10">
                  <c:v>18400.0</c:v>
                </c:pt>
                <c:pt idx="11">
                  <c:v>19400.0</c:v>
                </c:pt>
                <c:pt idx="12">
                  <c:v>20300.0</c:v>
                </c:pt>
                <c:pt idx="13">
                  <c:v>18700.0</c:v>
                </c:pt>
                <c:pt idx="14">
                  <c:v>18300.0</c:v>
                </c:pt>
                <c:pt idx="15">
                  <c:v>17800.0</c:v>
                </c:pt>
                <c:pt idx="16">
                  <c:v>16900.0</c:v>
                </c:pt>
                <c:pt idx="17">
                  <c:v>18300.0</c:v>
                </c:pt>
                <c:pt idx="18">
                  <c:v>20900.0</c:v>
                </c:pt>
                <c:pt idx="19">
                  <c:v>21700.0</c:v>
                </c:pt>
                <c:pt idx="20">
                  <c:v>21500.0</c:v>
                </c:pt>
                <c:pt idx="21">
                  <c:v>19700.0</c:v>
                </c:pt>
                <c:pt idx="22">
                  <c:v>18900.0</c:v>
                </c:pt>
                <c:pt idx="23">
                  <c:v>17300.0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3985176"/>
        <c:axId val="-2063995288"/>
      </c:lineChart>
      <c:catAx>
        <c:axId val="-206398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63995288"/>
        <c:crosses val="autoZero"/>
        <c:auto val="1"/>
        <c:lblAlgn val="ctr"/>
        <c:lblOffset val="100"/>
        <c:noMultiLvlLbl val="0"/>
      </c:catAx>
      <c:valAx>
        <c:axId val="-20639952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3985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-DOMINGOS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'Out2010'!$B$5</c:f>
              <c:strCache>
                <c:ptCount val="1"/>
                <c:pt idx="0">
                  <c:v>1/Ago/2010</c:v>
                </c:pt>
              </c:strCache>
            </c:strRef>
          </c:tx>
          <c:val>
            <c:numRef>
              <c:f>'Out2010'!$B$7:$B$30</c:f>
            </c:numRef>
          </c:val>
          <c:smooth val="0"/>
        </c:ser>
        <c:ser>
          <c:idx val="18"/>
          <c:order val="1"/>
          <c:tx>
            <c:strRef>
              <c:f>'Out2010'!$I$5</c:f>
              <c:strCache>
                <c:ptCount val="1"/>
                <c:pt idx="0">
                  <c:v>3/Out/2010</c:v>
                </c:pt>
              </c:strCache>
            </c:strRef>
          </c:tx>
          <c:cat>
            <c:strRef>
              <c:f>'Out2010'!$A$7:$A$30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'Out2010'!$I$7:$I$30</c:f>
              <c:numCache>
                <c:formatCode>#,##0</c:formatCode>
                <c:ptCount val="24"/>
                <c:pt idx="0">
                  <c:v>16600.0</c:v>
                </c:pt>
                <c:pt idx="1">
                  <c:v>15800.0</c:v>
                </c:pt>
                <c:pt idx="2">
                  <c:v>15300.0</c:v>
                </c:pt>
                <c:pt idx="3">
                  <c:v>15000.0</c:v>
                </c:pt>
                <c:pt idx="4">
                  <c:v>14900.0</c:v>
                </c:pt>
                <c:pt idx="5">
                  <c:v>14900.0</c:v>
                </c:pt>
                <c:pt idx="6">
                  <c:v>14500.0</c:v>
                </c:pt>
                <c:pt idx="7">
                  <c:v>15200.0</c:v>
                </c:pt>
                <c:pt idx="8">
                  <c:v>16400.0</c:v>
                </c:pt>
                <c:pt idx="9">
                  <c:v>17200.0</c:v>
                </c:pt>
                <c:pt idx="10">
                  <c:v>18900.0</c:v>
                </c:pt>
                <c:pt idx="11">
                  <c:v>19700.0</c:v>
                </c:pt>
                <c:pt idx="12">
                  <c:v>20700.0</c:v>
                </c:pt>
                <c:pt idx="13">
                  <c:v>19000.0</c:v>
                </c:pt>
                <c:pt idx="14">
                  <c:v>18300.0</c:v>
                </c:pt>
                <c:pt idx="15">
                  <c:v>17000.0</c:v>
                </c:pt>
                <c:pt idx="16">
                  <c:v>17200.0</c:v>
                </c:pt>
                <c:pt idx="17">
                  <c:v>17400.0</c:v>
                </c:pt>
                <c:pt idx="18">
                  <c:v>20600.0</c:v>
                </c:pt>
                <c:pt idx="19">
                  <c:v>21800.0</c:v>
                </c:pt>
                <c:pt idx="20">
                  <c:v>21600.0</c:v>
                </c:pt>
                <c:pt idx="21">
                  <c:v>20400.0</c:v>
                </c:pt>
                <c:pt idx="22">
                  <c:v>18500.0</c:v>
                </c:pt>
                <c:pt idx="23">
                  <c:v>17300.0</c:v>
                </c:pt>
              </c:numCache>
            </c:numRef>
          </c:val>
          <c:smooth val="0"/>
        </c:ser>
        <c:ser>
          <c:idx val="19"/>
          <c:order val="2"/>
          <c:tx>
            <c:strRef>
              <c:f>'Out2010'!$P$5</c:f>
              <c:strCache>
                <c:ptCount val="1"/>
                <c:pt idx="0">
                  <c:v>10/Out/2010</c:v>
                </c:pt>
              </c:strCache>
            </c:strRef>
          </c:tx>
          <c:cat>
            <c:strRef>
              <c:f>'Out2010'!$A$7:$A$30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'Out2010'!$P$7:$P$30</c:f>
              <c:numCache>
                <c:formatCode>#,##0</c:formatCode>
                <c:ptCount val="24"/>
                <c:pt idx="0">
                  <c:v>16000.0</c:v>
                </c:pt>
                <c:pt idx="1">
                  <c:v>15500.0</c:v>
                </c:pt>
                <c:pt idx="2">
                  <c:v>15000.0</c:v>
                </c:pt>
                <c:pt idx="3">
                  <c:v>14900.0</c:v>
                </c:pt>
                <c:pt idx="4">
                  <c:v>14700.0</c:v>
                </c:pt>
                <c:pt idx="5">
                  <c:v>14700.0</c:v>
                </c:pt>
                <c:pt idx="6">
                  <c:v>10400.0</c:v>
                </c:pt>
                <c:pt idx="7">
                  <c:v>10400.0</c:v>
                </c:pt>
                <c:pt idx="8">
                  <c:v>11500.0</c:v>
                </c:pt>
                <c:pt idx="9">
                  <c:v>11500.0</c:v>
                </c:pt>
                <c:pt idx="10">
                  <c:v>17400.0</c:v>
                </c:pt>
                <c:pt idx="11">
                  <c:v>17700.0</c:v>
                </c:pt>
                <c:pt idx="12">
                  <c:v>18100.0</c:v>
                </c:pt>
                <c:pt idx="13">
                  <c:v>18100.0</c:v>
                </c:pt>
                <c:pt idx="14">
                  <c:v>17700.0</c:v>
                </c:pt>
                <c:pt idx="15">
                  <c:v>17400.0</c:v>
                </c:pt>
                <c:pt idx="16">
                  <c:v>17400.0</c:v>
                </c:pt>
                <c:pt idx="17">
                  <c:v>17700.0</c:v>
                </c:pt>
                <c:pt idx="18">
                  <c:v>20500.0</c:v>
                </c:pt>
                <c:pt idx="19">
                  <c:v>21000.0</c:v>
                </c:pt>
                <c:pt idx="20">
                  <c:v>20800.0</c:v>
                </c:pt>
                <c:pt idx="21">
                  <c:v>19700.0</c:v>
                </c:pt>
                <c:pt idx="22">
                  <c:v>18800.0</c:v>
                </c:pt>
                <c:pt idx="23">
                  <c:v>16400.0</c:v>
                </c:pt>
              </c:numCache>
            </c:numRef>
          </c:val>
          <c:smooth val="0"/>
        </c:ser>
        <c:ser>
          <c:idx val="20"/>
          <c:order val="3"/>
          <c:tx>
            <c:strRef>
              <c:f>'Out2010'!$W$5</c:f>
              <c:strCache>
                <c:ptCount val="1"/>
                <c:pt idx="0">
                  <c:v>17/Out/2010</c:v>
                </c:pt>
              </c:strCache>
            </c:strRef>
          </c:tx>
          <c:cat>
            <c:strRef>
              <c:f>'Out2010'!$A$7:$A$30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'Out2010'!$W$7:$W$30</c:f>
              <c:numCache>
                <c:formatCode>#,##0</c:formatCode>
                <c:ptCount val="24"/>
                <c:pt idx="0">
                  <c:v>16400.0</c:v>
                </c:pt>
                <c:pt idx="1">
                  <c:v>15900.0</c:v>
                </c:pt>
                <c:pt idx="2">
                  <c:v>15500.0</c:v>
                </c:pt>
                <c:pt idx="3">
                  <c:v>15100.0</c:v>
                </c:pt>
                <c:pt idx="4">
                  <c:v>15200.0</c:v>
                </c:pt>
                <c:pt idx="5">
                  <c:v>15200.0</c:v>
                </c:pt>
                <c:pt idx="6">
                  <c:v>14800.0</c:v>
                </c:pt>
                <c:pt idx="7">
                  <c:v>15600.0</c:v>
                </c:pt>
                <c:pt idx="8">
                  <c:v>16500.0</c:v>
                </c:pt>
                <c:pt idx="9">
                  <c:v>17000.0</c:v>
                </c:pt>
                <c:pt idx="10">
                  <c:v>16700.0</c:v>
                </c:pt>
                <c:pt idx="11">
                  <c:v>16800.0</c:v>
                </c:pt>
                <c:pt idx="12">
                  <c:v>17200.0</c:v>
                </c:pt>
                <c:pt idx="13">
                  <c:v>17000.0</c:v>
                </c:pt>
                <c:pt idx="14">
                  <c:v>16500.0</c:v>
                </c:pt>
                <c:pt idx="15">
                  <c:v>16200.0</c:v>
                </c:pt>
                <c:pt idx="16">
                  <c:v>16800.0</c:v>
                </c:pt>
                <c:pt idx="17">
                  <c:v>17700.0</c:v>
                </c:pt>
                <c:pt idx="18">
                  <c:v>13100.0</c:v>
                </c:pt>
                <c:pt idx="19">
                  <c:v>8100.0</c:v>
                </c:pt>
                <c:pt idx="20">
                  <c:v>12200.0</c:v>
                </c:pt>
                <c:pt idx="21">
                  <c:v>12400.0</c:v>
                </c:pt>
                <c:pt idx="22">
                  <c:v>11800.0</c:v>
                </c:pt>
                <c:pt idx="23">
                  <c:v>10800.0</c:v>
                </c:pt>
              </c:numCache>
            </c:numRef>
          </c:val>
          <c:smooth val="0"/>
        </c:ser>
        <c:ser>
          <c:idx val="21"/>
          <c:order val="4"/>
          <c:tx>
            <c:strRef>
              <c:f>'Out2010'!$AD$5</c:f>
              <c:strCache>
                <c:ptCount val="1"/>
                <c:pt idx="0">
                  <c:v>24/Out/2010</c:v>
                </c:pt>
              </c:strCache>
            </c:strRef>
          </c:tx>
          <c:cat>
            <c:strRef>
              <c:f>'Out2010'!$A$7:$A$30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'Out2010'!$AD$7:$AD$30</c:f>
              <c:numCache>
                <c:formatCode>#,##0</c:formatCode>
                <c:ptCount val="24"/>
                <c:pt idx="0">
                  <c:v>14400.0</c:v>
                </c:pt>
                <c:pt idx="1">
                  <c:v>13900.0</c:v>
                </c:pt>
                <c:pt idx="2">
                  <c:v>13500.0</c:v>
                </c:pt>
                <c:pt idx="3">
                  <c:v>13400.0</c:v>
                </c:pt>
                <c:pt idx="4">
                  <c:v>13200.0</c:v>
                </c:pt>
                <c:pt idx="5">
                  <c:v>13200.0</c:v>
                </c:pt>
                <c:pt idx="6">
                  <c:v>13100.0</c:v>
                </c:pt>
                <c:pt idx="7">
                  <c:v>14000.0</c:v>
                </c:pt>
                <c:pt idx="8">
                  <c:v>15300.0</c:v>
                </c:pt>
                <c:pt idx="9">
                  <c:v>15900.0</c:v>
                </c:pt>
                <c:pt idx="10">
                  <c:v>15600.0</c:v>
                </c:pt>
                <c:pt idx="11">
                  <c:v>17000.0</c:v>
                </c:pt>
                <c:pt idx="12">
                  <c:v>15800.0</c:v>
                </c:pt>
                <c:pt idx="13">
                  <c:v>16100.0</c:v>
                </c:pt>
                <c:pt idx="14">
                  <c:v>18100.0</c:v>
                </c:pt>
                <c:pt idx="15">
                  <c:v>16400.0</c:v>
                </c:pt>
                <c:pt idx="16">
                  <c:v>15800.0</c:v>
                </c:pt>
                <c:pt idx="17">
                  <c:v>16400.0</c:v>
                </c:pt>
                <c:pt idx="18">
                  <c:v>20500.0</c:v>
                </c:pt>
                <c:pt idx="19">
                  <c:v>20500.0</c:v>
                </c:pt>
                <c:pt idx="20">
                  <c:v>20100.0</c:v>
                </c:pt>
                <c:pt idx="21">
                  <c:v>18700.0</c:v>
                </c:pt>
                <c:pt idx="22">
                  <c:v>16700.0</c:v>
                </c:pt>
                <c:pt idx="23">
                  <c:v>15400.0</c:v>
                </c:pt>
              </c:numCache>
            </c:numRef>
          </c:val>
          <c:smooth val="0"/>
        </c:ser>
        <c:ser>
          <c:idx val="22"/>
          <c:order val="5"/>
          <c:tx>
            <c:strRef>
              <c:f>'Out2010'!$AR$4:$AR$5</c:f>
              <c:strCache>
                <c:ptCount val="1"/>
                <c:pt idx="0">
                  <c:v>Máxima Domingos</c:v>
                </c:pt>
              </c:strCache>
            </c:strRef>
          </c:tx>
          <c:val>
            <c:numRef>
              <c:f>'Out2010'!$AR$7:$AR$30</c:f>
              <c:numCache>
                <c:formatCode>#,##0</c:formatCode>
                <c:ptCount val="24"/>
                <c:pt idx="0">
                  <c:v>16600.0</c:v>
                </c:pt>
                <c:pt idx="1">
                  <c:v>15900.0</c:v>
                </c:pt>
                <c:pt idx="2">
                  <c:v>15500.0</c:v>
                </c:pt>
                <c:pt idx="3">
                  <c:v>15100.0</c:v>
                </c:pt>
                <c:pt idx="4">
                  <c:v>15200.0</c:v>
                </c:pt>
                <c:pt idx="5">
                  <c:v>15200.0</c:v>
                </c:pt>
                <c:pt idx="6">
                  <c:v>14800.0</c:v>
                </c:pt>
                <c:pt idx="7">
                  <c:v>15600.0</c:v>
                </c:pt>
                <c:pt idx="8">
                  <c:v>16700.0</c:v>
                </c:pt>
                <c:pt idx="9">
                  <c:v>17200.0</c:v>
                </c:pt>
                <c:pt idx="10">
                  <c:v>18900.0</c:v>
                </c:pt>
                <c:pt idx="11">
                  <c:v>19700.0</c:v>
                </c:pt>
                <c:pt idx="12">
                  <c:v>20700.0</c:v>
                </c:pt>
                <c:pt idx="13">
                  <c:v>19000.0</c:v>
                </c:pt>
                <c:pt idx="14">
                  <c:v>18300.0</c:v>
                </c:pt>
                <c:pt idx="15">
                  <c:v>17400.0</c:v>
                </c:pt>
                <c:pt idx="16">
                  <c:v>17400.0</c:v>
                </c:pt>
                <c:pt idx="17">
                  <c:v>17700.0</c:v>
                </c:pt>
                <c:pt idx="18">
                  <c:v>20600.0</c:v>
                </c:pt>
                <c:pt idx="19">
                  <c:v>21800.0</c:v>
                </c:pt>
                <c:pt idx="20">
                  <c:v>21600.0</c:v>
                </c:pt>
                <c:pt idx="21">
                  <c:v>20400.0</c:v>
                </c:pt>
                <c:pt idx="22">
                  <c:v>18800.0</c:v>
                </c:pt>
                <c:pt idx="23">
                  <c:v>17600.0</c:v>
                </c:pt>
              </c:numCache>
            </c:numRef>
          </c:val>
          <c:smooth val="0"/>
        </c:ser>
        <c:ser>
          <c:idx val="1"/>
          <c:order val="6"/>
          <c:tx>
            <c:strRef>
              <c:f>'Out2010'!$AK$5</c:f>
              <c:strCache>
                <c:ptCount val="1"/>
                <c:pt idx="0">
                  <c:v>31/Out/2010</c:v>
                </c:pt>
              </c:strCache>
            </c:strRef>
          </c:tx>
          <c:val>
            <c:numRef>
              <c:f>'Out2010'!$AK$7:$AK$30</c:f>
              <c:numCache>
                <c:formatCode>#,##0</c:formatCode>
                <c:ptCount val="24"/>
                <c:pt idx="0">
                  <c:v>16100.0</c:v>
                </c:pt>
                <c:pt idx="1">
                  <c:v>15600.0</c:v>
                </c:pt>
                <c:pt idx="2">
                  <c:v>15300.0</c:v>
                </c:pt>
                <c:pt idx="3">
                  <c:v>14900.0</c:v>
                </c:pt>
                <c:pt idx="4">
                  <c:v>14900.0</c:v>
                </c:pt>
                <c:pt idx="5">
                  <c:v>14900.0</c:v>
                </c:pt>
                <c:pt idx="6">
                  <c:v>14500.0</c:v>
                </c:pt>
                <c:pt idx="7">
                  <c:v>15100.0</c:v>
                </c:pt>
                <c:pt idx="8">
                  <c:v>16700.0</c:v>
                </c:pt>
                <c:pt idx="9">
                  <c:v>16700.0</c:v>
                </c:pt>
                <c:pt idx="10">
                  <c:v>17200.0</c:v>
                </c:pt>
                <c:pt idx="11">
                  <c:v>17200.0</c:v>
                </c:pt>
                <c:pt idx="12">
                  <c:v>17500.0</c:v>
                </c:pt>
                <c:pt idx="13">
                  <c:v>17500.0</c:v>
                </c:pt>
                <c:pt idx="14">
                  <c:v>17100.0</c:v>
                </c:pt>
                <c:pt idx="15">
                  <c:v>16200.0</c:v>
                </c:pt>
                <c:pt idx="16">
                  <c:v>16700.0</c:v>
                </c:pt>
                <c:pt idx="17">
                  <c:v>17500.0</c:v>
                </c:pt>
                <c:pt idx="18">
                  <c:v>20500.0</c:v>
                </c:pt>
                <c:pt idx="19">
                  <c:v>21400.0</c:v>
                </c:pt>
                <c:pt idx="20">
                  <c:v>20200.0</c:v>
                </c:pt>
                <c:pt idx="21">
                  <c:v>19500.0</c:v>
                </c:pt>
                <c:pt idx="22">
                  <c:v>18800.0</c:v>
                </c:pt>
                <c:pt idx="23">
                  <c:v>17600.0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4078456"/>
        <c:axId val="-2064086120"/>
      </c:lineChart>
      <c:catAx>
        <c:axId val="-2064078456"/>
        <c:scaling>
          <c:orientation val="minMax"/>
        </c:scaling>
        <c:delete val="0"/>
        <c:axPos val="b"/>
        <c:majorTickMark val="none"/>
        <c:minorTickMark val="none"/>
        <c:tickLblPos val="nextTo"/>
        <c:crossAx val="-2064086120"/>
        <c:crosses val="autoZero"/>
        <c:auto val="1"/>
        <c:lblAlgn val="ctr"/>
        <c:lblOffset val="100"/>
        <c:noMultiLvlLbl val="0"/>
      </c:catAx>
      <c:valAx>
        <c:axId val="-2064086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40784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Diagrama de Carga- DIAS DE SEMANA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'Out2010'!$C$5</c:f>
              <c:strCache>
                <c:ptCount val="1"/>
                <c:pt idx="0">
                  <c:v>2/Ago/2010</c:v>
                </c:pt>
              </c:strCache>
            </c:strRef>
          </c:tx>
          <c:cat>
            <c:strRef>
              <c:f>'Out2010'!$A$7:$A$30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'Out2010'!$C$7:$C$30</c:f>
            </c:numRef>
          </c:val>
          <c:smooth val="0"/>
        </c:ser>
        <c:ser>
          <c:idx val="5"/>
          <c:order val="1"/>
          <c:tx>
            <c:strRef>
              <c:f>'Out2010'!$J$5</c:f>
              <c:strCache>
                <c:ptCount val="1"/>
                <c:pt idx="0">
                  <c:v>4/Out/2010</c:v>
                </c:pt>
              </c:strCache>
            </c:strRef>
          </c:tx>
          <c:cat>
            <c:strRef>
              <c:f>'Out2010'!$A$7:$A$30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'Out2010'!$J$7:$J$30</c:f>
              <c:numCache>
                <c:formatCode>#,##0</c:formatCode>
                <c:ptCount val="24"/>
                <c:pt idx="0">
                  <c:v>16000.0</c:v>
                </c:pt>
                <c:pt idx="1">
                  <c:v>15400.0</c:v>
                </c:pt>
                <c:pt idx="2">
                  <c:v>15200.0</c:v>
                </c:pt>
                <c:pt idx="3">
                  <c:v>14900.0</c:v>
                </c:pt>
                <c:pt idx="4">
                  <c:v>14800.0</c:v>
                </c:pt>
                <c:pt idx="5">
                  <c:v>15600.0</c:v>
                </c:pt>
                <c:pt idx="6">
                  <c:v>17000.0</c:v>
                </c:pt>
                <c:pt idx="7">
                  <c:v>19500.0</c:v>
                </c:pt>
                <c:pt idx="8">
                  <c:v>25000.0</c:v>
                </c:pt>
                <c:pt idx="9">
                  <c:v>24700.0</c:v>
                </c:pt>
                <c:pt idx="10">
                  <c:v>25100.0</c:v>
                </c:pt>
                <c:pt idx="11">
                  <c:v>23400.0</c:v>
                </c:pt>
                <c:pt idx="12">
                  <c:v>24700.0</c:v>
                </c:pt>
                <c:pt idx="13">
                  <c:v>24300.0</c:v>
                </c:pt>
                <c:pt idx="14">
                  <c:v>24300.0</c:v>
                </c:pt>
                <c:pt idx="15">
                  <c:v>24200.0</c:v>
                </c:pt>
                <c:pt idx="16">
                  <c:v>23200.0</c:v>
                </c:pt>
                <c:pt idx="17">
                  <c:v>23200.0</c:v>
                </c:pt>
                <c:pt idx="18">
                  <c:v>23900.0</c:v>
                </c:pt>
                <c:pt idx="19">
                  <c:v>23800.0</c:v>
                </c:pt>
                <c:pt idx="20">
                  <c:v>24200.0</c:v>
                </c:pt>
                <c:pt idx="21">
                  <c:v>21600.0</c:v>
                </c:pt>
                <c:pt idx="22">
                  <c:v>19700.0</c:v>
                </c:pt>
                <c:pt idx="23">
                  <c:v>17700.0</c:v>
                </c:pt>
              </c:numCache>
            </c:numRef>
          </c:val>
          <c:smooth val="0"/>
        </c:ser>
        <c:ser>
          <c:idx val="7"/>
          <c:order val="2"/>
          <c:tx>
            <c:strRef>
              <c:f>'Out2010'!$L$5</c:f>
              <c:strCache>
                <c:ptCount val="1"/>
                <c:pt idx="0">
                  <c:v>6/Out/2010</c:v>
                </c:pt>
              </c:strCache>
            </c:strRef>
          </c:tx>
          <c:cat>
            <c:strRef>
              <c:f>'Out2010'!$A$7:$A$30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'Out2010'!$L$7:$L$30</c:f>
              <c:numCache>
                <c:formatCode>#,##0</c:formatCode>
                <c:ptCount val="24"/>
                <c:pt idx="0">
                  <c:v>16500.0</c:v>
                </c:pt>
                <c:pt idx="1">
                  <c:v>16100.0</c:v>
                </c:pt>
                <c:pt idx="2">
                  <c:v>15700.0</c:v>
                </c:pt>
                <c:pt idx="3">
                  <c:v>15500.0</c:v>
                </c:pt>
                <c:pt idx="4">
                  <c:v>15600.0</c:v>
                </c:pt>
                <c:pt idx="5">
                  <c:v>15600.0</c:v>
                </c:pt>
                <c:pt idx="6">
                  <c:v>15900.0</c:v>
                </c:pt>
                <c:pt idx="7">
                  <c:v>18600.0</c:v>
                </c:pt>
                <c:pt idx="8">
                  <c:v>23600.0</c:v>
                </c:pt>
                <c:pt idx="9">
                  <c:v>23900.0</c:v>
                </c:pt>
                <c:pt idx="10">
                  <c:v>24200.0</c:v>
                </c:pt>
                <c:pt idx="11">
                  <c:v>24400.0</c:v>
                </c:pt>
                <c:pt idx="12">
                  <c:v>23500.0</c:v>
                </c:pt>
                <c:pt idx="13">
                  <c:v>23200.0</c:v>
                </c:pt>
                <c:pt idx="14">
                  <c:v>23700.0</c:v>
                </c:pt>
                <c:pt idx="15">
                  <c:v>22700.0</c:v>
                </c:pt>
                <c:pt idx="16">
                  <c:v>21700.0</c:v>
                </c:pt>
                <c:pt idx="17">
                  <c:v>20300.0</c:v>
                </c:pt>
                <c:pt idx="18">
                  <c:v>22700.0</c:v>
                </c:pt>
                <c:pt idx="19">
                  <c:v>23900.0</c:v>
                </c:pt>
                <c:pt idx="20">
                  <c:v>23400.0</c:v>
                </c:pt>
                <c:pt idx="21">
                  <c:v>21600.0</c:v>
                </c:pt>
                <c:pt idx="22">
                  <c:v>20400.0</c:v>
                </c:pt>
                <c:pt idx="23">
                  <c:v>18400.0</c:v>
                </c:pt>
              </c:numCache>
            </c:numRef>
          </c:val>
          <c:smooth val="0"/>
        </c:ser>
        <c:ser>
          <c:idx val="13"/>
          <c:order val="3"/>
          <c:tx>
            <c:strRef>
              <c:f>'Out2010'!$T$5</c:f>
              <c:strCache>
                <c:ptCount val="1"/>
                <c:pt idx="0">
                  <c:v>14/Out/2010</c:v>
                </c:pt>
              </c:strCache>
            </c:strRef>
          </c:tx>
          <c:cat>
            <c:strRef>
              <c:f>'Out2010'!$A$7:$A$30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'Out2010'!$T$7:$T$30</c:f>
              <c:numCache>
                <c:formatCode>#,##0</c:formatCode>
                <c:ptCount val="24"/>
                <c:pt idx="0">
                  <c:v>16400.0</c:v>
                </c:pt>
                <c:pt idx="1">
                  <c:v>15600.0</c:v>
                </c:pt>
                <c:pt idx="2">
                  <c:v>15300.0</c:v>
                </c:pt>
                <c:pt idx="3">
                  <c:v>15000.0</c:v>
                </c:pt>
                <c:pt idx="4">
                  <c:v>15000.0</c:v>
                </c:pt>
                <c:pt idx="5">
                  <c:v>15300.0</c:v>
                </c:pt>
                <c:pt idx="6">
                  <c:v>16600.0</c:v>
                </c:pt>
                <c:pt idx="7">
                  <c:v>19200.0</c:v>
                </c:pt>
                <c:pt idx="8">
                  <c:v>21700.0</c:v>
                </c:pt>
                <c:pt idx="9">
                  <c:v>23500.0</c:v>
                </c:pt>
                <c:pt idx="10">
                  <c:v>22850.0</c:v>
                </c:pt>
                <c:pt idx="11">
                  <c:v>24550.0</c:v>
                </c:pt>
                <c:pt idx="12">
                  <c:v>23750.0</c:v>
                </c:pt>
                <c:pt idx="13">
                  <c:v>23550.0</c:v>
                </c:pt>
                <c:pt idx="14">
                  <c:v>23450.0</c:v>
                </c:pt>
                <c:pt idx="15">
                  <c:v>22650.0</c:v>
                </c:pt>
                <c:pt idx="16">
                  <c:v>22100.0</c:v>
                </c:pt>
                <c:pt idx="17">
                  <c:v>21000.0</c:v>
                </c:pt>
                <c:pt idx="18">
                  <c:v>24000.0</c:v>
                </c:pt>
                <c:pt idx="19">
                  <c:v>23800.0</c:v>
                </c:pt>
                <c:pt idx="20">
                  <c:v>22700.0</c:v>
                </c:pt>
                <c:pt idx="21">
                  <c:v>21000.0</c:v>
                </c:pt>
                <c:pt idx="22">
                  <c:v>19000.0</c:v>
                </c:pt>
                <c:pt idx="23">
                  <c:v>17200.0</c:v>
                </c:pt>
              </c:numCache>
            </c:numRef>
          </c:val>
          <c:smooth val="0"/>
        </c:ser>
        <c:ser>
          <c:idx val="20"/>
          <c:order val="4"/>
          <c:tx>
            <c:strRef>
              <c:f>'Out2010'!$AE$5</c:f>
              <c:strCache>
                <c:ptCount val="1"/>
                <c:pt idx="0">
                  <c:v>25/Out/2010</c:v>
                </c:pt>
              </c:strCache>
            </c:strRef>
          </c:tx>
          <c:cat>
            <c:strRef>
              <c:f>'Out2010'!$A$7:$A$30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'Out2010'!$AE$7:$AE$30</c:f>
              <c:numCache>
                <c:formatCode>#,##0</c:formatCode>
                <c:ptCount val="24"/>
                <c:pt idx="0">
                  <c:v>14700.0</c:v>
                </c:pt>
                <c:pt idx="1">
                  <c:v>13900.0</c:v>
                </c:pt>
                <c:pt idx="2">
                  <c:v>13500.0</c:v>
                </c:pt>
                <c:pt idx="3">
                  <c:v>13500.0</c:v>
                </c:pt>
                <c:pt idx="4">
                  <c:v>13500.0</c:v>
                </c:pt>
                <c:pt idx="5">
                  <c:v>14100.0</c:v>
                </c:pt>
                <c:pt idx="6">
                  <c:v>15600.0</c:v>
                </c:pt>
                <c:pt idx="7">
                  <c:v>17700.0</c:v>
                </c:pt>
                <c:pt idx="8">
                  <c:v>21100.0</c:v>
                </c:pt>
                <c:pt idx="9">
                  <c:v>22600.0</c:v>
                </c:pt>
                <c:pt idx="10">
                  <c:v>22500.0</c:v>
                </c:pt>
                <c:pt idx="11">
                  <c:v>23200.0</c:v>
                </c:pt>
                <c:pt idx="12">
                  <c:v>22300.0</c:v>
                </c:pt>
                <c:pt idx="13">
                  <c:v>22000.0</c:v>
                </c:pt>
                <c:pt idx="14">
                  <c:v>22100.0</c:v>
                </c:pt>
                <c:pt idx="15">
                  <c:v>22200.0</c:v>
                </c:pt>
                <c:pt idx="16">
                  <c:v>21300.0</c:v>
                </c:pt>
                <c:pt idx="17">
                  <c:v>20800.0</c:v>
                </c:pt>
                <c:pt idx="18">
                  <c:v>22700.0</c:v>
                </c:pt>
                <c:pt idx="19">
                  <c:v>22600.0</c:v>
                </c:pt>
                <c:pt idx="20">
                  <c:v>21400.0</c:v>
                </c:pt>
                <c:pt idx="21">
                  <c:v>21200.0</c:v>
                </c:pt>
                <c:pt idx="22">
                  <c:v>18000.0</c:v>
                </c:pt>
                <c:pt idx="23">
                  <c:v>16000.0</c:v>
                </c:pt>
              </c:numCache>
            </c:numRef>
          </c:val>
          <c:smooth val="0"/>
        </c:ser>
        <c:ser>
          <c:idx val="21"/>
          <c:order val="5"/>
          <c:tx>
            <c:strRef>
              <c:f>'Out2010'!$AF$5</c:f>
              <c:strCache>
                <c:ptCount val="1"/>
                <c:pt idx="0">
                  <c:v>26/Out/2010</c:v>
                </c:pt>
              </c:strCache>
            </c:strRef>
          </c:tx>
          <c:cat>
            <c:strRef>
              <c:f>'Out2010'!$A$7:$A$30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'Out2010'!$AF$7:$AF$30</c:f>
              <c:numCache>
                <c:formatCode>#,##0</c:formatCode>
                <c:ptCount val="24"/>
                <c:pt idx="0">
                  <c:v>14900.0</c:v>
                </c:pt>
                <c:pt idx="1">
                  <c:v>14300.0</c:v>
                </c:pt>
                <c:pt idx="2">
                  <c:v>14100.0</c:v>
                </c:pt>
                <c:pt idx="3">
                  <c:v>14100.0</c:v>
                </c:pt>
                <c:pt idx="4">
                  <c:v>13900.0</c:v>
                </c:pt>
                <c:pt idx="5">
                  <c:v>14500.0</c:v>
                </c:pt>
                <c:pt idx="6">
                  <c:v>16300.0</c:v>
                </c:pt>
                <c:pt idx="7">
                  <c:v>18100.0</c:v>
                </c:pt>
                <c:pt idx="8">
                  <c:v>22000.0</c:v>
                </c:pt>
                <c:pt idx="9">
                  <c:v>22700.0</c:v>
                </c:pt>
                <c:pt idx="10">
                  <c:v>22600.0</c:v>
                </c:pt>
                <c:pt idx="11">
                  <c:v>23500.0</c:v>
                </c:pt>
                <c:pt idx="12">
                  <c:v>23400.0</c:v>
                </c:pt>
                <c:pt idx="13">
                  <c:v>22600.0</c:v>
                </c:pt>
                <c:pt idx="14">
                  <c:v>21400.0</c:v>
                </c:pt>
                <c:pt idx="15">
                  <c:v>20200.0</c:v>
                </c:pt>
                <c:pt idx="16">
                  <c:v>19600.0</c:v>
                </c:pt>
                <c:pt idx="17">
                  <c:v>19500.0</c:v>
                </c:pt>
                <c:pt idx="18">
                  <c:v>22000.0</c:v>
                </c:pt>
                <c:pt idx="19">
                  <c:v>21600.0</c:v>
                </c:pt>
                <c:pt idx="20">
                  <c:v>21700.0</c:v>
                </c:pt>
                <c:pt idx="21">
                  <c:v>19000.0</c:v>
                </c:pt>
                <c:pt idx="22">
                  <c:v>18000.0</c:v>
                </c:pt>
                <c:pt idx="23">
                  <c:v>15700.0</c:v>
                </c:pt>
              </c:numCache>
            </c:numRef>
          </c:val>
          <c:smooth val="0"/>
        </c:ser>
        <c:ser>
          <c:idx val="22"/>
          <c:order val="6"/>
          <c:tx>
            <c:strRef>
              <c:f>'Out2010'!$AP$4:$AP$5</c:f>
              <c:strCache>
                <c:ptCount val="1"/>
                <c:pt idx="0">
                  <c:v>Máxima dias Semana</c:v>
                </c:pt>
              </c:strCache>
            </c:strRef>
          </c:tx>
          <c:val>
            <c:numRef>
              <c:f>'Out2010'!$AP$7:$AP$30</c:f>
              <c:numCache>
                <c:formatCode>#,##0</c:formatCode>
                <c:ptCount val="24"/>
                <c:pt idx="0">
                  <c:v>16600.0</c:v>
                </c:pt>
                <c:pt idx="1">
                  <c:v>16100.0</c:v>
                </c:pt>
                <c:pt idx="2">
                  <c:v>15700.0</c:v>
                </c:pt>
                <c:pt idx="3">
                  <c:v>15500.0</c:v>
                </c:pt>
                <c:pt idx="4">
                  <c:v>15600.0</c:v>
                </c:pt>
                <c:pt idx="5">
                  <c:v>16100.0</c:v>
                </c:pt>
                <c:pt idx="6">
                  <c:v>17500.0</c:v>
                </c:pt>
                <c:pt idx="7">
                  <c:v>21100.0</c:v>
                </c:pt>
                <c:pt idx="8">
                  <c:v>25000.0</c:v>
                </c:pt>
                <c:pt idx="9">
                  <c:v>25000.0</c:v>
                </c:pt>
                <c:pt idx="10">
                  <c:v>25100.0</c:v>
                </c:pt>
                <c:pt idx="11">
                  <c:v>24800.0</c:v>
                </c:pt>
                <c:pt idx="12">
                  <c:v>24700.0</c:v>
                </c:pt>
                <c:pt idx="13">
                  <c:v>24600.0</c:v>
                </c:pt>
                <c:pt idx="14">
                  <c:v>24400.0</c:v>
                </c:pt>
                <c:pt idx="15">
                  <c:v>24200.0</c:v>
                </c:pt>
                <c:pt idx="16">
                  <c:v>23700.0</c:v>
                </c:pt>
                <c:pt idx="17">
                  <c:v>23200.0</c:v>
                </c:pt>
                <c:pt idx="18">
                  <c:v>24300.0</c:v>
                </c:pt>
                <c:pt idx="19">
                  <c:v>24000.0</c:v>
                </c:pt>
                <c:pt idx="20">
                  <c:v>24200.0</c:v>
                </c:pt>
                <c:pt idx="21">
                  <c:v>22200.0</c:v>
                </c:pt>
                <c:pt idx="22">
                  <c:v>20900.0</c:v>
                </c:pt>
                <c:pt idx="23">
                  <c:v>18900.0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4175688"/>
        <c:axId val="-2064182280"/>
      </c:lineChart>
      <c:catAx>
        <c:axId val="-2064175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64182280"/>
        <c:crosses val="autoZero"/>
        <c:auto val="1"/>
        <c:lblAlgn val="ctr"/>
        <c:lblOffset val="100"/>
        <c:noMultiLvlLbl val="0"/>
      </c:catAx>
      <c:valAx>
        <c:axId val="-20641822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417568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803149" l="0.511811023622047" r="0.511811023622047" t="0.787401574803149" header="0.314960629921263" footer="0.314960629921263"/>
    <c:pageSetup orientation="landscape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-SABADOS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8"/>
          <c:order val="0"/>
          <c:tx>
            <c:strRef>
              <c:f>'Out2010'!$H$5</c:f>
              <c:strCache>
                <c:ptCount val="1"/>
                <c:pt idx="0">
                  <c:v>2/Out/2010</c:v>
                </c:pt>
              </c:strCache>
            </c:strRef>
          </c:tx>
          <c:cat>
            <c:strRef>
              <c:f>'Out2010'!$A$7:$A$30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'Out2010'!$H$7:$H$30</c:f>
              <c:numCache>
                <c:formatCode>#,##0</c:formatCode>
                <c:ptCount val="24"/>
                <c:pt idx="0">
                  <c:v>16800.0</c:v>
                </c:pt>
                <c:pt idx="1">
                  <c:v>16000.0</c:v>
                </c:pt>
                <c:pt idx="2">
                  <c:v>15500.0</c:v>
                </c:pt>
                <c:pt idx="3">
                  <c:v>15100.0</c:v>
                </c:pt>
                <c:pt idx="4">
                  <c:v>15000.0</c:v>
                </c:pt>
                <c:pt idx="5">
                  <c:v>15100.0</c:v>
                </c:pt>
                <c:pt idx="6">
                  <c:v>15500.0</c:v>
                </c:pt>
                <c:pt idx="7">
                  <c:v>16400.0</c:v>
                </c:pt>
                <c:pt idx="8">
                  <c:v>17500.0</c:v>
                </c:pt>
                <c:pt idx="9">
                  <c:v>19300.0</c:v>
                </c:pt>
                <c:pt idx="10">
                  <c:v>19500.0</c:v>
                </c:pt>
                <c:pt idx="11">
                  <c:v>19600.0</c:v>
                </c:pt>
                <c:pt idx="12">
                  <c:v>18500.0</c:v>
                </c:pt>
                <c:pt idx="13">
                  <c:v>18900.0</c:v>
                </c:pt>
                <c:pt idx="14">
                  <c:v>19200.0</c:v>
                </c:pt>
                <c:pt idx="15">
                  <c:v>18900.0</c:v>
                </c:pt>
                <c:pt idx="16">
                  <c:v>18300.0</c:v>
                </c:pt>
                <c:pt idx="17">
                  <c:v>18400.0</c:v>
                </c:pt>
                <c:pt idx="18">
                  <c:v>21200.0</c:v>
                </c:pt>
                <c:pt idx="19">
                  <c:v>22000.0</c:v>
                </c:pt>
                <c:pt idx="20">
                  <c:v>20200.0</c:v>
                </c:pt>
                <c:pt idx="21">
                  <c:v>20500.0</c:v>
                </c:pt>
                <c:pt idx="22">
                  <c:v>19000.0</c:v>
                </c:pt>
                <c:pt idx="23">
                  <c:v>17800.0</c:v>
                </c:pt>
              </c:numCache>
            </c:numRef>
          </c:val>
          <c:smooth val="0"/>
        </c:ser>
        <c:ser>
          <c:idx val="19"/>
          <c:order val="1"/>
          <c:tx>
            <c:strRef>
              <c:f>'Out2010'!$O$5</c:f>
              <c:strCache>
                <c:ptCount val="1"/>
                <c:pt idx="0">
                  <c:v>9/Out/2010</c:v>
                </c:pt>
              </c:strCache>
            </c:strRef>
          </c:tx>
          <c:cat>
            <c:strRef>
              <c:f>'Out2010'!$A$7:$A$30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'Out2010'!$O$7:$O$30</c:f>
              <c:numCache>
                <c:formatCode>#,##0</c:formatCode>
                <c:ptCount val="24"/>
                <c:pt idx="0">
                  <c:v>16400.0</c:v>
                </c:pt>
                <c:pt idx="1">
                  <c:v>15800.0</c:v>
                </c:pt>
                <c:pt idx="2">
                  <c:v>15100.0</c:v>
                </c:pt>
                <c:pt idx="3">
                  <c:v>15000.0</c:v>
                </c:pt>
                <c:pt idx="4">
                  <c:v>14800.0</c:v>
                </c:pt>
                <c:pt idx="5">
                  <c:v>15100.0</c:v>
                </c:pt>
                <c:pt idx="6">
                  <c:v>15400.0</c:v>
                </c:pt>
                <c:pt idx="7">
                  <c:v>16500.0</c:v>
                </c:pt>
                <c:pt idx="8">
                  <c:v>19400.0</c:v>
                </c:pt>
                <c:pt idx="9">
                  <c:v>17700.0</c:v>
                </c:pt>
                <c:pt idx="10">
                  <c:v>18200.0</c:v>
                </c:pt>
                <c:pt idx="11">
                  <c:v>18200.0</c:v>
                </c:pt>
                <c:pt idx="12">
                  <c:v>18400.0</c:v>
                </c:pt>
                <c:pt idx="13">
                  <c:v>18500.0</c:v>
                </c:pt>
                <c:pt idx="14">
                  <c:v>17400.0</c:v>
                </c:pt>
                <c:pt idx="15">
                  <c:v>16800.0</c:v>
                </c:pt>
                <c:pt idx="16">
                  <c:v>18900.0</c:v>
                </c:pt>
                <c:pt idx="17">
                  <c:v>18000.0</c:v>
                </c:pt>
                <c:pt idx="18">
                  <c:v>21600.0</c:v>
                </c:pt>
                <c:pt idx="19">
                  <c:v>21900.0</c:v>
                </c:pt>
                <c:pt idx="20">
                  <c:v>21500.0</c:v>
                </c:pt>
                <c:pt idx="21">
                  <c:v>20200.0</c:v>
                </c:pt>
                <c:pt idx="22">
                  <c:v>18800.0</c:v>
                </c:pt>
                <c:pt idx="23">
                  <c:v>17200.0</c:v>
                </c:pt>
              </c:numCache>
            </c:numRef>
          </c:val>
          <c:smooth val="0"/>
        </c:ser>
        <c:ser>
          <c:idx val="22"/>
          <c:order val="2"/>
          <c:tx>
            <c:strRef>
              <c:f>'Out2010'!$AQ$4:$AQ$5</c:f>
              <c:strCache>
                <c:ptCount val="1"/>
                <c:pt idx="0">
                  <c:v>Máxima Sabads</c:v>
                </c:pt>
              </c:strCache>
            </c:strRef>
          </c:tx>
          <c:val>
            <c:numRef>
              <c:f>'Out2010'!$AQ$7:$AQ$30</c:f>
              <c:numCache>
                <c:formatCode>#,##0</c:formatCode>
                <c:ptCount val="24"/>
                <c:pt idx="0">
                  <c:v>16800.0</c:v>
                </c:pt>
                <c:pt idx="1">
                  <c:v>16000.0</c:v>
                </c:pt>
                <c:pt idx="2">
                  <c:v>15500.0</c:v>
                </c:pt>
                <c:pt idx="3">
                  <c:v>15200.0</c:v>
                </c:pt>
                <c:pt idx="4">
                  <c:v>15100.0</c:v>
                </c:pt>
                <c:pt idx="5">
                  <c:v>15400.0</c:v>
                </c:pt>
                <c:pt idx="6">
                  <c:v>15500.0</c:v>
                </c:pt>
                <c:pt idx="7">
                  <c:v>16500.0</c:v>
                </c:pt>
                <c:pt idx="8">
                  <c:v>19400.0</c:v>
                </c:pt>
                <c:pt idx="9">
                  <c:v>19300.0</c:v>
                </c:pt>
                <c:pt idx="10">
                  <c:v>19500.0</c:v>
                </c:pt>
                <c:pt idx="11">
                  <c:v>19600.0</c:v>
                </c:pt>
                <c:pt idx="12">
                  <c:v>20500.0</c:v>
                </c:pt>
                <c:pt idx="13">
                  <c:v>19100.0</c:v>
                </c:pt>
                <c:pt idx="14">
                  <c:v>19200.0</c:v>
                </c:pt>
                <c:pt idx="15">
                  <c:v>18900.0</c:v>
                </c:pt>
                <c:pt idx="16">
                  <c:v>18900.0</c:v>
                </c:pt>
                <c:pt idx="17">
                  <c:v>18400.0</c:v>
                </c:pt>
                <c:pt idx="18">
                  <c:v>21800.0</c:v>
                </c:pt>
                <c:pt idx="19">
                  <c:v>22400.0</c:v>
                </c:pt>
                <c:pt idx="20">
                  <c:v>21500.0</c:v>
                </c:pt>
                <c:pt idx="21">
                  <c:v>21000.0</c:v>
                </c:pt>
                <c:pt idx="22">
                  <c:v>19600.0</c:v>
                </c:pt>
                <c:pt idx="23">
                  <c:v>18800.0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4223496"/>
        <c:axId val="-2064233944"/>
      </c:lineChart>
      <c:catAx>
        <c:axId val="-2064223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64233944"/>
        <c:crosses val="autoZero"/>
        <c:auto val="1"/>
        <c:lblAlgn val="ctr"/>
        <c:lblOffset val="100"/>
        <c:noMultiLvlLbl val="0"/>
      </c:catAx>
      <c:valAx>
        <c:axId val="-20642339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42234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803149" l="0.511811023622047" r="0.511811023622047" t="0.787401574803149" header="0.314960629921263" footer="0.314960629921263"/>
    <c:pageSetup orientation="landscape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-DOMINGOS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'Out2010'!$B$5</c:f>
              <c:strCache>
                <c:ptCount val="1"/>
                <c:pt idx="0">
                  <c:v>1/Ago/2010</c:v>
                </c:pt>
              </c:strCache>
            </c:strRef>
          </c:tx>
          <c:val>
            <c:numRef>
              <c:f>'Out2010'!$B$7:$B$30</c:f>
            </c:numRef>
          </c:val>
          <c:smooth val="0"/>
        </c:ser>
        <c:ser>
          <c:idx val="21"/>
          <c:order val="1"/>
          <c:tx>
            <c:strRef>
              <c:f>'Out2010'!$AD$5</c:f>
              <c:strCache>
                <c:ptCount val="1"/>
                <c:pt idx="0">
                  <c:v>24/Out/2010</c:v>
                </c:pt>
              </c:strCache>
            </c:strRef>
          </c:tx>
          <c:cat>
            <c:strRef>
              <c:f>'Out2010'!$A$7:$A$30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'Out2010'!$AD$7:$AD$30</c:f>
              <c:numCache>
                <c:formatCode>#,##0</c:formatCode>
                <c:ptCount val="24"/>
                <c:pt idx="0">
                  <c:v>14400.0</c:v>
                </c:pt>
                <c:pt idx="1">
                  <c:v>13900.0</c:v>
                </c:pt>
                <c:pt idx="2">
                  <c:v>13500.0</c:v>
                </c:pt>
                <c:pt idx="3">
                  <c:v>13400.0</c:v>
                </c:pt>
                <c:pt idx="4">
                  <c:v>13200.0</c:v>
                </c:pt>
                <c:pt idx="5">
                  <c:v>13200.0</c:v>
                </c:pt>
                <c:pt idx="6">
                  <c:v>13100.0</c:v>
                </c:pt>
                <c:pt idx="7">
                  <c:v>14000.0</c:v>
                </c:pt>
                <c:pt idx="8">
                  <c:v>15300.0</c:v>
                </c:pt>
                <c:pt idx="9">
                  <c:v>15900.0</c:v>
                </c:pt>
                <c:pt idx="10">
                  <c:v>15600.0</c:v>
                </c:pt>
                <c:pt idx="11">
                  <c:v>17000.0</c:v>
                </c:pt>
                <c:pt idx="12">
                  <c:v>15800.0</c:v>
                </c:pt>
                <c:pt idx="13">
                  <c:v>16100.0</c:v>
                </c:pt>
                <c:pt idx="14">
                  <c:v>18100.0</c:v>
                </c:pt>
                <c:pt idx="15">
                  <c:v>16400.0</c:v>
                </c:pt>
                <c:pt idx="16">
                  <c:v>15800.0</c:v>
                </c:pt>
                <c:pt idx="17">
                  <c:v>16400.0</c:v>
                </c:pt>
                <c:pt idx="18">
                  <c:v>20500.0</c:v>
                </c:pt>
                <c:pt idx="19">
                  <c:v>20500.0</c:v>
                </c:pt>
                <c:pt idx="20">
                  <c:v>20100.0</c:v>
                </c:pt>
                <c:pt idx="21">
                  <c:v>18700.0</c:v>
                </c:pt>
                <c:pt idx="22">
                  <c:v>16700.0</c:v>
                </c:pt>
                <c:pt idx="23">
                  <c:v>15400.0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4283752"/>
        <c:axId val="-2064292520"/>
      </c:lineChart>
      <c:catAx>
        <c:axId val="-2064283752"/>
        <c:scaling>
          <c:orientation val="minMax"/>
        </c:scaling>
        <c:delete val="0"/>
        <c:axPos val="b"/>
        <c:majorTickMark val="none"/>
        <c:minorTickMark val="none"/>
        <c:tickLblPos val="nextTo"/>
        <c:crossAx val="-2064292520"/>
        <c:crosses val="autoZero"/>
        <c:auto val="1"/>
        <c:lblAlgn val="ctr"/>
        <c:lblOffset val="100"/>
        <c:noMultiLvlLbl val="0"/>
      </c:catAx>
      <c:valAx>
        <c:axId val="-20642925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42837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803149" l="0.511811023622047" r="0.511811023622047" t="0.787401574803149" header="0.314960629921263" footer="0.314960629921263"/>
    <c:pageSetup orientation="landscape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Diagrama de Carga- DIAS DE SEMANA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'Nov2010'!$C$5</c:f>
              <c:strCache>
                <c:ptCount val="1"/>
                <c:pt idx="0">
                  <c:v>1/Nov/2010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'Nov2010'!$C$7:$C$30</c:f>
              <c:numCache>
                <c:formatCode>#,##0</c:formatCode>
                <c:ptCount val="24"/>
                <c:pt idx="0">
                  <c:v>16300.0</c:v>
                </c:pt>
                <c:pt idx="1">
                  <c:v>14700.0</c:v>
                </c:pt>
                <c:pt idx="2">
                  <c:v>14200.0</c:v>
                </c:pt>
                <c:pt idx="3">
                  <c:v>14200.0</c:v>
                </c:pt>
                <c:pt idx="4">
                  <c:v>14000.0</c:v>
                </c:pt>
                <c:pt idx="5">
                  <c:v>14100.0</c:v>
                </c:pt>
                <c:pt idx="6">
                  <c:v>13900.0</c:v>
                </c:pt>
                <c:pt idx="7">
                  <c:v>14600.0</c:v>
                </c:pt>
                <c:pt idx="8">
                  <c:v>15800.0</c:v>
                </c:pt>
                <c:pt idx="9">
                  <c:v>16300.0</c:v>
                </c:pt>
                <c:pt idx="10">
                  <c:v>18000.0</c:v>
                </c:pt>
                <c:pt idx="11">
                  <c:v>16500.0</c:v>
                </c:pt>
                <c:pt idx="12">
                  <c:v>17100.0</c:v>
                </c:pt>
                <c:pt idx="13">
                  <c:v>16200.0</c:v>
                </c:pt>
                <c:pt idx="14">
                  <c:v>18400.0</c:v>
                </c:pt>
                <c:pt idx="15">
                  <c:v>16500.0</c:v>
                </c:pt>
                <c:pt idx="16">
                  <c:v>16400.0</c:v>
                </c:pt>
                <c:pt idx="17">
                  <c:v>16700.0</c:v>
                </c:pt>
                <c:pt idx="18">
                  <c:v>20600.0</c:v>
                </c:pt>
                <c:pt idx="19">
                  <c:v>21200.0</c:v>
                </c:pt>
                <c:pt idx="20">
                  <c:v>20800.0</c:v>
                </c:pt>
                <c:pt idx="21">
                  <c:v>19400.0</c:v>
                </c:pt>
                <c:pt idx="22">
                  <c:v>17300.0</c:v>
                </c:pt>
                <c:pt idx="23">
                  <c:v>15800.0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'Nov2010'!$D$5</c:f>
              <c:strCache>
                <c:ptCount val="1"/>
                <c:pt idx="0">
                  <c:v>2/Nov/2010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'Nov2010'!$D$7:$D$30</c:f>
              <c:numCache>
                <c:formatCode>#,##0</c:formatCode>
                <c:ptCount val="24"/>
                <c:pt idx="0">
                  <c:v>15100.0</c:v>
                </c:pt>
                <c:pt idx="1">
                  <c:v>14600.0</c:v>
                </c:pt>
                <c:pt idx="2">
                  <c:v>14300.0</c:v>
                </c:pt>
                <c:pt idx="3">
                  <c:v>14300.0</c:v>
                </c:pt>
                <c:pt idx="4">
                  <c:v>14100.0</c:v>
                </c:pt>
                <c:pt idx="5">
                  <c:v>14800.0</c:v>
                </c:pt>
                <c:pt idx="6">
                  <c:v>16200.0</c:v>
                </c:pt>
                <c:pt idx="7">
                  <c:v>19200.0</c:v>
                </c:pt>
                <c:pt idx="8">
                  <c:v>17050.0</c:v>
                </c:pt>
                <c:pt idx="9">
                  <c:v>22900.0</c:v>
                </c:pt>
                <c:pt idx="10">
                  <c:v>23800.0</c:v>
                </c:pt>
                <c:pt idx="11">
                  <c:v>23700.0</c:v>
                </c:pt>
                <c:pt idx="12">
                  <c:v>23100.0</c:v>
                </c:pt>
                <c:pt idx="13">
                  <c:v>23100.0</c:v>
                </c:pt>
                <c:pt idx="14">
                  <c:v>22500.0</c:v>
                </c:pt>
                <c:pt idx="15">
                  <c:v>21400.0</c:v>
                </c:pt>
                <c:pt idx="16">
                  <c:v>21100.0</c:v>
                </c:pt>
                <c:pt idx="17">
                  <c:v>20800.0</c:v>
                </c:pt>
                <c:pt idx="18">
                  <c:v>23400.0</c:v>
                </c:pt>
                <c:pt idx="19">
                  <c:v>23000.0</c:v>
                </c:pt>
                <c:pt idx="20">
                  <c:v>22200.0</c:v>
                </c:pt>
                <c:pt idx="21">
                  <c:v>20800.0</c:v>
                </c:pt>
                <c:pt idx="22">
                  <c:v>18200.0</c:v>
                </c:pt>
                <c:pt idx="23">
                  <c:v>16800.0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'Nov2010'!$E$5</c:f>
              <c:strCache>
                <c:ptCount val="1"/>
                <c:pt idx="0">
                  <c:v>3/Nov/2010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'Nov2010'!$E$7:$E$30</c:f>
              <c:numCache>
                <c:formatCode>#,##0</c:formatCode>
                <c:ptCount val="24"/>
                <c:pt idx="0">
                  <c:v>15300.0</c:v>
                </c:pt>
                <c:pt idx="1">
                  <c:v>14600.0</c:v>
                </c:pt>
                <c:pt idx="2">
                  <c:v>14500.0</c:v>
                </c:pt>
                <c:pt idx="3">
                  <c:v>14500.0</c:v>
                </c:pt>
                <c:pt idx="4">
                  <c:v>14100.0</c:v>
                </c:pt>
                <c:pt idx="5">
                  <c:v>14600.0</c:v>
                </c:pt>
                <c:pt idx="6">
                  <c:v>16200.0</c:v>
                </c:pt>
                <c:pt idx="7">
                  <c:v>18100.0</c:v>
                </c:pt>
                <c:pt idx="8">
                  <c:v>21500.0</c:v>
                </c:pt>
                <c:pt idx="9">
                  <c:v>21600.0</c:v>
                </c:pt>
                <c:pt idx="10">
                  <c:v>22050.0</c:v>
                </c:pt>
                <c:pt idx="11">
                  <c:v>22100.0</c:v>
                </c:pt>
                <c:pt idx="12">
                  <c:v>22700.0</c:v>
                </c:pt>
                <c:pt idx="13">
                  <c:v>22600.0</c:v>
                </c:pt>
                <c:pt idx="14">
                  <c:v>21300.0</c:v>
                </c:pt>
                <c:pt idx="15">
                  <c:v>21600.0</c:v>
                </c:pt>
                <c:pt idx="16">
                  <c:v>22000.0</c:v>
                </c:pt>
                <c:pt idx="17">
                  <c:v>20600.0</c:v>
                </c:pt>
                <c:pt idx="18">
                  <c:v>23000.0</c:v>
                </c:pt>
                <c:pt idx="19">
                  <c:v>22800.0</c:v>
                </c:pt>
                <c:pt idx="20">
                  <c:v>22800.0</c:v>
                </c:pt>
                <c:pt idx="21">
                  <c:v>21800.0</c:v>
                </c:pt>
                <c:pt idx="22">
                  <c:v>18800.0</c:v>
                </c:pt>
                <c:pt idx="23">
                  <c:v>16800.0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'Nov2010'!$F$5</c:f>
              <c:strCache>
                <c:ptCount val="1"/>
                <c:pt idx="0">
                  <c:v>4/Nov/2010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'Nov2010'!$F$7:$F$30</c:f>
              <c:numCache>
                <c:formatCode>#,##0</c:formatCode>
                <c:ptCount val="24"/>
                <c:pt idx="0">
                  <c:v>15400.0</c:v>
                </c:pt>
                <c:pt idx="1">
                  <c:v>14800.0</c:v>
                </c:pt>
                <c:pt idx="2">
                  <c:v>14600.0</c:v>
                </c:pt>
                <c:pt idx="3">
                  <c:v>14400.0</c:v>
                </c:pt>
                <c:pt idx="4">
                  <c:v>14500.0</c:v>
                </c:pt>
                <c:pt idx="5">
                  <c:v>14900.0</c:v>
                </c:pt>
                <c:pt idx="6">
                  <c:v>16400.0</c:v>
                </c:pt>
                <c:pt idx="7">
                  <c:v>18400.0</c:v>
                </c:pt>
                <c:pt idx="8">
                  <c:v>21300.0</c:v>
                </c:pt>
                <c:pt idx="9">
                  <c:v>21700.0</c:v>
                </c:pt>
                <c:pt idx="10">
                  <c:v>20200.0</c:v>
                </c:pt>
                <c:pt idx="11">
                  <c:v>17900.0</c:v>
                </c:pt>
                <c:pt idx="12">
                  <c:v>17700.0</c:v>
                </c:pt>
                <c:pt idx="13">
                  <c:v>17400.0</c:v>
                </c:pt>
                <c:pt idx="14">
                  <c:v>16600.0</c:v>
                </c:pt>
                <c:pt idx="15">
                  <c:v>17900.0</c:v>
                </c:pt>
                <c:pt idx="16">
                  <c:v>15900.0</c:v>
                </c:pt>
                <c:pt idx="17">
                  <c:v>20300.0</c:v>
                </c:pt>
                <c:pt idx="18">
                  <c:v>23600.0</c:v>
                </c:pt>
                <c:pt idx="19">
                  <c:v>23600.0</c:v>
                </c:pt>
                <c:pt idx="20">
                  <c:v>22000.0</c:v>
                </c:pt>
                <c:pt idx="21">
                  <c:v>21500.0</c:v>
                </c:pt>
                <c:pt idx="22">
                  <c:v>18400.0</c:v>
                </c:pt>
                <c:pt idx="23">
                  <c:v>17800.0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'Nov2010'!$G$5</c:f>
              <c:strCache>
                <c:ptCount val="1"/>
                <c:pt idx="0">
                  <c:v>5/Nov/2010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'Nov2010'!$G$7:$G$30</c:f>
              <c:numCache>
                <c:formatCode>#,##0</c:formatCode>
                <c:ptCount val="24"/>
                <c:pt idx="0">
                  <c:v>15200.0</c:v>
                </c:pt>
                <c:pt idx="1">
                  <c:v>15000.0</c:v>
                </c:pt>
                <c:pt idx="2">
                  <c:v>14400.0</c:v>
                </c:pt>
                <c:pt idx="3">
                  <c:v>14500.0</c:v>
                </c:pt>
                <c:pt idx="4">
                  <c:v>14600.0</c:v>
                </c:pt>
                <c:pt idx="5">
                  <c:v>15500.0</c:v>
                </c:pt>
                <c:pt idx="6">
                  <c:v>16800.0</c:v>
                </c:pt>
                <c:pt idx="7">
                  <c:v>19400.0</c:v>
                </c:pt>
                <c:pt idx="8">
                  <c:v>22400.0</c:v>
                </c:pt>
                <c:pt idx="9">
                  <c:v>22600.0</c:v>
                </c:pt>
                <c:pt idx="10">
                  <c:v>23000.0</c:v>
                </c:pt>
                <c:pt idx="11">
                  <c:v>23500.0</c:v>
                </c:pt>
                <c:pt idx="12">
                  <c:v>22100.0</c:v>
                </c:pt>
                <c:pt idx="13">
                  <c:v>22300.0</c:v>
                </c:pt>
                <c:pt idx="14">
                  <c:v>22300.0</c:v>
                </c:pt>
                <c:pt idx="15">
                  <c:v>22100.0</c:v>
                </c:pt>
                <c:pt idx="16">
                  <c:v>23200.0</c:v>
                </c:pt>
                <c:pt idx="17">
                  <c:v>21000.0</c:v>
                </c:pt>
                <c:pt idx="18">
                  <c:v>23200.0</c:v>
                </c:pt>
                <c:pt idx="19">
                  <c:v>22800.0</c:v>
                </c:pt>
                <c:pt idx="20">
                  <c:v>21900.0</c:v>
                </c:pt>
                <c:pt idx="21">
                  <c:v>21000.0</c:v>
                </c:pt>
                <c:pt idx="22">
                  <c:v>18500.0</c:v>
                </c:pt>
                <c:pt idx="23">
                  <c:v>16800.0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'Nov2010'!$J$5</c:f>
              <c:strCache>
                <c:ptCount val="1"/>
                <c:pt idx="0">
                  <c:v>8/Nov/2010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'Nov2010'!$J$7:$J$30</c:f>
              <c:numCache>
                <c:formatCode>#,##0</c:formatCode>
                <c:ptCount val="24"/>
                <c:pt idx="0">
                  <c:v>15100.0</c:v>
                </c:pt>
                <c:pt idx="1">
                  <c:v>14500.0</c:v>
                </c:pt>
                <c:pt idx="2">
                  <c:v>14300.0</c:v>
                </c:pt>
                <c:pt idx="3">
                  <c:v>14200.0</c:v>
                </c:pt>
                <c:pt idx="4">
                  <c:v>14000.0</c:v>
                </c:pt>
                <c:pt idx="5">
                  <c:v>14800.0</c:v>
                </c:pt>
                <c:pt idx="6">
                  <c:v>16100.0</c:v>
                </c:pt>
                <c:pt idx="7">
                  <c:v>18500.0</c:v>
                </c:pt>
                <c:pt idx="8">
                  <c:v>22100.0</c:v>
                </c:pt>
                <c:pt idx="9">
                  <c:v>22800.0</c:v>
                </c:pt>
                <c:pt idx="10">
                  <c:v>23000.0</c:v>
                </c:pt>
                <c:pt idx="11">
                  <c:v>23300.0</c:v>
                </c:pt>
                <c:pt idx="12">
                  <c:v>20700.0</c:v>
                </c:pt>
                <c:pt idx="13">
                  <c:v>19800.0</c:v>
                </c:pt>
                <c:pt idx="14">
                  <c:v>24400.0</c:v>
                </c:pt>
                <c:pt idx="15">
                  <c:v>21100.0</c:v>
                </c:pt>
                <c:pt idx="16">
                  <c:v>21200.0</c:v>
                </c:pt>
                <c:pt idx="17">
                  <c:v>20900.0</c:v>
                </c:pt>
                <c:pt idx="18">
                  <c:v>23400.0</c:v>
                </c:pt>
                <c:pt idx="19">
                  <c:v>22600.0</c:v>
                </c:pt>
                <c:pt idx="20">
                  <c:v>21500.0</c:v>
                </c:pt>
                <c:pt idx="21">
                  <c:v>20900.0</c:v>
                </c:pt>
                <c:pt idx="22">
                  <c:v>18200.0</c:v>
                </c:pt>
                <c:pt idx="23">
                  <c:v>16300.0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'Nov2010'!$K$5</c:f>
              <c:strCache>
                <c:ptCount val="1"/>
                <c:pt idx="0">
                  <c:v>9/Nov/2010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'Nov2010'!$K$7:$K$30</c:f>
              <c:numCache>
                <c:formatCode>#,##0</c:formatCode>
                <c:ptCount val="24"/>
                <c:pt idx="0">
                  <c:v>16400.0</c:v>
                </c:pt>
                <c:pt idx="1">
                  <c:v>15800.0</c:v>
                </c:pt>
                <c:pt idx="2">
                  <c:v>15100.0</c:v>
                </c:pt>
                <c:pt idx="3">
                  <c:v>15000.0</c:v>
                </c:pt>
                <c:pt idx="4">
                  <c:v>14800.0</c:v>
                </c:pt>
                <c:pt idx="5">
                  <c:v>15100.0</c:v>
                </c:pt>
                <c:pt idx="6">
                  <c:v>15400.0</c:v>
                </c:pt>
                <c:pt idx="7">
                  <c:v>16500.0</c:v>
                </c:pt>
                <c:pt idx="8">
                  <c:v>19400.0</c:v>
                </c:pt>
                <c:pt idx="9">
                  <c:v>17700.0</c:v>
                </c:pt>
                <c:pt idx="10">
                  <c:v>18200.0</c:v>
                </c:pt>
                <c:pt idx="11">
                  <c:v>18200.0</c:v>
                </c:pt>
                <c:pt idx="12">
                  <c:v>18400.0</c:v>
                </c:pt>
                <c:pt idx="13">
                  <c:v>18500.0</c:v>
                </c:pt>
                <c:pt idx="14">
                  <c:v>17400.0</c:v>
                </c:pt>
                <c:pt idx="15">
                  <c:v>16800.0</c:v>
                </c:pt>
                <c:pt idx="16">
                  <c:v>18900.0</c:v>
                </c:pt>
                <c:pt idx="17">
                  <c:v>18000.0</c:v>
                </c:pt>
                <c:pt idx="18">
                  <c:v>21600.0</c:v>
                </c:pt>
                <c:pt idx="19">
                  <c:v>21900.0</c:v>
                </c:pt>
                <c:pt idx="20">
                  <c:v>21500.0</c:v>
                </c:pt>
                <c:pt idx="21">
                  <c:v>20200.0</c:v>
                </c:pt>
                <c:pt idx="22">
                  <c:v>18800.0</c:v>
                </c:pt>
                <c:pt idx="23">
                  <c:v>17200.0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'Nov2010'!$L$5</c:f>
              <c:strCache>
                <c:ptCount val="1"/>
                <c:pt idx="0">
                  <c:v>10/Nov/2010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'Nov2010'!$L$7:$L$30</c:f>
              <c:numCache>
                <c:formatCode>#,##0</c:formatCode>
                <c:ptCount val="24"/>
                <c:pt idx="0">
                  <c:v>14700.0</c:v>
                </c:pt>
                <c:pt idx="1">
                  <c:v>14200.0</c:v>
                </c:pt>
                <c:pt idx="2">
                  <c:v>14500.0</c:v>
                </c:pt>
                <c:pt idx="3">
                  <c:v>14200.0</c:v>
                </c:pt>
                <c:pt idx="4">
                  <c:v>13700.0</c:v>
                </c:pt>
                <c:pt idx="5">
                  <c:v>14900.0</c:v>
                </c:pt>
                <c:pt idx="6">
                  <c:v>16500.0</c:v>
                </c:pt>
                <c:pt idx="7">
                  <c:v>18600.0</c:v>
                </c:pt>
                <c:pt idx="8">
                  <c:v>21600.0</c:v>
                </c:pt>
                <c:pt idx="9">
                  <c:v>22900.0</c:v>
                </c:pt>
                <c:pt idx="10">
                  <c:v>24300.0</c:v>
                </c:pt>
                <c:pt idx="11">
                  <c:v>23700.0</c:v>
                </c:pt>
                <c:pt idx="12">
                  <c:v>21200.0</c:v>
                </c:pt>
                <c:pt idx="13">
                  <c:v>22200.0</c:v>
                </c:pt>
                <c:pt idx="14">
                  <c:v>22100.0</c:v>
                </c:pt>
                <c:pt idx="15">
                  <c:v>22700.0</c:v>
                </c:pt>
                <c:pt idx="16">
                  <c:v>20900.0</c:v>
                </c:pt>
                <c:pt idx="17">
                  <c:v>21600.0</c:v>
                </c:pt>
                <c:pt idx="18">
                  <c:v>23500.0</c:v>
                </c:pt>
                <c:pt idx="19">
                  <c:v>23200.0</c:v>
                </c:pt>
                <c:pt idx="20">
                  <c:v>22300.0</c:v>
                </c:pt>
                <c:pt idx="21">
                  <c:v>20700.0</c:v>
                </c:pt>
                <c:pt idx="22">
                  <c:v>18600.0</c:v>
                </c:pt>
                <c:pt idx="23">
                  <c:v>16900.0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'Nov2010'!$M$5</c:f>
              <c:strCache>
                <c:ptCount val="1"/>
                <c:pt idx="0">
                  <c:v>11/Nov/2010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'Nov2010'!$M$7:$M$30</c:f>
              <c:numCache>
                <c:formatCode>#,##0</c:formatCode>
                <c:ptCount val="24"/>
                <c:pt idx="0">
                  <c:v>15700.0</c:v>
                </c:pt>
                <c:pt idx="1">
                  <c:v>14900.0</c:v>
                </c:pt>
                <c:pt idx="2">
                  <c:v>14800.0</c:v>
                </c:pt>
                <c:pt idx="3">
                  <c:v>14800.0</c:v>
                </c:pt>
                <c:pt idx="4">
                  <c:v>14700.0</c:v>
                </c:pt>
                <c:pt idx="5">
                  <c:v>15400.0</c:v>
                </c:pt>
                <c:pt idx="6">
                  <c:v>17100.0</c:v>
                </c:pt>
                <c:pt idx="7">
                  <c:v>18500.0</c:v>
                </c:pt>
                <c:pt idx="8">
                  <c:v>22000.0</c:v>
                </c:pt>
                <c:pt idx="9">
                  <c:v>22600.0</c:v>
                </c:pt>
                <c:pt idx="10">
                  <c:v>22500.0</c:v>
                </c:pt>
                <c:pt idx="11">
                  <c:v>24400.0</c:v>
                </c:pt>
                <c:pt idx="12">
                  <c:v>21400.0</c:v>
                </c:pt>
                <c:pt idx="13">
                  <c:v>22100.0</c:v>
                </c:pt>
                <c:pt idx="14">
                  <c:v>22200.0</c:v>
                </c:pt>
                <c:pt idx="15">
                  <c:v>22300.0</c:v>
                </c:pt>
                <c:pt idx="16">
                  <c:v>21900.0</c:v>
                </c:pt>
                <c:pt idx="17">
                  <c:v>20900.0</c:v>
                </c:pt>
                <c:pt idx="18">
                  <c:v>23500.0</c:v>
                </c:pt>
                <c:pt idx="19">
                  <c:v>23200.0</c:v>
                </c:pt>
                <c:pt idx="20">
                  <c:v>22300.0</c:v>
                </c:pt>
                <c:pt idx="21">
                  <c:v>21800.0</c:v>
                </c:pt>
                <c:pt idx="22">
                  <c:v>18800.0</c:v>
                </c:pt>
                <c:pt idx="23">
                  <c:v>17300.0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'Nov2010'!$N$5</c:f>
              <c:strCache>
                <c:ptCount val="1"/>
                <c:pt idx="0">
                  <c:v>12/Nov/2010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'Nov2010'!$N$7:$N$30</c:f>
              <c:numCache>
                <c:formatCode>#,##0</c:formatCode>
                <c:ptCount val="24"/>
                <c:pt idx="0">
                  <c:v>15900.0</c:v>
                </c:pt>
                <c:pt idx="1">
                  <c:v>15500.0</c:v>
                </c:pt>
                <c:pt idx="2">
                  <c:v>15300.0</c:v>
                </c:pt>
                <c:pt idx="3">
                  <c:v>15200.0</c:v>
                </c:pt>
                <c:pt idx="4">
                  <c:v>15000.0</c:v>
                </c:pt>
                <c:pt idx="5">
                  <c:v>15800.0</c:v>
                </c:pt>
                <c:pt idx="6">
                  <c:v>17600.0</c:v>
                </c:pt>
                <c:pt idx="7">
                  <c:v>18600.0</c:v>
                </c:pt>
                <c:pt idx="8">
                  <c:v>23300.0</c:v>
                </c:pt>
                <c:pt idx="9">
                  <c:v>23200.0</c:v>
                </c:pt>
                <c:pt idx="10">
                  <c:v>22600.0</c:v>
                </c:pt>
                <c:pt idx="11">
                  <c:v>23700.0</c:v>
                </c:pt>
                <c:pt idx="12">
                  <c:v>22900.0</c:v>
                </c:pt>
                <c:pt idx="13">
                  <c:v>22000.0</c:v>
                </c:pt>
                <c:pt idx="14">
                  <c:v>22200.0</c:v>
                </c:pt>
                <c:pt idx="15">
                  <c:v>22100.0</c:v>
                </c:pt>
                <c:pt idx="16">
                  <c:v>21300.0</c:v>
                </c:pt>
                <c:pt idx="17">
                  <c:v>21500.0</c:v>
                </c:pt>
                <c:pt idx="18">
                  <c:v>23400.0</c:v>
                </c:pt>
                <c:pt idx="19">
                  <c:v>22500.0</c:v>
                </c:pt>
                <c:pt idx="20">
                  <c:v>22000.0</c:v>
                </c:pt>
                <c:pt idx="21">
                  <c:v>22100.0</c:v>
                </c:pt>
                <c:pt idx="22">
                  <c:v>20400.0</c:v>
                </c:pt>
                <c:pt idx="23">
                  <c:v>17400.0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'Nov2010'!$Q$5</c:f>
              <c:strCache>
                <c:ptCount val="1"/>
                <c:pt idx="0">
                  <c:v>15/Nov/2010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'Nov2010'!$Q$7:$Q$30</c:f>
              <c:numCache>
                <c:formatCode>#,##0</c:formatCode>
                <c:ptCount val="24"/>
                <c:pt idx="0">
                  <c:v>14900.0</c:v>
                </c:pt>
                <c:pt idx="1">
                  <c:v>14400.0</c:v>
                </c:pt>
                <c:pt idx="2">
                  <c:v>14200.0</c:v>
                </c:pt>
                <c:pt idx="3">
                  <c:v>13900.0</c:v>
                </c:pt>
                <c:pt idx="4">
                  <c:v>14100.0</c:v>
                </c:pt>
                <c:pt idx="5">
                  <c:v>14700.0</c:v>
                </c:pt>
                <c:pt idx="6">
                  <c:v>16000.0</c:v>
                </c:pt>
                <c:pt idx="7">
                  <c:v>18500.0</c:v>
                </c:pt>
                <c:pt idx="8">
                  <c:v>20400.0</c:v>
                </c:pt>
                <c:pt idx="9">
                  <c:v>22900.0</c:v>
                </c:pt>
                <c:pt idx="10">
                  <c:v>24500.0</c:v>
                </c:pt>
                <c:pt idx="11">
                  <c:v>24100.0</c:v>
                </c:pt>
                <c:pt idx="12">
                  <c:v>23000.0</c:v>
                </c:pt>
                <c:pt idx="13">
                  <c:v>22400.0</c:v>
                </c:pt>
                <c:pt idx="14">
                  <c:v>13200.0</c:v>
                </c:pt>
                <c:pt idx="15">
                  <c:v>17700.0</c:v>
                </c:pt>
                <c:pt idx="16">
                  <c:v>17800.0</c:v>
                </c:pt>
                <c:pt idx="17">
                  <c:v>20300.0</c:v>
                </c:pt>
                <c:pt idx="18">
                  <c:v>23400.0</c:v>
                </c:pt>
                <c:pt idx="19">
                  <c:v>23000.0</c:v>
                </c:pt>
                <c:pt idx="20">
                  <c:v>21900.0</c:v>
                </c:pt>
                <c:pt idx="21">
                  <c:v>20200.0</c:v>
                </c:pt>
                <c:pt idx="22">
                  <c:v>18500.0</c:v>
                </c:pt>
                <c:pt idx="23">
                  <c:v>16300.0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'Nov2010'!$R$5</c:f>
              <c:strCache>
                <c:ptCount val="1"/>
                <c:pt idx="0">
                  <c:v>16/Nov/2010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'Nov2010'!$R$7:$R$30</c:f>
              <c:numCache>
                <c:formatCode>#,##0</c:formatCode>
                <c:ptCount val="24"/>
                <c:pt idx="0">
                  <c:v>15300.0</c:v>
                </c:pt>
                <c:pt idx="1">
                  <c:v>14600.0</c:v>
                </c:pt>
                <c:pt idx="2">
                  <c:v>14300.0</c:v>
                </c:pt>
                <c:pt idx="3">
                  <c:v>14000.0</c:v>
                </c:pt>
                <c:pt idx="4">
                  <c:v>13800.0</c:v>
                </c:pt>
                <c:pt idx="5">
                  <c:v>14300.0</c:v>
                </c:pt>
                <c:pt idx="6">
                  <c:v>16600.0</c:v>
                </c:pt>
                <c:pt idx="7">
                  <c:v>18900.0</c:v>
                </c:pt>
                <c:pt idx="8">
                  <c:v>22100.0</c:v>
                </c:pt>
                <c:pt idx="9">
                  <c:v>22000.0</c:v>
                </c:pt>
                <c:pt idx="10">
                  <c:v>22200.0</c:v>
                </c:pt>
                <c:pt idx="11">
                  <c:v>22900.0</c:v>
                </c:pt>
                <c:pt idx="12">
                  <c:v>22400.0</c:v>
                </c:pt>
                <c:pt idx="13">
                  <c:v>22600.0</c:v>
                </c:pt>
                <c:pt idx="14">
                  <c:v>22800.0</c:v>
                </c:pt>
                <c:pt idx="15">
                  <c:v>21700.0</c:v>
                </c:pt>
                <c:pt idx="16">
                  <c:v>20700.0</c:v>
                </c:pt>
                <c:pt idx="17">
                  <c:v>20700.0</c:v>
                </c:pt>
                <c:pt idx="18">
                  <c:v>23300.0</c:v>
                </c:pt>
                <c:pt idx="19">
                  <c:v>23200.0</c:v>
                </c:pt>
                <c:pt idx="20">
                  <c:v>22500.0</c:v>
                </c:pt>
                <c:pt idx="21">
                  <c:v>20300.0</c:v>
                </c:pt>
                <c:pt idx="22">
                  <c:v>19900.0</c:v>
                </c:pt>
                <c:pt idx="23">
                  <c:v>16500.0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'Nov2010'!$S$5</c:f>
              <c:strCache>
                <c:ptCount val="1"/>
                <c:pt idx="0">
                  <c:v>17/Nov/2010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'Nov2010'!$S$7:$S$30</c:f>
              <c:numCache>
                <c:formatCode>#,##0</c:formatCode>
                <c:ptCount val="24"/>
                <c:pt idx="0">
                  <c:v>15200.0</c:v>
                </c:pt>
                <c:pt idx="1">
                  <c:v>14700.0</c:v>
                </c:pt>
                <c:pt idx="2">
                  <c:v>14500.0</c:v>
                </c:pt>
                <c:pt idx="3">
                  <c:v>14400.0</c:v>
                </c:pt>
                <c:pt idx="4">
                  <c:v>14400.0</c:v>
                </c:pt>
                <c:pt idx="5">
                  <c:v>14900.0</c:v>
                </c:pt>
                <c:pt idx="6">
                  <c:v>16900.0</c:v>
                </c:pt>
                <c:pt idx="7">
                  <c:v>18400.0</c:v>
                </c:pt>
                <c:pt idx="8">
                  <c:v>22500.0</c:v>
                </c:pt>
                <c:pt idx="9">
                  <c:v>22700.0</c:v>
                </c:pt>
                <c:pt idx="10">
                  <c:v>22800.0</c:v>
                </c:pt>
                <c:pt idx="11">
                  <c:v>23200.0</c:v>
                </c:pt>
                <c:pt idx="12">
                  <c:v>22700.0</c:v>
                </c:pt>
                <c:pt idx="13">
                  <c:v>22500.0</c:v>
                </c:pt>
                <c:pt idx="14">
                  <c:v>23000.0</c:v>
                </c:pt>
                <c:pt idx="15">
                  <c:v>21800.0</c:v>
                </c:pt>
                <c:pt idx="16">
                  <c:v>20700.0</c:v>
                </c:pt>
                <c:pt idx="17">
                  <c:v>21700.0</c:v>
                </c:pt>
                <c:pt idx="18">
                  <c:v>22700.0</c:v>
                </c:pt>
                <c:pt idx="19">
                  <c:v>22700.0</c:v>
                </c:pt>
                <c:pt idx="20">
                  <c:v>21700.0</c:v>
                </c:pt>
                <c:pt idx="21">
                  <c:v>20200.0</c:v>
                </c:pt>
                <c:pt idx="22">
                  <c:v>17800.0</c:v>
                </c:pt>
                <c:pt idx="23">
                  <c:v>17200.0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'Nov2010'!$T$5</c:f>
              <c:strCache>
                <c:ptCount val="1"/>
                <c:pt idx="0">
                  <c:v>18/Nov/2010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'Nov2010'!$T$7:$T$30</c:f>
              <c:numCache>
                <c:formatCode>#,##0</c:formatCode>
                <c:ptCount val="24"/>
                <c:pt idx="0">
                  <c:v>15000.0</c:v>
                </c:pt>
                <c:pt idx="1">
                  <c:v>14400.0</c:v>
                </c:pt>
                <c:pt idx="2">
                  <c:v>14100.0</c:v>
                </c:pt>
                <c:pt idx="3">
                  <c:v>13900.0</c:v>
                </c:pt>
                <c:pt idx="4">
                  <c:v>13800.0</c:v>
                </c:pt>
                <c:pt idx="5">
                  <c:v>14500.0</c:v>
                </c:pt>
                <c:pt idx="6">
                  <c:v>16100.0</c:v>
                </c:pt>
                <c:pt idx="7">
                  <c:v>18400.0</c:v>
                </c:pt>
                <c:pt idx="8">
                  <c:v>21800.0</c:v>
                </c:pt>
                <c:pt idx="9">
                  <c:v>22700.0</c:v>
                </c:pt>
                <c:pt idx="10">
                  <c:v>23100.0</c:v>
                </c:pt>
                <c:pt idx="11">
                  <c:v>23600.0</c:v>
                </c:pt>
                <c:pt idx="12">
                  <c:v>22800.0</c:v>
                </c:pt>
                <c:pt idx="13">
                  <c:v>22600.0</c:v>
                </c:pt>
                <c:pt idx="14">
                  <c:v>23000.0</c:v>
                </c:pt>
                <c:pt idx="15">
                  <c:v>23700.0</c:v>
                </c:pt>
                <c:pt idx="16">
                  <c:v>20900.0</c:v>
                </c:pt>
                <c:pt idx="17">
                  <c:v>20300.0</c:v>
                </c:pt>
                <c:pt idx="18">
                  <c:v>23400.0</c:v>
                </c:pt>
                <c:pt idx="19">
                  <c:v>23200.0</c:v>
                </c:pt>
                <c:pt idx="20">
                  <c:v>23500.0</c:v>
                </c:pt>
                <c:pt idx="21">
                  <c:v>20500.0</c:v>
                </c:pt>
                <c:pt idx="22">
                  <c:v>19300.0</c:v>
                </c:pt>
                <c:pt idx="23">
                  <c:v>16500.0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'Nov2010'!$U$5</c:f>
              <c:strCache>
                <c:ptCount val="1"/>
                <c:pt idx="0">
                  <c:v>19/Nov/2010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'Nov2010'!$U$7:$U$30</c:f>
              <c:numCache>
                <c:formatCode>#,##0</c:formatCode>
                <c:ptCount val="24"/>
                <c:pt idx="0">
                  <c:v>15100.0</c:v>
                </c:pt>
                <c:pt idx="1">
                  <c:v>14400.0</c:v>
                </c:pt>
                <c:pt idx="2">
                  <c:v>14300.0</c:v>
                </c:pt>
                <c:pt idx="3">
                  <c:v>14200.0</c:v>
                </c:pt>
                <c:pt idx="4">
                  <c:v>14100.0</c:v>
                </c:pt>
                <c:pt idx="5">
                  <c:v>14900.0</c:v>
                </c:pt>
                <c:pt idx="6">
                  <c:v>16900.0</c:v>
                </c:pt>
                <c:pt idx="7">
                  <c:v>18800.0</c:v>
                </c:pt>
                <c:pt idx="8">
                  <c:v>22100.0</c:v>
                </c:pt>
                <c:pt idx="9">
                  <c:v>22900.0</c:v>
                </c:pt>
                <c:pt idx="10">
                  <c:v>23200.0</c:v>
                </c:pt>
                <c:pt idx="11">
                  <c:v>23600.0</c:v>
                </c:pt>
                <c:pt idx="12">
                  <c:v>23000.0</c:v>
                </c:pt>
                <c:pt idx="13">
                  <c:v>22900.0</c:v>
                </c:pt>
                <c:pt idx="14">
                  <c:v>22900.0</c:v>
                </c:pt>
                <c:pt idx="15">
                  <c:v>22700.0</c:v>
                </c:pt>
                <c:pt idx="16">
                  <c:v>21800.0</c:v>
                </c:pt>
                <c:pt idx="17">
                  <c:v>20900.0</c:v>
                </c:pt>
                <c:pt idx="18">
                  <c:v>24200.0</c:v>
                </c:pt>
                <c:pt idx="19">
                  <c:v>23800.0</c:v>
                </c:pt>
                <c:pt idx="20">
                  <c:v>23000.0</c:v>
                </c:pt>
                <c:pt idx="21">
                  <c:v>22000.0</c:v>
                </c:pt>
                <c:pt idx="22">
                  <c:v>19200.0</c:v>
                </c:pt>
                <c:pt idx="23">
                  <c:v>17200.0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'Nov2010'!$X$5</c:f>
              <c:strCache>
                <c:ptCount val="1"/>
                <c:pt idx="0">
                  <c:v>22/Nov/2010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'Nov2010'!$X$7:$X$30</c:f>
              <c:numCache>
                <c:formatCode>#,##0</c:formatCode>
                <c:ptCount val="24"/>
                <c:pt idx="0">
                  <c:v>14600.0</c:v>
                </c:pt>
                <c:pt idx="1">
                  <c:v>14200.0</c:v>
                </c:pt>
                <c:pt idx="2">
                  <c:v>15000.0</c:v>
                </c:pt>
                <c:pt idx="3">
                  <c:v>14900.0</c:v>
                </c:pt>
                <c:pt idx="4">
                  <c:v>14600.0</c:v>
                </c:pt>
                <c:pt idx="5">
                  <c:v>15300.0</c:v>
                </c:pt>
                <c:pt idx="6">
                  <c:v>14700.0</c:v>
                </c:pt>
                <c:pt idx="7">
                  <c:v>18100.0</c:v>
                </c:pt>
                <c:pt idx="8">
                  <c:v>21100.0</c:v>
                </c:pt>
                <c:pt idx="9">
                  <c:v>22000.0</c:v>
                </c:pt>
                <c:pt idx="10">
                  <c:v>22600.0</c:v>
                </c:pt>
                <c:pt idx="11">
                  <c:v>23500.0</c:v>
                </c:pt>
                <c:pt idx="12">
                  <c:v>22600.0</c:v>
                </c:pt>
                <c:pt idx="13">
                  <c:v>21700.0</c:v>
                </c:pt>
                <c:pt idx="14">
                  <c:v>22600.0</c:v>
                </c:pt>
                <c:pt idx="15">
                  <c:v>20000.0</c:v>
                </c:pt>
                <c:pt idx="16">
                  <c:v>18300.0</c:v>
                </c:pt>
                <c:pt idx="17">
                  <c:v>17400.0</c:v>
                </c:pt>
                <c:pt idx="18">
                  <c:v>19000.0</c:v>
                </c:pt>
                <c:pt idx="19">
                  <c:v>18200.0</c:v>
                </c:pt>
                <c:pt idx="20">
                  <c:v>18400.0</c:v>
                </c:pt>
                <c:pt idx="21">
                  <c:v>18300.0</c:v>
                </c:pt>
                <c:pt idx="22">
                  <c:v>17000.0</c:v>
                </c:pt>
                <c:pt idx="23">
                  <c:v>16100.0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'Nov2010'!$Y$5</c:f>
              <c:strCache>
                <c:ptCount val="1"/>
                <c:pt idx="0">
                  <c:v>23/Nov/2010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'Nov2010'!$Y$7:$Y$30</c:f>
              <c:numCache>
                <c:formatCode>#,##0</c:formatCode>
                <c:ptCount val="24"/>
                <c:pt idx="0">
                  <c:v>14700.0</c:v>
                </c:pt>
                <c:pt idx="1">
                  <c:v>14300.0</c:v>
                </c:pt>
                <c:pt idx="2">
                  <c:v>13900.0</c:v>
                </c:pt>
                <c:pt idx="3">
                  <c:v>13900.0</c:v>
                </c:pt>
                <c:pt idx="4">
                  <c:v>13700.0</c:v>
                </c:pt>
                <c:pt idx="5">
                  <c:v>14200.0</c:v>
                </c:pt>
                <c:pt idx="6">
                  <c:v>14400.0</c:v>
                </c:pt>
                <c:pt idx="7">
                  <c:v>16600.0</c:v>
                </c:pt>
                <c:pt idx="8">
                  <c:v>18000.0</c:v>
                </c:pt>
                <c:pt idx="9">
                  <c:v>17600.0</c:v>
                </c:pt>
                <c:pt idx="10">
                  <c:v>15100.0</c:v>
                </c:pt>
                <c:pt idx="11">
                  <c:v>13300.0</c:v>
                </c:pt>
                <c:pt idx="12">
                  <c:v>13000.0</c:v>
                </c:pt>
                <c:pt idx="13">
                  <c:v>12500.0</c:v>
                </c:pt>
                <c:pt idx="14">
                  <c:v>12800.0</c:v>
                </c:pt>
                <c:pt idx="15">
                  <c:v>12500.0</c:v>
                </c:pt>
                <c:pt idx="16">
                  <c:v>11600.0</c:v>
                </c:pt>
                <c:pt idx="17">
                  <c:v>10800.0</c:v>
                </c:pt>
                <c:pt idx="18">
                  <c:v>10500.0</c:v>
                </c:pt>
                <c:pt idx="19">
                  <c:v>13900.0</c:v>
                </c:pt>
                <c:pt idx="20">
                  <c:v>18000.0</c:v>
                </c:pt>
                <c:pt idx="21">
                  <c:v>18900.0</c:v>
                </c:pt>
                <c:pt idx="22">
                  <c:v>17500.0</c:v>
                </c:pt>
                <c:pt idx="23">
                  <c:v>16500.0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'Nov2010'!$Z$5</c:f>
              <c:strCache>
                <c:ptCount val="1"/>
                <c:pt idx="0">
                  <c:v>24/Nov/2010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'Nov2010'!$Z$7:$Z$30</c:f>
              <c:numCache>
                <c:formatCode>#,##0</c:formatCode>
                <c:ptCount val="24"/>
                <c:pt idx="0">
                  <c:v>15300.0</c:v>
                </c:pt>
                <c:pt idx="1">
                  <c:v>14800.0</c:v>
                </c:pt>
                <c:pt idx="2">
                  <c:v>14200.0</c:v>
                </c:pt>
                <c:pt idx="3">
                  <c:v>15300.0</c:v>
                </c:pt>
                <c:pt idx="4">
                  <c:v>15300.0</c:v>
                </c:pt>
                <c:pt idx="5">
                  <c:v>15700.0</c:v>
                </c:pt>
                <c:pt idx="6">
                  <c:v>16300.0</c:v>
                </c:pt>
                <c:pt idx="7">
                  <c:v>18400.0</c:v>
                </c:pt>
                <c:pt idx="8">
                  <c:v>21600.0</c:v>
                </c:pt>
                <c:pt idx="9">
                  <c:v>22000.0</c:v>
                </c:pt>
                <c:pt idx="10">
                  <c:v>22600.0</c:v>
                </c:pt>
                <c:pt idx="11">
                  <c:v>23500.0</c:v>
                </c:pt>
                <c:pt idx="12">
                  <c:v>22500.0</c:v>
                </c:pt>
                <c:pt idx="13">
                  <c:v>21750.0</c:v>
                </c:pt>
                <c:pt idx="14">
                  <c:v>22200.0</c:v>
                </c:pt>
                <c:pt idx="15">
                  <c:v>20800.0</c:v>
                </c:pt>
                <c:pt idx="16">
                  <c:v>19000.0</c:v>
                </c:pt>
                <c:pt idx="17">
                  <c:v>20100.0</c:v>
                </c:pt>
                <c:pt idx="18">
                  <c:v>21100.0</c:v>
                </c:pt>
                <c:pt idx="19">
                  <c:v>21200.0</c:v>
                </c:pt>
                <c:pt idx="20">
                  <c:v>20600.0</c:v>
                </c:pt>
                <c:pt idx="21">
                  <c:v>20400.0</c:v>
                </c:pt>
                <c:pt idx="22">
                  <c:v>18500.0</c:v>
                </c:pt>
                <c:pt idx="23">
                  <c:v>16300.0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'Nov2010'!$AA$5</c:f>
              <c:strCache>
                <c:ptCount val="1"/>
                <c:pt idx="0">
                  <c:v>25/Nov/2010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'Nov2010'!$AA$7:$AA$30</c:f>
              <c:numCache>
                <c:formatCode>#,##0</c:formatCode>
                <c:ptCount val="24"/>
                <c:pt idx="0">
                  <c:v>15000.0</c:v>
                </c:pt>
                <c:pt idx="1">
                  <c:v>14300.0</c:v>
                </c:pt>
                <c:pt idx="2">
                  <c:v>14000.0</c:v>
                </c:pt>
                <c:pt idx="3">
                  <c:v>13800.0</c:v>
                </c:pt>
                <c:pt idx="4">
                  <c:v>13800.0</c:v>
                </c:pt>
                <c:pt idx="5">
                  <c:v>14300.0</c:v>
                </c:pt>
                <c:pt idx="6">
                  <c:v>16700.0</c:v>
                </c:pt>
                <c:pt idx="7">
                  <c:v>18100.0</c:v>
                </c:pt>
                <c:pt idx="8">
                  <c:v>0.0</c:v>
                </c:pt>
                <c:pt idx="9">
                  <c:v>4000.0</c:v>
                </c:pt>
                <c:pt idx="10">
                  <c:v>14600.0</c:v>
                </c:pt>
                <c:pt idx="11">
                  <c:v>17200.0</c:v>
                </c:pt>
                <c:pt idx="12">
                  <c:v>18600.0</c:v>
                </c:pt>
                <c:pt idx="13">
                  <c:v>19100.0</c:v>
                </c:pt>
                <c:pt idx="14">
                  <c:v>19500.0</c:v>
                </c:pt>
                <c:pt idx="15">
                  <c:v>20100.0</c:v>
                </c:pt>
                <c:pt idx="16">
                  <c:v>19800.0</c:v>
                </c:pt>
                <c:pt idx="17">
                  <c:v>19000.0</c:v>
                </c:pt>
                <c:pt idx="18">
                  <c:v>23100.0</c:v>
                </c:pt>
                <c:pt idx="19">
                  <c:v>23200.0</c:v>
                </c:pt>
                <c:pt idx="20">
                  <c:v>22300.0</c:v>
                </c:pt>
                <c:pt idx="21">
                  <c:v>20700.0</c:v>
                </c:pt>
                <c:pt idx="22">
                  <c:v>17100.0</c:v>
                </c:pt>
                <c:pt idx="23">
                  <c:v>16300.0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'Nov2010'!$AB$5</c:f>
              <c:strCache>
                <c:ptCount val="1"/>
                <c:pt idx="0">
                  <c:v>26/Nov/2010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'Nov2010'!$AB$7:$AB$30</c:f>
              <c:numCache>
                <c:formatCode>#,##0</c:formatCode>
                <c:ptCount val="24"/>
                <c:pt idx="0">
                  <c:v>15500.0</c:v>
                </c:pt>
                <c:pt idx="1">
                  <c:v>14900.0</c:v>
                </c:pt>
                <c:pt idx="2">
                  <c:v>14700.0</c:v>
                </c:pt>
                <c:pt idx="3">
                  <c:v>14100.0</c:v>
                </c:pt>
                <c:pt idx="4">
                  <c:v>14200.0</c:v>
                </c:pt>
                <c:pt idx="5">
                  <c:v>15000.0</c:v>
                </c:pt>
                <c:pt idx="6">
                  <c:v>16200.0</c:v>
                </c:pt>
                <c:pt idx="7">
                  <c:v>18700.0</c:v>
                </c:pt>
                <c:pt idx="8">
                  <c:v>23200.0</c:v>
                </c:pt>
                <c:pt idx="9">
                  <c:v>22700.0</c:v>
                </c:pt>
                <c:pt idx="10">
                  <c:v>22400.0</c:v>
                </c:pt>
                <c:pt idx="11">
                  <c:v>23700.0</c:v>
                </c:pt>
                <c:pt idx="12">
                  <c:v>22000.0</c:v>
                </c:pt>
                <c:pt idx="13">
                  <c:v>21400.0</c:v>
                </c:pt>
                <c:pt idx="14">
                  <c:v>23000.0</c:v>
                </c:pt>
                <c:pt idx="15">
                  <c:v>21300.0</c:v>
                </c:pt>
                <c:pt idx="16">
                  <c:v>21000.0</c:v>
                </c:pt>
                <c:pt idx="17">
                  <c:v>20500.0</c:v>
                </c:pt>
                <c:pt idx="18">
                  <c:v>21000.0</c:v>
                </c:pt>
                <c:pt idx="19">
                  <c:v>21700.0</c:v>
                </c:pt>
                <c:pt idx="20">
                  <c:v>23400.0</c:v>
                </c:pt>
                <c:pt idx="21">
                  <c:v>22200.0</c:v>
                </c:pt>
                <c:pt idx="22">
                  <c:v>18700.0</c:v>
                </c:pt>
                <c:pt idx="23">
                  <c:v>17500.0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'Nov2010'!$AE$5</c:f>
              <c:strCache>
                <c:ptCount val="1"/>
                <c:pt idx="0">
                  <c:v>29/Nov/2010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'Nov2010'!$AE$7:$AE$30</c:f>
              <c:numCache>
                <c:formatCode>#,##0</c:formatCode>
                <c:ptCount val="24"/>
                <c:pt idx="0">
                  <c:v>15100.0</c:v>
                </c:pt>
                <c:pt idx="1">
                  <c:v>14400.0</c:v>
                </c:pt>
                <c:pt idx="2">
                  <c:v>14300.0</c:v>
                </c:pt>
                <c:pt idx="3">
                  <c:v>14200.0</c:v>
                </c:pt>
                <c:pt idx="4">
                  <c:v>14100.0</c:v>
                </c:pt>
                <c:pt idx="5">
                  <c:v>14900.0</c:v>
                </c:pt>
                <c:pt idx="6">
                  <c:v>16900.0</c:v>
                </c:pt>
                <c:pt idx="7">
                  <c:v>18800.0</c:v>
                </c:pt>
                <c:pt idx="8">
                  <c:v>22100.0</c:v>
                </c:pt>
                <c:pt idx="9">
                  <c:v>22900.0</c:v>
                </c:pt>
                <c:pt idx="10">
                  <c:v>23200.0</c:v>
                </c:pt>
                <c:pt idx="11">
                  <c:v>23600.0</c:v>
                </c:pt>
                <c:pt idx="12">
                  <c:v>23000.0</c:v>
                </c:pt>
                <c:pt idx="13">
                  <c:v>22900.0</c:v>
                </c:pt>
                <c:pt idx="14">
                  <c:v>22900.0</c:v>
                </c:pt>
                <c:pt idx="15">
                  <c:v>22700.0</c:v>
                </c:pt>
                <c:pt idx="16">
                  <c:v>21800.0</c:v>
                </c:pt>
                <c:pt idx="17">
                  <c:v>20900.0</c:v>
                </c:pt>
                <c:pt idx="18">
                  <c:v>24200.0</c:v>
                </c:pt>
                <c:pt idx="19">
                  <c:v>23800.0</c:v>
                </c:pt>
                <c:pt idx="20">
                  <c:v>23000.0</c:v>
                </c:pt>
                <c:pt idx="21">
                  <c:v>22000.0</c:v>
                </c:pt>
                <c:pt idx="22">
                  <c:v>19200.0</c:v>
                </c:pt>
                <c:pt idx="23">
                  <c:v>17200.0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'Nov2010'!$AF$5</c:f>
              <c:strCache>
                <c:ptCount val="1"/>
                <c:pt idx="0">
                  <c:v>30/Nov/2010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'Nov2010'!$AF$7:$AF$30</c:f>
              <c:numCache>
                <c:formatCode>#,##0</c:formatCode>
                <c:ptCount val="24"/>
                <c:pt idx="0">
                  <c:v>15700.0</c:v>
                </c:pt>
                <c:pt idx="1">
                  <c:v>15300.0</c:v>
                </c:pt>
                <c:pt idx="2">
                  <c:v>14900.0</c:v>
                </c:pt>
                <c:pt idx="3">
                  <c:v>14800.0</c:v>
                </c:pt>
                <c:pt idx="4">
                  <c:v>14900.0</c:v>
                </c:pt>
                <c:pt idx="5">
                  <c:v>15700.0</c:v>
                </c:pt>
                <c:pt idx="6">
                  <c:v>16900.0</c:v>
                </c:pt>
                <c:pt idx="7">
                  <c:v>19900.0</c:v>
                </c:pt>
                <c:pt idx="8">
                  <c:v>22900.0</c:v>
                </c:pt>
                <c:pt idx="9">
                  <c:v>23600.0</c:v>
                </c:pt>
                <c:pt idx="10">
                  <c:v>23800.0</c:v>
                </c:pt>
                <c:pt idx="11">
                  <c:v>24400.0</c:v>
                </c:pt>
                <c:pt idx="12">
                  <c:v>23800.0</c:v>
                </c:pt>
                <c:pt idx="13">
                  <c:v>11600.0</c:v>
                </c:pt>
                <c:pt idx="14">
                  <c:v>15200.0</c:v>
                </c:pt>
                <c:pt idx="15">
                  <c:v>22900.0</c:v>
                </c:pt>
                <c:pt idx="16">
                  <c:v>19500.0</c:v>
                </c:pt>
                <c:pt idx="17">
                  <c:v>23000.0</c:v>
                </c:pt>
                <c:pt idx="18">
                  <c:v>24400.0</c:v>
                </c:pt>
                <c:pt idx="19">
                  <c:v>23800.0</c:v>
                </c:pt>
                <c:pt idx="20">
                  <c:v>22600.0</c:v>
                </c:pt>
                <c:pt idx="21">
                  <c:v>21600.0</c:v>
                </c:pt>
                <c:pt idx="22">
                  <c:v>18000.0</c:v>
                </c:pt>
                <c:pt idx="23">
                  <c:v>16800.0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'Nov2010'!$AP$4:$AP$5</c:f>
              <c:strCache>
                <c:ptCount val="1"/>
                <c:pt idx="0">
                  <c:v>Máxima dias Semana</c:v>
                </c:pt>
              </c:strCache>
            </c:strRef>
          </c:tx>
          <c:val>
            <c:numRef>
              <c:f>'Nov2010'!$AP$7:$AP$30</c:f>
              <c:numCache>
                <c:formatCode>#,##0</c:formatCode>
                <c:ptCount val="24"/>
                <c:pt idx="0">
                  <c:v>16400.0</c:v>
                </c:pt>
                <c:pt idx="1">
                  <c:v>15800.0</c:v>
                </c:pt>
                <c:pt idx="2">
                  <c:v>15300.0</c:v>
                </c:pt>
                <c:pt idx="3">
                  <c:v>15300.0</c:v>
                </c:pt>
                <c:pt idx="4">
                  <c:v>15300.0</c:v>
                </c:pt>
                <c:pt idx="5">
                  <c:v>15800.0</c:v>
                </c:pt>
                <c:pt idx="6">
                  <c:v>17600.0</c:v>
                </c:pt>
                <c:pt idx="7">
                  <c:v>19900.0</c:v>
                </c:pt>
                <c:pt idx="8">
                  <c:v>23300.0</c:v>
                </c:pt>
                <c:pt idx="9">
                  <c:v>23600.0</c:v>
                </c:pt>
                <c:pt idx="10">
                  <c:v>24500.0</c:v>
                </c:pt>
                <c:pt idx="11">
                  <c:v>24400.0</c:v>
                </c:pt>
                <c:pt idx="12">
                  <c:v>23800.0</c:v>
                </c:pt>
                <c:pt idx="13">
                  <c:v>23100.0</c:v>
                </c:pt>
                <c:pt idx="14">
                  <c:v>24400.0</c:v>
                </c:pt>
                <c:pt idx="15">
                  <c:v>23700.0</c:v>
                </c:pt>
                <c:pt idx="16">
                  <c:v>23200.0</c:v>
                </c:pt>
                <c:pt idx="17">
                  <c:v>23000.0</c:v>
                </c:pt>
                <c:pt idx="18">
                  <c:v>24400.0</c:v>
                </c:pt>
                <c:pt idx="19">
                  <c:v>23800.0</c:v>
                </c:pt>
                <c:pt idx="20">
                  <c:v>23500.0</c:v>
                </c:pt>
                <c:pt idx="21">
                  <c:v>22200.0</c:v>
                </c:pt>
                <c:pt idx="22">
                  <c:v>20400.0</c:v>
                </c:pt>
                <c:pt idx="23">
                  <c:v>17800.0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'Nov2010'!$AG$5</c:f>
              <c:strCache>
                <c:ptCount val="1"/>
                <c:pt idx="0">
                  <c:v>1/Dez/2010</c:v>
                </c:pt>
              </c:strCache>
            </c:strRef>
          </c:tx>
          <c:val>
            <c:numRef>
              <c:f>'Nov2010'!$AG$7:$AG$30</c:f>
            </c:numRef>
          </c:val>
          <c:smooth val="0"/>
        </c:ser>
        <c:ser>
          <c:idx val="24"/>
          <c:order val="24"/>
          <c:tx>
            <c:strRef>
              <c:f>'Nov2010'!$AH$5</c:f>
              <c:strCache>
                <c:ptCount val="1"/>
                <c:pt idx="0">
                  <c:v>2/Dez/2010</c:v>
                </c:pt>
              </c:strCache>
            </c:strRef>
          </c:tx>
          <c:val>
            <c:numRef>
              <c:f>'Nov2010'!$AH$7:$AH$30</c:f>
            </c:numRef>
          </c:val>
          <c:smooth val="0"/>
        </c:ser>
        <c:ser>
          <c:idx val="25"/>
          <c:order val="25"/>
          <c:tx>
            <c:strRef>
              <c:f>'Nov2010'!$AI$5</c:f>
              <c:strCache>
                <c:ptCount val="1"/>
                <c:pt idx="0">
                  <c:v>3/Dez/2010</c:v>
                </c:pt>
              </c:strCache>
            </c:strRef>
          </c:tx>
          <c:val>
            <c:numRef>
              <c:f>'Nov2010'!$AI$7:$AI$30</c:f>
            </c:numRef>
          </c:val>
          <c:smooth val="0"/>
        </c:ser>
        <c:ser>
          <c:idx val="26"/>
          <c:order val="26"/>
          <c:tx>
            <c:strRef>
              <c:f>'Nov2010'!$AL$5</c:f>
              <c:strCache>
                <c:ptCount val="1"/>
              </c:strCache>
            </c:strRef>
          </c:tx>
          <c:val>
            <c:numRef>
              <c:f>'Nov2010'!$AL$7:$AL$30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4528280"/>
        <c:axId val="-2064525336"/>
      </c:lineChart>
      <c:catAx>
        <c:axId val="-2064528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64525336"/>
        <c:crosses val="autoZero"/>
        <c:auto val="1"/>
        <c:lblAlgn val="ctr"/>
        <c:lblOffset val="100"/>
        <c:noMultiLvlLbl val="0"/>
      </c:catAx>
      <c:valAx>
        <c:axId val="-20645253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45282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-SABADOS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8"/>
          <c:order val="0"/>
          <c:tx>
            <c:strRef>
              <c:f>'Nov2010'!$H$5</c:f>
              <c:strCache>
                <c:ptCount val="1"/>
                <c:pt idx="0">
                  <c:v>6/Nov/2010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'Nov2010'!$H$7:$H$30</c:f>
              <c:numCache>
                <c:formatCode>#,##0</c:formatCode>
                <c:ptCount val="24"/>
                <c:pt idx="0">
                  <c:v>15600.0</c:v>
                </c:pt>
                <c:pt idx="1">
                  <c:v>14800.0</c:v>
                </c:pt>
                <c:pt idx="2">
                  <c:v>14400.0</c:v>
                </c:pt>
                <c:pt idx="3">
                  <c:v>14400.0</c:v>
                </c:pt>
                <c:pt idx="4">
                  <c:v>14400.0</c:v>
                </c:pt>
                <c:pt idx="5">
                  <c:v>14400.0</c:v>
                </c:pt>
                <c:pt idx="6">
                  <c:v>15000.0</c:v>
                </c:pt>
                <c:pt idx="7">
                  <c:v>16000.0</c:v>
                </c:pt>
                <c:pt idx="8">
                  <c:v>17800.0</c:v>
                </c:pt>
                <c:pt idx="9">
                  <c:v>18000.0</c:v>
                </c:pt>
                <c:pt idx="10">
                  <c:v>18700.0</c:v>
                </c:pt>
                <c:pt idx="11">
                  <c:v>19200.0</c:v>
                </c:pt>
                <c:pt idx="12">
                  <c:v>19400.0</c:v>
                </c:pt>
                <c:pt idx="13">
                  <c:v>18700.0</c:v>
                </c:pt>
                <c:pt idx="14">
                  <c:v>17800.0</c:v>
                </c:pt>
                <c:pt idx="15">
                  <c:v>17900.0</c:v>
                </c:pt>
                <c:pt idx="16">
                  <c:v>17800.0</c:v>
                </c:pt>
                <c:pt idx="17">
                  <c:v>18200.0</c:v>
                </c:pt>
                <c:pt idx="18">
                  <c:v>21700.0</c:v>
                </c:pt>
                <c:pt idx="19">
                  <c:v>21800.0</c:v>
                </c:pt>
                <c:pt idx="20">
                  <c:v>21200.0</c:v>
                </c:pt>
                <c:pt idx="21">
                  <c:v>20000.0</c:v>
                </c:pt>
                <c:pt idx="22">
                  <c:v>18500.0</c:v>
                </c:pt>
                <c:pt idx="23">
                  <c:v>18200.0</c:v>
                </c:pt>
              </c:numCache>
            </c:numRef>
          </c:val>
          <c:smooth val="0"/>
        </c:ser>
        <c:ser>
          <c:idx val="19"/>
          <c:order val="1"/>
          <c:tx>
            <c:strRef>
              <c:f>'Nov2010'!$O$5</c:f>
              <c:strCache>
                <c:ptCount val="1"/>
                <c:pt idx="0">
                  <c:v>13/Nov/2010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'Nov2010'!$O$7:$O$30</c:f>
              <c:numCache>
                <c:formatCode>#,##0</c:formatCode>
                <c:ptCount val="24"/>
                <c:pt idx="0">
                  <c:v>16200.0</c:v>
                </c:pt>
                <c:pt idx="1">
                  <c:v>15600.0</c:v>
                </c:pt>
                <c:pt idx="2">
                  <c:v>15200.0</c:v>
                </c:pt>
                <c:pt idx="3">
                  <c:v>14900.0</c:v>
                </c:pt>
                <c:pt idx="4">
                  <c:v>14800.0</c:v>
                </c:pt>
                <c:pt idx="5">
                  <c:v>14900.0</c:v>
                </c:pt>
                <c:pt idx="6">
                  <c:v>15200.0</c:v>
                </c:pt>
                <c:pt idx="7">
                  <c:v>16300.0</c:v>
                </c:pt>
                <c:pt idx="8">
                  <c:v>18400.0</c:v>
                </c:pt>
                <c:pt idx="9">
                  <c:v>19200.0</c:v>
                </c:pt>
                <c:pt idx="10">
                  <c:v>19700.0</c:v>
                </c:pt>
                <c:pt idx="11">
                  <c:v>19600.0</c:v>
                </c:pt>
                <c:pt idx="12">
                  <c:v>17900.0</c:v>
                </c:pt>
                <c:pt idx="13">
                  <c:v>18900.0</c:v>
                </c:pt>
                <c:pt idx="14">
                  <c:v>16500.0</c:v>
                </c:pt>
                <c:pt idx="15">
                  <c:v>17800.0</c:v>
                </c:pt>
                <c:pt idx="16">
                  <c:v>17600.0</c:v>
                </c:pt>
                <c:pt idx="17">
                  <c:v>18500.0</c:v>
                </c:pt>
                <c:pt idx="18">
                  <c:v>21800.0</c:v>
                </c:pt>
                <c:pt idx="19">
                  <c:v>21900.0</c:v>
                </c:pt>
                <c:pt idx="20">
                  <c:v>22300.0</c:v>
                </c:pt>
                <c:pt idx="21">
                  <c:v>20400.0</c:v>
                </c:pt>
                <c:pt idx="22">
                  <c:v>19800.0</c:v>
                </c:pt>
                <c:pt idx="23">
                  <c:v>16900.0</c:v>
                </c:pt>
              </c:numCache>
            </c:numRef>
          </c:val>
          <c:smooth val="0"/>
        </c:ser>
        <c:ser>
          <c:idx val="20"/>
          <c:order val="2"/>
          <c:tx>
            <c:strRef>
              <c:f>'Nov2010'!$V$5</c:f>
              <c:strCache>
                <c:ptCount val="1"/>
                <c:pt idx="0">
                  <c:v>20/Nov/2010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'Nov2010'!$V$7:$V$30</c:f>
              <c:numCache>
                <c:formatCode>#,##0</c:formatCode>
                <c:ptCount val="24"/>
                <c:pt idx="0">
                  <c:v>15700.0</c:v>
                </c:pt>
                <c:pt idx="1">
                  <c:v>15200.0</c:v>
                </c:pt>
                <c:pt idx="2">
                  <c:v>14600.0</c:v>
                </c:pt>
                <c:pt idx="3">
                  <c:v>14300.0</c:v>
                </c:pt>
                <c:pt idx="4">
                  <c:v>14600.0</c:v>
                </c:pt>
                <c:pt idx="5">
                  <c:v>14600.0</c:v>
                </c:pt>
                <c:pt idx="6">
                  <c:v>15400.0</c:v>
                </c:pt>
                <c:pt idx="7">
                  <c:v>16500.0</c:v>
                </c:pt>
                <c:pt idx="8">
                  <c:v>17700.0</c:v>
                </c:pt>
                <c:pt idx="9">
                  <c:v>18900.0</c:v>
                </c:pt>
                <c:pt idx="10">
                  <c:v>19500.0</c:v>
                </c:pt>
                <c:pt idx="11">
                  <c:v>19400.0</c:v>
                </c:pt>
                <c:pt idx="12">
                  <c:v>19300.0</c:v>
                </c:pt>
                <c:pt idx="13">
                  <c:v>18700.0</c:v>
                </c:pt>
                <c:pt idx="14">
                  <c:v>18600.0</c:v>
                </c:pt>
                <c:pt idx="15">
                  <c:v>18400.0</c:v>
                </c:pt>
                <c:pt idx="16">
                  <c:v>17800.0</c:v>
                </c:pt>
                <c:pt idx="17">
                  <c:v>18300.0</c:v>
                </c:pt>
                <c:pt idx="18">
                  <c:v>21900.0</c:v>
                </c:pt>
                <c:pt idx="19">
                  <c:v>22100.0</c:v>
                </c:pt>
                <c:pt idx="20">
                  <c:v>21700.0</c:v>
                </c:pt>
                <c:pt idx="21">
                  <c:v>20300.0</c:v>
                </c:pt>
                <c:pt idx="22">
                  <c:v>18700.0</c:v>
                </c:pt>
                <c:pt idx="23">
                  <c:v>15900.0</c:v>
                </c:pt>
              </c:numCache>
            </c:numRef>
          </c:val>
          <c:smooth val="0"/>
        </c:ser>
        <c:ser>
          <c:idx val="21"/>
          <c:order val="3"/>
          <c:tx>
            <c:strRef>
              <c:f>'Nov2010'!$AC$5</c:f>
              <c:strCache>
                <c:ptCount val="1"/>
                <c:pt idx="0">
                  <c:v>27/Nov/2010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'Nov2010'!$AC$7:$AC$30</c:f>
              <c:numCache>
                <c:formatCode>#,##0</c:formatCode>
                <c:ptCount val="24"/>
                <c:pt idx="0">
                  <c:v>16300.0</c:v>
                </c:pt>
                <c:pt idx="1">
                  <c:v>15000.0</c:v>
                </c:pt>
                <c:pt idx="2">
                  <c:v>14600.0</c:v>
                </c:pt>
                <c:pt idx="3">
                  <c:v>14100.0</c:v>
                </c:pt>
                <c:pt idx="4">
                  <c:v>14100.0</c:v>
                </c:pt>
                <c:pt idx="5">
                  <c:v>14600.0</c:v>
                </c:pt>
                <c:pt idx="6">
                  <c:v>15400.0</c:v>
                </c:pt>
                <c:pt idx="7">
                  <c:v>16300.0</c:v>
                </c:pt>
                <c:pt idx="8">
                  <c:v>17800.0</c:v>
                </c:pt>
                <c:pt idx="9">
                  <c:v>18600.0</c:v>
                </c:pt>
                <c:pt idx="10">
                  <c:v>19100.0</c:v>
                </c:pt>
                <c:pt idx="11">
                  <c:v>20200.0</c:v>
                </c:pt>
                <c:pt idx="12">
                  <c:v>16600.0</c:v>
                </c:pt>
                <c:pt idx="13">
                  <c:v>19400.0</c:v>
                </c:pt>
                <c:pt idx="14">
                  <c:v>18900.0</c:v>
                </c:pt>
                <c:pt idx="15">
                  <c:v>18200.0</c:v>
                </c:pt>
                <c:pt idx="16">
                  <c:v>18000.0</c:v>
                </c:pt>
                <c:pt idx="17">
                  <c:v>19400.0</c:v>
                </c:pt>
                <c:pt idx="18">
                  <c:v>22100.0</c:v>
                </c:pt>
                <c:pt idx="19">
                  <c:v>22200.0</c:v>
                </c:pt>
                <c:pt idx="20">
                  <c:v>21500.0</c:v>
                </c:pt>
                <c:pt idx="21">
                  <c:v>20200.0</c:v>
                </c:pt>
                <c:pt idx="22">
                  <c:v>18400.0</c:v>
                </c:pt>
                <c:pt idx="23">
                  <c:v>17400.0</c:v>
                </c:pt>
              </c:numCache>
            </c:numRef>
          </c:val>
          <c:smooth val="0"/>
        </c:ser>
        <c:ser>
          <c:idx val="22"/>
          <c:order val="4"/>
          <c:tx>
            <c:strRef>
              <c:f>'Nov2010'!$AQ$4:$AQ$5</c:f>
              <c:strCache>
                <c:ptCount val="1"/>
                <c:pt idx="0">
                  <c:v>Máxima Sabads</c:v>
                </c:pt>
              </c:strCache>
            </c:strRef>
          </c:tx>
          <c:val>
            <c:numRef>
              <c:f>'Nov2010'!$AQ$7:$AQ$30</c:f>
              <c:numCache>
                <c:formatCode>#,##0</c:formatCode>
                <c:ptCount val="24"/>
                <c:pt idx="0">
                  <c:v>16300.0</c:v>
                </c:pt>
                <c:pt idx="1">
                  <c:v>15600.0</c:v>
                </c:pt>
                <c:pt idx="2">
                  <c:v>15200.0</c:v>
                </c:pt>
                <c:pt idx="3">
                  <c:v>14900.0</c:v>
                </c:pt>
                <c:pt idx="4">
                  <c:v>14800.0</c:v>
                </c:pt>
                <c:pt idx="5">
                  <c:v>14900.0</c:v>
                </c:pt>
                <c:pt idx="6">
                  <c:v>15400.0</c:v>
                </c:pt>
                <c:pt idx="7">
                  <c:v>16500.0</c:v>
                </c:pt>
                <c:pt idx="8">
                  <c:v>18400.0</c:v>
                </c:pt>
                <c:pt idx="9">
                  <c:v>19200.0</c:v>
                </c:pt>
                <c:pt idx="10">
                  <c:v>19700.0</c:v>
                </c:pt>
                <c:pt idx="11">
                  <c:v>20200.0</c:v>
                </c:pt>
                <c:pt idx="12">
                  <c:v>19400.0</c:v>
                </c:pt>
                <c:pt idx="13">
                  <c:v>19400.0</c:v>
                </c:pt>
                <c:pt idx="14">
                  <c:v>18900.0</c:v>
                </c:pt>
                <c:pt idx="15">
                  <c:v>18400.0</c:v>
                </c:pt>
                <c:pt idx="16">
                  <c:v>18000.0</c:v>
                </c:pt>
                <c:pt idx="17">
                  <c:v>19400.0</c:v>
                </c:pt>
                <c:pt idx="18">
                  <c:v>22100.0</c:v>
                </c:pt>
                <c:pt idx="19">
                  <c:v>22200.0</c:v>
                </c:pt>
                <c:pt idx="20">
                  <c:v>22300.0</c:v>
                </c:pt>
                <c:pt idx="21">
                  <c:v>20400.0</c:v>
                </c:pt>
                <c:pt idx="22">
                  <c:v>19800.0</c:v>
                </c:pt>
                <c:pt idx="23">
                  <c:v>18200.0</c:v>
                </c:pt>
              </c:numCache>
            </c:numRef>
          </c:val>
          <c:smooth val="0"/>
        </c:ser>
        <c:ser>
          <c:idx val="0"/>
          <c:order val="5"/>
          <c:tx>
            <c:strRef>
              <c:f>'Nov2010'!$AJ$5</c:f>
              <c:strCache>
                <c:ptCount val="1"/>
                <c:pt idx="0">
                  <c:v>4/Dez/2010</c:v>
                </c:pt>
              </c:strCache>
            </c:strRef>
          </c:tx>
          <c:val>
            <c:numRef>
              <c:f>'Nov2010'!$AJ$7:$AJ$30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4543320"/>
        <c:axId val="-2064558040"/>
      </c:lineChart>
      <c:catAx>
        <c:axId val="-2064543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64558040"/>
        <c:crosses val="autoZero"/>
        <c:auto val="1"/>
        <c:lblAlgn val="ctr"/>
        <c:lblOffset val="100"/>
        <c:noMultiLvlLbl val="0"/>
      </c:catAx>
      <c:valAx>
        <c:axId val="-20645580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45433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-DOMINGOS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'Nov2010'!$B$5</c:f>
              <c:strCache>
                <c:ptCount val="1"/>
                <c:pt idx="0">
                  <c:v>1/Ago/2010</c:v>
                </c:pt>
              </c:strCache>
            </c:strRef>
          </c:tx>
          <c:val>
            <c:numRef>
              <c:f>'Nov2010'!$B$7:$B$30</c:f>
            </c:numRef>
          </c:val>
          <c:smooth val="0"/>
        </c:ser>
        <c:ser>
          <c:idx val="18"/>
          <c:order val="1"/>
          <c:tx>
            <c:strRef>
              <c:f>'Nov2010'!$I$5</c:f>
              <c:strCache>
                <c:ptCount val="1"/>
                <c:pt idx="0">
                  <c:v>7/Nov/2010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'Nov2010'!$I$7:$I$30</c:f>
              <c:numCache>
                <c:formatCode>#,##0</c:formatCode>
                <c:ptCount val="24"/>
                <c:pt idx="0">
                  <c:v>15600.0</c:v>
                </c:pt>
                <c:pt idx="1">
                  <c:v>15200.0</c:v>
                </c:pt>
                <c:pt idx="2">
                  <c:v>14800.0</c:v>
                </c:pt>
                <c:pt idx="3">
                  <c:v>14600.0</c:v>
                </c:pt>
                <c:pt idx="4">
                  <c:v>14300.0</c:v>
                </c:pt>
                <c:pt idx="5">
                  <c:v>13700.0</c:v>
                </c:pt>
                <c:pt idx="6">
                  <c:v>13900.0</c:v>
                </c:pt>
                <c:pt idx="7">
                  <c:v>14700.0</c:v>
                </c:pt>
                <c:pt idx="8">
                  <c:v>15900.0</c:v>
                </c:pt>
                <c:pt idx="9">
                  <c:v>16600.0</c:v>
                </c:pt>
                <c:pt idx="10">
                  <c:v>17000.0</c:v>
                </c:pt>
                <c:pt idx="11">
                  <c:v>17900.0</c:v>
                </c:pt>
                <c:pt idx="12">
                  <c:v>17700.0</c:v>
                </c:pt>
                <c:pt idx="13">
                  <c:v>17300.0</c:v>
                </c:pt>
                <c:pt idx="14">
                  <c:v>16800.0</c:v>
                </c:pt>
                <c:pt idx="15">
                  <c:v>17200.0</c:v>
                </c:pt>
                <c:pt idx="16">
                  <c:v>17100.0</c:v>
                </c:pt>
                <c:pt idx="17">
                  <c:v>17700.0</c:v>
                </c:pt>
                <c:pt idx="18">
                  <c:v>21400.0</c:v>
                </c:pt>
                <c:pt idx="19">
                  <c:v>21400.0</c:v>
                </c:pt>
                <c:pt idx="20">
                  <c:v>20700.0</c:v>
                </c:pt>
                <c:pt idx="21">
                  <c:v>18300.0</c:v>
                </c:pt>
                <c:pt idx="22">
                  <c:v>17400.0</c:v>
                </c:pt>
                <c:pt idx="23">
                  <c:v>16100.0</c:v>
                </c:pt>
              </c:numCache>
            </c:numRef>
          </c:val>
          <c:smooth val="0"/>
        </c:ser>
        <c:ser>
          <c:idx val="19"/>
          <c:order val="2"/>
          <c:tx>
            <c:strRef>
              <c:f>'Nov2010'!$P$5</c:f>
              <c:strCache>
                <c:ptCount val="1"/>
                <c:pt idx="0">
                  <c:v>14/Nov/2010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'Nov2010'!$P$7:$P$30</c:f>
              <c:numCache>
                <c:formatCode>#,##0</c:formatCode>
                <c:ptCount val="24"/>
                <c:pt idx="0">
                  <c:v>15800.0</c:v>
                </c:pt>
                <c:pt idx="1">
                  <c:v>15400.0</c:v>
                </c:pt>
                <c:pt idx="2">
                  <c:v>14700.0</c:v>
                </c:pt>
                <c:pt idx="3">
                  <c:v>14500.0</c:v>
                </c:pt>
                <c:pt idx="4">
                  <c:v>14300.0</c:v>
                </c:pt>
                <c:pt idx="5">
                  <c:v>14300.0</c:v>
                </c:pt>
                <c:pt idx="6">
                  <c:v>14000.0</c:v>
                </c:pt>
                <c:pt idx="7">
                  <c:v>15100.0</c:v>
                </c:pt>
                <c:pt idx="8">
                  <c:v>16600.0</c:v>
                </c:pt>
                <c:pt idx="9">
                  <c:v>16800.0</c:v>
                </c:pt>
                <c:pt idx="10">
                  <c:v>17000.0</c:v>
                </c:pt>
                <c:pt idx="11">
                  <c:v>17600.0</c:v>
                </c:pt>
                <c:pt idx="12">
                  <c:v>18000.0</c:v>
                </c:pt>
                <c:pt idx="13">
                  <c:v>17900.0</c:v>
                </c:pt>
                <c:pt idx="14">
                  <c:v>17400.0</c:v>
                </c:pt>
                <c:pt idx="15">
                  <c:v>16900.0</c:v>
                </c:pt>
                <c:pt idx="16">
                  <c:v>15400.0</c:v>
                </c:pt>
                <c:pt idx="17">
                  <c:v>17400.0</c:v>
                </c:pt>
                <c:pt idx="18">
                  <c:v>21000.0</c:v>
                </c:pt>
                <c:pt idx="19">
                  <c:v>21900.0</c:v>
                </c:pt>
                <c:pt idx="20">
                  <c:v>20700.0</c:v>
                </c:pt>
                <c:pt idx="21">
                  <c:v>19200.0</c:v>
                </c:pt>
                <c:pt idx="22">
                  <c:v>17900.0</c:v>
                </c:pt>
                <c:pt idx="23">
                  <c:v>16100.0</c:v>
                </c:pt>
              </c:numCache>
            </c:numRef>
          </c:val>
          <c:smooth val="0"/>
        </c:ser>
        <c:ser>
          <c:idx val="20"/>
          <c:order val="3"/>
          <c:tx>
            <c:strRef>
              <c:f>'Nov2010'!$W$5</c:f>
              <c:strCache>
                <c:ptCount val="1"/>
                <c:pt idx="0">
                  <c:v>21/Nov/2010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'Nov2010'!$W$7:$W$30</c:f>
              <c:numCache>
                <c:formatCode>#,##0</c:formatCode>
                <c:ptCount val="24"/>
                <c:pt idx="0">
                  <c:v>15800.0</c:v>
                </c:pt>
                <c:pt idx="1">
                  <c:v>15100.0</c:v>
                </c:pt>
                <c:pt idx="2">
                  <c:v>14600.0</c:v>
                </c:pt>
                <c:pt idx="3">
                  <c:v>14300.0</c:v>
                </c:pt>
                <c:pt idx="4">
                  <c:v>14300.0</c:v>
                </c:pt>
                <c:pt idx="5">
                  <c:v>14300.0</c:v>
                </c:pt>
                <c:pt idx="6">
                  <c:v>14200.0</c:v>
                </c:pt>
                <c:pt idx="7">
                  <c:v>15000.0</c:v>
                </c:pt>
                <c:pt idx="8">
                  <c:v>16000.0</c:v>
                </c:pt>
                <c:pt idx="9">
                  <c:v>16600.0</c:v>
                </c:pt>
                <c:pt idx="10">
                  <c:v>17000.0</c:v>
                </c:pt>
                <c:pt idx="11">
                  <c:v>17400.0</c:v>
                </c:pt>
                <c:pt idx="12">
                  <c:v>17900.0</c:v>
                </c:pt>
                <c:pt idx="13">
                  <c:v>17800.0</c:v>
                </c:pt>
                <c:pt idx="14">
                  <c:v>17100.0</c:v>
                </c:pt>
                <c:pt idx="15">
                  <c:v>16800.0</c:v>
                </c:pt>
                <c:pt idx="16">
                  <c:v>16900.0</c:v>
                </c:pt>
                <c:pt idx="17">
                  <c:v>17500.0</c:v>
                </c:pt>
                <c:pt idx="18">
                  <c:v>19900.0</c:v>
                </c:pt>
                <c:pt idx="19">
                  <c:v>21400.0</c:v>
                </c:pt>
                <c:pt idx="20">
                  <c:v>20800.0</c:v>
                </c:pt>
                <c:pt idx="21">
                  <c:v>19200.0</c:v>
                </c:pt>
                <c:pt idx="22">
                  <c:v>18600.0</c:v>
                </c:pt>
                <c:pt idx="23">
                  <c:v>17800.0</c:v>
                </c:pt>
              </c:numCache>
            </c:numRef>
          </c:val>
          <c:smooth val="0"/>
        </c:ser>
        <c:ser>
          <c:idx val="21"/>
          <c:order val="4"/>
          <c:tx>
            <c:strRef>
              <c:f>'Nov2010'!$AD$5</c:f>
              <c:strCache>
                <c:ptCount val="1"/>
                <c:pt idx="0">
                  <c:v>28/Nov/2010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'Nov2010'!$AD$7:$AD$30</c:f>
              <c:numCache>
                <c:formatCode>#,##0</c:formatCode>
                <c:ptCount val="24"/>
                <c:pt idx="0">
                  <c:v>16100.0</c:v>
                </c:pt>
                <c:pt idx="1">
                  <c:v>15300.0</c:v>
                </c:pt>
                <c:pt idx="2">
                  <c:v>15000.0</c:v>
                </c:pt>
                <c:pt idx="3">
                  <c:v>14700.0</c:v>
                </c:pt>
                <c:pt idx="4">
                  <c:v>14700.0</c:v>
                </c:pt>
                <c:pt idx="5">
                  <c:v>14600.0</c:v>
                </c:pt>
                <c:pt idx="6">
                  <c:v>14400.0</c:v>
                </c:pt>
                <c:pt idx="7">
                  <c:v>14900.0</c:v>
                </c:pt>
                <c:pt idx="8">
                  <c:v>16200.0</c:v>
                </c:pt>
                <c:pt idx="9">
                  <c:v>16600.0</c:v>
                </c:pt>
                <c:pt idx="10">
                  <c:v>17100.0</c:v>
                </c:pt>
                <c:pt idx="11">
                  <c:v>17700.0</c:v>
                </c:pt>
                <c:pt idx="12">
                  <c:v>18500.0</c:v>
                </c:pt>
                <c:pt idx="13">
                  <c:v>18400.0</c:v>
                </c:pt>
                <c:pt idx="14">
                  <c:v>16900.0</c:v>
                </c:pt>
                <c:pt idx="15">
                  <c:v>17100.0</c:v>
                </c:pt>
                <c:pt idx="16">
                  <c:v>17100.0</c:v>
                </c:pt>
                <c:pt idx="17">
                  <c:v>17700.0</c:v>
                </c:pt>
                <c:pt idx="18">
                  <c:v>20800.0</c:v>
                </c:pt>
                <c:pt idx="19">
                  <c:v>20900.0</c:v>
                </c:pt>
                <c:pt idx="20">
                  <c:v>21300.0</c:v>
                </c:pt>
                <c:pt idx="21">
                  <c:v>19400.0</c:v>
                </c:pt>
                <c:pt idx="22">
                  <c:v>17300.0</c:v>
                </c:pt>
                <c:pt idx="23">
                  <c:v>15800.0</c:v>
                </c:pt>
              </c:numCache>
            </c:numRef>
          </c:val>
          <c:smooth val="0"/>
        </c:ser>
        <c:ser>
          <c:idx val="22"/>
          <c:order val="5"/>
          <c:tx>
            <c:strRef>
              <c:f>'Nov2010'!$AR$4:$AR$5</c:f>
              <c:strCache>
                <c:ptCount val="1"/>
                <c:pt idx="0">
                  <c:v>Máxima Domingos</c:v>
                </c:pt>
              </c:strCache>
            </c:strRef>
          </c:tx>
          <c:val>
            <c:numRef>
              <c:f>'Nov2010'!$AR$7:$AR$30</c:f>
              <c:numCache>
                <c:formatCode>#,##0</c:formatCode>
                <c:ptCount val="24"/>
                <c:pt idx="0">
                  <c:v>16100.0</c:v>
                </c:pt>
                <c:pt idx="1">
                  <c:v>15400.0</c:v>
                </c:pt>
                <c:pt idx="2">
                  <c:v>15000.0</c:v>
                </c:pt>
                <c:pt idx="3">
                  <c:v>14700.0</c:v>
                </c:pt>
                <c:pt idx="4">
                  <c:v>14700.0</c:v>
                </c:pt>
                <c:pt idx="5">
                  <c:v>14600.0</c:v>
                </c:pt>
                <c:pt idx="6">
                  <c:v>14400.0</c:v>
                </c:pt>
                <c:pt idx="7">
                  <c:v>15100.0</c:v>
                </c:pt>
                <c:pt idx="8">
                  <c:v>16600.0</c:v>
                </c:pt>
                <c:pt idx="9">
                  <c:v>16800.0</c:v>
                </c:pt>
                <c:pt idx="10">
                  <c:v>17100.0</c:v>
                </c:pt>
                <c:pt idx="11">
                  <c:v>17900.0</c:v>
                </c:pt>
                <c:pt idx="12">
                  <c:v>18500.0</c:v>
                </c:pt>
                <c:pt idx="13">
                  <c:v>18400.0</c:v>
                </c:pt>
                <c:pt idx="14">
                  <c:v>17400.0</c:v>
                </c:pt>
                <c:pt idx="15">
                  <c:v>17200.0</c:v>
                </c:pt>
                <c:pt idx="16">
                  <c:v>17100.0</c:v>
                </c:pt>
                <c:pt idx="17">
                  <c:v>17700.0</c:v>
                </c:pt>
                <c:pt idx="18">
                  <c:v>21400.0</c:v>
                </c:pt>
                <c:pt idx="19">
                  <c:v>21900.0</c:v>
                </c:pt>
                <c:pt idx="20">
                  <c:v>21300.0</c:v>
                </c:pt>
                <c:pt idx="21">
                  <c:v>19400.0</c:v>
                </c:pt>
                <c:pt idx="22">
                  <c:v>18600.0</c:v>
                </c:pt>
                <c:pt idx="23">
                  <c:v>17800.0</c:v>
                </c:pt>
              </c:numCache>
            </c:numRef>
          </c:val>
          <c:smooth val="0"/>
        </c:ser>
        <c:ser>
          <c:idx val="1"/>
          <c:order val="6"/>
          <c:tx>
            <c:strRef>
              <c:f>'Nov2010'!$AK$5</c:f>
              <c:strCache>
                <c:ptCount val="1"/>
                <c:pt idx="0">
                  <c:v>5/Dez/2010</c:v>
                </c:pt>
              </c:strCache>
            </c:strRef>
          </c:tx>
          <c:val>
            <c:numRef>
              <c:f>'Nov2010'!$AK$7:$AK$30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9644424"/>
        <c:axId val="2089647464"/>
      </c:lineChart>
      <c:catAx>
        <c:axId val="2089644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2089647464"/>
        <c:crosses val="autoZero"/>
        <c:auto val="1"/>
        <c:lblAlgn val="ctr"/>
        <c:lblOffset val="100"/>
        <c:noMultiLvlLbl val="0"/>
      </c:catAx>
      <c:valAx>
        <c:axId val="20896474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2089644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Diagrama de Carga- DIAS DE SEMANA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'Nov2010'!$E$5</c:f>
              <c:strCache>
                <c:ptCount val="1"/>
                <c:pt idx="0">
                  <c:v>3/Nov/2010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'Nov2010'!$E$7:$E$30</c:f>
              <c:numCache>
                <c:formatCode>#,##0</c:formatCode>
                <c:ptCount val="24"/>
                <c:pt idx="0">
                  <c:v>15300.0</c:v>
                </c:pt>
                <c:pt idx="1">
                  <c:v>14600.0</c:v>
                </c:pt>
                <c:pt idx="2">
                  <c:v>14500.0</c:v>
                </c:pt>
                <c:pt idx="3">
                  <c:v>14500.0</c:v>
                </c:pt>
                <c:pt idx="4">
                  <c:v>14100.0</c:v>
                </c:pt>
                <c:pt idx="5">
                  <c:v>14600.0</c:v>
                </c:pt>
                <c:pt idx="6">
                  <c:v>16200.0</c:v>
                </c:pt>
                <c:pt idx="7">
                  <c:v>18100.0</c:v>
                </c:pt>
                <c:pt idx="8">
                  <c:v>21500.0</c:v>
                </c:pt>
                <c:pt idx="9">
                  <c:v>21600.0</c:v>
                </c:pt>
                <c:pt idx="10">
                  <c:v>22050.0</c:v>
                </c:pt>
                <c:pt idx="11">
                  <c:v>22100.0</c:v>
                </c:pt>
                <c:pt idx="12">
                  <c:v>22700.0</c:v>
                </c:pt>
                <c:pt idx="13">
                  <c:v>22600.0</c:v>
                </c:pt>
                <c:pt idx="14">
                  <c:v>21300.0</c:v>
                </c:pt>
                <c:pt idx="15">
                  <c:v>21600.0</c:v>
                </c:pt>
                <c:pt idx="16">
                  <c:v>22000.0</c:v>
                </c:pt>
                <c:pt idx="17">
                  <c:v>20600.0</c:v>
                </c:pt>
                <c:pt idx="18">
                  <c:v>23000.0</c:v>
                </c:pt>
                <c:pt idx="19">
                  <c:v>22800.0</c:v>
                </c:pt>
                <c:pt idx="20">
                  <c:v>22800.0</c:v>
                </c:pt>
                <c:pt idx="21">
                  <c:v>21800.0</c:v>
                </c:pt>
                <c:pt idx="22">
                  <c:v>18800.0</c:v>
                </c:pt>
                <c:pt idx="23">
                  <c:v>16800.0</c:v>
                </c:pt>
              </c:numCache>
            </c:numRef>
          </c:val>
          <c:smooth val="0"/>
        </c:ser>
        <c:ser>
          <c:idx val="4"/>
          <c:order val="1"/>
          <c:tx>
            <c:strRef>
              <c:f>'Nov2010'!$G$5</c:f>
              <c:strCache>
                <c:ptCount val="1"/>
                <c:pt idx="0">
                  <c:v>5/Nov/2010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'Nov2010'!$G$7:$G$30</c:f>
              <c:numCache>
                <c:formatCode>#,##0</c:formatCode>
                <c:ptCount val="24"/>
                <c:pt idx="0">
                  <c:v>15200.0</c:v>
                </c:pt>
                <c:pt idx="1">
                  <c:v>15000.0</c:v>
                </c:pt>
                <c:pt idx="2">
                  <c:v>14400.0</c:v>
                </c:pt>
                <c:pt idx="3">
                  <c:v>14500.0</c:v>
                </c:pt>
                <c:pt idx="4">
                  <c:v>14600.0</c:v>
                </c:pt>
                <c:pt idx="5">
                  <c:v>15500.0</c:v>
                </c:pt>
                <c:pt idx="6">
                  <c:v>16800.0</c:v>
                </c:pt>
                <c:pt idx="7">
                  <c:v>19400.0</c:v>
                </c:pt>
                <c:pt idx="8">
                  <c:v>22400.0</c:v>
                </c:pt>
                <c:pt idx="9">
                  <c:v>22600.0</c:v>
                </c:pt>
                <c:pt idx="10">
                  <c:v>23000.0</c:v>
                </c:pt>
                <c:pt idx="11">
                  <c:v>23500.0</c:v>
                </c:pt>
                <c:pt idx="12">
                  <c:v>22100.0</c:v>
                </c:pt>
                <c:pt idx="13">
                  <c:v>22300.0</c:v>
                </c:pt>
                <c:pt idx="14">
                  <c:v>22300.0</c:v>
                </c:pt>
                <c:pt idx="15">
                  <c:v>22100.0</c:v>
                </c:pt>
                <c:pt idx="16">
                  <c:v>23200.0</c:v>
                </c:pt>
                <c:pt idx="17">
                  <c:v>21000.0</c:v>
                </c:pt>
                <c:pt idx="18">
                  <c:v>23200.0</c:v>
                </c:pt>
                <c:pt idx="19">
                  <c:v>22800.0</c:v>
                </c:pt>
                <c:pt idx="20">
                  <c:v>21900.0</c:v>
                </c:pt>
                <c:pt idx="21">
                  <c:v>21000.0</c:v>
                </c:pt>
                <c:pt idx="22">
                  <c:v>18500.0</c:v>
                </c:pt>
                <c:pt idx="23">
                  <c:v>16800.0</c:v>
                </c:pt>
              </c:numCache>
            </c:numRef>
          </c:val>
          <c:smooth val="0"/>
        </c:ser>
        <c:ser>
          <c:idx val="7"/>
          <c:order val="2"/>
          <c:tx>
            <c:strRef>
              <c:f>'Nov2010'!$L$5</c:f>
              <c:strCache>
                <c:ptCount val="1"/>
                <c:pt idx="0">
                  <c:v>10/Nov/2010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'Nov2010'!$L$7:$L$30</c:f>
              <c:numCache>
                <c:formatCode>#,##0</c:formatCode>
                <c:ptCount val="24"/>
                <c:pt idx="0">
                  <c:v>14700.0</c:v>
                </c:pt>
                <c:pt idx="1">
                  <c:v>14200.0</c:v>
                </c:pt>
                <c:pt idx="2">
                  <c:v>14500.0</c:v>
                </c:pt>
                <c:pt idx="3">
                  <c:v>14200.0</c:v>
                </c:pt>
                <c:pt idx="4">
                  <c:v>13700.0</c:v>
                </c:pt>
                <c:pt idx="5">
                  <c:v>14900.0</c:v>
                </c:pt>
                <c:pt idx="6">
                  <c:v>16500.0</c:v>
                </c:pt>
                <c:pt idx="7">
                  <c:v>18600.0</c:v>
                </c:pt>
                <c:pt idx="8">
                  <c:v>21600.0</c:v>
                </c:pt>
                <c:pt idx="9">
                  <c:v>22900.0</c:v>
                </c:pt>
                <c:pt idx="10">
                  <c:v>24300.0</c:v>
                </c:pt>
                <c:pt idx="11">
                  <c:v>23700.0</c:v>
                </c:pt>
                <c:pt idx="12">
                  <c:v>21200.0</c:v>
                </c:pt>
                <c:pt idx="13">
                  <c:v>22200.0</c:v>
                </c:pt>
                <c:pt idx="14">
                  <c:v>22100.0</c:v>
                </c:pt>
                <c:pt idx="15">
                  <c:v>22700.0</c:v>
                </c:pt>
                <c:pt idx="16">
                  <c:v>20900.0</c:v>
                </c:pt>
                <c:pt idx="17">
                  <c:v>21600.0</c:v>
                </c:pt>
                <c:pt idx="18">
                  <c:v>23500.0</c:v>
                </c:pt>
                <c:pt idx="19">
                  <c:v>23200.0</c:v>
                </c:pt>
                <c:pt idx="20">
                  <c:v>22300.0</c:v>
                </c:pt>
                <c:pt idx="21">
                  <c:v>20700.0</c:v>
                </c:pt>
                <c:pt idx="22">
                  <c:v>18600.0</c:v>
                </c:pt>
                <c:pt idx="23">
                  <c:v>16900.0</c:v>
                </c:pt>
              </c:numCache>
            </c:numRef>
          </c:val>
          <c:smooth val="0"/>
        </c:ser>
        <c:ser>
          <c:idx val="8"/>
          <c:order val="3"/>
          <c:tx>
            <c:strRef>
              <c:f>'Nov2010'!$M$5</c:f>
              <c:strCache>
                <c:ptCount val="1"/>
                <c:pt idx="0">
                  <c:v>11/Nov/2010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'Nov2010'!$M$7:$M$30</c:f>
              <c:numCache>
                <c:formatCode>#,##0</c:formatCode>
                <c:ptCount val="24"/>
                <c:pt idx="0">
                  <c:v>15700.0</c:v>
                </c:pt>
                <c:pt idx="1">
                  <c:v>14900.0</c:v>
                </c:pt>
                <c:pt idx="2">
                  <c:v>14800.0</c:v>
                </c:pt>
                <c:pt idx="3">
                  <c:v>14800.0</c:v>
                </c:pt>
                <c:pt idx="4">
                  <c:v>14700.0</c:v>
                </c:pt>
                <c:pt idx="5">
                  <c:v>15400.0</c:v>
                </c:pt>
                <c:pt idx="6">
                  <c:v>17100.0</c:v>
                </c:pt>
                <c:pt idx="7">
                  <c:v>18500.0</c:v>
                </c:pt>
                <c:pt idx="8">
                  <c:v>22000.0</c:v>
                </c:pt>
                <c:pt idx="9">
                  <c:v>22600.0</c:v>
                </c:pt>
                <c:pt idx="10">
                  <c:v>22500.0</c:v>
                </c:pt>
                <c:pt idx="11">
                  <c:v>24400.0</c:v>
                </c:pt>
                <c:pt idx="12">
                  <c:v>21400.0</c:v>
                </c:pt>
                <c:pt idx="13">
                  <c:v>22100.0</c:v>
                </c:pt>
                <c:pt idx="14">
                  <c:v>22200.0</c:v>
                </c:pt>
                <c:pt idx="15">
                  <c:v>22300.0</c:v>
                </c:pt>
                <c:pt idx="16">
                  <c:v>21900.0</c:v>
                </c:pt>
                <c:pt idx="17">
                  <c:v>20900.0</c:v>
                </c:pt>
                <c:pt idx="18">
                  <c:v>23500.0</c:v>
                </c:pt>
                <c:pt idx="19">
                  <c:v>23200.0</c:v>
                </c:pt>
                <c:pt idx="20">
                  <c:v>22300.0</c:v>
                </c:pt>
                <c:pt idx="21">
                  <c:v>21800.0</c:v>
                </c:pt>
                <c:pt idx="22">
                  <c:v>18800.0</c:v>
                </c:pt>
                <c:pt idx="23">
                  <c:v>17300.0</c:v>
                </c:pt>
              </c:numCache>
            </c:numRef>
          </c:val>
          <c:smooth val="0"/>
        </c:ser>
        <c:ser>
          <c:idx val="9"/>
          <c:order val="4"/>
          <c:tx>
            <c:strRef>
              <c:f>'Nov2010'!$N$5</c:f>
              <c:strCache>
                <c:ptCount val="1"/>
                <c:pt idx="0">
                  <c:v>12/Nov/2010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'Nov2010'!$N$7:$N$30</c:f>
              <c:numCache>
                <c:formatCode>#,##0</c:formatCode>
                <c:ptCount val="24"/>
                <c:pt idx="0">
                  <c:v>15900.0</c:v>
                </c:pt>
                <c:pt idx="1">
                  <c:v>15500.0</c:v>
                </c:pt>
                <c:pt idx="2">
                  <c:v>15300.0</c:v>
                </c:pt>
                <c:pt idx="3">
                  <c:v>15200.0</c:v>
                </c:pt>
                <c:pt idx="4">
                  <c:v>15000.0</c:v>
                </c:pt>
                <c:pt idx="5">
                  <c:v>15800.0</c:v>
                </c:pt>
                <c:pt idx="6">
                  <c:v>17600.0</c:v>
                </c:pt>
                <c:pt idx="7">
                  <c:v>18600.0</c:v>
                </c:pt>
                <c:pt idx="8">
                  <c:v>23300.0</c:v>
                </c:pt>
                <c:pt idx="9">
                  <c:v>23200.0</c:v>
                </c:pt>
                <c:pt idx="10">
                  <c:v>22600.0</c:v>
                </c:pt>
                <c:pt idx="11">
                  <c:v>23700.0</c:v>
                </c:pt>
                <c:pt idx="12">
                  <c:v>22900.0</c:v>
                </c:pt>
                <c:pt idx="13">
                  <c:v>22000.0</c:v>
                </c:pt>
                <c:pt idx="14">
                  <c:v>22200.0</c:v>
                </c:pt>
                <c:pt idx="15">
                  <c:v>22100.0</c:v>
                </c:pt>
                <c:pt idx="16">
                  <c:v>21300.0</c:v>
                </c:pt>
                <c:pt idx="17">
                  <c:v>21500.0</c:v>
                </c:pt>
                <c:pt idx="18">
                  <c:v>23400.0</c:v>
                </c:pt>
                <c:pt idx="19">
                  <c:v>22500.0</c:v>
                </c:pt>
                <c:pt idx="20">
                  <c:v>22000.0</c:v>
                </c:pt>
                <c:pt idx="21">
                  <c:v>22100.0</c:v>
                </c:pt>
                <c:pt idx="22">
                  <c:v>20400.0</c:v>
                </c:pt>
                <c:pt idx="23">
                  <c:v>17400.0</c:v>
                </c:pt>
              </c:numCache>
            </c:numRef>
          </c:val>
          <c:smooth val="0"/>
        </c:ser>
        <c:ser>
          <c:idx val="11"/>
          <c:order val="5"/>
          <c:tx>
            <c:strRef>
              <c:f>'Nov2010'!$R$5</c:f>
              <c:strCache>
                <c:ptCount val="1"/>
                <c:pt idx="0">
                  <c:v>16/Nov/2010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'Nov2010'!$R$7:$R$30</c:f>
              <c:numCache>
                <c:formatCode>#,##0</c:formatCode>
                <c:ptCount val="24"/>
                <c:pt idx="0">
                  <c:v>15300.0</c:v>
                </c:pt>
                <c:pt idx="1">
                  <c:v>14600.0</c:v>
                </c:pt>
                <c:pt idx="2">
                  <c:v>14300.0</c:v>
                </c:pt>
                <c:pt idx="3">
                  <c:v>14000.0</c:v>
                </c:pt>
                <c:pt idx="4">
                  <c:v>13800.0</c:v>
                </c:pt>
                <c:pt idx="5">
                  <c:v>14300.0</c:v>
                </c:pt>
                <c:pt idx="6">
                  <c:v>16600.0</c:v>
                </c:pt>
                <c:pt idx="7">
                  <c:v>18900.0</c:v>
                </c:pt>
                <c:pt idx="8">
                  <c:v>22100.0</c:v>
                </c:pt>
                <c:pt idx="9">
                  <c:v>22000.0</c:v>
                </c:pt>
                <c:pt idx="10">
                  <c:v>22200.0</c:v>
                </c:pt>
                <c:pt idx="11">
                  <c:v>22900.0</c:v>
                </c:pt>
                <c:pt idx="12">
                  <c:v>22400.0</c:v>
                </c:pt>
                <c:pt idx="13">
                  <c:v>22600.0</c:v>
                </c:pt>
                <c:pt idx="14">
                  <c:v>22800.0</c:v>
                </c:pt>
                <c:pt idx="15">
                  <c:v>21700.0</c:v>
                </c:pt>
                <c:pt idx="16">
                  <c:v>20700.0</c:v>
                </c:pt>
                <c:pt idx="17">
                  <c:v>20700.0</c:v>
                </c:pt>
                <c:pt idx="18">
                  <c:v>23300.0</c:v>
                </c:pt>
                <c:pt idx="19">
                  <c:v>23200.0</c:v>
                </c:pt>
                <c:pt idx="20">
                  <c:v>22500.0</c:v>
                </c:pt>
                <c:pt idx="21">
                  <c:v>20300.0</c:v>
                </c:pt>
                <c:pt idx="22">
                  <c:v>19900.0</c:v>
                </c:pt>
                <c:pt idx="23">
                  <c:v>16500.0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'Nov2010'!$S$5</c:f>
              <c:strCache>
                <c:ptCount val="1"/>
                <c:pt idx="0">
                  <c:v>17/Nov/2010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'Nov2010'!$S$7:$S$30</c:f>
              <c:numCache>
                <c:formatCode>#,##0</c:formatCode>
                <c:ptCount val="24"/>
                <c:pt idx="0">
                  <c:v>15200.0</c:v>
                </c:pt>
                <c:pt idx="1">
                  <c:v>14700.0</c:v>
                </c:pt>
                <c:pt idx="2">
                  <c:v>14500.0</c:v>
                </c:pt>
                <c:pt idx="3">
                  <c:v>14400.0</c:v>
                </c:pt>
                <c:pt idx="4">
                  <c:v>14400.0</c:v>
                </c:pt>
                <c:pt idx="5">
                  <c:v>14900.0</c:v>
                </c:pt>
                <c:pt idx="6">
                  <c:v>16900.0</c:v>
                </c:pt>
                <c:pt idx="7">
                  <c:v>18400.0</c:v>
                </c:pt>
                <c:pt idx="8">
                  <c:v>22500.0</c:v>
                </c:pt>
                <c:pt idx="9">
                  <c:v>22700.0</c:v>
                </c:pt>
                <c:pt idx="10">
                  <c:v>22800.0</c:v>
                </c:pt>
                <c:pt idx="11">
                  <c:v>23200.0</c:v>
                </c:pt>
                <c:pt idx="12">
                  <c:v>22700.0</c:v>
                </c:pt>
                <c:pt idx="13">
                  <c:v>22500.0</c:v>
                </c:pt>
                <c:pt idx="14">
                  <c:v>23000.0</c:v>
                </c:pt>
                <c:pt idx="15">
                  <c:v>21800.0</c:v>
                </c:pt>
                <c:pt idx="16">
                  <c:v>20700.0</c:v>
                </c:pt>
                <c:pt idx="17">
                  <c:v>21700.0</c:v>
                </c:pt>
                <c:pt idx="18">
                  <c:v>22700.0</c:v>
                </c:pt>
                <c:pt idx="19">
                  <c:v>22700.0</c:v>
                </c:pt>
                <c:pt idx="20">
                  <c:v>21700.0</c:v>
                </c:pt>
                <c:pt idx="21">
                  <c:v>20200.0</c:v>
                </c:pt>
                <c:pt idx="22">
                  <c:v>17800.0</c:v>
                </c:pt>
                <c:pt idx="23">
                  <c:v>17200.0</c:v>
                </c:pt>
              </c:numCache>
            </c:numRef>
          </c:val>
          <c:smooth val="0"/>
        </c:ser>
        <c:ser>
          <c:idx val="13"/>
          <c:order val="7"/>
          <c:tx>
            <c:strRef>
              <c:f>'Nov2010'!$T$5</c:f>
              <c:strCache>
                <c:ptCount val="1"/>
                <c:pt idx="0">
                  <c:v>18/Nov/2010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'Nov2010'!$T$7:$T$30</c:f>
              <c:numCache>
                <c:formatCode>#,##0</c:formatCode>
                <c:ptCount val="24"/>
                <c:pt idx="0">
                  <c:v>15000.0</c:v>
                </c:pt>
                <c:pt idx="1">
                  <c:v>14400.0</c:v>
                </c:pt>
                <c:pt idx="2">
                  <c:v>14100.0</c:v>
                </c:pt>
                <c:pt idx="3">
                  <c:v>13900.0</c:v>
                </c:pt>
                <c:pt idx="4">
                  <c:v>13800.0</c:v>
                </c:pt>
                <c:pt idx="5">
                  <c:v>14500.0</c:v>
                </c:pt>
                <c:pt idx="6">
                  <c:v>16100.0</c:v>
                </c:pt>
                <c:pt idx="7">
                  <c:v>18400.0</c:v>
                </c:pt>
                <c:pt idx="8">
                  <c:v>21800.0</c:v>
                </c:pt>
                <c:pt idx="9">
                  <c:v>22700.0</c:v>
                </c:pt>
                <c:pt idx="10">
                  <c:v>23100.0</c:v>
                </c:pt>
                <c:pt idx="11">
                  <c:v>23600.0</c:v>
                </c:pt>
                <c:pt idx="12">
                  <c:v>22800.0</c:v>
                </c:pt>
                <c:pt idx="13">
                  <c:v>22600.0</c:v>
                </c:pt>
                <c:pt idx="14">
                  <c:v>23000.0</c:v>
                </c:pt>
                <c:pt idx="15">
                  <c:v>23700.0</c:v>
                </c:pt>
                <c:pt idx="16">
                  <c:v>20900.0</c:v>
                </c:pt>
                <c:pt idx="17">
                  <c:v>20300.0</c:v>
                </c:pt>
                <c:pt idx="18">
                  <c:v>23400.0</c:v>
                </c:pt>
                <c:pt idx="19">
                  <c:v>23200.0</c:v>
                </c:pt>
                <c:pt idx="20">
                  <c:v>23500.0</c:v>
                </c:pt>
                <c:pt idx="21">
                  <c:v>20500.0</c:v>
                </c:pt>
                <c:pt idx="22">
                  <c:v>19300.0</c:v>
                </c:pt>
                <c:pt idx="23">
                  <c:v>16500.0</c:v>
                </c:pt>
              </c:numCache>
            </c:numRef>
          </c:val>
          <c:smooth val="0"/>
        </c:ser>
        <c:ser>
          <c:idx val="14"/>
          <c:order val="8"/>
          <c:tx>
            <c:strRef>
              <c:f>'Nov2010'!$U$5</c:f>
              <c:strCache>
                <c:ptCount val="1"/>
                <c:pt idx="0">
                  <c:v>19/Nov/2010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'Nov2010'!$U$7:$U$30</c:f>
              <c:numCache>
                <c:formatCode>#,##0</c:formatCode>
                <c:ptCount val="24"/>
                <c:pt idx="0">
                  <c:v>15100.0</c:v>
                </c:pt>
                <c:pt idx="1">
                  <c:v>14400.0</c:v>
                </c:pt>
                <c:pt idx="2">
                  <c:v>14300.0</c:v>
                </c:pt>
                <c:pt idx="3">
                  <c:v>14200.0</c:v>
                </c:pt>
                <c:pt idx="4">
                  <c:v>14100.0</c:v>
                </c:pt>
                <c:pt idx="5">
                  <c:v>14900.0</c:v>
                </c:pt>
                <c:pt idx="6">
                  <c:v>16900.0</c:v>
                </c:pt>
                <c:pt idx="7">
                  <c:v>18800.0</c:v>
                </c:pt>
                <c:pt idx="8">
                  <c:v>22100.0</c:v>
                </c:pt>
                <c:pt idx="9">
                  <c:v>22900.0</c:v>
                </c:pt>
                <c:pt idx="10">
                  <c:v>23200.0</c:v>
                </c:pt>
                <c:pt idx="11">
                  <c:v>23600.0</c:v>
                </c:pt>
                <c:pt idx="12">
                  <c:v>23000.0</c:v>
                </c:pt>
                <c:pt idx="13">
                  <c:v>22900.0</c:v>
                </c:pt>
                <c:pt idx="14">
                  <c:v>22900.0</c:v>
                </c:pt>
                <c:pt idx="15">
                  <c:v>22700.0</c:v>
                </c:pt>
                <c:pt idx="16">
                  <c:v>21800.0</c:v>
                </c:pt>
                <c:pt idx="17">
                  <c:v>20900.0</c:v>
                </c:pt>
                <c:pt idx="18">
                  <c:v>24200.0</c:v>
                </c:pt>
                <c:pt idx="19">
                  <c:v>23800.0</c:v>
                </c:pt>
                <c:pt idx="20">
                  <c:v>23000.0</c:v>
                </c:pt>
                <c:pt idx="21">
                  <c:v>22000.0</c:v>
                </c:pt>
                <c:pt idx="22">
                  <c:v>19200.0</c:v>
                </c:pt>
                <c:pt idx="23">
                  <c:v>17200.0</c:v>
                </c:pt>
              </c:numCache>
            </c:numRef>
          </c:val>
          <c:smooth val="0"/>
        </c:ser>
        <c:ser>
          <c:idx val="19"/>
          <c:order val="9"/>
          <c:tx>
            <c:strRef>
              <c:f>'Nov2010'!$AB$5</c:f>
              <c:strCache>
                <c:ptCount val="1"/>
                <c:pt idx="0">
                  <c:v>26/Nov/2010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'Nov2010'!$AB$7:$AB$30</c:f>
              <c:numCache>
                <c:formatCode>#,##0</c:formatCode>
                <c:ptCount val="24"/>
                <c:pt idx="0">
                  <c:v>15500.0</c:v>
                </c:pt>
                <c:pt idx="1">
                  <c:v>14900.0</c:v>
                </c:pt>
                <c:pt idx="2">
                  <c:v>14700.0</c:v>
                </c:pt>
                <c:pt idx="3">
                  <c:v>14100.0</c:v>
                </c:pt>
                <c:pt idx="4">
                  <c:v>14200.0</c:v>
                </c:pt>
                <c:pt idx="5">
                  <c:v>15000.0</c:v>
                </c:pt>
                <c:pt idx="6">
                  <c:v>16200.0</c:v>
                </c:pt>
                <c:pt idx="7">
                  <c:v>18700.0</c:v>
                </c:pt>
                <c:pt idx="8">
                  <c:v>23200.0</c:v>
                </c:pt>
                <c:pt idx="9">
                  <c:v>22700.0</c:v>
                </c:pt>
                <c:pt idx="10">
                  <c:v>22400.0</c:v>
                </c:pt>
                <c:pt idx="11">
                  <c:v>23700.0</c:v>
                </c:pt>
                <c:pt idx="12">
                  <c:v>22000.0</c:v>
                </c:pt>
                <c:pt idx="13">
                  <c:v>21400.0</c:v>
                </c:pt>
                <c:pt idx="14">
                  <c:v>23000.0</c:v>
                </c:pt>
                <c:pt idx="15">
                  <c:v>21300.0</c:v>
                </c:pt>
                <c:pt idx="16">
                  <c:v>21000.0</c:v>
                </c:pt>
                <c:pt idx="17">
                  <c:v>20500.0</c:v>
                </c:pt>
                <c:pt idx="18">
                  <c:v>21000.0</c:v>
                </c:pt>
                <c:pt idx="19">
                  <c:v>21700.0</c:v>
                </c:pt>
                <c:pt idx="20">
                  <c:v>23400.0</c:v>
                </c:pt>
                <c:pt idx="21">
                  <c:v>22200.0</c:v>
                </c:pt>
                <c:pt idx="22">
                  <c:v>18700.0</c:v>
                </c:pt>
                <c:pt idx="23">
                  <c:v>17500.0</c:v>
                </c:pt>
              </c:numCache>
            </c:numRef>
          </c:val>
          <c:smooth val="0"/>
        </c:ser>
        <c:ser>
          <c:idx val="20"/>
          <c:order val="10"/>
          <c:tx>
            <c:strRef>
              <c:f>'Nov2010'!$AE$5</c:f>
              <c:strCache>
                <c:ptCount val="1"/>
                <c:pt idx="0">
                  <c:v>29/Nov/2010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'Nov2010'!$AE$7:$AE$30</c:f>
              <c:numCache>
                <c:formatCode>#,##0</c:formatCode>
                <c:ptCount val="24"/>
                <c:pt idx="0">
                  <c:v>15100.0</c:v>
                </c:pt>
                <c:pt idx="1">
                  <c:v>14400.0</c:v>
                </c:pt>
                <c:pt idx="2">
                  <c:v>14300.0</c:v>
                </c:pt>
                <c:pt idx="3">
                  <c:v>14200.0</c:v>
                </c:pt>
                <c:pt idx="4">
                  <c:v>14100.0</c:v>
                </c:pt>
                <c:pt idx="5">
                  <c:v>14900.0</c:v>
                </c:pt>
                <c:pt idx="6">
                  <c:v>16900.0</c:v>
                </c:pt>
                <c:pt idx="7">
                  <c:v>18800.0</c:v>
                </c:pt>
                <c:pt idx="8">
                  <c:v>22100.0</c:v>
                </c:pt>
                <c:pt idx="9">
                  <c:v>22900.0</c:v>
                </c:pt>
                <c:pt idx="10">
                  <c:v>23200.0</c:v>
                </c:pt>
                <c:pt idx="11">
                  <c:v>23600.0</c:v>
                </c:pt>
                <c:pt idx="12">
                  <c:v>23000.0</c:v>
                </c:pt>
                <c:pt idx="13">
                  <c:v>22900.0</c:v>
                </c:pt>
                <c:pt idx="14">
                  <c:v>22900.0</c:v>
                </c:pt>
                <c:pt idx="15">
                  <c:v>22700.0</c:v>
                </c:pt>
                <c:pt idx="16">
                  <c:v>21800.0</c:v>
                </c:pt>
                <c:pt idx="17">
                  <c:v>20900.0</c:v>
                </c:pt>
                <c:pt idx="18">
                  <c:v>24200.0</c:v>
                </c:pt>
                <c:pt idx="19">
                  <c:v>23800.0</c:v>
                </c:pt>
                <c:pt idx="20">
                  <c:v>23000.0</c:v>
                </c:pt>
                <c:pt idx="21">
                  <c:v>22000.0</c:v>
                </c:pt>
                <c:pt idx="22">
                  <c:v>19200.0</c:v>
                </c:pt>
                <c:pt idx="23">
                  <c:v>17200.0</c:v>
                </c:pt>
              </c:numCache>
            </c:numRef>
          </c:val>
          <c:smooth val="0"/>
        </c:ser>
        <c:ser>
          <c:idx val="22"/>
          <c:order val="11"/>
          <c:tx>
            <c:strRef>
              <c:f>'Nov2010'!$AP$4:$AP$5</c:f>
              <c:strCache>
                <c:ptCount val="1"/>
                <c:pt idx="0">
                  <c:v>Máxima dias Semana</c:v>
                </c:pt>
              </c:strCache>
            </c:strRef>
          </c:tx>
          <c:val>
            <c:numRef>
              <c:f>'Nov2010'!$AP$7:$AP$30</c:f>
              <c:numCache>
                <c:formatCode>#,##0</c:formatCode>
                <c:ptCount val="24"/>
                <c:pt idx="0">
                  <c:v>16400.0</c:v>
                </c:pt>
                <c:pt idx="1">
                  <c:v>15800.0</c:v>
                </c:pt>
                <c:pt idx="2">
                  <c:v>15300.0</c:v>
                </c:pt>
                <c:pt idx="3">
                  <c:v>15300.0</c:v>
                </c:pt>
                <c:pt idx="4">
                  <c:v>15300.0</c:v>
                </c:pt>
                <c:pt idx="5">
                  <c:v>15800.0</c:v>
                </c:pt>
                <c:pt idx="6">
                  <c:v>17600.0</c:v>
                </c:pt>
                <c:pt idx="7">
                  <c:v>19900.0</c:v>
                </c:pt>
                <c:pt idx="8">
                  <c:v>23300.0</c:v>
                </c:pt>
                <c:pt idx="9">
                  <c:v>23600.0</c:v>
                </c:pt>
                <c:pt idx="10">
                  <c:v>24500.0</c:v>
                </c:pt>
                <c:pt idx="11">
                  <c:v>24400.0</c:v>
                </c:pt>
                <c:pt idx="12">
                  <c:v>23800.0</c:v>
                </c:pt>
                <c:pt idx="13">
                  <c:v>23100.0</c:v>
                </c:pt>
                <c:pt idx="14">
                  <c:v>24400.0</c:v>
                </c:pt>
                <c:pt idx="15">
                  <c:v>23700.0</c:v>
                </c:pt>
                <c:pt idx="16">
                  <c:v>23200.0</c:v>
                </c:pt>
                <c:pt idx="17">
                  <c:v>23000.0</c:v>
                </c:pt>
                <c:pt idx="18">
                  <c:v>24400.0</c:v>
                </c:pt>
                <c:pt idx="19">
                  <c:v>23800.0</c:v>
                </c:pt>
                <c:pt idx="20">
                  <c:v>23500.0</c:v>
                </c:pt>
                <c:pt idx="21">
                  <c:v>22200.0</c:v>
                </c:pt>
                <c:pt idx="22">
                  <c:v>20400.0</c:v>
                </c:pt>
                <c:pt idx="23">
                  <c:v>17800.0</c:v>
                </c:pt>
              </c:numCache>
            </c:numRef>
          </c:val>
          <c:smooth val="0"/>
        </c:ser>
        <c:ser>
          <c:idx val="23"/>
          <c:order val="12"/>
          <c:tx>
            <c:strRef>
              <c:f>'Nov2010'!$AG$5</c:f>
              <c:strCache>
                <c:ptCount val="1"/>
                <c:pt idx="0">
                  <c:v>1/Dez/2010</c:v>
                </c:pt>
              </c:strCache>
            </c:strRef>
          </c:tx>
          <c:val>
            <c:numRef>
              <c:f>'Nov2010'!$AG$7:$AG$30</c:f>
            </c:numRef>
          </c:val>
          <c:smooth val="0"/>
        </c:ser>
        <c:ser>
          <c:idx val="24"/>
          <c:order val="13"/>
          <c:tx>
            <c:strRef>
              <c:f>'Nov2010'!$AH$5</c:f>
              <c:strCache>
                <c:ptCount val="1"/>
                <c:pt idx="0">
                  <c:v>2/Dez/2010</c:v>
                </c:pt>
              </c:strCache>
            </c:strRef>
          </c:tx>
          <c:val>
            <c:numRef>
              <c:f>'Nov2010'!$AH$7:$AH$30</c:f>
            </c:numRef>
          </c:val>
          <c:smooth val="0"/>
        </c:ser>
        <c:ser>
          <c:idx val="25"/>
          <c:order val="14"/>
          <c:tx>
            <c:strRef>
              <c:f>'Nov2010'!$AI$5</c:f>
              <c:strCache>
                <c:ptCount val="1"/>
                <c:pt idx="0">
                  <c:v>3/Dez/2010</c:v>
                </c:pt>
              </c:strCache>
            </c:strRef>
          </c:tx>
          <c:val>
            <c:numRef>
              <c:f>'Nov2010'!$AI$7:$AI$30</c:f>
            </c:numRef>
          </c:val>
          <c:smooth val="0"/>
        </c:ser>
        <c:ser>
          <c:idx val="26"/>
          <c:order val="15"/>
          <c:tx>
            <c:strRef>
              <c:f>'Nov2010'!$AL$5</c:f>
              <c:strCache>
                <c:ptCount val="1"/>
              </c:strCache>
            </c:strRef>
          </c:tx>
          <c:val>
            <c:numRef>
              <c:f>'Nov2010'!$AL$7:$AL$30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9752808"/>
        <c:axId val="2089755560"/>
      </c:lineChart>
      <c:catAx>
        <c:axId val="2089752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2089755560"/>
        <c:crosses val="autoZero"/>
        <c:auto val="1"/>
        <c:lblAlgn val="ctr"/>
        <c:lblOffset val="100"/>
        <c:noMultiLvlLbl val="0"/>
      </c:catAx>
      <c:valAx>
        <c:axId val="20897555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20897528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-SABADOS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8"/>
          <c:order val="0"/>
          <c:tx>
            <c:strRef>
              <c:f>'Nov2010'!$H$5</c:f>
              <c:strCache>
                <c:ptCount val="1"/>
                <c:pt idx="0">
                  <c:v>6/Nov/2010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'Nov2010'!$H$7:$H$30</c:f>
              <c:numCache>
                <c:formatCode>#,##0</c:formatCode>
                <c:ptCount val="24"/>
                <c:pt idx="0">
                  <c:v>15600.0</c:v>
                </c:pt>
                <c:pt idx="1">
                  <c:v>14800.0</c:v>
                </c:pt>
                <c:pt idx="2">
                  <c:v>14400.0</c:v>
                </c:pt>
                <c:pt idx="3">
                  <c:v>14400.0</c:v>
                </c:pt>
                <c:pt idx="4">
                  <c:v>14400.0</c:v>
                </c:pt>
                <c:pt idx="5">
                  <c:v>14400.0</c:v>
                </c:pt>
                <c:pt idx="6">
                  <c:v>15000.0</c:v>
                </c:pt>
                <c:pt idx="7">
                  <c:v>16000.0</c:v>
                </c:pt>
                <c:pt idx="8">
                  <c:v>17800.0</c:v>
                </c:pt>
                <c:pt idx="9">
                  <c:v>18000.0</c:v>
                </c:pt>
                <c:pt idx="10">
                  <c:v>18700.0</c:v>
                </c:pt>
                <c:pt idx="11">
                  <c:v>19200.0</c:v>
                </c:pt>
                <c:pt idx="12">
                  <c:v>19400.0</c:v>
                </c:pt>
                <c:pt idx="13">
                  <c:v>18700.0</c:v>
                </c:pt>
                <c:pt idx="14">
                  <c:v>17800.0</c:v>
                </c:pt>
                <c:pt idx="15">
                  <c:v>17900.0</c:v>
                </c:pt>
                <c:pt idx="16">
                  <c:v>17800.0</c:v>
                </c:pt>
                <c:pt idx="17">
                  <c:v>18200.0</c:v>
                </c:pt>
                <c:pt idx="18">
                  <c:v>21700.0</c:v>
                </c:pt>
                <c:pt idx="19">
                  <c:v>21800.0</c:v>
                </c:pt>
                <c:pt idx="20">
                  <c:v>21200.0</c:v>
                </c:pt>
                <c:pt idx="21">
                  <c:v>20000.0</c:v>
                </c:pt>
                <c:pt idx="22">
                  <c:v>18500.0</c:v>
                </c:pt>
                <c:pt idx="23">
                  <c:v>18200.0</c:v>
                </c:pt>
              </c:numCache>
            </c:numRef>
          </c:val>
          <c:smooth val="0"/>
        </c:ser>
        <c:ser>
          <c:idx val="20"/>
          <c:order val="1"/>
          <c:tx>
            <c:strRef>
              <c:f>'Nov2010'!$V$5</c:f>
              <c:strCache>
                <c:ptCount val="1"/>
                <c:pt idx="0">
                  <c:v>20/Nov/2010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'Nov2010'!$V$7:$V$30</c:f>
              <c:numCache>
                <c:formatCode>#,##0</c:formatCode>
                <c:ptCount val="24"/>
                <c:pt idx="0">
                  <c:v>15700.0</c:v>
                </c:pt>
                <c:pt idx="1">
                  <c:v>15200.0</c:v>
                </c:pt>
                <c:pt idx="2">
                  <c:v>14600.0</c:v>
                </c:pt>
                <c:pt idx="3">
                  <c:v>14300.0</c:v>
                </c:pt>
                <c:pt idx="4">
                  <c:v>14600.0</c:v>
                </c:pt>
                <c:pt idx="5">
                  <c:v>14600.0</c:v>
                </c:pt>
                <c:pt idx="6">
                  <c:v>15400.0</c:v>
                </c:pt>
                <c:pt idx="7">
                  <c:v>16500.0</c:v>
                </c:pt>
                <c:pt idx="8">
                  <c:v>17700.0</c:v>
                </c:pt>
                <c:pt idx="9">
                  <c:v>18900.0</c:v>
                </c:pt>
                <c:pt idx="10">
                  <c:v>19500.0</c:v>
                </c:pt>
                <c:pt idx="11">
                  <c:v>19400.0</c:v>
                </c:pt>
                <c:pt idx="12">
                  <c:v>19300.0</c:v>
                </c:pt>
                <c:pt idx="13">
                  <c:v>18700.0</c:v>
                </c:pt>
                <c:pt idx="14">
                  <c:v>18600.0</c:v>
                </c:pt>
                <c:pt idx="15">
                  <c:v>18400.0</c:v>
                </c:pt>
                <c:pt idx="16">
                  <c:v>17800.0</c:v>
                </c:pt>
                <c:pt idx="17">
                  <c:v>18300.0</c:v>
                </c:pt>
                <c:pt idx="18">
                  <c:v>21900.0</c:v>
                </c:pt>
                <c:pt idx="19">
                  <c:v>22100.0</c:v>
                </c:pt>
                <c:pt idx="20">
                  <c:v>21700.0</c:v>
                </c:pt>
                <c:pt idx="21">
                  <c:v>20300.0</c:v>
                </c:pt>
                <c:pt idx="22">
                  <c:v>18700.0</c:v>
                </c:pt>
                <c:pt idx="23">
                  <c:v>15900.0</c:v>
                </c:pt>
              </c:numCache>
            </c:numRef>
          </c:val>
          <c:smooth val="0"/>
        </c:ser>
        <c:ser>
          <c:idx val="22"/>
          <c:order val="2"/>
          <c:tx>
            <c:strRef>
              <c:f>'Nov2010'!$AQ$4:$AQ$5</c:f>
              <c:strCache>
                <c:ptCount val="1"/>
                <c:pt idx="0">
                  <c:v>Máxima Sabads</c:v>
                </c:pt>
              </c:strCache>
            </c:strRef>
          </c:tx>
          <c:val>
            <c:numRef>
              <c:f>'Nov2010'!$AQ$7:$AQ$30</c:f>
              <c:numCache>
                <c:formatCode>#,##0</c:formatCode>
                <c:ptCount val="24"/>
                <c:pt idx="0">
                  <c:v>16300.0</c:v>
                </c:pt>
                <c:pt idx="1">
                  <c:v>15600.0</c:v>
                </c:pt>
                <c:pt idx="2">
                  <c:v>15200.0</c:v>
                </c:pt>
                <c:pt idx="3">
                  <c:v>14900.0</c:v>
                </c:pt>
                <c:pt idx="4">
                  <c:v>14800.0</c:v>
                </c:pt>
                <c:pt idx="5">
                  <c:v>14900.0</c:v>
                </c:pt>
                <c:pt idx="6">
                  <c:v>15400.0</c:v>
                </c:pt>
                <c:pt idx="7">
                  <c:v>16500.0</c:v>
                </c:pt>
                <c:pt idx="8">
                  <c:v>18400.0</c:v>
                </c:pt>
                <c:pt idx="9">
                  <c:v>19200.0</c:v>
                </c:pt>
                <c:pt idx="10">
                  <c:v>19700.0</c:v>
                </c:pt>
                <c:pt idx="11">
                  <c:v>20200.0</c:v>
                </c:pt>
                <c:pt idx="12">
                  <c:v>19400.0</c:v>
                </c:pt>
                <c:pt idx="13">
                  <c:v>19400.0</c:v>
                </c:pt>
                <c:pt idx="14">
                  <c:v>18900.0</c:v>
                </c:pt>
                <c:pt idx="15">
                  <c:v>18400.0</c:v>
                </c:pt>
                <c:pt idx="16">
                  <c:v>18000.0</c:v>
                </c:pt>
                <c:pt idx="17">
                  <c:v>19400.0</c:v>
                </c:pt>
                <c:pt idx="18">
                  <c:v>22100.0</c:v>
                </c:pt>
                <c:pt idx="19">
                  <c:v>22200.0</c:v>
                </c:pt>
                <c:pt idx="20">
                  <c:v>22300.0</c:v>
                </c:pt>
                <c:pt idx="21">
                  <c:v>20400.0</c:v>
                </c:pt>
                <c:pt idx="22">
                  <c:v>19800.0</c:v>
                </c:pt>
                <c:pt idx="23">
                  <c:v>18200.0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'Nov2010'!$AJ$5</c:f>
              <c:strCache>
                <c:ptCount val="1"/>
                <c:pt idx="0">
                  <c:v>4/Dez/2010</c:v>
                </c:pt>
              </c:strCache>
            </c:strRef>
          </c:tx>
          <c:val>
            <c:numRef>
              <c:f>'Nov2010'!$AJ$7:$AJ$30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9779912"/>
        <c:axId val="2089783096"/>
      </c:lineChart>
      <c:catAx>
        <c:axId val="2089779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2089783096"/>
        <c:crosses val="autoZero"/>
        <c:auto val="1"/>
        <c:lblAlgn val="ctr"/>
        <c:lblOffset val="100"/>
        <c:noMultiLvlLbl val="0"/>
      </c:catAx>
      <c:valAx>
        <c:axId val="20897830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20897799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-DOMINGOS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'Nov2010'!$B$5</c:f>
              <c:strCache>
                <c:ptCount val="1"/>
                <c:pt idx="0">
                  <c:v>1/Ago/2010</c:v>
                </c:pt>
              </c:strCache>
            </c:strRef>
          </c:tx>
          <c:val>
            <c:numRef>
              <c:f>'Nov2010'!$B$7:$B$30</c:f>
            </c:numRef>
          </c:val>
          <c:smooth val="0"/>
        </c:ser>
        <c:ser>
          <c:idx val="18"/>
          <c:order val="1"/>
          <c:tx>
            <c:strRef>
              <c:f>'Nov2010'!$I$5</c:f>
              <c:strCache>
                <c:ptCount val="1"/>
                <c:pt idx="0">
                  <c:v>7/Nov/2010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'Nov2010'!$I$7:$I$30</c:f>
              <c:numCache>
                <c:formatCode>#,##0</c:formatCode>
                <c:ptCount val="24"/>
                <c:pt idx="0">
                  <c:v>15600.0</c:v>
                </c:pt>
                <c:pt idx="1">
                  <c:v>15200.0</c:v>
                </c:pt>
                <c:pt idx="2">
                  <c:v>14800.0</c:v>
                </c:pt>
                <c:pt idx="3">
                  <c:v>14600.0</c:v>
                </c:pt>
                <c:pt idx="4">
                  <c:v>14300.0</c:v>
                </c:pt>
                <c:pt idx="5">
                  <c:v>13700.0</c:v>
                </c:pt>
                <c:pt idx="6">
                  <c:v>13900.0</c:v>
                </c:pt>
                <c:pt idx="7">
                  <c:v>14700.0</c:v>
                </c:pt>
                <c:pt idx="8">
                  <c:v>15900.0</c:v>
                </c:pt>
                <c:pt idx="9">
                  <c:v>16600.0</c:v>
                </c:pt>
                <c:pt idx="10">
                  <c:v>17000.0</c:v>
                </c:pt>
                <c:pt idx="11">
                  <c:v>17900.0</c:v>
                </c:pt>
                <c:pt idx="12">
                  <c:v>17700.0</c:v>
                </c:pt>
                <c:pt idx="13">
                  <c:v>17300.0</c:v>
                </c:pt>
                <c:pt idx="14">
                  <c:v>16800.0</c:v>
                </c:pt>
                <c:pt idx="15">
                  <c:v>17200.0</c:v>
                </c:pt>
                <c:pt idx="16">
                  <c:v>17100.0</c:v>
                </c:pt>
                <c:pt idx="17">
                  <c:v>17700.0</c:v>
                </c:pt>
                <c:pt idx="18">
                  <c:v>21400.0</c:v>
                </c:pt>
                <c:pt idx="19">
                  <c:v>21400.0</c:v>
                </c:pt>
                <c:pt idx="20">
                  <c:v>20700.0</c:v>
                </c:pt>
                <c:pt idx="21">
                  <c:v>18300.0</c:v>
                </c:pt>
                <c:pt idx="22">
                  <c:v>17400.0</c:v>
                </c:pt>
                <c:pt idx="23">
                  <c:v>16100.0</c:v>
                </c:pt>
              </c:numCache>
            </c:numRef>
          </c:val>
          <c:smooth val="0"/>
        </c:ser>
        <c:ser>
          <c:idx val="20"/>
          <c:order val="2"/>
          <c:tx>
            <c:strRef>
              <c:f>'Nov2010'!$W$5</c:f>
              <c:strCache>
                <c:ptCount val="1"/>
                <c:pt idx="0">
                  <c:v>21/Nov/2010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'Nov2010'!$W$7:$W$30</c:f>
              <c:numCache>
                <c:formatCode>#,##0</c:formatCode>
                <c:ptCount val="24"/>
                <c:pt idx="0">
                  <c:v>15800.0</c:v>
                </c:pt>
                <c:pt idx="1">
                  <c:v>15100.0</c:v>
                </c:pt>
                <c:pt idx="2">
                  <c:v>14600.0</c:v>
                </c:pt>
                <c:pt idx="3">
                  <c:v>14300.0</c:v>
                </c:pt>
                <c:pt idx="4">
                  <c:v>14300.0</c:v>
                </c:pt>
                <c:pt idx="5">
                  <c:v>14300.0</c:v>
                </c:pt>
                <c:pt idx="6">
                  <c:v>14200.0</c:v>
                </c:pt>
                <c:pt idx="7">
                  <c:v>15000.0</c:v>
                </c:pt>
                <c:pt idx="8">
                  <c:v>16000.0</c:v>
                </c:pt>
                <c:pt idx="9">
                  <c:v>16600.0</c:v>
                </c:pt>
                <c:pt idx="10">
                  <c:v>17000.0</c:v>
                </c:pt>
                <c:pt idx="11">
                  <c:v>17400.0</c:v>
                </c:pt>
                <c:pt idx="12">
                  <c:v>17900.0</c:v>
                </c:pt>
                <c:pt idx="13">
                  <c:v>17800.0</c:v>
                </c:pt>
                <c:pt idx="14">
                  <c:v>17100.0</c:v>
                </c:pt>
                <c:pt idx="15">
                  <c:v>16800.0</c:v>
                </c:pt>
                <c:pt idx="16">
                  <c:v>16900.0</c:v>
                </c:pt>
                <c:pt idx="17">
                  <c:v>17500.0</c:v>
                </c:pt>
                <c:pt idx="18">
                  <c:v>19900.0</c:v>
                </c:pt>
                <c:pt idx="19">
                  <c:v>21400.0</c:v>
                </c:pt>
                <c:pt idx="20">
                  <c:v>20800.0</c:v>
                </c:pt>
                <c:pt idx="21">
                  <c:v>19200.0</c:v>
                </c:pt>
                <c:pt idx="22">
                  <c:v>18600.0</c:v>
                </c:pt>
                <c:pt idx="23">
                  <c:v>17800.0</c:v>
                </c:pt>
              </c:numCache>
            </c:numRef>
          </c:val>
          <c:smooth val="0"/>
        </c:ser>
        <c:ser>
          <c:idx val="21"/>
          <c:order val="3"/>
          <c:tx>
            <c:strRef>
              <c:f>'Nov2010'!$AD$5</c:f>
              <c:strCache>
                <c:ptCount val="1"/>
                <c:pt idx="0">
                  <c:v>28/Nov/2010</c:v>
                </c:pt>
              </c:strCache>
            </c:strRef>
          </c:tx>
          <c:cat>
            <c:strRef>
              <c:f>'Nov2010'!$A$7:$A$30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'Nov2010'!$AD$7:$AD$30</c:f>
              <c:numCache>
                <c:formatCode>#,##0</c:formatCode>
                <c:ptCount val="24"/>
                <c:pt idx="0">
                  <c:v>16100.0</c:v>
                </c:pt>
                <c:pt idx="1">
                  <c:v>15300.0</c:v>
                </c:pt>
                <c:pt idx="2">
                  <c:v>15000.0</c:v>
                </c:pt>
                <c:pt idx="3">
                  <c:v>14700.0</c:v>
                </c:pt>
                <c:pt idx="4">
                  <c:v>14700.0</c:v>
                </c:pt>
                <c:pt idx="5">
                  <c:v>14600.0</c:v>
                </c:pt>
                <c:pt idx="6">
                  <c:v>14400.0</c:v>
                </c:pt>
                <c:pt idx="7">
                  <c:v>14900.0</c:v>
                </c:pt>
                <c:pt idx="8">
                  <c:v>16200.0</c:v>
                </c:pt>
                <c:pt idx="9">
                  <c:v>16600.0</c:v>
                </c:pt>
                <c:pt idx="10">
                  <c:v>17100.0</c:v>
                </c:pt>
                <c:pt idx="11">
                  <c:v>17700.0</c:v>
                </c:pt>
                <c:pt idx="12">
                  <c:v>18500.0</c:v>
                </c:pt>
                <c:pt idx="13">
                  <c:v>18400.0</c:v>
                </c:pt>
                <c:pt idx="14">
                  <c:v>16900.0</c:v>
                </c:pt>
                <c:pt idx="15">
                  <c:v>17100.0</c:v>
                </c:pt>
                <c:pt idx="16">
                  <c:v>17100.0</c:v>
                </c:pt>
                <c:pt idx="17">
                  <c:v>17700.0</c:v>
                </c:pt>
                <c:pt idx="18">
                  <c:v>20800.0</c:v>
                </c:pt>
                <c:pt idx="19">
                  <c:v>20900.0</c:v>
                </c:pt>
                <c:pt idx="20">
                  <c:v>21300.0</c:v>
                </c:pt>
                <c:pt idx="21">
                  <c:v>19400.0</c:v>
                </c:pt>
                <c:pt idx="22">
                  <c:v>17300.0</c:v>
                </c:pt>
                <c:pt idx="23">
                  <c:v>15800.0</c:v>
                </c:pt>
              </c:numCache>
            </c:numRef>
          </c:val>
          <c:smooth val="0"/>
        </c:ser>
        <c:ser>
          <c:idx val="22"/>
          <c:order val="4"/>
          <c:tx>
            <c:strRef>
              <c:f>'Nov2010'!$AR$4:$AR$5</c:f>
              <c:strCache>
                <c:ptCount val="1"/>
                <c:pt idx="0">
                  <c:v>Máxima Domingos</c:v>
                </c:pt>
              </c:strCache>
            </c:strRef>
          </c:tx>
          <c:val>
            <c:numRef>
              <c:f>'Nov2010'!$AR$7:$AR$30</c:f>
              <c:numCache>
                <c:formatCode>#,##0</c:formatCode>
                <c:ptCount val="24"/>
                <c:pt idx="0">
                  <c:v>16100.0</c:v>
                </c:pt>
                <c:pt idx="1">
                  <c:v>15400.0</c:v>
                </c:pt>
                <c:pt idx="2">
                  <c:v>15000.0</c:v>
                </c:pt>
                <c:pt idx="3">
                  <c:v>14700.0</c:v>
                </c:pt>
                <c:pt idx="4">
                  <c:v>14700.0</c:v>
                </c:pt>
                <c:pt idx="5">
                  <c:v>14600.0</c:v>
                </c:pt>
                <c:pt idx="6">
                  <c:v>14400.0</c:v>
                </c:pt>
                <c:pt idx="7">
                  <c:v>15100.0</c:v>
                </c:pt>
                <c:pt idx="8">
                  <c:v>16600.0</c:v>
                </c:pt>
                <c:pt idx="9">
                  <c:v>16800.0</c:v>
                </c:pt>
                <c:pt idx="10">
                  <c:v>17100.0</c:v>
                </c:pt>
                <c:pt idx="11">
                  <c:v>17900.0</c:v>
                </c:pt>
                <c:pt idx="12">
                  <c:v>18500.0</c:v>
                </c:pt>
                <c:pt idx="13">
                  <c:v>18400.0</c:v>
                </c:pt>
                <c:pt idx="14">
                  <c:v>17400.0</c:v>
                </c:pt>
                <c:pt idx="15">
                  <c:v>17200.0</c:v>
                </c:pt>
                <c:pt idx="16">
                  <c:v>17100.0</c:v>
                </c:pt>
                <c:pt idx="17">
                  <c:v>17700.0</c:v>
                </c:pt>
                <c:pt idx="18">
                  <c:v>21400.0</c:v>
                </c:pt>
                <c:pt idx="19">
                  <c:v>21900.0</c:v>
                </c:pt>
                <c:pt idx="20">
                  <c:v>21300.0</c:v>
                </c:pt>
                <c:pt idx="21">
                  <c:v>19400.0</c:v>
                </c:pt>
                <c:pt idx="22">
                  <c:v>18600.0</c:v>
                </c:pt>
                <c:pt idx="23">
                  <c:v>17800.0</c:v>
                </c:pt>
              </c:numCache>
            </c:numRef>
          </c:val>
          <c:smooth val="0"/>
        </c:ser>
        <c:ser>
          <c:idx val="1"/>
          <c:order val="5"/>
          <c:tx>
            <c:strRef>
              <c:f>'Nov2010'!$AK$5</c:f>
              <c:strCache>
                <c:ptCount val="1"/>
                <c:pt idx="0">
                  <c:v>5/Dez/2010</c:v>
                </c:pt>
              </c:strCache>
            </c:strRef>
          </c:tx>
          <c:val>
            <c:numRef>
              <c:f>'Nov2010'!$AK$7:$AK$30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1705464"/>
        <c:axId val="-2061676648"/>
      </c:lineChart>
      <c:catAx>
        <c:axId val="-2061705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61676648"/>
        <c:crosses val="autoZero"/>
        <c:auto val="1"/>
        <c:lblAlgn val="ctr"/>
        <c:lblOffset val="100"/>
        <c:noMultiLvlLbl val="0"/>
      </c:catAx>
      <c:valAx>
        <c:axId val="-20616766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17054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Diagrama de Carga- DIAS DE SEMANA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'Dez2010'!$C$5</c:f>
              <c:strCache>
                <c:ptCount val="1"/>
                <c:pt idx="0">
                  <c:v>2/Ago/2010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'Dez2010'!$C$7:$C$30</c:f>
            </c:numRef>
          </c:val>
          <c:smooth val="0"/>
        </c:ser>
        <c:ser>
          <c:idx val="1"/>
          <c:order val="1"/>
          <c:tx>
            <c:strRef>
              <c:f>'Dez2010'!$D$5</c:f>
              <c:strCache>
                <c:ptCount val="1"/>
                <c:pt idx="0">
                  <c:v>3/Ago/2010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'Dez2010'!$D$7:$D$30</c:f>
            </c:numRef>
          </c:val>
          <c:smooth val="0"/>
        </c:ser>
        <c:ser>
          <c:idx val="3"/>
          <c:order val="2"/>
          <c:tx>
            <c:strRef>
              <c:f>'Dez2010'!$F$5</c:f>
              <c:strCache>
                <c:ptCount val="1"/>
                <c:pt idx="0">
                  <c:v>2/Dez/2010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'Dez2010'!$F$7:$F$30</c:f>
              <c:numCache>
                <c:formatCode>#,##0</c:formatCode>
                <c:ptCount val="24"/>
                <c:pt idx="0">
                  <c:v>15000.0</c:v>
                </c:pt>
                <c:pt idx="1">
                  <c:v>14300.0</c:v>
                </c:pt>
                <c:pt idx="2">
                  <c:v>13900.0</c:v>
                </c:pt>
                <c:pt idx="3">
                  <c:v>13900.0</c:v>
                </c:pt>
                <c:pt idx="4">
                  <c:v>13900.0</c:v>
                </c:pt>
                <c:pt idx="5">
                  <c:v>14700.0</c:v>
                </c:pt>
                <c:pt idx="6">
                  <c:v>16100.0</c:v>
                </c:pt>
                <c:pt idx="7">
                  <c:v>18400.0</c:v>
                </c:pt>
                <c:pt idx="8">
                  <c:v>21500.0</c:v>
                </c:pt>
                <c:pt idx="9">
                  <c:v>22200.0</c:v>
                </c:pt>
                <c:pt idx="10">
                  <c:v>22700.0</c:v>
                </c:pt>
                <c:pt idx="11">
                  <c:v>23200.0</c:v>
                </c:pt>
                <c:pt idx="12">
                  <c:v>22600.0</c:v>
                </c:pt>
                <c:pt idx="13">
                  <c:v>23400.0</c:v>
                </c:pt>
                <c:pt idx="14">
                  <c:v>24200.0</c:v>
                </c:pt>
                <c:pt idx="15">
                  <c:v>22000.0</c:v>
                </c:pt>
                <c:pt idx="16">
                  <c:v>21500.0</c:v>
                </c:pt>
                <c:pt idx="17">
                  <c:v>20100.0</c:v>
                </c:pt>
                <c:pt idx="18">
                  <c:v>23000.0</c:v>
                </c:pt>
                <c:pt idx="19">
                  <c:v>23100.0</c:v>
                </c:pt>
                <c:pt idx="20">
                  <c:v>21800.0</c:v>
                </c:pt>
                <c:pt idx="21">
                  <c:v>20100.0</c:v>
                </c:pt>
                <c:pt idx="22">
                  <c:v>18500.0</c:v>
                </c:pt>
                <c:pt idx="23">
                  <c:v>17400.0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'Dez2010'!$J$5</c:f>
              <c:strCache>
                <c:ptCount val="1"/>
                <c:pt idx="0">
                  <c:v>6/Dez/2010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'Dez2010'!$J$7:$J$30</c:f>
              <c:numCache>
                <c:formatCode>#,##0</c:formatCode>
                <c:ptCount val="24"/>
                <c:pt idx="0">
                  <c:v>15200.0</c:v>
                </c:pt>
                <c:pt idx="1">
                  <c:v>14800.0</c:v>
                </c:pt>
                <c:pt idx="2">
                  <c:v>14400.0</c:v>
                </c:pt>
                <c:pt idx="3">
                  <c:v>14400.0</c:v>
                </c:pt>
                <c:pt idx="4">
                  <c:v>14400.0</c:v>
                </c:pt>
                <c:pt idx="5">
                  <c:v>14900.0</c:v>
                </c:pt>
                <c:pt idx="6">
                  <c:v>16900.0</c:v>
                </c:pt>
                <c:pt idx="7">
                  <c:v>19400.0</c:v>
                </c:pt>
                <c:pt idx="8">
                  <c:v>22100.0</c:v>
                </c:pt>
                <c:pt idx="9">
                  <c:v>23000.0</c:v>
                </c:pt>
                <c:pt idx="10">
                  <c:v>23400.0</c:v>
                </c:pt>
                <c:pt idx="11">
                  <c:v>24000.0</c:v>
                </c:pt>
                <c:pt idx="12">
                  <c:v>23300.0</c:v>
                </c:pt>
                <c:pt idx="13">
                  <c:v>23200.0</c:v>
                </c:pt>
                <c:pt idx="14">
                  <c:v>23500.0</c:v>
                </c:pt>
                <c:pt idx="15">
                  <c:v>23100.0</c:v>
                </c:pt>
                <c:pt idx="16">
                  <c:v>21600.0</c:v>
                </c:pt>
                <c:pt idx="17">
                  <c:v>21900.0</c:v>
                </c:pt>
                <c:pt idx="18">
                  <c:v>23700.0</c:v>
                </c:pt>
                <c:pt idx="19">
                  <c:v>23700.0</c:v>
                </c:pt>
                <c:pt idx="20">
                  <c:v>24100.0</c:v>
                </c:pt>
                <c:pt idx="21">
                  <c:v>21700.0</c:v>
                </c:pt>
                <c:pt idx="22">
                  <c:v>19700.0</c:v>
                </c:pt>
                <c:pt idx="23">
                  <c:v>17100.0</c:v>
                </c:pt>
              </c:numCache>
            </c:numRef>
          </c:val>
          <c:smooth val="0"/>
        </c:ser>
        <c:ser>
          <c:idx val="6"/>
          <c:order val="4"/>
          <c:tx>
            <c:strRef>
              <c:f>'Dez2010'!$K$5</c:f>
              <c:strCache>
                <c:ptCount val="1"/>
                <c:pt idx="0">
                  <c:v>7/Dez/2010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'Dez2010'!$K$7:$K$30</c:f>
              <c:numCache>
                <c:formatCode>#,##0</c:formatCode>
                <c:ptCount val="24"/>
                <c:pt idx="0">
                  <c:v>15700.0</c:v>
                </c:pt>
                <c:pt idx="1">
                  <c:v>15500.0</c:v>
                </c:pt>
                <c:pt idx="2">
                  <c:v>14900.0</c:v>
                </c:pt>
                <c:pt idx="3">
                  <c:v>14800.0</c:v>
                </c:pt>
                <c:pt idx="4">
                  <c:v>15100.0</c:v>
                </c:pt>
                <c:pt idx="5">
                  <c:v>15900.0</c:v>
                </c:pt>
                <c:pt idx="6">
                  <c:v>17100.0</c:v>
                </c:pt>
                <c:pt idx="7">
                  <c:v>20000.0</c:v>
                </c:pt>
                <c:pt idx="8">
                  <c:v>21500.0</c:v>
                </c:pt>
                <c:pt idx="9">
                  <c:v>23100.0</c:v>
                </c:pt>
                <c:pt idx="10">
                  <c:v>23500.0</c:v>
                </c:pt>
                <c:pt idx="11">
                  <c:v>23800.0</c:v>
                </c:pt>
                <c:pt idx="12">
                  <c:v>23600.0</c:v>
                </c:pt>
                <c:pt idx="13">
                  <c:v>23100.0</c:v>
                </c:pt>
                <c:pt idx="14">
                  <c:v>23300.0</c:v>
                </c:pt>
                <c:pt idx="15">
                  <c:v>22900.0</c:v>
                </c:pt>
                <c:pt idx="16">
                  <c:v>21600.0</c:v>
                </c:pt>
                <c:pt idx="17">
                  <c:v>21400.0</c:v>
                </c:pt>
                <c:pt idx="18">
                  <c:v>24200.0</c:v>
                </c:pt>
                <c:pt idx="19">
                  <c:v>23900.0</c:v>
                </c:pt>
                <c:pt idx="20">
                  <c:v>23100.0</c:v>
                </c:pt>
                <c:pt idx="21">
                  <c:v>21200.0</c:v>
                </c:pt>
                <c:pt idx="22">
                  <c:v>18900.0</c:v>
                </c:pt>
                <c:pt idx="23">
                  <c:v>17000.0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'Dez2010'!$L$5</c:f>
              <c:strCache>
                <c:ptCount val="1"/>
                <c:pt idx="0">
                  <c:v>8/Dez/2010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'Dez2010'!$L$7:$L$30</c:f>
              <c:numCache>
                <c:formatCode>#,##0</c:formatCode>
                <c:ptCount val="24"/>
                <c:pt idx="0">
                  <c:v>15600.0</c:v>
                </c:pt>
                <c:pt idx="1">
                  <c:v>15000.0</c:v>
                </c:pt>
                <c:pt idx="2">
                  <c:v>15000.0</c:v>
                </c:pt>
                <c:pt idx="3">
                  <c:v>14600.0</c:v>
                </c:pt>
                <c:pt idx="4">
                  <c:v>15000.0</c:v>
                </c:pt>
                <c:pt idx="5">
                  <c:v>15200.0</c:v>
                </c:pt>
                <c:pt idx="6">
                  <c:v>16600.0</c:v>
                </c:pt>
                <c:pt idx="7">
                  <c:v>20000.0</c:v>
                </c:pt>
                <c:pt idx="8">
                  <c:v>21500.0</c:v>
                </c:pt>
                <c:pt idx="9">
                  <c:v>22800.0</c:v>
                </c:pt>
                <c:pt idx="10">
                  <c:v>21700.0</c:v>
                </c:pt>
                <c:pt idx="11">
                  <c:v>23700.0</c:v>
                </c:pt>
                <c:pt idx="12">
                  <c:v>23700.0</c:v>
                </c:pt>
                <c:pt idx="13">
                  <c:v>19400.0</c:v>
                </c:pt>
                <c:pt idx="14">
                  <c:v>23000.0</c:v>
                </c:pt>
                <c:pt idx="15">
                  <c:v>22400.0</c:v>
                </c:pt>
                <c:pt idx="16">
                  <c:v>21600.0</c:v>
                </c:pt>
                <c:pt idx="17">
                  <c:v>21300.0</c:v>
                </c:pt>
                <c:pt idx="18">
                  <c:v>22900.0</c:v>
                </c:pt>
                <c:pt idx="19">
                  <c:v>22500.0</c:v>
                </c:pt>
                <c:pt idx="20">
                  <c:v>23000.0</c:v>
                </c:pt>
                <c:pt idx="21">
                  <c:v>21400.0</c:v>
                </c:pt>
                <c:pt idx="22">
                  <c:v>19900.0</c:v>
                </c:pt>
                <c:pt idx="23">
                  <c:v>16900.0</c:v>
                </c:pt>
              </c:numCache>
            </c:numRef>
          </c:val>
          <c:smooth val="0"/>
        </c:ser>
        <c:ser>
          <c:idx val="8"/>
          <c:order val="6"/>
          <c:tx>
            <c:strRef>
              <c:f>'Dez2010'!$M$5</c:f>
              <c:strCache>
                <c:ptCount val="1"/>
                <c:pt idx="0">
                  <c:v>9/Dez/2010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'Dez2010'!$M$7:$M$30</c:f>
              <c:numCache>
                <c:formatCode>#,##0</c:formatCode>
                <c:ptCount val="24"/>
                <c:pt idx="0">
                  <c:v>15700.0</c:v>
                </c:pt>
                <c:pt idx="1">
                  <c:v>15100.0</c:v>
                </c:pt>
                <c:pt idx="2">
                  <c:v>14500.0</c:v>
                </c:pt>
                <c:pt idx="3">
                  <c:v>14500.0</c:v>
                </c:pt>
                <c:pt idx="4">
                  <c:v>14600.0</c:v>
                </c:pt>
                <c:pt idx="5">
                  <c:v>15700.0</c:v>
                </c:pt>
                <c:pt idx="6">
                  <c:v>17100.0</c:v>
                </c:pt>
                <c:pt idx="7">
                  <c:v>19500.0</c:v>
                </c:pt>
                <c:pt idx="8">
                  <c:v>21700.0</c:v>
                </c:pt>
                <c:pt idx="9">
                  <c:v>23000.0</c:v>
                </c:pt>
                <c:pt idx="10">
                  <c:v>22200.0</c:v>
                </c:pt>
                <c:pt idx="11">
                  <c:v>22000.0</c:v>
                </c:pt>
                <c:pt idx="12">
                  <c:v>22200.0</c:v>
                </c:pt>
                <c:pt idx="13">
                  <c:v>21200.0</c:v>
                </c:pt>
                <c:pt idx="14">
                  <c:v>22900.0</c:v>
                </c:pt>
                <c:pt idx="15">
                  <c:v>22200.0</c:v>
                </c:pt>
                <c:pt idx="16">
                  <c:v>22000.0</c:v>
                </c:pt>
                <c:pt idx="17">
                  <c:v>21400.0</c:v>
                </c:pt>
                <c:pt idx="18">
                  <c:v>23300.0</c:v>
                </c:pt>
                <c:pt idx="19">
                  <c:v>23200.0</c:v>
                </c:pt>
                <c:pt idx="20">
                  <c:v>22300.0</c:v>
                </c:pt>
                <c:pt idx="21">
                  <c:v>20800.0</c:v>
                </c:pt>
                <c:pt idx="22">
                  <c:v>18300.0</c:v>
                </c:pt>
                <c:pt idx="23">
                  <c:v>16300.0</c:v>
                </c:pt>
              </c:numCache>
            </c:numRef>
          </c:val>
          <c:smooth val="0"/>
        </c:ser>
        <c:ser>
          <c:idx val="9"/>
          <c:order val="7"/>
          <c:tx>
            <c:strRef>
              <c:f>'Dez2010'!$N$5</c:f>
              <c:strCache>
                <c:ptCount val="1"/>
                <c:pt idx="0">
                  <c:v>10/Dez/2010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'Dez2010'!$N$7:$N$30</c:f>
              <c:numCache>
                <c:formatCode>#,##0</c:formatCode>
                <c:ptCount val="24"/>
                <c:pt idx="0">
                  <c:v>15300.0</c:v>
                </c:pt>
                <c:pt idx="1">
                  <c:v>14500.0</c:v>
                </c:pt>
                <c:pt idx="2">
                  <c:v>14200.0</c:v>
                </c:pt>
                <c:pt idx="3">
                  <c:v>14100.0</c:v>
                </c:pt>
                <c:pt idx="4">
                  <c:v>14100.0</c:v>
                </c:pt>
                <c:pt idx="5">
                  <c:v>14700.0</c:v>
                </c:pt>
                <c:pt idx="6">
                  <c:v>16400.0</c:v>
                </c:pt>
                <c:pt idx="7">
                  <c:v>18600.0</c:v>
                </c:pt>
                <c:pt idx="8">
                  <c:v>21100.0</c:v>
                </c:pt>
                <c:pt idx="9">
                  <c:v>20700.0</c:v>
                </c:pt>
                <c:pt idx="10">
                  <c:v>20900.0</c:v>
                </c:pt>
                <c:pt idx="11">
                  <c:v>21600.0</c:v>
                </c:pt>
                <c:pt idx="12">
                  <c:v>19900.0</c:v>
                </c:pt>
                <c:pt idx="13">
                  <c:v>21400.0</c:v>
                </c:pt>
                <c:pt idx="14">
                  <c:v>21900.0</c:v>
                </c:pt>
                <c:pt idx="15">
                  <c:v>21700.0</c:v>
                </c:pt>
                <c:pt idx="16">
                  <c:v>21000.0</c:v>
                </c:pt>
                <c:pt idx="17">
                  <c:v>22800.0</c:v>
                </c:pt>
                <c:pt idx="18">
                  <c:v>23800.0</c:v>
                </c:pt>
                <c:pt idx="19">
                  <c:v>23600.0</c:v>
                </c:pt>
                <c:pt idx="20">
                  <c:v>22400.0</c:v>
                </c:pt>
                <c:pt idx="21">
                  <c:v>21300.0</c:v>
                </c:pt>
                <c:pt idx="22">
                  <c:v>19400.0</c:v>
                </c:pt>
                <c:pt idx="23">
                  <c:v>17300.0</c:v>
                </c:pt>
              </c:numCache>
            </c:numRef>
          </c:val>
          <c:smooth val="0"/>
        </c:ser>
        <c:ser>
          <c:idx val="11"/>
          <c:order val="8"/>
          <c:tx>
            <c:strRef>
              <c:f>'Dez2010'!$R$5</c:f>
              <c:strCache>
                <c:ptCount val="1"/>
                <c:pt idx="0">
                  <c:v>14/Dez/2010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'Dez2010'!$R$7:$R$30</c:f>
              <c:numCache>
                <c:formatCode>#,##0</c:formatCode>
                <c:ptCount val="24"/>
                <c:pt idx="0">
                  <c:v>15200.0</c:v>
                </c:pt>
                <c:pt idx="1">
                  <c:v>15200.0</c:v>
                </c:pt>
                <c:pt idx="2">
                  <c:v>14900.0</c:v>
                </c:pt>
                <c:pt idx="3">
                  <c:v>14800.0</c:v>
                </c:pt>
                <c:pt idx="4">
                  <c:v>14900.0</c:v>
                </c:pt>
                <c:pt idx="5">
                  <c:v>15400.0</c:v>
                </c:pt>
                <c:pt idx="6">
                  <c:v>17500.0</c:v>
                </c:pt>
                <c:pt idx="7">
                  <c:v>19100.0</c:v>
                </c:pt>
                <c:pt idx="8">
                  <c:v>21500.0</c:v>
                </c:pt>
                <c:pt idx="9">
                  <c:v>22900.0</c:v>
                </c:pt>
                <c:pt idx="10">
                  <c:v>22500.0</c:v>
                </c:pt>
                <c:pt idx="11">
                  <c:v>22300.0</c:v>
                </c:pt>
                <c:pt idx="12">
                  <c:v>21200.0</c:v>
                </c:pt>
                <c:pt idx="13">
                  <c:v>21800.0</c:v>
                </c:pt>
                <c:pt idx="14">
                  <c:v>22300.0</c:v>
                </c:pt>
                <c:pt idx="15">
                  <c:v>21100.0</c:v>
                </c:pt>
                <c:pt idx="16">
                  <c:v>20500.0</c:v>
                </c:pt>
                <c:pt idx="17">
                  <c:v>21600.0</c:v>
                </c:pt>
                <c:pt idx="18">
                  <c:v>23100.0</c:v>
                </c:pt>
                <c:pt idx="19">
                  <c:v>23400.0</c:v>
                </c:pt>
                <c:pt idx="20">
                  <c:v>22000.0</c:v>
                </c:pt>
                <c:pt idx="21">
                  <c:v>20800.0</c:v>
                </c:pt>
                <c:pt idx="22">
                  <c:v>18700.0</c:v>
                </c:pt>
                <c:pt idx="23">
                  <c:v>15900.0</c:v>
                </c:pt>
              </c:numCache>
            </c:numRef>
          </c:val>
          <c:smooth val="0"/>
        </c:ser>
        <c:ser>
          <c:idx val="14"/>
          <c:order val="9"/>
          <c:tx>
            <c:strRef>
              <c:f>'Dez2010'!$U$5</c:f>
              <c:strCache>
                <c:ptCount val="1"/>
                <c:pt idx="0">
                  <c:v>17/Dez/2010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'Dez2010'!$U$7:$U$30</c:f>
              <c:numCache>
                <c:formatCode>#,##0</c:formatCode>
                <c:ptCount val="24"/>
                <c:pt idx="0">
                  <c:v>13285.0</c:v>
                </c:pt>
                <c:pt idx="1">
                  <c:v>12500.0</c:v>
                </c:pt>
                <c:pt idx="2">
                  <c:v>12400.0</c:v>
                </c:pt>
                <c:pt idx="3">
                  <c:v>11800.0</c:v>
                </c:pt>
                <c:pt idx="4">
                  <c:v>12100.0</c:v>
                </c:pt>
                <c:pt idx="5">
                  <c:v>13800.0</c:v>
                </c:pt>
                <c:pt idx="6">
                  <c:v>14700.0</c:v>
                </c:pt>
                <c:pt idx="7">
                  <c:v>16081.0</c:v>
                </c:pt>
                <c:pt idx="8">
                  <c:v>18880.0</c:v>
                </c:pt>
                <c:pt idx="9">
                  <c:v>19353.0</c:v>
                </c:pt>
                <c:pt idx="10">
                  <c:v>18494.0</c:v>
                </c:pt>
                <c:pt idx="11">
                  <c:v>21229.0</c:v>
                </c:pt>
                <c:pt idx="12">
                  <c:v>21492.0</c:v>
                </c:pt>
                <c:pt idx="13">
                  <c:v>21682.0</c:v>
                </c:pt>
                <c:pt idx="14">
                  <c:v>21046.0</c:v>
                </c:pt>
                <c:pt idx="15">
                  <c:v>21275.0</c:v>
                </c:pt>
                <c:pt idx="16">
                  <c:v>19748.0</c:v>
                </c:pt>
                <c:pt idx="17">
                  <c:v>20164.0</c:v>
                </c:pt>
                <c:pt idx="18">
                  <c:v>21395.0</c:v>
                </c:pt>
                <c:pt idx="19">
                  <c:v>21487.0</c:v>
                </c:pt>
                <c:pt idx="20">
                  <c:v>21816.0</c:v>
                </c:pt>
                <c:pt idx="21">
                  <c:v>20311.0</c:v>
                </c:pt>
                <c:pt idx="22">
                  <c:v>18761.0</c:v>
                </c:pt>
                <c:pt idx="23">
                  <c:v>14955.0</c:v>
                </c:pt>
              </c:numCache>
            </c:numRef>
          </c:val>
          <c:smooth val="0"/>
        </c:ser>
        <c:ser>
          <c:idx val="16"/>
          <c:order val="10"/>
          <c:tx>
            <c:strRef>
              <c:f>'Dez2010'!$Y$5</c:f>
              <c:strCache>
                <c:ptCount val="1"/>
                <c:pt idx="0">
                  <c:v>21/Dez/2010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'Dez2010'!$Y$7:$Y$30</c:f>
              <c:numCache>
                <c:formatCode>#,##0</c:formatCode>
                <c:ptCount val="24"/>
                <c:pt idx="0">
                  <c:v>14800.0</c:v>
                </c:pt>
                <c:pt idx="1">
                  <c:v>14200.0</c:v>
                </c:pt>
                <c:pt idx="2">
                  <c:v>13900.0</c:v>
                </c:pt>
                <c:pt idx="3">
                  <c:v>13800.0</c:v>
                </c:pt>
                <c:pt idx="4">
                  <c:v>13800.0</c:v>
                </c:pt>
                <c:pt idx="5">
                  <c:v>15500.0</c:v>
                </c:pt>
                <c:pt idx="6">
                  <c:v>16300.0</c:v>
                </c:pt>
                <c:pt idx="7">
                  <c:v>18100.0</c:v>
                </c:pt>
                <c:pt idx="8">
                  <c:v>20801.0</c:v>
                </c:pt>
                <c:pt idx="9">
                  <c:v>21211.0</c:v>
                </c:pt>
                <c:pt idx="10">
                  <c:v>20458.0</c:v>
                </c:pt>
                <c:pt idx="11">
                  <c:v>23690.0</c:v>
                </c:pt>
                <c:pt idx="12">
                  <c:v>20600.0</c:v>
                </c:pt>
                <c:pt idx="13">
                  <c:v>20700.0</c:v>
                </c:pt>
                <c:pt idx="14">
                  <c:v>21000.0</c:v>
                </c:pt>
                <c:pt idx="15">
                  <c:v>21500.0</c:v>
                </c:pt>
                <c:pt idx="16">
                  <c:v>20600.0</c:v>
                </c:pt>
                <c:pt idx="17">
                  <c:v>19700.0</c:v>
                </c:pt>
                <c:pt idx="18">
                  <c:v>22200.0</c:v>
                </c:pt>
                <c:pt idx="19">
                  <c:v>21800.0</c:v>
                </c:pt>
                <c:pt idx="20">
                  <c:v>21000.0</c:v>
                </c:pt>
                <c:pt idx="21">
                  <c:v>19900.0</c:v>
                </c:pt>
                <c:pt idx="22">
                  <c:v>17400.0</c:v>
                </c:pt>
                <c:pt idx="23">
                  <c:v>15400.0</c:v>
                </c:pt>
              </c:numCache>
            </c:numRef>
          </c:val>
          <c:smooth val="0"/>
        </c:ser>
        <c:ser>
          <c:idx val="17"/>
          <c:order val="11"/>
          <c:tx>
            <c:strRef>
              <c:f>'Dez2010'!$Z$5</c:f>
              <c:strCache>
                <c:ptCount val="1"/>
                <c:pt idx="0">
                  <c:v>22/Dez/2010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'Dez2010'!$Z$7:$Z$30</c:f>
              <c:numCache>
                <c:formatCode>#,##0</c:formatCode>
                <c:ptCount val="24"/>
                <c:pt idx="0">
                  <c:v>14900.0</c:v>
                </c:pt>
                <c:pt idx="1">
                  <c:v>14900.0</c:v>
                </c:pt>
                <c:pt idx="2">
                  <c:v>13200.0</c:v>
                </c:pt>
                <c:pt idx="3">
                  <c:v>13200.0</c:v>
                </c:pt>
                <c:pt idx="4">
                  <c:v>13300.0</c:v>
                </c:pt>
                <c:pt idx="5">
                  <c:v>13700.0</c:v>
                </c:pt>
                <c:pt idx="6">
                  <c:v>14900.0</c:v>
                </c:pt>
                <c:pt idx="7">
                  <c:v>18400.0</c:v>
                </c:pt>
                <c:pt idx="8">
                  <c:v>20100.0</c:v>
                </c:pt>
                <c:pt idx="9">
                  <c:v>19400.0</c:v>
                </c:pt>
                <c:pt idx="10">
                  <c:v>20700.0</c:v>
                </c:pt>
                <c:pt idx="11">
                  <c:v>21200.0</c:v>
                </c:pt>
                <c:pt idx="12">
                  <c:v>20800.0</c:v>
                </c:pt>
                <c:pt idx="13">
                  <c:v>21000.0</c:v>
                </c:pt>
                <c:pt idx="14">
                  <c:v>21200.0</c:v>
                </c:pt>
                <c:pt idx="15">
                  <c:v>21100.0</c:v>
                </c:pt>
                <c:pt idx="16">
                  <c:v>20000.0</c:v>
                </c:pt>
                <c:pt idx="17">
                  <c:v>20400.0</c:v>
                </c:pt>
                <c:pt idx="18">
                  <c:v>22900.0</c:v>
                </c:pt>
                <c:pt idx="19">
                  <c:v>22600.0</c:v>
                </c:pt>
                <c:pt idx="20">
                  <c:v>22000.0</c:v>
                </c:pt>
                <c:pt idx="21">
                  <c:v>20500.0</c:v>
                </c:pt>
                <c:pt idx="22">
                  <c:v>17500.0</c:v>
                </c:pt>
                <c:pt idx="23">
                  <c:v>16200.0</c:v>
                </c:pt>
              </c:numCache>
            </c:numRef>
          </c:val>
          <c:smooth val="0"/>
        </c:ser>
        <c:ser>
          <c:idx val="18"/>
          <c:order val="12"/>
          <c:tx>
            <c:strRef>
              <c:f>'Dez2010'!$AA$5</c:f>
              <c:strCache>
                <c:ptCount val="1"/>
                <c:pt idx="0">
                  <c:v>23/Dez/2010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'Dez2010'!$AA$7:$AA$30</c:f>
              <c:numCache>
                <c:formatCode>#,##0</c:formatCode>
                <c:ptCount val="24"/>
                <c:pt idx="0">
                  <c:v>13700.0</c:v>
                </c:pt>
                <c:pt idx="1">
                  <c:v>14300.0</c:v>
                </c:pt>
                <c:pt idx="2">
                  <c:v>12800.0</c:v>
                </c:pt>
                <c:pt idx="3">
                  <c:v>12600.0</c:v>
                </c:pt>
                <c:pt idx="4">
                  <c:v>12700.0</c:v>
                </c:pt>
                <c:pt idx="5">
                  <c:v>13200.0</c:v>
                </c:pt>
                <c:pt idx="6">
                  <c:v>14500.0</c:v>
                </c:pt>
                <c:pt idx="7">
                  <c:v>18400.0</c:v>
                </c:pt>
                <c:pt idx="8">
                  <c:v>20418.0</c:v>
                </c:pt>
                <c:pt idx="9">
                  <c:v>19562.0</c:v>
                </c:pt>
                <c:pt idx="10">
                  <c:v>20511.0</c:v>
                </c:pt>
                <c:pt idx="11">
                  <c:v>21481.0</c:v>
                </c:pt>
                <c:pt idx="12">
                  <c:v>20737.0</c:v>
                </c:pt>
                <c:pt idx="13">
                  <c:v>20517.0</c:v>
                </c:pt>
                <c:pt idx="14">
                  <c:v>21313.0</c:v>
                </c:pt>
                <c:pt idx="15">
                  <c:v>20675.0</c:v>
                </c:pt>
                <c:pt idx="16">
                  <c:v>19500.0</c:v>
                </c:pt>
                <c:pt idx="17">
                  <c:v>20900.0</c:v>
                </c:pt>
                <c:pt idx="18">
                  <c:v>23800.0</c:v>
                </c:pt>
                <c:pt idx="19">
                  <c:v>23100.0</c:v>
                </c:pt>
                <c:pt idx="20">
                  <c:v>22200.0</c:v>
                </c:pt>
                <c:pt idx="21">
                  <c:v>21000.0</c:v>
                </c:pt>
                <c:pt idx="22">
                  <c:v>19100.0</c:v>
                </c:pt>
                <c:pt idx="23">
                  <c:v>16700.0</c:v>
                </c:pt>
              </c:numCache>
            </c:numRef>
          </c:val>
          <c:smooth val="0"/>
        </c:ser>
        <c:ser>
          <c:idx val="20"/>
          <c:order val="13"/>
          <c:tx>
            <c:strRef>
              <c:f>'Dez2010'!$AE$5</c:f>
              <c:strCache>
                <c:ptCount val="1"/>
                <c:pt idx="0">
                  <c:v>27/Dez/2010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'Dez2010'!$AE$7:$AE$30</c:f>
              <c:numCache>
                <c:formatCode>#,##0</c:formatCode>
                <c:ptCount val="24"/>
                <c:pt idx="0">
                  <c:v>14500.0</c:v>
                </c:pt>
                <c:pt idx="1">
                  <c:v>13900.0</c:v>
                </c:pt>
                <c:pt idx="2">
                  <c:v>13500.0</c:v>
                </c:pt>
                <c:pt idx="3">
                  <c:v>13500.0</c:v>
                </c:pt>
                <c:pt idx="4">
                  <c:v>13500.0</c:v>
                </c:pt>
                <c:pt idx="5">
                  <c:v>13800.0</c:v>
                </c:pt>
                <c:pt idx="6">
                  <c:v>14900.0</c:v>
                </c:pt>
                <c:pt idx="7">
                  <c:v>17100.0</c:v>
                </c:pt>
                <c:pt idx="8">
                  <c:v>20300.0</c:v>
                </c:pt>
                <c:pt idx="9">
                  <c:v>20700.0</c:v>
                </c:pt>
                <c:pt idx="10">
                  <c:v>21000.0</c:v>
                </c:pt>
                <c:pt idx="11">
                  <c:v>21300.0</c:v>
                </c:pt>
                <c:pt idx="12">
                  <c:v>21300.0</c:v>
                </c:pt>
                <c:pt idx="13">
                  <c:v>21100.0</c:v>
                </c:pt>
                <c:pt idx="14">
                  <c:v>21100.0</c:v>
                </c:pt>
                <c:pt idx="15">
                  <c:v>20700.0</c:v>
                </c:pt>
                <c:pt idx="16">
                  <c:v>20200.0</c:v>
                </c:pt>
                <c:pt idx="17">
                  <c:v>20000.0</c:v>
                </c:pt>
                <c:pt idx="18">
                  <c:v>23000.0</c:v>
                </c:pt>
                <c:pt idx="19">
                  <c:v>22700.0</c:v>
                </c:pt>
                <c:pt idx="20">
                  <c:v>21700.0</c:v>
                </c:pt>
                <c:pt idx="21">
                  <c:v>20500.0</c:v>
                </c:pt>
                <c:pt idx="22">
                  <c:v>18100.0</c:v>
                </c:pt>
                <c:pt idx="23">
                  <c:v>16000.0</c:v>
                </c:pt>
              </c:numCache>
            </c:numRef>
          </c:val>
          <c:smooth val="0"/>
        </c:ser>
        <c:ser>
          <c:idx val="21"/>
          <c:order val="14"/>
          <c:tx>
            <c:strRef>
              <c:f>'Dez2010'!$AF$5</c:f>
              <c:strCache>
                <c:ptCount val="1"/>
                <c:pt idx="0">
                  <c:v>28/Dez/2010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'Dez2010'!$AF$7:$AF$30</c:f>
              <c:numCache>
                <c:formatCode>#,##0</c:formatCode>
                <c:ptCount val="24"/>
                <c:pt idx="0">
                  <c:v>15000.0</c:v>
                </c:pt>
                <c:pt idx="1">
                  <c:v>14400.0</c:v>
                </c:pt>
                <c:pt idx="2">
                  <c:v>14200.0</c:v>
                </c:pt>
                <c:pt idx="3">
                  <c:v>13900.0</c:v>
                </c:pt>
                <c:pt idx="4">
                  <c:v>13900.0</c:v>
                </c:pt>
                <c:pt idx="5">
                  <c:v>14200.0</c:v>
                </c:pt>
                <c:pt idx="6">
                  <c:v>15200.0</c:v>
                </c:pt>
                <c:pt idx="7">
                  <c:v>15900.0</c:v>
                </c:pt>
                <c:pt idx="8">
                  <c:v>20900.0</c:v>
                </c:pt>
                <c:pt idx="9">
                  <c:v>21200.0</c:v>
                </c:pt>
                <c:pt idx="10">
                  <c:v>21300.0</c:v>
                </c:pt>
                <c:pt idx="11">
                  <c:v>21300.0</c:v>
                </c:pt>
                <c:pt idx="12">
                  <c:v>21500.0</c:v>
                </c:pt>
                <c:pt idx="13">
                  <c:v>21600.0</c:v>
                </c:pt>
                <c:pt idx="14">
                  <c:v>21300.0</c:v>
                </c:pt>
                <c:pt idx="15">
                  <c:v>20700.0</c:v>
                </c:pt>
                <c:pt idx="16">
                  <c:v>20100.0</c:v>
                </c:pt>
                <c:pt idx="17">
                  <c:v>19500.0</c:v>
                </c:pt>
                <c:pt idx="18">
                  <c:v>22700.0</c:v>
                </c:pt>
                <c:pt idx="19">
                  <c:v>22400.0</c:v>
                </c:pt>
                <c:pt idx="20">
                  <c:v>21700.0</c:v>
                </c:pt>
                <c:pt idx="21">
                  <c:v>20300.0</c:v>
                </c:pt>
                <c:pt idx="22">
                  <c:v>17800.0</c:v>
                </c:pt>
                <c:pt idx="23">
                  <c:v>15900.0</c:v>
                </c:pt>
              </c:numCache>
            </c:numRef>
          </c:val>
          <c:smooth val="0"/>
        </c:ser>
        <c:ser>
          <c:idx val="22"/>
          <c:order val="15"/>
          <c:tx>
            <c:strRef>
              <c:f>'Dez2010'!$AP$4:$AP$5</c:f>
              <c:strCache>
                <c:ptCount val="1"/>
                <c:pt idx="0">
                  <c:v>Máxima dias Semana</c:v>
                </c:pt>
              </c:strCache>
            </c:strRef>
          </c:tx>
          <c:val>
            <c:numRef>
              <c:f>'Dez2010'!$AP$7:$AP$30</c:f>
              <c:numCache>
                <c:formatCode>#,##0</c:formatCode>
                <c:ptCount val="24"/>
                <c:pt idx="0">
                  <c:v>15700.0</c:v>
                </c:pt>
                <c:pt idx="1">
                  <c:v>15500.0</c:v>
                </c:pt>
                <c:pt idx="2">
                  <c:v>15000.0</c:v>
                </c:pt>
                <c:pt idx="3">
                  <c:v>15000.0</c:v>
                </c:pt>
                <c:pt idx="4">
                  <c:v>16700.0</c:v>
                </c:pt>
                <c:pt idx="5">
                  <c:v>15900.0</c:v>
                </c:pt>
                <c:pt idx="6">
                  <c:v>17500.0</c:v>
                </c:pt>
                <c:pt idx="7">
                  <c:v>20000.0</c:v>
                </c:pt>
                <c:pt idx="8">
                  <c:v>23200.0</c:v>
                </c:pt>
                <c:pt idx="9">
                  <c:v>23300.0</c:v>
                </c:pt>
                <c:pt idx="10">
                  <c:v>23500.0</c:v>
                </c:pt>
                <c:pt idx="11">
                  <c:v>24000.0</c:v>
                </c:pt>
                <c:pt idx="12">
                  <c:v>23700.0</c:v>
                </c:pt>
                <c:pt idx="13">
                  <c:v>23400.0</c:v>
                </c:pt>
                <c:pt idx="14">
                  <c:v>24200.0</c:v>
                </c:pt>
                <c:pt idx="15">
                  <c:v>23100.0</c:v>
                </c:pt>
                <c:pt idx="16">
                  <c:v>22000.0</c:v>
                </c:pt>
                <c:pt idx="17">
                  <c:v>22800.0</c:v>
                </c:pt>
                <c:pt idx="18">
                  <c:v>24200.0</c:v>
                </c:pt>
                <c:pt idx="19">
                  <c:v>24100.0</c:v>
                </c:pt>
                <c:pt idx="20">
                  <c:v>24100.0</c:v>
                </c:pt>
                <c:pt idx="21">
                  <c:v>22579.0</c:v>
                </c:pt>
                <c:pt idx="22">
                  <c:v>22041.0</c:v>
                </c:pt>
                <c:pt idx="23">
                  <c:v>20847.0</c:v>
                </c:pt>
              </c:numCache>
            </c:numRef>
          </c:val>
          <c:smooth val="0"/>
        </c:ser>
        <c:ser>
          <c:idx val="23"/>
          <c:order val="16"/>
          <c:tx>
            <c:strRef>
              <c:f>'Dez2010'!$AG$5</c:f>
              <c:strCache>
                <c:ptCount val="1"/>
                <c:pt idx="0">
                  <c:v>29/Dez/2010</c:v>
                </c:pt>
              </c:strCache>
            </c:strRef>
          </c:tx>
          <c:val>
            <c:numRef>
              <c:f>'Dez2010'!$AG$7:$AG$30</c:f>
              <c:numCache>
                <c:formatCode>#,##0</c:formatCode>
                <c:ptCount val="24"/>
                <c:pt idx="0">
                  <c:v>14900.0</c:v>
                </c:pt>
                <c:pt idx="1">
                  <c:v>14500.0</c:v>
                </c:pt>
                <c:pt idx="2">
                  <c:v>14200.0</c:v>
                </c:pt>
                <c:pt idx="3">
                  <c:v>13900.0</c:v>
                </c:pt>
                <c:pt idx="4">
                  <c:v>13900.0</c:v>
                </c:pt>
                <c:pt idx="5">
                  <c:v>14100.0</c:v>
                </c:pt>
                <c:pt idx="6">
                  <c:v>15400.0</c:v>
                </c:pt>
                <c:pt idx="7">
                  <c:v>17200.0</c:v>
                </c:pt>
                <c:pt idx="8">
                  <c:v>20500.0</c:v>
                </c:pt>
                <c:pt idx="9">
                  <c:v>20900.0</c:v>
                </c:pt>
                <c:pt idx="10">
                  <c:v>21200.0</c:v>
                </c:pt>
                <c:pt idx="11">
                  <c:v>20800.0</c:v>
                </c:pt>
                <c:pt idx="12">
                  <c:v>20700.0</c:v>
                </c:pt>
                <c:pt idx="13">
                  <c:v>20400.0</c:v>
                </c:pt>
                <c:pt idx="14">
                  <c:v>20800.0</c:v>
                </c:pt>
                <c:pt idx="15">
                  <c:v>21000.0</c:v>
                </c:pt>
                <c:pt idx="16">
                  <c:v>19800.0</c:v>
                </c:pt>
                <c:pt idx="17">
                  <c:v>20700.0</c:v>
                </c:pt>
                <c:pt idx="18">
                  <c:v>22400.0</c:v>
                </c:pt>
                <c:pt idx="19">
                  <c:v>22700.0</c:v>
                </c:pt>
                <c:pt idx="20">
                  <c:v>21700.0</c:v>
                </c:pt>
                <c:pt idx="21">
                  <c:v>17100.0</c:v>
                </c:pt>
                <c:pt idx="22">
                  <c:v>18400.0</c:v>
                </c:pt>
                <c:pt idx="23">
                  <c:v>16200.0</c:v>
                </c:pt>
              </c:numCache>
            </c:numRef>
          </c:val>
          <c:smooth val="0"/>
        </c:ser>
        <c:ser>
          <c:idx val="24"/>
          <c:order val="17"/>
          <c:tx>
            <c:strRef>
              <c:f>'Dez2010'!$AH$5</c:f>
              <c:strCache>
                <c:ptCount val="1"/>
                <c:pt idx="0">
                  <c:v>30/Dez/2010</c:v>
                </c:pt>
              </c:strCache>
            </c:strRef>
          </c:tx>
          <c:val>
            <c:numRef>
              <c:f>'Dez2010'!$AH$7:$AH$30</c:f>
              <c:numCache>
                <c:formatCode>#,##0</c:formatCode>
                <c:ptCount val="24"/>
                <c:pt idx="0">
                  <c:v>14900.0</c:v>
                </c:pt>
                <c:pt idx="1">
                  <c:v>14400.0</c:v>
                </c:pt>
                <c:pt idx="2">
                  <c:v>14100.0</c:v>
                </c:pt>
                <c:pt idx="3">
                  <c:v>14100.0</c:v>
                </c:pt>
                <c:pt idx="4">
                  <c:v>14000.0</c:v>
                </c:pt>
                <c:pt idx="5">
                  <c:v>14400.0</c:v>
                </c:pt>
                <c:pt idx="6">
                  <c:v>15500.0</c:v>
                </c:pt>
                <c:pt idx="7">
                  <c:v>16500.0</c:v>
                </c:pt>
                <c:pt idx="8">
                  <c:v>20410.0</c:v>
                </c:pt>
                <c:pt idx="9">
                  <c:v>21186.0</c:v>
                </c:pt>
                <c:pt idx="10">
                  <c:v>22456.0</c:v>
                </c:pt>
                <c:pt idx="11">
                  <c:v>21479.0</c:v>
                </c:pt>
                <c:pt idx="12">
                  <c:v>19739.0</c:v>
                </c:pt>
                <c:pt idx="13">
                  <c:v>20456.0</c:v>
                </c:pt>
                <c:pt idx="14">
                  <c:v>20839.0</c:v>
                </c:pt>
                <c:pt idx="15">
                  <c:v>20481.0</c:v>
                </c:pt>
                <c:pt idx="16">
                  <c:v>19947.0</c:v>
                </c:pt>
                <c:pt idx="17">
                  <c:v>19541.0</c:v>
                </c:pt>
                <c:pt idx="18">
                  <c:v>22854.0</c:v>
                </c:pt>
                <c:pt idx="19">
                  <c:v>22971.0</c:v>
                </c:pt>
                <c:pt idx="20">
                  <c:v>23157.0</c:v>
                </c:pt>
                <c:pt idx="21">
                  <c:v>20741.0</c:v>
                </c:pt>
                <c:pt idx="22">
                  <c:v>18778.0</c:v>
                </c:pt>
                <c:pt idx="23">
                  <c:v>17700.0</c:v>
                </c:pt>
              </c:numCache>
            </c:numRef>
          </c:val>
          <c:smooth val="0"/>
        </c:ser>
        <c:ser>
          <c:idx val="26"/>
          <c:order val="18"/>
          <c:tx>
            <c:strRef>
              <c:f>'Dez2010'!$AL$5</c:f>
              <c:strCache>
                <c:ptCount val="1"/>
              </c:strCache>
            </c:strRef>
          </c:tx>
          <c:val>
            <c:numRef>
              <c:f>'Dez2010'!$AL$7:$AL$30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2221864"/>
        <c:axId val="-2062224824"/>
      </c:lineChart>
      <c:catAx>
        <c:axId val="-2062221864"/>
        <c:scaling>
          <c:orientation val="minMax"/>
        </c:scaling>
        <c:delete val="0"/>
        <c:axPos val="b"/>
        <c:majorTickMark val="none"/>
        <c:minorTickMark val="none"/>
        <c:tickLblPos val="nextTo"/>
        <c:crossAx val="-2062224824"/>
        <c:crosses val="autoZero"/>
        <c:auto val="1"/>
        <c:lblAlgn val="ctr"/>
        <c:lblOffset val="100"/>
        <c:noMultiLvlLbl val="0"/>
      </c:catAx>
      <c:valAx>
        <c:axId val="-20622248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22218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-SABADOS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0"/>
          <c:order val="0"/>
          <c:tx>
            <c:strRef>
              <c:f>'Dez2010'!$V$5</c:f>
              <c:strCache>
                <c:ptCount val="1"/>
                <c:pt idx="0">
                  <c:v>18/Dez/2010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'Dez2010'!$V$7:$V$30</c:f>
              <c:numCache>
                <c:formatCode>#,##0</c:formatCode>
                <c:ptCount val="24"/>
                <c:pt idx="0">
                  <c:v>15315.0</c:v>
                </c:pt>
                <c:pt idx="1">
                  <c:v>14638.0</c:v>
                </c:pt>
                <c:pt idx="2">
                  <c:v>14225.0</c:v>
                </c:pt>
                <c:pt idx="3">
                  <c:v>14139.0</c:v>
                </c:pt>
                <c:pt idx="4">
                  <c:v>13944.0</c:v>
                </c:pt>
                <c:pt idx="5">
                  <c:v>14328.0</c:v>
                </c:pt>
                <c:pt idx="6">
                  <c:v>14853.0</c:v>
                </c:pt>
                <c:pt idx="7">
                  <c:v>15983.0</c:v>
                </c:pt>
                <c:pt idx="8">
                  <c:v>17330.0</c:v>
                </c:pt>
                <c:pt idx="9">
                  <c:v>18077.0</c:v>
                </c:pt>
                <c:pt idx="10">
                  <c:v>18750.0</c:v>
                </c:pt>
                <c:pt idx="11">
                  <c:v>18568.0</c:v>
                </c:pt>
                <c:pt idx="12">
                  <c:v>18463.0</c:v>
                </c:pt>
                <c:pt idx="13">
                  <c:v>17350.0</c:v>
                </c:pt>
                <c:pt idx="14">
                  <c:v>17460.0</c:v>
                </c:pt>
                <c:pt idx="15">
                  <c:v>17935.0</c:v>
                </c:pt>
                <c:pt idx="16">
                  <c:v>17391.0</c:v>
                </c:pt>
                <c:pt idx="17">
                  <c:v>17613.0</c:v>
                </c:pt>
                <c:pt idx="18">
                  <c:v>20101.0</c:v>
                </c:pt>
                <c:pt idx="19">
                  <c:v>22102.0</c:v>
                </c:pt>
                <c:pt idx="20">
                  <c:v>22137.0</c:v>
                </c:pt>
                <c:pt idx="21">
                  <c:v>19666.0</c:v>
                </c:pt>
                <c:pt idx="22">
                  <c:v>17966.0</c:v>
                </c:pt>
                <c:pt idx="23">
                  <c:v>16664.0</c:v>
                </c:pt>
              </c:numCache>
            </c:numRef>
          </c:val>
          <c:smooth val="0"/>
        </c:ser>
        <c:ser>
          <c:idx val="22"/>
          <c:order val="1"/>
          <c:tx>
            <c:strRef>
              <c:f>'Dez2010'!$AQ$4:$AQ$5</c:f>
              <c:strCache>
                <c:ptCount val="1"/>
                <c:pt idx="0">
                  <c:v>Máxima Sabads</c:v>
                </c:pt>
              </c:strCache>
            </c:strRef>
          </c:tx>
          <c:val>
            <c:numRef>
              <c:f>'Dez2010'!$AQ$7:$AQ$30</c:f>
              <c:numCache>
                <c:formatCode>#,##0</c:formatCode>
                <c:ptCount val="24"/>
                <c:pt idx="0">
                  <c:v>16300.0</c:v>
                </c:pt>
                <c:pt idx="1">
                  <c:v>15600.0</c:v>
                </c:pt>
                <c:pt idx="2">
                  <c:v>15600.0</c:v>
                </c:pt>
                <c:pt idx="3">
                  <c:v>14900.0</c:v>
                </c:pt>
                <c:pt idx="4">
                  <c:v>14800.0</c:v>
                </c:pt>
                <c:pt idx="5">
                  <c:v>15000.0</c:v>
                </c:pt>
                <c:pt idx="6">
                  <c:v>16000.0</c:v>
                </c:pt>
                <c:pt idx="7">
                  <c:v>15983.0</c:v>
                </c:pt>
                <c:pt idx="8">
                  <c:v>18000.0</c:v>
                </c:pt>
                <c:pt idx="9">
                  <c:v>18600.0</c:v>
                </c:pt>
                <c:pt idx="10">
                  <c:v>19000.0</c:v>
                </c:pt>
                <c:pt idx="11">
                  <c:v>20700.0</c:v>
                </c:pt>
                <c:pt idx="12">
                  <c:v>19900.0</c:v>
                </c:pt>
                <c:pt idx="13">
                  <c:v>19800.0</c:v>
                </c:pt>
                <c:pt idx="14">
                  <c:v>19300.0</c:v>
                </c:pt>
                <c:pt idx="15">
                  <c:v>18300.0</c:v>
                </c:pt>
                <c:pt idx="16">
                  <c:v>17500.0</c:v>
                </c:pt>
                <c:pt idx="17">
                  <c:v>18500.0</c:v>
                </c:pt>
                <c:pt idx="18">
                  <c:v>21700.0</c:v>
                </c:pt>
                <c:pt idx="19">
                  <c:v>22102.0</c:v>
                </c:pt>
                <c:pt idx="20">
                  <c:v>22137.0</c:v>
                </c:pt>
                <c:pt idx="21">
                  <c:v>20500.0</c:v>
                </c:pt>
                <c:pt idx="22">
                  <c:v>18100.0</c:v>
                </c:pt>
                <c:pt idx="23">
                  <c:v>18000.0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'Dez2010'!$AJ$5</c:f>
              <c:strCache>
                <c:ptCount val="1"/>
                <c:pt idx="0">
                  <c:v>1/Jan/2011</c:v>
                </c:pt>
              </c:strCache>
            </c:strRef>
          </c:tx>
          <c:val>
            <c:numRef>
              <c:f>'Dez2010'!$AJ$7:$AJ$30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2241032"/>
        <c:axId val="-2062244024"/>
      </c:lineChart>
      <c:catAx>
        <c:axId val="-2062241032"/>
        <c:scaling>
          <c:orientation val="minMax"/>
        </c:scaling>
        <c:delete val="0"/>
        <c:axPos val="b"/>
        <c:majorTickMark val="none"/>
        <c:minorTickMark val="none"/>
        <c:tickLblPos val="nextTo"/>
        <c:crossAx val="-2062244024"/>
        <c:crosses val="autoZero"/>
        <c:auto val="1"/>
        <c:lblAlgn val="ctr"/>
        <c:lblOffset val="100"/>
        <c:noMultiLvlLbl val="0"/>
      </c:catAx>
      <c:valAx>
        <c:axId val="-20622440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22410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-DOMINGOS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'Dez2010'!$B$5</c:f>
              <c:strCache>
                <c:ptCount val="1"/>
                <c:pt idx="0">
                  <c:v>1/Ago/2010</c:v>
                </c:pt>
              </c:strCache>
            </c:strRef>
          </c:tx>
          <c:val>
            <c:numRef>
              <c:f>'Dez2010'!$B$7:$B$30</c:f>
            </c:numRef>
          </c:val>
          <c:smooth val="0"/>
        </c:ser>
        <c:ser>
          <c:idx val="20"/>
          <c:order val="1"/>
          <c:tx>
            <c:strRef>
              <c:f>'Dez2010'!$W$5</c:f>
              <c:strCache>
                <c:ptCount val="1"/>
                <c:pt idx="0">
                  <c:v>19/Dez/2010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'Dez2010'!$W$7:$W$30</c:f>
              <c:numCache>
                <c:formatCode>#,##0</c:formatCode>
                <c:ptCount val="24"/>
                <c:pt idx="0">
                  <c:v>15066.0</c:v>
                </c:pt>
                <c:pt idx="1">
                  <c:v>14454.0</c:v>
                </c:pt>
                <c:pt idx="2">
                  <c:v>14049.0</c:v>
                </c:pt>
                <c:pt idx="3">
                  <c:v>13948.0</c:v>
                </c:pt>
                <c:pt idx="4">
                  <c:v>13658.0</c:v>
                </c:pt>
                <c:pt idx="5">
                  <c:v>13850.0</c:v>
                </c:pt>
                <c:pt idx="6">
                  <c:v>13870.0</c:v>
                </c:pt>
                <c:pt idx="7">
                  <c:v>14220.0</c:v>
                </c:pt>
                <c:pt idx="8">
                  <c:v>16008.0</c:v>
                </c:pt>
                <c:pt idx="9">
                  <c:v>15061.0</c:v>
                </c:pt>
                <c:pt idx="10">
                  <c:v>16149.0</c:v>
                </c:pt>
                <c:pt idx="11">
                  <c:v>16529.0</c:v>
                </c:pt>
                <c:pt idx="12">
                  <c:v>17838.0</c:v>
                </c:pt>
                <c:pt idx="13">
                  <c:v>17288.0</c:v>
                </c:pt>
                <c:pt idx="14">
                  <c:v>17776.0</c:v>
                </c:pt>
                <c:pt idx="15">
                  <c:v>17156.0</c:v>
                </c:pt>
                <c:pt idx="16">
                  <c:v>16482.0</c:v>
                </c:pt>
                <c:pt idx="17">
                  <c:v>18520.0</c:v>
                </c:pt>
                <c:pt idx="18">
                  <c:v>20700.0</c:v>
                </c:pt>
                <c:pt idx="19">
                  <c:v>22000.0</c:v>
                </c:pt>
                <c:pt idx="20">
                  <c:v>21400.0</c:v>
                </c:pt>
                <c:pt idx="21">
                  <c:v>18700.0</c:v>
                </c:pt>
                <c:pt idx="22">
                  <c:v>17000.0</c:v>
                </c:pt>
                <c:pt idx="23">
                  <c:v>15700.0</c:v>
                </c:pt>
              </c:numCache>
            </c:numRef>
          </c:val>
          <c:smooth val="0"/>
        </c:ser>
        <c:ser>
          <c:idx val="21"/>
          <c:order val="2"/>
          <c:tx>
            <c:strRef>
              <c:f>'Dez2010'!$AD$5</c:f>
              <c:strCache>
                <c:ptCount val="1"/>
                <c:pt idx="0">
                  <c:v>26/Dez/2010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'Dez2010'!$AD$7:$AD$30</c:f>
              <c:numCache>
                <c:formatCode>#,##0</c:formatCode>
                <c:ptCount val="24"/>
                <c:pt idx="0">
                  <c:v>14900.0</c:v>
                </c:pt>
                <c:pt idx="1">
                  <c:v>14500.0</c:v>
                </c:pt>
                <c:pt idx="2">
                  <c:v>14200.0</c:v>
                </c:pt>
                <c:pt idx="3">
                  <c:v>13900.0</c:v>
                </c:pt>
                <c:pt idx="4">
                  <c:v>13600.0</c:v>
                </c:pt>
                <c:pt idx="5">
                  <c:v>13600.0</c:v>
                </c:pt>
                <c:pt idx="6">
                  <c:v>13600.0</c:v>
                </c:pt>
                <c:pt idx="7">
                  <c:v>13900.0</c:v>
                </c:pt>
                <c:pt idx="8">
                  <c:v>15000.0</c:v>
                </c:pt>
                <c:pt idx="9">
                  <c:v>15800.0</c:v>
                </c:pt>
                <c:pt idx="10">
                  <c:v>16200.0</c:v>
                </c:pt>
                <c:pt idx="11">
                  <c:v>16700.0</c:v>
                </c:pt>
                <c:pt idx="12">
                  <c:v>16800.0</c:v>
                </c:pt>
                <c:pt idx="13">
                  <c:v>16400.0</c:v>
                </c:pt>
                <c:pt idx="14">
                  <c:v>16300.0</c:v>
                </c:pt>
                <c:pt idx="15">
                  <c:v>15900.0</c:v>
                </c:pt>
                <c:pt idx="16">
                  <c:v>16200.0</c:v>
                </c:pt>
                <c:pt idx="17">
                  <c:v>16400.0</c:v>
                </c:pt>
                <c:pt idx="18">
                  <c:v>20200.0</c:v>
                </c:pt>
                <c:pt idx="19">
                  <c:v>20600.0</c:v>
                </c:pt>
                <c:pt idx="20">
                  <c:v>20100.0</c:v>
                </c:pt>
                <c:pt idx="21">
                  <c:v>16200.0</c:v>
                </c:pt>
                <c:pt idx="22">
                  <c:v>15600.0</c:v>
                </c:pt>
                <c:pt idx="23">
                  <c:v>15600.0</c:v>
                </c:pt>
              </c:numCache>
            </c:numRef>
          </c:val>
          <c:smooth val="0"/>
        </c:ser>
        <c:ser>
          <c:idx val="22"/>
          <c:order val="3"/>
          <c:tx>
            <c:strRef>
              <c:f>'Dez2010'!$AR$4:$AR$5</c:f>
              <c:strCache>
                <c:ptCount val="1"/>
                <c:pt idx="0">
                  <c:v>Máxima Domingos</c:v>
                </c:pt>
              </c:strCache>
            </c:strRef>
          </c:tx>
          <c:val>
            <c:numRef>
              <c:f>'Dez2010'!$AR$7:$AR$30</c:f>
              <c:numCache>
                <c:formatCode>#,##0</c:formatCode>
                <c:ptCount val="24"/>
                <c:pt idx="0">
                  <c:v>16500.0</c:v>
                </c:pt>
                <c:pt idx="1">
                  <c:v>14700.0</c:v>
                </c:pt>
                <c:pt idx="2">
                  <c:v>14900.0</c:v>
                </c:pt>
                <c:pt idx="3">
                  <c:v>13948.0</c:v>
                </c:pt>
                <c:pt idx="4">
                  <c:v>13658.0</c:v>
                </c:pt>
                <c:pt idx="5">
                  <c:v>13850.0</c:v>
                </c:pt>
                <c:pt idx="6">
                  <c:v>13870.0</c:v>
                </c:pt>
                <c:pt idx="7">
                  <c:v>14220.0</c:v>
                </c:pt>
                <c:pt idx="8">
                  <c:v>17300.0</c:v>
                </c:pt>
                <c:pt idx="9">
                  <c:v>16500.0</c:v>
                </c:pt>
                <c:pt idx="10">
                  <c:v>16600.0</c:v>
                </c:pt>
                <c:pt idx="11">
                  <c:v>17000.0</c:v>
                </c:pt>
                <c:pt idx="12">
                  <c:v>18100.0</c:v>
                </c:pt>
                <c:pt idx="13">
                  <c:v>18400.0</c:v>
                </c:pt>
                <c:pt idx="14">
                  <c:v>17800.0</c:v>
                </c:pt>
                <c:pt idx="15">
                  <c:v>17400.0</c:v>
                </c:pt>
                <c:pt idx="16">
                  <c:v>17200.0</c:v>
                </c:pt>
                <c:pt idx="17">
                  <c:v>18520.0</c:v>
                </c:pt>
                <c:pt idx="18">
                  <c:v>21800.0</c:v>
                </c:pt>
                <c:pt idx="19">
                  <c:v>22100.0</c:v>
                </c:pt>
                <c:pt idx="20">
                  <c:v>21500.0</c:v>
                </c:pt>
                <c:pt idx="21">
                  <c:v>20200.0</c:v>
                </c:pt>
                <c:pt idx="22">
                  <c:v>18000.0</c:v>
                </c:pt>
                <c:pt idx="23">
                  <c:v>16300.0</c:v>
                </c:pt>
              </c:numCache>
            </c:numRef>
          </c:val>
          <c:smooth val="0"/>
        </c:ser>
        <c:ser>
          <c:idx val="1"/>
          <c:order val="4"/>
          <c:tx>
            <c:strRef>
              <c:f>'Dez2010'!$AK$5</c:f>
              <c:strCache>
                <c:ptCount val="1"/>
                <c:pt idx="0">
                  <c:v>2/Jan/2011</c:v>
                </c:pt>
              </c:strCache>
            </c:strRef>
          </c:tx>
          <c:val>
            <c:numRef>
              <c:f>'Dez2010'!$AK$7:$AK$30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2289624"/>
        <c:axId val="-2062292696"/>
      </c:lineChart>
      <c:catAx>
        <c:axId val="-2062289624"/>
        <c:scaling>
          <c:orientation val="minMax"/>
        </c:scaling>
        <c:delete val="0"/>
        <c:axPos val="b"/>
        <c:majorTickMark val="none"/>
        <c:minorTickMark val="none"/>
        <c:tickLblPos val="nextTo"/>
        <c:crossAx val="-2062292696"/>
        <c:crosses val="autoZero"/>
        <c:auto val="1"/>
        <c:lblAlgn val="ctr"/>
        <c:lblOffset val="100"/>
        <c:noMultiLvlLbl val="0"/>
      </c:catAx>
      <c:valAx>
        <c:axId val="-20622926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2289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Diagrama de Carga- DIAS DE SEMANA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'Dez2010'!$C$5</c:f>
              <c:strCache>
                <c:ptCount val="1"/>
                <c:pt idx="0">
                  <c:v>2/Ago/2010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'Dez2010'!$C$7:$C$30</c:f>
            </c:numRef>
          </c:val>
          <c:smooth val="0"/>
        </c:ser>
        <c:ser>
          <c:idx val="1"/>
          <c:order val="1"/>
          <c:tx>
            <c:strRef>
              <c:f>'Dez2010'!$D$5</c:f>
              <c:strCache>
                <c:ptCount val="1"/>
                <c:pt idx="0">
                  <c:v>3/Ago/2010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'Dez2010'!$D$7:$D$30</c:f>
            </c:numRef>
          </c:val>
          <c:smooth val="0"/>
        </c:ser>
        <c:ser>
          <c:idx val="2"/>
          <c:order val="2"/>
          <c:tx>
            <c:strRef>
              <c:f>'Dez2010'!$E$5</c:f>
              <c:strCache>
                <c:ptCount val="1"/>
                <c:pt idx="0">
                  <c:v>1/Dez/2010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'Dez2010'!$E$7:$E$30</c:f>
              <c:numCache>
                <c:formatCode>#,##0</c:formatCode>
                <c:ptCount val="24"/>
                <c:pt idx="0">
                  <c:v>15700.0</c:v>
                </c:pt>
                <c:pt idx="1">
                  <c:v>15300.0</c:v>
                </c:pt>
                <c:pt idx="2">
                  <c:v>14900.0</c:v>
                </c:pt>
                <c:pt idx="3">
                  <c:v>15000.0</c:v>
                </c:pt>
                <c:pt idx="4">
                  <c:v>16700.0</c:v>
                </c:pt>
                <c:pt idx="5">
                  <c:v>15600.0</c:v>
                </c:pt>
                <c:pt idx="6">
                  <c:v>16400.0</c:v>
                </c:pt>
                <c:pt idx="7">
                  <c:v>19500.0</c:v>
                </c:pt>
                <c:pt idx="8">
                  <c:v>23200.0</c:v>
                </c:pt>
                <c:pt idx="9">
                  <c:v>23300.0</c:v>
                </c:pt>
                <c:pt idx="10">
                  <c:v>22100.0</c:v>
                </c:pt>
                <c:pt idx="11">
                  <c:v>23600.0</c:v>
                </c:pt>
                <c:pt idx="12">
                  <c:v>15200.0</c:v>
                </c:pt>
                <c:pt idx="13">
                  <c:v>16800.0</c:v>
                </c:pt>
                <c:pt idx="14">
                  <c:v>21300.0</c:v>
                </c:pt>
                <c:pt idx="15">
                  <c:v>22100.0</c:v>
                </c:pt>
                <c:pt idx="16">
                  <c:v>20200.0</c:v>
                </c:pt>
                <c:pt idx="17">
                  <c:v>12200.0</c:v>
                </c:pt>
                <c:pt idx="18">
                  <c:v>0.0</c:v>
                </c:pt>
                <c:pt idx="19">
                  <c:v>9600.0</c:v>
                </c:pt>
                <c:pt idx="20">
                  <c:v>17200.0</c:v>
                </c:pt>
                <c:pt idx="21">
                  <c:v>20600.0</c:v>
                </c:pt>
                <c:pt idx="22">
                  <c:v>18000.0</c:v>
                </c:pt>
                <c:pt idx="23">
                  <c:v>16400.0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'Dez2010'!$F$5</c:f>
              <c:strCache>
                <c:ptCount val="1"/>
                <c:pt idx="0">
                  <c:v>2/Dez/2010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'Dez2010'!$F$7:$F$30</c:f>
              <c:numCache>
                <c:formatCode>#,##0</c:formatCode>
                <c:ptCount val="24"/>
                <c:pt idx="0">
                  <c:v>15000.0</c:v>
                </c:pt>
                <c:pt idx="1">
                  <c:v>14300.0</c:v>
                </c:pt>
                <c:pt idx="2">
                  <c:v>13900.0</c:v>
                </c:pt>
                <c:pt idx="3">
                  <c:v>13900.0</c:v>
                </c:pt>
                <c:pt idx="4">
                  <c:v>13900.0</c:v>
                </c:pt>
                <c:pt idx="5">
                  <c:v>14700.0</c:v>
                </c:pt>
                <c:pt idx="6">
                  <c:v>16100.0</c:v>
                </c:pt>
                <c:pt idx="7">
                  <c:v>18400.0</c:v>
                </c:pt>
                <c:pt idx="8">
                  <c:v>21500.0</c:v>
                </c:pt>
                <c:pt idx="9">
                  <c:v>22200.0</c:v>
                </c:pt>
                <c:pt idx="10">
                  <c:v>22700.0</c:v>
                </c:pt>
                <c:pt idx="11">
                  <c:v>23200.0</c:v>
                </c:pt>
                <c:pt idx="12">
                  <c:v>22600.0</c:v>
                </c:pt>
                <c:pt idx="13">
                  <c:v>23400.0</c:v>
                </c:pt>
                <c:pt idx="14">
                  <c:v>24200.0</c:v>
                </c:pt>
                <c:pt idx="15">
                  <c:v>22000.0</c:v>
                </c:pt>
                <c:pt idx="16">
                  <c:v>21500.0</c:v>
                </c:pt>
                <c:pt idx="17">
                  <c:v>20100.0</c:v>
                </c:pt>
                <c:pt idx="18">
                  <c:v>23000.0</c:v>
                </c:pt>
                <c:pt idx="19">
                  <c:v>23100.0</c:v>
                </c:pt>
                <c:pt idx="20">
                  <c:v>21800.0</c:v>
                </c:pt>
                <c:pt idx="21">
                  <c:v>20100.0</c:v>
                </c:pt>
                <c:pt idx="22">
                  <c:v>18500.0</c:v>
                </c:pt>
                <c:pt idx="23">
                  <c:v>17400.0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'Dez2010'!$G$5</c:f>
              <c:strCache>
                <c:ptCount val="1"/>
                <c:pt idx="0">
                  <c:v>3/Dez/2010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'Dez2010'!$G$7:$G$30</c:f>
              <c:numCache>
                <c:formatCode>#,##0</c:formatCode>
                <c:ptCount val="24"/>
                <c:pt idx="0">
                  <c:v>15400.0</c:v>
                </c:pt>
                <c:pt idx="1">
                  <c:v>15000.0</c:v>
                </c:pt>
                <c:pt idx="2">
                  <c:v>14600.0</c:v>
                </c:pt>
                <c:pt idx="3">
                  <c:v>14600.0</c:v>
                </c:pt>
                <c:pt idx="4">
                  <c:v>14400.0</c:v>
                </c:pt>
                <c:pt idx="5">
                  <c:v>15100.0</c:v>
                </c:pt>
                <c:pt idx="6">
                  <c:v>16600.0</c:v>
                </c:pt>
                <c:pt idx="7">
                  <c:v>18700.0</c:v>
                </c:pt>
                <c:pt idx="8">
                  <c:v>22100.0</c:v>
                </c:pt>
                <c:pt idx="9">
                  <c:v>22600.0</c:v>
                </c:pt>
                <c:pt idx="10">
                  <c:v>23000.0</c:v>
                </c:pt>
                <c:pt idx="11">
                  <c:v>23400.0</c:v>
                </c:pt>
                <c:pt idx="12">
                  <c:v>22000.0</c:v>
                </c:pt>
                <c:pt idx="13">
                  <c:v>22300.0</c:v>
                </c:pt>
                <c:pt idx="14">
                  <c:v>22500.0</c:v>
                </c:pt>
                <c:pt idx="15">
                  <c:v>22000.0</c:v>
                </c:pt>
                <c:pt idx="16">
                  <c:v>21300.0</c:v>
                </c:pt>
                <c:pt idx="17">
                  <c:v>21200.0</c:v>
                </c:pt>
                <c:pt idx="18">
                  <c:v>20900.0</c:v>
                </c:pt>
                <c:pt idx="19">
                  <c:v>17400.0</c:v>
                </c:pt>
                <c:pt idx="20">
                  <c:v>16000.0</c:v>
                </c:pt>
                <c:pt idx="21">
                  <c:v>21300.0</c:v>
                </c:pt>
                <c:pt idx="22">
                  <c:v>19100.0</c:v>
                </c:pt>
                <c:pt idx="23">
                  <c:v>17300.0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'Dez2010'!$J$5</c:f>
              <c:strCache>
                <c:ptCount val="1"/>
                <c:pt idx="0">
                  <c:v>6/Dez/2010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'Dez2010'!$J$7:$J$30</c:f>
              <c:numCache>
                <c:formatCode>#,##0</c:formatCode>
                <c:ptCount val="24"/>
                <c:pt idx="0">
                  <c:v>15200.0</c:v>
                </c:pt>
                <c:pt idx="1">
                  <c:v>14800.0</c:v>
                </c:pt>
                <c:pt idx="2">
                  <c:v>14400.0</c:v>
                </c:pt>
                <c:pt idx="3">
                  <c:v>14400.0</c:v>
                </c:pt>
                <c:pt idx="4">
                  <c:v>14400.0</c:v>
                </c:pt>
                <c:pt idx="5">
                  <c:v>14900.0</c:v>
                </c:pt>
                <c:pt idx="6">
                  <c:v>16900.0</c:v>
                </c:pt>
                <c:pt idx="7">
                  <c:v>19400.0</c:v>
                </c:pt>
                <c:pt idx="8">
                  <c:v>22100.0</c:v>
                </c:pt>
                <c:pt idx="9">
                  <c:v>23000.0</c:v>
                </c:pt>
                <c:pt idx="10">
                  <c:v>23400.0</c:v>
                </c:pt>
                <c:pt idx="11">
                  <c:v>24000.0</c:v>
                </c:pt>
                <c:pt idx="12">
                  <c:v>23300.0</c:v>
                </c:pt>
                <c:pt idx="13">
                  <c:v>23200.0</c:v>
                </c:pt>
                <c:pt idx="14">
                  <c:v>23500.0</c:v>
                </c:pt>
                <c:pt idx="15">
                  <c:v>23100.0</c:v>
                </c:pt>
                <c:pt idx="16">
                  <c:v>21600.0</c:v>
                </c:pt>
                <c:pt idx="17">
                  <c:v>21900.0</c:v>
                </c:pt>
                <c:pt idx="18">
                  <c:v>23700.0</c:v>
                </c:pt>
                <c:pt idx="19">
                  <c:v>23700.0</c:v>
                </c:pt>
                <c:pt idx="20">
                  <c:v>24100.0</c:v>
                </c:pt>
                <c:pt idx="21">
                  <c:v>21700.0</c:v>
                </c:pt>
                <c:pt idx="22">
                  <c:v>19700.0</c:v>
                </c:pt>
                <c:pt idx="23">
                  <c:v>17100.0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'Dez2010'!$K$5</c:f>
              <c:strCache>
                <c:ptCount val="1"/>
                <c:pt idx="0">
                  <c:v>7/Dez/2010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'Dez2010'!$K$7:$K$30</c:f>
              <c:numCache>
                <c:formatCode>#,##0</c:formatCode>
                <c:ptCount val="24"/>
                <c:pt idx="0">
                  <c:v>15700.0</c:v>
                </c:pt>
                <c:pt idx="1">
                  <c:v>15500.0</c:v>
                </c:pt>
                <c:pt idx="2">
                  <c:v>14900.0</c:v>
                </c:pt>
                <c:pt idx="3">
                  <c:v>14800.0</c:v>
                </c:pt>
                <c:pt idx="4">
                  <c:v>15100.0</c:v>
                </c:pt>
                <c:pt idx="5">
                  <c:v>15900.0</c:v>
                </c:pt>
                <c:pt idx="6">
                  <c:v>17100.0</c:v>
                </c:pt>
                <c:pt idx="7">
                  <c:v>20000.0</c:v>
                </c:pt>
                <c:pt idx="8">
                  <c:v>21500.0</c:v>
                </c:pt>
                <c:pt idx="9">
                  <c:v>23100.0</c:v>
                </c:pt>
                <c:pt idx="10">
                  <c:v>23500.0</c:v>
                </c:pt>
                <c:pt idx="11">
                  <c:v>23800.0</c:v>
                </c:pt>
                <c:pt idx="12">
                  <c:v>23600.0</c:v>
                </c:pt>
                <c:pt idx="13">
                  <c:v>23100.0</c:v>
                </c:pt>
                <c:pt idx="14">
                  <c:v>23300.0</c:v>
                </c:pt>
                <c:pt idx="15">
                  <c:v>22900.0</c:v>
                </c:pt>
                <c:pt idx="16">
                  <c:v>21600.0</c:v>
                </c:pt>
                <c:pt idx="17">
                  <c:v>21400.0</c:v>
                </c:pt>
                <c:pt idx="18">
                  <c:v>24200.0</c:v>
                </c:pt>
                <c:pt idx="19">
                  <c:v>23900.0</c:v>
                </c:pt>
                <c:pt idx="20">
                  <c:v>23100.0</c:v>
                </c:pt>
                <c:pt idx="21">
                  <c:v>21200.0</c:v>
                </c:pt>
                <c:pt idx="22">
                  <c:v>18900.0</c:v>
                </c:pt>
                <c:pt idx="23">
                  <c:v>17000.0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'Dez2010'!$L$5</c:f>
              <c:strCache>
                <c:ptCount val="1"/>
                <c:pt idx="0">
                  <c:v>8/Dez/2010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'Dez2010'!$L$7:$L$30</c:f>
              <c:numCache>
                <c:formatCode>#,##0</c:formatCode>
                <c:ptCount val="24"/>
                <c:pt idx="0">
                  <c:v>15600.0</c:v>
                </c:pt>
                <c:pt idx="1">
                  <c:v>15000.0</c:v>
                </c:pt>
                <c:pt idx="2">
                  <c:v>15000.0</c:v>
                </c:pt>
                <c:pt idx="3">
                  <c:v>14600.0</c:v>
                </c:pt>
                <c:pt idx="4">
                  <c:v>15000.0</c:v>
                </c:pt>
                <c:pt idx="5">
                  <c:v>15200.0</c:v>
                </c:pt>
                <c:pt idx="6">
                  <c:v>16600.0</c:v>
                </c:pt>
                <c:pt idx="7">
                  <c:v>20000.0</c:v>
                </c:pt>
                <c:pt idx="8">
                  <c:v>21500.0</c:v>
                </c:pt>
                <c:pt idx="9">
                  <c:v>22800.0</c:v>
                </c:pt>
                <c:pt idx="10">
                  <c:v>21700.0</c:v>
                </c:pt>
                <c:pt idx="11">
                  <c:v>23700.0</c:v>
                </c:pt>
                <c:pt idx="12">
                  <c:v>23700.0</c:v>
                </c:pt>
                <c:pt idx="13">
                  <c:v>19400.0</c:v>
                </c:pt>
                <c:pt idx="14">
                  <c:v>23000.0</c:v>
                </c:pt>
                <c:pt idx="15">
                  <c:v>22400.0</c:v>
                </c:pt>
                <c:pt idx="16">
                  <c:v>21600.0</c:v>
                </c:pt>
                <c:pt idx="17">
                  <c:v>21300.0</c:v>
                </c:pt>
                <c:pt idx="18">
                  <c:v>22900.0</c:v>
                </c:pt>
                <c:pt idx="19">
                  <c:v>22500.0</c:v>
                </c:pt>
                <c:pt idx="20">
                  <c:v>23000.0</c:v>
                </c:pt>
                <c:pt idx="21">
                  <c:v>21400.0</c:v>
                </c:pt>
                <c:pt idx="22">
                  <c:v>19900.0</c:v>
                </c:pt>
                <c:pt idx="23">
                  <c:v>16900.0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'Dez2010'!$M$5</c:f>
              <c:strCache>
                <c:ptCount val="1"/>
                <c:pt idx="0">
                  <c:v>9/Dez/2010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'Dez2010'!$M$7:$M$30</c:f>
              <c:numCache>
                <c:formatCode>#,##0</c:formatCode>
                <c:ptCount val="24"/>
                <c:pt idx="0">
                  <c:v>15700.0</c:v>
                </c:pt>
                <c:pt idx="1">
                  <c:v>15100.0</c:v>
                </c:pt>
                <c:pt idx="2">
                  <c:v>14500.0</c:v>
                </c:pt>
                <c:pt idx="3">
                  <c:v>14500.0</c:v>
                </c:pt>
                <c:pt idx="4">
                  <c:v>14600.0</c:v>
                </c:pt>
                <c:pt idx="5">
                  <c:v>15700.0</c:v>
                </c:pt>
                <c:pt idx="6">
                  <c:v>17100.0</c:v>
                </c:pt>
                <c:pt idx="7">
                  <c:v>19500.0</c:v>
                </c:pt>
                <c:pt idx="8">
                  <c:v>21700.0</c:v>
                </c:pt>
                <c:pt idx="9">
                  <c:v>23000.0</c:v>
                </c:pt>
                <c:pt idx="10">
                  <c:v>22200.0</c:v>
                </c:pt>
                <c:pt idx="11">
                  <c:v>22000.0</c:v>
                </c:pt>
                <c:pt idx="12">
                  <c:v>22200.0</c:v>
                </c:pt>
                <c:pt idx="13">
                  <c:v>21200.0</c:v>
                </c:pt>
                <c:pt idx="14">
                  <c:v>22900.0</c:v>
                </c:pt>
                <c:pt idx="15">
                  <c:v>22200.0</c:v>
                </c:pt>
                <c:pt idx="16">
                  <c:v>22000.0</c:v>
                </c:pt>
                <c:pt idx="17">
                  <c:v>21400.0</c:v>
                </c:pt>
                <c:pt idx="18">
                  <c:v>23300.0</c:v>
                </c:pt>
                <c:pt idx="19">
                  <c:v>23200.0</c:v>
                </c:pt>
                <c:pt idx="20">
                  <c:v>22300.0</c:v>
                </c:pt>
                <c:pt idx="21">
                  <c:v>20800.0</c:v>
                </c:pt>
                <c:pt idx="22">
                  <c:v>18300.0</c:v>
                </c:pt>
                <c:pt idx="23">
                  <c:v>16300.0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'Dez2010'!$N$5</c:f>
              <c:strCache>
                <c:ptCount val="1"/>
                <c:pt idx="0">
                  <c:v>10/Dez/2010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'Dez2010'!$N$7:$N$30</c:f>
              <c:numCache>
                <c:formatCode>#,##0</c:formatCode>
                <c:ptCount val="24"/>
                <c:pt idx="0">
                  <c:v>15300.0</c:v>
                </c:pt>
                <c:pt idx="1">
                  <c:v>14500.0</c:v>
                </c:pt>
                <c:pt idx="2">
                  <c:v>14200.0</c:v>
                </c:pt>
                <c:pt idx="3">
                  <c:v>14100.0</c:v>
                </c:pt>
                <c:pt idx="4">
                  <c:v>14100.0</c:v>
                </c:pt>
                <c:pt idx="5">
                  <c:v>14700.0</c:v>
                </c:pt>
                <c:pt idx="6">
                  <c:v>16400.0</c:v>
                </c:pt>
                <c:pt idx="7">
                  <c:v>18600.0</c:v>
                </c:pt>
                <c:pt idx="8">
                  <c:v>21100.0</c:v>
                </c:pt>
                <c:pt idx="9">
                  <c:v>20700.0</c:v>
                </c:pt>
                <c:pt idx="10">
                  <c:v>20900.0</c:v>
                </c:pt>
                <c:pt idx="11">
                  <c:v>21600.0</c:v>
                </c:pt>
                <c:pt idx="12">
                  <c:v>19900.0</c:v>
                </c:pt>
                <c:pt idx="13">
                  <c:v>21400.0</c:v>
                </c:pt>
                <c:pt idx="14">
                  <c:v>21900.0</c:v>
                </c:pt>
                <c:pt idx="15">
                  <c:v>21700.0</c:v>
                </c:pt>
                <c:pt idx="16">
                  <c:v>21000.0</c:v>
                </c:pt>
                <c:pt idx="17">
                  <c:v>22800.0</c:v>
                </c:pt>
                <c:pt idx="18">
                  <c:v>23800.0</c:v>
                </c:pt>
                <c:pt idx="19">
                  <c:v>23600.0</c:v>
                </c:pt>
                <c:pt idx="20">
                  <c:v>22400.0</c:v>
                </c:pt>
                <c:pt idx="21">
                  <c:v>21300.0</c:v>
                </c:pt>
                <c:pt idx="22">
                  <c:v>19400.0</c:v>
                </c:pt>
                <c:pt idx="23">
                  <c:v>17300.0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'Dez2010'!$Q$5</c:f>
              <c:strCache>
                <c:ptCount val="1"/>
                <c:pt idx="0">
                  <c:v>13/Dez/2010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'Dez2010'!$Q$7:$Q$30</c:f>
              <c:numCache>
                <c:formatCode>#,##0</c:formatCode>
                <c:ptCount val="24"/>
                <c:pt idx="0">
                  <c:v>15600.0</c:v>
                </c:pt>
                <c:pt idx="1">
                  <c:v>13200.0</c:v>
                </c:pt>
                <c:pt idx="2">
                  <c:v>13000.0</c:v>
                </c:pt>
                <c:pt idx="3">
                  <c:v>12800.0</c:v>
                </c:pt>
                <c:pt idx="4">
                  <c:v>12800.0</c:v>
                </c:pt>
                <c:pt idx="5">
                  <c:v>13700.0</c:v>
                </c:pt>
                <c:pt idx="6">
                  <c:v>15900.0</c:v>
                </c:pt>
                <c:pt idx="7">
                  <c:v>18600.0</c:v>
                </c:pt>
                <c:pt idx="8">
                  <c:v>19700.0</c:v>
                </c:pt>
                <c:pt idx="9">
                  <c:v>19600.0</c:v>
                </c:pt>
                <c:pt idx="10">
                  <c:v>20900.0</c:v>
                </c:pt>
                <c:pt idx="11">
                  <c:v>20200.0</c:v>
                </c:pt>
                <c:pt idx="12">
                  <c:v>10900.0</c:v>
                </c:pt>
                <c:pt idx="13">
                  <c:v>10700.0</c:v>
                </c:pt>
                <c:pt idx="14">
                  <c:v>15100.0</c:v>
                </c:pt>
                <c:pt idx="15">
                  <c:v>15100.0</c:v>
                </c:pt>
                <c:pt idx="16">
                  <c:v>14700.0</c:v>
                </c:pt>
                <c:pt idx="17">
                  <c:v>14100.0</c:v>
                </c:pt>
                <c:pt idx="18">
                  <c:v>20200.0</c:v>
                </c:pt>
                <c:pt idx="19">
                  <c:v>24100.0</c:v>
                </c:pt>
                <c:pt idx="20">
                  <c:v>21400.0</c:v>
                </c:pt>
                <c:pt idx="21">
                  <c:v>20500.0</c:v>
                </c:pt>
                <c:pt idx="22">
                  <c:v>19200.0</c:v>
                </c:pt>
                <c:pt idx="23">
                  <c:v>12200.0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'Dez2010'!$R$5</c:f>
              <c:strCache>
                <c:ptCount val="1"/>
                <c:pt idx="0">
                  <c:v>14/Dez/2010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'Dez2010'!$R$7:$R$30</c:f>
              <c:numCache>
                <c:formatCode>#,##0</c:formatCode>
                <c:ptCount val="24"/>
                <c:pt idx="0">
                  <c:v>15200.0</c:v>
                </c:pt>
                <c:pt idx="1">
                  <c:v>15200.0</c:v>
                </c:pt>
                <c:pt idx="2">
                  <c:v>14900.0</c:v>
                </c:pt>
                <c:pt idx="3">
                  <c:v>14800.0</c:v>
                </c:pt>
                <c:pt idx="4">
                  <c:v>14900.0</c:v>
                </c:pt>
                <c:pt idx="5">
                  <c:v>15400.0</c:v>
                </c:pt>
                <c:pt idx="6">
                  <c:v>17500.0</c:v>
                </c:pt>
                <c:pt idx="7">
                  <c:v>19100.0</c:v>
                </c:pt>
                <c:pt idx="8">
                  <c:v>21500.0</c:v>
                </c:pt>
                <c:pt idx="9">
                  <c:v>22900.0</c:v>
                </c:pt>
                <c:pt idx="10">
                  <c:v>22500.0</c:v>
                </c:pt>
                <c:pt idx="11">
                  <c:v>22300.0</c:v>
                </c:pt>
                <c:pt idx="12">
                  <c:v>21200.0</c:v>
                </c:pt>
                <c:pt idx="13">
                  <c:v>21800.0</c:v>
                </c:pt>
                <c:pt idx="14">
                  <c:v>22300.0</c:v>
                </c:pt>
                <c:pt idx="15">
                  <c:v>21100.0</c:v>
                </c:pt>
                <c:pt idx="16">
                  <c:v>20500.0</c:v>
                </c:pt>
                <c:pt idx="17">
                  <c:v>21600.0</c:v>
                </c:pt>
                <c:pt idx="18">
                  <c:v>23100.0</c:v>
                </c:pt>
                <c:pt idx="19">
                  <c:v>23400.0</c:v>
                </c:pt>
                <c:pt idx="20">
                  <c:v>22000.0</c:v>
                </c:pt>
                <c:pt idx="21">
                  <c:v>20800.0</c:v>
                </c:pt>
                <c:pt idx="22">
                  <c:v>18700.0</c:v>
                </c:pt>
                <c:pt idx="23">
                  <c:v>15900.0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'Dez2010'!$S$5</c:f>
              <c:strCache>
                <c:ptCount val="1"/>
                <c:pt idx="0">
                  <c:v>15/Dez/2010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'Dez2010'!$S$7:$S$30</c:f>
              <c:numCache>
                <c:formatCode>#,##0</c:formatCode>
                <c:ptCount val="24"/>
                <c:pt idx="0">
                  <c:v>14800.0</c:v>
                </c:pt>
                <c:pt idx="1">
                  <c:v>14200.0</c:v>
                </c:pt>
                <c:pt idx="2">
                  <c:v>13900.0</c:v>
                </c:pt>
                <c:pt idx="3">
                  <c:v>14200.0</c:v>
                </c:pt>
                <c:pt idx="4">
                  <c:v>14400.0</c:v>
                </c:pt>
                <c:pt idx="5">
                  <c:v>14800.0</c:v>
                </c:pt>
                <c:pt idx="6">
                  <c:v>16100.0</c:v>
                </c:pt>
                <c:pt idx="7">
                  <c:v>18900.0</c:v>
                </c:pt>
                <c:pt idx="8">
                  <c:v>22500.0</c:v>
                </c:pt>
                <c:pt idx="9">
                  <c:v>20900.0</c:v>
                </c:pt>
                <c:pt idx="10">
                  <c:v>21400.0</c:v>
                </c:pt>
                <c:pt idx="11">
                  <c:v>21600.0</c:v>
                </c:pt>
                <c:pt idx="12">
                  <c:v>21800.0</c:v>
                </c:pt>
                <c:pt idx="13">
                  <c:v>21700.0</c:v>
                </c:pt>
                <c:pt idx="14">
                  <c:v>20500.0</c:v>
                </c:pt>
                <c:pt idx="15">
                  <c:v>22500.0</c:v>
                </c:pt>
                <c:pt idx="16">
                  <c:v>18200.0</c:v>
                </c:pt>
                <c:pt idx="17">
                  <c:v>17300.0</c:v>
                </c:pt>
                <c:pt idx="18">
                  <c:v>20000.0</c:v>
                </c:pt>
                <c:pt idx="19">
                  <c:v>22700.0</c:v>
                </c:pt>
                <c:pt idx="20">
                  <c:v>17700.0</c:v>
                </c:pt>
                <c:pt idx="21">
                  <c:v>17700.0</c:v>
                </c:pt>
                <c:pt idx="22">
                  <c:v>17500.0</c:v>
                </c:pt>
                <c:pt idx="23">
                  <c:v>16300.0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'Dez2010'!$T$5</c:f>
              <c:strCache>
                <c:ptCount val="1"/>
                <c:pt idx="0">
                  <c:v>16/Dez/2010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'Dez2010'!$T$7:$T$30</c:f>
              <c:numCache>
                <c:formatCode>#,##0</c:formatCode>
                <c:ptCount val="24"/>
                <c:pt idx="0">
                  <c:v>13400.0</c:v>
                </c:pt>
                <c:pt idx="1">
                  <c:v>14100.0</c:v>
                </c:pt>
                <c:pt idx="2">
                  <c:v>13800.0</c:v>
                </c:pt>
                <c:pt idx="3">
                  <c:v>13800.0</c:v>
                </c:pt>
                <c:pt idx="4">
                  <c:v>13900.0</c:v>
                </c:pt>
                <c:pt idx="5">
                  <c:v>14900.0</c:v>
                </c:pt>
                <c:pt idx="6">
                  <c:v>16300.0</c:v>
                </c:pt>
                <c:pt idx="7">
                  <c:v>18700.0</c:v>
                </c:pt>
                <c:pt idx="8">
                  <c:v>16240.0</c:v>
                </c:pt>
                <c:pt idx="9">
                  <c:v>19182.0</c:v>
                </c:pt>
                <c:pt idx="10">
                  <c:v>11645.0</c:v>
                </c:pt>
                <c:pt idx="11">
                  <c:v>15894.0</c:v>
                </c:pt>
                <c:pt idx="12">
                  <c:v>19320.0</c:v>
                </c:pt>
                <c:pt idx="13">
                  <c:v>20245.0</c:v>
                </c:pt>
                <c:pt idx="14">
                  <c:v>20079.0</c:v>
                </c:pt>
                <c:pt idx="15">
                  <c:v>16252.0</c:v>
                </c:pt>
                <c:pt idx="16">
                  <c:v>20352.0</c:v>
                </c:pt>
                <c:pt idx="17">
                  <c:v>20165.0</c:v>
                </c:pt>
                <c:pt idx="18">
                  <c:v>23477.0</c:v>
                </c:pt>
                <c:pt idx="19">
                  <c:v>23182.0</c:v>
                </c:pt>
                <c:pt idx="20">
                  <c:v>22414.0</c:v>
                </c:pt>
                <c:pt idx="21">
                  <c:v>21267.0</c:v>
                </c:pt>
                <c:pt idx="22">
                  <c:v>17648.0</c:v>
                </c:pt>
                <c:pt idx="23">
                  <c:v>12210.0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'Dez2010'!$U$5</c:f>
              <c:strCache>
                <c:ptCount val="1"/>
                <c:pt idx="0">
                  <c:v>17/Dez/2010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'Dez2010'!$U$7:$U$30</c:f>
              <c:numCache>
                <c:formatCode>#,##0</c:formatCode>
                <c:ptCount val="24"/>
                <c:pt idx="0">
                  <c:v>13285.0</c:v>
                </c:pt>
                <c:pt idx="1">
                  <c:v>12500.0</c:v>
                </c:pt>
                <c:pt idx="2">
                  <c:v>12400.0</c:v>
                </c:pt>
                <c:pt idx="3">
                  <c:v>11800.0</c:v>
                </c:pt>
                <c:pt idx="4">
                  <c:v>12100.0</c:v>
                </c:pt>
                <c:pt idx="5">
                  <c:v>13800.0</c:v>
                </c:pt>
                <c:pt idx="6">
                  <c:v>14700.0</c:v>
                </c:pt>
                <c:pt idx="7">
                  <c:v>16081.0</c:v>
                </c:pt>
                <c:pt idx="8">
                  <c:v>18880.0</c:v>
                </c:pt>
                <c:pt idx="9">
                  <c:v>19353.0</c:v>
                </c:pt>
                <c:pt idx="10">
                  <c:v>18494.0</c:v>
                </c:pt>
                <c:pt idx="11">
                  <c:v>21229.0</c:v>
                </c:pt>
                <c:pt idx="12">
                  <c:v>21492.0</c:v>
                </c:pt>
                <c:pt idx="13">
                  <c:v>21682.0</c:v>
                </c:pt>
                <c:pt idx="14">
                  <c:v>21046.0</c:v>
                </c:pt>
                <c:pt idx="15">
                  <c:v>21275.0</c:v>
                </c:pt>
                <c:pt idx="16">
                  <c:v>19748.0</c:v>
                </c:pt>
                <c:pt idx="17">
                  <c:v>20164.0</c:v>
                </c:pt>
                <c:pt idx="18">
                  <c:v>21395.0</c:v>
                </c:pt>
                <c:pt idx="19">
                  <c:v>21487.0</c:v>
                </c:pt>
                <c:pt idx="20">
                  <c:v>21816.0</c:v>
                </c:pt>
                <c:pt idx="21">
                  <c:v>20311.0</c:v>
                </c:pt>
                <c:pt idx="22">
                  <c:v>18761.0</c:v>
                </c:pt>
                <c:pt idx="23">
                  <c:v>14955.0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'Dez2010'!$X$5</c:f>
              <c:strCache>
                <c:ptCount val="1"/>
                <c:pt idx="0">
                  <c:v>20/Dez/2010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'Dez2010'!$X$7:$X$30</c:f>
              <c:numCache>
                <c:formatCode>#,##0</c:formatCode>
                <c:ptCount val="24"/>
                <c:pt idx="0">
                  <c:v>14500.0</c:v>
                </c:pt>
                <c:pt idx="1">
                  <c:v>13900.0</c:v>
                </c:pt>
                <c:pt idx="2">
                  <c:v>13600.0</c:v>
                </c:pt>
                <c:pt idx="3">
                  <c:v>13500.0</c:v>
                </c:pt>
                <c:pt idx="4">
                  <c:v>13600.0</c:v>
                </c:pt>
                <c:pt idx="5">
                  <c:v>14500.0</c:v>
                </c:pt>
                <c:pt idx="6">
                  <c:v>15600.0</c:v>
                </c:pt>
                <c:pt idx="7">
                  <c:v>19200.0</c:v>
                </c:pt>
                <c:pt idx="8">
                  <c:v>20900.0</c:v>
                </c:pt>
                <c:pt idx="9">
                  <c:v>21500.0</c:v>
                </c:pt>
                <c:pt idx="10">
                  <c:v>19600.0</c:v>
                </c:pt>
                <c:pt idx="11">
                  <c:v>22000.0</c:v>
                </c:pt>
                <c:pt idx="12">
                  <c:v>21300.0</c:v>
                </c:pt>
                <c:pt idx="13">
                  <c:v>21822.0</c:v>
                </c:pt>
                <c:pt idx="14">
                  <c:v>21300.0</c:v>
                </c:pt>
                <c:pt idx="15">
                  <c:v>20400.0</c:v>
                </c:pt>
                <c:pt idx="16">
                  <c:v>20200.0</c:v>
                </c:pt>
                <c:pt idx="17">
                  <c:v>20300.0</c:v>
                </c:pt>
                <c:pt idx="18">
                  <c:v>0.0</c:v>
                </c:pt>
                <c:pt idx="19">
                  <c:v>400.0</c:v>
                </c:pt>
                <c:pt idx="20">
                  <c:v>14900.0</c:v>
                </c:pt>
                <c:pt idx="21">
                  <c:v>16227.0</c:v>
                </c:pt>
                <c:pt idx="22">
                  <c:v>16900.0</c:v>
                </c:pt>
                <c:pt idx="23">
                  <c:v>15600.0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'Dez2010'!$Y$5</c:f>
              <c:strCache>
                <c:ptCount val="1"/>
                <c:pt idx="0">
                  <c:v>21/Dez/2010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'Dez2010'!$Y$7:$Y$30</c:f>
              <c:numCache>
                <c:formatCode>#,##0</c:formatCode>
                <c:ptCount val="24"/>
                <c:pt idx="0">
                  <c:v>14800.0</c:v>
                </c:pt>
                <c:pt idx="1">
                  <c:v>14200.0</c:v>
                </c:pt>
                <c:pt idx="2">
                  <c:v>13900.0</c:v>
                </c:pt>
                <c:pt idx="3">
                  <c:v>13800.0</c:v>
                </c:pt>
                <c:pt idx="4">
                  <c:v>13800.0</c:v>
                </c:pt>
                <c:pt idx="5">
                  <c:v>15500.0</c:v>
                </c:pt>
                <c:pt idx="6">
                  <c:v>16300.0</c:v>
                </c:pt>
                <c:pt idx="7">
                  <c:v>18100.0</c:v>
                </c:pt>
                <c:pt idx="8">
                  <c:v>20801.0</c:v>
                </c:pt>
                <c:pt idx="9">
                  <c:v>21211.0</c:v>
                </c:pt>
                <c:pt idx="10">
                  <c:v>20458.0</c:v>
                </c:pt>
                <c:pt idx="11">
                  <c:v>23690.0</c:v>
                </c:pt>
                <c:pt idx="12">
                  <c:v>20600.0</c:v>
                </c:pt>
                <c:pt idx="13">
                  <c:v>20700.0</c:v>
                </c:pt>
                <c:pt idx="14">
                  <c:v>21000.0</c:v>
                </c:pt>
                <c:pt idx="15">
                  <c:v>21500.0</c:v>
                </c:pt>
                <c:pt idx="16">
                  <c:v>20600.0</c:v>
                </c:pt>
                <c:pt idx="17">
                  <c:v>19700.0</c:v>
                </c:pt>
                <c:pt idx="18">
                  <c:v>22200.0</c:v>
                </c:pt>
                <c:pt idx="19">
                  <c:v>21800.0</c:v>
                </c:pt>
                <c:pt idx="20">
                  <c:v>21000.0</c:v>
                </c:pt>
                <c:pt idx="21">
                  <c:v>19900.0</c:v>
                </c:pt>
                <c:pt idx="22">
                  <c:v>17400.0</c:v>
                </c:pt>
                <c:pt idx="23">
                  <c:v>15400.0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'Dez2010'!$Z$5</c:f>
              <c:strCache>
                <c:ptCount val="1"/>
                <c:pt idx="0">
                  <c:v>22/Dez/2010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'Dez2010'!$Z$7:$Z$30</c:f>
              <c:numCache>
                <c:formatCode>#,##0</c:formatCode>
                <c:ptCount val="24"/>
                <c:pt idx="0">
                  <c:v>14900.0</c:v>
                </c:pt>
                <c:pt idx="1">
                  <c:v>14900.0</c:v>
                </c:pt>
                <c:pt idx="2">
                  <c:v>13200.0</c:v>
                </c:pt>
                <c:pt idx="3">
                  <c:v>13200.0</c:v>
                </c:pt>
                <c:pt idx="4">
                  <c:v>13300.0</c:v>
                </c:pt>
                <c:pt idx="5">
                  <c:v>13700.0</c:v>
                </c:pt>
                <c:pt idx="6">
                  <c:v>14900.0</c:v>
                </c:pt>
                <c:pt idx="7">
                  <c:v>18400.0</c:v>
                </c:pt>
                <c:pt idx="8">
                  <c:v>20100.0</c:v>
                </c:pt>
                <c:pt idx="9">
                  <c:v>19400.0</c:v>
                </c:pt>
                <c:pt idx="10">
                  <c:v>20700.0</c:v>
                </c:pt>
                <c:pt idx="11">
                  <c:v>21200.0</c:v>
                </c:pt>
                <c:pt idx="12">
                  <c:v>20800.0</c:v>
                </c:pt>
                <c:pt idx="13">
                  <c:v>21000.0</c:v>
                </c:pt>
                <c:pt idx="14">
                  <c:v>21200.0</c:v>
                </c:pt>
                <c:pt idx="15">
                  <c:v>21100.0</c:v>
                </c:pt>
                <c:pt idx="16">
                  <c:v>20000.0</c:v>
                </c:pt>
                <c:pt idx="17">
                  <c:v>20400.0</c:v>
                </c:pt>
                <c:pt idx="18">
                  <c:v>22900.0</c:v>
                </c:pt>
                <c:pt idx="19">
                  <c:v>22600.0</c:v>
                </c:pt>
                <c:pt idx="20">
                  <c:v>22000.0</c:v>
                </c:pt>
                <c:pt idx="21">
                  <c:v>20500.0</c:v>
                </c:pt>
                <c:pt idx="22">
                  <c:v>17500.0</c:v>
                </c:pt>
                <c:pt idx="23">
                  <c:v>16200.0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'Dez2010'!$AA$5</c:f>
              <c:strCache>
                <c:ptCount val="1"/>
                <c:pt idx="0">
                  <c:v>23/Dez/2010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'Dez2010'!$AA$7:$AA$30</c:f>
              <c:numCache>
                <c:formatCode>#,##0</c:formatCode>
                <c:ptCount val="24"/>
                <c:pt idx="0">
                  <c:v>13700.0</c:v>
                </c:pt>
                <c:pt idx="1">
                  <c:v>14300.0</c:v>
                </c:pt>
                <c:pt idx="2">
                  <c:v>12800.0</c:v>
                </c:pt>
                <c:pt idx="3">
                  <c:v>12600.0</c:v>
                </c:pt>
                <c:pt idx="4">
                  <c:v>12700.0</c:v>
                </c:pt>
                <c:pt idx="5">
                  <c:v>13200.0</c:v>
                </c:pt>
                <c:pt idx="6">
                  <c:v>14500.0</c:v>
                </c:pt>
                <c:pt idx="7">
                  <c:v>18400.0</c:v>
                </c:pt>
                <c:pt idx="8">
                  <c:v>20418.0</c:v>
                </c:pt>
                <c:pt idx="9">
                  <c:v>19562.0</c:v>
                </c:pt>
                <c:pt idx="10">
                  <c:v>20511.0</c:v>
                </c:pt>
                <c:pt idx="11">
                  <c:v>21481.0</c:v>
                </c:pt>
                <c:pt idx="12">
                  <c:v>20737.0</c:v>
                </c:pt>
                <c:pt idx="13">
                  <c:v>20517.0</c:v>
                </c:pt>
                <c:pt idx="14">
                  <c:v>21313.0</c:v>
                </c:pt>
                <c:pt idx="15">
                  <c:v>20675.0</c:v>
                </c:pt>
                <c:pt idx="16">
                  <c:v>19500.0</c:v>
                </c:pt>
                <c:pt idx="17">
                  <c:v>20900.0</c:v>
                </c:pt>
                <c:pt idx="18">
                  <c:v>23800.0</c:v>
                </c:pt>
                <c:pt idx="19">
                  <c:v>23100.0</c:v>
                </c:pt>
                <c:pt idx="20">
                  <c:v>22200.0</c:v>
                </c:pt>
                <c:pt idx="21">
                  <c:v>21000.0</c:v>
                </c:pt>
                <c:pt idx="22">
                  <c:v>19100.0</c:v>
                </c:pt>
                <c:pt idx="23">
                  <c:v>16700.0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'Dez2010'!$AB$5</c:f>
              <c:strCache>
                <c:ptCount val="1"/>
                <c:pt idx="0">
                  <c:v>24/Dez/2010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'Dez2010'!$AB$7:$AB$30</c:f>
              <c:numCache>
                <c:formatCode>#,##0</c:formatCode>
                <c:ptCount val="24"/>
                <c:pt idx="0">
                  <c:v>15600.0</c:v>
                </c:pt>
                <c:pt idx="1">
                  <c:v>14900.0</c:v>
                </c:pt>
                <c:pt idx="2">
                  <c:v>14500.0</c:v>
                </c:pt>
                <c:pt idx="3">
                  <c:v>14200.0</c:v>
                </c:pt>
                <c:pt idx="4">
                  <c:v>14200.0</c:v>
                </c:pt>
                <c:pt idx="5">
                  <c:v>14400.0</c:v>
                </c:pt>
                <c:pt idx="6">
                  <c:v>15000.0</c:v>
                </c:pt>
                <c:pt idx="7">
                  <c:v>15900.0</c:v>
                </c:pt>
                <c:pt idx="8">
                  <c:v>17800.0</c:v>
                </c:pt>
                <c:pt idx="9">
                  <c:v>18500.0</c:v>
                </c:pt>
                <c:pt idx="10">
                  <c:v>18100.0</c:v>
                </c:pt>
                <c:pt idx="11">
                  <c:v>18400.0</c:v>
                </c:pt>
                <c:pt idx="12">
                  <c:v>18500.0</c:v>
                </c:pt>
                <c:pt idx="13">
                  <c:v>18000.0</c:v>
                </c:pt>
                <c:pt idx="14">
                  <c:v>18200.0</c:v>
                </c:pt>
                <c:pt idx="15">
                  <c:v>17900.0</c:v>
                </c:pt>
                <c:pt idx="16">
                  <c:v>17700.0</c:v>
                </c:pt>
                <c:pt idx="17">
                  <c:v>19300.0</c:v>
                </c:pt>
                <c:pt idx="18">
                  <c:v>19800.0</c:v>
                </c:pt>
                <c:pt idx="19">
                  <c:v>20900.0</c:v>
                </c:pt>
                <c:pt idx="20">
                  <c:v>20900.0</c:v>
                </c:pt>
                <c:pt idx="21">
                  <c:v>19100.0</c:v>
                </c:pt>
                <c:pt idx="22">
                  <c:v>18800.0</c:v>
                </c:pt>
                <c:pt idx="23">
                  <c:v>18400.0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'Dez2010'!$AE$5</c:f>
              <c:strCache>
                <c:ptCount val="1"/>
                <c:pt idx="0">
                  <c:v>27/Dez/2010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'Dez2010'!$AE$7:$AE$30</c:f>
              <c:numCache>
                <c:formatCode>#,##0</c:formatCode>
                <c:ptCount val="24"/>
                <c:pt idx="0">
                  <c:v>14500.0</c:v>
                </c:pt>
                <c:pt idx="1">
                  <c:v>13900.0</c:v>
                </c:pt>
                <c:pt idx="2">
                  <c:v>13500.0</c:v>
                </c:pt>
                <c:pt idx="3">
                  <c:v>13500.0</c:v>
                </c:pt>
                <c:pt idx="4">
                  <c:v>13500.0</c:v>
                </c:pt>
                <c:pt idx="5">
                  <c:v>13800.0</c:v>
                </c:pt>
                <c:pt idx="6">
                  <c:v>14900.0</c:v>
                </c:pt>
                <c:pt idx="7">
                  <c:v>17100.0</c:v>
                </c:pt>
                <c:pt idx="8">
                  <c:v>20300.0</c:v>
                </c:pt>
                <c:pt idx="9">
                  <c:v>20700.0</c:v>
                </c:pt>
                <c:pt idx="10">
                  <c:v>21000.0</c:v>
                </c:pt>
                <c:pt idx="11">
                  <c:v>21300.0</c:v>
                </c:pt>
                <c:pt idx="12">
                  <c:v>21300.0</c:v>
                </c:pt>
                <c:pt idx="13">
                  <c:v>21100.0</c:v>
                </c:pt>
                <c:pt idx="14">
                  <c:v>21100.0</c:v>
                </c:pt>
                <c:pt idx="15">
                  <c:v>20700.0</c:v>
                </c:pt>
                <c:pt idx="16">
                  <c:v>20200.0</c:v>
                </c:pt>
                <c:pt idx="17">
                  <c:v>20000.0</c:v>
                </c:pt>
                <c:pt idx="18">
                  <c:v>23000.0</c:v>
                </c:pt>
                <c:pt idx="19">
                  <c:v>22700.0</c:v>
                </c:pt>
                <c:pt idx="20">
                  <c:v>21700.0</c:v>
                </c:pt>
                <c:pt idx="21">
                  <c:v>20500.0</c:v>
                </c:pt>
                <c:pt idx="22">
                  <c:v>18100.0</c:v>
                </c:pt>
                <c:pt idx="23">
                  <c:v>16000.0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'Dez2010'!$AF$5</c:f>
              <c:strCache>
                <c:ptCount val="1"/>
                <c:pt idx="0">
                  <c:v>28/Dez/2010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'Dez2010'!$AF$7:$AF$30</c:f>
              <c:numCache>
                <c:formatCode>#,##0</c:formatCode>
                <c:ptCount val="24"/>
                <c:pt idx="0">
                  <c:v>15000.0</c:v>
                </c:pt>
                <c:pt idx="1">
                  <c:v>14400.0</c:v>
                </c:pt>
                <c:pt idx="2">
                  <c:v>14200.0</c:v>
                </c:pt>
                <c:pt idx="3">
                  <c:v>13900.0</c:v>
                </c:pt>
                <c:pt idx="4">
                  <c:v>13900.0</c:v>
                </c:pt>
                <c:pt idx="5">
                  <c:v>14200.0</c:v>
                </c:pt>
                <c:pt idx="6">
                  <c:v>15200.0</c:v>
                </c:pt>
                <c:pt idx="7">
                  <c:v>15900.0</c:v>
                </c:pt>
                <c:pt idx="8">
                  <c:v>20900.0</c:v>
                </c:pt>
                <c:pt idx="9">
                  <c:v>21200.0</c:v>
                </c:pt>
                <c:pt idx="10">
                  <c:v>21300.0</c:v>
                </c:pt>
                <c:pt idx="11">
                  <c:v>21300.0</c:v>
                </c:pt>
                <c:pt idx="12">
                  <c:v>21500.0</c:v>
                </c:pt>
                <c:pt idx="13">
                  <c:v>21600.0</c:v>
                </c:pt>
                <c:pt idx="14">
                  <c:v>21300.0</c:v>
                </c:pt>
                <c:pt idx="15">
                  <c:v>20700.0</c:v>
                </c:pt>
                <c:pt idx="16">
                  <c:v>20100.0</c:v>
                </c:pt>
                <c:pt idx="17">
                  <c:v>19500.0</c:v>
                </c:pt>
                <c:pt idx="18">
                  <c:v>22700.0</c:v>
                </c:pt>
                <c:pt idx="19">
                  <c:v>22400.0</c:v>
                </c:pt>
                <c:pt idx="20">
                  <c:v>21700.0</c:v>
                </c:pt>
                <c:pt idx="21">
                  <c:v>20300.0</c:v>
                </c:pt>
                <c:pt idx="22">
                  <c:v>17800.0</c:v>
                </c:pt>
                <c:pt idx="23">
                  <c:v>15900.0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'Dez2010'!$AP$4:$AP$5</c:f>
              <c:strCache>
                <c:ptCount val="1"/>
                <c:pt idx="0">
                  <c:v>Máxima dias Semana</c:v>
                </c:pt>
              </c:strCache>
            </c:strRef>
          </c:tx>
          <c:val>
            <c:numRef>
              <c:f>'Dez2010'!$AP$7:$AP$30</c:f>
              <c:numCache>
                <c:formatCode>#,##0</c:formatCode>
                <c:ptCount val="24"/>
                <c:pt idx="0">
                  <c:v>15700.0</c:v>
                </c:pt>
                <c:pt idx="1">
                  <c:v>15500.0</c:v>
                </c:pt>
                <c:pt idx="2">
                  <c:v>15000.0</c:v>
                </c:pt>
                <c:pt idx="3">
                  <c:v>15000.0</c:v>
                </c:pt>
                <c:pt idx="4">
                  <c:v>16700.0</c:v>
                </c:pt>
                <c:pt idx="5">
                  <c:v>15900.0</c:v>
                </c:pt>
                <c:pt idx="6">
                  <c:v>17500.0</c:v>
                </c:pt>
                <c:pt idx="7">
                  <c:v>20000.0</c:v>
                </c:pt>
                <c:pt idx="8">
                  <c:v>23200.0</c:v>
                </c:pt>
                <c:pt idx="9">
                  <c:v>23300.0</c:v>
                </c:pt>
                <c:pt idx="10">
                  <c:v>23500.0</c:v>
                </c:pt>
                <c:pt idx="11">
                  <c:v>24000.0</c:v>
                </c:pt>
                <c:pt idx="12">
                  <c:v>23700.0</c:v>
                </c:pt>
                <c:pt idx="13">
                  <c:v>23400.0</c:v>
                </c:pt>
                <c:pt idx="14">
                  <c:v>24200.0</c:v>
                </c:pt>
                <c:pt idx="15">
                  <c:v>23100.0</c:v>
                </c:pt>
                <c:pt idx="16">
                  <c:v>22000.0</c:v>
                </c:pt>
                <c:pt idx="17">
                  <c:v>22800.0</c:v>
                </c:pt>
                <c:pt idx="18">
                  <c:v>24200.0</c:v>
                </c:pt>
                <c:pt idx="19">
                  <c:v>24100.0</c:v>
                </c:pt>
                <c:pt idx="20">
                  <c:v>24100.0</c:v>
                </c:pt>
                <c:pt idx="21">
                  <c:v>22579.0</c:v>
                </c:pt>
                <c:pt idx="22">
                  <c:v>22041.0</c:v>
                </c:pt>
                <c:pt idx="23">
                  <c:v>20847.0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'Dez2010'!$AG$5</c:f>
              <c:strCache>
                <c:ptCount val="1"/>
                <c:pt idx="0">
                  <c:v>29/Dez/2010</c:v>
                </c:pt>
              </c:strCache>
            </c:strRef>
          </c:tx>
          <c:val>
            <c:numRef>
              <c:f>'Dez2010'!$AG$7:$AG$30</c:f>
              <c:numCache>
                <c:formatCode>#,##0</c:formatCode>
                <c:ptCount val="24"/>
                <c:pt idx="0">
                  <c:v>14900.0</c:v>
                </c:pt>
                <c:pt idx="1">
                  <c:v>14500.0</c:v>
                </c:pt>
                <c:pt idx="2">
                  <c:v>14200.0</c:v>
                </c:pt>
                <c:pt idx="3">
                  <c:v>13900.0</c:v>
                </c:pt>
                <c:pt idx="4">
                  <c:v>13900.0</c:v>
                </c:pt>
                <c:pt idx="5">
                  <c:v>14100.0</c:v>
                </c:pt>
                <c:pt idx="6">
                  <c:v>15400.0</c:v>
                </c:pt>
                <c:pt idx="7">
                  <c:v>17200.0</c:v>
                </c:pt>
                <c:pt idx="8">
                  <c:v>20500.0</c:v>
                </c:pt>
                <c:pt idx="9">
                  <c:v>20900.0</c:v>
                </c:pt>
                <c:pt idx="10">
                  <c:v>21200.0</c:v>
                </c:pt>
                <c:pt idx="11">
                  <c:v>20800.0</c:v>
                </c:pt>
                <c:pt idx="12">
                  <c:v>20700.0</c:v>
                </c:pt>
                <c:pt idx="13">
                  <c:v>20400.0</c:v>
                </c:pt>
                <c:pt idx="14">
                  <c:v>20800.0</c:v>
                </c:pt>
                <c:pt idx="15">
                  <c:v>21000.0</c:v>
                </c:pt>
                <c:pt idx="16">
                  <c:v>19800.0</c:v>
                </c:pt>
                <c:pt idx="17">
                  <c:v>20700.0</c:v>
                </c:pt>
                <c:pt idx="18">
                  <c:v>22400.0</c:v>
                </c:pt>
                <c:pt idx="19">
                  <c:v>22700.0</c:v>
                </c:pt>
                <c:pt idx="20">
                  <c:v>21700.0</c:v>
                </c:pt>
                <c:pt idx="21">
                  <c:v>17100.0</c:v>
                </c:pt>
                <c:pt idx="22">
                  <c:v>18400.0</c:v>
                </c:pt>
                <c:pt idx="23">
                  <c:v>16200.0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'Dez2010'!$AH$5</c:f>
              <c:strCache>
                <c:ptCount val="1"/>
                <c:pt idx="0">
                  <c:v>30/Dez/2010</c:v>
                </c:pt>
              </c:strCache>
            </c:strRef>
          </c:tx>
          <c:val>
            <c:numRef>
              <c:f>'Dez2010'!$AH$7:$AH$30</c:f>
              <c:numCache>
                <c:formatCode>#,##0</c:formatCode>
                <c:ptCount val="24"/>
                <c:pt idx="0">
                  <c:v>14900.0</c:v>
                </c:pt>
                <c:pt idx="1">
                  <c:v>14400.0</c:v>
                </c:pt>
                <c:pt idx="2">
                  <c:v>14100.0</c:v>
                </c:pt>
                <c:pt idx="3">
                  <c:v>14100.0</c:v>
                </c:pt>
                <c:pt idx="4">
                  <c:v>14000.0</c:v>
                </c:pt>
                <c:pt idx="5">
                  <c:v>14400.0</c:v>
                </c:pt>
                <c:pt idx="6">
                  <c:v>15500.0</c:v>
                </c:pt>
                <c:pt idx="7">
                  <c:v>16500.0</c:v>
                </c:pt>
                <c:pt idx="8">
                  <c:v>20410.0</c:v>
                </c:pt>
                <c:pt idx="9">
                  <c:v>21186.0</c:v>
                </c:pt>
                <c:pt idx="10">
                  <c:v>22456.0</c:v>
                </c:pt>
                <c:pt idx="11">
                  <c:v>21479.0</c:v>
                </c:pt>
                <c:pt idx="12">
                  <c:v>19739.0</c:v>
                </c:pt>
                <c:pt idx="13">
                  <c:v>20456.0</c:v>
                </c:pt>
                <c:pt idx="14">
                  <c:v>20839.0</c:v>
                </c:pt>
                <c:pt idx="15">
                  <c:v>20481.0</c:v>
                </c:pt>
                <c:pt idx="16">
                  <c:v>19947.0</c:v>
                </c:pt>
                <c:pt idx="17">
                  <c:v>19541.0</c:v>
                </c:pt>
                <c:pt idx="18">
                  <c:v>22854.0</c:v>
                </c:pt>
                <c:pt idx="19">
                  <c:v>22971.0</c:v>
                </c:pt>
                <c:pt idx="20">
                  <c:v>23157.0</c:v>
                </c:pt>
                <c:pt idx="21">
                  <c:v>20741.0</c:v>
                </c:pt>
                <c:pt idx="22">
                  <c:v>18778.0</c:v>
                </c:pt>
                <c:pt idx="23">
                  <c:v>17700.0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'Dez2010'!$AI$5</c:f>
              <c:strCache>
                <c:ptCount val="1"/>
                <c:pt idx="0">
                  <c:v>31/Dez/2010</c:v>
                </c:pt>
              </c:strCache>
            </c:strRef>
          </c:tx>
          <c:val>
            <c:numRef>
              <c:f>'Dez2010'!$AI$7:$AI$30</c:f>
              <c:numCache>
                <c:formatCode>#,##0</c:formatCode>
                <c:ptCount val="24"/>
                <c:pt idx="0">
                  <c:v>15300.0</c:v>
                </c:pt>
                <c:pt idx="1">
                  <c:v>14600.0</c:v>
                </c:pt>
                <c:pt idx="2">
                  <c:v>14500.0</c:v>
                </c:pt>
                <c:pt idx="3">
                  <c:v>14200.0</c:v>
                </c:pt>
                <c:pt idx="4">
                  <c:v>14200.0</c:v>
                </c:pt>
                <c:pt idx="5">
                  <c:v>14300.0</c:v>
                </c:pt>
                <c:pt idx="6">
                  <c:v>15200.0</c:v>
                </c:pt>
                <c:pt idx="7">
                  <c:v>16000.0</c:v>
                </c:pt>
                <c:pt idx="8">
                  <c:v>19000.0</c:v>
                </c:pt>
                <c:pt idx="9">
                  <c:v>19100.0</c:v>
                </c:pt>
                <c:pt idx="10">
                  <c:v>19300.0</c:v>
                </c:pt>
                <c:pt idx="11">
                  <c:v>19400.0</c:v>
                </c:pt>
                <c:pt idx="12">
                  <c:v>19500.0</c:v>
                </c:pt>
                <c:pt idx="13">
                  <c:v>19300.0</c:v>
                </c:pt>
                <c:pt idx="14">
                  <c:v>18900.0</c:v>
                </c:pt>
                <c:pt idx="15">
                  <c:v>18700.0</c:v>
                </c:pt>
                <c:pt idx="16">
                  <c:v>17300.0</c:v>
                </c:pt>
                <c:pt idx="17">
                  <c:v>19277.0</c:v>
                </c:pt>
                <c:pt idx="18">
                  <c:v>22868.0</c:v>
                </c:pt>
                <c:pt idx="19">
                  <c:v>23075.0</c:v>
                </c:pt>
                <c:pt idx="20">
                  <c:v>23162.0</c:v>
                </c:pt>
                <c:pt idx="21">
                  <c:v>22579.0</c:v>
                </c:pt>
                <c:pt idx="22">
                  <c:v>22041.0</c:v>
                </c:pt>
                <c:pt idx="23">
                  <c:v>20847.0</c:v>
                </c:pt>
              </c:numCache>
            </c:numRef>
          </c:val>
          <c:smooth val="0"/>
        </c:ser>
        <c:ser>
          <c:idx val="26"/>
          <c:order val="26"/>
          <c:tx>
            <c:strRef>
              <c:f>'Dez2010'!$AL$5</c:f>
              <c:strCache>
                <c:ptCount val="1"/>
              </c:strCache>
            </c:strRef>
          </c:tx>
          <c:val>
            <c:numRef>
              <c:f>'Dez2010'!$AL$7:$AL$30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2464776"/>
        <c:axId val="-2062467704"/>
      </c:lineChart>
      <c:catAx>
        <c:axId val="-2062464776"/>
        <c:scaling>
          <c:orientation val="minMax"/>
        </c:scaling>
        <c:delete val="0"/>
        <c:axPos val="b"/>
        <c:majorTickMark val="none"/>
        <c:minorTickMark val="none"/>
        <c:tickLblPos val="nextTo"/>
        <c:crossAx val="-2062467704"/>
        <c:crosses val="autoZero"/>
        <c:auto val="1"/>
        <c:lblAlgn val="ctr"/>
        <c:lblOffset val="100"/>
        <c:noMultiLvlLbl val="0"/>
      </c:catAx>
      <c:valAx>
        <c:axId val="-20624677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24647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-SABADOS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8"/>
          <c:order val="0"/>
          <c:tx>
            <c:strRef>
              <c:f>'Dez2010'!$H$5</c:f>
              <c:strCache>
                <c:ptCount val="1"/>
                <c:pt idx="0">
                  <c:v>4/Dez/2010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'Dez2010'!$H$7:$H$30</c:f>
              <c:numCache>
                <c:formatCode>#,##0</c:formatCode>
                <c:ptCount val="24"/>
                <c:pt idx="0">
                  <c:v>13800.0</c:v>
                </c:pt>
                <c:pt idx="1">
                  <c:v>13600.0</c:v>
                </c:pt>
                <c:pt idx="2">
                  <c:v>13400.0</c:v>
                </c:pt>
                <c:pt idx="3">
                  <c:v>13200.0</c:v>
                </c:pt>
                <c:pt idx="4">
                  <c:v>13200.0</c:v>
                </c:pt>
                <c:pt idx="5">
                  <c:v>13200.0</c:v>
                </c:pt>
                <c:pt idx="6">
                  <c:v>12700.0</c:v>
                </c:pt>
                <c:pt idx="7">
                  <c:v>13500.0</c:v>
                </c:pt>
                <c:pt idx="8">
                  <c:v>18000.0</c:v>
                </c:pt>
                <c:pt idx="9">
                  <c:v>18600.0</c:v>
                </c:pt>
                <c:pt idx="10">
                  <c:v>19000.0</c:v>
                </c:pt>
                <c:pt idx="11">
                  <c:v>20700.0</c:v>
                </c:pt>
                <c:pt idx="12">
                  <c:v>19900.0</c:v>
                </c:pt>
                <c:pt idx="13">
                  <c:v>19800.0</c:v>
                </c:pt>
                <c:pt idx="14">
                  <c:v>19200.0</c:v>
                </c:pt>
                <c:pt idx="15">
                  <c:v>18300.0</c:v>
                </c:pt>
                <c:pt idx="16">
                  <c:v>17500.0</c:v>
                </c:pt>
                <c:pt idx="17">
                  <c:v>18500.0</c:v>
                </c:pt>
                <c:pt idx="18">
                  <c:v>21700.0</c:v>
                </c:pt>
                <c:pt idx="19">
                  <c:v>0.0</c:v>
                </c:pt>
                <c:pt idx="20">
                  <c:v>9400.0</c:v>
                </c:pt>
                <c:pt idx="21">
                  <c:v>20500.0</c:v>
                </c:pt>
                <c:pt idx="22">
                  <c:v>18100.0</c:v>
                </c:pt>
                <c:pt idx="23">
                  <c:v>18000.0</c:v>
                </c:pt>
              </c:numCache>
            </c:numRef>
          </c:val>
          <c:smooth val="0"/>
        </c:ser>
        <c:ser>
          <c:idx val="19"/>
          <c:order val="1"/>
          <c:tx>
            <c:strRef>
              <c:f>'Dez2010'!$O$5</c:f>
              <c:strCache>
                <c:ptCount val="1"/>
                <c:pt idx="0">
                  <c:v>11/Dez/2010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'Dez2010'!$O$7:$O$30</c:f>
              <c:numCache>
                <c:formatCode>#,##0</c:formatCode>
                <c:ptCount val="24"/>
                <c:pt idx="0">
                  <c:v>16300.0</c:v>
                </c:pt>
                <c:pt idx="1">
                  <c:v>15400.0</c:v>
                </c:pt>
                <c:pt idx="2">
                  <c:v>15300.0</c:v>
                </c:pt>
                <c:pt idx="3">
                  <c:v>14900.0</c:v>
                </c:pt>
                <c:pt idx="4">
                  <c:v>14800.0</c:v>
                </c:pt>
                <c:pt idx="5">
                  <c:v>15000.0</c:v>
                </c:pt>
                <c:pt idx="6">
                  <c:v>16000.0</c:v>
                </c:pt>
                <c:pt idx="7">
                  <c:v>15900.0</c:v>
                </c:pt>
                <c:pt idx="8">
                  <c:v>17500.0</c:v>
                </c:pt>
                <c:pt idx="9">
                  <c:v>18300.0</c:v>
                </c:pt>
                <c:pt idx="10">
                  <c:v>18400.0</c:v>
                </c:pt>
                <c:pt idx="11">
                  <c:v>18600.0</c:v>
                </c:pt>
                <c:pt idx="12">
                  <c:v>18400.0</c:v>
                </c:pt>
                <c:pt idx="13">
                  <c:v>19300.0</c:v>
                </c:pt>
                <c:pt idx="14">
                  <c:v>19300.0</c:v>
                </c:pt>
                <c:pt idx="15">
                  <c:v>17600.0</c:v>
                </c:pt>
                <c:pt idx="16">
                  <c:v>17300.0</c:v>
                </c:pt>
                <c:pt idx="17">
                  <c:v>17800.0</c:v>
                </c:pt>
                <c:pt idx="18">
                  <c:v>21500.0</c:v>
                </c:pt>
                <c:pt idx="19">
                  <c:v>21700.0</c:v>
                </c:pt>
                <c:pt idx="20">
                  <c:v>20800.0</c:v>
                </c:pt>
                <c:pt idx="21">
                  <c:v>19600.0</c:v>
                </c:pt>
                <c:pt idx="22">
                  <c:v>16500.0</c:v>
                </c:pt>
                <c:pt idx="23">
                  <c:v>6900.0</c:v>
                </c:pt>
              </c:numCache>
            </c:numRef>
          </c:val>
          <c:smooth val="0"/>
        </c:ser>
        <c:ser>
          <c:idx val="20"/>
          <c:order val="2"/>
          <c:tx>
            <c:strRef>
              <c:f>'Dez2010'!$V$5</c:f>
              <c:strCache>
                <c:ptCount val="1"/>
                <c:pt idx="0">
                  <c:v>18/Dez/2010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'Dez2010'!$V$7:$V$30</c:f>
              <c:numCache>
                <c:formatCode>#,##0</c:formatCode>
                <c:ptCount val="24"/>
                <c:pt idx="0">
                  <c:v>15315.0</c:v>
                </c:pt>
                <c:pt idx="1">
                  <c:v>14638.0</c:v>
                </c:pt>
                <c:pt idx="2">
                  <c:v>14225.0</c:v>
                </c:pt>
                <c:pt idx="3">
                  <c:v>14139.0</c:v>
                </c:pt>
                <c:pt idx="4">
                  <c:v>13944.0</c:v>
                </c:pt>
                <c:pt idx="5">
                  <c:v>14328.0</c:v>
                </c:pt>
                <c:pt idx="6">
                  <c:v>14853.0</c:v>
                </c:pt>
                <c:pt idx="7">
                  <c:v>15983.0</c:v>
                </c:pt>
                <c:pt idx="8">
                  <c:v>17330.0</c:v>
                </c:pt>
                <c:pt idx="9">
                  <c:v>18077.0</c:v>
                </c:pt>
                <c:pt idx="10">
                  <c:v>18750.0</c:v>
                </c:pt>
                <c:pt idx="11">
                  <c:v>18568.0</c:v>
                </c:pt>
                <c:pt idx="12">
                  <c:v>18463.0</c:v>
                </c:pt>
                <c:pt idx="13">
                  <c:v>17350.0</c:v>
                </c:pt>
                <c:pt idx="14">
                  <c:v>17460.0</c:v>
                </c:pt>
                <c:pt idx="15">
                  <c:v>17935.0</c:v>
                </c:pt>
                <c:pt idx="16">
                  <c:v>17391.0</c:v>
                </c:pt>
                <c:pt idx="17">
                  <c:v>17613.0</c:v>
                </c:pt>
                <c:pt idx="18">
                  <c:v>20101.0</c:v>
                </c:pt>
                <c:pt idx="19">
                  <c:v>22102.0</c:v>
                </c:pt>
                <c:pt idx="20">
                  <c:v>22137.0</c:v>
                </c:pt>
                <c:pt idx="21">
                  <c:v>19666.0</c:v>
                </c:pt>
                <c:pt idx="22">
                  <c:v>17966.0</c:v>
                </c:pt>
                <c:pt idx="23">
                  <c:v>16664.0</c:v>
                </c:pt>
              </c:numCache>
            </c:numRef>
          </c:val>
          <c:smooth val="0"/>
        </c:ser>
        <c:ser>
          <c:idx val="21"/>
          <c:order val="3"/>
          <c:tx>
            <c:strRef>
              <c:f>'Dez2010'!$AC$5</c:f>
              <c:strCache>
                <c:ptCount val="1"/>
                <c:pt idx="0">
                  <c:v>25/Dez/2010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'Dez2010'!$AC$7:$AC$30</c:f>
              <c:numCache>
                <c:formatCode>#,##0</c:formatCode>
                <c:ptCount val="24"/>
                <c:pt idx="0">
                  <c:v>15900.0</c:v>
                </c:pt>
                <c:pt idx="1">
                  <c:v>15600.0</c:v>
                </c:pt>
                <c:pt idx="2">
                  <c:v>15600.0</c:v>
                </c:pt>
                <c:pt idx="3">
                  <c:v>14900.0</c:v>
                </c:pt>
                <c:pt idx="4">
                  <c:v>14300.0</c:v>
                </c:pt>
                <c:pt idx="5">
                  <c:v>14300.0</c:v>
                </c:pt>
                <c:pt idx="6">
                  <c:v>13800.0</c:v>
                </c:pt>
                <c:pt idx="7">
                  <c:v>14400.0</c:v>
                </c:pt>
                <c:pt idx="8">
                  <c:v>15400.0</c:v>
                </c:pt>
                <c:pt idx="9">
                  <c:v>15900.0</c:v>
                </c:pt>
                <c:pt idx="10">
                  <c:v>15900.0</c:v>
                </c:pt>
                <c:pt idx="11">
                  <c:v>16400.0</c:v>
                </c:pt>
                <c:pt idx="12">
                  <c:v>16600.0</c:v>
                </c:pt>
                <c:pt idx="13">
                  <c:v>16500.0</c:v>
                </c:pt>
                <c:pt idx="14">
                  <c:v>15800.0</c:v>
                </c:pt>
                <c:pt idx="15">
                  <c:v>15500.0</c:v>
                </c:pt>
                <c:pt idx="16">
                  <c:v>15600.0</c:v>
                </c:pt>
                <c:pt idx="17">
                  <c:v>17300.0</c:v>
                </c:pt>
                <c:pt idx="18">
                  <c:v>19046.0</c:v>
                </c:pt>
                <c:pt idx="19">
                  <c:v>19576.0</c:v>
                </c:pt>
                <c:pt idx="20">
                  <c:v>19472.0</c:v>
                </c:pt>
                <c:pt idx="21">
                  <c:v>18770.0</c:v>
                </c:pt>
                <c:pt idx="22">
                  <c:v>16938.0</c:v>
                </c:pt>
                <c:pt idx="23">
                  <c:v>15900.0</c:v>
                </c:pt>
              </c:numCache>
            </c:numRef>
          </c:val>
          <c:smooth val="0"/>
        </c:ser>
        <c:ser>
          <c:idx val="22"/>
          <c:order val="4"/>
          <c:tx>
            <c:strRef>
              <c:f>'Dez2010'!$AQ$4:$AQ$5</c:f>
              <c:strCache>
                <c:ptCount val="1"/>
                <c:pt idx="0">
                  <c:v>Máxima Sabads</c:v>
                </c:pt>
              </c:strCache>
            </c:strRef>
          </c:tx>
          <c:val>
            <c:numRef>
              <c:f>'Dez2010'!$AQ$7:$AQ$30</c:f>
              <c:numCache>
                <c:formatCode>#,##0</c:formatCode>
                <c:ptCount val="24"/>
                <c:pt idx="0">
                  <c:v>16300.0</c:v>
                </c:pt>
                <c:pt idx="1">
                  <c:v>15600.0</c:v>
                </c:pt>
                <c:pt idx="2">
                  <c:v>15600.0</c:v>
                </c:pt>
                <c:pt idx="3">
                  <c:v>14900.0</c:v>
                </c:pt>
                <c:pt idx="4">
                  <c:v>14800.0</c:v>
                </c:pt>
                <c:pt idx="5">
                  <c:v>15000.0</c:v>
                </c:pt>
                <c:pt idx="6">
                  <c:v>16000.0</c:v>
                </c:pt>
                <c:pt idx="7">
                  <c:v>15983.0</c:v>
                </c:pt>
                <c:pt idx="8">
                  <c:v>18000.0</c:v>
                </c:pt>
                <c:pt idx="9">
                  <c:v>18600.0</c:v>
                </c:pt>
                <c:pt idx="10">
                  <c:v>19000.0</c:v>
                </c:pt>
                <c:pt idx="11">
                  <c:v>20700.0</c:v>
                </c:pt>
                <c:pt idx="12">
                  <c:v>19900.0</c:v>
                </c:pt>
                <c:pt idx="13">
                  <c:v>19800.0</c:v>
                </c:pt>
                <c:pt idx="14">
                  <c:v>19300.0</c:v>
                </c:pt>
                <c:pt idx="15">
                  <c:v>18300.0</c:v>
                </c:pt>
                <c:pt idx="16">
                  <c:v>17500.0</c:v>
                </c:pt>
                <c:pt idx="17">
                  <c:v>18500.0</c:v>
                </c:pt>
                <c:pt idx="18">
                  <c:v>21700.0</c:v>
                </c:pt>
                <c:pt idx="19">
                  <c:v>22102.0</c:v>
                </c:pt>
                <c:pt idx="20">
                  <c:v>22137.0</c:v>
                </c:pt>
                <c:pt idx="21">
                  <c:v>20500.0</c:v>
                </c:pt>
                <c:pt idx="22">
                  <c:v>18100.0</c:v>
                </c:pt>
                <c:pt idx="23">
                  <c:v>18000.0</c:v>
                </c:pt>
              </c:numCache>
            </c:numRef>
          </c:val>
          <c:smooth val="0"/>
        </c:ser>
        <c:ser>
          <c:idx val="0"/>
          <c:order val="5"/>
          <c:tx>
            <c:strRef>
              <c:f>'Dez2010'!$AJ$5</c:f>
              <c:strCache>
                <c:ptCount val="1"/>
                <c:pt idx="0">
                  <c:v>1/Jan/2011</c:v>
                </c:pt>
              </c:strCache>
            </c:strRef>
          </c:tx>
          <c:val>
            <c:numRef>
              <c:f>'Dez2010'!$AJ$7:$AJ$30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2485512"/>
        <c:axId val="-2062488664"/>
      </c:lineChart>
      <c:catAx>
        <c:axId val="-2062485512"/>
        <c:scaling>
          <c:orientation val="minMax"/>
        </c:scaling>
        <c:delete val="0"/>
        <c:axPos val="b"/>
        <c:majorTickMark val="none"/>
        <c:minorTickMark val="none"/>
        <c:tickLblPos val="nextTo"/>
        <c:crossAx val="-2062488664"/>
        <c:crosses val="autoZero"/>
        <c:auto val="1"/>
        <c:lblAlgn val="ctr"/>
        <c:lblOffset val="100"/>
        <c:noMultiLvlLbl val="0"/>
      </c:catAx>
      <c:valAx>
        <c:axId val="-20624886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24855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-DOMINGOS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'Dez2010'!$B$5</c:f>
              <c:strCache>
                <c:ptCount val="1"/>
                <c:pt idx="0">
                  <c:v>1/Ago/2010</c:v>
                </c:pt>
              </c:strCache>
            </c:strRef>
          </c:tx>
          <c:val>
            <c:numRef>
              <c:f>'Dez2010'!$B$7:$B$30</c:f>
            </c:numRef>
          </c:val>
          <c:smooth val="0"/>
        </c:ser>
        <c:ser>
          <c:idx val="18"/>
          <c:order val="1"/>
          <c:tx>
            <c:strRef>
              <c:f>'Dez2010'!$I$5</c:f>
              <c:strCache>
                <c:ptCount val="1"/>
                <c:pt idx="0">
                  <c:v>5/Dez/2010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'Dez2010'!$I$7:$I$30</c:f>
              <c:numCache>
                <c:formatCode>#,##0</c:formatCode>
                <c:ptCount val="24"/>
                <c:pt idx="0">
                  <c:v>16500.0</c:v>
                </c:pt>
                <c:pt idx="1">
                  <c:v>14700.0</c:v>
                </c:pt>
                <c:pt idx="2">
                  <c:v>14500.0</c:v>
                </c:pt>
                <c:pt idx="3">
                  <c:v>6100.0</c:v>
                </c:pt>
                <c:pt idx="4">
                  <c:v>6600.0</c:v>
                </c:pt>
                <c:pt idx="5">
                  <c:v>7400.0</c:v>
                </c:pt>
                <c:pt idx="6">
                  <c:v>8000.0</c:v>
                </c:pt>
                <c:pt idx="7">
                  <c:v>11700.0</c:v>
                </c:pt>
                <c:pt idx="8">
                  <c:v>15000.0</c:v>
                </c:pt>
                <c:pt idx="9">
                  <c:v>14000.0</c:v>
                </c:pt>
                <c:pt idx="10">
                  <c:v>13600.0</c:v>
                </c:pt>
                <c:pt idx="11">
                  <c:v>14800.0</c:v>
                </c:pt>
                <c:pt idx="12">
                  <c:v>18100.0</c:v>
                </c:pt>
                <c:pt idx="13">
                  <c:v>18400.0</c:v>
                </c:pt>
                <c:pt idx="14">
                  <c:v>17800.0</c:v>
                </c:pt>
                <c:pt idx="15">
                  <c:v>17400.0</c:v>
                </c:pt>
                <c:pt idx="16">
                  <c:v>17200.0</c:v>
                </c:pt>
                <c:pt idx="17">
                  <c:v>17900.0</c:v>
                </c:pt>
                <c:pt idx="18">
                  <c:v>21800.0</c:v>
                </c:pt>
                <c:pt idx="19">
                  <c:v>22100.0</c:v>
                </c:pt>
                <c:pt idx="20">
                  <c:v>21500.0</c:v>
                </c:pt>
                <c:pt idx="21">
                  <c:v>20200.0</c:v>
                </c:pt>
                <c:pt idx="22">
                  <c:v>18000.0</c:v>
                </c:pt>
                <c:pt idx="23">
                  <c:v>16300.0</c:v>
                </c:pt>
              </c:numCache>
            </c:numRef>
          </c:val>
          <c:smooth val="0"/>
        </c:ser>
        <c:ser>
          <c:idx val="19"/>
          <c:order val="2"/>
          <c:tx>
            <c:strRef>
              <c:f>'Dez2010'!$P$5</c:f>
              <c:strCache>
                <c:ptCount val="1"/>
                <c:pt idx="0">
                  <c:v>12/Dez/2010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'Dez2010'!$P$7:$P$30</c:f>
              <c:numCache>
                <c:formatCode>#,##0</c:formatCode>
                <c:ptCount val="24"/>
                <c:pt idx="0">
                  <c:v>11400.0</c:v>
                </c:pt>
                <c:pt idx="1">
                  <c:v>13900.0</c:v>
                </c:pt>
                <c:pt idx="2">
                  <c:v>14900.0</c:v>
                </c:pt>
                <c:pt idx="3">
                  <c:v>13700.0</c:v>
                </c:pt>
                <c:pt idx="4">
                  <c:v>13600.0</c:v>
                </c:pt>
                <c:pt idx="5">
                  <c:v>13600.0</c:v>
                </c:pt>
                <c:pt idx="6">
                  <c:v>13600.0</c:v>
                </c:pt>
                <c:pt idx="7">
                  <c:v>13800.0</c:v>
                </c:pt>
                <c:pt idx="8">
                  <c:v>17300.0</c:v>
                </c:pt>
                <c:pt idx="9">
                  <c:v>16500.0</c:v>
                </c:pt>
                <c:pt idx="10">
                  <c:v>16600.0</c:v>
                </c:pt>
                <c:pt idx="11">
                  <c:v>17000.0</c:v>
                </c:pt>
                <c:pt idx="12">
                  <c:v>17300.0</c:v>
                </c:pt>
                <c:pt idx="13">
                  <c:v>17050.0</c:v>
                </c:pt>
                <c:pt idx="14">
                  <c:v>16550.0</c:v>
                </c:pt>
                <c:pt idx="15">
                  <c:v>15850.0</c:v>
                </c:pt>
                <c:pt idx="16">
                  <c:v>15200.0</c:v>
                </c:pt>
                <c:pt idx="17">
                  <c:v>17600.0</c:v>
                </c:pt>
                <c:pt idx="18">
                  <c:v>18900.0</c:v>
                </c:pt>
                <c:pt idx="19">
                  <c:v>19500.0</c:v>
                </c:pt>
                <c:pt idx="20">
                  <c:v>6200.0</c:v>
                </c:pt>
                <c:pt idx="21">
                  <c:v>6800.0</c:v>
                </c:pt>
                <c:pt idx="22">
                  <c:v>10400.0</c:v>
                </c:pt>
                <c:pt idx="23">
                  <c:v>15400.0</c:v>
                </c:pt>
              </c:numCache>
            </c:numRef>
          </c:val>
          <c:smooth val="0"/>
        </c:ser>
        <c:ser>
          <c:idx val="20"/>
          <c:order val="3"/>
          <c:tx>
            <c:strRef>
              <c:f>'Dez2010'!$W$5</c:f>
              <c:strCache>
                <c:ptCount val="1"/>
                <c:pt idx="0">
                  <c:v>19/Dez/2010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'Dez2010'!$W$7:$W$30</c:f>
              <c:numCache>
                <c:formatCode>#,##0</c:formatCode>
                <c:ptCount val="24"/>
                <c:pt idx="0">
                  <c:v>15066.0</c:v>
                </c:pt>
                <c:pt idx="1">
                  <c:v>14454.0</c:v>
                </c:pt>
                <c:pt idx="2">
                  <c:v>14049.0</c:v>
                </c:pt>
                <c:pt idx="3">
                  <c:v>13948.0</c:v>
                </c:pt>
                <c:pt idx="4">
                  <c:v>13658.0</c:v>
                </c:pt>
                <c:pt idx="5">
                  <c:v>13850.0</c:v>
                </c:pt>
                <c:pt idx="6">
                  <c:v>13870.0</c:v>
                </c:pt>
                <c:pt idx="7">
                  <c:v>14220.0</c:v>
                </c:pt>
                <c:pt idx="8">
                  <c:v>16008.0</c:v>
                </c:pt>
                <c:pt idx="9">
                  <c:v>15061.0</c:v>
                </c:pt>
                <c:pt idx="10">
                  <c:v>16149.0</c:v>
                </c:pt>
                <c:pt idx="11">
                  <c:v>16529.0</c:v>
                </c:pt>
                <c:pt idx="12">
                  <c:v>17838.0</c:v>
                </c:pt>
                <c:pt idx="13">
                  <c:v>17288.0</c:v>
                </c:pt>
                <c:pt idx="14">
                  <c:v>17776.0</c:v>
                </c:pt>
                <c:pt idx="15">
                  <c:v>17156.0</c:v>
                </c:pt>
                <c:pt idx="16">
                  <c:v>16482.0</c:v>
                </c:pt>
                <c:pt idx="17">
                  <c:v>18520.0</c:v>
                </c:pt>
                <c:pt idx="18">
                  <c:v>20700.0</c:v>
                </c:pt>
                <c:pt idx="19">
                  <c:v>22000.0</c:v>
                </c:pt>
                <c:pt idx="20">
                  <c:v>21400.0</c:v>
                </c:pt>
                <c:pt idx="21">
                  <c:v>18700.0</c:v>
                </c:pt>
                <c:pt idx="22">
                  <c:v>17000.0</c:v>
                </c:pt>
                <c:pt idx="23">
                  <c:v>15700.0</c:v>
                </c:pt>
              </c:numCache>
            </c:numRef>
          </c:val>
          <c:smooth val="0"/>
        </c:ser>
        <c:ser>
          <c:idx val="21"/>
          <c:order val="4"/>
          <c:tx>
            <c:strRef>
              <c:f>'Dez2010'!$AD$5</c:f>
              <c:strCache>
                <c:ptCount val="1"/>
                <c:pt idx="0">
                  <c:v>26/Dez/2010</c:v>
                </c:pt>
              </c:strCache>
            </c:strRef>
          </c:tx>
          <c:cat>
            <c:strRef>
              <c:f>'Dez2010'!$A$7:$A$30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'Dez2010'!$AD$7:$AD$30</c:f>
              <c:numCache>
                <c:formatCode>#,##0</c:formatCode>
                <c:ptCount val="24"/>
                <c:pt idx="0">
                  <c:v>14900.0</c:v>
                </c:pt>
                <c:pt idx="1">
                  <c:v>14500.0</c:v>
                </c:pt>
                <c:pt idx="2">
                  <c:v>14200.0</c:v>
                </c:pt>
                <c:pt idx="3">
                  <c:v>13900.0</c:v>
                </c:pt>
                <c:pt idx="4">
                  <c:v>13600.0</c:v>
                </c:pt>
                <c:pt idx="5">
                  <c:v>13600.0</c:v>
                </c:pt>
                <c:pt idx="6">
                  <c:v>13600.0</c:v>
                </c:pt>
                <c:pt idx="7">
                  <c:v>13900.0</c:v>
                </c:pt>
                <c:pt idx="8">
                  <c:v>15000.0</c:v>
                </c:pt>
                <c:pt idx="9">
                  <c:v>15800.0</c:v>
                </c:pt>
                <c:pt idx="10">
                  <c:v>16200.0</c:v>
                </c:pt>
                <c:pt idx="11">
                  <c:v>16700.0</c:v>
                </c:pt>
                <c:pt idx="12">
                  <c:v>16800.0</c:v>
                </c:pt>
                <c:pt idx="13">
                  <c:v>16400.0</c:v>
                </c:pt>
                <c:pt idx="14">
                  <c:v>16300.0</c:v>
                </c:pt>
                <c:pt idx="15">
                  <c:v>15900.0</c:v>
                </c:pt>
                <c:pt idx="16">
                  <c:v>16200.0</c:v>
                </c:pt>
                <c:pt idx="17">
                  <c:v>16400.0</c:v>
                </c:pt>
                <c:pt idx="18">
                  <c:v>20200.0</c:v>
                </c:pt>
                <c:pt idx="19">
                  <c:v>20600.0</c:v>
                </c:pt>
                <c:pt idx="20">
                  <c:v>20100.0</c:v>
                </c:pt>
                <c:pt idx="21">
                  <c:v>16200.0</c:v>
                </c:pt>
                <c:pt idx="22">
                  <c:v>15600.0</c:v>
                </c:pt>
                <c:pt idx="23">
                  <c:v>15600.0</c:v>
                </c:pt>
              </c:numCache>
            </c:numRef>
          </c:val>
          <c:smooth val="0"/>
        </c:ser>
        <c:ser>
          <c:idx val="22"/>
          <c:order val="5"/>
          <c:tx>
            <c:strRef>
              <c:f>'Dez2010'!$AR$4:$AR$5</c:f>
              <c:strCache>
                <c:ptCount val="1"/>
                <c:pt idx="0">
                  <c:v>Máxima Domingos</c:v>
                </c:pt>
              </c:strCache>
            </c:strRef>
          </c:tx>
          <c:val>
            <c:numRef>
              <c:f>'Dez2010'!$AR$7:$AR$30</c:f>
              <c:numCache>
                <c:formatCode>#,##0</c:formatCode>
                <c:ptCount val="24"/>
                <c:pt idx="0">
                  <c:v>16500.0</c:v>
                </c:pt>
                <c:pt idx="1">
                  <c:v>14700.0</c:v>
                </c:pt>
                <c:pt idx="2">
                  <c:v>14900.0</c:v>
                </c:pt>
                <c:pt idx="3">
                  <c:v>13948.0</c:v>
                </c:pt>
                <c:pt idx="4">
                  <c:v>13658.0</c:v>
                </c:pt>
                <c:pt idx="5">
                  <c:v>13850.0</c:v>
                </c:pt>
                <c:pt idx="6">
                  <c:v>13870.0</c:v>
                </c:pt>
                <c:pt idx="7">
                  <c:v>14220.0</c:v>
                </c:pt>
                <c:pt idx="8">
                  <c:v>17300.0</c:v>
                </c:pt>
                <c:pt idx="9">
                  <c:v>16500.0</c:v>
                </c:pt>
                <c:pt idx="10">
                  <c:v>16600.0</c:v>
                </c:pt>
                <c:pt idx="11">
                  <c:v>17000.0</c:v>
                </c:pt>
                <c:pt idx="12">
                  <c:v>18100.0</c:v>
                </c:pt>
                <c:pt idx="13">
                  <c:v>18400.0</c:v>
                </c:pt>
                <c:pt idx="14">
                  <c:v>17800.0</c:v>
                </c:pt>
                <c:pt idx="15">
                  <c:v>17400.0</c:v>
                </c:pt>
                <c:pt idx="16">
                  <c:v>17200.0</c:v>
                </c:pt>
                <c:pt idx="17">
                  <c:v>18520.0</c:v>
                </c:pt>
                <c:pt idx="18">
                  <c:v>21800.0</c:v>
                </c:pt>
                <c:pt idx="19">
                  <c:v>22100.0</c:v>
                </c:pt>
                <c:pt idx="20">
                  <c:v>21500.0</c:v>
                </c:pt>
                <c:pt idx="21">
                  <c:v>20200.0</c:v>
                </c:pt>
                <c:pt idx="22">
                  <c:v>18000.0</c:v>
                </c:pt>
                <c:pt idx="23">
                  <c:v>16300.0</c:v>
                </c:pt>
              </c:numCache>
            </c:numRef>
          </c:val>
          <c:smooth val="0"/>
        </c:ser>
        <c:ser>
          <c:idx val="1"/>
          <c:order val="6"/>
          <c:tx>
            <c:strRef>
              <c:f>'Dez2010'!$AK$5</c:f>
              <c:strCache>
                <c:ptCount val="1"/>
                <c:pt idx="0">
                  <c:v>2/Jan/2011</c:v>
                </c:pt>
              </c:strCache>
            </c:strRef>
          </c:tx>
          <c:val>
            <c:numRef>
              <c:f>'Dez2010'!$AK$7:$AK$30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2541368"/>
        <c:axId val="-2062544360"/>
      </c:lineChart>
      <c:catAx>
        <c:axId val="-2062541368"/>
        <c:scaling>
          <c:orientation val="minMax"/>
        </c:scaling>
        <c:delete val="0"/>
        <c:axPos val="b"/>
        <c:majorTickMark val="none"/>
        <c:minorTickMark val="none"/>
        <c:tickLblPos val="nextTo"/>
        <c:crossAx val="-2062544360"/>
        <c:crosses val="autoZero"/>
        <c:auto val="1"/>
        <c:lblAlgn val="ctr"/>
        <c:lblOffset val="100"/>
        <c:noMultiLvlLbl val="0"/>
      </c:catAx>
      <c:valAx>
        <c:axId val="-20625443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25413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Diagrama de Carga- DIAS DE SEMANA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'Jan2011'!$C$5</c:f>
              <c:strCache>
                <c:ptCount val="1"/>
                <c:pt idx="0">
                  <c:v>2/Ago/2010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'Jan2011'!$C$7:$C$30</c:f>
            </c:numRef>
          </c:val>
          <c:smooth val="0"/>
        </c:ser>
        <c:ser>
          <c:idx val="1"/>
          <c:order val="1"/>
          <c:tx>
            <c:strRef>
              <c:f>'Jan2011'!$D$5</c:f>
              <c:strCache>
                <c:ptCount val="1"/>
                <c:pt idx="0">
                  <c:v>3/Ago/2010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'Jan2011'!$D$7:$D$30</c:f>
            </c:numRef>
          </c:val>
          <c:smooth val="0"/>
        </c:ser>
        <c:ser>
          <c:idx val="2"/>
          <c:order val="2"/>
          <c:tx>
            <c:strRef>
              <c:f>'Jan2011'!$E$5</c:f>
              <c:strCache>
                <c:ptCount val="1"/>
                <c:pt idx="0">
                  <c:v>4/Ago/2010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'Jan2011'!$E$7:$E$30</c:f>
            </c:numRef>
          </c:val>
          <c:smooth val="0"/>
        </c:ser>
        <c:ser>
          <c:idx val="3"/>
          <c:order val="3"/>
          <c:tx>
            <c:strRef>
              <c:f>'Jan2011'!$F$5</c:f>
              <c:strCache>
                <c:ptCount val="1"/>
                <c:pt idx="0">
                  <c:v>5/Ago/2010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'Jan2011'!$F$7:$F$30</c:f>
            </c:numRef>
          </c:val>
          <c:smooth val="0"/>
        </c:ser>
        <c:ser>
          <c:idx val="4"/>
          <c:order val="4"/>
          <c:tx>
            <c:strRef>
              <c:f>'Jan2011'!$G$5</c:f>
              <c:strCache>
                <c:ptCount val="1"/>
                <c:pt idx="0">
                  <c:v>1/Out/2010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'Jan2011'!$G$7:$G$30</c:f>
              <c:numCache>
                <c:formatCode>#,##0</c:formatCode>
                <c:ptCount val="24"/>
              </c:numCache>
            </c:numRef>
          </c:val>
          <c:smooth val="0"/>
        </c:ser>
        <c:ser>
          <c:idx val="5"/>
          <c:order val="5"/>
          <c:tx>
            <c:strRef>
              <c:f>'Jan2011'!$J$5</c:f>
              <c:strCache>
                <c:ptCount val="1"/>
                <c:pt idx="0">
                  <c:v>3/Jan/2011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'Jan2011'!$J$7:$J$30</c:f>
              <c:numCache>
                <c:formatCode>#,##0</c:formatCode>
                <c:ptCount val="24"/>
                <c:pt idx="0">
                  <c:v>14500.0</c:v>
                </c:pt>
                <c:pt idx="1">
                  <c:v>14100.0</c:v>
                </c:pt>
                <c:pt idx="2">
                  <c:v>13900.0</c:v>
                </c:pt>
                <c:pt idx="3">
                  <c:v>13800.0</c:v>
                </c:pt>
                <c:pt idx="4">
                  <c:v>13800.0</c:v>
                </c:pt>
                <c:pt idx="5">
                  <c:v>14100.0</c:v>
                </c:pt>
                <c:pt idx="6">
                  <c:v>15100.0</c:v>
                </c:pt>
                <c:pt idx="7">
                  <c:v>18100.0</c:v>
                </c:pt>
                <c:pt idx="8">
                  <c:v>20000.0</c:v>
                </c:pt>
                <c:pt idx="9">
                  <c:v>20900.0</c:v>
                </c:pt>
                <c:pt idx="10">
                  <c:v>19626.0</c:v>
                </c:pt>
                <c:pt idx="11">
                  <c:v>20921.0</c:v>
                </c:pt>
                <c:pt idx="12">
                  <c:v>21306.0</c:v>
                </c:pt>
                <c:pt idx="13">
                  <c:v>20453.0</c:v>
                </c:pt>
                <c:pt idx="14">
                  <c:v>20914.0</c:v>
                </c:pt>
                <c:pt idx="15">
                  <c:v>20724.0</c:v>
                </c:pt>
                <c:pt idx="16">
                  <c:v>18700.0</c:v>
                </c:pt>
                <c:pt idx="17">
                  <c:v>19400.0</c:v>
                </c:pt>
                <c:pt idx="18">
                  <c:v>23223.0</c:v>
                </c:pt>
                <c:pt idx="19">
                  <c:v>23067.0</c:v>
                </c:pt>
                <c:pt idx="20">
                  <c:v>22100.0</c:v>
                </c:pt>
                <c:pt idx="21">
                  <c:v>21300.0</c:v>
                </c:pt>
                <c:pt idx="22">
                  <c:v>18900.0</c:v>
                </c:pt>
                <c:pt idx="23">
                  <c:v>16000.0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'Jan2011'!$K$5</c:f>
              <c:strCache>
                <c:ptCount val="1"/>
                <c:pt idx="0">
                  <c:v>4/Jan/2011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'Jan2011'!$K$7:$K$30</c:f>
              <c:numCache>
                <c:formatCode>#,##0</c:formatCode>
                <c:ptCount val="24"/>
                <c:pt idx="0">
                  <c:v>15000.0</c:v>
                </c:pt>
                <c:pt idx="1">
                  <c:v>14200.0</c:v>
                </c:pt>
                <c:pt idx="2">
                  <c:v>14200.0</c:v>
                </c:pt>
                <c:pt idx="3">
                  <c:v>13900.0</c:v>
                </c:pt>
                <c:pt idx="4">
                  <c:v>13800.0</c:v>
                </c:pt>
                <c:pt idx="5">
                  <c:v>14100.0</c:v>
                </c:pt>
                <c:pt idx="6">
                  <c:v>15300.0</c:v>
                </c:pt>
                <c:pt idx="7">
                  <c:v>18500.0</c:v>
                </c:pt>
                <c:pt idx="8">
                  <c:v>20700.0</c:v>
                </c:pt>
                <c:pt idx="9">
                  <c:v>21600.0</c:v>
                </c:pt>
                <c:pt idx="10">
                  <c:v>22000.0</c:v>
                </c:pt>
                <c:pt idx="11">
                  <c:v>22600.0</c:v>
                </c:pt>
                <c:pt idx="12">
                  <c:v>22300.0</c:v>
                </c:pt>
                <c:pt idx="13">
                  <c:v>21400.0</c:v>
                </c:pt>
                <c:pt idx="14">
                  <c:v>20800.0</c:v>
                </c:pt>
                <c:pt idx="15">
                  <c:v>20900.0</c:v>
                </c:pt>
                <c:pt idx="16">
                  <c:v>20300.0</c:v>
                </c:pt>
                <c:pt idx="17">
                  <c:v>19902.0</c:v>
                </c:pt>
                <c:pt idx="18">
                  <c:v>23194.0</c:v>
                </c:pt>
                <c:pt idx="19">
                  <c:v>22471.0</c:v>
                </c:pt>
                <c:pt idx="20">
                  <c:v>21815.0</c:v>
                </c:pt>
                <c:pt idx="21">
                  <c:v>20800.0</c:v>
                </c:pt>
                <c:pt idx="22">
                  <c:v>18400.0</c:v>
                </c:pt>
                <c:pt idx="23">
                  <c:v>16000.0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'Jan2011'!$L$5</c:f>
              <c:strCache>
                <c:ptCount val="1"/>
                <c:pt idx="0">
                  <c:v>5/Jan/2011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'Jan2011'!$L$7:$L$30</c:f>
              <c:numCache>
                <c:formatCode>#,##0</c:formatCode>
                <c:ptCount val="24"/>
                <c:pt idx="0">
                  <c:v>14800.0</c:v>
                </c:pt>
                <c:pt idx="1">
                  <c:v>14500.0</c:v>
                </c:pt>
                <c:pt idx="2">
                  <c:v>14100.0</c:v>
                </c:pt>
                <c:pt idx="3">
                  <c:v>14100.0</c:v>
                </c:pt>
                <c:pt idx="4">
                  <c:v>14100.0</c:v>
                </c:pt>
                <c:pt idx="5">
                  <c:v>14600.0</c:v>
                </c:pt>
                <c:pt idx="6">
                  <c:v>15900.0</c:v>
                </c:pt>
                <c:pt idx="7">
                  <c:v>18000.0</c:v>
                </c:pt>
                <c:pt idx="8">
                  <c:v>21200.0</c:v>
                </c:pt>
                <c:pt idx="9">
                  <c:v>22000.0</c:v>
                </c:pt>
                <c:pt idx="10">
                  <c:v>22300.0</c:v>
                </c:pt>
                <c:pt idx="11">
                  <c:v>23000.0</c:v>
                </c:pt>
                <c:pt idx="12">
                  <c:v>21100.0</c:v>
                </c:pt>
                <c:pt idx="13">
                  <c:v>21000.0</c:v>
                </c:pt>
                <c:pt idx="14">
                  <c:v>21000.0</c:v>
                </c:pt>
                <c:pt idx="15">
                  <c:v>21700.0</c:v>
                </c:pt>
                <c:pt idx="16">
                  <c:v>20100.0</c:v>
                </c:pt>
                <c:pt idx="17">
                  <c:v>20900.0</c:v>
                </c:pt>
                <c:pt idx="18">
                  <c:v>23200.0</c:v>
                </c:pt>
                <c:pt idx="19">
                  <c:v>23300.0</c:v>
                </c:pt>
                <c:pt idx="20">
                  <c:v>22700.0</c:v>
                </c:pt>
                <c:pt idx="21">
                  <c:v>18800.0</c:v>
                </c:pt>
                <c:pt idx="22">
                  <c:v>18100.0</c:v>
                </c:pt>
                <c:pt idx="23">
                  <c:v>16100.0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'Jan2011'!$M$5</c:f>
              <c:strCache>
                <c:ptCount val="1"/>
                <c:pt idx="0">
                  <c:v>6/Jan/2011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'Jan2011'!$M$7:$M$30</c:f>
              <c:numCache>
                <c:formatCode>#,##0</c:formatCode>
                <c:ptCount val="24"/>
                <c:pt idx="0">
                  <c:v>14900.0</c:v>
                </c:pt>
                <c:pt idx="1">
                  <c:v>14500.0</c:v>
                </c:pt>
                <c:pt idx="2">
                  <c:v>14200.0</c:v>
                </c:pt>
                <c:pt idx="3">
                  <c:v>14200.0</c:v>
                </c:pt>
                <c:pt idx="4">
                  <c:v>13900.0</c:v>
                </c:pt>
                <c:pt idx="5">
                  <c:v>14200.0</c:v>
                </c:pt>
                <c:pt idx="6">
                  <c:v>16200.0</c:v>
                </c:pt>
                <c:pt idx="7">
                  <c:v>18100.0</c:v>
                </c:pt>
                <c:pt idx="8">
                  <c:v>0.0</c:v>
                </c:pt>
                <c:pt idx="9">
                  <c:v>5300.0</c:v>
                </c:pt>
                <c:pt idx="10">
                  <c:v>20200.0</c:v>
                </c:pt>
                <c:pt idx="11">
                  <c:v>21438.0</c:v>
                </c:pt>
                <c:pt idx="12">
                  <c:v>21500.0</c:v>
                </c:pt>
                <c:pt idx="13">
                  <c:v>20600.0</c:v>
                </c:pt>
                <c:pt idx="14">
                  <c:v>20500.0</c:v>
                </c:pt>
                <c:pt idx="15">
                  <c:v>21237.0</c:v>
                </c:pt>
                <c:pt idx="16">
                  <c:v>19403.0</c:v>
                </c:pt>
                <c:pt idx="17">
                  <c:v>19316.0</c:v>
                </c:pt>
                <c:pt idx="18">
                  <c:v>22634.0</c:v>
                </c:pt>
                <c:pt idx="19">
                  <c:v>23030.0</c:v>
                </c:pt>
                <c:pt idx="20">
                  <c:v>22041.0</c:v>
                </c:pt>
                <c:pt idx="21">
                  <c:v>20324.0</c:v>
                </c:pt>
                <c:pt idx="22">
                  <c:v>19246.0</c:v>
                </c:pt>
                <c:pt idx="23">
                  <c:v>15748.0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'Jan2011'!$N$5</c:f>
              <c:strCache>
                <c:ptCount val="1"/>
                <c:pt idx="0">
                  <c:v>7/Jan/2011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'Jan2011'!$N$7:$N$30</c:f>
              <c:numCache>
                <c:formatCode>#,##0</c:formatCode>
                <c:ptCount val="24"/>
                <c:pt idx="0">
                  <c:v>14800.0</c:v>
                </c:pt>
                <c:pt idx="1">
                  <c:v>14100.0</c:v>
                </c:pt>
                <c:pt idx="2">
                  <c:v>13800.0</c:v>
                </c:pt>
                <c:pt idx="3">
                  <c:v>13600.0</c:v>
                </c:pt>
                <c:pt idx="4">
                  <c:v>13700.0</c:v>
                </c:pt>
                <c:pt idx="5">
                  <c:v>14300.0</c:v>
                </c:pt>
                <c:pt idx="6">
                  <c:v>15700.0</c:v>
                </c:pt>
                <c:pt idx="7">
                  <c:v>17800.0</c:v>
                </c:pt>
                <c:pt idx="8">
                  <c:v>20100.0</c:v>
                </c:pt>
                <c:pt idx="9">
                  <c:v>20705.0</c:v>
                </c:pt>
                <c:pt idx="10">
                  <c:v>20800.0</c:v>
                </c:pt>
                <c:pt idx="11">
                  <c:v>21892.0</c:v>
                </c:pt>
                <c:pt idx="12">
                  <c:v>21337.0</c:v>
                </c:pt>
                <c:pt idx="13">
                  <c:v>20701.0</c:v>
                </c:pt>
                <c:pt idx="14">
                  <c:v>21175.0</c:v>
                </c:pt>
                <c:pt idx="15">
                  <c:v>20931.0</c:v>
                </c:pt>
                <c:pt idx="16">
                  <c:v>19437.0</c:v>
                </c:pt>
                <c:pt idx="17">
                  <c:v>19088.0</c:v>
                </c:pt>
                <c:pt idx="18">
                  <c:v>22239.0</c:v>
                </c:pt>
                <c:pt idx="19">
                  <c:v>22851.0</c:v>
                </c:pt>
                <c:pt idx="20">
                  <c:v>22332.0</c:v>
                </c:pt>
                <c:pt idx="21">
                  <c:v>19934.0</c:v>
                </c:pt>
                <c:pt idx="22">
                  <c:v>17756.0</c:v>
                </c:pt>
                <c:pt idx="23">
                  <c:v>15348.0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'Jan2011'!$Q$5</c:f>
              <c:strCache>
                <c:ptCount val="1"/>
                <c:pt idx="0">
                  <c:v>10/Jan/2011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'Jan2011'!$Q$7:$Q$30</c:f>
              <c:numCache>
                <c:formatCode>#,##0</c:formatCode>
                <c:ptCount val="24"/>
                <c:pt idx="0">
                  <c:v>14288.0</c:v>
                </c:pt>
                <c:pt idx="1">
                  <c:v>13889.0</c:v>
                </c:pt>
                <c:pt idx="2">
                  <c:v>13590.0</c:v>
                </c:pt>
                <c:pt idx="3">
                  <c:v>13482.0</c:v>
                </c:pt>
                <c:pt idx="4">
                  <c:v>13588.0</c:v>
                </c:pt>
                <c:pt idx="5">
                  <c:v>13883.0</c:v>
                </c:pt>
                <c:pt idx="6">
                  <c:v>16184.0</c:v>
                </c:pt>
                <c:pt idx="7">
                  <c:v>17571.0</c:v>
                </c:pt>
                <c:pt idx="8">
                  <c:v>20106.0</c:v>
                </c:pt>
                <c:pt idx="9">
                  <c:v>21085.0</c:v>
                </c:pt>
                <c:pt idx="10">
                  <c:v>22335.0</c:v>
                </c:pt>
                <c:pt idx="11">
                  <c:v>22181.0</c:v>
                </c:pt>
                <c:pt idx="12">
                  <c:v>22181.0</c:v>
                </c:pt>
                <c:pt idx="13">
                  <c:v>20911.0</c:v>
                </c:pt>
                <c:pt idx="14">
                  <c:v>20896.0</c:v>
                </c:pt>
                <c:pt idx="15">
                  <c:v>20856.0</c:v>
                </c:pt>
                <c:pt idx="16">
                  <c:v>20063.0</c:v>
                </c:pt>
                <c:pt idx="17">
                  <c:v>19353.0</c:v>
                </c:pt>
                <c:pt idx="18">
                  <c:v>22629.0</c:v>
                </c:pt>
                <c:pt idx="19">
                  <c:v>22786.0</c:v>
                </c:pt>
                <c:pt idx="20">
                  <c:v>20593.0</c:v>
                </c:pt>
                <c:pt idx="21">
                  <c:v>18984.0</c:v>
                </c:pt>
                <c:pt idx="22">
                  <c:v>17637.0</c:v>
                </c:pt>
                <c:pt idx="23">
                  <c:v>15600.0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'Jan2011'!$R$5</c:f>
              <c:strCache>
                <c:ptCount val="1"/>
                <c:pt idx="0">
                  <c:v>11/Jan/2011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'Jan2011'!$R$7:$R$30</c:f>
              <c:numCache>
                <c:formatCode>#,##0</c:formatCode>
                <c:ptCount val="24"/>
                <c:pt idx="0">
                  <c:v>14300.0</c:v>
                </c:pt>
                <c:pt idx="1">
                  <c:v>14000.0</c:v>
                </c:pt>
                <c:pt idx="2">
                  <c:v>12200.0</c:v>
                </c:pt>
                <c:pt idx="3">
                  <c:v>12200.0</c:v>
                </c:pt>
                <c:pt idx="4">
                  <c:v>12200.0</c:v>
                </c:pt>
                <c:pt idx="5">
                  <c:v>12700.0</c:v>
                </c:pt>
                <c:pt idx="6">
                  <c:v>16329.0</c:v>
                </c:pt>
                <c:pt idx="7">
                  <c:v>17753.0</c:v>
                </c:pt>
                <c:pt idx="8">
                  <c:v>19834.0</c:v>
                </c:pt>
                <c:pt idx="9">
                  <c:v>20432.0</c:v>
                </c:pt>
                <c:pt idx="10">
                  <c:v>20965.0</c:v>
                </c:pt>
                <c:pt idx="11">
                  <c:v>21333.0</c:v>
                </c:pt>
                <c:pt idx="12">
                  <c:v>20639.0</c:v>
                </c:pt>
                <c:pt idx="13">
                  <c:v>21526.0</c:v>
                </c:pt>
                <c:pt idx="14">
                  <c:v>20919.0</c:v>
                </c:pt>
                <c:pt idx="15">
                  <c:v>20234.0</c:v>
                </c:pt>
                <c:pt idx="16">
                  <c:v>18851.0</c:v>
                </c:pt>
                <c:pt idx="17">
                  <c:v>18650.0</c:v>
                </c:pt>
                <c:pt idx="18">
                  <c:v>21824.0</c:v>
                </c:pt>
                <c:pt idx="19">
                  <c:v>21942.0</c:v>
                </c:pt>
                <c:pt idx="20">
                  <c:v>20460.0</c:v>
                </c:pt>
                <c:pt idx="21">
                  <c:v>19160.0</c:v>
                </c:pt>
                <c:pt idx="22">
                  <c:v>17957.0</c:v>
                </c:pt>
                <c:pt idx="23">
                  <c:v>14263.0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'Jan2011'!$S$5</c:f>
              <c:strCache>
                <c:ptCount val="1"/>
                <c:pt idx="0">
                  <c:v>12/Jan/2011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'Jan2011'!$S$7:$S$30</c:f>
              <c:numCache>
                <c:formatCode>#,##0</c:formatCode>
                <c:ptCount val="24"/>
                <c:pt idx="0">
                  <c:v>13421.0</c:v>
                </c:pt>
                <c:pt idx="1">
                  <c:v>13628.0</c:v>
                </c:pt>
                <c:pt idx="2">
                  <c:v>13656.0</c:v>
                </c:pt>
                <c:pt idx="3">
                  <c:v>13240.0</c:v>
                </c:pt>
                <c:pt idx="4">
                  <c:v>13439.0</c:v>
                </c:pt>
                <c:pt idx="5">
                  <c:v>13954.0</c:v>
                </c:pt>
                <c:pt idx="6">
                  <c:v>16240.0</c:v>
                </c:pt>
                <c:pt idx="7">
                  <c:v>18049.0</c:v>
                </c:pt>
                <c:pt idx="8">
                  <c:v>19353.0</c:v>
                </c:pt>
                <c:pt idx="9">
                  <c:v>18744.0</c:v>
                </c:pt>
                <c:pt idx="10">
                  <c:v>20365.0</c:v>
                </c:pt>
                <c:pt idx="11">
                  <c:v>21956.0</c:v>
                </c:pt>
                <c:pt idx="12">
                  <c:v>19596.0</c:v>
                </c:pt>
                <c:pt idx="13">
                  <c:v>19565.0</c:v>
                </c:pt>
                <c:pt idx="14">
                  <c:v>20463.0</c:v>
                </c:pt>
                <c:pt idx="15">
                  <c:v>21938.0</c:v>
                </c:pt>
                <c:pt idx="16">
                  <c:v>19560.0</c:v>
                </c:pt>
                <c:pt idx="17">
                  <c:v>19397.0</c:v>
                </c:pt>
                <c:pt idx="18">
                  <c:v>22506.0</c:v>
                </c:pt>
                <c:pt idx="19">
                  <c:v>22482.0</c:v>
                </c:pt>
                <c:pt idx="20">
                  <c:v>21502.0</c:v>
                </c:pt>
                <c:pt idx="21">
                  <c:v>21282.0</c:v>
                </c:pt>
                <c:pt idx="22">
                  <c:v>17658.0</c:v>
                </c:pt>
                <c:pt idx="23">
                  <c:v>15900.0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'Jan2011'!$T$5</c:f>
              <c:strCache>
                <c:ptCount val="1"/>
                <c:pt idx="0">
                  <c:v>13/Jan/2011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'Jan2011'!$T$7:$T$30</c:f>
              <c:numCache>
                <c:formatCode>#,##0</c:formatCode>
                <c:ptCount val="24"/>
                <c:pt idx="0">
                  <c:v>14600.0</c:v>
                </c:pt>
                <c:pt idx="1">
                  <c:v>13800.0</c:v>
                </c:pt>
                <c:pt idx="2">
                  <c:v>13500.0</c:v>
                </c:pt>
                <c:pt idx="3">
                  <c:v>13500.0</c:v>
                </c:pt>
                <c:pt idx="4">
                  <c:v>13200.0</c:v>
                </c:pt>
                <c:pt idx="5">
                  <c:v>13500.0</c:v>
                </c:pt>
                <c:pt idx="6">
                  <c:v>13500.0</c:v>
                </c:pt>
                <c:pt idx="7">
                  <c:v>14400.0</c:v>
                </c:pt>
                <c:pt idx="8">
                  <c:v>15700.0</c:v>
                </c:pt>
                <c:pt idx="9">
                  <c:v>16400.0</c:v>
                </c:pt>
                <c:pt idx="10">
                  <c:v>17100.0</c:v>
                </c:pt>
                <c:pt idx="11">
                  <c:v>17300.0</c:v>
                </c:pt>
                <c:pt idx="12">
                  <c:v>17800.0</c:v>
                </c:pt>
                <c:pt idx="13">
                  <c:v>17900.0</c:v>
                </c:pt>
                <c:pt idx="14">
                  <c:v>17200.0</c:v>
                </c:pt>
                <c:pt idx="15">
                  <c:v>16800.0</c:v>
                </c:pt>
                <c:pt idx="16">
                  <c:v>16600.0</c:v>
                </c:pt>
                <c:pt idx="17">
                  <c:v>17042.0</c:v>
                </c:pt>
                <c:pt idx="18">
                  <c:v>22068.0</c:v>
                </c:pt>
                <c:pt idx="19">
                  <c:v>22410.0</c:v>
                </c:pt>
                <c:pt idx="20">
                  <c:v>20536.0</c:v>
                </c:pt>
                <c:pt idx="21">
                  <c:v>19177.0</c:v>
                </c:pt>
                <c:pt idx="22">
                  <c:v>17351.0</c:v>
                </c:pt>
                <c:pt idx="23">
                  <c:v>15100.0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'Jan2011'!$U$5</c:f>
              <c:strCache>
                <c:ptCount val="1"/>
                <c:pt idx="0">
                  <c:v>14/Jan/2011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'Jan2011'!$U$7:$U$30</c:f>
              <c:numCache>
                <c:formatCode>#,##0</c:formatCode>
                <c:ptCount val="24"/>
                <c:pt idx="0">
                  <c:v>14100.0</c:v>
                </c:pt>
                <c:pt idx="1">
                  <c:v>13300.0</c:v>
                </c:pt>
                <c:pt idx="2">
                  <c:v>13200.0</c:v>
                </c:pt>
                <c:pt idx="3">
                  <c:v>13200.0</c:v>
                </c:pt>
                <c:pt idx="4">
                  <c:v>13100.0</c:v>
                </c:pt>
                <c:pt idx="5">
                  <c:v>13500.0</c:v>
                </c:pt>
                <c:pt idx="6">
                  <c:v>16203.0</c:v>
                </c:pt>
                <c:pt idx="7">
                  <c:v>17902.0</c:v>
                </c:pt>
                <c:pt idx="8">
                  <c:v>20342.0</c:v>
                </c:pt>
                <c:pt idx="9">
                  <c:v>20492.0</c:v>
                </c:pt>
                <c:pt idx="10">
                  <c:v>20900.0</c:v>
                </c:pt>
                <c:pt idx="11">
                  <c:v>21193.0</c:v>
                </c:pt>
                <c:pt idx="12">
                  <c:v>20555.0</c:v>
                </c:pt>
                <c:pt idx="13">
                  <c:v>20061.0</c:v>
                </c:pt>
                <c:pt idx="14">
                  <c:v>20471.0</c:v>
                </c:pt>
                <c:pt idx="15">
                  <c:v>19860.0</c:v>
                </c:pt>
                <c:pt idx="16">
                  <c:v>19441.0</c:v>
                </c:pt>
                <c:pt idx="17">
                  <c:v>18987.0</c:v>
                </c:pt>
                <c:pt idx="18">
                  <c:v>21850.0</c:v>
                </c:pt>
                <c:pt idx="19">
                  <c:v>22200.0</c:v>
                </c:pt>
                <c:pt idx="20">
                  <c:v>21077.0</c:v>
                </c:pt>
                <c:pt idx="21">
                  <c:v>19651.0</c:v>
                </c:pt>
                <c:pt idx="22">
                  <c:v>17581.0</c:v>
                </c:pt>
                <c:pt idx="23">
                  <c:v>15506.0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'Jan2011'!$X$5</c:f>
              <c:strCache>
                <c:ptCount val="1"/>
                <c:pt idx="0">
                  <c:v>17/Jan/2011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'Jan2011'!$X$7:$X$30</c:f>
              <c:numCache>
                <c:formatCode>#,##0</c:formatCode>
                <c:ptCount val="24"/>
                <c:pt idx="0">
                  <c:v>13500.0</c:v>
                </c:pt>
                <c:pt idx="1">
                  <c:v>13300.0</c:v>
                </c:pt>
                <c:pt idx="2">
                  <c:v>13100.0</c:v>
                </c:pt>
                <c:pt idx="3">
                  <c:v>13200.0</c:v>
                </c:pt>
                <c:pt idx="4">
                  <c:v>13200.0</c:v>
                </c:pt>
                <c:pt idx="5">
                  <c:v>14000.0</c:v>
                </c:pt>
                <c:pt idx="6">
                  <c:v>16200.0</c:v>
                </c:pt>
                <c:pt idx="7">
                  <c:v>19080.0</c:v>
                </c:pt>
                <c:pt idx="8">
                  <c:v>20260.0</c:v>
                </c:pt>
                <c:pt idx="9">
                  <c:v>20942.0</c:v>
                </c:pt>
                <c:pt idx="10">
                  <c:v>20640.0</c:v>
                </c:pt>
                <c:pt idx="11">
                  <c:v>20774.0</c:v>
                </c:pt>
                <c:pt idx="12">
                  <c:v>20704.0</c:v>
                </c:pt>
                <c:pt idx="13">
                  <c:v>20732.0</c:v>
                </c:pt>
                <c:pt idx="14">
                  <c:v>21184.0</c:v>
                </c:pt>
                <c:pt idx="15">
                  <c:v>20357.0</c:v>
                </c:pt>
                <c:pt idx="16">
                  <c:v>19772.0</c:v>
                </c:pt>
                <c:pt idx="17">
                  <c:v>18346.0</c:v>
                </c:pt>
                <c:pt idx="18">
                  <c:v>22432.0</c:v>
                </c:pt>
                <c:pt idx="19">
                  <c:v>22781.0</c:v>
                </c:pt>
                <c:pt idx="20">
                  <c:v>22280.0</c:v>
                </c:pt>
                <c:pt idx="21">
                  <c:v>20192.0</c:v>
                </c:pt>
                <c:pt idx="22">
                  <c:v>17200.0</c:v>
                </c:pt>
                <c:pt idx="23">
                  <c:v>14987.0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'Jan2011'!$Y$5</c:f>
              <c:strCache>
                <c:ptCount val="1"/>
                <c:pt idx="0">
                  <c:v>18/Jan/2011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'Jan2011'!$Y$7:$Y$30</c:f>
              <c:numCache>
                <c:formatCode>#,##0</c:formatCode>
                <c:ptCount val="24"/>
                <c:pt idx="0">
                  <c:v>14000.0</c:v>
                </c:pt>
                <c:pt idx="1">
                  <c:v>13600.0</c:v>
                </c:pt>
                <c:pt idx="2">
                  <c:v>13000.0</c:v>
                </c:pt>
                <c:pt idx="3">
                  <c:v>13000.0</c:v>
                </c:pt>
                <c:pt idx="4">
                  <c:v>12800.0</c:v>
                </c:pt>
                <c:pt idx="5">
                  <c:v>13600.0</c:v>
                </c:pt>
                <c:pt idx="6">
                  <c:v>16208.0</c:v>
                </c:pt>
                <c:pt idx="7">
                  <c:v>18901.0</c:v>
                </c:pt>
                <c:pt idx="8">
                  <c:v>21285.0</c:v>
                </c:pt>
                <c:pt idx="9">
                  <c:v>20076.0</c:v>
                </c:pt>
                <c:pt idx="10">
                  <c:v>20489.0</c:v>
                </c:pt>
                <c:pt idx="11">
                  <c:v>22007.0</c:v>
                </c:pt>
                <c:pt idx="12">
                  <c:v>19999.0</c:v>
                </c:pt>
                <c:pt idx="13">
                  <c:v>20394.0</c:v>
                </c:pt>
                <c:pt idx="14">
                  <c:v>19887.0</c:v>
                </c:pt>
                <c:pt idx="15">
                  <c:v>19871.0</c:v>
                </c:pt>
                <c:pt idx="16">
                  <c:v>18664.0</c:v>
                </c:pt>
                <c:pt idx="17">
                  <c:v>19296.0</c:v>
                </c:pt>
                <c:pt idx="18">
                  <c:v>23075.0</c:v>
                </c:pt>
                <c:pt idx="19">
                  <c:v>4900.0</c:v>
                </c:pt>
                <c:pt idx="20">
                  <c:v>8300.0</c:v>
                </c:pt>
                <c:pt idx="21">
                  <c:v>5800.0</c:v>
                </c:pt>
                <c:pt idx="22">
                  <c:v>12700.0</c:v>
                </c:pt>
                <c:pt idx="23">
                  <c:v>11800.0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'Jan2011'!$Z$5</c:f>
              <c:strCache>
                <c:ptCount val="1"/>
                <c:pt idx="0">
                  <c:v>19/Jan/2011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'Jan2011'!$Z$7:$Z$30</c:f>
              <c:numCache>
                <c:formatCode>#,##0</c:formatCode>
                <c:ptCount val="24"/>
                <c:pt idx="0">
                  <c:v>13700.0</c:v>
                </c:pt>
                <c:pt idx="1">
                  <c:v>14443.0</c:v>
                </c:pt>
                <c:pt idx="2">
                  <c:v>12945.0</c:v>
                </c:pt>
                <c:pt idx="3">
                  <c:v>12861.0</c:v>
                </c:pt>
                <c:pt idx="4">
                  <c:v>12769.0</c:v>
                </c:pt>
                <c:pt idx="5">
                  <c:v>13789.0</c:v>
                </c:pt>
                <c:pt idx="6">
                  <c:v>15744.0</c:v>
                </c:pt>
                <c:pt idx="7">
                  <c:v>17156.0</c:v>
                </c:pt>
                <c:pt idx="8">
                  <c:v>19349.0</c:v>
                </c:pt>
                <c:pt idx="9">
                  <c:v>20798.0</c:v>
                </c:pt>
                <c:pt idx="10">
                  <c:v>20660.0</c:v>
                </c:pt>
                <c:pt idx="11">
                  <c:v>21223.0</c:v>
                </c:pt>
                <c:pt idx="12">
                  <c:v>20770.0</c:v>
                </c:pt>
                <c:pt idx="13">
                  <c:v>21094.0</c:v>
                </c:pt>
                <c:pt idx="14">
                  <c:v>20793.0</c:v>
                </c:pt>
                <c:pt idx="15">
                  <c:v>20722.0</c:v>
                </c:pt>
                <c:pt idx="16">
                  <c:v>19761.0</c:v>
                </c:pt>
                <c:pt idx="17">
                  <c:v>19084.0</c:v>
                </c:pt>
                <c:pt idx="18">
                  <c:v>20957.0</c:v>
                </c:pt>
                <c:pt idx="19">
                  <c:v>22190.0</c:v>
                </c:pt>
                <c:pt idx="20">
                  <c:v>21092.0</c:v>
                </c:pt>
                <c:pt idx="21">
                  <c:v>20551.0</c:v>
                </c:pt>
                <c:pt idx="22">
                  <c:v>17020.0</c:v>
                </c:pt>
                <c:pt idx="23">
                  <c:v>16000.0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'Jan2011'!$AA$5</c:f>
              <c:strCache>
                <c:ptCount val="1"/>
                <c:pt idx="0">
                  <c:v>20/Jan/2011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'Jan2011'!$AA$7:$AA$30</c:f>
              <c:numCache>
                <c:formatCode>#,##0</c:formatCode>
                <c:ptCount val="24"/>
                <c:pt idx="0">
                  <c:v>14700.0</c:v>
                </c:pt>
                <c:pt idx="1">
                  <c:v>14240.0</c:v>
                </c:pt>
                <c:pt idx="2">
                  <c:v>13755.0</c:v>
                </c:pt>
                <c:pt idx="3">
                  <c:v>13242.0</c:v>
                </c:pt>
                <c:pt idx="4">
                  <c:v>13194.0</c:v>
                </c:pt>
                <c:pt idx="5">
                  <c:v>13328.0</c:v>
                </c:pt>
                <c:pt idx="6">
                  <c:v>13634.0</c:v>
                </c:pt>
                <c:pt idx="7">
                  <c:v>14067.0</c:v>
                </c:pt>
                <c:pt idx="8">
                  <c:v>15565.0</c:v>
                </c:pt>
                <c:pt idx="9">
                  <c:v>16426.0</c:v>
                </c:pt>
                <c:pt idx="10">
                  <c:v>16924.0</c:v>
                </c:pt>
                <c:pt idx="11">
                  <c:v>17177.0</c:v>
                </c:pt>
                <c:pt idx="12">
                  <c:v>17379.0</c:v>
                </c:pt>
                <c:pt idx="13">
                  <c:v>17360.0</c:v>
                </c:pt>
                <c:pt idx="14">
                  <c:v>16877.0</c:v>
                </c:pt>
                <c:pt idx="15">
                  <c:v>16100.0</c:v>
                </c:pt>
                <c:pt idx="16">
                  <c:v>16200.0</c:v>
                </c:pt>
                <c:pt idx="17">
                  <c:v>16600.0</c:v>
                </c:pt>
                <c:pt idx="18">
                  <c:v>20390.0</c:v>
                </c:pt>
                <c:pt idx="19">
                  <c:v>20980.0</c:v>
                </c:pt>
                <c:pt idx="20">
                  <c:v>20006.0</c:v>
                </c:pt>
                <c:pt idx="21">
                  <c:v>19256.0</c:v>
                </c:pt>
                <c:pt idx="22">
                  <c:v>16700.0</c:v>
                </c:pt>
                <c:pt idx="23">
                  <c:v>14500.0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'Jan2011'!$AB$5</c:f>
              <c:strCache>
                <c:ptCount val="1"/>
                <c:pt idx="0">
                  <c:v>21/Jan/2011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'Jan2011'!$AB$7:$AB$30</c:f>
              <c:numCache>
                <c:formatCode>#,##0</c:formatCode>
                <c:ptCount val="24"/>
                <c:pt idx="0">
                  <c:v>13800.0</c:v>
                </c:pt>
                <c:pt idx="1">
                  <c:v>13100.0</c:v>
                </c:pt>
                <c:pt idx="2">
                  <c:v>13100.0</c:v>
                </c:pt>
                <c:pt idx="3">
                  <c:v>13100.0</c:v>
                </c:pt>
                <c:pt idx="4">
                  <c:v>13100.0</c:v>
                </c:pt>
                <c:pt idx="5">
                  <c:v>13800.0</c:v>
                </c:pt>
                <c:pt idx="6">
                  <c:v>16200.0</c:v>
                </c:pt>
                <c:pt idx="7">
                  <c:v>17835.0</c:v>
                </c:pt>
                <c:pt idx="8">
                  <c:v>19385.0</c:v>
                </c:pt>
                <c:pt idx="9">
                  <c:v>20590.0</c:v>
                </c:pt>
                <c:pt idx="10">
                  <c:v>20559.0</c:v>
                </c:pt>
                <c:pt idx="11">
                  <c:v>21274.0</c:v>
                </c:pt>
                <c:pt idx="12">
                  <c:v>19796.0</c:v>
                </c:pt>
                <c:pt idx="13">
                  <c:v>19919.0</c:v>
                </c:pt>
                <c:pt idx="14">
                  <c:v>20219.0</c:v>
                </c:pt>
                <c:pt idx="15">
                  <c:v>19900.0</c:v>
                </c:pt>
                <c:pt idx="16">
                  <c:v>19400.0</c:v>
                </c:pt>
                <c:pt idx="17">
                  <c:v>18500.0</c:v>
                </c:pt>
                <c:pt idx="18">
                  <c:v>22145.0</c:v>
                </c:pt>
                <c:pt idx="19">
                  <c:v>22138.0</c:v>
                </c:pt>
                <c:pt idx="20">
                  <c:v>20114.0</c:v>
                </c:pt>
                <c:pt idx="21">
                  <c:v>19800.0</c:v>
                </c:pt>
                <c:pt idx="22">
                  <c:v>17600.0</c:v>
                </c:pt>
                <c:pt idx="23">
                  <c:v>15800.0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'Jan2011'!$AE$5</c:f>
              <c:strCache>
                <c:ptCount val="1"/>
                <c:pt idx="0">
                  <c:v>24/Jan/2011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'Jan2011'!$AE$7:$AE$30</c:f>
              <c:numCache>
                <c:formatCode>#,##0</c:formatCode>
                <c:ptCount val="24"/>
                <c:pt idx="0">
                  <c:v>11800.0</c:v>
                </c:pt>
                <c:pt idx="1">
                  <c:v>11200.0</c:v>
                </c:pt>
                <c:pt idx="2">
                  <c:v>11000.0</c:v>
                </c:pt>
                <c:pt idx="3">
                  <c:v>10800.0</c:v>
                </c:pt>
                <c:pt idx="4">
                  <c:v>10800.0</c:v>
                </c:pt>
                <c:pt idx="5">
                  <c:v>11200.0</c:v>
                </c:pt>
                <c:pt idx="6">
                  <c:v>13600.0</c:v>
                </c:pt>
                <c:pt idx="7">
                  <c:v>15300.0</c:v>
                </c:pt>
                <c:pt idx="8">
                  <c:v>17440.0</c:v>
                </c:pt>
                <c:pt idx="9">
                  <c:v>18118.0</c:v>
                </c:pt>
                <c:pt idx="10">
                  <c:v>18140.0</c:v>
                </c:pt>
                <c:pt idx="11">
                  <c:v>20768.0</c:v>
                </c:pt>
                <c:pt idx="12">
                  <c:v>21827.0</c:v>
                </c:pt>
                <c:pt idx="13">
                  <c:v>20400.0</c:v>
                </c:pt>
                <c:pt idx="14">
                  <c:v>20600.0</c:v>
                </c:pt>
                <c:pt idx="15">
                  <c:v>19900.0</c:v>
                </c:pt>
                <c:pt idx="16">
                  <c:v>19500.0</c:v>
                </c:pt>
                <c:pt idx="17">
                  <c:v>19400.0</c:v>
                </c:pt>
                <c:pt idx="18">
                  <c:v>22000.0</c:v>
                </c:pt>
                <c:pt idx="19">
                  <c:v>22400.0</c:v>
                </c:pt>
                <c:pt idx="20">
                  <c:v>21500.0</c:v>
                </c:pt>
                <c:pt idx="21">
                  <c:v>19800.0</c:v>
                </c:pt>
                <c:pt idx="22">
                  <c:v>16641.0</c:v>
                </c:pt>
                <c:pt idx="23">
                  <c:v>14813.0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'Jan2011'!$AF$5</c:f>
              <c:strCache>
                <c:ptCount val="1"/>
                <c:pt idx="0">
                  <c:v>25/Jan/2011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'Jan2011'!$AF$7:$AF$30</c:f>
              <c:numCache>
                <c:formatCode>#,##0</c:formatCode>
                <c:ptCount val="24"/>
                <c:pt idx="0">
                  <c:v>13600.0</c:v>
                </c:pt>
                <c:pt idx="1">
                  <c:v>13200.0</c:v>
                </c:pt>
                <c:pt idx="2">
                  <c:v>12800.0</c:v>
                </c:pt>
                <c:pt idx="3">
                  <c:v>12800.0</c:v>
                </c:pt>
                <c:pt idx="4">
                  <c:v>12800.0</c:v>
                </c:pt>
                <c:pt idx="5">
                  <c:v>13800.0</c:v>
                </c:pt>
                <c:pt idx="6">
                  <c:v>16200.0</c:v>
                </c:pt>
                <c:pt idx="7">
                  <c:v>18545.0</c:v>
                </c:pt>
                <c:pt idx="8">
                  <c:v>18981.0</c:v>
                </c:pt>
                <c:pt idx="9">
                  <c:v>19229.0</c:v>
                </c:pt>
                <c:pt idx="10">
                  <c:v>20030.0</c:v>
                </c:pt>
                <c:pt idx="11">
                  <c:v>21284.0</c:v>
                </c:pt>
                <c:pt idx="12">
                  <c:v>20593.0</c:v>
                </c:pt>
                <c:pt idx="13">
                  <c:v>18974.0</c:v>
                </c:pt>
                <c:pt idx="14">
                  <c:v>19967.0</c:v>
                </c:pt>
                <c:pt idx="15">
                  <c:v>19386.0</c:v>
                </c:pt>
                <c:pt idx="16">
                  <c:v>18732.0</c:v>
                </c:pt>
                <c:pt idx="17">
                  <c:v>18561.0</c:v>
                </c:pt>
                <c:pt idx="18">
                  <c:v>21786.0</c:v>
                </c:pt>
                <c:pt idx="19">
                  <c:v>21569.0</c:v>
                </c:pt>
                <c:pt idx="20">
                  <c:v>21904.0</c:v>
                </c:pt>
                <c:pt idx="21">
                  <c:v>19687.0</c:v>
                </c:pt>
                <c:pt idx="22">
                  <c:v>17809.0</c:v>
                </c:pt>
                <c:pt idx="23">
                  <c:v>15500.0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'Jan2011'!$AP$4:$AP$5</c:f>
              <c:strCache>
                <c:ptCount val="1"/>
                <c:pt idx="0">
                  <c:v>Máxima dias Semana</c:v>
                </c:pt>
              </c:strCache>
            </c:strRef>
          </c:tx>
          <c:val>
            <c:numRef>
              <c:f>'Jan2011'!$AP$7:$AP$30</c:f>
              <c:numCache>
                <c:formatCode>#,##0</c:formatCode>
                <c:ptCount val="24"/>
                <c:pt idx="0">
                  <c:v>15000.0</c:v>
                </c:pt>
                <c:pt idx="1">
                  <c:v>14500.0</c:v>
                </c:pt>
                <c:pt idx="2">
                  <c:v>14200.0</c:v>
                </c:pt>
                <c:pt idx="3">
                  <c:v>14200.0</c:v>
                </c:pt>
                <c:pt idx="4">
                  <c:v>14100.0</c:v>
                </c:pt>
                <c:pt idx="5">
                  <c:v>14600.0</c:v>
                </c:pt>
                <c:pt idx="6">
                  <c:v>16329.0</c:v>
                </c:pt>
                <c:pt idx="7">
                  <c:v>19080.0</c:v>
                </c:pt>
                <c:pt idx="8">
                  <c:v>21285.0</c:v>
                </c:pt>
                <c:pt idx="9">
                  <c:v>22000.0</c:v>
                </c:pt>
                <c:pt idx="10">
                  <c:v>22335.0</c:v>
                </c:pt>
                <c:pt idx="11">
                  <c:v>23000.0</c:v>
                </c:pt>
                <c:pt idx="12">
                  <c:v>22300.0</c:v>
                </c:pt>
                <c:pt idx="13">
                  <c:v>21526.0</c:v>
                </c:pt>
                <c:pt idx="14">
                  <c:v>21184.0</c:v>
                </c:pt>
                <c:pt idx="15">
                  <c:v>21938.0</c:v>
                </c:pt>
                <c:pt idx="16">
                  <c:v>20300.0</c:v>
                </c:pt>
                <c:pt idx="17">
                  <c:v>20900.0</c:v>
                </c:pt>
                <c:pt idx="18">
                  <c:v>23223.0</c:v>
                </c:pt>
                <c:pt idx="19">
                  <c:v>23300.0</c:v>
                </c:pt>
                <c:pt idx="20">
                  <c:v>22700.0</c:v>
                </c:pt>
                <c:pt idx="21">
                  <c:v>21300.0</c:v>
                </c:pt>
                <c:pt idx="22">
                  <c:v>19246.0</c:v>
                </c:pt>
                <c:pt idx="23">
                  <c:v>16100.0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'Jan2011'!$AG$5</c:f>
              <c:strCache>
                <c:ptCount val="1"/>
                <c:pt idx="0">
                  <c:v>26/Jan/2011</c:v>
                </c:pt>
              </c:strCache>
            </c:strRef>
          </c:tx>
          <c:val>
            <c:numRef>
              <c:f>'Jan2011'!$AG$7:$AG$30</c:f>
              <c:numCache>
                <c:formatCode>#,##0</c:formatCode>
                <c:ptCount val="24"/>
                <c:pt idx="0">
                  <c:v>11800.0</c:v>
                </c:pt>
                <c:pt idx="1">
                  <c:v>11200.0</c:v>
                </c:pt>
                <c:pt idx="2">
                  <c:v>11000.0</c:v>
                </c:pt>
                <c:pt idx="3">
                  <c:v>10800.0</c:v>
                </c:pt>
                <c:pt idx="4">
                  <c:v>10800.0</c:v>
                </c:pt>
                <c:pt idx="5">
                  <c:v>11200.0</c:v>
                </c:pt>
                <c:pt idx="6">
                  <c:v>13600.0</c:v>
                </c:pt>
                <c:pt idx="7">
                  <c:v>15300.0</c:v>
                </c:pt>
                <c:pt idx="8">
                  <c:v>17440.0</c:v>
                </c:pt>
                <c:pt idx="9">
                  <c:v>18118.0</c:v>
                </c:pt>
                <c:pt idx="10">
                  <c:v>18140.0</c:v>
                </c:pt>
                <c:pt idx="11">
                  <c:v>20768.0</c:v>
                </c:pt>
                <c:pt idx="12">
                  <c:v>21827.0</c:v>
                </c:pt>
                <c:pt idx="13">
                  <c:v>20400.0</c:v>
                </c:pt>
                <c:pt idx="14">
                  <c:v>20600.0</c:v>
                </c:pt>
                <c:pt idx="15">
                  <c:v>19900.0</c:v>
                </c:pt>
                <c:pt idx="16">
                  <c:v>19500.0</c:v>
                </c:pt>
                <c:pt idx="17">
                  <c:v>19400.0</c:v>
                </c:pt>
                <c:pt idx="18">
                  <c:v>22000.0</c:v>
                </c:pt>
                <c:pt idx="19">
                  <c:v>22400.0</c:v>
                </c:pt>
                <c:pt idx="20">
                  <c:v>21500.0</c:v>
                </c:pt>
                <c:pt idx="21">
                  <c:v>19800.0</c:v>
                </c:pt>
                <c:pt idx="22">
                  <c:v>16641.0</c:v>
                </c:pt>
                <c:pt idx="23">
                  <c:v>14813.0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'Jan2011'!$AH$5</c:f>
              <c:strCache>
                <c:ptCount val="1"/>
                <c:pt idx="0">
                  <c:v>27/Jan/2011</c:v>
                </c:pt>
              </c:strCache>
            </c:strRef>
          </c:tx>
          <c:val>
            <c:numRef>
              <c:f>'Jan2011'!$AH$7:$AH$30</c:f>
              <c:numCache>
                <c:formatCode>#,##0</c:formatCode>
                <c:ptCount val="24"/>
                <c:pt idx="0">
                  <c:v>13900.0</c:v>
                </c:pt>
                <c:pt idx="1">
                  <c:v>13300.0</c:v>
                </c:pt>
                <c:pt idx="2">
                  <c:v>13100.0</c:v>
                </c:pt>
                <c:pt idx="3">
                  <c:v>13100.0</c:v>
                </c:pt>
                <c:pt idx="4">
                  <c:v>13100.0</c:v>
                </c:pt>
                <c:pt idx="5">
                  <c:v>13900.0</c:v>
                </c:pt>
                <c:pt idx="6">
                  <c:v>16200.0</c:v>
                </c:pt>
                <c:pt idx="7">
                  <c:v>17900.0</c:v>
                </c:pt>
                <c:pt idx="8">
                  <c:v>20200.0</c:v>
                </c:pt>
                <c:pt idx="9">
                  <c:v>19500.0</c:v>
                </c:pt>
                <c:pt idx="10">
                  <c:v>20100.0</c:v>
                </c:pt>
                <c:pt idx="11">
                  <c:v>21025.0</c:v>
                </c:pt>
                <c:pt idx="12">
                  <c:v>20805.0</c:v>
                </c:pt>
                <c:pt idx="13">
                  <c:v>20437.0</c:v>
                </c:pt>
                <c:pt idx="14">
                  <c:v>20260.0</c:v>
                </c:pt>
                <c:pt idx="15">
                  <c:v>19538.0</c:v>
                </c:pt>
                <c:pt idx="16">
                  <c:v>19298.0</c:v>
                </c:pt>
                <c:pt idx="17">
                  <c:v>18853.0</c:v>
                </c:pt>
                <c:pt idx="18">
                  <c:v>22683.0</c:v>
                </c:pt>
                <c:pt idx="19">
                  <c:v>22850.0</c:v>
                </c:pt>
                <c:pt idx="20">
                  <c:v>22129.0</c:v>
                </c:pt>
                <c:pt idx="21">
                  <c:v>16444.0</c:v>
                </c:pt>
                <c:pt idx="22">
                  <c:v>17908.0</c:v>
                </c:pt>
                <c:pt idx="23">
                  <c:v>15500.0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'Jan2011'!$AI$5</c:f>
              <c:strCache>
                <c:ptCount val="1"/>
                <c:pt idx="0">
                  <c:v>28/Jan/2011</c:v>
                </c:pt>
              </c:strCache>
            </c:strRef>
          </c:tx>
          <c:val>
            <c:numRef>
              <c:f>'Jan2011'!$AI$7:$AI$30</c:f>
              <c:numCache>
                <c:formatCode>#,##0</c:formatCode>
                <c:ptCount val="24"/>
                <c:pt idx="0">
                  <c:v>14200.0</c:v>
                </c:pt>
                <c:pt idx="1">
                  <c:v>13700.0</c:v>
                </c:pt>
                <c:pt idx="2">
                  <c:v>13400.0</c:v>
                </c:pt>
                <c:pt idx="3">
                  <c:v>13400.0</c:v>
                </c:pt>
                <c:pt idx="4">
                  <c:v>13300.0</c:v>
                </c:pt>
                <c:pt idx="5">
                  <c:v>14100.0</c:v>
                </c:pt>
                <c:pt idx="6">
                  <c:v>15117.0</c:v>
                </c:pt>
                <c:pt idx="7">
                  <c:v>14100.0</c:v>
                </c:pt>
                <c:pt idx="8">
                  <c:v>20421.0</c:v>
                </c:pt>
                <c:pt idx="9">
                  <c:v>20877.0</c:v>
                </c:pt>
                <c:pt idx="10">
                  <c:v>20765.0</c:v>
                </c:pt>
                <c:pt idx="11">
                  <c:v>21594.0</c:v>
                </c:pt>
                <c:pt idx="12">
                  <c:v>20797.0</c:v>
                </c:pt>
                <c:pt idx="13">
                  <c:v>21328.0</c:v>
                </c:pt>
                <c:pt idx="14">
                  <c:v>20193.0</c:v>
                </c:pt>
                <c:pt idx="15">
                  <c:v>20537.0</c:v>
                </c:pt>
                <c:pt idx="16">
                  <c:v>19876.0</c:v>
                </c:pt>
                <c:pt idx="17">
                  <c:v>19465.0</c:v>
                </c:pt>
                <c:pt idx="18">
                  <c:v>22068.0</c:v>
                </c:pt>
                <c:pt idx="19">
                  <c:v>22637.0</c:v>
                </c:pt>
                <c:pt idx="20">
                  <c:v>21434.0</c:v>
                </c:pt>
                <c:pt idx="21">
                  <c:v>15400.0</c:v>
                </c:pt>
                <c:pt idx="22">
                  <c:v>15500.0</c:v>
                </c:pt>
                <c:pt idx="23">
                  <c:v>15500.0</c:v>
                </c:pt>
              </c:numCache>
            </c:numRef>
          </c:val>
          <c:smooth val="0"/>
        </c:ser>
        <c:ser>
          <c:idx val="26"/>
          <c:order val="26"/>
          <c:tx>
            <c:strRef>
              <c:f>'Jan2011'!$AL$5</c:f>
              <c:strCache>
                <c:ptCount val="1"/>
                <c:pt idx="0">
                  <c:v>31/Jan/2011</c:v>
                </c:pt>
              </c:strCache>
            </c:strRef>
          </c:tx>
          <c:val>
            <c:numRef>
              <c:f>'Jan2011'!$AL$7:$AL$30</c:f>
              <c:numCache>
                <c:formatCode>#,##0</c:formatCode>
                <c:ptCount val="24"/>
                <c:pt idx="0">
                  <c:v>12300.0</c:v>
                </c:pt>
                <c:pt idx="1">
                  <c:v>12400.0</c:v>
                </c:pt>
                <c:pt idx="2">
                  <c:v>12000.0</c:v>
                </c:pt>
                <c:pt idx="3">
                  <c:v>12000.0</c:v>
                </c:pt>
                <c:pt idx="4">
                  <c:v>12000.0</c:v>
                </c:pt>
                <c:pt idx="5">
                  <c:v>13300.0</c:v>
                </c:pt>
                <c:pt idx="6">
                  <c:v>16000.0</c:v>
                </c:pt>
                <c:pt idx="7">
                  <c:v>16900.0</c:v>
                </c:pt>
                <c:pt idx="8">
                  <c:v>19200.0</c:v>
                </c:pt>
                <c:pt idx="9">
                  <c:v>20000.0</c:v>
                </c:pt>
                <c:pt idx="10">
                  <c:v>20200.0</c:v>
                </c:pt>
                <c:pt idx="11">
                  <c:v>21300.0</c:v>
                </c:pt>
                <c:pt idx="12">
                  <c:v>19800.0</c:v>
                </c:pt>
                <c:pt idx="13">
                  <c:v>19700.0</c:v>
                </c:pt>
                <c:pt idx="14">
                  <c:v>19000.0</c:v>
                </c:pt>
                <c:pt idx="15">
                  <c:v>20000.0</c:v>
                </c:pt>
                <c:pt idx="16">
                  <c:v>18800.0</c:v>
                </c:pt>
                <c:pt idx="17">
                  <c:v>17500.0</c:v>
                </c:pt>
                <c:pt idx="18">
                  <c:v>20300.0</c:v>
                </c:pt>
                <c:pt idx="19">
                  <c:v>21800.0</c:v>
                </c:pt>
                <c:pt idx="20">
                  <c:v>20800.0</c:v>
                </c:pt>
                <c:pt idx="21">
                  <c:v>19100.0</c:v>
                </c:pt>
                <c:pt idx="22">
                  <c:v>16500.0</c:v>
                </c:pt>
                <c:pt idx="23">
                  <c:v>14200.0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0181304"/>
        <c:axId val="-2070178360"/>
      </c:lineChart>
      <c:catAx>
        <c:axId val="-207018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70178360"/>
        <c:crosses val="autoZero"/>
        <c:auto val="1"/>
        <c:lblAlgn val="ctr"/>
        <c:lblOffset val="100"/>
        <c:noMultiLvlLbl val="0"/>
      </c:catAx>
      <c:valAx>
        <c:axId val="-20701783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701813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-SABADOS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8"/>
          <c:order val="0"/>
          <c:tx>
            <c:strRef>
              <c:f>'Jan2011'!$H$5</c:f>
              <c:strCache>
                <c:ptCount val="1"/>
                <c:pt idx="0">
                  <c:v>1/Jan/2011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'Jan2011'!$H$7:$H$30</c:f>
              <c:numCache>
                <c:formatCode>#,##0</c:formatCode>
                <c:ptCount val="24"/>
                <c:pt idx="0">
                  <c:v>18127.0</c:v>
                </c:pt>
                <c:pt idx="1">
                  <c:v>17600.0</c:v>
                </c:pt>
                <c:pt idx="2">
                  <c:v>16500.0</c:v>
                </c:pt>
                <c:pt idx="3">
                  <c:v>15900.0</c:v>
                </c:pt>
                <c:pt idx="4">
                  <c:v>14900.0</c:v>
                </c:pt>
                <c:pt idx="5">
                  <c:v>14900.0</c:v>
                </c:pt>
                <c:pt idx="6">
                  <c:v>14600.0</c:v>
                </c:pt>
                <c:pt idx="7">
                  <c:v>14300.0</c:v>
                </c:pt>
                <c:pt idx="8">
                  <c:v>15400.0</c:v>
                </c:pt>
                <c:pt idx="9">
                  <c:v>15800.0</c:v>
                </c:pt>
                <c:pt idx="10">
                  <c:v>16400.0</c:v>
                </c:pt>
                <c:pt idx="11">
                  <c:v>17000.0</c:v>
                </c:pt>
                <c:pt idx="12">
                  <c:v>17300.0</c:v>
                </c:pt>
                <c:pt idx="13">
                  <c:v>17300.0</c:v>
                </c:pt>
                <c:pt idx="14">
                  <c:v>16400.0</c:v>
                </c:pt>
                <c:pt idx="15">
                  <c:v>16600.0</c:v>
                </c:pt>
                <c:pt idx="16">
                  <c:v>16000.0</c:v>
                </c:pt>
                <c:pt idx="17">
                  <c:v>16500.0</c:v>
                </c:pt>
                <c:pt idx="18">
                  <c:v>21247.0</c:v>
                </c:pt>
                <c:pt idx="19">
                  <c:v>20660.0</c:v>
                </c:pt>
                <c:pt idx="20">
                  <c:v>20072.0</c:v>
                </c:pt>
                <c:pt idx="21">
                  <c:v>19453.0</c:v>
                </c:pt>
                <c:pt idx="22">
                  <c:v>18378.0</c:v>
                </c:pt>
                <c:pt idx="23">
                  <c:v>6047.0</c:v>
                </c:pt>
              </c:numCache>
            </c:numRef>
          </c:val>
          <c:smooth val="0"/>
        </c:ser>
        <c:ser>
          <c:idx val="19"/>
          <c:order val="1"/>
          <c:tx>
            <c:strRef>
              <c:f>'Jan2011'!$O$5</c:f>
              <c:strCache>
                <c:ptCount val="1"/>
                <c:pt idx="0">
                  <c:v>8/Jan/2011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'Jan2011'!$O$7:$O$30</c:f>
              <c:numCache>
                <c:formatCode>#,##0</c:formatCode>
                <c:ptCount val="24"/>
                <c:pt idx="0">
                  <c:v>15000.0</c:v>
                </c:pt>
                <c:pt idx="1">
                  <c:v>14500.0</c:v>
                </c:pt>
                <c:pt idx="2">
                  <c:v>14100.0</c:v>
                </c:pt>
                <c:pt idx="3">
                  <c:v>14100.0</c:v>
                </c:pt>
                <c:pt idx="4">
                  <c:v>14200.0</c:v>
                </c:pt>
                <c:pt idx="5">
                  <c:v>14200.0</c:v>
                </c:pt>
                <c:pt idx="6">
                  <c:v>14600.0</c:v>
                </c:pt>
                <c:pt idx="7">
                  <c:v>15400.0</c:v>
                </c:pt>
                <c:pt idx="8">
                  <c:v>17300.0</c:v>
                </c:pt>
                <c:pt idx="9">
                  <c:v>17928.0</c:v>
                </c:pt>
                <c:pt idx="10">
                  <c:v>18464.0</c:v>
                </c:pt>
                <c:pt idx="11">
                  <c:v>18391.0</c:v>
                </c:pt>
                <c:pt idx="12">
                  <c:v>18781.0</c:v>
                </c:pt>
                <c:pt idx="13">
                  <c:v>17740.0</c:v>
                </c:pt>
                <c:pt idx="14">
                  <c:v>17492.0</c:v>
                </c:pt>
                <c:pt idx="15">
                  <c:v>18285.0</c:v>
                </c:pt>
                <c:pt idx="16">
                  <c:v>17052.0</c:v>
                </c:pt>
                <c:pt idx="17">
                  <c:v>17475.0</c:v>
                </c:pt>
                <c:pt idx="18">
                  <c:v>21333.0</c:v>
                </c:pt>
                <c:pt idx="19">
                  <c:v>21484.0</c:v>
                </c:pt>
                <c:pt idx="20">
                  <c:v>20871.0</c:v>
                </c:pt>
                <c:pt idx="21">
                  <c:v>20283.0</c:v>
                </c:pt>
                <c:pt idx="22">
                  <c:v>15694.0</c:v>
                </c:pt>
                <c:pt idx="23">
                  <c:v>16009.0</c:v>
                </c:pt>
              </c:numCache>
            </c:numRef>
          </c:val>
          <c:smooth val="0"/>
        </c:ser>
        <c:ser>
          <c:idx val="20"/>
          <c:order val="2"/>
          <c:tx>
            <c:strRef>
              <c:f>'Jan2011'!$V$5</c:f>
              <c:strCache>
                <c:ptCount val="1"/>
                <c:pt idx="0">
                  <c:v>15/Jan/2011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'Jan2011'!$V$7:$V$30</c:f>
              <c:numCache>
                <c:formatCode>#,##0</c:formatCode>
                <c:ptCount val="24"/>
                <c:pt idx="0">
                  <c:v>14400.0</c:v>
                </c:pt>
                <c:pt idx="1">
                  <c:v>13600.0</c:v>
                </c:pt>
                <c:pt idx="2">
                  <c:v>13200.0</c:v>
                </c:pt>
                <c:pt idx="3">
                  <c:v>12900.0</c:v>
                </c:pt>
                <c:pt idx="4">
                  <c:v>13200.0</c:v>
                </c:pt>
                <c:pt idx="5">
                  <c:v>13500.0</c:v>
                </c:pt>
                <c:pt idx="6">
                  <c:v>14500.0</c:v>
                </c:pt>
                <c:pt idx="7">
                  <c:v>15728.0</c:v>
                </c:pt>
                <c:pt idx="8">
                  <c:v>17237.0</c:v>
                </c:pt>
                <c:pt idx="9">
                  <c:v>17234.0</c:v>
                </c:pt>
                <c:pt idx="10">
                  <c:v>17538.0</c:v>
                </c:pt>
                <c:pt idx="11">
                  <c:v>17924.0</c:v>
                </c:pt>
                <c:pt idx="12">
                  <c:v>18430.0</c:v>
                </c:pt>
                <c:pt idx="13">
                  <c:v>18000.0</c:v>
                </c:pt>
                <c:pt idx="14">
                  <c:v>17100.0</c:v>
                </c:pt>
                <c:pt idx="15">
                  <c:v>16700.0</c:v>
                </c:pt>
                <c:pt idx="16">
                  <c:v>16900.0</c:v>
                </c:pt>
                <c:pt idx="17">
                  <c:v>17900.0</c:v>
                </c:pt>
                <c:pt idx="18">
                  <c:v>20922.0</c:v>
                </c:pt>
                <c:pt idx="19">
                  <c:v>21222.0</c:v>
                </c:pt>
                <c:pt idx="20">
                  <c:v>20400.0</c:v>
                </c:pt>
                <c:pt idx="21">
                  <c:v>19300.0</c:v>
                </c:pt>
                <c:pt idx="22">
                  <c:v>17600.0</c:v>
                </c:pt>
                <c:pt idx="23">
                  <c:v>15400.0</c:v>
                </c:pt>
              </c:numCache>
            </c:numRef>
          </c:val>
          <c:smooth val="0"/>
        </c:ser>
        <c:ser>
          <c:idx val="21"/>
          <c:order val="3"/>
          <c:tx>
            <c:strRef>
              <c:f>'Jan2011'!$AC$5</c:f>
              <c:strCache>
                <c:ptCount val="1"/>
                <c:pt idx="0">
                  <c:v>22/Jan/2011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'Jan2011'!$AC$7:$AC$30</c:f>
              <c:numCache>
                <c:formatCode>#,##0</c:formatCode>
                <c:ptCount val="24"/>
                <c:pt idx="0">
                  <c:v>14700.0</c:v>
                </c:pt>
                <c:pt idx="1">
                  <c:v>13700.0</c:v>
                </c:pt>
                <c:pt idx="2">
                  <c:v>13100.0</c:v>
                </c:pt>
                <c:pt idx="3">
                  <c:v>13100.0</c:v>
                </c:pt>
                <c:pt idx="4">
                  <c:v>13200.0</c:v>
                </c:pt>
                <c:pt idx="5">
                  <c:v>13600.0</c:v>
                </c:pt>
                <c:pt idx="6">
                  <c:v>14700.0</c:v>
                </c:pt>
                <c:pt idx="7">
                  <c:v>15300.0</c:v>
                </c:pt>
                <c:pt idx="8">
                  <c:v>16800.0</c:v>
                </c:pt>
                <c:pt idx="9">
                  <c:v>18100.0</c:v>
                </c:pt>
                <c:pt idx="10">
                  <c:v>18000.0</c:v>
                </c:pt>
                <c:pt idx="11">
                  <c:v>18300.0</c:v>
                </c:pt>
                <c:pt idx="12">
                  <c:v>18400.0</c:v>
                </c:pt>
                <c:pt idx="13">
                  <c:v>18400.0</c:v>
                </c:pt>
                <c:pt idx="14">
                  <c:v>17900.0</c:v>
                </c:pt>
                <c:pt idx="15">
                  <c:v>16800.0</c:v>
                </c:pt>
                <c:pt idx="16">
                  <c:v>16700.0</c:v>
                </c:pt>
                <c:pt idx="17">
                  <c:v>17200.0</c:v>
                </c:pt>
                <c:pt idx="18">
                  <c:v>21000.0</c:v>
                </c:pt>
                <c:pt idx="19">
                  <c:v>21600.0</c:v>
                </c:pt>
                <c:pt idx="20">
                  <c:v>20600.0</c:v>
                </c:pt>
                <c:pt idx="21">
                  <c:v>19600.0</c:v>
                </c:pt>
                <c:pt idx="22">
                  <c:v>17500.0</c:v>
                </c:pt>
                <c:pt idx="23">
                  <c:v>15500.0</c:v>
                </c:pt>
              </c:numCache>
            </c:numRef>
          </c:val>
          <c:smooth val="0"/>
        </c:ser>
        <c:ser>
          <c:idx val="22"/>
          <c:order val="4"/>
          <c:tx>
            <c:strRef>
              <c:f>'Jan2011'!$AQ$4:$AQ$5</c:f>
              <c:strCache>
                <c:ptCount val="1"/>
                <c:pt idx="0">
                  <c:v>Máxima Sabads</c:v>
                </c:pt>
              </c:strCache>
            </c:strRef>
          </c:tx>
          <c:val>
            <c:numRef>
              <c:f>'Jan2011'!$AQ$7:$AQ$30</c:f>
              <c:numCache>
                <c:formatCode>#,##0</c:formatCode>
                <c:ptCount val="24"/>
                <c:pt idx="0">
                  <c:v>18127.0</c:v>
                </c:pt>
                <c:pt idx="1">
                  <c:v>17600.0</c:v>
                </c:pt>
                <c:pt idx="2">
                  <c:v>16500.0</c:v>
                </c:pt>
                <c:pt idx="3">
                  <c:v>15900.0</c:v>
                </c:pt>
                <c:pt idx="4">
                  <c:v>14900.0</c:v>
                </c:pt>
                <c:pt idx="5">
                  <c:v>14900.0</c:v>
                </c:pt>
                <c:pt idx="6">
                  <c:v>14700.0</c:v>
                </c:pt>
                <c:pt idx="7">
                  <c:v>15728.0</c:v>
                </c:pt>
                <c:pt idx="8">
                  <c:v>17300.0</c:v>
                </c:pt>
                <c:pt idx="9">
                  <c:v>18100.0</c:v>
                </c:pt>
                <c:pt idx="10">
                  <c:v>18464.0</c:v>
                </c:pt>
                <c:pt idx="11">
                  <c:v>18391.0</c:v>
                </c:pt>
                <c:pt idx="12">
                  <c:v>18781.0</c:v>
                </c:pt>
                <c:pt idx="13">
                  <c:v>18400.0</c:v>
                </c:pt>
                <c:pt idx="14">
                  <c:v>17900.0</c:v>
                </c:pt>
                <c:pt idx="15">
                  <c:v>18285.0</c:v>
                </c:pt>
                <c:pt idx="16">
                  <c:v>17200.0</c:v>
                </c:pt>
                <c:pt idx="17">
                  <c:v>17900.0</c:v>
                </c:pt>
                <c:pt idx="18">
                  <c:v>21333.0</c:v>
                </c:pt>
                <c:pt idx="19">
                  <c:v>22002.0</c:v>
                </c:pt>
                <c:pt idx="20">
                  <c:v>21000.0</c:v>
                </c:pt>
                <c:pt idx="21">
                  <c:v>20283.0</c:v>
                </c:pt>
                <c:pt idx="22">
                  <c:v>18378.0</c:v>
                </c:pt>
                <c:pt idx="23">
                  <c:v>16600.0</c:v>
                </c:pt>
              </c:numCache>
            </c:numRef>
          </c:val>
          <c:smooth val="0"/>
        </c:ser>
        <c:ser>
          <c:idx val="0"/>
          <c:order val="5"/>
          <c:tx>
            <c:strRef>
              <c:f>'Jan2011'!$AJ$5</c:f>
              <c:strCache>
                <c:ptCount val="1"/>
                <c:pt idx="0">
                  <c:v>29/Jan/2011</c:v>
                </c:pt>
              </c:strCache>
            </c:strRef>
          </c:tx>
          <c:val>
            <c:numRef>
              <c:f>'Jan2011'!$AJ$7:$AJ$30</c:f>
              <c:numCache>
                <c:formatCode>#,##0</c:formatCode>
                <c:ptCount val="24"/>
                <c:pt idx="0">
                  <c:v>14200.0</c:v>
                </c:pt>
                <c:pt idx="1">
                  <c:v>13600.0</c:v>
                </c:pt>
                <c:pt idx="2">
                  <c:v>13300.0</c:v>
                </c:pt>
                <c:pt idx="3">
                  <c:v>12900.0</c:v>
                </c:pt>
                <c:pt idx="4">
                  <c:v>13000.0</c:v>
                </c:pt>
                <c:pt idx="5">
                  <c:v>13300.0</c:v>
                </c:pt>
                <c:pt idx="6">
                  <c:v>14500.0</c:v>
                </c:pt>
                <c:pt idx="7">
                  <c:v>15500.0</c:v>
                </c:pt>
                <c:pt idx="8">
                  <c:v>16200.0</c:v>
                </c:pt>
                <c:pt idx="9">
                  <c:v>17600.0</c:v>
                </c:pt>
                <c:pt idx="10">
                  <c:v>17300.0</c:v>
                </c:pt>
                <c:pt idx="11">
                  <c:v>17700.0</c:v>
                </c:pt>
                <c:pt idx="12">
                  <c:v>17500.0</c:v>
                </c:pt>
                <c:pt idx="13">
                  <c:v>18400.0</c:v>
                </c:pt>
                <c:pt idx="14">
                  <c:v>17700.0</c:v>
                </c:pt>
                <c:pt idx="15">
                  <c:v>17400.0</c:v>
                </c:pt>
                <c:pt idx="16">
                  <c:v>17200.0</c:v>
                </c:pt>
                <c:pt idx="17">
                  <c:v>17900.0</c:v>
                </c:pt>
                <c:pt idx="18">
                  <c:v>21200.0</c:v>
                </c:pt>
                <c:pt idx="19">
                  <c:v>22002.0</c:v>
                </c:pt>
                <c:pt idx="20">
                  <c:v>21000.0</c:v>
                </c:pt>
                <c:pt idx="21">
                  <c:v>20000.0</c:v>
                </c:pt>
                <c:pt idx="22">
                  <c:v>18300.0</c:v>
                </c:pt>
                <c:pt idx="23">
                  <c:v>16600.0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0299352"/>
        <c:axId val="-2070296152"/>
      </c:lineChart>
      <c:catAx>
        <c:axId val="-2070299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70296152"/>
        <c:crosses val="autoZero"/>
        <c:auto val="1"/>
        <c:lblAlgn val="ctr"/>
        <c:lblOffset val="100"/>
        <c:noMultiLvlLbl val="0"/>
      </c:catAx>
      <c:valAx>
        <c:axId val="-20702961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702993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-DOMINGOS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'Jan2011'!$B$5</c:f>
              <c:strCache>
                <c:ptCount val="1"/>
                <c:pt idx="0">
                  <c:v>1/Ago/2010</c:v>
                </c:pt>
              </c:strCache>
            </c:strRef>
          </c:tx>
          <c:val>
            <c:numRef>
              <c:f>'Jan2011'!$B$7:$B$30</c:f>
            </c:numRef>
          </c:val>
          <c:smooth val="0"/>
        </c:ser>
        <c:ser>
          <c:idx val="18"/>
          <c:order val="1"/>
          <c:tx>
            <c:strRef>
              <c:f>'Jan2011'!$I$5</c:f>
              <c:strCache>
                <c:ptCount val="1"/>
                <c:pt idx="0">
                  <c:v>2/Jan/2011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'Jan2011'!$I$7:$I$30</c:f>
              <c:numCache>
                <c:formatCode>#,##0</c:formatCode>
                <c:ptCount val="24"/>
                <c:pt idx="0">
                  <c:v>12310.0</c:v>
                </c:pt>
                <c:pt idx="1">
                  <c:v>11316.0</c:v>
                </c:pt>
                <c:pt idx="2">
                  <c:v>8000.0</c:v>
                </c:pt>
                <c:pt idx="3">
                  <c:v>11100.0</c:v>
                </c:pt>
                <c:pt idx="4">
                  <c:v>10800.0</c:v>
                </c:pt>
                <c:pt idx="5">
                  <c:v>10800.0</c:v>
                </c:pt>
                <c:pt idx="6">
                  <c:v>10300.0</c:v>
                </c:pt>
                <c:pt idx="7">
                  <c:v>10600.0</c:v>
                </c:pt>
                <c:pt idx="8">
                  <c:v>11500.0</c:v>
                </c:pt>
                <c:pt idx="9">
                  <c:v>12000.0</c:v>
                </c:pt>
                <c:pt idx="10">
                  <c:v>12200.0</c:v>
                </c:pt>
                <c:pt idx="11">
                  <c:v>12700.0</c:v>
                </c:pt>
                <c:pt idx="12">
                  <c:v>12500.0</c:v>
                </c:pt>
                <c:pt idx="13">
                  <c:v>12900.0</c:v>
                </c:pt>
                <c:pt idx="14">
                  <c:v>12700.0</c:v>
                </c:pt>
                <c:pt idx="15">
                  <c:v>13700.0</c:v>
                </c:pt>
                <c:pt idx="16">
                  <c:v>17200.0</c:v>
                </c:pt>
                <c:pt idx="17">
                  <c:v>18300.0</c:v>
                </c:pt>
                <c:pt idx="18">
                  <c:v>21400.0</c:v>
                </c:pt>
                <c:pt idx="19">
                  <c:v>21700.0</c:v>
                </c:pt>
                <c:pt idx="20">
                  <c:v>20900.0</c:v>
                </c:pt>
                <c:pt idx="21">
                  <c:v>19200.0</c:v>
                </c:pt>
                <c:pt idx="22">
                  <c:v>17400.0</c:v>
                </c:pt>
                <c:pt idx="23">
                  <c:v>16100.0</c:v>
                </c:pt>
              </c:numCache>
            </c:numRef>
          </c:val>
          <c:smooth val="0"/>
        </c:ser>
        <c:ser>
          <c:idx val="19"/>
          <c:order val="2"/>
          <c:tx>
            <c:strRef>
              <c:f>'Jan2011'!$P$5</c:f>
              <c:strCache>
                <c:ptCount val="1"/>
                <c:pt idx="0">
                  <c:v>9/Jan/2011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'Jan2011'!$P$7:$P$30</c:f>
              <c:numCache>
                <c:formatCode>#,##0</c:formatCode>
                <c:ptCount val="24"/>
                <c:pt idx="0">
                  <c:v>14985.0</c:v>
                </c:pt>
                <c:pt idx="1">
                  <c:v>14773.0</c:v>
                </c:pt>
                <c:pt idx="2">
                  <c:v>13571.0</c:v>
                </c:pt>
                <c:pt idx="3">
                  <c:v>13458.0</c:v>
                </c:pt>
                <c:pt idx="4">
                  <c:v>13392.0</c:v>
                </c:pt>
                <c:pt idx="5">
                  <c:v>13284.0</c:v>
                </c:pt>
                <c:pt idx="6">
                  <c:v>13422.0</c:v>
                </c:pt>
                <c:pt idx="7">
                  <c:v>13411.0</c:v>
                </c:pt>
                <c:pt idx="8">
                  <c:v>14858.0</c:v>
                </c:pt>
                <c:pt idx="9">
                  <c:v>15879.0</c:v>
                </c:pt>
                <c:pt idx="10">
                  <c:v>16401.0</c:v>
                </c:pt>
                <c:pt idx="11">
                  <c:v>17181.0</c:v>
                </c:pt>
                <c:pt idx="12">
                  <c:v>17573.0</c:v>
                </c:pt>
                <c:pt idx="13">
                  <c:v>17303.0</c:v>
                </c:pt>
                <c:pt idx="14">
                  <c:v>16781.0</c:v>
                </c:pt>
                <c:pt idx="15">
                  <c:v>15398.0</c:v>
                </c:pt>
                <c:pt idx="16">
                  <c:v>16386.0</c:v>
                </c:pt>
                <c:pt idx="17">
                  <c:v>16982.0</c:v>
                </c:pt>
                <c:pt idx="18">
                  <c:v>20194.0</c:v>
                </c:pt>
                <c:pt idx="19">
                  <c:v>21165.0</c:v>
                </c:pt>
                <c:pt idx="20">
                  <c:v>20681.0</c:v>
                </c:pt>
                <c:pt idx="21">
                  <c:v>20483.0</c:v>
                </c:pt>
                <c:pt idx="22">
                  <c:v>16897.0</c:v>
                </c:pt>
                <c:pt idx="23">
                  <c:v>14198.0</c:v>
                </c:pt>
              </c:numCache>
            </c:numRef>
          </c:val>
          <c:smooth val="0"/>
        </c:ser>
        <c:ser>
          <c:idx val="20"/>
          <c:order val="3"/>
          <c:tx>
            <c:strRef>
              <c:f>'Jan2011'!$W$5</c:f>
              <c:strCache>
                <c:ptCount val="1"/>
                <c:pt idx="0">
                  <c:v>16/Jan/2011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'Jan2011'!$W$7:$W$30</c:f>
              <c:numCache>
                <c:formatCode>#,##0</c:formatCode>
                <c:ptCount val="24"/>
                <c:pt idx="0">
                  <c:v>14500.0</c:v>
                </c:pt>
                <c:pt idx="1">
                  <c:v>13933.0</c:v>
                </c:pt>
                <c:pt idx="2">
                  <c:v>13246.0</c:v>
                </c:pt>
                <c:pt idx="3">
                  <c:v>13100.0</c:v>
                </c:pt>
                <c:pt idx="4">
                  <c:v>12900.0</c:v>
                </c:pt>
                <c:pt idx="5">
                  <c:v>11600.0</c:v>
                </c:pt>
                <c:pt idx="6">
                  <c:v>11600.0</c:v>
                </c:pt>
                <c:pt idx="7">
                  <c:v>11328.0</c:v>
                </c:pt>
                <c:pt idx="8">
                  <c:v>13191.0</c:v>
                </c:pt>
                <c:pt idx="9">
                  <c:v>13553.0</c:v>
                </c:pt>
                <c:pt idx="10">
                  <c:v>10744.0</c:v>
                </c:pt>
                <c:pt idx="11">
                  <c:v>14952.0</c:v>
                </c:pt>
                <c:pt idx="12">
                  <c:v>15367.0</c:v>
                </c:pt>
                <c:pt idx="13">
                  <c:v>15243.0</c:v>
                </c:pt>
                <c:pt idx="14">
                  <c:v>14865.0</c:v>
                </c:pt>
                <c:pt idx="15">
                  <c:v>13470.0</c:v>
                </c:pt>
                <c:pt idx="16">
                  <c:v>17449.0</c:v>
                </c:pt>
                <c:pt idx="17">
                  <c:v>17566.0</c:v>
                </c:pt>
                <c:pt idx="18">
                  <c:v>22231.0</c:v>
                </c:pt>
                <c:pt idx="19">
                  <c:v>21136.0</c:v>
                </c:pt>
                <c:pt idx="20">
                  <c:v>20747.0</c:v>
                </c:pt>
                <c:pt idx="21">
                  <c:v>18358.0</c:v>
                </c:pt>
                <c:pt idx="22">
                  <c:v>16650.0</c:v>
                </c:pt>
                <c:pt idx="23">
                  <c:v>14900.0</c:v>
                </c:pt>
              </c:numCache>
            </c:numRef>
          </c:val>
          <c:smooth val="0"/>
        </c:ser>
        <c:ser>
          <c:idx val="21"/>
          <c:order val="4"/>
          <c:tx>
            <c:strRef>
              <c:f>'Jan2011'!$AD$5</c:f>
              <c:strCache>
                <c:ptCount val="1"/>
                <c:pt idx="0">
                  <c:v>23/Jan/2011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'Jan2011'!$AD$7:$AD$30</c:f>
              <c:numCache>
                <c:formatCode>#,##0</c:formatCode>
                <c:ptCount val="24"/>
                <c:pt idx="0">
                  <c:v>14700.0</c:v>
                </c:pt>
                <c:pt idx="1">
                  <c:v>14000.0</c:v>
                </c:pt>
                <c:pt idx="2">
                  <c:v>13700.0</c:v>
                </c:pt>
                <c:pt idx="3">
                  <c:v>13300.0</c:v>
                </c:pt>
                <c:pt idx="4">
                  <c:v>13400.0</c:v>
                </c:pt>
                <c:pt idx="5">
                  <c:v>13200.0</c:v>
                </c:pt>
                <c:pt idx="6">
                  <c:v>13700.0</c:v>
                </c:pt>
                <c:pt idx="7">
                  <c:v>13600.0</c:v>
                </c:pt>
                <c:pt idx="8">
                  <c:v>15600.0</c:v>
                </c:pt>
                <c:pt idx="9">
                  <c:v>15800.0</c:v>
                </c:pt>
                <c:pt idx="10">
                  <c:v>16200.0</c:v>
                </c:pt>
                <c:pt idx="11">
                  <c:v>16100.0</c:v>
                </c:pt>
                <c:pt idx="12">
                  <c:v>17200.0</c:v>
                </c:pt>
                <c:pt idx="13">
                  <c:v>16900.0</c:v>
                </c:pt>
                <c:pt idx="14">
                  <c:v>16800.0</c:v>
                </c:pt>
                <c:pt idx="15">
                  <c:v>16300.0</c:v>
                </c:pt>
                <c:pt idx="16">
                  <c:v>16500.0</c:v>
                </c:pt>
                <c:pt idx="17">
                  <c:v>16700.0</c:v>
                </c:pt>
                <c:pt idx="18">
                  <c:v>20400.0</c:v>
                </c:pt>
                <c:pt idx="19">
                  <c:v>17600.0</c:v>
                </c:pt>
                <c:pt idx="20">
                  <c:v>13100.0</c:v>
                </c:pt>
                <c:pt idx="21">
                  <c:v>14800.0</c:v>
                </c:pt>
                <c:pt idx="22">
                  <c:v>13400.0</c:v>
                </c:pt>
                <c:pt idx="23">
                  <c:v>12800.0</c:v>
                </c:pt>
              </c:numCache>
            </c:numRef>
          </c:val>
          <c:smooth val="0"/>
        </c:ser>
        <c:ser>
          <c:idx val="22"/>
          <c:order val="5"/>
          <c:tx>
            <c:strRef>
              <c:f>'Jan2011'!$AR$4:$AR$5</c:f>
              <c:strCache>
                <c:ptCount val="1"/>
                <c:pt idx="0">
                  <c:v>Máxima Domingos</c:v>
                </c:pt>
              </c:strCache>
            </c:strRef>
          </c:tx>
          <c:val>
            <c:numRef>
              <c:f>'Jan2011'!$AR$7:$AR$30</c:f>
              <c:numCache>
                <c:formatCode>#,##0</c:formatCode>
                <c:ptCount val="24"/>
                <c:pt idx="0">
                  <c:v>15100.0</c:v>
                </c:pt>
                <c:pt idx="1">
                  <c:v>14773.0</c:v>
                </c:pt>
                <c:pt idx="2">
                  <c:v>13700.0</c:v>
                </c:pt>
                <c:pt idx="3">
                  <c:v>13458.0</c:v>
                </c:pt>
                <c:pt idx="4">
                  <c:v>13400.0</c:v>
                </c:pt>
                <c:pt idx="5">
                  <c:v>13284.0</c:v>
                </c:pt>
                <c:pt idx="6">
                  <c:v>13700.0</c:v>
                </c:pt>
                <c:pt idx="7">
                  <c:v>14021.0</c:v>
                </c:pt>
                <c:pt idx="8">
                  <c:v>15600.0</c:v>
                </c:pt>
                <c:pt idx="9">
                  <c:v>16010.0</c:v>
                </c:pt>
                <c:pt idx="10">
                  <c:v>16780.0</c:v>
                </c:pt>
                <c:pt idx="11">
                  <c:v>17181.0</c:v>
                </c:pt>
                <c:pt idx="12">
                  <c:v>17573.0</c:v>
                </c:pt>
                <c:pt idx="13">
                  <c:v>17303.0</c:v>
                </c:pt>
                <c:pt idx="14">
                  <c:v>16800.0</c:v>
                </c:pt>
                <c:pt idx="15">
                  <c:v>16300.0</c:v>
                </c:pt>
                <c:pt idx="16">
                  <c:v>17449.0</c:v>
                </c:pt>
                <c:pt idx="17">
                  <c:v>18300.0</c:v>
                </c:pt>
                <c:pt idx="18">
                  <c:v>22231.0</c:v>
                </c:pt>
                <c:pt idx="19">
                  <c:v>21700.0</c:v>
                </c:pt>
                <c:pt idx="20">
                  <c:v>20900.0</c:v>
                </c:pt>
                <c:pt idx="21">
                  <c:v>20483.0</c:v>
                </c:pt>
                <c:pt idx="22">
                  <c:v>17400.0</c:v>
                </c:pt>
                <c:pt idx="23">
                  <c:v>16100.0</c:v>
                </c:pt>
              </c:numCache>
            </c:numRef>
          </c:val>
          <c:smooth val="0"/>
        </c:ser>
        <c:ser>
          <c:idx val="1"/>
          <c:order val="6"/>
          <c:tx>
            <c:strRef>
              <c:f>'Jan2011'!$AK$5</c:f>
              <c:strCache>
                <c:ptCount val="1"/>
                <c:pt idx="0">
                  <c:v>30/Jan/2011</c:v>
                </c:pt>
              </c:strCache>
            </c:strRef>
          </c:tx>
          <c:val>
            <c:numRef>
              <c:f>'Jan2011'!$AK$7:$AK$30</c:f>
              <c:numCache>
                <c:formatCode>#,##0</c:formatCode>
                <c:ptCount val="24"/>
                <c:pt idx="0">
                  <c:v>15100.0</c:v>
                </c:pt>
                <c:pt idx="1">
                  <c:v>14500.0</c:v>
                </c:pt>
                <c:pt idx="2">
                  <c:v>13500.0</c:v>
                </c:pt>
                <c:pt idx="3">
                  <c:v>13300.0</c:v>
                </c:pt>
                <c:pt idx="4">
                  <c:v>13200.0</c:v>
                </c:pt>
                <c:pt idx="5">
                  <c:v>13200.0</c:v>
                </c:pt>
                <c:pt idx="6">
                  <c:v>13300.0</c:v>
                </c:pt>
                <c:pt idx="7">
                  <c:v>14021.0</c:v>
                </c:pt>
                <c:pt idx="8">
                  <c:v>15091.0</c:v>
                </c:pt>
                <c:pt idx="9">
                  <c:v>16010.0</c:v>
                </c:pt>
                <c:pt idx="10">
                  <c:v>16780.0</c:v>
                </c:pt>
                <c:pt idx="11">
                  <c:v>16999.0</c:v>
                </c:pt>
                <c:pt idx="12">
                  <c:v>17193.0</c:v>
                </c:pt>
                <c:pt idx="13">
                  <c:v>15768.0</c:v>
                </c:pt>
                <c:pt idx="14">
                  <c:v>16191.0</c:v>
                </c:pt>
                <c:pt idx="15">
                  <c:v>15100.0</c:v>
                </c:pt>
                <c:pt idx="16">
                  <c:v>14900.0</c:v>
                </c:pt>
                <c:pt idx="17">
                  <c:v>16000.0</c:v>
                </c:pt>
                <c:pt idx="18">
                  <c:v>19169.0</c:v>
                </c:pt>
                <c:pt idx="19">
                  <c:v>20467.0</c:v>
                </c:pt>
                <c:pt idx="20">
                  <c:v>19739.0</c:v>
                </c:pt>
                <c:pt idx="21">
                  <c:v>17307.0</c:v>
                </c:pt>
                <c:pt idx="22">
                  <c:v>15500.0</c:v>
                </c:pt>
                <c:pt idx="23">
                  <c:v>14200.0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0355688"/>
        <c:axId val="-2070357528"/>
      </c:lineChart>
      <c:catAx>
        <c:axId val="-2070355688"/>
        <c:scaling>
          <c:orientation val="minMax"/>
        </c:scaling>
        <c:delete val="0"/>
        <c:axPos val="b"/>
        <c:majorTickMark val="none"/>
        <c:minorTickMark val="none"/>
        <c:tickLblPos val="nextTo"/>
        <c:crossAx val="-2070357528"/>
        <c:crosses val="autoZero"/>
        <c:auto val="1"/>
        <c:lblAlgn val="ctr"/>
        <c:lblOffset val="100"/>
        <c:noMultiLvlLbl val="0"/>
      </c:catAx>
      <c:valAx>
        <c:axId val="-20703575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703556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Diagrama de Carga- DIAS DE SEMANA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'Jan2011'!$C$5</c:f>
              <c:strCache>
                <c:ptCount val="1"/>
                <c:pt idx="0">
                  <c:v>2/Ago/2010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'Jan2011'!$C$7:$C$30</c:f>
            </c:numRef>
          </c:val>
          <c:smooth val="0"/>
        </c:ser>
        <c:ser>
          <c:idx val="1"/>
          <c:order val="1"/>
          <c:tx>
            <c:strRef>
              <c:f>'Jan2011'!$D$5</c:f>
              <c:strCache>
                <c:ptCount val="1"/>
                <c:pt idx="0">
                  <c:v>3/Ago/2010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'Jan2011'!$D$7:$D$30</c:f>
            </c:numRef>
          </c:val>
          <c:smooth val="0"/>
        </c:ser>
        <c:ser>
          <c:idx val="2"/>
          <c:order val="2"/>
          <c:tx>
            <c:strRef>
              <c:f>'Jan2011'!$E$5</c:f>
              <c:strCache>
                <c:ptCount val="1"/>
                <c:pt idx="0">
                  <c:v>4/Ago/2010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'Jan2011'!$E$7:$E$30</c:f>
            </c:numRef>
          </c:val>
          <c:smooth val="0"/>
        </c:ser>
        <c:ser>
          <c:idx val="3"/>
          <c:order val="3"/>
          <c:tx>
            <c:strRef>
              <c:f>'Jan2011'!$F$5</c:f>
              <c:strCache>
                <c:ptCount val="1"/>
                <c:pt idx="0">
                  <c:v>5/Ago/2010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'Jan2011'!$F$7:$F$30</c:f>
            </c:numRef>
          </c:val>
          <c:smooth val="0"/>
        </c:ser>
        <c:ser>
          <c:idx val="4"/>
          <c:order val="4"/>
          <c:tx>
            <c:strRef>
              <c:f>'Jan2011'!$G$5</c:f>
              <c:strCache>
                <c:ptCount val="1"/>
                <c:pt idx="0">
                  <c:v>1/Out/2010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'Jan2011'!$G$7:$G$30</c:f>
              <c:numCache>
                <c:formatCode>#,##0</c:formatCode>
                <c:ptCount val="24"/>
              </c:numCache>
            </c:numRef>
          </c:val>
          <c:smooth val="0"/>
        </c:ser>
        <c:ser>
          <c:idx val="5"/>
          <c:order val="5"/>
          <c:tx>
            <c:strRef>
              <c:f>'Jan2011'!$J$5</c:f>
              <c:strCache>
                <c:ptCount val="1"/>
                <c:pt idx="0">
                  <c:v>3/Jan/2011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'Jan2011'!$J$7:$J$30</c:f>
              <c:numCache>
                <c:formatCode>#,##0</c:formatCode>
                <c:ptCount val="24"/>
                <c:pt idx="0">
                  <c:v>14500.0</c:v>
                </c:pt>
                <c:pt idx="1">
                  <c:v>14100.0</c:v>
                </c:pt>
                <c:pt idx="2">
                  <c:v>13900.0</c:v>
                </c:pt>
                <c:pt idx="3">
                  <c:v>13800.0</c:v>
                </c:pt>
                <c:pt idx="4">
                  <c:v>13800.0</c:v>
                </c:pt>
                <c:pt idx="5">
                  <c:v>14100.0</c:v>
                </c:pt>
                <c:pt idx="6">
                  <c:v>15100.0</c:v>
                </c:pt>
                <c:pt idx="7">
                  <c:v>18100.0</c:v>
                </c:pt>
                <c:pt idx="8">
                  <c:v>20000.0</c:v>
                </c:pt>
                <c:pt idx="9">
                  <c:v>20900.0</c:v>
                </c:pt>
                <c:pt idx="10">
                  <c:v>19626.0</c:v>
                </c:pt>
                <c:pt idx="11">
                  <c:v>20921.0</c:v>
                </c:pt>
                <c:pt idx="12">
                  <c:v>21306.0</c:v>
                </c:pt>
                <c:pt idx="13">
                  <c:v>20453.0</c:v>
                </c:pt>
                <c:pt idx="14">
                  <c:v>20914.0</c:v>
                </c:pt>
                <c:pt idx="15">
                  <c:v>20724.0</c:v>
                </c:pt>
                <c:pt idx="16">
                  <c:v>18700.0</c:v>
                </c:pt>
                <c:pt idx="17">
                  <c:v>19400.0</c:v>
                </c:pt>
                <c:pt idx="18">
                  <c:v>23223.0</c:v>
                </c:pt>
                <c:pt idx="19">
                  <c:v>23067.0</c:v>
                </c:pt>
                <c:pt idx="20">
                  <c:v>22100.0</c:v>
                </c:pt>
                <c:pt idx="21">
                  <c:v>21300.0</c:v>
                </c:pt>
                <c:pt idx="22">
                  <c:v>18900.0</c:v>
                </c:pt>
                <c:pt idx="23">
                  <c:v>16000.0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'Jan2011'!$K$5</c:f>
              <c:strCache>
                <c:ptCount val="1"/>
                <c:pt idx="0">
                  <c:v>4/Jan/2011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'Jan2011'!$K$7:$K$30</c:f>
              <c:numCache>
                <c:formatCode>#,##0</c:formatCode>
                <c:ptCount val="24"/>
                <c:pt idx="0">
                  <c:v>15000.0</c:v>
                </c:pt>
                <c:pt idx="1">
                  <c:v>14200.0</c:v>
                </c:pt>
                <c:pt idx="2">
                  <c:v>14200.0</c:v>
                </c:pt>
                <c:pt idx="3">
                  <c:v>13900.0</c:v>
                </c:pt>
                <c:pt idx="4">
                  <c:v>13800.0</c:v>
                </c:pt>
                <c:pt idx="5">
                  <c:v>14100.0</c:v>
                </c:pt>
                <c:pt idx="6">
                  <c:v>15300.0</c:v>
                </c:pt>
                <c:pt idx="7">
                  <c:v>18500.0</c:v>
                </c:pt>
                <c:pt idx="8">
                  <c:v>20700.0</c:v>
                </c:pt>
                <c:pt idx="9">
                  <c:v>21600.0</c:v>
                </c:pt>
                <c:pt idx="10">
                  <c:v>22000.0</c:v>
                </c:pt>
                <c:pt idx="11">
                  <c:v>22600.0</c:v>
                </c:pt>
                <c:pt idx="12">
                  <c:v>22300.0</c:v>
                </c:pt>
                <c:pt idx="13">
                  <c:v>21400.0</c:v>
                </c:pt>
                <c:pt idx="14">
                  <c:v>20800.0</c:v>
                </c:pt>
                <c:pt idx="15">
                  <c:v>20900.0</c:v>
                </c:pt>
                <c:pt idx="16">
                  <c:v>20300.0</c:v>
                </c:pt>
                <c:pt idx="17">
                  <c:v>19902.0</c:v>
                </c:pt>
                <c:pt idx="18">
                  <c:v>23194.0</c:v>
                </c:pt>
                <c:pt idx="19">
                  <c:v>22471.0</c:v>
                </c:pt>
                <c:pt idx="20">
                  <c:v>21815.0</c:v>
                </c:pt>
                <c:pt idx="21">
                  <c:v>20800.0</c:v>
                </c:pt>
                <c:pt idx="22">
                  <c:v>18400.0</c:v>
                </c:pt>
                <c:pt idx="23">
                  <c:v>16000.0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'Jan2011'!$L$5</c:f>
              <c:strCache>
                <c:ptCount val="1"/>
                <c:pt idx="0">
                  <c:v>5/Jan/2011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'Jan2011'!$L$7:$L$30</c:f>
              <c:numCache>
                <c:formatCode>#,##0</c:formatCode>
                <c:ptCount val="24"/>
                <c:pt idx="0">
                  <c:v>14800.0</c:v>
                </c:pt>
                <c:pt idx="1">
                  <c:v>14500.0</c:v>
                </c:pt>
                <c:pt idx="2">
                  <c:v>14100.0</c:v>
                </c:pt>
                <c:pt idx="3">
                  <c:v>14100.0</c:v>
                </c:pt>
                <c:pt idx="4">
                  <c:v>14100.0</c:v>
                </c:pt>
                <c:pt idx="5">
                  <c:v>14600.0</c:v>
                </c:pt>
                <c:pt idx="6">
                  <c:v>15900.0</c:v>
                </c:pt>
                <c:pt idx="7">
                  <c:v>18000.0</c:v>
                </c:pt>
                <c:pt idx="8">
                  <c:v>21200.0</c:v>
                </c:pt>
                <c:pt idx="9">
                  <c:v>22000.0</c:v>
                </c:pt>
                <c:pt idx="10">
                  <c:v>22300.0</c:v>
                </c:pt>
                <c:pt idx="11">
                  <c:v>23000.0</c:v>
                </c:pt>
                <c:pt idx="12">
                  <c:v>21100.0</c:v>
                </c:pt>
                <c:pt idx="13">
                  <c:v>21000.0</c:v>
                </c:pt>
                <c:pt idx="14">
                  <c:v>21000.0</c:v>
                </c:pt>
                <c:pt idx="15">
                  <c:v>21700.0</c:v>
                </c:pt>
                <c:pt idx="16">
                  <c:v>20100.0</c:v>
                </c:pt>
                <c:pt idx="17">
                  <c:v>20900.0</c:v>
                </c:pt>
                <c:pt idx="18">
                  <c:v>23200.0</c:v>
                </c:pt>
                <c:pt idx="19">
                  <c:v>23300.0</c:v>
                </c:pt>
                <c:pt idx="20">
                  <c:v>22700.0</c:v>
                </c:pt>
                <c:pt idx="21">
                  <c:v>18800.0</c:v>
                </c:pt>
                <c:pt idx="22">
                  <c:v>18100.0</c:v>
                </c:pt>
                <c:pt idx="23">
                  <c:v>16100.0</c:v>
                </c:pt>
              </c:numCache>
            </c:numRef>
          </c:val>
          <c:smooth val="0"/>
        </c:ser>
        <c:ser>
          <c:idx val="9"/>
          <c:order val="8"/>
          <c:tx>
            <c:strRef>
              <c:f>'Jan2011'!$N$5</c:f>
              <c:strCache>
                <c:ptCount val="1"/>
                <c:pt idx="0">
                  <c:v>7/Jan/2011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'Jan2011'!$N$7:$N$30</c:f>
              <c:numCache>
                <c:formatCode>#,##0</c:formatCode>
                <c:ptCount val="24"/>
                <c:pt idx="0">
                  <c:v>14800.0</c:v>
                </c:pt>
                <c:pt idx="1">
                  <c:v>14100.0</c:v>
                </c:pt>
                <c:pt idx="2">
                  <c:v>13800.0</c:v>
                </c:pt>
                <c:pt idx="3">
                  <c:v>13600.0</c:v>
                </c:pt>
                <c:pt idx="4">
                  <c:v>13700.0</c:v>
                </c:pt>
                <c:pt idx="5">
                  <c:v>14300.0</c:v>
                </c:pt>
                <c:pt idx="6">
                  <c:v>15700.0</c:v>
                </c:pt>
                <c:pt idx="7">
                  <c:v>17800.0</c:v>
                </c:pt>
                <c:pt idx="8">
                  <c:v>20100.0</c:v>
                </c:pt>
                <c:pt idx="9">
                  <c:v>20705.0</c:v>
                </c:pt>
                <c:pt idx="10">
                  <c:v>20800.0</c:v>
                </c:pt>
                <c:pt idx="11">
                  <c:v>21892.0</c:v>
                </c:pt>
                <c:pt idx="12">
                  <c:v>21337.0</c:v>
                </c:pt>
                <c:pt idx="13">
                  <c:v>20701.0</c:v>
                </c:pt>
                <c:pt idx="14">
                  <c:v>21175.0</c:v>
                </c:pt>
                <c:pt idx="15">
                  <c:v>20931.0</c:v>
                </c:pt>
                <c:pt idx="16">
                  <c:v>19437.0</c:v>
                </c:pt>
                <c:pt idx="17">
                  <c:v>19088.0</c:v>
                </c:pt>
                <c:pt idx="18">
                  <c:v>22239.0</c:v>
                </c:pt>
                <c:pt idx="19">
                  <c:v>22851.0</c:v>
                </c:pt>
                <c:pt idx="20">
                  <c:v>22332.0</c:v>
                </c:pt>
                <c:pt idx="21">
                  <c:v>19934.0</c:v>
                </c:pt>
                <c:pt idx="22">
                  <c:v>17756.0</c:v>
                </c:pt>
                <c:pt idx="23">
                  <c:v>15348.0</c:v>
                </c:pt>
              </c:numCache>
            </c:numRef>
          </c:val>
          <c:smooth val="0"/>
        </c:ser>
        <c:ser>
          <c:idx val="10"/>
          <c:order val="9"/>
          <c:tx>
            <c:strRef>
              <c:f>'Jan2011'!$Q$5</c:f>
              <c:strCache>
                <c:ptCount val="1"/>
                <c:pt idx="0">
                  <c:v>10/Jan/2011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'Jan2011'!$Q$7:$Q$30</c:f>
              <c:numCache>
                <c:formatCode>#,##0</c:formatCode>
                <c:ptCount val="24"/>
                <c:pt idx="0">
                  <c:v>14288.0</c:v>
                </c:pt>
                <c:pt idx="1">
                  <c:v>13889.0</c:v>
                </c:pt>
                <c:pt idx="2">
                  <c:v>13590.0</c:v>
                </c:pt>
                <c:pt idx="3">
                  <c:v>13482.0</c:v>
                </c:pt>
                <c:pt idx="4">
                  <c:v>13588.0</c:v>
                </c:pt>
                <c:pt idx="5">
                  <c:v>13883.0</c:v>
                </c:pt>
                <c:pt idx="6">
                  <c:v>16184.0</c:v>
                </c:pt>
                <c:pt idx="7">
                  <c:v>17571.0</c:v>
                </c:pt>
                <c:pt idx="8">
                  <c:v>20106.0</c:v>
                </c:pt>
                <c:pt idx="9">
                  <c:v>21085.0</c:v>
                </c:pt>
                <c:pt idx="10">
                  <c:v>22335.0</c:v>
                </c:pt>
                <c:pt idx="11">
                  <c:v>22181.0</c:v>
                </c:pt>
                <c:pt idx="12">
                  <c:v>22181.0</c:v>
                </c:pt>
                <c:pt idx="13">
                  <c:v>20911.0</c:v>
                </c:pt>
                <c:pt idx="14">
                  <c:v>20896.0</c:v>
                </c:pt>
                <c:pt idx="15">
                  <c:v>20856.0</c:v>
                </c:pt>
                <c:pt idx="16">
                  <c:v>20063.0</c:v>
                </c:pt>
                <c:pt idx="17">
                  <c:v>19353.0</c:v>
                </c:pt>
                <c:pt idx="18">
                  <c:v>22629.0</c:v>
                </c:pt>
                <c:pt idx="19">
                  <c:v>22786.0</c:v>
                </c:pt>
                <c:pt idx="20">
                  <c:v>20593.0</c:v>
                </c:pt>
                <c:pt idx="21">
                  <c:v>18984.0</c:v>
                </c:pt>
                <c:pt idx="22">
                  <c:v>17637.0</c:v>
                </c:pt>
                <c:pt idx="23">
                  <c:v>15600.0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'Jan2011'!$R$5</c:f>
              <c:strCache>
                <c:ptCount val="1"/>
                <c:pt idx="0">
                  <c:v>11/Jan/2011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'Jan2011'!$R$7:$R$30</c:f>
              <c:numCache>
                <c:formatCode>#,##0</c:formatCode>
                <c:ptCount val="24"/>
                <c:pt idx="0">
                  <c:v>14300.0</c:v>
                </c:pt>
                <c:pt idx="1">
                  <c:v>14000.0</c:v>
                </c:pt>
                <c:pt idx="2">
                  <c:v>12200.0</c:v>
                </c:pt>
                <c:pt idx="3">
                  <c:v>12200.0</c:v>
                </c:pt>
                <c:pt idx="4">
                  <c:v>12200.0</c:v>
                </c:pt>
                <c:pt idx="5">
                  <c:v>12700.0</c:v>
                </c:pt>
                <c:pt idx="6">
                  <c:v>16329.0</c:v>
                </c:pt>
                <c:pt idx="7">
                  <c:v>17753.0</c:v>
                </c:pt>
                <c:pt idx="8">
                  <c:v>19834.0</c:v>
                </c:pt>
                <c:pt idx="9">
                  <c:v>20432.0</c:v>
                </c:pt>
                <c:pt idx="10">
                  <c:v>20965.0</c:v>
                </c:pt>
                <c:pt idx="11">
                  <c:v>21333.0</c:v>
                </c:pt>
                <c:pt idx="12">
                  <c:v>20639.0</c:v>
                </c:pt>
                <c:pt idx="13">
                  <c:v>21526.0</c:v>
                </c:pt>
                <c:pt idx="14">
                  <c:v>20919.0</c:v>
                </c:pt>
                <c:pt idx="15">
                  <c:v>20234.0</c:v>
                </c:pt>
                <c:pt idx="16">
                  <c:v>18851.0</c:v>
                </c:pt>
                <c:pt idx="17">
                  <c:v>18650.0</c:v>
                </c:pt>
                <c:pt idx="18">
                  <c:v>21824.0</c:v>
                </c:pt>
                <c:pt idx="19">
                  <c:v>21942.0</c:v>
                </c:pt>
                <c:pt idx="20">
                  <c:v>20460.0</c:v>
                </c:pt>
                <c:pt idx="21">
                  <c:v>19160.0</c:v>
                </c:pt>
                <c:pt idx="22">
                  <c:v>17957.0</c:v>
                </c:pt>
                <c:pt idx="23">
                  <c:v>14263.0</c:v>
                </c:pt>
              </c:numCache>
            </c:numRef>
          </c:val>
          <c:smooth val="0"/>
        </c:ser>
        <c:ser>
          <c:idx val="12"/>
          <c:order val="11"/>
          <c:tx>
            <c:strRef>
              <c:f>'Jan2011'!$S$5</c:f>
              <c:strCache>
                <c:ptCount val="1"/>
                <c:pt idx="0">
                  <c:v>12/Jan/2011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'Jan2011'!$S$7:$S$30</c:f>
              <c:numCache>
                <c:formatCode>#,##0</c:formatCode>
                <c:ptCount val="24"/>
                <c:pt idx="0">
                  <c:v>13421.0</c:v>
                </c:pt>
                <c:pt idx="1">
                  <c:v>13628.0</c:v>
                </c:pt>
                <c:pt idx="2">
                  <c:v>13656.0</c:v>
                </c:pt>
                <c:pt idx="3">
                  <c:v>13240.0</c:v>
                </c:pt>
                <c:pt idx="4">
                  <c:v>13439.0</c:v>
                </c:pt>
                <c:pt idx="5">
                  <c:v>13954.0</c:v>
                </c:pt>
                <c:pt idx="6">
                  <c:v>16240.0</c:v>
                </c:pt>
                <c:pt idx="7">
                  <c:v>18049.0</c:v>
                </c:pt>
                <c:pt idx="8">
                  <c:v>19353.0</c:v>
                </c:pt>
                <c:pt idx="9">
                  <c:v>18744.0</c:v>
                </c:pt>
                <c:pt idx="10">
                  <c:v>20365.0</c:v>
                </c:pt>
                <c:pt idx="11">
                  <c:v>21956.0</c:v>
                </c:pt>
                <c:pt idx="12">
                  <c:v>19596.0</c:v>
                </c:pt>
                <c:pt idx="13">
                  <c:v>19565.0</c:v>
                </c:pt>
                <c:pt idx="14">
                  <c:v>20463.0</c:v>
                </c:pt>
                <c:pt idx="15">
                  <c:v>21938.0</c:v>
                </c:pt>
                <c:pt idx="16">
                  <c:v>19560.0</c:v>
                </c:pt>
                <c:pt idx="17">
                  <c:v>19397.0</c:v>
                </c:pt>
                <c:pt idx="18">
                  <c:v>22506.0</c:v>
                </c:pt>
                <c:pt idx="19">
                  <c:v>22482.0</c:v>
                </c:pt>
                <c:pt idx="20">
                  <c:v>21502.0</c:v>
                </c:pt>
                <c:pt idx="21">
                  <c:v>21282.0</c:v>
                </c:pt>
                <c:pt idx="22">
                  <c:v>17658.0</c:v>
                </c:pt>
                <c:pt idx="23">
                  <c:v>15900.0</c:v>
                </c:pt>
              </c:numCache>
            </c:numRef>
          </c:val>
          <c:smooth val="0"/>
        </c:ser>
        <c:ser>
          <c:idx val="14"/>
          <c:order val="12"/>
          <c:tx>
            <c:strRef>
              <c:f>'Jan2011'!$U$5</c:f>
              <c:strCache>
                <c:ptCount val="1"/>
                <c:pt idx="0">
                  <c:v>14/Jan/2011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'Jan2011'!$U$7:$U$30</c:f>
              <c:numCache>
                <c:formatCode>#,##0</c:formatCode>
                <c:ptCount val="24"/>
                <c:pt idx="0">
                  <c:v>14100.0</c:v>
                </c:pt>
                <c:pt idx="1">
                  <c:v>13300.0</c:v>
                </c:pt>
                <c:pt idx="2">
                  <c:v>13200.0</c:v>
                </c:pt>
                <c:pt idx="3">
                  <c:v>13200.0</c:v>
                </c:pt>
                <c:pt idx="4">
                  <c:v>13100.0</c:v>
                </c:pt>
                <c:pt idx="5">
                  <c:v>13500.0</c:v>
                </c:pt>
                <c:pt idx="6">
                  <c:v>16203.0</c:v>
                </c:pt>
                <c:pt idx="7">
                  <c:v>17902.0</c:v>
                </c:pt>
                <c:pt idx="8">
                  <c:v>20342.0</c:v>
                </c:pt>
                <c:pt idx="9">
                  <c:v>20492.0</c:v>
                </c:pt>
                <c:pt idx="10">
                  <c:v>20900.0</c:v>
                </c:pt>
                <c:pt idx="11">
                  <c:v>21193.0</c:v>
                </c:pt>
                <c:pt idx="12">
                  <c:v>20555.0</c:v>
                </c:pt>
                <c:pt idx="13">
                  <c:v>20061.0</c:v>
                </c:pt>
                <c:pt idx="14">
                  <c:v>20471.0</c:v>
                </c:pt>
                <c:pt idx="15">
                  <c:v>19860.0</c:v>
                </c:pt>
                <c:pt idx="16">
                  <c:v>19441.0</c:v>
                </c:pt>
                <c:pt idx="17">
                  <c:v>18987.0</c:v>
                </c:pt>
                <c:pt idx="18">
                  <c:v>21850.0</c:v>
                </c:pt>
                <c:pt idx="19">
                  <c:v>22200.0</c:v>
                </c:pt>
                <c:pt idx="20">
                  <c:v>21077.0</c:v>
                </c:pt>
                <c:pt idx="21">
                  <c:v>19651.0</c:v>
                </c:pt>
                <c:pt idx="22">
                  <c:v>17581.0</c:v>
                </c:pt>
                <c:pt idx="23">
                  <c:v>15506.0</c:v>
                </c:pt>
              </c:numCache>
            </c:numRef>
          </c:val>
          <c:smooth val="0"/>
        </c:ser>
        <c:ser>
          <c:idx val="15"/>
          <c:order val="13"/>
          <c:tx>
            <c:strRef>
              <c:f>'Jan2011'!$X$5</c:f>
              <c:strCache>
                <c:ptCount val="1"/>
                <c:pt idx="0">
                  <c:v>17/Jan/2011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'Jan2011'!$X$7:$X$30</c:f>
              <c:numCache>
                <c:formatCode>#,##0</c:formatCode>
                <c:ptCount val="24"/>
                <c:pt idx="0">
                  <c:v>13500.0</c:v>
                </c:pt>
                <c:pt idx="1">
                  <c:v>13300.0</c:v>
                </c:pt>
                <c:pt idx="2">
                  <c:v>13100.0</c:v>
                </c:pt>
                <c:pt idx="3">
                  <c:v>13200.0</c:v>
                </c:pt>
                <c:pt idx="4">
                  <c:v>13200.0</c:v>
                </c:pt>
                <c:pt idx="5">
                  <c:v>14000.0</c:v>
                </c:pt>
                <c:pt idx="6">
                  <c:v>16200.0</c:v>
                </c:pt>
                <c:pt idx="7">
                  <c:v>19080.0</c:v>
                </c:pt>
                <c:pt idx="8">
                  <c:v>20260.0</c:v>
                </c:pt>
                <c:pt idx="9">
                  <c:v>20942.0</c:v>
                </c:pt>
                <c:pt idx="10">
                  <c:v>20640.0</c:v>
                </c:pt>
                <c:pt idx="11">
                  <c:v>20774.0</c:v>
                </c:pt>
                <c:pt idx="12">
                  <c:v>20704.0</c:v>
                </c:pt>
                <c:pt idx="13">
                  <c:v>20732.0</c:v>
                </c:pt>
                <c:pt idx="14">
                  <c:v>21184.0</c:v>
                </c:pt>
                <c:pt idx="15">
                  <c:v>20357.0</c:v>
                </c:pt>
                <c:pt idx="16">
                  <c:v>19772.0</c:v>
                </c:pt>
                <c:pt idx="17">
                  <c:v>18346.0</c:v>
                </c:pt>
                <c:pt idx="18">
                  <c:v>22432.0</c:v>
                </c:pt>
                <c:pt idx="19">
                  <c:v>22781.0</c:v>
                </c:pt>
                <c:pt idx="20">
                  <c:v>22280.0</c:v>
                </c:pt>
                <c:pt idx="21">
                  <c:v>20192.0</c:v>
                </c:pt>
                <c:pt idx="22">
                  <c:v>17200.0</c:v>
                </c:pt>
                <c:pt idx="23">
                  <c:v>14987.0</c:v>
                </c:pt>
              </c:numCache>
            </c:numRef>
          </c:val>
          <c:smooth val="0"/>
        </c:ser>
        <c:ser>
          <c:idx val="17"/>
          <c:order val="14"/>
          <c:tx>
            <c:strRef>
              <c:f>'Jan2011'!$Z$5</c:f>
              <c:strCache>
                <c:ptCount val="1"/>
                <c:pt idx="0">
                  <c:v>19/Jan/2011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'Jan2011'!$Z$7:$Z$30</c:f>
              <c:numCache>
                <c:formatCode>#,##0</c:formatCode>
                <c:ptCount val="24"/>
                <c:pt idx="0">
                  <c:v>13700.0</c:v>
                </c:pt>
                <c:pt idx="1">
                  <c:v>14443.0</c:v>
                </c:pt>
                <c:pt idx="2">
                  <c:v>12945.0</c:v>
                </c:pt>
                <c:pt idx="3">
                  <c:v>12861.0</c:v>
                </c:pt>
                <c:pt idx="4">
                  <c:v>12769.0</c:v>
                </c:pt>
                <c:pt idx="5">
                  <c:v>13789.0</c:v>
                </c:pt>
                <c:pt idx="6">
                  <c:v>15744.0</c:v>
                </c:pt>
                <c:pt idx="7">
                  <c:v>17156.0</c:v>
                </c:pt>
                <c:pt idx="8">
                  <c:v>19349.0</c:v>
                </c:pt>
                <c:pt idx="9">
                  <c:v>20798.0</c:v>
                </c:pt>
                <c:pt idx="10">
                  <c:v>20660.0</c:v>
                </c:pt>
                <c:pt idx="11">
                  <c:v>21223.0</c:v>
                </c:pt>
                <c:pt idx="12">
                  <c:v>20770.0</c:v>
                </c:pt>
                <c:pt idx="13">
                  <c:v>21094.0</c:v>
                </c:pt>
                <c:pt idx="14">
                  <c:v>20793.0</c:v>
                </c:pt>
                <c:pt idx="15">
                  <c:v>20722.0</c:v>
                </c:pt>
                <c:pt idx="16">
                  <c:v>19761.0</c:v>
                </c:pt>
                <c:pt idx="17">
                  <c:v>19084.0</c:v>
                </c:pt>
                <c:pt idx="18">
                  <c:v>20957.0</c:v>
                </c:pt>
                <c:pt idx="19">
                  <c:v>22190.0</c:v>
                </c:pt>
                <c:pt idx="20">
                  <c:v>21092.0</c:v>
                </c:pt>
                <c:pt idx="21">
                  <c:v>20551.0</c:v>
                </c:pt>
                <c:pt idx="22">
                  <c:v>17020.0</c:v>
                </c:pt>
                <c:pt idx="23">
                  <c:v>16000.0</c:v>
                </c:pt>
              </c:numCache>
            </c:numRef>
          </c:val>
          <c:smooth val="0"/>
        </c:ser>
        <c:ser>
          <c:idx val="19"/>
          <c:order val="15"/>
          <c:tx>
            <c:strRef>
              <c:f>'Jan2011'!$AB$5</c:f>
              <c:strCache>
                <c:ptCount val="1"/>
                <c:pt idx="0">
                  <c:v>21/Jan/2011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'Jan2011'!$AB$7:$AB$30</c:f>
              <c:numCache>
                <c:formatCode>#,##0</c:formatCode>
                <c:ptCount val="24"/>
                <c:pt idx="0">
                  <c:v>13800.0</c:v>
                </c:pt>
                <c:pt idx="1">
                  <c:v>13100.0</c:v>
                </c:pt>
                <c:pt idx="2">
                  <c:v>13100.0</c:v>
                </c:pt>
                <c:pt idx="3">
                  <c:v>13100.0</c:v>
                </c:pt>
                <c:pt idx="4">
                  <c:v>13100.0</c:v>
                </c:pt>
                <c:pt idx="5">
                  <c:v>13800.0</c:v>
                </c:pt>
                <c:pt idx="6">
                  <c:v>16200.0</c:v>
                </c:pt>
                <c:pt idx="7">
                  <c:v>17835.0</c:v>
                </c:pt>
                <c:pt idx="8">
                  <c:v>19385.0</c:v>
                </c:pt>
                <c:pt idx="9">
                  <c:v>20590.0</c:v>
                </c:pt>
                <c:pt idx="10">
                  <c:v>20559.0</c:v>
                </c:pt>
                <c:pt idx="11">
                  <c:v>21274.0</c:v>
                </c:pt>
                <c:pt idx="12">
                  <c:v>19796.0</c:v>
                </c:pt>
                <c:pt idx="13">
                  <c:v>19919.0</c:v>
                </c:pt>
                <c:pt idx="14">
                  <c:v>20219.0</c:v>
                </c:pt>
                <c:pt idx="15">
                  <c:v>19900.0</c:v>
                </c:pt>
                <c:pt idx="16">
                  <c:v>19400.0</c:v>
                </c:pt>
                <c:pt idx="17">
                  <c:v>18500.0</c:v>
                </c:pt>
                <c:pt idx="18">
                  <c:v>22145.0</c:v>
                </c:pt>
                <c:pt idx="19">
                  <c:v>22138.0</c:v>
                </c:pt>
                <c:pt idx="20">
                  <c:v>20114.0</c:v>
                </c:pt>
                <c:pt idx="21">
                  <c:v>19800.0</c:v>
                </c:pt>
                <c:pt idx="22">
                  <c:v>17600.0</c:v>
                </c:pt>
                <c:pt idx="23">
                  <c:v>15800.0</c:v>
                </c:pt>
              </c:numCache>
            </c:numRef>
          </c:val>
          <c:smooth val="0"/>
        </c:ser>
        <c:ser>
          <c:idx val="21"/>
          <c:order val="16"/>
          <c:tx>
            <c:strRef>
              <c:f>'Jan2011'!$AF$5</c:f>
              <c:strCache>
                <c:ptCount val="1"/>
                <c:pt idx="0">
                  <c:v>25/Jan/2011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'Jan2011'!$AF$7:$AF$30</c:f>
              <c:numCache>
                <c:formatCode>#,##0</c:formatCode>
                <c:ptCount val="24"/>
                <c:pt idx="0">
                  <c:v>13600.0</c:v>
                </c:pt>
                <c:pt idx="1">
                  <c:v>13200.0</c:v>
                </c:pt>
                <c:pt idx="2">
                  <c:v>12800.0</c:v>
                </c:pt>
                <c:pt idx="3">
                  <c:v>12800.0</c:v>
                </c:pt>
                <c:pt idx="4">
                  <c:v>12800.0</c:v>
                </c:pt>
                <c:pt idx="5">
                  <c:v>13800.0</c:v>
                </c:pt>
                <c:pt idx="6">
                  <c:v>16200.0</c:v>
                </c:pt>
                <c:pt idx="7">
                  <c:v>18545.0</c:v>
                </c:pt>
                <c:pt idx="8">
                  <c:v>18981.0</c:v>
                </c:pt>
                <c:pt idx="9">
                  <c:v>19229.0</c:v>
                </c:pt>
                <c:pt idx="10">
                  <c:v>20030.0</c:v>
                </c:pt>
                <c:pt idx="11">
                  <c:v>21284.0</c:v>
                </c:pt>
                <c:pt idx="12">
                  <c:v>20593.0</c:v>
                </c:pt>
                <c:pt idx="13">
                  <c:v>18974.0</c:v>
                </c:pt>
                <c:pt idx="14">
                  <c:v>19967.0</c:v>
                </c:pt>
                <c:pt idx="15">
                  <c:v>19386.0</c:v>
                </c:pt>
                <c:pt idx="16">
                  <c:v>18732.0</c:v>
                </c:pt>
                <c:pt idx="17">
                  <c:v>18561.0</c:v>
                </c:pt>
                <c:pt idx="18">
                  <c:v>21786.0</c:v>
                </c:pt>
                <c:pt idx="19">
                  <c:v>21569.0</c:v>
                </c:pt>
                <c:pt idx="20">
                  <c:v>21904.0</c:v>
                </c:pt>
                <c:pt idx="21">
                  <c:v>19687.0</c:v>
                </c:pt>
                <c:pt idx="22">
                  <c:v>17809.0</c:v>
                </c:pt>
                <c:pt idx="23">
                  <c:v>15500.0</c:v>
                </c:pt>
              </c:numCache>
            </c:numRef>
          </c:val>
          <c:smooth val="0"/>
        </c:ser>
        <c:ser>
          <c:idx val="22"/>
          <c:order val="17"/>
          <c:tx>
            <c:strRef>
              <c:f>'Jan2011'!$AP$4:$AP$5</c:f>
              <c:strCache>
                <c:ptCount val="1"/>
                <c:pt idx="0">
                  <c:v>Máxima dias Semana</c:v>
                </c:pt>
              </c:strCache>
            </c:strRef>
          </c:tx>
          <c:val>
            <c:numRef>
              <c:f>'Jan2011'!$AP$7:$AP$30</c:f>
              <c:numCache>
                <c:formatCode>#,##0</c:formatCode>
                <c:ptCount val="24"/>
                <c:pt idx="0">
                  <c:v>15000.0</c:v>
                </c:pt>
                <c:pt idx="1">
                  <c:v>14500.0</c:v>
                </c:pt>
                <c:pt idx="2">
                  <c:v>14200.0</c:v>
                </c:pt>
                <c:pt idx="3">
                  <c:v>14200.0</c:v>
                </c:pt>
                <c:pt idx="4">
                  <c:v>14100.0</c:v>
                </c:pt>
                <c:pt idx="5">
                  <c:v>14600.0</c:v>
                </c:pt>
                <c:pt idx="6">
                  <c:v>16329.0</c:v>
                </c:pt>
                <c:pt idx="7">
                  <c:v>19080.0</c:v>
                </c:pt>
                <c:pt idx="8">
                  <c:v>21285.0</c:v>
                </c:pt>
                <c:pt idx="9">
                  <c:v>22000.0</c:v>
                </c:pt>
                <c:pt idx="10">
                  <c:v>22335.0</c:v>
                </c:pt>
                <c:pt idx="11">
                  <c:v>23000.0</c:v>
                </c:pt>
                <c:pt idx="12">
                  <c:v>22300.0</c:v>
                </c:pt>
                <c:pt idx="13">
                  <c:v>21526.0</c:v>
                </c:pt>
                <c:pt idx="14">
                  <c:v>21184.0</c:v>
                </c:pt>
                <c:pt idx="15">
                  <c:v>21938.0</c:v>
                </c:pt>
                <c:pt idx="16">
                  <c:v>20300.0</c:v>
                </c:pt>
                <c:pt idx="17">
                  <c:v>20900.0</c:v>
                </c:pt>
                <c:pt idx="18">
                  <c:v>23223.0</c:v>
                </c:pt>
                <c:pt idx="19">
                  <c:v>23300.0</c:v>
                </c:pt>
                <c:pt idx="20">
                  <c:v>22700.0</c:v>
                </c:pt>
                <c:pt idx="21">
                  <c:v>21300.0</c:v>
                </c:pt>
                <c:pt idx="22">
                  <c:v>19246.0</c:v>
                </c:pt>
                <c:pt idx="23">
                  <c:v>16100.0</c:v>
                </c:pt>
              </c:numCache>
            </c:numRef>
          </c:val>
          <c:smooth val="0"/>
        </c:ser>
        <c:ser>
          <c:idx val="24"/>
          <c:order val="18"/>
          <c:tx>
            <c:strRef>
              <c:f>'Jan2011'!$AH$5</c:f>
              <c:strCache>
                <c:ptCount val="1"/>
                <c:pt idx="0">
                  <c:v>27/Jan/2011</c:v>
                </c:pt>
              </c:strCache>
            </c:strRef>
          </c:tx>
          <c:val>
            <c:numRef>
              <c:f>'Jan2011'!$AH$7:$AH$30</c:f>
              <c:numCache>
                <c:formatCode>#,##0</c:formatCode>
                <c:ptCount val="24"/>
                <c:pt idx="0">
                  <c:v>13900.0</c:v>
                </c:pt>
                <c:pt idx="1">
                  <c:v>13300.0</c:v>
                </c:pt>
                <c:pt idx="2">
                  <c:v>13100.0</c:v>
                </c:pt>
                <c:pt idx="3">
                  <c:v>13100.0</c:v>
                </c:pt>
                <c:pt idx="4">
                  <c:v>13100.0</c:v>
                </c:pt>
                <c:pt idx="5">
                  <c:v>13900.0</c:v>
                </c:pt>
                <c:pt idx="6">
                  <c:v>16200.0</c:v>
                </c:pt>
                <c:pt idx="7">
                  <c:v>17900.0</c:v>
                </c:pt>
                <c:pt idx="8">
                  <c:v>20200.0</c:v>
                </c:pt>
                <c:pt idx="9">
                  <c:v>19500.0</c:v>
                </c:pt>
                <c:pt idx="10">
                  <c:v>20100.0</c:v>
                </c:pt>
                <c:pt idx="11">
                  <c:v>21025.0</c:v>
                </c:pt>
                <c:pt idx="12">
                  <c:v>20805.0</c:v>
                </c:pt>
                <c:pt idx="13">
                  <c:v>20437.0</c:v>
                </c:pt>
                <c:pt idx="14">
                  <c:v>20260.0</c:v>
                </c:pt>
                <c:pt idx="15">
                  <c:v>19538.0</c:v>
                </c:pt>
                <c:pt idx="16">
                  <c:v>19298.0</c:v>
                </c:pt>
                <c:pt idx="17">
                  <c:v>18853.0</c:v>
                </c:pt>
                <c:pt idx="18">
                  <c:v>22683.0</c:v>
                </c:pt>
                <c:pt idx="19">
                  <c:v>22850.0</c:v>
                </c:pt>
                <c:pt idx="20">
                  <c:v>22129.0</c:v>
                </c:pt>
                <c:pt idx="21">
                  <c:v>16444.0</c:v>
                </c:pt>
                <c:pt idx="22">
                  <c:v>17908.0</c:v>
                </c:pt>
                <c:pt idx="23">
                  <c:v>15500.0</c:v>
                </c:pt>
              </c:numCache>
            </c:numRef>
          </c:val>
          <c:smooth val="0"/>
        </c:ser>
        <c:ser>
          <c:idx val="26"/>
          <c:order val="19"/>
          <c:tx>
            <c:strRef>
              <c:f>'Jan2011'!$AL$5</c:f>
              <c:strCache>
                <c:ptCount val="1"/>
                <c:pt idx="0">
                  <c:v>31/Jan/2011</c:v>
                </c:pt>
              </c:strCache>
            </c:strRef>
          </c:tx>
          <c:val>
            <c:numRef>
              <c:f>'Jan2011'!$AL$7:$AL$30</c:f>
              <c:numCache>
                <c:formatCode>#,##0</c:formatCode>
                <c:ptCount val="24"/>
                <c:pt idx="0">
                  <c:v>12300.0</c:v>
                </c:pt>
                <c:pt idx="1">
                  <c:v>12400.0</c:v>
                </c:pt>
                <c:pt idx="2">
                  <c:v>12000.0</c:v>
                </c:pt>
                <c:pt idx="3">
                  <c:v>12000.0</c:v>
                </c:pt>
                <c:pt idx="4">
                  <c:v>12000.0</c:v>
                </c:pt>
                <c:pt idx="5">
                  <c:v>13300.0</c:v>
                </c:pt>
                <c:pt idx="6">
                  <c:v>16000.0</c:v>
                </c:pt>
                <c:pt idx="7">
                  <c:v>16900.0</c:v>
                </c:pt>
                <c:pt idx="8">
                  <c:v>19200.0</c:v>
                </c:pt>
                <c:pt idx="9">
                  <c:v>20000.0</c:v>
                </c:pt>
                <c:pt idx="10">
                  <c:v>20200.0</c:v>
                </c:pt>
                <c:pt idx="11">
                  <c:v>21300.0</c:v>
                </c:pt>
                <c:pt idx="12">
                  <c:v>19800.0</c:v>
                </c:pt>
                <c:pt idx="13">
                  <c:v>19700.0</c:v>
                </c:pt>
                <c:pt idx="14">
                  <c:v>19000.0</c:v>
                </c:pt>
                <c:pt idx="15">
                  <c:v>20000.0</c:v>
                </c:pt>
                <c:pt idx="16">
                  <c:v>18800.0</c:v>
                </c:pt>
                <c:pt idx="17">
                  <c:v>17500.0</c:v>
                </c:pt>
                <c:pt idx="18">
                  <c:v>20300.0</c:v>
                </c:pt>
                <c:pt idx="19">
                  <c:v>21800.0</c:v>
                </c:pt>
                <c:pt idx="20">
                  <c:v>20800.0</c:v>
                </c:pt>
                <c:pt idx="21">
                  <c:v>19100.0</c:v>
                </c:pt>
                <c:pt idx="22">
                  <c:v>16500.0</c:v>
                </c:pt>
                <c:pt idx="23">
                  <c:v>14200.0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0491384"/>
        <c:axId val="-2070488376"/>
      </c:lineChart>
      <c:catAx>
        <c:axId val="-2070491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70488376"/>
        <c:crosses val="autoZero"/>
        <c:auto val="1"/>
        <c:lblAlgn val="ctr"/>
        <c:lblOffset val="100"/>
        <c:noMultiLvlLbl val="0"/>
      </c:catAx>
      <c:valAx>
        <c:axId val="-20704883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7049138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-SABADOS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9"/>
          <c:order val="0"/>
          <c:tx>
            <c:strRef>
              <c:f>'Jan2011'!$O$5</c:f>
              <c:strCache>
                <c:ptCount val="1"/>
                <c:pt idx="0">
                  <c:v>8/Jan/2011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'Jan2011'!$O$7:$O$30</c:f>
              <c:numCache>
                <c:formatCode>#,##0</c:formatCode>
                <c:ptCount val="24"/>
                <c:pt idx="0">
                  <c:v>15000.0</c:v>
                </c:pt>
                <c:pt idx="1">
                  <c:v>14500.0</c:v>
                </c:pt>
                <c:pt idx="2">
                  <c:v>14100.0</c:v>
                </c:pt>
                <c:pt idx="3">
                  <c:v>14100.0</c:v>
                </c:pt>
                <c:pt idx="4">
                  <c:v>14200.0</c:v>
                </c:pt>
                <c:pt idx="5">
                  <c:v>14200.0</c:v>
                </c:pt>
                <c:pt idx="6">
                  <c:v>14600.0</c:v>
                </c:pt>
                <c:pt idx="7">
                  <c:v>15400.0</c:v>
                </c:pt>
                <c:pt idx="8">
                  <c:v>17300.0</c:v>
                </c:pt>
                <c:pt idx="9">
                  <c:v>17928.0</c:v>
                </c:pt>
                <c:pt idx="10">
                  <c:v>18464.0</c:v>
                </c:pt>
                <c:pt idx="11">
                  <c:v>18391.0</c:v>
                </c:pt>
                <c:pt idx="12">
                  <c:v>18781.0</c:v>
                </c:pt>
                <c:pt idx="13">
                  <c:v>17740.0</c:v>
                </c:pt>
                <c:pt idx="14">
                  <c:v>17492.0</c:v>
                </c:pt>
                <c:pt idx="15">
                  <c:v>18285.0</c:v>
                </c:pt>
                <c:pt idx="16">
                  <c:v>17052.0</c:v>
                </c:pt>
                <c:pt idx="17">
                  <c:v>17475.0</c:v>
                </c:pt>
                <c:pt idx="18">
                  <c:v>21333.0</c:v>
                </c:pt>
                <c:pt idx="19">
                  <c:v>21484.0</c:v>
                </c:pt>
                <c:pt idx="20">
                  <c:v>20871.0</c:v>
                </c:pt>
                <c:pt idx="21">
                  <c:v>20283.0</c:v>
                </c:pt>
                <c:pt idx="22">
                  <c:v>15694.0</c:v>
                </c:pt>
                <c:pt idx="23">
                  <c:v>16009.0</c:v>
                </c:pt>
              </c:numCache>
            </c:numRef>
          </c:val>
          <c:smooth val="0"/>
        </c:ser>
        <c:ser>
          <c:idx val="20"/>
          <c:order val="1"/>
          <c:tx>
            <c:strRef>
              <c:f>'Jan2011'!$V$5</c:f>
              <c:strCache>
                <c:ptCount val="1"/>
                <c:pt idx="0">
                  <c:v>15/Jan/2011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'Jan2011'!$V$7:$V$30</c:f>
              <c:numCache>
                <c:formatCode>#,##0</c:formatCode>
                <c:ptCount val="24"/>
                <c:pt idx="0">
                  <c:v>14400.0</c:v>
                </c:pt>
                <c:pt idx="1">
                  <c:v>13600.0</c:v>
                </c:pt>
                <c:pt idx="2">
                  <c:v>13200.0</c:v>
                </c:pt>
                <c:pt idx="3">
                  <c:v>12900.0</c:v>
                </c:pt>
                <c:pt idx="4">
                  <c:v>13200.0</c:v>
                </c:pt>
                <c:pt idx="5">
                  <c:v>13500.0</c:v>
                </c:pt>
                <c:pt idx="6">
                  <c:v>14500.0</c:v>
                </c:pt>
                <c:pt idx="7">
                  <c:v>15728.0</c:v>
                </c:pt>
                <c:pt idx="8">
                  <c:v>17237.0</c:v>
                </c:pt>
                <c:pt idx="9">
                  <c:v>17234.0</c:v>
                </c:pt>
                <c:pt idx="10">
                  <c:v>17538.0</c:v>
                </c:pt>
                <c:pt idx="11">
                  <c:v>17924.0</c:v>
                </c:pt>
                <c:pt idx="12">
                  <c:v>18430.0</c:v>
                </c:pt>
                <c:pt idx="13">
                  <c:v>18000.0</c:v>
                </c:pt>
                <c:pt idx="14">
                  <c:v>17100.0</c:v>
                </c:pt>
                <c:pt idx="15">
                  <c:v>16700.0</c:v>
                </c:pt>
                <c:pt idx="16">
                  <c:v>16900.0</c:v>
                </c:pt>
                <c:pt idx="17">
                  <c:v>17900.0</c:v>
                </c:pt>
                <c:pt idx="18">
                  <c:v>20922.0</c:v>
                </c:pt>
                <c:pt idx="19">
                  <c:v>21222.0</c:v>
                </c:pt>
                <c:pt idx="20">
                  <c:v>20400.0</c:v>
                </c:pt>
                <c:pt idx="21">
                  <c:v>19300.0</c:v>
                </c:pt>
                <c:pt idx="22">
                  <c:v>17600.0</c:v>
                </c:pt>
                <c:pt idx="23">
                  <c:v>15400.0</c:v>
                </c:pt>
              </c:numCache>
            </c:numRef>
          </c:val>
          <c:smooth val="0"/>
        </c:ser>
        <c:ser>
          <c:idx val="21"/>
          <c:order val="2"/>
          <c:tx>
            <c:strRef>
              <c:f>'Jan2011'!$AC$5</c:f>
              <c:strCache>
                <c:ptCount val="1"/>
                <c:pt idx="0">
                  <c:v>22/Jan/2011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'Jan2011'!$AC$7:$AC$30</c:f>
              <c:numCache>
                <c:formatCode>#,##0</c:formatCode>
                <c:ptCount val="24"/>
                <c:pt idx="0">
                  <c:v>14700.0</c:v>
                </c:pt>
                <c:pt idx="1">
                  <c:v>13700.0</c:v>
                </c:pt>
                <c:pt idx="2">
                  <c:v>13100.0</c:v>
                </c:pt>
                <c:pt idx="3">
                  <c:v>13100.0</c:v>
                </c:pt>
                <c:pt idx="4">
                  <c:v>13200.0</c:v>
                </c:pt>
                <c:pt idx="5">
                  <c:v>13600.0</c:v>
                </c:pt>
                <c:pt idx="6">
                  <c:v>14700.0</c:v>
                </c:pt>
                <c:pt idx="7">
                  <c:v>15300.0</c:v>
                </c:pt>
                <c:pt idx="8">
                  <c:v>16800.0</c:v>
                </c:pt>
                <c:pt idx="9">
                  <c:v>18100.0</c:v>
                </c:pt>
                <c:pt idx="10">
                  <c:v>18000.0</c:v>
                </c:pt>
                <c:pt idx="11">
                  <c:v>18300.0</c:v>
                </c:pt>
                <c:pt idx="12">
                  <c:v>18400.0</c:v>
                </c:pt>
                <c:pt idx="13">
                  <c:v>18400.0</c:v>
                </c:pt>
                <c:pt idx="14">
                  <c:v>17900.0</c:v>
                </c:pt>
                <c:pt idx="15">
                  <c:v>16800.0</c:v>
                </c:pt>
                <c:pt idx="16">
                  <c:v>16700.0</c:v>
                </c:pt>
                <c:pt idx="17">
                  <c:v>17200.0</c:v>
                </c:pt>
                <c:pt idx="18">
                  <c:v>21000.0</c:v>
                </c:pt>
                <c:pt idx="19">
                  <c:v>21600.0</c:v>
                </c:pt>
                <c:pt idx="20">
                  <c:v>20600.0</c:v>
                </c:pt>
                <c:pt idx="21">
                  <c:v>19600.0</c:v>
                </c:pt>
                <c:pt idx="22">
                  <c:v>17500.0</c:v>
                </c:pt>
                <c:pt idx="23">
                  <c:v>15500.0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'Jan2011'!$AJ$5</c:f>
              <c:strCache>
                <c:ptCount val="1"/>
                <c:pt idx="0">
                  <c:v>29/Jan/2011</c:v>
                </c:pt>
              </c:strCache>
            </c:strRef>
          </c:tx>
          <c:val>
            <c:numRef>
              <c:f>'Jan2011'!$AJ$7:$AJ$30</c:f>
              <c:numCache>
                <c:formatCode>#,##0</c:formatCode>
                <c:ptCount val="24"/>
                <c:pt idx="0">
                  <c:v>14200.0</c:v>
                </c:pt>
                <c:pt idx="1">
                  <c:v>13600.0</c:v>
                </c:pt>
                <c:pt idx="2">
                  <c:v>13300.0</c:v>
                </c:pt>
                <c:pt idx="3">
                  <c:v>12900.0</c:v>
                </c:pt>
                <c:pt idx="4">
                  <c:v>13000.0</c:v>
                </c:pt>
                <c:pt idx="5">
                  <c:v>13300.0</c:v>
                </c:pt>
                <c:pt idx="6">
                  <c:v>14500.0</c:v>
                </c:pt>
                <c:pt idx="7">
                  <c:v>15500.0</c:v>
                </c:pt>
                <c:pt idx="8">
                  <c:v>16200.0</c:v>
                </c:pt>
                <c:pt idx="9">
                  <c:v>17600.0</c:v>
                </c:pt>
                <c:pt idx="10">
                  <c:v>17300.0</c:v>
                </c:pt>
                <c:pt idx="11">
                  <c:v>17700.0</c:v>
                </c:pt>
                <c:pt idx="12">
                  <c:v>17500.0</c:v>
                </c:pt>
                <c:pt idx="13">
                  <c:v>18400.0</c:v>
                </c:pt>
                <c:pt idx="14">
                  <c:v>17700.0</c:v>
                </c:pt>
                <c:pt idx="15">
                  <c:v>17400.0</c:v>
                </c:pt>
                <c:pt idx="16">
                  <c:v>17200.0</c:v>
                </c:pt>
                <c:pt idx="17">
                  <c:v>17900.0</c:v>
                </c:pt>
                <c:pt idx="18">
                  <c:v>21200.0</c:v>
                </c:pt>
                <c:pt idx="19">
                  <c:v>22002.0</c:v>
                </c:pt>
                <c:pt idx="20">
                  <c:v>21000.0</c:v>
                </c:pt>
                <c:pt idx="21">
                  <c:v>20000.0</c:v>
                </c:pt>
                <c:pt idx="22">
                  <c:v>18300.0</c:v>
                </c:pt>
                <c:pt idx="23">
                  <c:v>16600.0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0515608"/>
        <c:axId val="-2070526376"/>
      </c:lineChart>
      <c:catAx>
        <c:axId val="-2070515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70526376"/>
        <c:crosses val="autoZero"/>
        <c:auto val="1"/>
        <c:lblAlgn val="ctr"/>
        <c:lblOffset val="100"/>
        <c:noMultiLvlLbl val="0"/>
      </c:catAx>
      <c:valAx>
        <c:axId val="-20705263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705156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-DOMINGOS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'Jan2011'!$B$5</c:f>
              <c:strCache>
                <c:ptCount val="1"/>
                <c:pt idx="0">
                  <c:v>1/Ago/2010</c:v>
                </c:pt>
              </c:strCache>
            </c:strRef>
          </c:tx>
          <c:val>
            <c:numRef>
              <c:f>'Jan2011'!$B$7:$B$30</c:f>
            </c:numRef>
          </c:val>
          <c:smooth val="0"/>
        </c:ser>
        <c:ser>
          <c:idx val="19"/>
          <c:order val="1"/>
          <c:tx>
            <c:strRef>
              <c:f>'Jan2011'!$P$5</c:f>
              <c:strCache>
                <c:ptCount val="1"/>
                <c:pt idx="0">
                  <c:v>9/Jan/2011</c:v>
                </c:pt>
              </c:strCache>
            </c:strRef>
          </c:tx>
          <c:cat>
            <c:strRef>
              <c:f>'Jan2011'!$A$7:$A$30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'Jan2011'!$P$7:$P$30</c:f>
              <c:numCache>
                <c:formatCode>#,##0</c:formatCode>
                <c:ptCount val="24"/>
                <c:pt idx="0">
                  <c:v>14985.0</c:v>
                </c:pt>
                <c:pt idx="1">
                  <c:v>14773.0</c:v>
                </c:pt>
                <c:pt idx="2">
                  <c:v>13571.0</c:v>
                </c:pt>
                <c:pt idx="3">
                  <c:v>13458.0</c:v>
                </c:pt>
                <c:pt idx="4">
                  <c:v>13392.0</c:v>
                </c:pt>
                <c:pt idx="5">
                  <c:v>13284.0</c:v>
                </c:pt>
                <c:pt idx="6">
                  <c:v>13422.0</c:v>
                </c:pt>
                <c:pt idx="7">
                  <c:v>13411.0</c:v>
                </c:pt>
                <c:pt idx="8">
                  <c:v>14858.0</c:v>
                </c:pt>
                <c:pt idx="9">
                  <c:v>15879.0</c:v>
                </c:pt>
                <c:pt idx="10">
                  <c:v>16401.0</c:v>
                </c:pt>
                <c:pt idx="11">
                  <c:v>17181.0</c:v>
                </c:pt>
                <c:pt idx="12">
                  <c:v>17573.0</c:v>
                </c:pt>
                <c:pt idx="13">
                  <c:v>17303.0</c:v>
                </c:pt>
                <c:pt idx="14">
                  <c:v>16781.0</c:v>
                </c:pt>
                <c:pt idx="15">
                  <c:v>15398.0</c:v>
                </c:pt>
                <c:pt idx="16">
                  <c:v>16386.0</c:v>
                </c:pt>
                <c:pt idx="17">
                  <c:v>16982.0</c:v>
                </c:pt>
                <c:pt idx="18">
                  <c:v>20194.0</c:v>
                </c:pt>
                <c:pt idx="19">
                  <c:v>21165.0</c:v>
                </c:pt>
                <c:pt idx="20">
                  <c:v>20681.0</c:v>
                </c:pt>
                <c:pt idx="21">
                  <c:v>20483.0</c:v>
                </c:pt>
                <c:pt idx="22">
                  <c:v>16897.0</c:v>
                </c:pt>
                <c:pt idx="23">
                  <c:v>14198.0</c:v>
                </c:pt>
              </c:numCache>
            </c:numRef>
          </c:val>
          <c:smooth val="0"/>
        </c:ser>
        <c:ser>
          <c:idx val="22"/>
          <c:order val="2"/>
          <c:tx>
            <c:strRef>
              <c:f>'Jan2011'!$AR$4:$AR$5</c:f>
              <c:strCache>
                <c:ptCount val="1"/>
                <c:pt idx="0">
                  <c:v>Máxima Domingos</c:v>
                </c:pt>
              </c:strCache>
            </c:strRef>
          </c:tx>
          <c:val>
            <c:numRef>
              <c:f>'Jan2011'!$AR$7:$AR$30</c:f>
              <c:numCache>
                <c:formatCode>#,##0</c:formatCode>
                <c:ptCount val="24"/>
                <c:pt idx="0">
                  <c:v>15100.0</c:v>
                </c:pt>
                <c:pt idx="1">
                  <c:v>14773.0</c:v>
                </c:pt>
                <c:pt idx="2">
                  <c:v>13700.0</c:v>
                </c:pt>
                <c:pt idx="3">
                  <c:v>13458.0</c:v>
                </c:pt>
                <c:pt idx="4">
                  <c:v>13400.0</c:v>
                </c:pt>
                <c:pt idx="5">
                  <c:v>13284.0</c:v>
                </c:pt>
                <c:pt idx="6">
                  <c:v>13700.0</c:v>
                </c:pt>
                <c:pt idx="7">
                  <c:v>14021.0</c:v>
                </c:pt>
                <c:pt idx="8">
                  <c:v>15600.0</c:v>
                </c:pt>
                <c:pt idx="9">
                  <c:v>16010.0</c:v>
                </c:pt>
                <c:pt idx="10">
                  <c:v>16780.0</c:v>
                </c:pt>
                <c:pt idx="11">
                  <c:v>17181.0</c:v>
                </c:pt>
                <c:pt idx="12">
                  <c:v>17573.0</c:v>
                </c:pt>
                <c:pt idx="13">
                  <c:v>17303.0</c:v>
                </c:pt>
                <c:pt idx="14">
                  <c:v>16800.0</c:v>
                </c:pt>
                <c:pt idx="15">
                  <c:v>16300.0</c:v>
                </c:pt>
                <c:pt idx="16">
                  <c:v>17449.0</c:v>
                </c:pt>
                <c:pt idx="17">
                  <c:v>18300.0</c:v>
                </c:pt>
                <c:pt idx="18">
                  <c:v>22231.0</c:v>
                </c:pt>
                <c:pt idx="19">
                  <c:v>21700.0</c:v>
                </c:pt>
                <c:pt idx="20">
                  <c:v>20900.0</c:v>
                </c:pt>
                <c:pt idx="21">
                  <c:v>20483.0</c:v>
                </c:pt>
                <c:pt idx="22">
                  <c:v>17400.0</c:v>
                </c:pt>
                <c:pt idx="23">
                  <c:v>16100.0</c:v>
                </c:pt>
              </c:numCache>
            </c:numRef>
          </c:val>
          <c:smooth val="0"/>
        </c:ser>
        <c:ser>
          <c:idx val="1"/>
          <c:order val="3"/>
          <c:tx>
            <c:strRef>
              <c:f>'Jan2011'!$AK$5</c:f>
              <c:strCache>
                <c:ptCount val="1"/>
                <c:pt idx="0">
                  <c:v>30/Jan/2011</c:v>
                </c:pt>
              </c:strCache>
            </c:strRef>
          </c:tx>
          <c:val>
            <c:numRef>
              <c:f>'Jan2011'!$AK$7:$AK$30</c:f>
              <c:numCache>
                <c:formatCode>#,##0</c:formatCode>
                <c:ptCount val="24"/>
                <c:pt idx="0">
                  <c:v>15100.0</c:v>
                </c:pt>
                <c:pt idx="1">
                  <c:v>14500.0</c:v>
                </c:pt>
                <c:pt idx="2">
                  <c:v>13500.0</c:v>
                </c:pt>
                <c:pt idx="3">
                  <c:v>13300.0</c:v>
                </c:pt>
                <c:pt idx="4">
                  <c:v>13200.0</c:v>
                </c:pt>
                <c:pt idx="5">
                  <c:v>13200.0</c:v>
                </c:pt>
                <c:pt idx="6">
                  <c:v>13300.0</c:v>
                </c:pt>
                <c:pt idx="7">
                  <c:v>14021.0</c:v>
                </c:pt>
                <c:pt idx="8">
                  <c:v>15091.0</c:v>
                </c:pt>
                <c:pt idx="9">
                  <c:v>16010.0</c:v>
                </c:pt>
                <c:pt idx="10">
                  <c:v>16780.0</c:v>
                </c:pt>
                <c:pt idx="11">
                  <c:v>16999.0</c:v>
                </c:pt>
                <c:pt idx="12">
                  <c:v>17193.0</c:v>
                </c:pt>
                <c:pt idx="13">
                  <c:v>15768.0</c:v>
                </c:pt>
                <c:pt idx="14">
                  <c:v>16191.0</c:v>
                </c:pt>
                <c:pt idx="15">
                  <c:v>15100.0</c:v>
                </c:pt>
                <c:pt idx="16">
                  <c:v>14900.0</c:v>
                </c:pt>
                <c:pt idx="17">
                  <c:v>16000.0</c:v>
                </c:pt>
                <c:pt idx="18">
                  <c:v>19169.0</c:v>
                </c:pt>
                <c:pt idx="19">
                  <c:v>20467.0</c:v>
                </c:pt>
                <c:pt idx="20">
                  <c:v>19739.0</c:v>
                </c:pt>
                <c:pt idx="21">
                  <c:v>17307.0</c:v>
                </c:pt>
                <c:pt idx="22">
                  <c:v>15500.0</c:v>
                </c:pt>
                <c:pt idx="23">
                  <c:v>14200.0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0554488"/>
        <c:axId val="-2070580760"/>
      </c:lineChart>
      <c:catAx>
        <c:axId val="-2070554488"/>
        <c:scaling>
          <c:orientation val="minMax"/>
        </c:scaling>
        <c:delete val="0"/>
        <c:axPos val="b"/>
        <c:majorTickMark val="none"/>
        <c:minorTickMark val="none"/>
        <c:tickLblPos val="nextTo"/>
        <c:crossAx val="-2070580760"/>
        <c:crosses val="autoZero"/>
        <c:auto val="1"/>
        <c:lblAlgn val="ctr"/>
        <c:lblOffset val="100"/>
        <c:noMultiLvlLbl val="0"/>
      </c:catAx>
      <c:valAx>
        <c:axId val="-20705807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705544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Diagrama de Carga- DIAS DE SEMANA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'Fev2011'!$C$5</c:f>
              <c:strCache>
                <c:ptCount val="1"/>
                <c:pt idx="0">
                  <c:v>2/Ago/2010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'Fev2011'!$C$7:$C$30</c:f>
            </c:numRef>
          </c:val>
          <c:smooth val="0"/>
        </c:ser>
        <c:ser>
          <c:idx val="1"/>
          <c:order val="1"/>
          <c:tx>
            <c:strRef>
              <c:f>'Fev2011'!$D$5</c:f>
              <c:strCache>
                <c:ptCount val="1"/>
                <c:pt idx="0">
                  <c:v>1/Fev/2011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'Fev2011'!$D$7:$D$30</c:f>
              <c:numCache>
                <c:formatCode>#,##0</c:formatCode>
                <c:ptCount val="24"/>
                <c:pt idx="0">
                  <c:v>13100.0</c:v>
                </c:pt>
                <c:pt idx="1">
                  <c:v>12800.0</c:v>
                </c:pt>
                <c:pt idx="2">
                  <c:v>12400.0</c:v>
                </c:pt>
                <c:pt idx="3">
                  <c:v>12400.0</c:v>
                </c:pt>
                <c:pt idx="4">
                  <c:v>12400.0</c:v>
                </c:pt>
                <c:pt idx="5">
                  <c:v>13300.0</c:v>
                </c:pt>
                <c:pt idx="6">
                  <c:v>15500.0</c:v>
                </c:pt>
                <c:pt idx="7">
                  <c:v>16811.0</c:v>
                </c:pt>
                <c:pt idx="8">
                  <c:v>19027.0</c:v>
                </c:pt>
                <c:pt idx="9">
                  <c:v>19331.0</c:v>
                </c:pt>
                <c:pt idx="10">
                  <c:v>19944.0</c:v>
                </c:pt>
                <c:pt idx="11">
                  <c:v>20944.0</c:v>
                </c:pt>
                <c:pt idx="12">
                  <c:v>20727.0</c:v>
                </c:pt>
                <c:pt idx="13">
                  <c:v>18325.0</c:v>
                </c:pt>
                <c:pt idx="14">
                  <c:v>19046.0</c:v>
                </c:pt>
                <c:pt idx="15">
                  <c:v>18900.0</c:v>
                </c:pt>
                <c:pt idx="16">
                  <c:v>15511.0</c:v>
                </c:pt>
                <c:pt idx="17">
                  <c:v>17859.0</c:v>
                </c:pt>
                <c:pt idx="18">
                  <c:v>20438.0</c:v>
                </c:pt>
                <c:pt idx="19">
                  <c:v>22125.0</c:v>
                </c:pt>
                <c:pt idx="20">
                  <c:v>21624.0</c:v>
                </c:pt>
                <c:pt idx="21">
                  <c:v>20414.0</c:v>
                </c:pt>
                <c:pt idx="22">
                  <c:v>17467.0</c:v>
                </c:pt>
                <c:pt idx="23">
                  <c:v>15300.0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'Fev2011'!$E$5</c:f>
              <c:strCache>
                <c:ptCount val="1"/>
                <c:pt idx="0">
                  <c:v>2/Fev/2011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'Fev2011'!$E$7:$E$30</c:f>
              <c:numCache>
                <c:formatCode>#,##0</c:formatCode>
                <c:ptCount val="24"/>
                <c:pt idx="0">
                  <c:v>14200.0</c:v>
                </c:pt>
                <c:pt idx="1">
                  <c:v>13600.0</c:v>
                </c:pt>
                <c:pt idx="2">
                  <c:v>13400.0</c:v>
                </c:pt>
                <c:pt idx="3">
                  <c:v>13500.0</c:v>
                </c:pt>
                <c:pt idx="4">
                  <c:v>13200.0</c:v>
                </c:pt>
                <c:pt idx="5">
                  <c:v>13600.0</c:v>
                </c:pt>
                <c:pt idx="6">
                  <c:v>17338.0</c:v>
                </c:pt>
                <c:pt idx="7">
                  <c:v>16946.0</c:v>
                </c:pt>
                <c:pt idx="8">
                  <c:v>18114.0</c:v>
                </c:pt>
                <c:pt idx="9">
                  <c:v>18105.0</c:v>
                </c:pt>
                <c:pt idx="10">
                  <c:v>18300.0</c:v>
                </c:pt>
                <c:pt idx="11">
                  <c:v>19300.0</c:v>
                </c:pt>
                <c:pt idx="12">
                  <c:v>17100.0</c:v>
                </c:pt>
                <c:pt idx="13">
                  <c:v>16500.0</c:v>
                </c:pt>
                <c:pt idx="14">
                  <c:v>17200.0</c:v>
                </c:pt>
                <c:pt idx="15">
                  <c:v>18700.0</c:v>
                </c:pt>
                <c:pt idx="16">
                  <c:v>17700.0</c:v>
                </c:pt>
                <c:pt idx="17">
                  <c:v>18600.0</c:v>
                </c:pt>
                <c:pt idx="18">
                  <c:v>22447.0</c:v>
                </c:pt>
                <c:pt idx="19">
                  <c:v>22132.0</c:v>
                </c:pt>
                <c:pt idx="20">
                  <c:v>21547.0</c:v>
                </c:pt>
                <c:pt idx="21">
                  <c:v>20026.0</c:v>
                </c:pt>
                <c:pt idx="22">
                  <c:v>18119.0</c:v>
                </c:pt>
                <c:pt idx="23">
                  <c:v>15300.0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'Fev2011'!$F$5</c:f>
              <c:strCache>
                <c:ptCount val="1"/>
                <c:pt idx="0">
                  <c:v>3/Fev/2011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'Fev2011'!$F$7:$F$30</c:f>
              <c:numCache>
                <c:formatCode>#,##0</c:formatCode>
                <c:ptCount val="24"/>
                <c:pt idx="0">
                  <c:v>14200.0</c:v>
                </c:pt>
                <c:pt idx="1">
                  <c:v>13400.0</c:v>
                </c:pt>
                <c:pt idx="2">
                  <c:v>13200.0</c:v>
                </c:pt>
                <c:pt idx="3">
                  <c:v>13200.0</c:v>
                </c:pt>
                <c:pt idx="4">
                  <c:v>13100.0</c:v>
                </c:pt>
                <c:pt idx="5">
                  <c:v>13600.0</c:v>
                </c:pt>
                <c:pt idx="6">
                  <c:v>16000.0</c:v>
                </c:pt>
                <c:pt idx="7">
                  <c:v>17500.0</c:v>
                </c:pt>
                <c:pt idx="8">
                  <c:v>19200.0</c:v>
                </c:pt>
                <c:pt idx="9">
                  <c:v>19400.0</c:v>
                </c:pt>
                <c:pt idx="10">
                  <c:v>19900.0</c:v>
                </c:pt>
                <c:pt idx="11">
                  <c:v>20200.0</c:v>
                </c:pt>
                <c:pt idx="12">
                  <c:v>22200.0</c:v>
                </c:pt>
                <c:pt idx="13">
                  <c:v>19800.0</c:v>
                </c:pt>
                <c:pt idx="14">
                  <c:v>20400.0</c:v>
                </c:pt>
                <c:pt idx="15">
                  <c:v>18500.0</c:v>
                </c:pt>
                <c:pt idx="16">
                  <c:v>18600.0</c:v>
                </c:pt>
                <c:pt idx="17">
                  <c:v>18400.0</c:v>
                </c:pt>
                <c:pt idx="18">
                  <c:v>21100.0</c:v>
                </c:pt>
                <c:pt idx="19">
                  <c:v>21900.0</c:v>
                </c:pt>
                <c:pt idx="20">
                  <c:v>21300.0</c:v>
                </c:pt>
                <c:pt idx="21">
                  <c:v>19800.0</c:v>
                </c:pt>
                <c:pt idx="22">
                  <c:v>17300.0</c:v>
                </c:pt>
                <c:pt idx="23">
                  <c:v>15000.0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'Fev2011'!$G$5</c:f>
              <c:strCache>
                <c:ptCount val="1"/>
                <c:pt idx="0">
                  <c:v>4/Fev/2011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'Fev2011'!$G$7:$G$30</c:f>
              <c:numCache>
                <c:formatCode>#,##0</c:formatCode>
                <c:ptCount val="24"/>
                <c:pt idx="0">
                  <c:v>13800.0</c:v>
                </c:pt>
                <c:pt idx="1">
                  <c:v>13300.0</c:v>
                </c:pt>
                <c:pt idx="2">
                  <c:v>13100.0</c:v>
                </c:pt>
                <c:pt idx="3">
                  <c:v>13100.0</c:v>
                </c:pt>
                <c:pt idx="4">
                  <c:v>13100.0</c:v>
                </c:pt>
                <c:pt idx="5">
                  <c:v>13900.0</c:v>
                </c:pt>
                <c:pt idx="6">
                  <c:v>16300.0</c:v>
                </c:pt>
                <c:pt idx="7">
                  <c:v>17900.0</c:v>
                </c:pt>
                <c:pt idx="8">
                  <c:v>19400.0</c:v>
                </c:pt>
                <c:pt idx="9">
                  <c:v>20100.0</c:v>
                </c:pt>
                <c:pt idx="10">
                  <c:v>20100.0</c:v>
                </c:pt>
                <c:pt idx="11">
                  <c:v>20200.0</c:v>
                </c:pt>
                <c:pt idx="12">
                  <c:v>20500.0</c:v>
                </c:pt>
                <c:pt idx="13">
                  <c:v>20400.0</c:v>
                </c:pt>
                <c:pt idx="14">
                  <c:v>20600.0</c:v>
                </c:pt>
                <c:pt idx="15">
                  <c:v>20300.0</c:v>
                </c:pt>
                <c:pt idx="16">
                  <c:v>19600.0</c:v>
                </c:pt>
                <c:pt idx="17">
                  <c:v>19000.0</c:v>
                </c:pt>
                <c:pt idx="18">
                  <c:v>21700.0</c:v>
                </c:pt>
                <c:pt idx="19">
                  <c:v>22500.0</c:v>
                </c:pt>
                <c:pt idx="20">
                  <c:v>21800.0</c:v>
                </c:pt>
                <c:pt idx="21">
                  <c:v>19800.0</c:v>
                </c:pt>
                <c:pt idx="22">
                  <c:v>17200.0</c:v>
                </c:pt>
                <c:pt idx="23">
                  <c:v>15800.0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'Fev2011'!$J$5</c:f>
              <c:strCache>
                <c:ptCount val="1"/>
                <c:pt idx="0">
                  <c:v>7/Fev/2011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'Fev2011'!$J$7:$J$30</c:f>
              <c:numCache>
                <c:formatCode>#,##0</c:formatCode>
                <c:ptCount val="24"/>
                <c:pt idx="0">
                  <c:v>13600.0</c:v>
                </c:pt>
                <c:pt idx="1">
                  <c:v>13500.0</c:v>
                </c:pt>
                <c:pt idx="2">
                  <c:v>13200.0</c:v>
                </c:pt>
                <c:pt idx="3">
                  <c:v>12900.0</c:v>
                </c:pt>
                <c:pt idx="4">
                  <c:v>13000.0</c:v>
                </c:pt>
                <c:pt idx="5">
                  <c:v>14000.0</c:v>
                </c:pt>
                <c:pt idx="6">
                  <c:v>16000.0</c:v>
                </c:pt>
                <c:pt idx="7">
                  <c:v>17200.0</c:v>
                </c:pt>
                <c:pt idx="8">
                  <c:v>19500.0</c:v>
                </c:pt>
                <c:pt idx="9">
                  <c:v>20600.0</c:v>
                </c:pt>
                <c:pt idx="10">
                  <c:v>20772.0</c:v>
                </c:pt>
                <c:pt idx="11">
                  <c:v>19579.0</c:v>
                </c:pt>
                <c:pt idx="12">
                  <c:v>19938.0</c:v>
                </c:pt>
                <c:pt idx="13">
                  <c:v>19067.0</c:v>
                </c:pt>
                <c:pt idx="14">
                  <c:v>17324.0</c:v>
                </c:pt>
                <c:pt idx="15">
                  <c:v>18500.0</c:v>
                </c:pt>
                <c:pt idx="16">
                  <c:v>18600.0</c:v>
                </c:pt>
                <c:pt idx="17">
                  <c:v>20777.0</c:v>
                </c:pt>
                <c:pt idx="18">
                  <c:v>22645.0</c:v>
                </c:pt>
                <c:pt idx="19">
                  <c:v>21664.0</c:v>
                </c:pt>
                <c:pt idx="20">
                  <c:v>20304.0</c:v>
                </c:pt>
                <c:pt idx="21">
                  <c:v>19275.0</c:v>
                </c:pt>
                <c:pt idx="22">
                  <c:v>16716.0</c:v>
                </c:pt>
                <c:pt idx="23">
                  <c:v>14600.0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'Fev2011'!$K$5</c:f>
              <c:strCache>
                <c:ptCount val="1"/>
                <c:pt idx="0">
                  <c:v>8/Fev/2011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'Fev2011'!$K$7:$K$30</c:f>
              <c:numCache>
                <c:formatCode>#,##0</c:formatCode>
                <c:ptCount val="24"/>
                <c:pt idx="0">
                  <c:v>13600.0</c:v>
                </c:pt>
                <c:pt idx="1">
                  <c:v>13500.0</c:v>
                </c:pt>
                <c:pt idx="2">
                  <c:v>13300.0</c:v>
                </c:pt>
                <c:pt idx="3">
                  <c:v>13100.0</c:v>
                </c:pt>
                <c:pt idx="4">
                  <c:v>13300.0</c:v>
                </c:pt>
                <c:pt idx="5">
                  <c:v>14000.0</c:v>
                </c:pt>
                <c:pt idx="6">
                  <c:v>16200.0</c:v>
                </c:pt>
                <c:pt idx="7">
                  <c:v>18700.0</c:v>
                </c:pt>
                <c:pt idx="8">
                  <c:v>19300.0</c:v>
                </c:pt>
                <c:pt idx="9">
                  <c:v>20200.0</c:v>
                </c:pt>
                <c:pt idx="10">
                  <c:v>21000.0</c:v>
                </c:pt>
                <c:pt idx="11">
                  <c:v>22100.0</c:v>
                </c:pt>
                <c:pt idx="12">
                  <c:v>19500.0</c:v>
                </c:pt>
                <c:pt idx="13">
                  <c:v>19100.0</c:v>
                </c:pt>
                <c:pt idx="14">
                  <c:v>19800.0</c:v>
                </c:pt>
                <c:pt idx="15">
                  <c:v>15000.0</c:v>
                </c:pt>
                <c:pt idx="16">
                  <c:v>14600.0</c:v>
                </c:pt>
                <c:pt idx="17">
                  <c:v>16100.0</c:v>
                </c:pt>
                <c:pt idx="18">
                  <c:v>19400.0</c:v>
                </c:pt>
                <c:pt idx="19">
                  <c:v>20500.0</c:v>
                </c:pt>
                <c:pt idx="20">
                  <c:v>19400.0</c:v>
                </c:pt>
                <c:pt idx="21">
                  <c:v>19100.0</c:v>
                </c:pt>
                <c:pt idx="22">
                  <c:v>15900.0</c:v>
                </c:pt>
                <c:pt idx="23">
                  <c:v>15000.0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'Fev2011'!$L$5</c:f>
              <c:strCache>
                <c:ptCount val="1"/>
                <c:pt idx="0">
                  <c:v>9/Fev/2011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'Fev2011'!$L$7:$L$30</c:f>
              <c:numCache>
                <c:formatCode>#,##0</c:formatCode>
                <c:ptCount val="24"/>
                <c:pt idx="0">
                  <c:v>14000.0</c:v>
                </c:pt>
                <c:pt idx="1">
                  <c:v>13700.0</c:v>
                </c:pt>
                <c:pt idx="2">
                  <c:v>13200.0</c:v>
                </c:pt>
                <c:pt idx="3">
                  <c:v>13000.0</c:v>
                </c:pt>
                <c:pt idx="4">
                  <c:v>13100.0</c:v>
                </c:pt>
                <c:pt idx="5">
                  <c:v>13900.0</c:v>
                </c:pt>
                <c:pt idx="6">
                  <c:v>16300.0</c:v>
                </c:pt>
                <c:pt idx="7">
                  <c:v>17700.0</c:v>
                </c:pt>
                <c:pt idx="8">
                  <c:v>19100.0</c:v>
                </c:pt>
                <c:pt idx="9">
                  <c:v>18309.0</c:v>
                </c:pt>
                <c:pt idx="10">
                  <c:v>20525.0</c:v>
                </c:pt>
                <c:pt idx="11">
                  <c:v>20096.0</c:v>
                </c:pt>
                <c:pt idx="12">
                  <c:v>19352.0</c:v>
                </c:pt>
                <c:pt idx="13">
                  <c:v>18081.0</c:v>
                </c:pt>
                <c:pt idx="14">
                  <c:v>18486.0</c:v>
                </c:pt>
                <c:pt idx="15">
                  <c:v>19300.0</c:v>
                </c:pt>
                <c:pt idx="16">
                  <c:v>19200.0</c:v>
                </c:pt>
                <c:pt idx="17">
                  <c:v>18400.0</c:v>
                </c:pt>
                <c:pt idx="18">
                  <c:v>21200.0</c:v>
                </c:pt>
                <c:pt idx="19">
                  <c:v>22000.0</c:v>
                </c:pt>
                <c:pt idx="20">
                  <c:v>21100.0</c:v>
                </c:pt>
                <c:pt idx="21">
                  <c:v>19400.0</c:v>
                </c:pt>
                <c:pt idx="22">
                  <c:v>16100.0</c:v>
                </c:pt>
                <c:pt idx="23">
                  <c:v>14700.0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'Fev2011'!$M$5</c:f>
              <c:strCache>
                <c:ptCount val="1"/>
                <c:pt idx="0">
                  <c:v>10/Fev/2011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'Fev2011'!$M$7:$M$30</c:f>
              <c:numCache>
                <c:formatCode>#,##0</c:formatCode>
                <c:ptCount val="24"/>
                <c:pt idx="0">
                  <c:v>13700.0</c:v>
                </c:pt>
                <c:pt idx="1">
                  <c:v>13100.0</c:v>
                </c:pt>
                <c:pt idx="2">
                  <c:v>13000.0</c:v>
                </c:pt>
                <c:pt idx="3">
                  <c:v>12700.0</c:v>
                </c:pt>
                <c:pt idx="4">
                  <c:v>13200.0</c:v>
                </c:pt>
                <c:pt idx="5">
                  <c:v>14200.0</c:v>
                </c:pt>
                <c:pt idx="6">
                  <c:v>16300.0</c:v>
                </c:pt>
                <c:pt idx="7">
                  <c:v>17600.0</c:v>
                </c:pt>
                <c:pt idx="8">
                  <c:v>18800.0</c:v>
                </c:pt>
                <c:pt idx="9">
                  <c:v>18850.0</c:v>
                </c:pt>
                <c:pt idx="10">
                  <c:v>19400.0</c:v>
                </c:pt>
                <c:pt idx="11">
                  <c:v>20200.0</c:v>
                </c:pt>
                <c:pt idx="12">
                  <c:v>19300.0</c:v>
                </c:pt>
                <c:pt idx="13">
                  <c:v>19000.0</c:v>
                </c:pt>
                <c:pt idx="14">
                  <c:v>19600.0</c:v>
                </c:pt>
                <c:pt idx="15">
                  <c:v>19800.0</c:v>
                </c:pt>
                <c:pt idx="16">
                  <c:v>18800.0</c:v>
                </c:pt>
                <c:pt idx="17">
                  <c:v>18500.0</c:v>
                </c:pt>
                <c:pt idx="18">
                  <c:v>21200.0</c:v>
                </c:pt>
                <c:pt idx="19">
                  <c:v>22400.0</c:v>
                </c:pt>
                <c:pt idx="20">
                  <c:v>21200.0</c:v>
                </c:pt>
                <c:pt idx="21">
                  <c:v>18700.0</c:v>
                </c:pt>
                <c:pt idx="22">
                  <c:v>16400.0</c:v>
                </c:pt>
                <c:pt idx="23">
                  <c:v>14400.0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'Fev2011'!$N$5</c:f>
              <c:strCache>
                <c:ptCount val="1"/>
                <c:pt idx="0">
                  <c:v>11/Fev/2011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'Fev2011'!$N$7:$N$30</c:f>
              <c:numCache>
                <c:formatCode>#,##0</c:formatCode>
                <c:ptCount val="24"/>
                <c:pt idx="0">
                  <c:v>13500.0</c:v>
                </c:pt>
                <c:pt idx="1">
                  <c:v>12800.0</c:v>
                </c:pt>
                <c:pt idx="2">
                  <c:v>12800.0</c:v>
                </c:pt>
                <c:pt idx="3">
                  <c:v>12600.0</c:v>
                </c:pt>
                <c:pt idx="4">
                  <c:v>12900.0</c:v>
                </c:pt>
                <c:pt idx="5">
                  <c:v>13700.0</c:v>
                </c:pt>
                <c:pt idx="6">
                  <c:v>15200.0</c:v>
                </c:pt>
                <c:pt idx="7">
                  <c:v>17200.0</c:v>
                </c:pt>
                <c:pt idx="8">
                  <c:v>19100.0</c:v>
                </c:pt>
                <c:pt idx="9">
                  <c:v>20500.0</c:v>
                </c:pt>
                <c:pt idx="10">
                  <c:v>20206.0</c:v>
                </c:pt>
                <c:pt idx="11">
                  <c:v>20400.0</c:v>
                </c:pt>
                <c:pt idx="12">
                  <c:v>20200.0</c:v>
                </c:pt>
                <c:pt idx="13">
                  <c:v>20300.0</c:v>
                </c:pt>
                <c:pt idx="14">
                  <c:v>19200.0</c:v>
                </c:pt>
                <c:pt idx="15">
                  <c:v>18800.0</c:v>
                </c:pt>
                <c:pt idx="16">
                  <c:v>18100.0</c:v>
                </c:pt>
                <c:pt idx="17">
                  <c:v>18400.0</c:v>
                </c:pt>
                <c:pt idx="18">
                  <c:v>21200.0</c:v>
                </c:pt>
                <c:pt idx="19">
                  <c:v>22600.0</c:v>
                </c:pt>
                <c:pt idx="20">
                  <c:v>21000.0</c:v>
                </c:pt>
                <c:pt idx="21">
                  <c:v>19200.0</c:v>
                </c:pt>
                <c:pt idx="22">
                  <c:v>16600.0</c:v>
                </c:pt>
                <c:pt idx="23">
                  <c:v>15100.0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'Fev2011'!$Q$5</c:f>
              <c:strCache>
                <c:ptCount val="1"/>
                <c:pt idx="0">
                  <c:v>14/Fev/2011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'Fev2011'!$Q$7:$Q$30</c:f>
              <c:numCache>
                <c:formatCode>#,##0</c:formatCode>
                <c:ptCount val="24"/>
                <c:pt idx="0">
                  <c:v>12900.0</c:v>
                </c:pt>
                <c:pt idx="1">
                  <c:v>12600.0</c:v>
                </c:pt>
                <c:pt idx="2">
                  <c:v>12300.0</c:v>
                </c:pt>
                <c:pt idx="3">
                  <c:v>12000.0</c:v>
                </c:pt>
                <c:pt idx="4">
                  <c:v>12100.0</c:v>
                </c:pt>
                <c:pt idx="5">
                  <c:v>13000.0</c:v>
                </c:pt>
                <c:pt idx="6">
                  <c:v>15700.0</c:v>
                </c:pt>
                <c:pt idx="7">
                  <c:v>17400.0</c:v>
                </c:pt>
                <c:pt idx="8">
                  <c:v>18500.0</c:v>
                </c:pt>
                <c:pt idx="9">
                  <c:v>20100.0</c:v>
                </c:pt>
                <c:pt idx="10">
                  <c:v>19300.0</c:v>
                </c:pt>
                <c:pt idx="11">
                  <c:v>21000.0</c:v>
                </c:pt>
                <c:pt idx="12">
                  <c:v>21400.0</c:v>
                </c:pt>
                <c:pt idx="13">
                  <c:v>19000.0</c:v>
                </c:pt>
                <c:pt idx="14">
                  <c:v>19100.0</c:v>
                </c:pt>
                <c:pt idx="15">
                  <c:v>19100.0</c:v>
                </c:pt>
                <c:pt idx="16">
                  <c:v>18900.0</c:v>
                </c:pt>
                <c:pt idx="17">
                  <c:v>18200.0</c:v>
                </c:pt>
                <c:pt idx="18">
                  <c:v>22000.0</c:v>
                </c:pt>
                <c:pt idx="19">
                  <c:v>22327.0</c:v>
                </c:pt>
                <c:pt idx="20">
                  <c:v>21000.0</c:v>
                </c:pt>
                <c:pt idx="21">
                  <c:v>19200.0</c:v>
                </c:pt>
                <c:pt idx="22">
                  <c:v>16600.0</c:v>
                </c:pt>
                <c:pt idx="23">
                  <c:v>15000.0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'Fev2011'!$R$5</c:f>
              <c:strCache>
                <c:ptCount val="1"/>
                <c:pt idx="0">
                  <c:v>15/Fev/2011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'Fev2011'!$R$7:$R$30</c:f>
              <c:numCache>
                <c:formatCode>#,##0</c:formatCode>
                <c:ptCount val="24"/>
                <c:pt idx="0">
                  <c:v>13600.0</c:v>
                </c:pt>
                <c:pt idx="1">
                  <c:v>13100.0</c:v>
                </c:pt>
                <c:pt idx="2">
                  <c:v>12800.0</c:v>
                </c:pt>
                <c:pt idx="3">
                  <c:v>12500.0</c:v>
                </c:pt>
                <c:pt idx="4">
                  <c:v>12500.0</c:v>
                </c:pt>
                <c:pt idx="5">
                  <c:v>13000.0</c:v>
                </c:pt>
                <c:pt idx="6">
                  <c:v>15500.0</c:v>
                </c:pt>
                <c:pt idx="7">
                  <c:v>17400.0</c:v>
                </c:pt>
                <c:pt idx="8">
                  <c:v>18552.0</c:v>
                </c:pt>
                <c:pt idx="9">
                  <c:v>18963.0</c:v>
                </c:pt>
                <c:pt idx="10">
                  <c:v>19032.0</c:v>
                </c:pt>
                <c:pt idx="11">
                  <c:v>19642.0</c:v>
                </c:pt>
                <c:pt idx="12">
                  <c:v>19147.0</c:v>
                </c:pt>
                <c:pt idx="13">
                  <c:v>18969.0</c:v>
                </c:pt>
                <c:pt idx="14">
                  <c:v>18900.0</c:v>
                </c:pt>
                <c:pt idx="15">
                  <c:v>19400.0</c:v>
                </c:pt>
                <c:pt idx="16">
                  <c:v>18800.0</c:v>
                </c:pt>
                <c:pt idx="17">
                  <c:v>18600.0</c:v>
                </c:pt>
                <c:pt idx="18">
                  <c:v>20300.0</c:v>
                </c:pt>
                <c:pt idx="19">
                  <c:v>22100.0</c:v>
                </c:pt>
                <c:pt idx="20">
                  <c:v>20900.0</c:v>
                </c:pt>
                <c:pt idx="21">
                  <c:v>19000.0</c:v>
                </c:pt>
                <c:pt idx="22">
                  <c:v>16200.0</c:v>
                </c:pt>
                <c:pt idx="23">
                  <c:v>14400.0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'Fev2011'!$S$5</c:f>
              <c:strCache>
                <c:ptCount val="1"/>
                <c:pt idx="0">
                  <c:v>16/Fev/2011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'Fev2011'!$S$7:$S$30</c:f>
              <c:numCache>
                <c:formatCode>#,##0</c:formatCode>
                <c:ptCount val="24"/>
                <c:pt idx="0">
                  <c:v>13300.0</c:v>
                </c:pt>
                <c:pt idx="1">
                  <c:v>12800.0</c:v>
                </c:pt>
                <c:pt idx="2">
                  <c:v>12800.0</c:v>
                </c:pt>
                <c:pt idx="3">
                  <c:v>12800.0</c:v>
                </c:pt>
                <c:pt idx="4">
                  <c:v>12800.0</c:v>
                </c:pt>
                <c:pt idx="5">
                  <c:v>13600.0</c:v>
                </c:pt>
                <c:pt idx="6">
                  <c:v>15500.0</c:v>
                </c:pt>
                <c:pt idx="7">
                  <c:v>17300.0</c:v>
                </c:pt>
                <c:pt idx="8">
                  <c:v>19300.0</c:v>
                </c:pt>
                <c:pt idx="9">
                  <c:v>19710.0</c:v>
                </c:pt>
                <c:pt idx="10">
                  <c:v>20362.0</c:v>
                </c:pt>
                <c:pt idx="11">
                  <c:v>20368.0</c:v>
                </c:pt>
                <c:pt idx="12">
                  <c:v>20200.0</c:v>
                </c:pt>
                <c:pt idx="13">
                  <c:v>19711.0</c:v>
                </c:pt>
                <c:pt idx="14">
                  <c:v>19685.0</c:v>
                </c:pt>
                <c:pt idx="15">
                  <c:v>13703.0</c:v>
                </c:pt>
                <c:pt idx="16">
                  <c:v>18381.0</c:v>
                </c:pt>
                <c:pt idx="17">
                  <c:v>18578.0</c:v>
                </c:pt>
                <c:pt idx="18">
                  <c:v>20526.0</c:v>
                </c:pt>
                <c:pt idx="19">
                  <c:v>21839.0</c:v>
                </c:pt>
                <c:pt idx="20">
                  <c:v>20900.0</c:v>
                </c:pt>
                <c:pt idx="21">
                  <c:v>18400.0</c:v>
                </c:pt>
                <c:pt idx="22">
                  <c:v>16500.0</c:v>
                </c:pt>
                <c:pt idx="23">
                  <c:v>14500.0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'Fev2011'!$T$5</c:f>
              <c:strCache>
                <c:ptCount val="1"/>
                <c:pt idx="0">
                  <c:v>17/Fev/2011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'Fev2011'!$T$7:$T$30</c:f>
              <c:numCache>
                <c:formatCode>#,##0</c:formatCode>
                <c:ptCount val="24"/>
                <c:pt idx="0">
                  <c:v>13100.0</c:v>
                </c:pt>
                <c:pt idx="1">
                  <c:v>12600.0</c:v>
                </c:pt>
                <c:pt idx="2">
                  <c:v>12300.0</c:v>
                </c:pt>
                <c:pt idx="3">
                  <c:v>12300.0</c:v>
                </c:pt>
                <c:pt idx="4">
                  <c:v>12600.0</c:v>
                </c:pt>
                <c:pt idx="5">
                  <c:v>13100.0</c:v>
                </c:pt>
                <c:pt idx="6">
                  <c:v>15300.0</c:v>
                </c:pt>
                <c:pt idx="7">
                  <c:v>18300.0</c:v>
                </c:pt>
                <c:pt idx="8">
                  <c:v>19791.0</c:v>
                </c:pt>
                <c:pt idx="9">
                  <c:v>19212.0</c:v>
                </c:pt>
                <c:pt idx="10">
                  <c:v>19287.0</c:v>
                </c:pt>
                <c:pt idx="11">
                  <c:v>19799.0</c:v>
                </c:pt>
                <c:pt idx="12">
                  <c:v>19100.0</c:v>
                </c:pt>
                <c:pt idx="13">
                  <c:v>18800.0</c:v>
                </c:pt>
                <c:pt idx="14">
                  <c:v>18800.0</c:v>
                </c:pt>
                <c:pt idx="15">
                  <c:v>19300.0</c:v>
                </c:pt>
                <c:pt idx="16">
                  <c:v>18000.0</c:v>
                </c:pt>
                <c:pt idx="17">
                  <c:v>18100.0</c:v>
                </c:pt>
                <c:pt idx="18">
                  <c:v>21700.0</c:v>
                </c:pt>
                <c:pt idx="19">
                  <c:v>22100.0</c:v>
                </c:pt>
                <c:pt idx="20">
                  <c:v>21000.0</c:v>
                </c:pt>
                <c:pt idx="21">
                  <c:v>19200.0</c:v>
                </c:pt>
                <c:pt idx="22">
                  <c:v>16300.0</c:v>
                </c:pt>
                <c:pt idx="23">
                  <c:v>16500.0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'Fev2011'!$U$5</c:f>
              <c:strCache>
                <c:ptCount val="1"/>
                <c:pt idx="0">
                  <c:v>18/Fev/2011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'Fev2011'!$U$7:$U$30</c:f>
              <c:numCache>
                <c:formatCode>#,##0</c:formatCode>
                <c:ptCount val="24"/>
                <c:pt idx="0">
                  <c:v>13400.0</c:v>
                </c:pt>
                <c:pt idx="1">
                  <c:v>12600.0</c:v>
                </c:pt>
                <c:pt idx="2">
                  <c:v>12600.0</c:v>
                </c:pt>
                <c:pt idx="3">
                  <c:v>12400.0</c:v>
                </c:pt>
                <c:pt idx="4">
                  <c:v>12500.0</c:v>
                </c:pt>
                <c:pt idx="5">
                  <c:v>12800.0</c:v>
                </c:pt>
                <c:pt idx="6">
                  <c:v>12000.0</c:v>
                </c:pt>
                <c:pt idx="7">
                  <c:v>16600.0</c:v>
                </c:pt>
                <c:pt idx="8">
                  <c:v>18632.0</c:v>
                </c:pt>
                <c:pt idx="9">
                  <c:v>19187.0</c:v>
                </c:pt>
                <c:pt idx="10">
                  <c:v>19428.0</c:v>
                </c:pt>
                <c:pt idx="11">
                  <c:v>20538.0</c:v>
                </c:pt>
                <c:pt idx="12">
                  <c:v>19828.0</c:v>
                </c:pt>
                <c:pt idx="13">
                  <c:v>19420.0</c:v>
                </c:pt>
                <c:pt idx="14">
                  <c:v>19335.0</c:v>
                </c:pt>
                <c:pt idx="15">
                  <c:v>19136.0</c:v>
                </c:pt>
                <c:pt idx="16">
                  <c:v>18238.0</c:v>
                </c:pt>
                <c:pt idx="17">
                  <c:v>18433.0</c:v>
                </c:pt>
                <c:pt idx="18">
                  <c:v>20276.0</c:v>
                </c:pt>
                <c:pt idx="19">
                  <c:v>22513.0</c:v>
                </c:pt>
                <c:pt idx="20">
                  <c:v>21028.0</c:v>
                </c:pt>
                <c:pt idx="21">
                  <c:v>19300.0</c:v>
                </c:pt>
                <c:pt idx="22">
                  <c:v>17200.0</c:v>
                </c:pt>
                <c:pt idx="23">
                  <c:v>15300.0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'Fev2011'!$X$5</c:f>
              <c:strCache>
                <c:ptCount val="1"/>
                <c:pt idx="0">
                  <c:v>21/Fev/2011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'Fev2011'!$X$7:$X$30</c:f>
              <c:numCache>
                <c:formatCode>#,##0</c:formatCode>
                <c:ptCount val="24"/>
                <c:pt idx="0">
                  <c:v>13300.0</c:v>
                </c:pt>
                <c:pt idx="1">
                  <c:v>13200.0</c:v>
                </c:pt>
                <c:pt idx="2">
                  <c:v>12800.0</c:v>
                </c:pt>
                <c:pt idx="3">
                  <c:v>12700.0</c:v>
                </c:pt>
                <c:pt idx="4">
                  <c:v>12800.0</c:v>
                </c:pt>
                <c:pt idx="5">
                  <c:v>13600.0</c:v>
                </c:pt>
                <c:pt idx="6">
                  <c:v>15500.0</c:v>
                </c:pt>
                <c:pt idx="7">
                  <c:v>17300.0</c:v>
                </c:pt>
                <c:pt idx="8">
                  <c:v>19500.0</c:v>
                </c:pt>
                <c:pt idx="9">
                  <c:v>19900.0</c:v>
                </c:pt>
                <c:pt idx="10">
                  <c:v>20300.0</c:v>
                </c:pt>
                <c:pt idx="11">
                  <c:v>20900.0</c:v>
                </c:pt>
                <c:pt idx="12">
                  <c:v>20000.0</c:v>
                </c:pt>
                <c:pt idx="13">
                  <c:v>21963.0</c:v>
                </c:pt>
                <c:pt idx="14">
                  <c:v>19822.0</c:v>
                </c:pt>
                <c:pt idx="15">
                  <c:v>19970.0</c:v>
                </c:pt>
                <c:pt idx="16">
                  <c:v>18860.0</c:v>
                </c:pt>
                <c:pt idx="17">
                  <c:v>19076.0</c:v>
                </c:pt>
                <c:pt idx="18">
                  <c:v>21000.0</c:v>
                </c:pt>
                <c:pt idx="19">
                  <c:v>23000.0</c:v>
                </c:pt>
                <c:pt idx="20">
                  <c:v>21600.0</c:v>
                </c:pt>
                <c:pt idx="21">
                  <c:v>20400.0</c:v>
                </c:pt>
                <c:pt idx="22">
                  <c:v>18200.0</c:v>
                </c:pt>
                <c:pt idx="23">
                  <c:v>15400.0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'Fev2011'!$Y$5</c:f>
              <c:strCache>
                <c:ptCount val="1"/>
                <c:pt idx="0">
                  <c:v>22/Fev/2011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'Fev2011'!$Y$7:$Y$30</c:f>
              <c:numCache>
                <c:formatCode>#,##0</c:formatCode>
                <c:ptCount val="24"/>
                <c:pt idx="0">
                  <c:v>13600.0</c:v>
                </c:pt>
                <c:pt idx="1">
                  <c:v>13200.0</c:v>
                </c:pt>
                <c:pt idx="2">
                  <c:v>12900.0</c:v>
                </c:pt>
                <c:pt idx="3">
                  <c:v>12900.0</c:v>
                </c:pt>
                <c:pt idx="4">
                  <c:v>12800.0</c:v>
                </c:pt>
                <c:pt idx="5">
                  <c:v>13400.0</c:v>
                </c:pt>
                <c:pt idx="6">
                  <c:v>16000.0</c:v>
                </c:pt>
                <c:pt idx="7">
                  <c:v>17300.0</c:v>
                </c:pt>
                <c:pt idx="8">
                  <c:v>20800.0</c:v>
                </c:pt>
                <c:pt idx="9">
                  <c:v>20400.0</c:v>
                </c:pt>
                <c:pt idx="10">
                  <c:v>21100.0</c:v>
                </c:pt>
                <c:pt idx="11">
                  <c:v>21200.0</c:v>
                </c:pt>
                <c:pt idx="12">
                  <c:v>20900.0</c:v>
                </c:pt>
                <c:pt idx="13">
                  <c:v>20300.0</c:v>
                </c:pt>
                <c:pt idx="14">
                  <c:v>21100.0</c:v>
                </c:pt>
                <c:pt idx="15">
                  <c:v>20700.0</c:v>
                </c:pt>
                <c:pt idx="16">
                  <c:v>19800.0</c:v>
                </c:pt>
                <c:pt idx="17">
                  <c:v>19500.0</c:v>
                </c:pt>
                <c:pt idx="18">
                  <c:v>22200.0</c:v>
                </c:pt>
                <c:pt idx="19">
                  <c:v>23000.0</c:v>
                </c:pt>
                <c:pt idx="20">
                  <c:v>22200.0</c:v>
                </c:pt>
                <c:pt idx="21">
                  <c:v>20600.0</c:v>
                </c:pt>
                <c:pt idx="22">
                  <c:v>17100.0</c:v>
                </c:pt>
                <c:pt idx="23">
                  <c:v>15200.0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'Fev2011'!$Z$5</c:f>
              <c:strCache>
                <c:ptCount val="1"/>
                <c:pt idx="0">
                  <c:v>23/Fev/2011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'Fev2011'!$Z$7:$Z$30</c:f>
              <c:numCache>
                <c:formatCode>#,##0</c:formatCode>
                <c:ptCount val="24"/>
                <c:pt idx="0">
                  <c:v>14000.0</c:v>
                </c:pt>
                <c:pt idx="1">
                  <c:v>13500.0</c:v>
                </c:pt>
                <c:pt idx="2">
                  <c:v>13100.0</c:v>
                </c:pt>
                <c:pt idx="3">
                  <c:v>13000.0</c:v>
                </c:pt>
                <c:pt idx="4">
                  <c:v>12900.0</c:v>
                </c:pt>
                <c:pt idx="5">
                  <c:v>13700.0</c:v>
                </c:pt>
                <c:pt idx="6">
                  <c:v>16300.0</c:v>
                </c:pt>
                <c:pt idx="7">
                  <c:v>18400.0</c:v>
                </c:pt>
                <c:pt idx="8">
                  <c:v>19600.0</c:v>
                </c:pt>
                <c:pt idx="9">
                  <c:v>20300.0</c:v>
                </c:pt>
                <c:pt idx="10">
                  <c:v>21300.0</c:v>
                </c:pt>
                <c:pt idx="11">
                  <c:v>21500.0</c:v>
                </c:pt>
                <c:pt idx="12">
                  <c:v>21000.0</c:v>
                </c:pt>
                <c:pt idx="13">
                  <c:v>20700.0</c:v>
                </c:pt>
                <c:pt idx="14">
                  <c:v>20700.0</c:v>
                </c:pt>
                <c:pt idx="15">
                  <c:v>20300.0</c:v>
                </c:pt>
                <c:pt idx="16">
                  <c:v>20000.0</c:v>
                </c:pt>
                <c:pt idx="17">
                  <c:v>19500.0</c:v>
                </c:pt>
                <c:pt idx="18">
                  <c:v>21800.0</c:v>
                </c:pt>
                <c:pt idx="19">
                  <c:v>23236.0</c:v>
                </c:pt>
                <c:pt idx="20">
                  <c:v>21200.0</c:v>
                </c:pt>
                <c:pt idx="21">
                  <c:v>19900.0</c:v>
                </c:pt>
                <c:pt idx="22">
                  <c:v>17600.0</c:v>
                </c:pt>
                <c:pt idx="23">
                  <c:v>15348.0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'Fev2011'!$AA$5</c:f>
              <c:strCache>
                <c:ptCount val="1"/>
                <c:pt idx="0">
                  <c:v>24/Fev/2011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'Fev2011'!$AA$7:$AA$30</c:f>
              <c:numCache>
                <c:formatCode>#,##0</c:formatCode>
                <c:ptCount val="24"/>
                <c:pt idx="0">
                  <c:v>13900.0</c:v>
                </c:pt>
                <c:pt idx="1">
                  <c:v>13600.0</c:v>
                </c:pt>
                <c:pt idx="2">
                  <c:v>13200.0</c:v>
                </c:pt>
                <c:pt idx="3">
                  <c:v>12900.0</c:v>
                </c:pt>
                <c:pt idx="4">
                  <c:v>13200.0</c:v>
                </c:pt>
                <c:pt idx="5">
                  <c:v>13700.0</c:v>
                </c:pt>
                <c:pt idx="6">
                  <c:v>16100.0</c:v>
                </c:pt>
                <c:pt idx="7">
                  <c:v>17407.0</c:v>
                </c:pt>
                <c:pt idx="8">
                  <c:v>20350.0</c:v>
                </c:pt>
                <c:pt idx="9">
                  <c:v>20593.0</c:v>
                </c:pt>
                <c:pt idx="10">
                  <c:v>20887.0</c:v>
                </c:pt>
                <c:pt idx="11">
                  <c:v>21871.0</c:v>
                </c:pt>
                <c:pt idx="12">
                  <c:v>21498.0</c:v>
                </c:pt>
                <c:pt idx="13">
                  <c:v>20565.0</c:v>
                </c:pt>
                <c:pt idx="14">
                  <c:v>20260.0</c:v>
                </c:pt>
                <c:pt idx="15">
                  <c:v>20038.0</c:v>
                </c:pt>
                <c:pt idx="16">
                  <c:v>19091.0</c:v>
                </c:pt>
                <c:pt idx="17">
                  <c:v>18305.0</c:v>
                </c:pt>
                <c:pt idx="18">
                  <c:v>22543.0</c:v>
                </c:pt>
                <c:pt idx="19">
                  <c:v>23013.0</c:v>
                </c:pt>
                <c:pt idx="20">
                  <c:v>22225.0</c:v>
                </c:pt>
                <c:pt idx="21">
                  <c:v>19700.0</c:v>
                </c:pt>
                <c:pt idx="22">
                  <c:v>16600.0</c:v>
                </c:pt>
                <c:pt idx="23">
                  <c:v>14500.0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'Fev2011'!$AB$5</c:f>
              <c:strCache>
                <c:ptCount val="1"/>
                <c:pt idx="0">
                  <c:v>25/Fev/2011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'Fev2011'!$AB$7:$AB$30</c:f>
              <c:numCache>
                <c:formatCode>#,##0</c:formatCode>
                <c:ptCount val="24"/>
                <c:pt idx="0">
                  <c:v>14400.0</c:v>
                </c:pt>
                <c:pt idx="1">
                  <c:v>13700.0</c:v>
                </c:pt>
                <c:pt idx="2">
                  <c:v>13600.0</c:v>
                </c:pt>
                <c:pt idx="3">
                  <c:v>13600.0</c:v>
                </c:pt>
                <c:pt idx="4">
                  <c:v>13600.0</c:v>
                </c:pt>
                <c:pt idx="5">
                  <c:v>14400.0</c:v>
                </c:pt>
                <c:pt idx="6">
                  <c:v>17000.0</c:v>
                </c:pt>
                <c:pt idx="7">
                  <c:v>18100.0</c:v>
                </c:pt>
                <c:pt idx="8">
                  <c:v>20900.0</c:v>
                </c:pt>
                <c:pt idx="9">
                  <c:v>20537.0</c:v>
                </c:pt>
                <c:pt idx="10">
                  <c:v>20937.0</c:v>
                </c:pt>
                <c:pt idx="11">
                  <c:v>22328.0</c:v>
                </c:pt>
                <c:pt idx="12">
                  <c:v>20939.0</c:v>
                </c:pt>
                <c:pt idx="13">
                  <c:v>21058.0</c:v>
                </c:pt>
                <c:pt idx="14">
                  <c:v>18400.0</c:v>
                </c:pt>
                <c:pt idx="15">
                  <c:v>21400.0</c:v>
                </c:pt>
                <c:pt idx="16">
                  <c:v>20500.0</c:v>
                </c:pt>
                <c:pt idx="17">
                  <c:v>19300.0</c:v>
                </c:pt>
                <c:pt idx="18">
                  <c:v>21630.0</c:v>
                </c:pt>
                <c:pt idx="19">
                  <c:v>21776.0</c:v>
                </c:pt>
                <c:pt idx="20">
                  <c:v>21862.0</c:v>
                </c:pt>
                <c:pt idx="21">
                  <c:v>20802.0</c:v>
                </c:pt>
                <c:pt idx="22">
                  <c:v>17700.0</c:v>
                </c:pt>
                <c:pt idx="23">
                  <c:v>15900.0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'Fev2011'!$AE$5</c:f>
              <c:strCache>
                <c:ptCount val="1"/>
                <c:pt idx="0">
                  <c:v>28/Fev/2011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'Fev2011'!$AE$7:$AE$30</c:f>
              <c:numCache>
                <c:formatCode>#,##0</c:formatCode>
                <c:ptCount val="24"/>
                <c:pt idx="0">
                  <c:v>13600.0</c:v>
                </c:pt>
                <c:pt idx="1">
                  <c:v>13100.0</c:v>
                </c:pt>
                <c:pt idx="2">
                  <c:v>13000.0</c:v>
                </c:pt>
                <c:pt idx="3">
                  <c:v>12900.0</c:v>
                </c:pt>
                <c:pt idx="4">
                  <c:v>12800.0</c:v>
                </c:pt>
                <c:pt idx="5">
                  <c:v>13300.0</c:v>
                </c:pt>
                <c:pt idx="6">
                  <c:v>17600.0</c:v>
                </c:pt>
                <c:pt idx="7">
                  <c:v>17500.0</c:v>
                </c:pt>
                <c:pt idx="8">
                  <c:v>19800.0</c:v>
                </c:pt>
                <c:pt idx="9">
                  <c:v>20500.0</c:v>
                </c:pt>
                <c:pt idx="10">
                  <c:v>21200.0</c:v>
                </c:pt>
                <c:pt idx="11">
                  <c:v>22000.0</c:v>
                </c:pt>
                <c:pt idx="12">
                  <c:v>20800.0</c:v>
                </c:pt>
                <c:pt idx="13">
                  <c:v>20300.0</c:v>
                </c:pt>
                <c:pt idx="14">
                  <c:v>20900.0</c:v>
                </c:pt>
                <c:pt idx="15">
                  <c:v>20800.0</c:v>
                </c:pt>
                <c:pt idx="16">
                  <c:v>19800.0</c:v>
                </c:pt>
                <c:pt idx="17">
                  <c:v>18900.0</c:v>
                </c:pt>
                <c:pt idx="18">
                  <c:v>21400.0</c:v>
                </c:pt>
                <c:pt idx="19">
                  <c:v>22800.0</c:v>
                </c:pt>
                <c:pt idx="20">
                  <c:v>21500.0</c:v>
                </c:pt>
                <c:pt idx="21">
                  <c:v>19100.0</c:v>
                </c:pt>
                <c:pt idx="22">
                  <c:v>16800.0</c:v>
                </c:pt>
                <c:pt idx="23">
                  <c:v>15300.0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'Fev2011'!$AF$5</c:f>
              <c:strCache>
                <c:ptCount val="1"/>
                <c:pt idx="0">
                  <c:v>1/Mar/2011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'Fev2011'!$AF$7:$AF$30</c:f>
            </c:numRef>
          </c:val>
          <c:smooth val="0"/>
        </c:ser>
        <c:ser>
          <c:idx val="22"/>
          <c:order val="22"/>
          <c:tx>
            <c:strRef>
              <c:f>'Fev2011'!$AP$4:$AP$5</c:f>
              <c:strCache>
                <c:ptCount val="1"/>
                <c:pt idx="0">
                  <c:v>Máxima dias Semana</c:v>
                </c:pt>
              </c:strCache>
            </c:strRef>
          </c:tx>
          <c:val>
            <c:numRef>
              <c:f>'Fev2011'!$AP$7:$AP$30</c:f>
              <c:numCache>
                <c:formatCode>#,##0</c:formatCode>
                <c:ptCount val="24"/>
                <c:pt idx="0">
                  <c:v>14400.0</c:v>
                </c:pt>
                <c:pt idx="1">
                  <c:v>13700.0</c:v>
                </c:pt>
                <c:pt idx="2">
                  <c:v>13600.0</c:v>
                </c:pt>
                <c:pt idx="3">
                  <c:v>13600.0</c:v>
                </c:pt>
                <c:pt idx="4">
                  <c:v>13600.0</c:v>
                </c:pt>
                <c:pt idx="5">
                  <c:v>14400.0</c:v>
                </c:pt>
                <c:pt idx="6">
                  <c:v>17600.0</c:v>
                </c:pt>
                <c:pt idx="7">
                  <c:v>18700.0</c:v>
                </c:pt>
                <c:pt idx="8">
                  <c:v>20900.0</c:v>
                </c:pt>
                <c:pt idx="9">
                  <c:v>20600.0</c:v>
                </c:pt>
                <c:pt idx="10">
                  <c:v>21300.0</c:v>
                </c:pt>
                <c:pt idx="11">
                  <c:v>22328.0</c:v>
                </c:pt>
                <c:pt idx="12">
                  <c:v>22200.0</c:v>
                </c:pt>
                <c:pt idx="13">
                  <c:v>21963.0</c:v>
                </c:pt>
                <c:pt idx="14">
                  <c:v>21100.0</c:v>
                </c:pt>
                <c:pt idx="15">
                  <c:v>21400.0</c:v>
                </c:pt>
                <c:pt idx="16">
                  <c:v>20500.0</c:v>
                </c:pt>
                <c:pt idx="17">
                  <c:v>20777.0</c:v>
                </c:pt>
                <c:pt idx="18">
                  <c:v>22645.0</c:v>
                </c:pt>
                <c:pt idx="19">
                  <c:v>23236.0</c:v>
                </c:pt>
                <c:pt idx="20">
                  <c:v>22225.0</c:v>
                </c:pt>
                <c:pt idx="21">
                  <c:v>20802.0</c:v>
                </c:pt>
                <c:pt idx="22">
                  <c:v>18200.0</c:v>
                </c:pt>
                <c:pt idx="23">
                  <c:v>16500.0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'Fev2011'!$AG$5</c:f>
              <c:strCache>
                <c:ptCount val="1"/>
                <c:pt idx="0">
                  <c:v>2/Mar/2011</c:v>
                </c:pt>
              </c:strCache>
            </c:strRef>
          </c:tx>
          <c:val>
            <c:numRef>
              <c:f>'Fev2011'!$AG$7:$AG$30</c:f>
            </c:numRef>
          </c:val>
          <c:smooth val="0"/>
        </c:ser>
        <c:ser>
          <c:idx val="24"/>
          <c:order val="24"/>
          <c:tx>
            <c:strRef>
              <c:f>'Fev2011'!$AH$5</c:f>
              <c:strCache>
                <c:ptCount val="1"/>
                <c:pt idx="0">
                  <c:v>3/Mar/2011</c:v>
                </c:pt>
              </c:strCache>
            </c:strRef>
          </c:tx>
          <c:val>
            <c:numRef>
              <c:f>'Fev2011'!$AH$7:$AH$30</c:f>
            </c:numRef>
          </c:val>
          <c:smooth val="0"/>
        </c:ser>
        <c:ser>
          <c:idx val="25"/>
          <c:order val="25"/>
          <c:tx>
            <c:strRef>
              <c:f>'Fev2011'!$AI$5</c:f>
              <c:strCache>
                <c:ptCount val="1"/>
                <c:pt idx="0">
                  <c:v>4/Mar/2011</c:v>
                </c:pt>
              </c:strCache>
            </c:strRef>
          </c:tx>
          <c:val>
            <c:numRef>
              <c:f>'Fev2011'!$AI$7:$AI$30</c:f>
            </c:numRef>
          </c:val>
          <c:smooth val="0"/>
        </c:ser>
        <c:ser>
          <c:idx val="26"/>
          <c:order val="26"/>
          <c:tx>
            <c:strRef>
              <c:f>'Fev2011'!$AL$5</c:f>
              <c:strCache>
                <c:ptCount val="1"/>
                <c:pt idx="0">
                  <c:v>7/Mar/2011</c:v>
                </c:pt>
              </c:strCache>
            </c:strRef>
          </c:tx>
          <c:val>
            <c:numRef>
              <c:f>'Fev2011'!$AL$7:$AL$30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0855752"/>
        <c:axId val="-2070852808"/>
      </c:lineChart>
      <c:catAx>
        <c:axId val="-2070855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70852808"/>
        <c:crosses val="autoZero"/>
        <c:auto val="1"/>
        <c:lblAlgn val="ctr"/>
        <c:lblOffset val="100"/>
        <c:noMultiLvlLbl val="0"/>
      </c:catAx>
      <c:valAx>
        <c:axId val="-20708528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708557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-SABADOS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8"/>
          <c:order val="0"/>
          <c:tx>
            <c:strRef>
              <c:f>'Fev2011'!$H$5</c:f>
              <c:strCache>
                <c:ptCount val="1"/>
                <c:pt idx="0">
                  <c:v>5/Fev/2011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'Fev2011'!$H$7:$H$30</c:f>
              <c:numCache>
                <c:formatCode>#,##0</c:formatCode>
                <c:ptCount val="24"/>
                <c:pt idx="0">
                  <c:v>14900.0</c:v>
                </c:pt>
                <c:pt idx="1">
                  <c:v>14100.0</c:v>
                </c:pt>
                <c:pt idx="2">
                  <c:v>13600.0</c:v>
                </c:pt>
                <c:pt idx="3">
                  <c:v>13300.0</c:v>
                </c:pt>
                <c:pt idx="4">
                  <c:v>13100.0</c:v>
                </c:pt>
                <c:pt idx="5">
                  <c:v>13100.0</c:v>
                </c:pt>
                <c:pt idx="6">
                  <c:v>14400.0</c:v>
                </c:pt>
                <c:pt idx="7">
                  <c:v>14800.0</c:v>
                </c:pt>
                <c:pt idx="8">
                  <c:v>16800.0</c:v>
                </c:pt>
                <c:pt idx="9">
                  <c:v>17200.0</c:v>
                </c:pt>
                <c:pt idx="10">
                  <c:v>17700.0</c:v>
                </c:pt>
                <c:pt idx="11">
                  <c:v>18300.0</c:v>
                </c:pt>
                <c:pt idx="12">
                  <c:v>17800.0</c:v>
                </c:pt>
                <c:pt idx="13">
                  <c:v>17500.0</c:v>
                </c:pt>
                <c:pt idx="14">
                  <c:v>16700.0</c:v>
                </c:pt>
                <c:pt idx="15">
                  <c:v>16700.0</c:v>
                </c:pt>
                <c:pt idx="16">
                  <c:v>16700.0</c:v>
                </c:pt>
                <c:pt idx="17">
                  <c:v>16900.0</c:v>
                </c:pt>
                <c:pt idx="18">
                  <c:v>20568.0</c:v>
                </c:pt>
                <c:pt idx="19">
                  <c:v>22025.0</c:v>
                </c:pt>
                <c:pt idx="20">
                  <c:v>21325.0</c:v>
                </c:pt>
                <c:pt idx="21">
                  <c:v>18845.0</c:v>
                </c:pt>
                <c:pt idx="22">
                  <c:v>16942.0</c:v>
                </c:pt>
                <c:pt idx="23">
                  <c:v>16000.0</c:v>
                </c:pt>
              </c:numCache>
            </c:numRef>
          </c:val>
          <c:smooth val="0"/>
        </c:ser>
        <c:ser>
          <c:idx val="19"/>
          <c:order val="1"/>
          <c:tx>
            <c:strRef>
              <c:f>'Fev2011'!$O$5</c:f>
              <c:strCache>
                <c:ptCount val="1"/>
                <c:pt idx="0">
                  <c:v>12/Fev/2011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'Fev2011'!$O$7:$O$30</c:f>
              <c:numCache>
                <c:formatCode>#,##0</c:formatCode>
                <c:ptCount val="24"/>
                <c:pt idx="0">
                  <c:v>14000.0</c:v>
                </c:pt>
                <c:pt idx="1">
                  <c:v>13200.0</c:v>
                </c:pt>
                <c:pt idx="2">
                  <c:v>12700.0</c:v>
                </c:pt>
                <c:pt idx="3">
                  <c:v>12700.0</c:v>
                </c:pt>
                <c:pt idx="4">
                  <c:v>12800.0</c:v>
                </c:pt>
                <c:pt idx="5">
                  <c:v>13300.0</c:v>
                </c:pt>
                <c:pt idx="6">
                  <c:v>14400.0</c:v>
                </c:pt>
                <c:pt idx="7">
                  <c:v>15000.0</c:v>
                </c:pt>
                <c:pt idx="8">
                  <c:v>16900.0</c:v>
                </c:pt>
                <c:pt idx="9">
                  <c:v>17100.0</c:v>
                </c:pt>
                <c:pt idx="10">
                  <c:v>16800.0</c:v>
                </c:pt>
                <c:pt idx="11">
                  <c:v>18400.0</c:v>
                </c:pt>
                <c:pt idx="12">
                  <c:v>17900.0</c:v>
                </c:pt>
                <c:pt idx="13">
                  <c:v>17900.0</c:v>
                </c:pt>
                <c:pt idx="14">
                  <c:v>16500.0</c:v>
                </c:pt>
                <c:pt idx="15">
                  <c:v>15500.0</c:v>
                </c:pt>
                <c:pt idx="16">
                  <c:v>16600.0</c:v>
                </c:pt>
                <c:pt idx="17">
                  <c:v>16700.0</c:v>
                </c:pt>
                <c:pt idx="18">
                  <c:v>20000.0</c:v>
                </c:pt>
                <c:pt idx="19">
                  <c:v>21200.0</c:v>
                </c:pt>
                <c:pt idx="20">
                  <c:v>20800.0</c:v>
                </c:pt>
                <c:pt idx="21">
                  <c:v>19000.0</c:v>
                </c:pt>
                <c:pt idx="22">
                  <c:v>16700.0</c:v>
                </c:pt>
                <c:pt idx="23">
                  <c:v>15000.0</c:v>
                </c:pt>
              </c:numCache>
            </c:numRef>
          </c:val>
          <c:smooth val="0"/>
        </c:ser>
        <c:ser>
          <c:idx val="20"/>
          <c:order val="2"/>
          <c:tx>
            <c:strRef>
              <c:f>'Fev2011'!$V$5</c:f>
              <c:strCache>
                <c:ptCount val="1"/>
                <c:pt idx="0">
                  <c:v>19/Fev/2011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'Fev2011'!$V$7:$V$30</c:f>
              <c:numCache>
                <c:formatCode>#,##0</c:formatCode>
                <c:ptCount val="24"/>
                <c:pt idx="0">
                  <c:v>14300.0</c:v>
                </c:pt>
                <c:pt idx="1">
                  <c:v>13300.0</c:v>
                </c:pt>
                <c:pt idx="2">
                  <c:v>13200.0</c:v>
                </c:pt>
                <c:pt idx="3">
                  <c:v>12800.0</c:v>
                </c:pt>
                <c:pt idx="4">
                  <c:v>12900.0</c:v>
                </c:pt>
                <c:pt idx="5">
                  <c:v>13700.0</c:v>
                </c:pt>
                <c:pt idx="6">
                  <c:v>13900.0</c:v>
                </c:pt>
                <c:pt idx="7">
                  <c:v>15200.0</c:v>
                </c:pt>
                <c:pt idx="8">
                  <c:v>16700.0</c:v>
                </c:pt>
                <c:pt idx="9">
                  <c:v>17200.0</c:v>
                </c:pt>
                <c:pt idx="10">
                  <c:v>17500.0</c:v>
                </c:pt>
                <c:pt idx="11">
                  <c:v>17600.0</c:v>
                </c:pt>
                <c:pt idx="12">
                  <c:v>17500.0</c:v>
                </c:pt>
                <c:pt idx="13">
                  <c:v>17200.0</c:v>
                </c:pt>
                <c:pt idx="14">
                  <c:v>16600.0</c:v>
                </c:pt>
                <c:pt idx="15">
                  <c:v>16600.0</c:v>
                </c:pt>
                <c:pt idx="16">
                  <c:v>16200.0</c:v>
                </c:pt>
                <c:pt idx="17">
                  <c:v>16500.0</c:v>
                </c:pt>
                <c:pt idx="18">
                  <c:v>20000.0</c:v>
                </c:pt>
                <c:pt idx="19">
                  <c:v>21400.0</c:v>
                </c:pt>
                <c:pt idx="20">
                  <c:v>20100.0</c:v>
                </c:pt>
                <c:pt idx="21">
                  <c:v>18800.0</c:v>
                </c:pt>
                <c:pt idx="22">
                  <c:v>16700.0</c:v>
                </c:pt>
                <c:pt idx="23">
                  <c:v>15200.0</c:v>
                </c:pt>
              </c:numCache>
            </c:numRef>
          </c:val>
          <c:smooth val="0"/>
        </c:ser>
        <c:ser>
          <c:idx val="21"/>
          <c:order val="3"/>
          <c:tx>
            <c:strRef>
              <c:f>'Fev2011'!$AC$5</c:f>
              <c:strCache>
                <c:ptCount val="1"/>
                <c:pt idx="0">
                  <c:v>26/Fev/2011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'Fev2011'!$AC$7:$AC$30</c:f>
              <c:numCache>
                <c:formatCode>#,##0</c:formatCode>
                <c:ptCount val="24"/>
                <c:pt idx="0">
                  <c:v>14200.0</c:v>
                </c:pt>
                <c:pt idx="1">
                  <c:v>13900.0</c:v>
                </c:pt>
                <c:pt idx="2">
                  <c:v>13600.0</c:v>
                </c:pt>
                <c:pt idx="3">
                  <c:v>13600.0</c:v>
                </c:pt>
                <c:pt idx="4">
                  <c:v>13600.0</c:v>
                </c:pt>
                <c:pt idx="5">
                  <c:v>13900.0</c:v>
                </c:pt>
                <c:pt idx="6">
                  <c:v>14700.0</c:v>
                </c:pt>
                <c:pt idx="7">
                  <c:v>15200.0</c:v>
                </c:pt>
                <c:pt idx="8">
                  <c:v>17100.0</c:v>
                </c:pt>
                <c:pt idx="9">
                  <c:v>17700.0</c:v>
                </c:pt>
                <c:pt idx="10">
                  <c:v>17900.0</c:v>
                </c:pt>
                <c:pt idx="11">
                  <c:v>18500.0</c:v>
                </c:pt>
                <c:pt idx="12">
                  <c:v>18800.0</c:v>
                </c:pt>
                <c:pt idx="13">
                  <c:v>18400.0</c:v>
                </c:pt>
                <c:pt idx="14">
                  <c:v>17800.0</c:v>
                </c:pt>
                <c:pt idx="15">
                  <c:v>17200.0</c:v>
                </c:pt>
                <c:pt idx="16">
                  <c:v>17100.0</c:v>
                </c:pt>
                <c:pt idx="17">
                  <c:v>17200.0</c:v>
                </c:pt>
                <c:pt idx="18">
                  <c:v>20133.0</c:v>
                </c:pt>
                <c:pt idx="19">
                  <c:v>22360.0</c:v>
                </c:pt>
                <c:pt idx="20">
                  <c:v>21282.0</c:v>
                </c:pt>
                <c:pt idx="21">
                  <c:v>19872.0</c:v>
                </c:pt>
                <c:pt idx="22">
                  <c:v>17540.0</c:v>
                </c:pt>
                <c:pt idx="23">
                  <c:v>16100.0</c:v>
                </c:pt>
              </c:numCache>
            </c:numRef>
          </c:val>
          <c:smooth val="0"/>
        </c:ser>
        <c:ser>
          <c:idx val="22"/>
          <c:order val="4"/>
          <c:tx>
            <c:strRef>
              <c:f>'Fev2011'!$AQ$4:$AQ$5</c:f>
              <c:strCache>
                <c:ptCount val="1"/>
                <c:pt idx="0">
                  <c:v>Máxima Sabads</c:v>
                </c:pt>
              </c:strCache>
            </c:strRef>
          </c:tx>
          <c:val>
            <c:numRef>
              <c:f>'Fev2011'!$AQ$7:$AQ$30</c:f>
              <c:numCache>
                <c:formatCode>#,##0</c:formatCode>
                <c:ptCount val="24"/>
                <c:pt idx="0">
                  <c:v>14900.0</c:v>
                </c:pt>
                <c:pt idx="1">
                  <c:v>14100.0</c:v>
                </c:pt>
                <c:pt idx="2">
                  <c:v>13600.0</c:v>
                </c:pt>
                <c:pt idx="3">
                  <c:v>13600.0</c:v>
                </c:pt>
                <c:pt idx="4">
                  <c:v>13600.0</c:v>
                </c:pt>
                <c:pt idx="5">
                  <c:v>13900.0</c:v>
                </c:pt>
                <c:pt idx="6">
                  <c:v>14700.0</c:v>
                </c:pt>
                <c:pt idx="7">
                  <c:v>15200.0</c:v>
                </c:pt>
                <c:pt idx="8">
                  <c:v>17100.0</c:v>
                </c:pt>
                <c:pt idx="9">
                  <c:v>17700.0</c:v>
                </c:pt>
                <c:pt idx="10">
                  <c:v>17900.0</c:v>
                </c:pt>
                <c:pt idx="11">
                  <c:v>18500.0</c:v>
                </c:pt>
                <c:pt idx="12">
                  <c:v>18800.0</c:v>
                </c:pt>
                <c:pt idx="13">
                  <c:v>18400.0</c:v>
                </c:pt>
                <c:pt idx="14">
                  <c:v>17800.0</c:v>
                </c:pt>
                <c:pt idx="15">
                  <c:v>17200.0</c:v>
                </c:pt>
                <c:pt idx="16">
                  <c:v>17100.0</c:v>
                </c:pt>
                <c:pt idx="17">
                  <c:v>17200.0</c:v>
                </c:pt>
                <c:pt idx="18">
                  <c:v>20568.0</c:v>
                </c:pt>
                <c:pt idx="19">
                  <c:v>22360.0</c:v>
                </c:pt>
                <c:pt idx="20">
                  <c:v>21325.0</c:v>
                </c:pt>
                <c:pt idx="21">
                  <c:v>19872.0</c:v>
                </c:pt>
                <c:pt idx="22">
                  <c:v>17540.0</c:v>
                </c:pt>
                <c:pt idx="23">
                  <c:v>16100.0</c:v>
                </c:pt>
              </c:numCache>
            </c:numRef>
          </c:val>
          <c:smooth val="0"/>
        </c:ser>
        <c:ser>
          <c:idx val="0"/>
          <c:order val="5"/>
          <c:tx>
            <c:strRef>
              <c:f>'Fev2011'!$AJ$5</c:f>
              <c:strCache>
                <c:ptCount val="1"/>
                <c:pt idx="0">
                  <c:v>5/Mar/2011</c:v>
                </c:pt>
              </c:strCache>
            </c:strRef>
          </c:tx>
          <c:val>
            <c:numRef>
              <c:f>'Fev2011'!$AJ$7:$AJ$30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0890632"/>
        <c:axId val="-2070901416"/>
      </c:lineChart>
      <c:catAx>
        <c:axId val="-2070890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70901416"/>
        <c:crosses val="autoZero"/>
        <c:auto val="1"/>
        <c:lblAlgn val="ctr"/>
        <c:lblOffset val="100"/>
        <c:noMultiLvlLbl val="0"/>
      </c:catAx>
      <c:valAx>
        <c:axId val="-20709014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708906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-DOMINGOS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'Fev2011'!$B$5</c:f>
              <c:strCache>
                <c:ptCount val="1"/>
                <c:pt idx="0">
                  <c:v>1/Ago/2010</c:v>
                </c:pt>
              </c:strCache>
            </c:strRef>
          </c:tx>
          <c:val>
            <c:numRef>
              <c:f>'Fev2011'!$B$7:$B$30</c:f>
            </c:numRef>
          </c:val>
          <c:smooth val="0"/>
        </c:ser>
        <c:ser>
          <c:idx val="18"/>
          <c:order val="1"/>
          <c:tx>
            <c:strRef>
              <c:f>'Fev2011'!$I$5</c:f>
              <c:strCache>
                <c:ptCount val="1"/>
                <c:pt idx="0">
                  <c:v>6/Fev/2011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'Fev2011'!$I$7:$I$30</c:f>
              <c:numCache>
                <c:formatCode>#,##0</c:formatCode>
                <c:ptCount val="24"/>
                <c:pt idx="0">
                  <c:v>14200.0</c:v>
                </c:pt>
                <c:pt idx="1">
                  <c:v>13600.0</c:v>
                </c:pt>
                <c:pt idx="2">
                  <c:v>13500.0</c:v>
                </c:pt>
                <c:pt idx="3">
                  <c:v>13100.0</c:v>
                </c:pt>
                <c:pt idx="4">
                  <c:v>13100.0</c:v>
                </c:pt>
                <c:pt idx="5">
                  <c:v>13100.0</c:v>
                </c:pt>
                <c:pt idx="6">
                  <c:v>13600.0</c:v>
                </c:pt>
                <c:pt idx="7">
                  <c:v>14300.0</c:v>
                </c:pt>
                <c:pt idx="8">
                  <c:v>15300.0</c:v>
                </c:pt>
                <c:pt idx="9">
                  <c:v>16600.0</c:v>
                </c:pt>
                <c:pt idx="10">
                  <c:v>16300.0</c:v>
                </c:pt>
                <c:pt idx="11">
                  <c:v>16400.0</c:v>
                </c:pt>
                <c:pt idx="12">
                  <c:v>16900.0</c:v>
                </c:pt>
                <c:pt idx="13">
                  <c:v>16700.0</c:v>
                </c:pt>
                <c:pt idx="14">
                  <c:v>16400.0</c:v>
                </c:pt>
                <c:pt idx="15">
                  <c:v>15900.0</c:v>
                </c:pt>
                <c:pt idx="16">
                  <c:v>16100.0</c:v>
                </c:pt>
                <c:pt idx="17">
                  <c:v>16600.0</c:v>
                </c:pt>
                <c:pt idx="18">
                  <c:v>20019.0</c:v>
                </c:pt>
                <c:pt idx="19">
                  <c:v>12800.0</c:v>
                </c:pt>
                <c:pt idx="20">
                  <c:v>20300.0</c:v>
                </c:pt>
                <c:pt idx="21">
                  <c:v>19400.0</c:v>
                </c:pt>
                <c:pt idx="22">
                  <c:v>18100.0</c:v>
                </c:pt>
                <c:pt idx="23">
                  <c:v>16500.0</c:v>
                </c:pt>
              </c:numCache>
            </c:numRef>
          </c:val>
          <c:smooth val="0"/>
        </c:ser>
        <c:ser>
          <c:idx val="19"/>
          <c:order val="2"/>
          <c:tx>
            <c:strRef>
              <c:f>'Fev2011'!$P$5</c:f>
              <c:strCache>
                <c:ptCount val="1"/>
                <c:pt idx="0">
                  <c:v>13/Fev/2011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'Fev2011'!$P$7:$P$30</c:f>
              <c:numCache>
                <c:formatCode>#,##0</c:formatCode>
                <c:ptCount val="24"/>
                <c:pt idx="0">
                  <c:v>13900.0</c:v>
                </c:pt>
                <c:pt idx="1">
                  <c:v>12900.0</c:v>
                </c:pt>
                <c:pt idx="2">
                  <c:v>12900.0</c:v>
                </c:pt>
                <c:pt idx="3">
                  <c:v>12800.0</c:v>
                </c:pt>
                <c:pt idx="4">
                  <c:v>12500.0</c:v>
                </c:pt>
                <c:pt idx="5">
                  <c:v>12500.0</c:v>
                </c:pt>
                <c:pt idx="6">
                  <c:v>12800.0</c:v>
                </c:pt>
                <c:pt idx="7">
                  <c:v>13300.0</c:v>
                </c:pt>
                <c:pt idx="8">
                  <c:v>14500.0</c:v>
                </c:pt>
                <c:pt idx="9">
                  <c:v>15900.0</c:v>
                </c:pt>
                <c:pt idx="10">
                  <c:v>16200.0</c:v>
                </c:pt>
                <c:pt idx="11">
                  <c:v>16400.0</c:v>
                </c:pt>
                <c:pt idx="12">
                  <c:v>16800.0</c:v>
                </c:pt>
                <c:pt idx="13">
                  <c:v>16700.0</c:v>
                </c:pt>
                <c:pt idx="14">
                  <c:v>16900.0</c:v>
                </c:pt>
                <c:pt idx="15">
                  <c:v>16000.0</c:v>
                </c:pt>
                <c:pt idx="16">
                  <c:v>16500.0</c:v>
                </c:pt>
                <c:pt idx="17">
                  <c:v>16100.0</c:v>
                </c:pt>
                <c:pt idx="18">
                  <c:v>19600.0</c:v>
                </c:pt>
                <c:pt idx="19">
                  <c:v>20800.0</c:v>
                </c:pt>
                <c:pt idx="20">
                  <c:v>19800.0</c:v>
                </c:pt>
                <c:pt idx="21">
                  <c:v>17800.0</c:v>
                </c:pt>
                <c:pt idx="22">
                  <c:v>15200.0</c:v>
                </c:pt>
                <c:pt idx="23">
                  <c:v>13900.0</c:v>
                </c:pt>
              </c:numCache>
            </c:numRef>
          </c:val>
          <c:smooth val="0"/>
        </c:ser>
        <c:ser>
          <c:idx val="20"/>
          <c:order val="3"/>
          <c:tx>
            <c:strRef>
              <c:f>'Fev2011'!$W$5</c:f>
              <c:strCache>
                <c:ptCount val="1"/>
                <c:pt idx="0">
                  <c:v>20/Fev/2011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'Fev2011'!$W$7:$W$30</c:f>
              <c:numCache>
                <c:formatCode>#,##0</c:formatCode>
                <c:ptCount val="24"/>
                <c:pt idx="0">
                  <c:v>13900.0</c:v>
                </c:pt>
                <c:pt idx="1">
                  <c:v>13500.0</c:v>
                </c:pt>
                <c:pt idx="2">
                  <c:v>12900.0</c:v>
                </c:pt>
                <c:pt idx="3">
                  <c:v>12600.0</c:v>
                </c:pt>
                <c:pt idx="4">
                  <c:v>12800.0</c:v>
                </c:pt>
                <c:pt idx="5">
                  <c:v>12600.0</c:v>
                </c:pt>
                <c:pt idx="6">
                  <c:v>12600.0</c:v>
                </c:pt>
                <c:pt idx="7">
                  <c:v>13400.0</c:v>
                </c:pt>
                <c:pt idx="8">
                  <c:v>15000.0</c:v>
                </c:pt>
                <c:pt idx="9">
                  <c:v>15900.0</c:v>
                </c:pt>
                <c:pt idx="10">
                  <c:v>16500.0</c:v>
                </c:pt>
                <c:pt idx="11">
                  <c:v>16400.0</c:v>
                </c:pt>
                <c:pt idx="12">
                  <c:v>17700.0</c:v>
                </c:pt>
                <c:pt idx="13">
                  <c:v>17400.0</c:v>
                </c:pt>
                <c:pt idx="14">
                  <c:v>16900.0</c:v>
                </c:pt>
                <c:pt idx="15">
                  <c:v>16600.0</c:v>
                </c:pt>
                <c:pt idx="16">
                  <c:v>16000.0</c:v>
                </c:pt>
                <c:pt idx="17">
                  <c:v>16200.0</c:v>
                </c:pt>
                <c:pt idx="18">
                  <c:v>19000.0</c:v>
                </c:pt>
                <c:pt idx="19">
                  <c:v>21600.0</c:v>
                </c:pt>
                <c:pt idx="20">
                  <c:v>20300.0</c:v>
                </c:pt>
                <c:pt idx="21">
                  <c:v>18500.0</c:v>
                </c:pt>
                <c:pt idx="22">
                  <c:v>16400.0</c:v>
                </c:pt>
                <c:pt idx="23">
                  <c:v>15400.0</c:v>
                </c:pt>
              </c:numCache>
            </c:numRef>
          </c:val>
          <c:smooth val="0"/>
        </c:ser>
        <c:ser>
          <c:idx val="21"/>
          <c:order val="4"/>
          <c:tx>
            <c:strRef>
              <c:f>'Fev2011'!$AD$5</c:f>
              <c:strCache>
                <c:ptCount val="1"/>
                <c:pt idx="0">
                  <c:v>27/Fev/2011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'Fev2011'!$AD$7:$AD$30</c:f>
              <c:numCache>
                <c:formatCode>#,##0</c:formatCode>
                <c:ptCount val="24"/>
                <c:pt idx="0">
                  <c:v>15000.0</c:v>
                </c:pt>
                <c:pt idx="1">
                  <c:v>13900.0</c:v>
                </c:pt>
                <c:pt idx="2">
                  <c:v>13600.0</c:v>
                </c:pt>
                <c:pt idx="3">
                  <c:v>13500.0</c:v>
                </c:pt>
                <c:pt idx="4">
                  <c:v>13400.0</c:v>
                </c:pt>
                <c:pt idx="5">
                  <c:v>13400.0</c:v>
                </c:pt>
                <c:pt idx="6">
                  <c:v>13600.0</c:v>
                </c:pt>
                <c:pt idx="7">
                  <c:v>14100.0</c:v>
                </c:pt>
                <c:pt idx="8">
                  <c:v>15700.0</c:v>
                </c:pt>
                <c:pt idx="9">
                  <c:v>16400.0</c:v>
                </c:pt>
                <c:pt idx="10">
                  <c:v>16700.0</c:v>
                </c:pt>
                <c:pt idx="11">
                  <c:v>17000.0</c:v>
                </c:pt>
                <c:pt idx="12">
                  <c:v>17400.0</c:v>
                </c:pt>
                <c:pt idx="13">
                  <c:v>17200.0</c:v>
                </c:pt>
                <c:pt idx="14">
                  <c:v>16800.0</c:v>
                </c:pt>
                <c:pt idx="15">
                  <c:v>16400.0</c:v>
                </c:pt>
                <c:pt idx="16">
                  <c:v>16400.0</c:v>
                </c:pt>
                <c:pt idx="17">
                  <c:v>16800.0</c:v>
                </c:pt>
                <c:pt idx="18">
                  <c:v>21000.0</c:v>
                </c:pt>
                <c:pt idx="19">
                  <c:v>21500.0</c:v>
                </c:pt>
                <c:pt idx="20">
                  <c:v>21000.0</c:v>
                </c:pt>
                <c:pt idx="21">
                  <c:v>19200.0</c:v>
                </c:pt>
                <c:pt idx="22">
                  <c:v>16800.0</c:v>
                </c:pt>
                <c:pt idx="23">
                  <c:v>15300.0</c:v>
                </c:pt>
              </c:numCache>
            </c:numRef>
          </c:val>
          <c:smooth val="0"/>
        </c:ser>
        <c:ser>
          <c:idx val="22"/>
          <c:order val="5"/>
          <c:tx>
            <c:strRef>
              <c:f>'Fev2011'!$AR$4:$AR$5</c:f>
              <c:strCache>
                <c:ptCount val="1"/>
                <c:pt idx="0">
                  <c:v>Máxima Domingos</c:v>
                </c:pt>
              </c:strCache>
            </c:strRef>
          </c:tx>
          <c:val>
            <c:numRef>
              <c:f>'Fev2011'!$AR$7:$AR$30</c:f>
              <c:numCache>
                <c:formatCode>#,##0</c:formatCode>
                <c:ptCount val="24"/>
                <c:pt idx="0">
                  <c:v>15000.0</c:v>
                </c:pt>
                <c:pt idx="1">
                  <c:v>13900.0</c:v>
                </c:pt>
                <c:pt idx="2">
                  <c:v>13600.0</c:v>
                </c:pt>
                <c:pt idx="3">
                  <c:v>13500.0</c:v>
                </c:pt>
                <c:pt idx="4">
                  <c:v>13400.0</c:v>
                </c:pt>
                <c:pt idx="5">
                  <c:v>13400.0</c:v>
                </c:pt>
                <c:pt idx="6">
                  <c:v>13600.0</c:v>
                </c:pt>
                <c:pt idx="7">
                  <c:v>14300.0</c:v>
                </c:pt>
                <c:pt idx="8">
                  <c:v>15700.0</c:v>
                </c:pt>
                <c:pt idx="9">
                  <c:v>16600.0</c:v>
                </c:pt>
                <c:pt idx="10">
                  <c:v>16700.0</c:v>
                </c:pt>
                <c:pt idx="11">
                  <c:v>17000.0</c:v>
                </c:pt>
                <c:pt idx="12">
                  <c:v>17700.0</c:v>
                </c:pt>
                <c:pt idx="13">
                  <c:v>17400.0</c:v>
                </c:pt>
                <c:pt idx="14">
                  <c:v>16900.0</c:v>
                </c:pt>
                <c:pt idx="15">
                  <c:v>16600.0</c:v>
                </c:pt>
                <c:pt idx="16">
                  <c:v>16500.0</c:v>
                </c:pt>
                <c:pt idx="17">
                  <c:v>16800.0</c:v>
                </c:pt>
                <c:pt idx="18">
                  <c:v>21000.0</c:v>
                </c:pt>
                <c:pt idx="19">
                  <c:v>21600.0</c:v>
                </c:pt>
                <c:pt idx="20">
                  <c:v>21000.0</c:v>
                </c:pt>
                <c:pt idx="21">
                  <c:v>19400.0</c:v>
                </c:pt>
                <c:pt idx="22">
                  <c:v>18100.0</c:v>
                </c:pt>
                <c:pt idx="23">
                  <c:v>16500.0</c:v>
                </c:pt>
              </c:numCache>
            </c:numRef>
          </c:val>
          <c:smooth val="0"/>
        </c:ser>
        <c:ser>
          <c:idx val="1"/>
          <c:order val="6"/>
          <c:tx>
            <c:strRef>
              <c:f>'Fev2011'!$AK$5</c:f>
              <c:strCache>
                <c:ptCount val="1"/>
                <c:pt idx="0">
                  <c:v>6/Mar/2011</c:v>
                </c:pt>
              </c:strCache>
            </c:strRef>
          </c:tx>
          <c:val>
            <c:numRef>
              <c:f>'Fev2011'!$AK$7:$AK$30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839160"/>
        <c:axId val="-2127851512"/>
      </c:lineChart>
      <c:catAx>
        <c:axId val="-2127839160"/>
        <c:scaling>
          <c:orientation val="minMax"/>
        </c:scaling>
        <c:delete val="0"/>
        <c:axPos val="b"/>
        <c:majorTickMark val="none"/>
        <c:minorTickMark val="none"/>
        <c:tickLblPos val="nextTo"/>
        <c:crossAx val="-2127851512"/>
        <c:crosses val="autoZero"/>
        <c:auto val="1"/>
        <c:lblAlgn val="ctr"/>
        <c:lblOffset val="100"/>
        <c:noMultiLvlLbl val="0"/>
      </c:catAx>
      <c:valAx>
        <c:axId val="-21278515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1278391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Diagrama de Carga- DIAS DE SEMANA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'Fev2011'!$C$5</c:f>
              <c:strCache>
                <c:ptCount val="1"/>
                <c:pt idx="0">
                  <c:v>2/Ago/2010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'Fev2011'!$C$7:$C$30</c:f>
            </c:numRef>
          </c:val>
          <c:smooth val="0"/>
        </c:ser>
        <c:ser>
          <c:idx val="3"/>
          <c:order val="1"/>
          <c:tx>
            <c:strRef>
              <c:f>'Fev2011'!$F$5</c:f>
              <c:strCache>
                <c:ptCount val="1"/>
                <c:pt idx="0">
                  <c:v>3/Fev/2011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'Fev2011'!$F$7:$F$30</c:f>
              <c:numCache>
                <c:formatCode>#,##0</c:formatCode>
                <c:ptCount val="24"/>
                <c:pt idx="0">
                  <c:v>14200.0</c:v>
                </c:pt>
                <c:pt idx="1">
                  <c:v>13400.0</c:v>
                </c:pt>
                <c:pt idx="2">
                  <c:v>13200.0</c:v>
                </c:pt>
                <c:pt idx="3">
                  <c:v>13200.0</c:v>
                </c:pt>
                <c:pt idx="4">
                  <c:v>13100.0</c:v>
                </c:pt>
                <c:pt idx="5">
                  <c:v>13600.0</c:v>
                </c:pt>
                <c:pt idx="6">
                  <c:v>16000.0</c:v>
                </c:pt>
                <c:pt idx="7">
                  <c:v>17500.0</c:v>
                </c:pt>
                <c:pt idx="8">
                  <c:v>19200.0</c:v>
                </c:pt>
                <c:pt idx="9">
                  <c:v>19400.0</c:v>
                </c:pt>
                <c:pt idx="10">
                  <c:v>19900.0</c:v>
                </c:pt>
                <c:pt idx="11">
                  <c:v>20200.0</c:v>
                </c:pt>
                <c:pt idx="12">
                  <c:v>22200.0</c:v>
                </c:pt>
                <c:pt idx="13">
                  <c:v>19800.0</c:v>
                </c:pt>
                <c:pt idx="14">
                  <c:v>20400.0</c:v>
                </c:pt>
                <c:pt idx="15">
                  <c:v>18500.0</c:v>
                </c:pt>
                <c:pt idx="16">
                  <c:v>18600.0</c:v>
                </c:pt>
                <c:pt idx="17">
                  <c:v>18400.0</c:v>
                </c:pt>
                <c:pt idx="18">
                  <c:v>21100.0</c:v>
                </c:pt>
                <c:pt idx="19">
                  <c:v>21900.0</c:v>
                </c:pt>
                <c:pt idx="20">
                  <c:v>21300.0</c:v>
                </c:pt>
                <c:pt idx="21">
                  <c:v>19800.0</c:v>
                </c:pt>
                <c:pt idx="22">
                  <c:v>17300.0</c:v>
                </c:pt>
                <c:pt idx="23">
                  <c:v>15000.0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'Fev2011'!$G$5</c:f>
              <c:strCache>
                <c:ptCount val="1"/>
                <c:pt idx="0">
                  <c:v>4/Fev/2011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'Fev2011'!$G$7:$G$30</c:f>
              <c:numCache>
                <c:formatCode>#,##0</c:formatCode>
                <c:ptCount val="24"/>
                <c:pt idx="0">
                  <c:v>13800.0</c:v>
                </c:pt>
                <c:pt idx="1">
                  <c:v>13300.0</c:v>
                </c:pt>
                <c:pt idx="2">
                  <c:v>13100.0</c:v>
                </c:pt>
                <c:pt idx="3">
                  <c:v>13100.0</c:v>
                </c:pt>
                <c:pt idx="4">
                  <c:v>13100.0</c:v>
                </c:pt>
                <c:pt idx="5">
                  <c:v>13900.0</c:v>
                </c:pt>
                <c:pt idx="6">
                  <c:v>16300.0</c:v>
                </c:pt>
                <c:pt idx="7">
                  <c:v>17900.0</c:v>
                </c:pt>
                <c:pt idx="8">
                  <c:v>19400.0</c:v>
                </c:pt>
                <c:pt idx="9">
                  <c:v>20100.0</c:v>
                </c:pt>
                <c:pt idx="10">
                  <c:v>20100.0</c:v>
                </c:pt>
                <c:pt idx="11">
                  <c:v>20200.0</c:v>
                </c:pt>
                <c:pt idx="12">
                  <c:v>20500.0</c:v>
                </c:pt>
                <c:pt idx="13">
                  <c:v>20400.0</c:v>
                </c:pt>
                <c:pt idx="14">
                  <c:v>20600.0</c:v>
                </c:pt>
                <c:pt idx="15">
                  <c:v>20300.0</c:v>
                </c:pt>
                <c:pt idx="16">
                  <c:v>19600.0</c:v>
                </c:pt>
                <c:pt idx="17">
                  <c:v>19000.0</c:v>
                </c:pt>
                <c:pt idx="18">
                  <c:v>21700.0</c:v>
                </c:pt>
                <c:pt idx="19">
                  <c:v>22500.0</c:v>
                </c:pt>
                <c:pt idx="20">
                  <c:v>21800.0</c:v>
                </c:pt>
                <c:pt idx="21">
                  <c:v>19800.0</c:v>
                </c:pt>
                <c:pt idx="22">
                  <c:v>17200.0</c:v>
                </c:pt>
                <c:pt idx="23">
                  <c:v>15800.0</c:v>
                </c:pt>
              </c:numCache>
            </c:numRef>
          </c:val>
          <c:smooth val="0"/>
        </c:ser>
        <c:ser>
          <c:idx val="9"/>
          <c:order val="3"/>
          <c:tx>
            <c:strRef>
              <c:f>'Fev2011'!$N$5</c:f>
              <c:strCache>
                <c:ptCount val="1"/>
                <c:pt idx="0">
                  <c:v>11/Fev/2011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'Fev2011'!$N$7:$N$30</c:f>
              <c:numCache>
                <c:formatCode>#,##0</c:formatCode>
                <c:ptCount val="24"/>
                <c:pt idx="0">
                  <c:v>13500.0</c:v>
                </c:pt>
                <c:pt idx="1">
                  <c:v>12800.0</c:v>
                </c:pt>
                <c:pt idx="2">
                  <c:v>12800.0</c:v>
                </c:pt>
                <c:pt idx="3">
                  <c:v>12600.0</c:v>
                </c:pt>
                <c:pt idx="4">
                  <c:v>12900.0</c:v>
                </c:pt>
                <c:pt idx="5">
                  <c:v>13700.0</c:v>
                </c:pt>
                <c:pt idx="6">
                  <c:v>15200.0</c:v>
                </c:pt>
                <c:pt idx="7">
                  <c:v>17200.0</c:v>
                </c:pt>
                <c:pt idx="8">
                  <c:v>19100.0</c:v>
                </c:pt>
                <c:pt idx="9">
                  <c:v>20500.0</c:v>
                </c:pt>
                <c:pt idx="10">
                  <c:v>20206.0</c:v>
                </c:pt>
                <c:pt idx="11">
                  <c:v>20400.0</c:v>
                </c:pt>
                <c:pt idx="12">
                  <c:v>20200.0</c:v>
                </c:pt>
                <c:pt idx="13">
                  <c:v>20300.0</c:v>
                </c:pt>
                <c:pt idx="14">
                  <c:v>19200.0</c:v>
                </c:pt>
                <c:pt idx="15">
                  <c:v>18800.0</c:v>
                </c:pt>
                <c:pt idx="16">
                  <c:v>18100.0</c:v>
                </c:pt>
                <c:pt idx="17">
                  <c:v>18400.0</c:v>
                </c:pt>
                <c:pt idx="18">
                  <c:v>21200.0</c:v>
                </c:pt>
                <c:pt idx="19">
                  <c:v>22600.0</c:v>
                </c:pt>
                <c:pt idx="20">
                  <c:v>21000.0</c:v>
                </c:pt>
                <c:pt idx="21">
                  <c:v>19200.0</c:v>
                </c:pt>
                <c:pt idx="22">
                  <c:v>16600.0</c:v>
                </c:pt>
                <c:pt idx="23">
                  <c:v>15100.0</c:v>
                </c:pt>
              </c:numCache>
            </c:numRef>
          </c:val>
          <c:smooth val="0"/>
        </c:ser>
        <c:ser>
          <c:idx val="15"/>
          <c:order val="4"/>
          <c:tx>
            <c:strRef>
              <c:f>'Fev2011'!$X$5</c:f>
              <c:strCache>
                <c:ptCount val="1"/>
                <c:pt idx="0">
                  <c:v>21/Fev/2011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'Fev2011'!$X$7:$X$30</c:f>
              <c:numCache>
                <c:formatCode>#,##0</c:formatCode>
                <c:ptCount val="24"/>
                <c:pt idx="0">
                  <c:v>13300.0</c:v>
                </c:pt>
                <c:pt idx="1">
                  <c:v>13200.0</c:v>
                </c:pt>
                <c:pt idx="2">
                  <c:v>12800.0</c:v>
                </c:pt>
                <c:pt idx="3">
                  <c:v>12700.0</c:v>
                </c:pt>
                <c:pt idx="4">
                  <c:v>12800.0</c:v>
                </c:pt>
                <c:pt idx="5">
                  <c:v>13600.0</c:v>
                </c:pt>
                <c:pt idx="6">
                  <c:v>15500.0</c:v>
                </c:pt>
                <c:pt idx="7">
                  <c:v>17300.0</c:v>
                </c:pt>
                <c:pt idx="8">
                  <c:v>19500.0</c:v>
                </c:pt>
                <c:pt idx="9">
                  <c:v>19900.0</c:v>
                </c:pt>
                <c:pt idx="10">
                  <c:v>20300.0</c:v>
                </c:pt>
                <c:pt idx="11">
                  <c:v>20900.0</c:v>
                </c:pt>
                <c:pt idx="12">
                  <c:v>20000.0</c:v>
                </c:pt>
                <c:pt idx="13">
                  <c:v>21963.0</c:v>
                </c:pt>
                <c:pt idx="14">
                  <c:v>19822.0</c:v>
                </c:pt>
                <c:pt idx="15">
                  <c:v>19970.0</c:v>
                </c:pt>
                <c:pt idx="16">
                  <c:v>18860.0</c:v>
                </c:pt>
                <c:pt idx="17">
                  <c:v>19076.0</c:v>
                </c:pt>
                <c:pt idx="18">
                  <c:v>21000.0</c:v>
                </c:pt>
                <c:pt idx="19">
                  <c:v>23000.0</c:v>
                </c:pt>
                <c:pt idx="20">
                  <c:v>21600.0</c:v>
                </c:pt>
                <c:pt idx="21">
                  <c:v>20400.0</c:v>
                </c:pt>
                <c:pt idx="22">
                  <c:v>18200.0</c:v>
                </c:pt>
                <c:pt idx="23">
                  <c:v>15400.0</c:v>
                </c:pt>
              </c:numCache>
            </c:numRef>
          </c:val>
          <c:smooth val="0"/>
        </c:ser>
        <c:ser>
          <c:idx val="16"/>
          <c:order val="5"/>
          <c:tx>
            <c:strRef>
              <c:f>'Fev2011'!$Y$5</c:f>
              <c:strCache>
                <c:ptCount val="1"/>
                <c:pt idx="0">
                  <c:v>22/Fev/2011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'Fev2011'!$Y$7:$Y$30</c:f>
              <c:numCache>
                <c:formatCode>#,##0</c:formatCode>
                <c:ptCount val="24"/>
                <c:pt idx="0">
                  <c:v>13600.0</c:v>
                </c:pt>
                <c:pt idx="1">
                  <c:v>13200.0</c:v>
                </c:pt>
                <c:pt idx="2">
                  <c:v>12900.0</c:v>
                </c:pt>
                <c:pt idx="3">
                  <c:v>12900.0</c:v>
                </c:pt>
                <c:pt idx="4">
                  <c:v>12800.0</c:v>
                </c:pt>
                <c:pt idx="5">
                  <c:v>13400.0</c:v>
                </c:pt>
                <c:pt idx="6">
                  <c:v>16000.0</c:v>
                </c:pt>
                <c:pt idx="7">
                  <c:v>17300.0</c:v>
                </c:pt>
                <c:pt idx="8">
                  <c:v>20800.0</c:v>
                </c:pt>
                <c:pt idx="9">
                  <c:v>20400.0</c:v>
                </c:pt>
                <c:pt idx="10">
                  <c:v>21100.0</c:v>
                </c:pt>
                <c:pt idx="11">
                  <c:v>21200.0</c:v>
                </c:pt>
                <c:pt idx="12">
                  <c:v>20900.0</c:v>
                </c:pt>
                <c:pt idx="13">
                  <c:v>20300.0</c:v>
                </c:pt>
                <c:pt idx="14">
                  <c:v>21100.0</c:v>
                </c:pt>
                <c:pt idx="15">
                  <c:v>20700.0</c:v>
                </c:pt>
                <c:pt idx="16">
                  <c:v>19800.0</c:v>
                </c:pt>
                <c:pt idx="17">
                  <c:v>19500.0</c:v>
                </c:pt>
                <c:pt idx="18">
                  <c:v>22200.0</c:v>
                </c:pt>
                <c:pt idx="19">
                  <c:v>23000.0</c:v>
                </c:pt>
                <c:pt idx="20">
                  <c:v>22200.0</c:v>
                </c:pt>
                <c:pt idx="21">
                  <c:v>20600.0</c:v>
                </c:pt>
                <c:pt idx="22">
                  <c:v>17100.0</c:v>
                </c:pt>
                <c:pt idx="23">
                  <c:v>15200.0</c:v>
                </c:pt>
              </c:numCache>
            </c:numRef>
          </c:val>
          <c:smooth val="0"/>
        </c:ser>
        <c:ser>
          <c:idx val="17"/>
          <c:order val="6"/>
          <c:tx>
            <c:strRef>
              <c:f>'Fev2011'!$Z$5</c:f>
              <c:strCache>
                <c:ptCount val="1"/>
                <c:pt idx="0">
                  <c:v>23/Fev/2011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'Fev2011'!$Z$7:$Z$30</c:f>
              <c:numCache>
                <c:formatCode>#,##0</c:formatCode>
                <c:ptCount val="24"/>
                <c:pt idx="0">
                  <c:v>14000.0</c:v>
                </c:pt>
                <c:pt idx="1">
                  <c:v>13500.0</c:v>
                </c:pt>
                <c:pt idx="2">
                  <c:v>13100.0</c:v>
                </c:pt>
                <c:pt idx="3">
                  <c:v>13000.0</c:v>
                </c:pt>
                <c:pt idx="4">
                  <c:v>12900.0</c:v>
                </c:pt>
                <c:pt idx="5">
                  <c:v>13700.0</c:v>
                </c:pt>
                <c:pt idx="6">
                  <c:v>16300.0</c:v>
                </c:pt>
                <c:pt idx="7">
                  <c:v>18400.0</c:v>
                </c:pt>
                <c:pt idx="8">
                  <c:v>19600.0</c:v>
                </c:pt>
                <c:pt idx="9">
                  <c:v>20300.0</c:v>
                </c:pt>
                <c:pt idx="10">
                  <c:v>21300.0</c:v>
                </c:pt>
                <c:pt idx="11">
                  <c:v>21500.0</c:v>
                </c:pt>
                <c:pt idx="12">
                  <c:v>21000.0</c:v>
                </c:pt>
                <c:pt idx="13">
                  <c:v>20700.0</c:v>
                </c:pt>
                <c:pt idx="14">
                  <c:v>20700.0</c:v>
                </c:pt>
                <c:pt idx="15">
                  <c:v>20300.0</c:v>
                </c:pt>
                <c:pt idx="16">
                  <c:v>20000.0</c:v>
                </c:pt>
                <c:pt idx="17">
                  <c:v>19500.0</c:v>
                </c:pt>
                <c:pt idx="18">
                  <c:v>21800.0</c:v>
                </c:pt>
                <c:pt idx="19">
                  <c:v>23236.0</c:v>
                </c:pt>
                <c:pt idx="20">
                  <c:v>21200.0</c:v>
                </c:pt>
                <c:pt idx="21">
                  <c:v>19900.0</c:v>
                </c:pt>
                <c:pt idx="22">
                  <c:v>17600.0</c:v>
                </c:pt>
                <c:pt idx="23">
                  <c:v>15348.0</c:v>
                </c:pt>
              </c:numCache>
            </c:numRef>
          </c:val>
          <c:smooth val="0"/>
        </c:ser>
        <c:ser>
          <c:idx val="18"/>
          <c:order val="7"/>
          <c:tx>
            <c:strRef>
              <c:f>'Fev2011'!$AA$5</c:f>
              <c:strCache>
                <c:ptCount val="1"/>
                <c:pt idx="0">
                  <c:v>24/Fev/2011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'Fev2011'!$AA$7:$AA$30</c:f>
              <c:numCache>
                <c:formatCode>#,##0</c:formatCode>
                <c:ptCount val="24"/>
                <c:pt idx="0">
                  <c:v>13900.0</c:v>
                </c:pt>
                <c:pt idx="1">
                  <c:v>13600.0</c:v>
                </c:pt>
                <c:pt idx="2">
                  <c:v>13200.0</c:v>
                </c:pt>
                <c:pt idx="3">
                  <c:v>12900.0</c:v>
                </c:pt>
                <c:pt idx="4">
                  <c:v>13200.0</c:v>
                </c:pt>
                <c:pt idx="5">
                  <c:v>13700.0</c:v>
                </c:pt>
                <c:pt idx="6">
                  <c:v>16100.0</c:v>
                </c:pt>
                <c:pt idx="7">
                  <c:v>17407.0</c:v>
                </c:pt>
                <c:pt idx="8">
                  <c:v>20350.0</c:v>
                </c:pt>
                <c:pt idx="9">
                  <c:v>20593.0</c:v>
                </c:pt>
                <c:pt idx="10">
                  <c:v>20887.0</c:v>
                </c:pt>
                <c:pt idx="11">
                  <c:v>21871.0</c:v>
                </c:pt>
                <c:pt idx="12">
                  <c:v>21498.0</c:v>
                </c:pt>
                <c:pt idx="13">
                  <c:v>20565.0</c:v>
                </c:pt>
                <c:pt idx="14">
                  <c:v>20260.0</c:v>
                </c:pt>
                <c:pt idx="15">
                  <c:v>20038.0</c:v>
                </c:pt>
                <c:pt idx="16">
                  <c:v>19091.0</c:v>
                </c:pt>
                <c:pt idx="17">
                  <c:v>18305.0</c:v>
                </c:pt>
                <c:pt idx="18">
                  <c:v>22543.0</c:v>
                </c:pt>
                <c:pt idx="19">
                  <c:v>23013.0</c:v>
                </c:pt>
                <c:pt idx="20">
                  <c:v>22225.0</c:v>
                </c:pt>
                <c:pt idx="21">
                  <c:v>19700.0</c:v>
                </c:pt>
                <c:pt idx="22">
                  <c:v>16600.0</c:v>
                </c:pt>
                <c:pt idx="23">
                  <c:v>14500.0</c:v>
                </c:pt>
              </c:numCache>
            </c:numRef>
          </c:val>
          <c:smooth val="0"/>
        </c:ser>
        <c:ser>
          <c:idx val="20"/>
          <c:order val="8"/>
          <c:tx>
            <c:strRef>
              <c:f>'Fev2011'!$AE$5</c:f>
              <c:strCache>
                <c:ptCount val="1"/>
                <c:pt idx="0">
                  <c:v>28/Fev/2011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'Fev2011'!$AE$7:$AE$30</c:f>
              <c:numCache>
                <c:formatCode>#,##0</c:formatCode>
                <c:ptCount val="24"/>
                <c:pt idx="0">
                  <c:v>13600.0</c:v>
                </c:pt>
                <c:pt idx="1">
                  <c:v>13100.0</c:v>
                </c:pt>
                <c:pt idx="2">
                  <c:v>13000.0</c:v>
                </c:pt>
                <c:pt idx="3">
                  <c:v>12900.0</c:v>
                </c:pt>
                <c:pt idx="4">
                  <c:v>12800.0</c:v>
                </c:pt>
                <c:pt idx="5">
                  <c:v>13300.0</c:v>
                </c:pt>
                <c:pt idx="6">
                  <c:v>17600.0</c:v>
                </c:pt>
                <c:pt idx="7">
                  <c:v>17500.0</c:v>
                </c:pt>
                <c:pt idx="8">
                  <c:v>19800.0</c:v>
                </c:pt>
                <c:pt idx="9">
                  <c:v>20500.0</c:v>
                </c:pt>
                <c:pt idx="10">
                  <c:v>21200.0</c:v>
                </c:pt>
                <c:pt idx="11">
                  <c:v>22000.0</c:v>
                </c:pt>
                <c:pt idx="12">
                  <c:v>20800.0</c:v>
                </c:pt>
                <c:pt idx="13">
                  <c:v>20300.0</c:v>
                </c:pt>
                <c:pt idx="14">
                  <c:v>20900.0</c:v>
                </c:pt>
                <c:pt idx="15">
                  <c:v>20800.0</c:v>
                </c:pt>
                <c:pt idx="16">
                  <c:v>19800.0</c:v>
                </c:pt>
                <c:pt idx="17">
                  <c:v>18900.0</c:v>
                </c:pt>
                <c:pt idx="18">
                  <c:v>21400.0</c:v>
                </c:pt>
                <c:pt idx="19">
                  <c:v>22800.0</c:v>
                </c:pt>
                <c:pt idx="20">
                  <c:v>21500.0</c:v>
                </c:pt>
                <c:pt idx="21">
                  <c:v>19100.0</c:v>
                </c:pt>
                <c:pt idx="22">
                  <c:v>16800.0</c:v>
                </c:pt>
                <c:pt idx="23">
                  <c:v>15300.0</c:v>
                </c:pt>
              </c:numCache>
            </c:numRef>
          </c:val>
          <c:smooth val="0"/>
        </c:ser>
        <c:ser>
          <c:idx val="21"/>
          <c:order val="9"/>
          <c:tx>
            <c:strRef>
              <c:f>'Fev2011'!$AF$5</c:f>
              <c:strCache>
                <c:ptCount val="1"/>
                <c:pt idx="0">
                  <c:v>1/Mar/2011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'Fev2011'!$AF$7:$AF$30</c:f>
            </c:numRef>
          </c:val>
          <c:smooth val="0"/>
        </c:ser>
        <c:ser>
          <c:idx val="22"/>
          <c:order val="10"/>
          <c:tx>
            <c:strRef>
              <c:f>'Fev2011'!$AP$4:$AP$5</c:f>
              <c:strCache>
                <c:ptCount val="1"/>
                <c:pt idx="0">
                  <c:v>Máxima dias Semana</c:v>
                </c:pt>
              </c:strCache>
            </c:strRef>
          </c:tx>
          <c:val>
            <c:numRef>
              <c:f>'Fev2011'!$AP$7:$AP$30</c:f>
              <c:numCache>
                <c:formatCode>#,##0</c:formatCode>
                <c:ptCount val="24"/>
                <c:pt idx="0">
                  <c:v>14400.0</c:v>
                </c:pt>
                <c:pt idx="1">
                  <c:v>13700.0</c:v>
                </c:pt>
                <c:pt idx="2">
                  <c:v>13600.0</c:v>
                </c:pt>
                <c:pt idx="3">
                  <c:v>13600.0</c:v>
                </c:pt>
                <c:pt idx="4">
                  <c:v>13600.0</c:v>
                </c:pt>
                <c:pt idx="5">
                  <c:v>14400.0</c:v>
                </c:pt>
                <c:pt idx="6">
                  <c:v>17600.0</c:v>
                </c:pt>
                <c:pt idx="7">
                  <c:v>18700.0</c:v>
                </c:pt>
                <c:pt idx="8">
                  <c:v>20900.0</c:v>
                </c:pt>
                <c:pt idx="9">
                  <c:v>20600.0</c:v>
                </c:pt>
                <c:pt idx="10">
                  <c:v>21300.0</c:v>
                </c:pt>
                <c:pt idx="11">
                  <c:v>22328.0</c:v>
                </c:pt>
                <c:pt idx="12">
                  <c:v>22200.0</c:v>
                </c:pt>
                <c:pt idx="13">
                  <c:v>21963.0</c:v>
                </c:pt>
                <c:pt idx="14">
                  <c:v>21100.0</c:v>
                </c:pt>
                <c:pt idx="15">
                  <c:v>21400.0</c:v>
                </c:pt>
                <c:pt idx="16">
                  <c:v>20500.0</c:v>
                </c:pt>
                <c:pt idx="17">
                  <c:v>20777.0</c:v>
                </c:pt>
                <c:pt idx="18">
                  <c:v>22645.0</c:v>
                </c:pt>
                <c:pt idx="19">
                  <c:v>23236.0</c:v>
                </c:pt>
                <c:pt idx="20">
                  <c:v>22225.0</c:v>
                </c:pt>
                <c:pt idx="21">
                  <c:v>20802.0</c:v>
                </c:pt>
                <c:pt idx="22">
                  <c:v>18200.0</c:v>
                </c:pt>
                <c:pt idx="23">
                  <c:v>16500.0</c:v>
                </c:pt>
              </c:numCache>
            </c:numRef>
          </c:val>
          <c:smooth val="0"/>
        </c:ser>
        <c:ser>
          <c:idx val="23"/>
          <c:order val="11"/>
          <c:tx>
            <c:strRef>
              <c:f>'Fev2011'!$AG$5</c:f>
              <c:strCache>
                <c:ptCount val="1"/>
                <c:pt idx="0">
                  <c:v>2/Mar/2011</c:v>
                </c:pt>
              </c:strCache>
            </c:strRef>
          </c:tx>
          <c:val>
            <c:numRef>
              <c:f>'Fev2011'!$AG$7:$AG$30</c:f>
            </c:numRef>
          </c:val>
          <c:smooth val="0"/>
        </c:ser>
        <c:ser>
          <c:idx val="24"/>
          <c:order val="12"/>
          <c:tx>
            <c:strRef>
              <c:f>'Fev2011'!$AH$5</c:f>
              <c:strCache>
                <c:ptCount val="1"/>
                <c:pt idx="0">
                  <c:v>3/Mar/2011</c:v>
                </c:pt>
              </c:strCache>
            </c:strRef>
          </c:tx>
          <c:val>
            <c:numRef>
              <c:f>'Fev2011'!$AH$7:$AH$30</c:f>
            </c:numRef>
          </c:val>
          <c:smooth val="0"/>
        </c:ser>
        <c:ser>
          <c:idx val="25"/>
          <c:order val="13"/>
          <c:tx>
            <c:strRef>
              <c:f>'Fev2011'!$AI$5</c:f>
              <c:strCache>
                <c:ptCount val="1"/>
                <c:pt idx="0">
                  <c:v>4/Mar/2011</c:v>
                </c:pt>
              </c:strCache>
            </c:strRef>
          </c:tx>
          <c:val>
            <c:numRef>
              <c:f>'Fev2011'!$AI$7:$AI$30</c:f>
            </c:numRef>
          </c:val>
          <c:smooth val="0"/>
        </c:ser>
        <c:ser>
          <c:idx val="26"/>
          <c:order val="14"/>
          <c:tx>
            <c:strRef>
              <c:f>'Fev2011'!$AL$5</c:f>
              <c:strCache>
                <c:ptCount val="1"/>
                <c:pt idx="0">
                  <c:v>7/Mar/2011</c:v>
                </c:pt>
              </c:strCache>
            </c:strRef>
          </c:tx>
          <c:val>
            <c:numRef>
              <c:f>'Fev2011'!$AL$7:$AL$30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608232"/>
        <c:axId val="-2127605224"/>
      </c:lineChart>
      <c:catAx>
        <c:axId val="-2127608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127605224"/>
        <c:crosses val="autoZero"/>
        <c:auto val="1"/>
        <c:lblAlgn val="ctr"/>
        <c:lblOffset val="100"/>
        <c:noMultiLvlLbl val="0"/>
      </c:catAx>
      <c:valAx>
        <c:axId val="-21276052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12760823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-SABADOS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8"/>
          <c:order val="0"/>
          <c:tx>
            <c:strRef>
              <c:f>'Fev2011'!$H$5</c:f>
              <c:strCache>
                <c:ptCount val="1"/>
                <c:pt idx="0">
                  <c:v>5/Fev/2011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'Fev2011'!$H$7:$H$30</c:f>
              <c:numCache>
                <c:formatCode>#,##0</c:formatCode>
                <c:ptCount val="24"/>
                <c:pt idx="0">
                  <c:v>14900.0</c:v>
                </c:pt>
                <c:pt idx="1">
                  <c:v>14100.0</c:v>
                </c:pt>
                <c:pt idx="2">
                  <c:v>13600.0</c:v>
                </c:pt>
                <c:pt idx="3">
                  <c:v>13300.0</c:v>
                </c:pt>
                <c:pt idx="4">
                  <c:v>13100.0</c:v>
                </c:pt>
                <c:pt idx="5">
                  <c:v>13100.0</c:v>
                </c:pt>
                <c:pt idx="6">
                  <c:v>14400.0</c:v>
                </c:pt>
                <c:pt idx="7">
                  <c:v>14800.0</c:v>
                </c:pt>
                <c:pt idx="8">
                  <c:v>16800.0</c:v>
                </c:pt>
                <c:pt idx="9">
                  <c:v>17200.0</c:v>
                </c:pt>
                <c:pt idx="10">
                  <c:v>17700.0</c:v>
                </c:pt>
                <c:pt idx="11">
                  <c:v>18300.0</c:v>
                </c:pt>
                <c:pt idx="12">
                  <c:v>17800.0</c:v>
                </c:pt>
                <c:pt idx="13">
                  <c:v>17500.0</c:v>
                </c:pt>
                <c:pt idx="14">
                  <c:v>16700.0</c:v>
                </c:pt>
                <c:pt idx="15">
                  <c:v>16700.0</c:v>
                </c:pt>
                <c:pt idx="16">
                  <c:v>16700.0</c:v>
                </c:pt>
                <c:pt idx="17">
                  <c:v>16900.0</c:v>
                </c:pt>
                <c:pt idx="18">
                  <c:v>20568.0</c:v>
                </c:pt>
                <c:pt idx="19">
                  <c:v>22025.0</c:v>
                </c:pt>
                <c:pt idx="20">
                  <c:v>21325.0</c:v>
                </c:pt>
                <c:pt idx="21">
                  <c:v>18845.0</c:v>
                </c:pt>
                <c:pt idx="22">
                  <c:v>16942.0</c:v>
                </c:pt>
                <c:pt idx="23">
                  <c:v>16000.0</c:v>
                </c:pt>
              </c:numCache>
            </c:numRef>
          </c:val>
          <c:smooth val="0"/>
        </c:ser>
        <c:ser>
          <c:idx val="19"/>
          <c:order val="1"/>
          <c:tx>
            <c:strRef>
              <c:f>'Fev2011'!$O$5</c:f>
              <c:strCache>
                <c:ptCount val="1"/>
                <c:pt idx="0">
                  <c:v>12/Fev/2011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'Fev2011'!$O$7:$O$30</c:f>
              <c:numCache>
                <c:formatCode>#,##0</c:formatCode>
                <c:ptCount val="24"/>
                <c:pt idx="0">
                  <c:v>14000.0</c:v>
                </c:pt>
                <c:pt idx="1">
                  <c:v>13200.0</c:v>
                </c:pt>
                <c:pt idx="2">
                  <c:v>12700.0</c:v>
                </c:pt>
                <c:pt idx="3">
                  <c:v>12700.0</c:v>
                </c:pt>
                <c:pt idx="4">
                  <c:v>12800.0</c:v>
                </c:pt>
                <c:pt idx="5">
                  <c:v>13300.0</c:v>
                </c:pt>
                <c:pt idx="6">
                  <c:v>14400.0</c:v>
                </c:pt>
                <c:pt idx="7">
                  <c:v>15000.0</c:v>
                </c:pt>
                <c:pt idx="8">
                  <c:v>16900.0</c:v>
                </c:pt>
                <c:pt idx="9">
                  <c:v>17100.0</c:v>
                </c:pt>
                <c:pt idx="10">
                  <c:v>16800.0</c:v>
                </c:pt>
                <c:pt idx="11">
                  <c:v>18400.0</c:v>
                </c:pt>
                <c:pt idx="12">
                  <c:v>17900.0</c:v>
                </c:pt>
                <c:pt idx="13">
                  <c:v>17900.0</c:v>
                </c:pt>
                <c:pt idx="14">
                  <c:v>16500.0</c:v>
                </c:pt>
                <c:pt idx="15">
                  <c:v>15500.0</c:v>
                </c:pt>
                <c:pt idx="16">
                  <c:v>16600.0</c:v>
                </c:pt>
                <c:pt idx="17">
                  <c:v>16700.0</c:v>
                </c:pt>
                <c:pt idx="18">
                  <c:v>20000.0</c:v>
                </c:pt>
                <c:pt idx="19">
                  <c:v>21200.0</c:v>
                </c:pt>
                <c:pt idx="20">
                  <c:v>20800.0</c:v>
                </c:pt>
                <c:pt idx="21">
                  <c:v>19000.0</c:v>
                </c:pt>
                <c:pt idx="22">
                  <c:v>16700.0</c:v>
                </c:pt>
                <c:pt idx="23">
                  <c:v>15000.0</c:v>
                </c:pt>
              </c:numCache>
            </c:numRef>
          </c:val>
          <c:smooth val="0"/>
        </c:ser>
        <c:ser>
          <c:idx val="20"/>
          <c:order val="2"/>
          <c:tx>
            <c:strRef>
              <c:f>'Fev2011'!$V$5</c:f>
              <c:strCache>
                <c:ptCount val="1"/>
                <c:pt idx="0">
                  <c:v>19/Fev/2011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'Fev2011'!$V$7:$V$30</c:f>
              <c:numCache>
                <c:formatCode>#,##0</c:formatCode>
                <c:ptCount val="24"/>
                <c:pt idx="0">
                  <c:v>14300.0</c:v>
                </c:pt>
                <c:pt idx="1">
                  <c:v>13300.0</c:v>
                </c:pt>
                <c:pt idx="2">
                  <c:v>13200.0</c:v>
                </c:pt>
                <c:pt idx="3">
                  <c:v>12800.0</c:v>
                </c:pt>
                <c:pt idx="4">
                  <c:v>12900.0</c:v>
                </c:pt>
                <c:pt idx="5">
                  <c:v>13700.0</c:v>
                </c:pt>
                <c:pt idx="6">
                  <c:v>13900.0</c:v>
                </c:pt>
                <c:pt idx="7">
                  <c:v>15200.0</c:v>
                </c:pt>
                <c:pt idx="8">
                  <c:v>16700.0</c:v>
                </c:pt>
                <c:pt idx="9">
                  <c:v>17200.0</c:v>
                </c:pt>
                <c:pt idx="10">
                  <c:v>17500.0</c:v>
                </c:pt>
                <c:pt idx="11">
                  <c:v>17600.0</c:v>
                </c:pt>
                <c:pt idx="12">
                  <c:v>17500.0</c:v>
                </c:pt>
                <c:pt idx="13">
                  <c:v>17200.0</c:v>
                </c:pt>
                <c:pt idx="14">
                  <c:v>16600.0</c:v>
                </c:pt>
                <c:pt idx="15">
                  <c:v>16600.0</c:v>
                </c:pt>
                <c:pt idx="16">
                  <c:v>16200.0</c:v>
                </c:pt>
                <c:pt idx="17">
                  <c:v>16500.0</c:v>
                </c:pt>
                <c:pt idx="18">
                  <c:v>20000.0</c:v>
                </c:pt>
                <c:pt idx="19">
                  <c:v>21400.0</c:v>
                </c:pt>
                <c:pt idx="20">
                  <c:v>20100.0</c:v>
                </c:pt>
                <c:pt idx="21">
                  <c:v>18800.0</c:v>
                </c:pt>
                <c:pt idx="22">
                  <c:v>16700.0</c:v>
                </c:pt>
                <c:pt idx="23">
                  <c:v>15200.0</c:v>
                </c:pt>
              </c:numCache>
            </c:numRef>
          </c:val>
          <c:smooth val="0"/>
        </c:ser>
        <c:ser>
          <c:idx val="21"/>
          <c:order val="3"/>
          <c:tx>
            <c:strRef>
              <c:f>'Fev2011'!$AC$5</c:f>
              <c:strCache>
                <c:ptCount val="1"/>
                <c:pt idx="0">
                  <c:v>26/Fev/2011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'Fev2011'!$AC$7:$AC$30</c:f>
              <c:numCache>
                <c:formatCode>#,##0</c:formatCode>
                <c:ptCount val="24"/>
                <c:pt idx="0">
                  <c:v>14200.0</c:v>
                </c:pt>
                <c:pt idx="1">
                  <c:v>13900.0</c:v>
                </c:pt>
                <c:pt idx="2">
                  <c:v>13600.0</c:v>
                </c:pt>
                <c:pt idx="3">
                  <c:v>13600.0</c:v>
                </c:pt>
                <c:pt idx="4">
                  <c:v>13600.0</c:v>
                </c:pt>
                <c:pt idx="5">
                  <c:v>13900.0</c:v>
                </c:pt>
                <c:pt idx="6">
                  <c:v>14700.0</c:v>
                </c:pt>
                <c:pt idx="7">
                  <c:v>15200.0</c:v>
                </c:pt>
                <c:pt idx="8">
                  <c:v>17100.0</c:v>
                </c:pt>
                <c:pt idx="9">
                  <c:v>17700.0</c:v>
                </c:pt>
                <c:pt idx="10">
                  <c:v>17900.0</c:v>
                </c:pt>
                <c:pt idx="11">
                  <c:v>18500.0</c:v>
                </c:pt>
                <c:pt idx="12">
                  <c:v>18800.0</c:v>
                </c:pt>
                <c:pt idx="13">
                  <c:v>18400.0</c:v>
                </c:pt>
                <c:pt idx="14">
                  <c:v>17800.0</c:v>
                </c:pt>
                <c:pt idx="15">
                  <c:v>17200.0</c:v>
                </c:pt>
                <c:pt idx="16">
                  <c:v>17100.0</c:v>
                </c:pt>
                <c:pt idx="17">
                  <c:v>17200.0</c:v>
                </c:pt>
                <c:pt idx="18">
                  <c:v>20133.0</c:v>
                </c:pt>
                <c:pt idx="19">
                  <c:v>22360.0</c:v>
                </c:pt>
                <c:pt idx="20">
                  <c:v>21282.0</c:v>
                </c:pt>
                <c:pt idx="21">
                  <c:v>19872.0</c:v>
                </c:pt>
                <c:pt idx="22">
                  <c:v>17540.0</c:v>
                </c:pt>
                <c:pt idx="23">
                  <c:v>16100.0</c:v>
                </c:pt>
              </c:numCache>
            </c:numRef>
          </c:val>
          <c:smooth val="0"/>
        </c:ser>
        <c:ser>
          <c:idx val="22"/>
          <c:order val="4"/>
          <c:tx>
            <c:strRef>
              <c:f>'Fev2011'!$AQ$4:$AQ$5</c:f>
              <c:strCache>
                <c:ptCount val="1"/>
                <c:pt idx="0">
                  <c:v>Máxima Sabads</c:v>
                </c:pt>
              </c:strCache>
            </c:strRef>
          </c:tx>
          <c:val>
            <c:numRef>
              <c:f>'Fev2011'!$AQ$7:$AQ$30</c:f>
              <c:numCache>
                <c:formatCode>#,##0</c:formatCode>
                <c:ptCount val="24"/>
                <c:pt idx="0">
                  <c:v>14900.0</c:v>
                </c:pt>
                <c:pt idx="1">
                  <c:v>14100.0</c:v>
                </c:pt>
                <c:pt idx="2">
                  <c:v>13600.0</c:v>
                </c:pt>
                <c:pt idx="3">
                  <c:v>13600.0</c:v>
                </c:pt>
                <c:pt idx="4">
                  <c:v>13600.0</c:v>
                </c:pt>
                <c:pt idx="5">
                  <c:v>13900.0</c:v>
                </c:pt>
                <c:pt idx="6">
                  <c:v>14700.0</c:v>
                </c:pt>
                <c:pt idx="7">
                  <c:v>15200.0</c:v>
                </c:pt>
                <c:pt idx="8">
                  <c:v>17100.0</c:v>
                </c:pt>
                <c:pt idx="9">
                  <c:v>17700.0</c:v>
                </c:pt>
                <c:pt idx="10">
                  <c:v>17900.0</c:v>
                </c:pt>
                <c:pt idx="11">
                  <c:v>18500.0</c:v>
                </c:pt>
                <c:pt idx="12">
                  <c:v>18800.0</c:v>
                </c:pt>
                <c:pt idx="13">
                  <c:v>18400.0</c:v>
                </c:pt>
                <c:pt idx="14">
                  <c:v>17800.0</c:v>
                </c:pt>
                <c:pt idx="15">
                  <c:v>17200.0</c:v>
                </c:pt>
                <c:pt idx="16">
                  <c:v>17100.0</c:v>
                </c:pt>
                <c:pt idx="17">
                  <c:v>17200.0</c:v>
                </c:pt>
                <c:pt idx="18">
                  <c:v>20568.0</c:v>
                </c:pt>
                <c:pt idx="19">
                  <c:v>22360.0</c:v>
                </c:pt>
                <c:pt idx="20">
                  <c:v>21325.0</c:v>
                </c:pt>
                <c:pt idx="21">
                  <c:v>19872.0</c:v>
                </c:pt>
                <c:pt idx="22">
                  <c:v>17540.0</c:v>
                </c:pt>
                <c:pt idx="23">
                  <c:v>16100.0</c:v>
                </c:pt>
              </c:numCache>
            </c:numRef>
          </c:val>
          <c:smooth val="0"/>
        </c:ser>
        <c:ser>
          <c:idx val="0"/>
          <c:order val="5"/>
          <c:tx>
            <c:strRef>
              <c:f>'Fev2011'!$AJ$5</c:f>
              <c:strCache>
                <c:ptCount val="1"/>
                <c:pt idx="0">
                  <c:v>5/Mar/2011</c:v>
                </c:pt>
              </c:strCache>
            </c:strRef>
          </c:tx>
          <c:val>
            <c:numRef>
              <c:f>'Fev2011'!$AJ$7:$AJ$30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738168"/>
        <c:axId val="-2127734968"/>
      </c:lineChart>
      <c:catAx>
        <c:axId val="-2127738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127734968"/>
        <c:crosses val="autoZero"/>
        <c:auto val="1"/>
        <c:lblAlgn val="ctr"/>
        <c:lblOffset val="100"/>
        <c:noMultiLvlLbl val="0"/>
      </c:catAx>
      <c:valAx>
        <c:axId val="-21277349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1277381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-DOMINGOS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'Fev2011'!$B$5</c:f>
              <c:strCache>
                <c:ptCount val="1"/>
                <c:pt idx="0">
                  <c:v>1/Ago/2010</c:v>
                </c:pt>
              </c:strCache>
            </c:strRef>
          </c:tx>
          <c:val>
            <c:numRef>
              <c:f>'Fev2011'!$B$7:$B$30</c:f>
            </c:numRef>
          </c:val>
          <c:smooth val="0"/>
        </c:ser>
        <c:ser>
          <c:idx val="19"/>
          <c:order val="1"/>
          <c:tx>
            <c:strRef>
              <c:f>'Fev2011'!$P$5</c:f>
              <c:strCache>
                <c:ptCount val="1"/>
                <c:pt idx="0">
                  <c:v>13/Fev/2011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'Fev2011'!$P$7:$P$30</c:f>
              <c:numCache>
                <c:formatCode>#,##0</c:formatCode>
                <c:ptCount val="24"/>
                <c:pt idx="0">
                  <c:v>13900.0</c:v>
                </c:pt>
                <c:pt idx="1">
                  <c:v>12900.0</c:v>
                </c:pt>
                <c:pt idx="2">
                  <c:v>12900.0</c:v>
                </c:pt>
                <c:pt idx="3">
                  <c:v>12800.0</c:v>
                </c:pt>
                <c:pt idx="4">
                  <c:v>12500.0</c:v>
                </c:pt>
                <c:pt idx="5">
                  <c:v>12500.0</c:v>
                </c:pt>
                <c:pt idx="6">
                  <c:v>12800.0</c:v>
                </c:pt>
                <c:pt idx="7">
                  <c:v>13300.0</c:v>
                </c:pt>
                <c:pt idx="8">
                  <c:v>14500.0</c:v>
                </c:pt>
                <c:pt idx="9">
                  <c:v>15900.0</c:v>
                </c:pt>
                <c:pt idx="10">
                  <c:v>16200.0</c:v>
                </c:pt>
                <c:pt idx="11">
                  <c:v>16400.0</c:v>
                </c:pt>
                <c:pt idx="12">
                  <c:v>16800.0</c:v>
                </c:pt>
                <c:pt idx="13">
                  <c:v>16700.0</c:v>
                </c:pt>
                <c:pt idx="14">
                  <c:v>16900.0</c:v>
                </c:pt>
                <c:pt idx="15">
                  <c:v>16000.0</c:v>
                </c:pt>
                <c:pt idx="16">
                  <c:v>16500.0</c:v>
                </c:pt>
                <c:pt idx="17">
                  <c:v>16100.0</c:v>
                </c:pt>
                <c:pt idx="18">
                  <c:v>19600.0</c:v>
                </c:pt>
                <c:pt idx="19">
                  <c:v>20800.0</c:v>
                </c:pt>
                <c:pt idx="20">
                  <c:v>19800.0</c:v>
                </c:pt>
                <c:pt idx="21">
                  <c:v>17800.0</c:v>
                </c:pt>
                <c:pt idx="22">
                  <c:v>15200.0</c:v>
                </c:pt>
                <c:pt idx="23">
                  <c:v>13900.0</c:v>
                </c:pt>
              </c:numCache>
            </c:numRef>
          </c:val>
          <c:smooth val="0"/>
        </c:ser>
        <c:ser>
          <c:idx val="20"/>
          <c:order val="2"/>
          <c:tx>
            <c:strRef>
              <c:f>'Fev2011'!$W$5</c:f>
              <c:strCache>
                <c:ptCount val="1"/>
                <c:pt idx="0">
                  <c:v>20/Fev/2011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'Fev2011'!$W$7:$W$30</c:f>
              <c:numCache>
                <c:formatCode>#,##0</c:formatCode>
                <c:ptCount val="24"/>
                <c:pt idx="0">
                  <c:v>13900.0</c:v>
                </c:pt>
                <c:pt idx="1">
                  <c:v>13500.0</c:v>
                </c:pt>
                <c:pt idx="2">
                  <c:v>12900.0</c:v>
                </c:pt>
                <c:pt idx="3">
                  <c:v>12600.0</c:v>
                </c:pt>
                <c:pt idx="4">
                  <c:v>12800.0</c:v>
                </c:pt>
                <c:pt idx="5">
                  <c:v>12600.0</c:v>
                </c:pt>
                <c:pt idx="6">
                  <c:v>12600.0</c:v>
                </c:pt>
                <c:pt idx="7">
                  <c:v>13400.0</c:v>
                </c:pt>
                <c:pt idx="8">
                  <c:v>15000.0</c:v>
                </c:pt>
                <c:pt idx="9">
                  <c:v>15900.0</c:v>
                </c:pt>
                <c:pt idx="10">
                  <c:v>16500.0</c:v>
                </c:pt>
                <c:pt idx="11">
                  <c:v>16400.0</c:v>
                </c:pt>
                <c:pt idx="12">
                  <c:v>17700.0</c:v>
                </c:pt>
                <c:pt idx="13">
                  <c:v>17400.0</c:v>
                </c:pt>
                <c:pt idx="14">
                  <c:v>16900.0</c:v>
                </c:pt>
                <c:pt idx="15">
                  <c:v>16600.0</c:v>
                </c:pt>
                <c:pt idx="16">
                  <c:v>16000.0</c:v>
                </c:pt>
                <c:pt idx="17">
                  <c:v>16200.0</c:v>
                </c:pt>
                <c:pt idx="18">
                  <c:v>19000.0</c:v>
                </c:pt>
                <c:pt idx="19">
                  <c:v>21600.0</c:v>
                </c:pt>
                <c:pt idx="20">
                  <c:v>20300.0</c:v>
                </c:pt>
                <c:pt idx="21">
                  <c:v>18500.0</c:v>
                </c:pt>
                <c:pt idx="22">
                  <c:v>16400.0</c:v>
                </c:pt>
                <c:pt idx="23">
                  <c:v>15400.0</c:v>
                </c:pt>
              </c:numCache>
            </c:numRef>
          </c:val>
          <c:smooth val="0"/>
        </c:ser>
        <c:ser>
          <c:idx val="21"/>
          <c:order val="3"/>
          <c:tx>
            <c:strRef>
              <c:f>'Fev2011'!$AD$5</c:f>
              <c:strCache>
                <c:ptCount val="1"/>
                <c:pt idx="0">
                  <c:v>27/Fev/2011</c:v>
                </c:pt>
              </c:strCache>
            </c:strRef>
          </c:tx>
          <c:cat>
            <c:strRef>
              <c:f>'Fev2011'!$A$7:$A$30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'Fev2011'!$AD$7:$AD$30</c:f>
              <c:numCache>
                <c:formatCode>#,##0</c:formatCode>
                <c:ptCount val="24"/>
                <c:pt idx="0">
                  <c:v>15000.0</c:v>
                </c:pt>
                <c:pt idx="1">
                  <c:v>13900.0</c:v>
                </c:pt>
                <c:pt idx="2">
                  <c:v>13600.0</c:v>
                </c:pt>
                <c:pt idx="3">
                  <c:v>13500.0</c:v>
                </c:pt>
                <c:pt idx="4">
                  <c:v>13400.0</c:v>
                </c:pt>
                <c:pt idx="5">
                  <c:v>13400.0</c:v>
                </c:pt>
                <c:pt idx="6">
                  <c:v>13600.0</c:v>
                </c:pt>
                <c:pt idx="7">
                  <c:v>14100.0</c:v>
                </c:pt>
                <c:pt idx="8">
                  <c:v>15700.0</c:v>
                </c:pt>
                <c:pt idx="9">
                  <c:v>16400.0</c:v>
                </c:pt>
                <c:pt idx="10">
                  <c:v>16700.0</c:v>
                </c:pt>
                <c:pt idx="11">
                  <c:v>17000.0</c:v>
                </c:pt>
                <c:pt idx="12">
                  <c:v>17400.0</c:v>
                </c:pt>
                <c:pt idx="13">
                  <c:v>17200.0</c:v>
                </c:pt>
                <c:pt idx="14">
                  <c:v>16800.0</c:v>
                </c:pt>
                <c:pt idx="15">
                  <c:v>16400.0</c:v>
                </c:pt>
                <c:pt idx="16">
                  <c:v>16400.0</c:v>
                </c:pt>
                <c:pt idx="17">
                  <c:v>16800.0</c:v>
                </c:pt>
                <c:pt idx="18">
                  <c:v>21000.0</c:v>
                </c:pt>
                <c:pt idx="19">
                  <c:v>21500.0</c:v>
                </c:pt>
                <c:pt idx="20">
                  <c:v>21000.0</c:v>
                </c:pt>
                <c:pt idx="21">
                  <c:v>19200.0</c:v>
                </c:pt>
                <c:pt idx="22">
                  <c:v>16800.0</c:v>
                </c:pt>
                <c:pt idx="23">
                  <c:v>15300.0</c:v>
                </c:pt>
              </c:numCache>
            </c:numRef>
          </c:val>
          <c:smooth val="0"/>
        </c:ser>
        <c:ser>
          <c:idx val="22"/>
          <c:order val="4"/>
          <c:tx>
            <c:strRef>
              <c:f>'Fev2011'!$AR$4:$AR$5</c:f>
              <c:strCache>
                <c:ptCount val="1"/>
                <c:pt idx="0">
                  <c:v>Máxima Domingos</c:v>
                </c:pt>
              </c:strCache>
            </c:strRef>
          </c:tx>
          <c:val>
            <c:numRef>
              <c:f>'Fev2011'!$AR$7:$AR$30</c:f>
              <c:numCache>
                <c:formatCode>#,##0</c:formatCode>
                <c:ptCount val="24"/>
                <c:pt idx="0">
                  <c:v>15000.0</c:v>
                </c:pt>
                <c:pt idx="1">
                  <c:v>13900.0</c:v>
                </c:pt>
                <c:pt idx="2">
                  <c:v>13600.0</c:v>
                </c:pt>
                <c:pt idx="3">
                  <c:v>13500.0</c:v>
                </c:pt>
                <c:pt idx="4">
                  <c:v>13400.0</c:v>
                </c:pt>
                <c:pt idx="5">
                  <c:v>13400.0</c:v>
                </c:pt>
                <c:pt idx="6">
                  <c:v>13600.0</c:v>
                </c:pt>
                <c:pt idx="7">
                  <c:v>14300.0</c:v>
                </c:pt>
                <c:pt idx="8">
                  <c:v>15700.0</c:v>
                </c:pt>
                <c:pt idx="9">
                  <c:v>16600.0</c:v>
                </c:pt>
                <c:pt idx="10">
                  <c:v>16700.0</c:v>
                </c:pt>
                <c:pt idx="11">
                  <c:v>17000.0</c:v>
                </c:pt>
                <c:pt idx="12">
                  <c:v>17700.0</c:v>
                </c:pt>
                <c:pt idx="13">
                  <c:v>17400.0</c:v>
                </c:pt>
                <c:pt idx="14">
                  <c:v>16900.0</c:v>
                </c:pt>
                <c:pt idx="15">
                  <c:v>16600.0</c:v>
                </c:pt>
                <c:pt idx="16">
                  <c:v>16500.0</c:v>
                </c:pt>
                <c:pt idx="17">
                  <c:v>16800.0</c:v>
                </c:pt>
                <c:pt idx="18">
                  <c:v>21000.0</c:v>
                </c:pt>
                <c:pt idx="19">
                  <c:v>21600.0</c:v>
                </c:pt>
                <c:pt idx="20">
                  <c:v>21000.0</c:v>
                </c:pt>
                <c:pt idx="21">
                  <c:v>19400.0</c:v>
                </c:pt>
                <c:pt idx="22">
                  <c:v>18100.0</c:v>
                </c:pt>
                <c:pt idx="23">
                  <c:v>16500.0</c:v>
                </c:pt>
              </c:numCache>
            </c:numRef>
          </c:val>
          <c:smooth val="0"/>
        </c:ser>
        <c:ser>
          <c:idx val="1"/>
          <c:order val="5"/>
          <c:tx>
            <c:strRef>
              <c:f>'Fev2011'!$AK$5</c:f>
              <c:strCache>
                <c:ptCount val="1"/>
                <c:pt idx="0">
                  <c:v>6/Mar/2011</c:v>
                </c:pt>
              </c:strCache>
            </c:strRef>
          </c:tx>
          <c:val>
            <c:numRef>
              <c:f>'Fev2011'!$AK$7:$AK$30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751256"/>
        <c:axId val="-2127748120"/>
      </c:lineChart>
      <c:catAx>
        <c:axId val="-2127751256"/>
        <c:scaling>
          <c:orientation val="minMax"/>
        </c:scaling>
        <c:delete val="0"/>
        <c:axPos val="b"/>
        <c:majorTickMark val="none"/>
        <c:minorTickMark val="none"/>
        <c:tickLblPos val="nextTo"/>
        <c:crossAx val="-2127748120"/>
        <c:crosses val="autoZero"/>
        <c:auto val="1"/>
        <c:lblAlgn val="ctr"/>
        <c:lblOffset val="100"/>
        <c:noMultiLvlLbl val="0"/>
      </c:catAx>
      <c:valAx>
        <c:axId val="-2127748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1277512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Diagrama de Carga- DIAS DE SEMANA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'Mar2011'!$C$5</c:f>
              <c:strCache>
                <c:ptCount val="1"/>
                <c:pt idx="0">
                  <c:v>2/Ago/2010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'Mar2011'!$C$7:$C$30</c:f>
            </c:numRef>
          </c:val>
          <c:smooth val="0"/>
        </c:ser>
        <c:ser>
          <c:idx val="1"/>
          <c:order val="1"/>
          <c:tx>
            <c:strRef>
              <c:f>'Mar2011'!$D$5</c:f>
              <c:strCache>
                <c:ptCount val="1"/>
                <c:pt idx="0">
                  <c:v>1/Mar/2011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'Mar2011'!$D$7:$D$30</c:f>
              <c:numCache>
                <c:formatCode>#,##0</c:formatCode>
                <c:ptCount val="24"/>
                <c:pt idx="0">
                  <c:v>14200.0</c:v>
                </c:pt>
                <c:pt idx="1">
                  <c:v>13500.0</c:v>
                </c:pt>
                <c:pt idx="2">
                  <c:v>13000.0</c:v>
                </c:pt>
                <c:pt idx="3">
                  <c:v>13300.0</c:v>
                </c:pt>
                <c:pt idx="4">
                  <c:v>13100.0</c:v>
                </c:pt>
                <c:pt idx="5">
                  <c:v>14200.0</c:v>
                </c:pt>
                <c:pt idx="6">
                  <c:v>16900.0</c:v>
                </c:pt>
                <c:pt idx="7">
                  <c:v>18200.0</c:v>
                </c:pt>
                <c:pt idx="8">
                  <c:v>19400.0</c:v>
                </c:pt>
                <c:pt idx="9">
                  <c:v>20600.0</c:v>
                </c:pt>
                <c:pt idx="10">
                  <c:v>20600.0</c:v>
                </c:pt>
                <c:pt idx="11">
                  <c:v>21200.0</c:v>
                </c:pt>
                <c:pt idx="12">
                  <c:v>20978.0</c:v>
                </c:pt>
                <c:pt idx="13">
                  <c:v>20301.0</c:v>
                </c:pt>
                <c:pt idx="14">
                  <c:v>20664.0</c:v>
                </c:pt>
                <c:pt idx="15">
                  <c:v>19849.0</c:v>
                </c:pt>
                <c:pt idx="16">
                  <c:v>19600.0</c:v>
                </c:pt>
                <c:pt idx="17">
                  <c:v>18900.0</c:v>
                </c:pt>
                <c:pt idx="18">
                  <c:v>21200.0</c:v>
                </c:pt>
                <c:pt idx="19">
                  <c:v>22600.0</c:v>
                </c:pt>
                <c:pt idx="20">
                  <c:v>21600.0</c:v>
                </c:pt>
                <c:pt idx="21">
                  <c:v>19500.0</c:v>
                </c:pt>
                <c:pt idx="22">
                  <c:v>16900.0</c:v>
                </c:pt>
                <c:pt idx="23">
                  <c:v>14600.0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'Mar2011'!$E$5</c:f>
              <c:strCache>
                <c:ptCount val="1"/>
                <c:pt idx="0">
                  <c:v>2/Mar/2011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'Mar2011'!$E$7:$E$30</c:f>
              <c:numCache>
                <c:formatCode>#,##0</c:formatCode>
                <c:ptCount val="24"/>
                <c:pt idx="0">
                  <c:v>14000.0</c:v>
                </c:pt>
                <c:pt idx="1">
                  <c:v>13500.0</c:v>
                </c:pt>
                <c:pt idx="2">
                  <c:v>13100.0</c:v>
                </c:pt>
                <c:pt idx="3">
                  <c:v>13000.0</c:v>
                </c:pt>
                <c:pt idx="4">
                  <c:v>13200.0</c:v>
                </c:pt>
                <c:pt idx="5">
                  <c:v>14000.0</c:v>
                </c:pt>
                <c:pt idx="6">
                  <c:v>16700.0</c:v>
                </c:pt>
                <c:pt idx="7">
                  <c:v>18200.0</c:v>
                </c:pt>
                <c:pt idx="8">
                  <c:v>19900.0</c:v>
                </c:pt>
                <c:pt idx="9">
                  <c:v>20400.0</c:v>
                </c:pt>
                <c:pt idx="10">
                  <c:v>21100.0</c:v>
                </c:pt>
                <c:pt idx="11">
                  <c:v>22000.0</c:v>
                </c:pt>
                <c:pt idx="12">
                  <c:v>21100.0</c:v>
                </c:pt>
                <c:pt idx="13">
                  <c:v>20700.0</c:v>
                </c:pt>
                <c:pt idx="14">
                  <c:v>20600.0</c:v>
                </c:pt>
                <c:pt idx="15">
                  <c:v>20300.0</c:v>
                </c:pt>
                <c:pt idx="16">
                  <c:v>19500.0</c:v>
                </c:pt>
                <c:pt idx="17">
                  <c:v>19000.0</c:v>
                </c:pt>
                <c:pt idx="18">
                  <c:v>22200.0</c:v>
                </c:pt>
                <c:pt idx="19">
                  <c:v>23000.0</c:v>
                </c:pt>
                <c:pt idx="20">
                  <c:v>21800.0</c:v>
                </c:pt>
                <c:pt idx="21">
                  <c:v>20700.0</c:v>
                </c:pt>
                <c:pt idx="22">
                  <c:v>17000.0</c:v>
                </c:pt>
                <c:pt idx="23">
                  <c:v>14800.0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'Mar2011'!$F$5</c:f>
              <c:strCache>
                <c:ptCount val="1"/>
                <c:pt idx="0">
                  <c:v>3/Mar/2011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'Mar2011'!$F$7:$F$30</c:f>
              <c:numCache>
                <c:formatCode>#,##0</c:formatCode>
                <c:ptCount val="24"/>
                <c:pt idx="0">
                  <c:v>13900.0</c:v>
                </c:pt>
                <c:pt idx="1">
                  <c:v>13400.0</c:v>
                </c:pt>
                <c:pt idx="2">
                  <c:v>13100.0</c:v>
                </c:pt>
                <c:pt idx="3">
                  <c:v>13000.0</c:v>
                </c:pt>
                <c:pt idx="4">
                  <c:v>13100.0</c:v>
                </c:pt>
                <c:pt idx="5">
                  <c:v>14100.0</c:v>
                </c:pt>
                <c:pt idx="6">
                  <c:v>15900.0</c:v>
                </c:pt>
                <c:pt idx="7">
                  <c:v>17241.0</c:v>
                </c:pt>
                <c:pt idx="8">
                  <c:v>18956.0</c:v>
                </c:pt>
                <c:pt idx="9">
                  <c:v>20064.0</c:v>
                </c:pt>
                <c:pt idx="10">
                  <c:v>20356.0</c:v>
                </c:pt>
                <c:pt idx="11">
                  <c:v>20850.0</c:v>
                </c:pt>
                <c:pt idx="12">
                  <c:v>20474.0</c:v>
                </c:pt>
                <c:pt idx="13">
                  <c:v>20156.0</c:v>
                </c:pt>
                <c:pt idx="14">
                  <c:v>20139.0</c:v>
                </c:pt>
                <c:pt idx="15">
                  <c:v>19870.0</c:v>
                </c:pt>
                <c:pt idx="16">
                  <c:v>19273.0</c:v>
                </c:pt>
                <c:pt idx="17">
                  <c:v>18690.0</c:v>
                </c:pt>
                <c:pt idx="18">
                  <c:v>21270.0</c:v>
                </c:pt>
                <c:pt idx="19">
                  <c:v>22731.0</c:v>
                </c:pt>
                <c:pt idx="20">
                  <c:v>21567.0</c:v>
                </c:pt>
                <c:pt idx="21">
                  <c:v>20171.0</c:v>
                </c:pt>
                <c:pt idx="22">
                  <c:v>16900.0</c:v>
                </c:pt>
                <c:pt idx="23">
                  <c:v>15200.0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'Mar2011'!$G$5</c:f>
              <c:strCache>
                <c:ptCount val="1"/>
                <c:pt idx="0">
                  <c:v>4/Mar/2011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'Mar2011'!$G$7:$G$30</c:f>
              <c:numCache>
                <c:formatCode>#,##0</c:formatCode>
                <c:ptCount val="24"/>
                <c:pt idx="0">
                  <c:v>14100.0</c:v>
                </c:pt>
                <c:pt idx="1">
                  <c:v>13300.0</c:v>
                </c:pt>
                <c:pt idx="2">
                  <c:v>13000.0</c:v>
                </c:pt>
                <c:pt idx="3">
                  <c:v>13100.0</c:v>
                </c:pt>
                <c:pt idx="4">
                  <c:v>13100.0</c:v>
                </c:pt>
                <c:pt idx="5">
                  <c:v>13600.0</c:v>
                </c:pt>
                <c:pt idx="6">
                  <c:v>15700.0</c:v>
                </c:pt>
                <c:pt idx="7">
                  <c:v>18139.0</c:v>
                </c:pt>
                <c:pt idx="8">
                  <c:v>19160.0</c:v>
                </c:pt>
                <c:pt idx="9">
                  <c:v>19872.0</c:v>
                </c:pt>
                <c:pt idx="10">
                  <c:v>19847.0</c:v>
                </c:pt>
                <c:pt idx="11">
                  <c:v>20545.0</c:v>
                </c:pt>
                <c:pt idx="12">
                  <c:v>19763.0</c:v>
                </c:pt>
                <c:pt idx="13">
                  <c:v>18935.0</c:v>
                </c:pt>
                <c:pt idx="14">
                  <c:v>19361.0</c:v>
                </c:pt>
                <c:pt idx="15">
                  <c:v>19162.0</c:v>
                </c:pt>
                <c:pt idx="16">
                  <c:v>18747.0</c:v>
                </c:pt>
                <c:pt idx="17">
                  <c:v>18153.0</c:v>
                </c:pt>
                <c:pt idx="18">
                  <c:v>21250.0</c:v>
                </c:pt>
                <c:pt idx="19">
                  <c:v>22273.0</c:v>
                </c:pt>
                <c:pt idx="20">
                  <c:v>21318.0</c:v>
                </c:pt>
                <c:pt idx="21">
                  <c:v>19781.0</c:v>
                </c:pt>
                <c:pt idx="22">
                  <c:v>17300.0</c:v>
                </c:pt>
                <c:pt idx="23">
                  <c:v>15600.0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'Mar2011'!$J$5</c:f>
              <c:strCache>
                <c:ptCount val="1"/>
                <c:pt idx="0">
                  <c:v>7/Mar/2011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'Mar2011'!$J$7:$J$30</c:f>
              <c:numCache>
                <c:formatCode>#,##0</c:formatCode>
                <c:ptCount val="24"/>
                <c:pt idx="0">
                  <c:v>13400.0</c:v>
                </c:pt>
                <c:pt idx="1">
                  <c:v>13100.0</c:v>
                </c:pt>
                <c:pt idx="2">
                  <c:v>12500.0</c:v>
                </c:pt>
                <c:pt idx="3">
                  <c:v>12500.0</c:v>
                </c:pt>
                <c:pt idx="4">
                  <c:v>12400.0</c:v>
                </c:pt>
                <c:pt idx="5">
                  <c:v>13100.0</c:v>
                </c:pt>
                <c:pt idx="6">
                  <c:v>14700.0</c:v>
                </c:pt>
                <c:pt idx="7">
                  <c:v>16500.0</c:v>
                </c:pt>
                <c:pt idx="8">
                  <c:v>19943.0</c:v>
                </c:pt>
                <c:pt idx="9">
                  <c:v>20142.0</c:v>
                </c:pt>
                <c:pt idx="10">
                  <c:v>20333.0</c:v>
                </c:pt>
                <c:pt idx="11">
                  <c:v>20740.0</c:v>
                </c:pt>
                <c:pt idx="12">
                  <c:v>20524.0</c:v>
                </c:pt>
                <c:pt idx="13">
                  <c:v>20138.0</c:v>
                </c:pt>
                <c:pt idx="14">
                  <c:v>20140.0</c:v>
                </c:pt>
                <c:pt idx="15">
                  <c:v>19627.0</c:v>
                </c:pt>
                <c:pt idx="16">
                  <c:v>19323.0</c:v>
                </c:pt>
                <c:pt idx="17">
                  <c:v>18638.0</c:v>
                </c:pt>
                <c:pt idx="18">
                  <c:v>20399.0</c:v>
                </c:pt>
                <c:pt idx="19">
                  <c:v>22701.0</c:v>
                </c:pt>
                <c:pt idx="20">
                  <c:v>21160.0</c:v>
                </c:pt>
                <c:pt idx="21">
                  <c:v>19984.0</c:v>
                </c:pt>
                <c:pt idx="22">
                  <c:v>15700.0</c:v>
                </c:pt>
                <c:pt idx="23">
                  <c:v>14800.0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'Mar2011'!$K$5</c:f>
              <c:strCache>
                <c:ptCount val="1"/>
                <c:pt idx="0">
                  <c:v>8/Mar/2011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'Mar2011'!$K$7:$K$30</c:f>
              <c:numCache>
                <c:formatCode>#,##0</c:formatCode>
                <c:ptCount val="24"/>
                <c:pt idx="0">
                  <c:v>13600.0</c:v>
                </c:pt>
                <c:pt idx="1">
                  <c:v>13300.0</c:v>
                </c:pt>
                <c:pt idx="2">
                  <c:v>13100.0</c:v>
                </c:pt>
                <c:pt idx="3">
                  <c:v>13100.0</c:v>
                </c:pt>
                <c:pt idx="4">
                  <c:v>12900.0</c:v>
                </c:pt>
                <c:pt idx="5">
                  <c:v>13800.0</c:v>
                </c:pt>
                <c:pt idx="6">
                  <c:v>15600.0</c:v>
                </c:pt>
                <c:pt idx="7">
                  <c:v>16900.0</c:v>
                </c:pt>
                <c:pt idx="8">
                  <c:v>19676.0</c:v>
                </c:pt>
                <c:pt idx="9">
                  <c:v>19944.0</c:v>
                </c:pt>
                <c:pt idx="10">
                  <c:v>20183.0</c:v>
                </c:pt>
                <c:pt idx="11">
                  <c:v>20095.0</c:v>
                </c:pt>
                <c:pt idx="12">
                  <c:v>19009.0</c:v>
                </c:pt>
                <c:pt idx="13">
                  <c:v>17800.0</c:v>
                </c:pt>
                <c:pt idx="14">
                  <c:v>17200.0</c:v>
                </c:pt>
                <c:pt idx="15">
                  <c:v>16900.0</c:v>
                </c:pt>
                <c:pt idx="16">
                  <c:v>17100.0</c:v>
                </c:pt>
                <c:pt idx="17">
                  <c:v>15234.0</c:v>
                </c:pt>
                <c:pt idx="18">
                  <c:v>18601.0</c:v>
                </c:pt>
                <c:pt idx="19">
                  <c:v>20823.0</c:v>
                </c:pt>
                <c:pt idx="20">
                  <c:v>20475.0</c:v>
                </c:pt>
                <c:pt idx="21">
                  <c:v>18687.0</c:v>
                </c:pt>
                <c:pt idx="22">
                  <c:v>17581.0</c:v>
                </c:pt>
                <c:pt idx="23">
                  <c:v>14965.0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'Mar2011'!$L$5</c:f>
              <c:strCache>
                <c:ptCount val="1"/>
                <c:pt idx="0">
                  <c:v>9/Mar/2011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'Mar2011'!$L$7:$L$30</c:f>
              <c:numCache>
                <c:formatCode>#,##0</c:formatCode>
                <c:ptCount val="24"/>
                <c:pt idx="0">
                  <c:v>13878.0</c:v>
                </c:pt>
                <c:pt idx="1">
                  <c:v>12738.0</c:v>
                </c:pt>
                <c:pt idx="2">
                  <c:v>12647.0</c:v>
                </c:pt>
                <c:pt idx="3">
                  <c:v>12800.0</c:v>
                </c:pt>
                <c:pt idx="4">
                  <c:v>12800.0</c:v>
                </c:pt>
                <c:pt idx="5">
                  <c:v>13100.0</c:v>
                </c:pt>
                <c:pt idx="6">
                  <c:v>12800.0</c:v>
                </c:pt>
                <c:pt idx="7">
                  <c:v>13900.0</c:v>
                </c:pt>
                <c:pt idx="8">
                  <c:v>15100.0</c:v>
                </c:pt>
                <c:pt idx="9">
                  <c:v>15864.0</c:v>
                </c:pt>
                <c:pt idx="10">
                  <c:v>15791.0</c:v>
                </c:pt>
                <c:pt idx="11">
                  <c:v>16442.0</c:v>
                </c:pt>
                <c:pt idx="12">
                  <c:v>16476.0</c:v>
                </c:pt>
                <c:pt idx="13">
                  <c:v>16051.0</c:v>
                </c:pt>
                <c:pt idx="14">
                  <c:v>15584.0</c:v>
                </c:pt>
                <c:pt idx="15">
                  <c:v>15300.0</c:v>
                </c:pt>
                <c:pt idx="16">
                  <c:v>15000.0</c:v>
                </c:pt>
                <c:pt idx="17">
                  <c:v>14600.0</c:v>
                </c:pt>
                <c:pt idx="18">
                  <c:v>18730.0</c:v>
                </c:pt>
                <c:pt idx="19">
                  <c:v>20265.0</c:v>
                </c:pt>
                <c:pt idx="20">
                  <c:v>20347.0</c:v>
                </c:pt>
                <c:pt idx="21">
                  <c:v>18866.0</c:v>
                </c:pt>
                <c:pt idx="22">
                  <c:v>18322.0</c:v>
                </c:pt>
                <c:pt idx="23">
                  <c:v>14082.0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'Mar2011'!$M$5</c:f>
              <c:strCache>
                <c:ptCount val="1"/>
                <c:pt idx="0">
                  <c:v>10/Mar/2011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'Mar2011'!$M$7:$M$30</c:f>
              <c:numCache>
                <c:formatCode>#,##0</c:formatCode>
                <c:ptCount val="24"/>
                <c:pt idx="0">
                  <c:v>13267.0</c:v>
                </c:pt>
                <c:pt idx="1">
                  <c:v>12848.0</c:v>
                </c:pt>
                <c:pt idx="2">
                  <c:v>12047.0</c:v>
                </c:pt>
                <c:pt idx="3">
                  <c:v>12043.0</c:v>
                </c:pt>
                <c:pt idx="4">
                  <c:v>12200.0</c:v>
                </c:pt>
                <c:pt idx="5">
                  <c:v>12900.0</c:v>
                </c:pt>
                <c:pt idx="6">
                  <c:v>15800.0</c:v>
                </c:pt>
                <c:pt idx="7">
                  <c:v>16844.0</c:v>
                </c:pt>
                <c:pt idx="8">
                  <c:v>18349.0</c:v>
                </c:pt>
                <c:pt idx="9">
                  <c:v>19650.0</c:v>
                </c:pt>
                <c:pt idx="10">
                  <c:v>20058.0</c:v>
                </c:pt>
                <c:pt idx="11">
                  <c:v>18634.0</c:v>
                </c:pt>
                <c:pt idx="12">
                  <c:v>20690.0</c:v>
                </c:pt>
                <c:pt idx="13">
                  <c:v>20183.0</c:v>
                </c:pt>
                <c:pt idx="14">
                  <c:v>20134.0</c:v>
                </c:pt>
                <c:pt idx="15">
                  <c:v>19355.0</c:v>
                </c:pt>
                <c:pt idx="16">
                  <c:v>19017.0</c:v>
                </c:pt>
                <c:pt idx="17">
                  <c:v>18811.0</c:v>
                </c:pt>
                <c:pt idx="18">
                  <c:v>19345.0</c:v>
                </c:pt>
                <c:pt idx="19">
                  <c:v>19471.0</c:v>
                </c:pt>
                <c:pt idx="20">
                  <c:v>18721.0</c:v>
                </c:pt>
                <c:pt idx="21">
                  <c:v>18907.0</c:v>
                </c:pt>
                <c:pt idx="22">
                  <c:v>16064.0</c:v>
                </c:pt>
                <c:pt idx="23">
                  <c:v>14970.0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'Mar2011'!$N$5</c:f>
              <c:strCache>
                <c:ptCount val="1"/>
                <c:pt idx="0">
                  <c:v>11/Mar/2011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'Mar2011'!$N$7:$N$30</c:f>
              <c:numCache>
                <c:formatCode>#,##0</c:formatCode>
                <c:ptCount val="24"/>
                <c:pt idx="0">
                  <c:v>12543.0</c:v>
                </c:pt>
                <c:pt idx="1">
                  <c:v>13179.0</c:v>
                </c:pt>
                <c:pt idx="2">
                  <c:v>13064.0</c:v>
                </c:pt>
                <c:pt idx="3">
                  <c:v>12297.0</c:v>
                </c:pt>
                <c:pt idx="4">
                  <c:v>12864.0</c:v>
                </c:pt>
                <c:pt idx="5">
                  <c:v>13819.0</c:v>
                </c:pt>
                <c:pt idx="6">
                  <c:v>13925.0</c:v>
                </c:pt>
                <c:pt idx="7">
                  <c:v>18650.0</c:v>
                </c:pt>
                <c:pt idx="8">
                  <c:v>19993.0</c:v>
                </c:pt>
                <c:pt idx="9">
                  <c:v>20710.0</c:v>
                </c:pt>
                <c:pt idx="10">
                  <c:v>20675.0</c:v>
                </c:pt>
                <c:pt idx="11">
                  <c:v>21476.0</c:v>
                </c:pt>
                <c:pt idx="12">
                  <c:v>20593.0</c:v>
                </c:pt>
                <c:pt idx="13">
                  <c:v>20830.0</c:v>
                </c:pt>
                <c:pt idx="14">
                  <c:v>20258.0</c:v>
                </c:pt>
                <c:pt idx="15">
                  <c:v>19944.0</c:v>
                </c:pt>
                <c:pt idx="16">
                  <c:v>19437.0</c:v>
                </c:pt>
                <c:pt idx="17">
                  <c:v>18018.0</c:v>
                </c:pt>
                <c:pt idx="18">
                  <c:v>21833.0</c:v>
                </c:pt>
                <c:pt idx="19">
                  <c:v>22949.0</c:v>
                </c:pt>
                <c:pt idx="20">
                  <c:v>22156.0</c:v>
                </c:pt>
                <c:pt idx="21">
                  <c:v>19919.0</c:v>
                </c:pt>
                <c:pt idx="22">
                  <c:v>17199.0</c:v>
                </c:pt>
                <c:pt idx="23">
                  <c:v>15900.0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'Mar2011'!$Q$5</c:f>
              <c:strCache>
                <c:ptCount val="1"/>
                <c:pt idx="0">
                  <c:v>14/Mar/2011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'Mar2011'!$Q$7:$Q$30</c:f>
              <c:numCache>
                <c:formatCode>#,##0</c:formatCode>
                <c:ptCount val="24"/>
                <c:pt idx="0">
                  <c:v>13771.0</c:v>
                </c:pt>
                <c:pt idx="1">
                  <c:v>13073.0</c:v>
                </c:pt>
                <c:pt idx="2">
                  <c:v>12879.0</c:v>
                </c:pt>
                <c:pt idx="3">
                  <c:v>12873.0</c:v>
                </c:pt>
                <c:pt idx="4">
                  <c:v>12889.0</c:v>
                </c:pt>
                <c:pt idx="5">
                  <c:v>13679.0</c:v>
                </c:pt>
                <c:pt idx="6">
                  <c:v>16387.0</c:v>
                </c:pt>
                <c:pt idx="7">
                  <c:v>16796.0</c:v>
                </c:pt>
                <c:pt idx="8">
                  <c:v>18683.0</c:v>
                </c:pt>
                <c:pt idx="9">
                  <c:v>19763.0</c:v>
                </c:pt>
                <c:pt idx="10">
                  <c:v>18386.0</c:v>
                </c:pt>
                <c:pt idx="11">
                  <c:v>19064.0</c:v>
                </c:pt>
                <c:pt idx="12">
                  <c:v>18468.0</c:v>
                </c:pt>
                <c:pt idx="13">
                  <c:v>17491.0</c:v>
                </c:pt>
                <c:pt idx="14">
                  <c:v>18280.0</c:v>
                </c:pt>
                <c:pt idx="15">
                  <c:v>17193.0</c:v>
                </c:pt>
                <c:pt idx="16">
                  <c:v>16788.0</c:v>
                </c:pt>
                <c:pt idx="17">
                  <c:v>17347.0</c:v>
                </c:pt>
                <c:pt idx="18">
                  <c:v>19367.0</c:v>
                </c:pt>
                <c:pt idx="19">
                  <c:v>18298.0</c:v>
                </c:pt>
                <c:pt idx="20">
                  <c:v>19469.0</c:v>
                </c:pt>
                <c:pt idx="21">
                  <c:v>19280.0</c:v>
                </c:pt>
                <c:pt idx="22">
                  <c:v>17400.0</c:v>
                </c:pt>
                <c:pt idx="23">
                  <c:v>15000.0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'Mar2011'!$R$5</c:f>
              <c:strCache>
                <c:ptCount val="1"/>
                <c:pt idx="0">
                  <c:v>15/Mar/2011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'Mar2011'!$R$7:$R$30</c:f>
              <c:numCache>
                <c:formatCode>#,##0</c:formatCode>
                <c:ptCount val="24"/>
                <c:pt idx="0">
                  <c:v>14100.0</c:v>
                </c:pt>
                <c:pt idx="1">
                  <c:v>13600.0</c:v>
                </c:pt>
                <c:pt idx="2">
                  <c:v>13500.0</c:v>
                </c:pt>
                <c:pt idx="3">
                  <c:v>13000.0</c:v>
                </c:pt>
                <c:pt idx="4">
                  <c:v>13300.0</c:v>
                </c:pt>
                <c:pt idx="5">
                  <c:v>13900.0</c:v>
                </c:pt>
                <c:pt idx="6">
                  <c:v>16300.0</c:v>
                </c:pt>
                <c:pt idx="7">
                  <c:v>18848.0</c:v>
                </c:pt>
                <c:pt idx="8">
                  <c:v>20161.0</c:v>
                </c:pt>
                <c:pt idx="9">
                  <c:v>20102.0</c:v>
                </c:pt>
                <c:pt idx="10">
                  <c:v>20610.0</c:v>
                </c:pt>
                <c:pt idx="11">
                  <c:v>21297.0</c:v>
                </c:pt>
                <c:pt idx="12">
                  <c:v>18481.0</c:v>
                </c:pt>
                <c:pt idx="13">
                  <c:v>18959.0</c:v>
                </c:pt>
                <c:pt idx="14">
                  <c:v>19673.0</c:v>
                </c:pt>
                <c:pt idx="15">
                  <c:v>21102.0</c:v>
                </c:pt>
                <c:pt idx="16">
                  <c:v>18333.0</c:v>
                </c:pt>
                <c:pt idx="17">
                  <c:v>18451.0</c:v>
                </c:pt>
                <c:pt idx="18">
                  <c:v>21176.0</c:v>
                </c:pt>
                <c:pt idx="19">
                  <c:v>22490.0</c:v>
                </c:pt>
                <c:pt idx="20">
                  <c:v>21684.0</c:v>
                </c:pt>
                <c:pt idx="21">
                  <c:v>18880.0</c:v>
                </c:pt>
                <c:pt idx="22">
                  <c:v>16323.0</c:v>
                </c:pt>
                <c:pt idx="23">
                  <c:v>14900.0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'Mar2011'!$S$5</c:f>
              <c:strCache>
                <c:ptCount val="1"/>
                <c:pt idx="0">
                  <c:v>16/Mar/2011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'Mar2011'!$S$7:$S$30</c:f>
              <c:numCache>
                <c:formatCode>#,##0</c:formatCode>
                <c:ptCount val="24"/>
                <c:pt idx="0">
                  <c:v>13700.0</c:v>
                </c:pt>
                <c:pt idx="1">
                  <c:v>13300.0</c:v>
                </c:pt>
                <c:pt idx="2">
                  <c:v>12900.0</c:v>
                </c:pt>
                <c:pt idx="3">
                  <c:v>13100.0</c:v>
                </c:pt>
                <c:pt idx="4">
                  <c:v>13100.0</c:v>
                </c:pt>
                <c:pt idx="5">
                  <c:v>14100.0</c:v>
                </c:pt>
                <c:pt idx="6">
                  <c:v>16200.0</c:v>
                </c:pt>
                <c:pt idx="7">
                  <c:v>17400.0</c:v>
                </c:pt>
                <c:pt idx="8">
                  <c:v>19738.0</c:v>
                </c:pt>
                <c:pt idx="9">
                  <c:v>21032.0</c:v>
                </c:pt>
                <c:pt idx="10">
                  <c:v>21060.0</c:v>
                </c:pt>
                <c:pt idx="11">
                  <c:v>20503.0</c:v>
                </c:pt>
                <c:pt idx="12">
                  <c:v>20068.0</c:v>
                </c:pt>
                <c:pt idx="13">
                  <c:v>19947.0</c:v>
                </c:pt>
                <c:pt idx="14">
                  <c:v>20103.0</c:v>
                </c:pt>
                <c:pt idx="15">
                  <c:v>19468.0</c:v>
                </c:pt>
                <c:pt idx="16">
                  <c:v>18935.0</c:v>
                </c:pt>
                <c:pt idx="17">
                  <c:v>18664.0</c:v>
                </c:pt>
                <c:pt idx="18">
                  <c:v>21080.0</c:v>
                </c:pt>
                <c:pt idx="19">
                  <c:v>22792.0</c:v>
                </c:pt>
                <c:pt idx="20">
                  <c:v>21256.0</c:v>
                </c:pt>
                <c:pt idx="21">
                  <c:v>18661.0</c:v>
                </c:pt>
                <c:pt idx="22">
                  <c:v>16819.0</c:v>
                </c:pt>
                <c:pt idx="23">
                  <c:v>14800.0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'Mar2011'!$T$5</c:f>
              <c:strCache>
                <c:ptCount val="1"/>
                <c:pt idx="0">
                  <c:v>17/Mar/2011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'Mar2011'!$T$7:$T$30</c:f>
              <c:numCache>
                <c:formatCode>#,##0</c:formatCode>
                <c:ptCount val="24"/>
                <c:pt idx="0">
                  <c:v>13600.0</c:v>
                </c:pt>
                <c:pt idx="1">
                  <c:v>13200.0</c:v>
                </c:pt>
                <c:pt idx="2">
                  <c:v>13000.0</c:v>
                </c:pt>
                <c:pt idx="3">
                  <c:v>12800.0</c:v>
                </c:pt>
                <c:pt idx="4">
                  <c:v>12800.0</c:v>
                </c:pt>
                <c:pt idx="5">
                  <c:v>13600.0</c:v>
                </c:pt>
                <c:pt idx="6">
                  <c:v>16200.0</c:v>
                </c:pt>
                <c:pt idx="7">
                  <c:v>18100.0</c:v>
                </c:pt>
                <c:pt idx="8">
                  <c:v>19744.0</c:v>
                </c:pt>
                <c:pt idx="9">
                  <c:v>20034.0</c:v>
                </c:pt>
                <c:pt idx="10">
                  <c:v>20266.0</c:v>
                </c:pt>
                <c:pt idx="11">
                  <c:v>21348.0</c:v>
                </c:pt>
                <c:pt idx="12">
                  <c:v>21071.0</c:v>
                </c:pt>
                <c:pt idx="13">
                  <c:v>20247.0</c:v>
                </c:pt>
                <c:pt idx="14">
                  <c:v>20122.0</c:v>
                </c:pt>
                <c:pt idx="15">
                  <c:v>19757.0</c:v>
                </c:pt>
                <c:pt idx="16">
                  <c:v>19396.0</c:v>
                </c:pt>
                <c:pt idx="17">
                  <c:v>18978.0</c:v>
                </c:pt>
                <c:pt idx="18">
                  <c:v>19806.0</c:v>
                </c:pt>
                <c:pt idx="19">
                  <c:v>22500.0</c:v>
                </c:pt>
                <c:pt idx="20">
                  <c:v>21864.0</c:v>
                </c:pt>
                <c:pt idx="21">
                  <c:v>19860.0</c:v>
                </c:pt>
                <c:pt idx="22">
                  <c:v>17000.0</c:v>
                </c:pt>
                <c:pt idx="23">
                  <c:v>15000.0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'Mar2011'!$U$5</c:f>
              <c:strCache>
                <c:ptCount val="1"/>
                <c:pt idx="0">
                  <c:v>18/Mar/2011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'Mar2011'!$U$7:$U$30</c:f>
              <c:numCache>
                <c:formatCode>#,##0</c:formatCode>
                <c:ptCount val="24"/>
                <c:pt idx="0">
                  <c:v>13600.0</c:v>
                </c:pt>
                <c:pt idx="1">
                  <c:v>12900.0</c:v>
                </c:pt>
                <c:pt idx="2">
                  <c:v>12500.0</c:v>
                </c:pt>
                <c:pt idx="3">
                  <c:v>12300.0</c:v>
                </c:pt>
                <c:pt idx="4">
                  <c:v>13100.0</c:v>
                </c:pt>
                <c:pt idx="5">
                  <c:v>14100.0</c:v>
                </c:pt>
                <c:pt idx="6">
                  <c:v>16500.0</c:v>
                </c:pt>
                <c:pt idx="7">
                  <c:v>17893.0</c:v>
                </c:pt>
                <c:pt idx="8">
                  <c:v>19898.0</c:v>
                </c:pt>
                <c:pt idx="9">
                  <c:v>20956.0</c:v>
                </c:pt>
                <c:pt idx="10">
                  <c:v>20662.0</c:v>
                </c:pt>
                <c:pt idx="11">
                  <c:v>21597.0</c:v>
                </c:pt>
                <c:pt idx="12">
                  <c:v>20866.0</c:v>
                </c:pt>
                <c:pt idx="13">
                  <c:v>20418.0</c:v>
                </c:pt>
                <c:pt idx="14">
                  <c:v>21395.0</c:v>
                </c:pt>
                <c:pt idx="15">
                  <c:v>20971.0</c:v>
                </c:pt>
                <c:pt idx="16">
                  <c:v>19559.0</c:v>
                </c:pt>
                <c:pt idx="17">
                  <c:v>19142.0</c:v>
                </c:pt>
                <c:pt idx="18">
                  <c:v>21041.0</c:v>
                </c:pt>
                <c:pt idx="19">
                  <c:v>22904.0</c:v>
                </c:pt>
                <c:pt idx="20">
                  <c:v>21516.0</c:v>
                </c:pt>
                <c:pt idx="21">
                  <c:v>19489.0</c:v>
                </c:pt>
                <c:pt idx="22">
                  <c:v>17601.0</c:v>
                </c:pt>
                <c:pt idx="23">
                  <c:v>15600.0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'Mar2011'!$X$5</c:f>
              <c:strCache>
                <c:ptCount val="1"/>
                <c:pt idx="0">
                  <c:v>21/Mar/2011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'Mar2011'!$X$7:$X$30</c:f>
              <c:numCache>
                <c:formatCode>#,##0</c:formatCode>
                <c:ptCount val="24"/>
                <c:pt idx="0">
                  <c:v>13572.0</c:v>
                </c:pt>
                <c:pt idx="1">
                  <c:v>13051.0</c:v>
                </c:pt>
                <c:pt idx="2">
                  <c:v>12690.0</c:v>
                </c:pt>
                <c:pt idx="3">
                  <c:v>12685.0</c:v>
                </c:pt>
                <c:pt idx="4">
                  <c:v>12657.0</c:v>
                </c:pt>
                <c:pt idx="5">
                  <c:v>14100.0</c:v>
                </c:pt>
                <c:pt idx="6">
                  <c:v>15900.0</c:v>
                </c:pt>
                <c:pt idx="7">
                  <c:v>17736.0</c:v>
                </c:pt>
                <c:pt idx="8">
                  <c:v>20401.0</c:v>
                </c:pt>
                <c:pt idx="9">
                  <c:v>20583.0</c:v>
                </c:pt>
                <c:pt idx="10">
                  <c:v>20966.0</c:v>
                </c:pt>
                <c:pt idx="11">
                  <c:v>21600.0</c:v>
                </c:pt>
                <c:pt idx="12">
                  <c:v>21022.0</c:v>
                </c:pt>
                <c:pt idx="13">
                  <c:v>20318.0</c:v>
                </c:pt>
                <c:pt idx="14">
                  <c:v>21175.0</c:v>
                </c:pt>
                <c:pt idx="15">
                  <c:v>20995.0</c:v>
                </c:pt>
                <c:pt idx="16">
                  <c:v>19389.0</c:v>
                </c:pt>
                <c:pt idx="17">
                  <c:v>19712.0</c:v>
                </c:pt>
                <c:pt idx="18">
                  <c:v>20660.0</c:v>
                </c:pt>
                <c:pt idx="19">
                  <c:v>22990.0</c:v>
                </c:pt>
                <c:pt idx="20">
                  <c:v>22089.0</c:v>
                </c:pt>
                <c:pt idx="21">
                  <c:v>20470.0</c:v>
                </c:pt>
                <c:pt idx="22">
                  <c:v>17218.0</c:v>
                </c:pt>
                <c:pt idx="23">
                  <c:v>14900.0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'Mar2011'!$Y$5</c:f>
              <c:strCache>
                <c:ptCount val="1"/>
                <c:pt idx="0">
                  <c:v>22/Mar/2011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'Mar2011'!$Y$7:$Y$30</c:f>
              <c:numCache>
                <c:formatCode>#,##0</c:formatCode>
                <c:ptCount val="24"/>
                <c:pt idx="0">
                  <c:v>14200.0</c:v>
                </c:pt>
                <c:pt idx="1">
                  <c:v>13600.0</c:v>
                </c:pt>
                <c:pt idx="2">
                  <c:v>13300.0</c:v>
                </c:pt>
                <c:pt idx="3">
                  <c:v>13100.0</c:v>
                </c:pt>
                <c:pt idx="4">
                  <c:v>13100.0</c:v>
                </c:pt>
                <c:pt idx="5">
                  <c:v>14700.0</c:v>
                </c:pt>
                <c:pt idx="6">
                  <c:v>16000.0</c:v>
                </c:pt>
                <c:pt idx="7">
                  <c:v>0.0</c:v>
                </c:pt>
                <c:pt idx="8">
                  <c:v>3600.0</c:v>
                </c:pt>
                <c:pt idx="9">
                  <c:v>13700.0</c:v>
                </c:pt>
                <c:pt idx="10">
                  <c:v>18600.0</c:v>
                </c:pt>
                <c:pt idx="11">
                  <c:v>19428.0</c:v>
                </c:pt>
                <c:pt idx="12">
                  <c:v>18400.0</c:v>
                </c:pt>
                <c:pt idx="13">
                  <c:v>15400.0</c:v>
                </c:pt>
                <c:pt idx="14">
                  <c:v>20540.0</c:v>
                </c:pt>
                <c:pt idx="15">
                  <c:v>21286.0</c:v>
                </c:pt>
                <c:pt idx="16">
                  <c:v>20264.0</c:v>
                </c:pt>
                <c:pt idx="17">
                  <c:v>19562.0</c:v>
                </c:pt>
                <c:pt idx="18">
                  <c:v>21513.0</c:v>
                </c:pt>
                <c:pt idx="19">
                  <c:v>23280.0</c:v>
                </c:pt>
                <c:pt idx="20">
                  <c:v>21758.0</c:v>
                </c:pt>
                <c:pt idx="21">
                  <c:v>19770.0</c:v>
                </c:pt>
                <c:pt idx="22">
                  <c:v>16444.0</c:v>
                </c:pt>
                <c:pt idx="23">
                  <c:v>15500.0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'Mar2011'!$Z$5</c:f>
              <c:strCache>
                <c:ptCount val="1"/>
                <c:pt idx="0">
                  <c:v>23/Mar/2011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'Mar2011'!$Z$7:$Z$30</c:f>
              <c:numCache>
                <c:formatCode>#,##0</c:formatCode>
                <c:ptCount val="24"/>
                <c:pt idx="0">
                  <c:v>14200.0</c:v>
                </c:pt>
                <c:pt idx="1">
                  <c:v>13600.0</c:v>
                </c:pt>
                <c:pt idx="2">
                  <c:v>12800.0</c:v>
                </c:pt>
                <c:pt idx="3">
                  <c:v>12700.0</c:v>
                </c:pt>
                <c:pt idx="4">
                  <c:v>12800.0</c:v>
                </c:pt>
                <c:pt idx="5">
                  <c:v>13600.0</c:v>
                </c:pt>
                <c:pt idx="6">
                  <c:v>15400.0</c:v>
                </c:pt>
                <c:pt idx="7">
                  <c:v>18007.0</c:v>
                </c:pt>
                <c:pt idx="8">
                  <c:v>19619.0</c:v>
                </c:pt>
                <c:pt idx="9">
                  <c:v>20305.0</c:v>
                </c:pt>
                <c:pt idx="10">
                  <c:v>21334.0</c:v>
                </c:pt>
                <c:pt idx="11">
                  <c:v>22430.0</c:v>
                </c:pt>
                <c:pt idx="12">
                  <c:v>21473.0</c:v>
                </c:pt>
                <c:pt idx="13">
                  <c:v>20735.0</c:v>
                </c:pt>
                <c:pt idx="14">
                  <c:v>21165.0</c:v>
                </c:pt>
                <c:pt idx="15">
                  <c:v>20894.0</c:v>
                </c:pt>
                <c:pt idx="16">
                  <c:v>20056.0</c:v>
                </c:pt>
                <c:pt idx="17">
                  <c:v>19671.0</c:v>
                </c:pt>
                <c:pt idx="18">
                  <c:v>21391.0</c:v>
                </c:pt>
                <c:pt idx="19">
                  <c:v>23892.0</c:v>
                </c:pt>
                <c:pt idx="20">
                  <c:v>22662.0</c:v>
                </c:pt>
                <c:pt idx="21">
                  <c:v>20084.0</c:v>
                </c:pt>
                <c:pt idx="22">
                  <c:v>14434.0</c:v>
                </c:pt>
                <c:pt idx="23">
                  <c:v>14163.0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'Mar2011'!$AA$5</c:f>
              <c:strCache>
                <c:ptCount val="1"/>
                <c:pt idx="0">
                  <c:v>24/Mar/2011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'Mar2011'!$AA$7:$AA$30</c:f>
              <c:numCache>
                <c:formatCode>#,##0</c:formatCode>
                <c:ptCount val="24"/>
                <c:pt idx="0">
                  <c:v>13164.0</c:v>
                </c:pt>
                <c:pt idx="1">
                  <c:v>13587.0</c:v>
                </c:pt>
                <c:pt idx="2">
                  <c:v>13286.0</c:v>
                </c:pt>
                <c:pt idx="3">
                  <c:v>13083.0</c:v>
                </c:pt>
                <c:pt idx="4">
                  <c:v>13388.0</c:v>
                </c:pt>
                <c:pt idx="5">
                  <c:v>14063.0</c:v>
                </c:pt>
                <c:pt idx="6">
                  <c:v>16300.0</c:v>
                </c:pt>
                <c:pt idx="7">
                  <c:v>18574.0</c:v>
                </c:pt>
                <c:pt idx="8">
                  <c:v>20165.0</c:v>
                </c:pt>
                <c:pt idx="9">
                  <c:v>21241.0</c:v>
                </c:pt>
                <c:pt idx="10">
                  <c:v>21441.0</c:v>
                </c:pt>
                <c:pt idx="11">
                  <c:v>22020.0</c:v>
                </c:pt>
                <c:pt idx="12">
                  <c:v>21349.0</c:v>
                </c:pt>
                <c:pt idx="13">
                  <c:v>21053.0</c:v>
                </c:pt>
                <c:pt idx="14">
                  <c:v>21182.0</c:v>
                </c:pt>
                <c:pt idx="15">
                  <c:v>21140.0</c:v>
                </c:pt>
                <c:pt idx="16">
                  <c:v>19950.0</c:v>
                </c:pt>
                <c:pt idx="17">
                  <c:v>19180.0</c:v>
                </c:pt>
                <c:pt idx="18">
                  <c:v>21606.0</c:v>
                </c:pt>
                <c:pt idx="19">
                  <c:v>23571.0</c:v>
                </c:pt>
                <c:pt idx="20">
                  <c:v>22389.0</c:v>
                </c:pt>
                <c:pt idx="21">
                  <c:v>21986.0</c:v>
                </c:pt>
                <c:pt idx="22">
                  <c:v>17162.0</c:v>
                </c:pt>
                <c:pt idx="23">
                  <c:v>15460.0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'Mar2011'!$AB$5</c:f>
              <c:strCache>
                <c:ptCount val="1"/>
                <c:pt idx="0">
                  <c:v>25/Mar/2011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'Mar2011'!$AB$7:$AB$30</c:f>
              <c:numCache>
                <c:formatCode>#,##0</c:formatCode>
                <c:ptCount val="24"/>
                <c:pt idx="0">
                  <c:v>14309.0</c:v>
                </c:pt>
                <c:pt idx="1">
                  <c:v>13303.0</c:v>
                </c:pt>
                <c:pt idx="2">
                  <c:v>13076.0</c:v>
                </c:pt>
                <c:pt idx="3">
                  <c:v>13077.0</c:v>
                </c:pt>
                <c:pt idx="4">
                  <c:v>13273.0</c:v>
                </c:pt>
                <c:pt idx="5">
                  <c:v>13878.0</c:v>
                </c:pt>
                <c:pt idx="6">
                  <c:v>15199.0</c:v>
                </c:pt>
                <c:pt idx="7">
                  <c:v>17400.0</c:v>
                </c:pt>
                <c:pt idx="8">
                  <c:v>19158.0</c:v>
                </c:pt>
                <c:pt idx="9">
                  <c:v>19291.0</c:v>
                </c:pt>
                <c:pt idx="10">
                  <c:v>19772.0</c:v>
                </c:pt>
                <c:pt idx="11">
                  <c:v>20259.0</c:v>
                </c:pt>
                <c:pt idx="12">
                  <c:v>18577.0</c:v>
                </c:pt>
                <c:pt idx="13">
                  <c:v>19551.0</c:v>
                </c:pt>
                <c:pt idx="14">
                  <c:v>19306.0</c:v>
                </c:pt>
                <c:pt idx="15">
                  <c:v>18844.0</c:v>
                </c:pt>
                <c:pt idx="16">
                  <c:v>17798.0</c:v>
                </c:pt>
                <c:pt idx="17">
                  <c:v>17186.0</c:v>
                </c:pt>
                <c:pt idx="18">
                  <c:v>17290.0</c:v>
                </c:pt>
                <c:pt idx="19">
                  <c:v>17592.0</c:v>
                </c:pt>
                <c:pt idx="20">
                  <c:v>17002.0</c:v>
                </c:pt>
                <c:pt idx="21">
                  <c:v>17588.0</c:v>
                </c:pt>
                <c:pt idx="22">
                  <c:v>17395.0</c:v>
                </c:pt>
                <c:pt idx="23">
                  <c:v>16789.0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'Mar2011'!$AE$5</c:f>
              <c:strCache>
                <c:ptCount val="1"/>
                <c:pt idx="0">
                  <c:v>28/Mar/2011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'Mar2011'!$AE$7:$AE$30</c:f>
              <c:numCache>
                <c:formatCode>#,##0</c:formatCode>
                <c:ptCount val="24"/>
                <c:pt idx="0">
                  <c:v>13766.0</c:v>
                </c:pt>
                <c:pt idx="1">
                  <c:v>13056.0</c:v>
                </c:pt>
                <c:pt idx="2">
                  <c:v>13059.0</c:v>
                </c:pt>
                <c:pt idx="3">
                  <c:v>12749.0</c:v>
                </c:pt>
                <c:pt idx="4">
                  <c:v>12651.0</c:v>
                </c:pt>
                <c:pt idx="5">
                  <c:v>14256.0</c:v>
                </c:pt>
                <c:pt idx="6">
                  <c:v>15479.0</c:v>
                </c:pt>
                <c:pt idx="7">
                  <c:v>16969.0</c:v>
                </c:pt>
                <c:pt idx="8">
                  <c:v>17015.0</c:v>
                </c:pt>
                <c:pt idx="9">
                  <c:v>17264.0</c:v>
                </c:pt>
                <c:pt idx="10">
                  <c:v>17601.0</c:v>
                </c:pt>
                <c:pt idx="11">
                  <c:v>17842.0</c:v>
                </c:pt>
                <c:pt idx="12">
                  <c:v>16269.0</c:v>
                </c:pt>
                <c:pt idx="13">
                  <c:v>16721.0</c:v>
                </c:pt>
                <c:pt idx="14">
                  <c:v>16922.0</c:v>
                </c:pt>
                <c:pt idx="15">
                  <c:v>16562.0</c:v>
                </c:pt>
                <c:pt idx="16">
                  <c:v>15075.0</c:v>
                </c:pt>
                <c:pt idx="17">
                  <c:v>13273.0</c:v>
                </c:pt>
                <c:pt idx="18">
                  <c:v>15192.0</c:v>
                </c:pt>
                <c:pt idx="19">
                  <c:v>15296.0</c:v>
                </c:pt>
                <c:pt idx="20">
                  <c:v>16068.0</c:v>
                </c:pt>
                <c:pt idx="21">
                  <c:v>16743.0</c:v>
                </c:pt>
                <c:pt idx="22">
                  <c:v>16246.0</c:v>
                </c:pt>
                <c:pt idx="23">
                  <c:v>15762.0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'Mar2011'!$AF$5</c:f>
              <c:strCache>
                <c:ptCount val="1"/>
                <c:pt idx="0">
                  <c:v>29/Mar/2011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'Mar2011'!$AF$7:$AF$30</c:f>
              <c:numCache>
                <c:formatCode>#,##0</c:formatCode>
                <c:ptCount val="24"/>
                <c:pt idx="0">
                  <c:v>13178.0</c:v>
                </c:pt>
                <c:pt idx="1">
                  <c:v>13570.0</c:v>
                </c:pt>
                <c:pt idx="2">
                  <c:v>13373.0</c:v>
                </c:pt>
                <c:pt idx="3">
                  <c:v>13169.0</c:v>
                </c:pt>
                <c:pt idx="4">
                  <c:v>13076.0</c:v>
                </c:pt>
                <c:pt idx="5">
                  <c:v>14148.0</c:v>
                </c:pt>
                <c:pt idx="6">
                  <c:v>15863.0</c:v>
                </c:pt>
                <c:pt idx="7">
                  <c:v>15155.0</c:v>
                </c:pt>
                <c:pt idx="8">
                  <c:v>16971.0</c:v>
                </c:pt>
                <c:pt idx="9">
                  <c:v>18501.0</c:v>
                </c:pt>
                <c:pt idx="10">
                  <c:v>17623.0</c:v>
                </c:pt>
                <c:pt idx="11">
                  <c:v>19479.0</c:v>
                </c:pt>
                <c:pt idx="12">
                  <c:v>14448.0</c:v>
                </c:pt>
                <c:pt idx="13">
                  <c:v>14001.0</c:v>
                </c:pt>
                <c:pt idx="14">
                  <c:v>14775.0</c:v>
                </c:pt>
                <c:pt idx="15">
                  <c:v>13261.0</c:v>
                </c:pt>
                <c:pt idx="16">
                  <c:v>11465.0</c:v>
                </c:pt>
                <c:pt idx="17">
                  <c:v>12289.0</c:v>
                </c:pt>
                <c:pt idx="18">
                  <c:v>14426.0</c:v>
                </c:pt>
                <c:pt idx="19">
                  <c:v>18912.0</c:v>
                </c:pt>
                <c:pt idx="20">
                  <c:v>20876.0</c:v>
                </c:pt>
                <c:pt idx="21">
                  <c:v>20589.0</c:v>
                </c:pt>
                <c:pt idx="22">
                  <c:v>17456.0</c:v>
                </c:pt>
                <c:pt idx="23">
                  <c:v>15700.0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'Mar2011'!$AP$4:$AP$5</c:f>
              <c:strCache>
                <c:ptCount val="1"/>
                <c:pt idx="0">
                  <c:v>Máxima dias Semana</c:v>
                </c:pt>
              </c:strCache>
            </c:strRef>
          </c:tx>
          <c:val>
            <c:numRef>
              <c:f>'Mar2011'!$AP$7:$AP$30</c:f>
              <c:numCache>
                <c:formatCode>#,##0</c:formatCode>
                <c:ptCount val="24"/>
                <c:pt idx="0">
                  <c:v>14727.0</c:v>
                </c:pt>
                <c:pt idx="1">
                  <c:v>14100.0</c:v>
                </c:pt>
                <c:pt idx="2">
                  <c:v>14000.0</c:v>
                </c:pt>
                <c:pt idx="3">
                  <c:v>13900.0</c:v>
                </c:pt>
                <c:pt idx="4">
                  <c:v>13700.0</c:v>
                </c:pt>
                <c:pt idx="5">
                  <c:v>14700.0</c:v>
                </c:pt>
                <c:pt idx="6">
                  <c:v>16900.0</c:v>
                </c:pt>
                <c:pt idx="7">
                  <c:v>18848.0</c:v>
                </c:pt>
                <c:pt idx="8">
                  <c:v>20401.0</c:v>
                </c:pt>
                <c:pt idx="9">
                  <c:v>21241.0</c:v>
                </c:pt>
                <c:pt idx="10">
                  <c:v>21441.0</c:v>
                </c:pt>
                <c:pt idx="11">
                  <c:v>22430.0</c:v>
                </c:pt>
                <c:pt idx="12">
                  <c:v>21473.0</c:v>
                </c:pt>
                <c:pt idx="13">
                  <c:v>21053.0</c:v>
                </c:pt>
                <c:pt idx="14">
                  <c:v>21395.0</c:v>
                </c:pt>
                <c:pt idx="15">
                  <c:v>21286.0</c:v>
                </c:pt>
                <c:pt idx="16">
                  <c:v>21300.0</c:v>
                </c:pt>
                <c:pt idx="17">
                  <c:v>19712.0</c:v>
                </c:pt>
                <c:pt idx="18">
                  <c:v>22200.0</c:v>
                </c:pt>
                <c:pt idx="19">
                  <c:v>23892.0</c:v>
                </c:pt>
                <c:pt idx="20">
                  <c:v>22662.0</c:v>
                </c:pt>
                <c:pt idx="21">
                  <c:v>21986.0</c:v>
                </c:pt>
                <c:pt idx="22">
                  <c:v>18322.0</c:v>
                </c:pt>
                <c:pt idx="23">
                  <c:v>16789.0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'Mar2011'!$AG$5</c:f>
              <c:strCache>
                <c:ptCount val="1"/>
                <c:pt idx="0">
                  <c:v>30/Mar/2011</c:v>
                </c:pt>
              </c:strCache>
            </c:strRef>
          </c:tx>
          <c:val>
            <c:numRef>
              <c:f>'Mar2011'!$AG$7:$AG$30</c:f>
              <c:numCache>
                <c:formatCode>#,##0</c:formatCode>
                <c:ptCount val="24"/>
                <c:pt idx="0">
                  <c:v>14727.0</c:v>
                </c:pt>
                <c:pt idx="1">
                  <c:v>14100.0</c:v>
                </c:pt>
                <c:pt idx="2">
                  <c:v>14000.0</c:v>
                </c:pt>
                <c:pt idx="3">
                  <c:v>13900.0</c:v>
                </c:pt>
                <c:pt idx="4">
                  <c:v>13700.0</c:v>
                </c:pt>
                <c:pt idx="5">
                  <c:v>14200.0</c:v>
                </c:pt>
                <c:pt idx="6">
                  <c:v>14200.0</c:v>
                </c:pt>
                <c:pt idx="7">
                  <c:v>13100.0</c:v>
                </c:pt>
                <c:pt idx="8">
                  <c:v>15500.0</c:v>
                </c:pt>
                <c:pt idx="9">
                  <c:v>15700.0</c:v>
                </c:pt>
                <c:pt idx="10">
                  <c:v>16400.0</c:v>
                </c:pt>
                <c:pt idx="11">
                  <c:v>20200.0</c:v>
                </c:pt>
                <c:pt idx="12">
                  <c:v>20200.0</c:v>
                </c:pt>
                <c:pt idx="13">
                  <c:v>20700.0</c:v>
                </c:pt>
                <c:pt idx="14">
                  <c:v>21100.0</c:v>
                </c:pt>
                <c:pt idx="15">
                  <c:v>20000.0</c:v>
                </c:pt>
                <c:pt idx="16">
                  <c:v>21300.0</c:v>
                </c:pt>
                <c:pt idx="17">
                  <c:v>19400.0</c:v>
                </c:pt>
                <c:pt idx="18">
                  <c:v>20300.0</c:v>
                </c:pt>
                <c:pt idx="19">
                  <c:v>20100.0</c:v>
                </c:pt>
                <c:pt idx="20">
                  <c:v>19600.0</c:v>
                </c:pt>
                <c:pt idx="21">
                  <c:v>18700.0</c:v>
                </c:pt>
                <c:pt idx="22">
                  <c:v>16800.0</c:v>
                </c:pt>
                <c:pt idx="23">
                  <c:v>14800.0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'Mar2011'!$AH$5</c:f>
              <c:strCache>
                <c:ptCount val="1"/>
                <c:pt idx="0">
                  <c:v>31/Mar/2011</c:v>
                </c:pt>
              </c:strCache>
            </c:strRef>
          </c:tx>
          <c:val>
            <c:numRef>
              <c:f>'Mar2011'!$AH$7:$AH$30</c:f>
              <c:numCache>
                <c:formatCode>#,##0</c:formatCode>
                <c:ptCount val="24"/>
                <c:pt idx="0">
                  <c:v>14500.0</c:v>
                </c:pt>
                <c:pt idx="1">
                  <c:v>14000.0</c:v>
                </c:pt>
                <c:pt idx="2">
                  <c:v>13800.0</c:v>
                </c:pt>
                <c:pt idx="3">
                  <c:v>13700.0</c:v>
                </c:pt>
                <c:pt idx="4">
                  <c:v>13500.0</c:v>
                </c:pt>
                <c:pt idx="5">
                  <c:v>14300.0</c:v>
                </c:pt>
                <c:pt idx="6">
                  <c:v>16400.0</c:v>
                </c:pt>
                <c:pt idx="7">
                  <c:v>16700.0</c:v>
                </c:pt>
                <c:pt idx="8">
                  <c:v>17000.0</c:v>
                </c:pt>
                <c:pt idx="9">
                  <c:v>17000.0</c:v>
                </c:pt>
                <c:pt idx="10">
                  <c:v>16800.0</c:v>
                </c:pt>
                <c:pt idx="11">
                  <c:v>17300.0</c:v>
                </c:pt>
                <c:pt idx="12">
                  <c:v>16800.0</c:v>
                </c:pt>
                <c:pt idx="13">
                  <c:v>17100.0</c:v>
                </c:pt>
                <c:pt idx="14">
                  <c:v>16800.0</c:v>
                </c:pt>
                <c:pt idx="15">
                  <c:v>16200.0</c:v>
                </c:pt>
                <c:pt idx="16">
                  <c:v>17900.0</c:v>
                </c:pt>
                <c:pt idx="17">
                  <c:v>19500.0</c:v>
                </c:pt>
                <c:pt idx="18">
                  <c:v>19700.0</c:v>
                </c:pt>
                <c:pt idx="19">
                  <c:v>20600.0</c:v>
                </c:pt>
                <c:pt idx="20">
                  <c:v>20100.0</c:v>
                </c:pt>
                <c:pt idx="21">
                  <c:v>18300.0</c:v>
                </c:pt>
                <c:pt idx="22">
                  <c:v>16800.0</c:v>
                </c:pt>
                <c:pt idx="23">
                  <c:v>14600.0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'Mar2011'!$AI$5</c:f>
              <c:strCache>
                <c:ptCount val="1"/>
                <c:pt idx="0">
                  <c:v>1/Abr/2011</c:v>
                </c:pt>
              </c:strCache>
            </c:strRef>
          </c:tx>
          <c:val>
            <c:numRef>
              <c:f>'Mar2011'!$AI$7:$AI$30</c:f>
            </c:numRef>
          </c:val>
          <c:smooth val="0"/>
        </c:ser>
        <c:ser>
          <c:idx val="26"/>
          <c:order val="26"/>
          <c:tx>
            <c:strRef>
              <c:f>'Mar2011'!$AL$5</c:f>
              <c:strCache>
                <c:ptCount val="1"/>
                <c:pt idx="0">
                  <c:v>4/Abr/2011</c:v>
                </c:pt>
              </c:strCache>
            </c:strRef>
          </c:tx>
          <c:val>
            <c:numRef>
              <c:f>'Mar2011'!$AL$7:$AL$30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136664"/>
        <c:axId val="-2128310104"/>
      </c:lineChart>
      <c:catAx>
        <c:axId val="-2128136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128310104"/>
        <c:crosses val="autoZero"/>
        <c:auto val="1"/>
        <c:lblAlgn val="ctr"/>
        <c:lblOffset val="100"/>
        <c:noMultiLvlLbl val="0"/>
      </c:catAx>
      <c:valAx>
        <c:axId val="-21283101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1281366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-SABADOS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8"/>
          <c:order val="0"/>
          <c:tx>
            <c:strRef>
              <c:f>'Mar2011'!$H$5</c:f>
              <c:strCache>
                <c:ptCount val="1"/>
                <c:pt idx="0">
                  <c:v>5/Mar/2011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'Mar2011'!$H$7:$H$30</c:f>
              <c:numCache>
                <c:formatCode>#,##0</c:formatCode>
                <c:ptCount val="24"/>
                <c:pt idx="0">
                  <c:v>14700.0</c:v>
                </c:pt>
                <c:pt idx="1">
                  <c:v>13500.0</c:v>
                </c:pt>
                <c:pt idx="2">
                  <c:v>13200.0</c:v>
                </c:pt>
                <c:pt idx="3">
                  <c:v>13000.0</c:v>
                </c:pt>
                <c:pt idx="4">
                  <c:v>13100.0</c:v>
                </c:pt>
                <c:pt idx="5">
                  <c:v>13300.0</c:v>
                </c:pt>
                <c:pt idx="6">
                  <c:v>14400.0</c:v>
                </c:pt>
                <c:pt idx="7">
                  <c:v>15300.0</c:v>
                </c:pt>
                <c:pt idx="8">
                  <c:v>17200.0</c:v>
                </c:pt>
                <c:pt idx="9">
                  <c:v>17000.0</c:v>
                </c:pt>
                <c:pt idx="10">
                  <c:v>17518.0</c:v>
                </c:pt>
                <c:pt idx="11">
                  <c:v>17846.0</c:v>
                </c:pt>
                <c:pt idx="12">
                  <c:v>18085.0</c:v>
                </c:pt>
                <c:pt idx="13">
                  <c:v>18967.0</c:v>
                </c:pt>
                <c:pt idx="14">
                  <c:v>16539.0</c:v>
                </c:pt>
                <c:pt idx="15">
                  <c:v>16109.0</c:v>
                </c:pt>
                <c:pt idx="16">
                  <c:v>16944.0</c:v>
                </c:pt>
                <c:pt idx="17">
                  <c:v>14700.0</c:v>
                </c:pt>
                <c:pt idx="18">
                  <c:v>19600.0</c:v>
                </c:pt>
                <c:pt idx="19">
                  <c:v>21600.0</c:v>
                </c:pt>
                <c:pt idx="20">
                  <c:v>20400.0</c:v>
                </c:pt>
                <c:pt idx="21">
                  <c:v>19300.0</c:v>
                </c:pt>
                <c:pt idx="22">
                  <c:v>17100.0</c:v>
                </c:pt>
                <c:pt idx="23">
                  <c:v>15200.0</c:v>
                </c:pt>
              </c:numCache>
            </c:numRef>
          </c:val>
          <c:smooth val="0"/>
        </c:ser>
        <c:ser>
          <c:idx val="19"/>
          <c:order val="1"/>
          <c:tx>
            <c:strRef>
              <c:f>'Mar2011'!$O$5</c:f>
              <c:strCache>
                <c:ptCount val="1"/>
                <c:pt idx="0">
                  <c:v>12/Mar/2011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'Mar2011'!$O$7:$O$30</c:f>
              <c:numCache>
                <c:formatCode>#,##0</c:formatCode>
                <c:ptCount val="24"/>
                <c:pt idx="0">
                  <c:v>14500.0</c:v>
                </c:pt>
                <c:pt idx="1">
                  <c:v>13800.0</c:v>
                </c:pt>
                <c:pt idx="2">
                  <c:v>13600.0</c:v>
                </c:pt>
                <c:pt idx="3">
                  <c:v>13400.0</c:v>
                </c:pt>
                <c:pt idx="4">
                  <c:v>13400.0</c:v>
                </c:pt>
                <c:pt idx="5">
                  <c:v>13900.0</c:v>
                </c:pt>
                <c:pt idx="6">
                  <c:v>14300.0</c:v>
                </c:pt>
                <c:pt idx="7">
                  <c:v>15200.0</c:v>
                </c:pt>
                <c:pt idx="8">
                  <c:v>17300.0</c:v>
                </c:pt>
                <c:pt idx="9">
                  <c:v>18600.0</c:v>
                </c:pt>
                <c:pt idx="10">
                  <c:v>18700.0</c:v>
                </c:pt>
                <c:pt idx="11">
                  <c:v>18600.0</c:v>
                </c:pt>
                <c:pt idx="12">
                  <c:v>18800.0</c:v>
                </c:pt>
                <c:pt idx="13">
                  <c:v>18300.0</c:v>
                </c:pt>
                <c:pt idx="14">
                  <c:v>18000.0</c:v>
                </c:pt>
                <c:pt idx="15">
                  <c:v>17700.0</c:v>
                </c:pt>
                <c:pt idx="16">
                  <c:v>18000.0</c:v>
                </c:pt>
                <c:pt idx="17">
                  <c:v>17000.0</c:v>
                </c:pt>
                <c:pt idx="18">
                  <c:v>19584.0</c:v>
                </c:pt>
                <c:pt idx="19">
                  <c:v>22923.0</c:v>
                </c:pt>
                <c:pt idx="20">
                  <c:v>20985.0</c:v>
                </c:pt>
                <c:pt idx="21">
                  <c:v>19126.0</c:v>
                </c:pt>
                <c:pt idx="22">
                  <c:v>18360.0</c:v>
                </c:pt>
                <c:pt idx="23">
                  <c:v>16950.0</c:v>
                </c:pt>
              </c:numCache>
            </c:numRef>
          </c:val>
          <c:smooth val="0"/>
        </c:ser>
        <c:ser>
          <c:idx val="20"/>
          <c:order val="2"/>
          <c:tx>
            <c:strRef>
              <c:f>'Mar2011'!$V$5</c:f>
              <c:strCache>
                <c:ptCount val="1"/>
                <c:pt idx="0">
                  <c:v>19/Mar/2011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'Mar2011'!$V$7:$V$30</c:f>
              <c:numCache>
                <c:formatCode>#,##0</c:formatCode>
                <c:ptCount val="24"/>
                <c:pt idx="0">
                  <c:v>14500.0</c:v>
                </c:pt>
                <c:pt idx="1">
                  <c:v>14500.0</c:v>
                </c:pt>
                <c:pt idx="2">
                  <c:v>14500.0</c:v>
                </c:pt>
                <c:pt idx="3">
                  <c:v>14500.0</c:v>
                </c:pt>
                <c:pt idx="4">
                  <c:v>14500.0</c:v>
                </c:pt>
                <c:pt idx="5">
                  <c:v>14500.0</c:v>
                </c:pt>
                <c:pt idx="6">
                  <c:v>14500.0</c:v>
                </c:pt>
                <c:pt idx="7">
                  <c:v>14500.0</c:v>
                </c:pt>
                <c:pt idx="8">
                  <c:v>14500.0</c:v>
                </c:pt>
                <c:pt idx="9">
                  <c:v>14500.0</c:v>
                </c:pt>
                <c:pt idx="10">
                  <c:v>14500.0</c:v>
                </c:pt>
                <c:pt idx="11">
                  <c:v>14500.0</c:v>
                </c:pt>
                <c:pt idx="12">
                  <c:v>14500.0</c:v>
                </c:pt>
                <c:pt idx="13">
                  <c:v>14500.0</c:v>
                </c:pt>
                <c:pt idx="14">
                  <c:v>14500.0</c:v>
                </c:pt>
                <c:pt idx="15">
                  <c:v>14500.0</c:v>
                </c:pt>
                <c:pt idx="16">
                  <c:v>14500.0</c:v>
                </c:pt>
                <c:pt idx="17">
                  <c:v>14500.0</c:v>
                </c:pt>
                <c:pt idx="18">
                  <c:v>14500.0</c:v>
                </c:pt>
                <c:pt idx="19">
                  <c:v>14500.0</c:v>
                </c:pt>
                <c:pt idx="20">
                  <c:v>14500.0</c:v>
                </c:pt>
                <c:pt idx="21">
                  <c:v>14500.0</c:v>
                </c:pt>
                <c:pt idx="22">
                  <c:v>14500.0</c:v>
                </c:pt>
                <c:pt idx="23">
                  <c:v>14500.0</c:v>
                </c:pt>
              </c:numCache>
            </c:numRef>
          </c:val>
          <c:smooth val="0"/>
        </c:ser>
        <c:ser>
          <c:idx val="21"/>
          <c:order val="3"/>
          <c:tx>
            <c:strRef>
              <c:f>'Mar2011'!$AC$5</c:f>
              <c:strCache>
                <c:ptCount val="1"/>
                <c:pt idx="0">
                  <c:v>26/Mar/2011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'Mar2011'!$AC$7:$AC$30</c:f>
              <c:numCache>
                <c:formatCode>#,##0</c:formatCode>
                <c:ptCount val="24"/>
                <c:pt idx="0">
                  <c:v>14366.0</c:v>
                </c:pt>
                <c:pt idx="1">
                  <c:v>13902.0</c:v>
                </c:pt>
                <c:pt idx="2">
                  <c:v>13485.0</c:v>
                </c:pt>
                <c:pt idx="3">
                  <c:v>13237.0</c:v>
                </c:pt>
                <c:pt idx="4">
                  <c:v>13339.0</c:v>
                </c:pt>
                <c:pt idx="5">
                  <c:v>13725.0</c:v>
                </c:pt>
                <c:pt idx="6">
                  <c:v>14678.0</c:v>
                </c:pt>
                <c:pt idx="7">
                  <c:v>15572.0</c:v>
                </c:pt>
                <c:pt idx="8">
                  <c:v>17006.0</c:v>
                </c:pt>
                <c:pt idx="9">
                  <c:v>17488.0</c:v>
                </c:pt>
                <c:pt idx="10">
                  <c:v>18173.0</c:v>
                </c:pt>
                <c:pt idx="11">
                  <c:v>19059.0</c:v>
                </c:pt>
                <c:pt idx="12">
                  <c:v>18979.0</c:v>
                </c:pt>
                <c:pt idx="13">
                  <c:v>18618.0</c:v>
                </c:pt>
                <c:pt idx="14">
                  <c:v>17728.0</c:v>
                </c:pt>
                <c:pt idx="15">
                  <c:v>17008.0</c:v>
                </c:pt>
                <c:pt idx="16">
                  <c:v>17594.0</c:v>
                </c:pt>
                <c:pt idx="17">
                  <c:v>16796.0</c:v>
                </c:pt>
                <c:pt idx="18">
                  <c:v>17540.0</c:v>
                </c:pt>
                <c:pt idx="19">
                  <c:v>18283.0</c:v>
                </c:pt>
                <c:pt idx="20">
                  <c:v>17787.0</c:v>
                </c:pt>
                <c:pt idx="21">
                  <c:v>18047.0</c:v>
                </c:pt>
                <c:pt idx="22">
                  <c:v>16859.0</c:v>
                </c:pt>
                <c:pt idx="23">
                  <c:v>15972.0</c:v>
                </c:pt>
              </c:numCache>
            </c:numRef>
          </c:val>
          <c:smooth val="0"/>
        </c:ser>
        <c:ser>
          <c:idx val="22"/>
          <c:order val="4"/>
          <c:tx>
            <c:strRef>
              <c:f>'Mar2011'!$AQ$4:$AQ$5</c:f>
              <c:strCache>
                <c:ptCount val="1"/>
                <c:pt idx="0">
                  <c:v>Máxima Sabads</c:v>
                </c:pt>
              </c:strCache>
            </c:strRef>
          </c:tx>
          <c:val>
            <c:numRef>
              <c:f>'Mar2011'!$AQ$7:$AQ$30</c:f>
              <c:numCache>
                <c:formatCode>#,##0</c:formatCode>
                <c:ptCount val="24"/>
                <c:pt idx="0">
                  <c:v>14700.0</c:v>
                </c:pt>
                <c:pt idx="1">
                  <c:v>14500.0</c:v>
                </c:pt>
                <c:pt idx="2">
                  <c:v>14500.0</c:v>
                </c:pt>
                <c:pt idx="3">
                  <c:v>14500.0</c:v>
                </c:pt>
                <c:pt idx="4">
                  <c:v>14500.0</c:v>
                </c:pt>
                <c:pt idx="5">
                  <c:v>14500.0</c:v>
                </c:pt>
                <c:pt idx="6">
                  <c:v>14678.0</c:v>
                </c:pt>
                <c:pt idx="7">
                  <c:v>15572.0</c:v>
                </c:pt>
                <c:pt idx="8">
                  <c:v>17300.0</c:v>
                </c:pt>
                <c:pt idx="9">
                  <c:v>18600.0</c:v>
                </c:pt>
                <c:pt idx="10">
                  <c:v>18700.0</c:v>
                </c:pt>
                <c:pt idx="11">
                  <c:v>19059.0</c:v>
                </c:pt>
                <c:pt idx="12">
                  <c:v>18979.0</c:v>
                </c:pt>
                <c:pt idx="13">
                  <c:v>18967.0</c:v>
                </c:pt>
                <c:pt idx="14">
                  <c:v>18000.0</c:v>
                </c:pt>
                <c:pt idx="15">
                  <c:v>17700.0</c:v>
                </c:pt>
                <c:pt idx="16">
                  <c:v>18000.0</c:v>
                </c:pt>
                <c:pt idx="17">
                  <c:v>17000.0</c:v>
                </c:pt>
                <c:pt idx="18">
                  <c:v>19600.0</c:v>
                </c:pt>
                <c:pt idx="19">
                  <c:v>22923.0</c:v>
                </c:pt>
                <c:pt idx="20">
                  <c:v>20985.0</c:v>
                </c:pt>
                <c:pt idx="21">
                  <c:v>19300.0</c:v>
                </c:pt>
                <c:pt idx="22">
                  <c:v>18360.0</c:v>
                </c:pt>
                <c:pt idx="23">
                  <c:v>16950.0</c:v>
                </c:pt>
              </c:numCache>
            </c:numRef>
          </c:val>
          <c:smooth val="0"/>
        </c:ser>
        <c:ser>
          <c:idx val="0"/>
          <c:order val="5"/>
          <c:tx>
            <c:strRef>
              <c:f>'Mar2011'!$AJ$5</c:f>
              <c:strCache>
                <c:ptCount val="1"/>
                <c:pt idx="0">
                  <c:v>2/Abr/2011</c:v>
                </c:pt>
              </c:strCache>
            </c:strRef>
          </c:tx>
          <c:val>
            <c:numRef>
              <c:f>'Mar2011'!$AJ$7:$AJ$30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288600"/>
        <c:axId val="-2128285400"/>
      </c:lineChart>
      <c:catAx>
        <c:axId val="-2128288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128285400"/>
        <c:crosses val="autoZero"/>
        <c:auto val="1"/>
        <c:lblAlgn val="ctr"/>
        <c:lblOffset val="100"/>
        <c:noMultiLvlLbl val="0"/>
      </c:catAx>
      <c:valAx>
        <c:axId val="-21282854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1282886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-DOMINGOS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'Mar2011'!$B$5</c:f>
              <c:strCache>
                <c:ptCount val="1"/>
                <c:pt idx="0">
                  <c:v>1/Ago/2010</c:v>
                </c:pt>
              </c:strCache>
            </c:strRef>
          </c:tx>
          <c:val>
            <c:numRef>
              <c:f>'Mar2011'!$B$7:$B$30</c:f>
            </c:numRef>
          </c:val>
          <c:smooth val="0"/>
        </c:ser>
        <c:ser>
          <c:idx val="18"/>
          <c:order val="1"/>
          <c:tx>
            <c:strRef>
              <c:f>'Mar2011'!$I$5</c:f>
              <c:strCache>
                <c:ptCount val="1"/>
                <c:pt idx="0">
                  <c:v>6/Mar/2011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'Mar2011'!$I$7:$I$30</c:f>
              <c:numCache>
                <c:formatCode>#,##0</c:formatCode>
                <c:ptCount val="24"/>
                <c:pt idx="0">
                  <c:v>14100.0</c:v>
                </c:pt>
                <c:pt idx="1">
                  <c:v>13200.0</c:v>
                </c:pt>
                <c:pt idx="2">
                  <c:v>13000.0</c:v>
                </c:pt>
                <c:pt idx="3">
                  <c:v>12800.0</c:v>
                </c:pt>
                <c:pt idx="4">
                  <c:v>12800.0</c:v>
                </c:pt>
                <c:pt idx="5">
                  <c:v>12800.0</c:v>
                </c:pt>
                <c:pt idx="6">
                  <c:v>12900.0</c:v>
                </c:pt>
                <c:pt idx="7">
                  <c:v>13900.0</c:v>
                </c:pt>
                <c:pt idx="8">
                  <c:v>15200.0</c:v>
                </c:pt>
                <c:pt idx="9">
                  <c:v>16900.0</c:v>
                </c:pt>
                <c:pt idx="10">
                  <c:v>16600.0</c:v>
                </c:pt>
                <c:pt idx="11">
                  <c:v>16900.0</c:v>
                </c:pt>
                <c:pt idx="12">
                  <c:v>16839.0</c:v>
                </c:pt>
                <c:pt idx="13">
                  <c:v>16740.0</c:v>
                </c:pt>
                <c:pt idx="14">
                  <c:v>16200.0</c:v>
                </c:pt>
                <c:pt idx="15">
                  <c:v>15900.0</c:v>
                </c:pt>
                <c:pt idx="16">
                  <c:v>15300.0</c:v>
                </c:pt>
                <c:pt idx="17">
                  <c:v>15400.0</c:v>
                </c:pt>
                <c:pt idx="18">
                  <c:v>18691.0</c:v>
                </c:pt>
                <c:pt idx="19">
                  <c:v>20674.0</c:v>
                </c:pt>
                <c:pt idx="20">
                  <c:v>19882.0</c:v>
                </c:pt>
                <c:pt idx="21">
                  <c:v>18475.0</c:v>
                </c:pt>
                <c:pt idx="22">
                  <c:v>16300.0</c:v>
                </c:pt>
                <c:pt idx="23">
                  <c:v>14700.0</c:v>
                </c:pt>
              </c:numCache>
            </c:numRef>
          </c:val>
          <c:smooth val="0"/>
        </c:ser>
        <c:ser>
          <c:idx val="19"/>
          <c:order val="2"/>
          <c:tx>
            <c:strRef>
              <c:f>'Mar2011'!$P$5</c:f>
              <c:strCache>
                <c:ptCount val="1"/>
                <c:pt idx="0">
                  <c:v>13/Mar/2011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'Mar2011'!$P$7:$P$30</c:f>
              <c:numCache>
                <c:formatCode>#,##0</c:formatCode>
                <c:ptCount val="24"/>
                <c:pt idx="0">
                  <c:v>14096.0</c:v>
                </c:pt>
                <c:pt idx="1">
                  <c:v>14496.0</c:v>
                </c:pt>
                <c:pt idx="2">
                  <c:v>13683.0</c:v>
                </c:pt>
                <c:pt idx="3">
                  <c:v>13276.0</c:v>
                </c:pt>
                <c:pt idx="4">
                  <c:v>13080.0</c:v>
                </c:pt>
                <c:pt idx="5">
                  <c:v>13500.0</c:v>
                </c:pt>
                <c:pt idx="6">
                  <c:v>13350.0</c:v>
                </c:pt>
                <c:pt idx="7">
                  <c:v>14055.0</c:v>
                </c:pt>
                <c:pt idx="8">
                  <c:v>15861.0</c:v>
                </c:pt>
                <c:pt idx="9">
                  <c:v>16257.0</c:v>
                </c:pt>
                <c:pt idx="10">
                  <c:v>16763.0</c:v>
                </c:pt>
                <c:pt idx="11">
                  <c:v>17052.0</c:v>
                </c:pt>
                <c:pt idx="12">
                  <c:v>17363.0</c:v>
                </c:pt>
                <c:pt idx="13">
                  <c:v>17049.0</c:v>
                </c:pt>
                <c:pt idx="14">
                  <c:v>16085.0</c:v>
                </c:pt>
                <c:pt idx="15">
                  <c:v>16400.0</c:v>
                </c:pt>
                <c:pt idx="16">
                  <c:v>16500.0</c:v>
                </c:pt>
                <c:pt idx="17">
                  <c:v>15700.0</c:v>
                </c:pt>
                <c:pt idx="18">
                  <c:v>19711.0</c:v>
                </c:pt>
                <c:pt idx="19">
                  <c:v>21366.0</c:v>
                </c:pt>
                <c:pt idx="20">
                  <c:v>20773.0</c:v>
                </c:pt>
                <c:pt idx="21">
                  <c:v>18724.0</c:v>
                </c:pt>
                <c:pt idx="22">
                  <c:v>17100.0</c:v>
                </c:pt>
                <c:pt idx="23">
                  <c:v>14877.0</c:v>
                </c:pt>
              </c:numCache>
            </c:numRef>
          </c:val>
          <c:smooth val="0"/>
        </c:ser>
        <c:ser>
          <c:idx val="20"/>
          <c:order val="3"/>
          <c:tx>
            <c:strRef>
              <c:f>'Mar2011'!$W$5</c:f>
              <c:strCache>
                <c:ptCount val="1"/>
                <c:pt idx="0">
                  <c:v>20/Mar/2011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'Mar2011'!$W$7:$W$30</c:f>
              <c:numCache>
                <c:formatCode>#,##0</c:formatCode>
                <c:ptCount val="24"/>
                <c:pt idx="0">
                  <c:v>14400.0</c:v>
                </c:pt>
                <c:pt idx="1">
                  <c:v>13900.0</c:v>
                </c:pt>
                <c:pt idx="2">
                  <c:v>13600.0</c:v>
                </c:pt>
                <c:pt idx="3">
                  <c:v>13300.0</c:v>
                </c:pt>
                <c:pt idx="4">
                  <c:v>13000.0</c:v>
                </c:pt>
                <c:pt idx="5">
                  <c:v>12700.0</c:v>
                </c:pt>
                <c:pt idx="6">
                  <c:v>12800.0</c:v>
                </c:pt>
                <c:pt idx="7">
                  <c:v>14100.0</c:v>
                </c:pt>
                <c:pt idx="8">
                  <c:v>15400.0</c:v>
                </c:pt>
                <c:pt idx="9">
                  <c:v>16500.0</c:v>
                </c:pt>
                <c:pt idx="10">
                  <c:v>16800.0</c:v>
                </c:pt>
                <c:pt idx="11">
                  <c:v>17000.0</c:v>
                </c:pt>
                <c:pt idx="12">
                  <c:v>17100.0</c:v>
                </c:pt>
                <c:pt idx="13">
                  <c:v>16800.0</c:v>
                </c:pt>
                <c:pt idx="14">
                  <c:v>16600.0</c:v>
                </c:pt>
                <c:pt idx="15">
                  <c:v>16300.0</c:v>
                </c:pt>
                <c:pt idx="16">
                  <c:v>16000.0</c:v>
                </c:pt>
                <c:pt idx="17">
                  <c:v>16400.0</c:v>
                </c:pt>
                <c:pt idx="18">
                  <c:v>20250.0</c:v>
                </c:pt>
                <c:pt idx="19">
                  <c:v>21411.0</c:v>
                </c:pt>
                <c:pt idx="20">
                  <c:v>20699.0</c:v>
                </c:pt>
                <c:pt idx="21">
                  <c:v>18600.0</c:v>
                </c:pt>
                <c:pt idx="22">
                  <c:v>16526.0</c:v>
                </c:pt>
                <c:pt idx="23">
                  <c:v>14574.0</c:v>
                </c:pt>
              </c:numCache>
            </c:numRef>
          </c:val>
          <c:smooth val="0"/>
        </c:ser>
        <c:ser>
          <c:idx val="21"/>
          <c:order val="4"/>
          <c:tx>
            <c:strRef>
              <c:f>'Mar2011'!$AD$5</c:f>
              <c:strCache>
                <c:ptCount val="1"/>
                <c:pt idx="0">
                  <c:v>27/Mar/2011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'Mar2011'!$AD$7:$AD$30</c:f>
              <c:numCache>
                <c:formatCode>#,##0</c:formatCode>
                <c:ptCount val="24"/>
                <c:pt idx="0">
                  <c:v>14690.0</c:v>
                </c:pt>
                <c:pt idx="1">
                  <c:v>13880.0</c:v>
                </c:pt>
                <c:pt idx="2">
                  <c:v>13546.0</c:v>
                </c:pt>
                <c:pt idx="3">
                  <c:v>13367.0</c:v>
                </c:pt>
                <c:pt idx="4">
                  <c:v>12963.0</c:v>
                </c:pt>
                <c:pt idx="5">
                  <c:v>13360.0</c:v>
                </c:pt>
                <c:pt idx="6">
                  <c:v>13350.0</c:v>
                </c:pt>
                <c:pt idx="7">
                  <c:v>15096.0</c:v>
                </c:pt>
                <c:pt idx="8">
                  <c:v>16289.0</c:v>
                </c:pt>
                <c:pt idx="9">
                  <c:v>16779.0</c:v>
                </c:pt>
                <c:pt idx="10">
                  <c:v>16973.0</c:v>
                </c:pt>
                <c:pt idx="11">
                  <c:v>17466.0</c:v>
                </c:pt>
                <c:pt idx="12">
                  <c:v>17886.0</c:v>
                </c:pt>
                <c:pt idx="13">
                  <c:v>17657.0</c:v>
                </c:pt>
                <c:pt idx="14">
                  <c:v>17089.0</c:v>
                </c:pt>
                <c:pt idx="15">
                  <c:v>16705.0</c:v>
                </c:pt>
                <c:pt idx="16">
                  <c:v>16603.0</c:v>
                </c:pt>
                <c:pt idx="17">
                  <c:v>16672.0</c:v>
                </c:pt>
                <c:pt idx="18">
                  <c:v>17652.0</c:v>
                </c:pt>
                <c:pt idx="19">
                  <c:v>17911.0</c:v>
                </c:pt>
                <c:pt idx="20">
                  <c:v>17292.0</c:v>
                </c:pt>
                <c:pt idx="21">
                  <c:v>16673.0</c:v>
                </c:pt>
                <c:pt idx="22">
                  <c:v>16192.0</c:v>
                </c:pt>
                <c:pt idx="23">
                  <c:v>15190.0</c:v>
                </c:pt>
              </c:numCache>
            </c:numRef>
          </c:val>
          <c:smooth val="0"/>
        </c:ser>
        <c:ser>
          <c:idx val="22"/>
          <c:order val="5"/>
          <c:tx>
            <c:strRef>
              <c:f>'Mar2011'!$AR$4:$AR$5</c:f>
              <c:strCache>
                <c:ptCount val="1"/>
                <c:pt idx="0">
                  <c:v>Máxima Domingos</c:v>
                </c:pt>
              </c:strCache>
            </c:strRef>
          </c:tx>
          <c:val>
            <c:numRef>
              <c:f>'Mar2011'!$AR$7:$AR$30</c:f>
              <c:numCache>
                <c:formatCode>#,##0</c:formatCode>
                <c:ptCount val="24"/>
                <c:pt idx="0">
                  <c:v>14690.0</c:v>
                </c:pt>
                <c:pt idx="1">
                  <c:v>14496.0</c:v>
                </c:pt>
                <c:pt idx="2">
                  <c:v>13683.0</c:v>
                </c:pt>
                <c:pt idx="3">
                  <c:v>13367.0</c:v>
                </c:pt>
                <c:pt idx="4">
                  <c:v>13080.0</c:v>
                </c:pt>
                <c:pt idx="5">
                  <c:v>13500.0</c:v>
                </c:pt>
                <c:pt idx="6">
                  <c:v>13350.0</c:v>
                </c:pt>
                <c:pt idx="7">
                  <c:v>15096.0</c:v>
                </c:pt>
                <c:pt idx="8">
                  <c:v>16289.0</c:v>
                </c:pt>
                <c:pt idx="9">
                  <c:v>16900.0</c:v>
                </c:pt>
                <c:pt idx="10">
                  <c:v>16973.0</c:v>
                </c:pt>
                <c:pt idx="11">
                  <c:v>17466.0</c:v>
                </c:pt>
                <c:pt idx="12">
                  <c:v>17886.0</c:v>
                </c:pt>
                <c:pt idx="13">
                  <c:v>17657.0</c:v>
                </c:pt>
                <c:pt idx="14">
                  <c:v>17089.0</c:v>
                </c:pt>
                <c:pt idx="15">
                  <c:v>16705.0</c:v>
                </c:pt>
                <c:pt idx="16">
                  <c:v>16603.0</c:v>
                </c:pt>
                <c:pt idx="17">
                  <c:v>16672.0</c:v>
                </c:pt>
                <c:pt idx="18">
                  <c:v>20250.0</c:v>
                </c:pt>
                <c:pt idx="19">
                  <c:v>21411.0</c:v>
                </c:pt>
                <c:pt idx="20">
                  <c:v>20773.0</c:v>
                </c:pt>
                <c:pt idx="21">
                  <c:v>18724.0</c:v>
                </c:pt>
                <c:pt idx="22">
                  <c:v>17100.0</c:v>
                </c:pt>
                <c:pt idx="23">
                  <c:v>15190.0</c:v>
                </c:pt>
              </c:numCache>
            </c:numRef>
          </c:val>
          <c:smooth val="0"/>
        </c:ser>
        <c:ser>
          <c:idx val="1"/>
          <c:order val="6"/>
          <c:tx>
            <c:strRef>
              <c:f>'Mar2011'!$AK$5</c:f>
              <c:strCache>
                <c:ptCount val="1"/>
                <c:pt idx="0">
                  <c:v>3/Abr/2011</c:v>
                </c:pt>
              </c:strCache>
            </c:strRef>
          </c:tx>
          <c:val>
            <c:numRef>
              <c:f>'Mar2011'!$AK$7:$AK$30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342968"/>
        <c:axId val="-2128339992"/>
      </c:lineChart>
      <c:catAx>
        <c:axId val="-2128342968"/>
        <c:scaling>
          <c:orientation val="minMax"/>
        </c:scaling>
        <c:delete val="0"/>
        <c:axPos val="b"/>
        <c:majorTickMark val="none"/>
        <c:minorTickMark val="none"/>
        <c:tickLblPos val="nextTo"/>
        <c:crossAx val="-2128339992"/>
        <c:crosses val="autoZero"/>
        <c:auto val="1"/>
        <c:lblAlgn val="ctr"/>
        <c:lblOffset val="100"/>
        <c:noMultiLvlLbl val="0"/>
      </c:catAx>
      <c:valAx>
        <c:axId val="-21283399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1283429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Diagrama de Carga- DIAS DE SEMANA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'Mar2011'!$C$5</c:f>
              <c:strCache>
                <c:ptCount val="1"/>
                <c:pt idx="0">
                  <c:v>2/Ago/2010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'Mar2011'!$C$7:$C$30</c:f>
            </c:numRef>
          </c:val>
          <c:smooth val="0"/>
        </c:ser>
        <c:ser>
          <c:idx val="1"/>
          <c:order val="1"/>
          <c:tx>
            <c:strRef>
              <c:f>'Mar2011'!$D$5</c:f>
              <c:strCache>
                <c:ptCount val="1"/>
                <c:pt idx="0">
                  <c:v>1/Mar/2011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'Mar2011'!$D$7:$D$30</c:f>
              <c:numCache>
                <c:formatCode>#,##0</c:formatCode>
                <c:ptCount val="24"/>
                <c:pt idx="0">
                  <c:v>14200.0</c:v>
                </c:pt>
                <c:pt idx="1">
                  <c:v>13500.0</c:v>
                </c:pt>
                <c:pt idx="2">
                  <c:v>13000.0</c:v>
                </c:pt>
                <c:pt idx="3">
                  <c:v>13300.0</c:v>
                </c:pt>
                <c:pt idx="4">
                  <c:v>13100.0</c:v>
                </c:pt>
                <c:pt idx="5">
                  <c:v>14200.0</c:v>
                </c:pt>
                <c:pt idx="6">
                  <c:v>16900.0</c:v>
                </c:pt>
                <c:pt idx="7">
                  <c:v>18200.0</c:v>
                </c:pt>
                <c:pt idx="8">
                  <c:v>19400.0</c:v>
                </c:pt>
                <c:pt idx="9">
                  <c:v>20600.0</c:v>
                </c:pt>
                <c:pt idx="10">
                  <c:v>20600.0</c:v>
                </c:pt>
                <c:pt idx="11">
                  <c:v>21200.0</c:v>
                </c:pt>
                <c:pt idx="12">
                  <c:v>20978.0</c:v>
                </c:pt>
                <c:pt idx="13">
                  <c:v>20301.0</c:v>
                </c:pt>
                <c:pt idx="14">
                  <c:v>20664.0</c:v>
                </c:pt>
                <c:pt idx="15">
                  <c:v>19849.0</c:v>
                </c:pt>
                <c:pt idx="16">
                  <c:v>19600.0</c:v>
                </c:pt>
                <c:pt idx="17">
                  <c:v>18900.0</c:v>
                </c:pt>
                <c:pt idx="18">
                  <c:v>21200.0</c:v>
                </c:pt>
                <c:pt idx="19">
                  <c:v>22600.0</c:v>
                </c:pt>
                <c:pt idx="20">
                  <c:v>21600.0</c:v>
                </c:pt>
                <c:pt idx="21">
                  <c:v>19500.0</c:v>
                </c:pt>
                <c:pt idx="22">
                  <c:v>16900.0</c:v>
                </c:pt>
                <c:pt idx="23">
                  <c:v>14600.0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'Mar2011'!$E$5</c:f>
              <c:strCache>
                <c:ptCount val="1"/>
                <c:pt idx="0">
                  <c:v>2/Mar/2011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'Mar2011'!$E$7:$E$30</c:f>
              <c:numCache>
                <c:formatCode>#,##0</c:formatCode>
                <c:ptCount val="24"/>
                <c:pt idx="0">
                  <c:v>14000.0</c:v>
                </c:pt>
                <c:pt idx="1">
                  <c:v>13500.0</c:v>
                </c:pt>
                <c:pt idx="2">
                  <c:v>13100.0</c:v>
                </c:pt>
                <c:pt idx="3">
                  <c:v>13000.0</c:v>
                </c:pt>
                <c:pt idx="4">
                  <c:v>13200.0</c:v>
                </c:pt>
                <c:pt idx="5">
                  <c:v>14000.0</c:v>
                </c:pt>
                <c:pt idx="6">
                  <c:v>16700.0</c:v>
                </c:pt>
                <c:pt idx="7">
                  <c:v>18200.0</c:v>
                </c:pt>
                <c:pt idx="8">
                  <c:v>19900.0</c:v>
                </c:pt>
                <c:pt idx="9">
                  <c:v>20400.0</c:v>
                </c:pt>
                <c:pt idx="10">
                  <c:v>21100.0</c:v>
                </c:pt>
                <c:pt idx="11">
                  <c:v>22000.0</c:v>
                </c:pt>
                <c:pt idx="12">
                  <c:v>21100.0</c:v>
                </c:pt>
                <c:pt idx="13">
                  <c:v>20700.0</c:v>
                </c:pt>
                <c:pt idx="14">
                  <c:v>20600.0</c:v>
                </c:pt>
                <c:pt idx="15">
                  <c:v>20300.0</c:v>
                </c:pt>
                <c:pt idx="16">
                  <c:v>19500.0</c:v>
                </c:pt>
                <c:pt idx="17">
                  <c:v>19000.0</c:v>
                </c:pt>
                <c:pt idx="18">
                  <c:v>22200.0</c:v>
                </c:pt>
                <c:pt idx="19">
                  <c:v>23000.0</c:v>
                </c:pt>
                <c:pt idx="20">
                  <c:v>21800.0</c:v>
                </c:pt>
                <c:pt idx="21">
                  <c:v>20700.0</c:v>
                </c:pt>
                <c:pt idx="22">
                  <c:v>17000.0</c:v>
                </c:pt>
                <c:pt idx="23">
                  <c:v>14800.0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'Mar2011'!$F$5</c:f>
              <c:strCache>
                <c:ptCount val="1"/>
                <c:pt idx="0">
                  <c:v>3/Mar/2011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'Mar2011'!$F$7:$F$30</c:f>
              <c:numCache>
                <c:formatCode>#,##0</c:formatCode>
                <c:ptCount val="24"/>
                <c:pt idx="0">
                  <c:v>13900.0</c:v>
                </c:pt>
                <c:pt idx="1">
                  <c:v>13400.0</c:v>
                </c:pt>
                <c:pt idx="2">
                  <c:v>13100.0</c:v>
                </c:pt>
                <c:pt idx="3">
                  <c:v>13000.0</c:v>
                </c:pt>
                <c:pt idx="4">
                  <c:v>13100.0</c:v>
                </c:pt>
                <c:pt idx="5">
                  <c:v>14100.0</c:v>
                </c:pt>
                <c:pt idx="6">
                  <c:v>15900.0</c:v>
                </c:pt>
                <c:pt idx="7">
                  <c:v>17241.0</c:v>
                </c:pt>
                <c:pt idx="8">
                  <c:v>18956.0</c:v>
                </c:pt>
                <c:pt idx="9">
                  <c:v>20064.0</c:v>
                </c:pt>
                <c:pt idx="10">
                  <c:v>20356.0</c:v>
                </c:pt>
                <c:pt idx="11">
                  <c:v>20850.0</c:v>
                </c:pt>
                <c:pt idx="12">
                  <c:v>20474.0</c:v>
                </c:pt>
                <c:pt idx="13">
                  <c:v>20156.0</c:v>
                </c:pt>
                <c:pt idx="14">
                  <c:v>20139.0</c:v>
                </c:pt>
                <c:pt idx="15">
                  <c:v>19870.0</c:v>
                </c:pt>
                <c:pt idx="16">
                  <c:v>19273.0</c:v>
                </c:pt>
                <c:pt idx="17">
                  <c:v>18690.0</c:v>
                </c:pt>
                <c:pt idx="18">
                  <c:v>21270.0</c:v>
                </c:pt>
                <c:pt idx="19">
                  <c:v>22731.0</c:v>
                </c:pt>
                <c:pt idx="20">
                  <c:v>21567.0</c:v>
                </c:pt>
                <c:pt idx="21">
                  <c:v>20171.0</c:v>
                </c:pt>
                <c:pt idx="22">
                  <c:v>16900.0</c:v>
                </c:pt>
                <c:pt idx="23">
                  <c:v>15200.0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'Mar2011'!$G$5</c:f>
              <c:strCache>
                <c:ptCount val="1"/>
                <c:pt idx="0">
                  <c:v>4/Mar/2011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'Mar2011'!$G$7:$G$30</c:f>
              <c:numCache>
                <c:formatCode>#,##0</c:formatCode>
                <c:ptCount val="24"/>
                <c:pt idx="0">
                  <c:v>14100.0</c:v>
                </c:pt>
                <c:pt idx="1">
                  <c:v>13300.0</c:v>
                </c:pt>
                <c:pt idx="2">
                  <c:v>13000.0</c:v>
                </c:pt>
                <c:pt idx="3">
                  <c:v>13100.0</c:v>
                </c:pt>
                <c:pt idx="4">
                  <c:v>13100.0</c:v>
                </c:pt>
                <c:pt idx="5">
                  <c:v>13600.0</c:v>
                </c:pt>
                <c:pt idx="6">
                  <c:v>15700.0</c:v>
                </c:pt>
                <c:pt idx="7">
                  <c:v>18139.0</c:v>
                </c:pt>
                <c:pt idx="8">
                  <c:v>19160.0</c:v>
                </c:pt>
                <c:pt idx="9">
                  <c:v>19872.0</c:v>
                </c:pt>
                <c:pt idx="10">
                  <c:v>19847.0</c:v>
                </c:pt>
                <c:pt idx="11">
                  <c:v>20545.0</c:v>
                </c:pt>
                <c:pt idx="12">
                  <c:v>19763.0</c:v>
                </c:pt>
                <c:pt idx="13">
                  <c:v>18935.0</c:v>
                </c:pt>
                <c:pt idx="14">
                  <c:v>19361.0</c:v>
                </c:pt>
                <c:pt idx="15">
                  <c:v>19162.0</c:v>
                </c:pt>
                <c:pt idx="16">
                  <c:v>18747.0</c:v>
                </c:pt>
                <c:pt idx="17">
                  <c:v>18153.0</c:v>
                </c:pt>
                <c:pt idx="18">
                  <c:v>21250.0</c:v>
                </c:pt>
                <c:pt idx="19">
                  <c:v>22273.0</c:v>
                </c:pt>
                <c:pt idx="20">
                  <c:v>21318.0</c:v>
                </c:pt>
                <c:pt idx="21">
                  <c:v>19781.0</c:v>
                </c:pt>
                <c:pt idx="22">
                  <c:v>17300.0</c:v>
                </c:pt>
                <c:pt idx="23">
                  <c:v>15600.0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'Mar2011'!$J$5</c:f>
              <c:strCache>
                <c:ptCount val="1"/>
                <c:pt idx="0">
                  <c:v>7/Mar/2011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'Mar2011'!$J$7:$J$30</c:f>
              <c:numCache>
                <c:formatCode>#,##0</c:formatCode>
                <c:ptCount val="24"/>
                <c:pt idx="0">
                  <c:v>13400.0</c:v>
                </c:pt>
                <c:pt idx="1">
                  <c:v>13100.0</c:v>
                </c:pt>
                <c:pt idx="2">
                  <c:v>12500.0</c:v>
                </c:pt>
                <c:pt idx="3">
                  <c:v>12500.0</c:v>
                </c:pt>
                <c:pt idx="4">
                  <c:v>12400.0</c:v>
                </c:pt>
                <c:pt idx="5">
                  <c:v>13100.0</c:v>
                </c:pt>
                <c:pt idx="6">
                  <c:v>14700.0</c:v>
                </c:pt>
                <c:pt idx="7">
                  <c:v>16500.0</c:v>
                </c:pt>
                <c:pt idx="8">
                  <c:v>19943.0</c:v>
                </c:pt>
                <c:pt idx="9">
                  <c:v>20142.0</c:v>
                </c:pt>
                <c:pt idx="10">
                  <c:v>20333.0</c:v>
                </c:pt>
                <c:pt idx="11">
                  <c:v>20740.0</c:v>
                </c:pt>
                <c:pt idx="12">
                  <c:v>20524.0</c:v>
                </c:pt>
                <c:pt idx="13">
                  <c:v>20138.0</c:v>
                </c:pt>
                <c:pt idx="14">
                  <c:v>20140.0</c:v>
                </c:pt>
                <c:pt idx="15">
                  <c:v>19627.0</c:v>
                </c:pt>
                <c:pt idx="16">
                  <c:v>19323.0</c:v>
                </c:pt>
                <c:pt idx="17">
                  <c:v>18638.0</c:v>
                </c:pt>
                <c:pt idx="18">
                  <c:v>20399.0</c:v>
                </c:pt>
                <c:pt idx="19">
                  <c:v>22701.0</c:v>
                </c:pt>
                <c:pt idx="20">
                  <c:v>21160.0</c:v>
                </c:pt>
                <c:pt idx="21">
                  <c:v>19984.0</c:v>
                </c:pt>
                <c:pt idx="22">
                  <c:v>15700.0</c:v>
                </c:pt>
                <c:pt idx="23">
                  <c:v>14800.0</c:v>
                </c:pt>
              </c:numCache>
            </c:numRef>
          </c:val>
          <c:smooth val="0"/>
        </c:ser>
        <c:ser>
          <c:idx val="8"/>
          <c:order val="6"/>
          <c:tx>
            <c:strRef>
              <c:f>'Mar2011'!$M$5</c:f>
              <c:strCache>
                <c:ptCount val="1"/>
                <c:pt idx="0">
                  <c:v>10/Mar/2011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'Mar2011'!$M$7:$M$30</c:f>
              <c:numCache>
                <c:formatCode>#,##0</c:formatCode>
                <c:ptCount val="24"/>
                <c:pt idx="0">
                  <c:v>13267.0</c:v>
                </c:pt>
                <c:pt idx="1">
                  <c:v>12848.0</c:v>
                </c:pt>
                <c:pt idx="2">
                  <c:v>12047.0</c:v>
                </c:pt>
                <c:pt idx="3">
                  <c:v>12043.0</c:v>
                </c:pt>
                <c:pt idx="4">
                  <c:v>12200.0</c:v>
                </c:pt>
                <c:pt idx="5">
                  <c:v>12900.0</c:v>
                </c:pt>
                <c:pt idx="6">
                  <c:v>15800.0</c:v>
                </c:pt>
                <c:pt idx="7">
                  <c:v>16844.0</c:v>
                </c:pt>
                <c:pt idx="8">
                  <c:v>18349.0</c:v>
                </c:pt>
                <c:pt idx="9">
                  <c:v>19650.0</c:v>
                </c:pt>
                <c:pt idx="10">
                  <c:v>20058.0</c:v>
                </c:pt>
                <c:pt idx="11">
                  <c:v>18634.0</c:v>
                </c:pt>
                <c:pt idx="12">
                  <c:v>20690.0</c:v>
                </c:pt>
                <c:pt idx="13">
                  <c:v>20183.0</c:v>
                </c:pt>
                <c:pt idx="14">
                  <c:v>20134.0</c:v>
                </c:pt>
                <c:pt idx="15">
                  <c:v>19355.0</c:v>
                </c:pt>
                <c:pt idx="16">
                  <c:v>19017.0</c:v>
                </c:pt>
                <c:pt idx="17">
                  <c:v>18811.0</c:v>
                </c:pt>
                <c:pt idx="18">
                  <c:v>19345.0</c:v>
                </c:pt>
                <c:pt idx="19">
                  <c:v>19471.0</c:v>
                </c:pt>
                <c:pt idx="20">
                  <c:v>18721.0</c:v>
                </c:pt>
                <c:pt idx="21">
                  <c:v>18907.0</c:v>
                </c:pt>
                <c:pt idx="22">
                  <c:v>16064.0</c:v>
                </c:pt>
                <c:pt idx="23">
                  <c:v>14970.0</c:v>
                </c:pt>
              </c:numCache>
            </c:numRef>
          </c:val>
          <c:smooth val="0"/>
        </c:ser>
        <c:ser>
          <c:idx val="9"/>
          <c:order val="7"/>
          <c:tx>
            <c:strRef>
              <c:f>'Mar2011'!$N$5</c:f>
              <c:strCache>
                <c:ptCount val="1"/>
                <c:pt idx="0">
                  <c:v>11/Mar/2011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'Mar2011'!$N$7:$N$30</c:f>
              <c:numCache>
                <c:formatCode>#,##0</c:formatCode>
                <c:ptCount val="24"/>
                <c:pt idx="0">
                  <c:v>12543.0</c:v>
                </c:pt>
                <c:pt idx="1">
                  <c:v>13179.0</c:v>
                </c:pt>
                <c:pt idx="2">
                  <c:v>13064.0</c:v>
                </c:pt>
                <c:pt idx="3">
                  <c:v>12297.0</c:v>
                </c:pt>
                <c:pt idx="4">
                  <c:v>12864.0</c:v>
                </c:pt>
                <c:pt idx="5">
                  <c:v>13819.0</c:v>
                </c:pt>
                <c:pt idx="6">
                  <c:v>13925.0</c:v>
                </c:pt>
                <c:pt idx="7">
                  <c:v>18650.0</c:v>
                </c:pt>
                <c:pt idx="8">
                  <c:v>19993.0</c:v>
                </c:pt>
                <c:pt idx="9">
                  <c:v>20710.0</c:v>
                </c:pt>
                <c:pt idx="10">
                  <c:v>20675.0</c:v>
                </c:pt>
                <c:pt idx="11">
                  <c:v>21476.0</c:v>
                </c:pt>
                <c:pt idx="12">
                  <c:v>20593.0</c:v>
                </c:pt>
                <c:pt idx="13">
                  <c:v>20830.0</c:v>
                </c:pt>
                <c:pt idx="14">
                  <c:v>20258.0</c:v>
                </c:pt>
                <c:pt idx="15">
                  <c:v>19944.0</c:v>
                </c:pt>
                <c:pt idx="16">
                  <c:v>19437.0</c:v>
                </c:pt>
                <c:pt idx="17">
                  <c:v>18018.0</c:v>
                </c:pt>
                <c:pt idx="18">
                  <c:v>21833.0</c:v>
                </c:pt>
                <c:pt idx="19">
                  <c:v>22949.0</c:v>
                </c:pt>
                <c:pt idx="20">
                  <c:v>22156.0</c:v>
                </c:pt>
                <c:pt idx="21">
                  <c:v>19919.0</c:v>
                </c:pt>
                <c:pt idx="22">
                  <c:v>17199.0</c:v>
                </c:pt>
                <c:pt idx="23">
                  <c:v>15900.0</c:v>
                </c:pt>
              </c:numCache>
            </c:numRef>
          </c:val>
          <c:smooth val="0"/>
        </c:ser>
        <c:ser>
          <c:idx val="11"/>
          <c:order val="8"/>
          <c:tx>
            <c:strRef>
              <c:f>'Mar2011'!$R$5</c:f>
              <c:strCache>
                <c:ptCount val="1"/>
                <c:pt idx="0">
                  <c:v>15/Mar/2011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'Mar2011'!$R$7:$R$30</c:f>
              <c:numCache>
                <c:formatCode>#,##0</c:formatCode>
                <c:ptCount val="24"/>
                <c:pt idx="0">
                  <c:v>14100.0</c:v>
                </c:pt>
                <c:pt idx="1">
                  <c:v>13600.0</c:v>
                </c:pt>
                <c:pt idx="2">
                  <c:v>13500.0</c:v>
                </c:pt>
                <c:pt idx="3">
                  <c:v>13000.0</c:v>
                </c:pt>
                <c:pt idx="4">
                  <c:v>13300.0</c:v>
                </c:pt>
                <c:pt idx="5">
                  <c:v>13900.0</c:v>
                </c:pt>
                <c:pt idx="6">
                  <c:v>16300.0</c:v>
                </c:pt>
                <c:pt idx="7">
                  <c:v>18848.0</c:v>
                </c:pt>
                <c:pt idx="8">
                  <c:v>20161.0</c:v>
                </c:pt>
                <c:pt idx="9">
                  <c:v>20102.0</c:v>
                </c:pt>
                <c:pt idx="10">
                  <c:v>20610.0</c:v>
                </c:pt>
                <c:pt idx="11">
                  <c:v>21297.0</c:v>
                </c:pt>
                <c:pt idx="12">
                  <c:v>18481.0</c:v>
                </c:pt>
                <c:pt idx="13">
                  <c:v>18959.0</c:v>
                </c:pt>
                <c:pt idx="14">
                  <c:v>19673.0</c:v>
                </c:pt>
                <c:pt idx="15">
                  <c:v>21102.0</c:v>
                </c:pt>
                <c:pt idx="16">
                  <c:v>18333.0</c:v>
                </c:pt>
                <c:pt idx="17">
                  <c:v>18451.0</c:v>
                </c:pt>
                <c:pt idx="18">
                  <c:v>21176.0</c:v>
                </c:pt>
                <c:pt idx="19">
                  <c:v>22490.0</c:v>
                </c:pt>
                <c:pt idx="20">
                  <c:v>21684.0</c:v>
                </c:pt>
                <c:pt idx="21">
                  <c:v>18880.0</c:v>
                </c:pt>
                <c:pt idx="22">
                  <c:v>16323.0</c:v>
                </c:pt>
                <c:pt idx="23">
                  <c:v>14900.0</c:v>
                </c:pt>
              </c:numCache>
            </c:numRef>
          </c:val>
          <c:smooth val="0"/>
        </c:ser>
        <c:ser>
          <c:idx val="12"/>
          <c:order val="9"/>
          <c:tx>
            <c:strRef>
              <c:f>'Mar2011'!$S$5</c:f>
              <c:strCache>
                <c:ptCount val="1"/>
                <c:pt idx="0">
                  <c:v>16/Mar/2011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'Mar2011'!$S$7:$S$30</c:f>
              <c:numCache>
                <c:formatCode>#,##0</c:formatCode>
                <c:ptCount val="24"/>
                <c:pt idx="0">
                  <c:v>13700.0</c:v>
                </c:pt>
                <c:pt idx="1">
                  <c:v>13300.0</c:v>
                </c:pt>
                <c:pt idx="2">
                  <c:v>12900.0</c:v>
                </c:pt>
                <c:pt idx="3">
                  <c:v>13100.0</c:v>
                </c:pt>
                <c:pt idx="4">
                  <c:v>13100.0</c:v>
                </c:pt>
                <c:pt idx="5">
                  <c:v>14100.0</c:v>
                </c:pt>
                <c:pt idx="6">
                  <c:v>16200.0</c:v>
                </c:pt>
                <c:pt idx="7">
                  <c:v>17400.0</c:v>
                </c:pt>
                <c:pt idx="8">
                  <c:v>19738.0</c:v>
                </c:pt>
                <c:pt idx="9">
                  <c:v>21032.0</c:v>
                </c:pt>
                <c:pt idx="10">
                  <c:v>21060.0</c:v>
                </c:pt>
                <c:pt idx="11">
                  <c:v>20503.0</c:v>
                </c:pt>
                <c:pt idx="12">
                  <c:v>20068.0</c:v>
                </c:pt>
                <c:pt idx="13">
                  <c:v>19947.0</c:v>
                </c:pt>
                <c:pt idx="14">
                  <c:v>20103.0</c:v>
                </c:pt>
                <c:pt idx="15">
                  <c:v>19468.0</c:v>
                </c:pt>
                <c:pt idx="16">
                  <c:v>18935.0</c:v>
                </c:pt>
                <c:pt idx="17">
                  <c:v>18664.0</c:v>
                </c:pt>
                <c:pt idx="18">
                  <c:v>21080.0</c:v>
                </c:pt>
                <c:pt idx="19">
                  <c:v>22792.0</c:v>
                </c:pt>
                <c:pt idx="20">
                  <c:v>21256.0</c:v>
                </c:pt>
                <c:pt idx="21">
                  <c:v>18661.0</c:v>
                </c:pt>
                <c:pt idx="22">
                  <c:v>16819.0</c:v>
                </c:pt>
                <c:pt idx="23">
                  <c:v>14800.0</c:v>
                </c:pt>
              </c:numCache>
            </c:numRef>
          </c:val>
          <c:smooth val="0"/>
        </c:ser>
        <c:ser>
          <c:idx val="13"/>
          <c:order val="10"/>
          <c:tx>
            <c:strRef>
              <c:f>'Mar2011'!$T$5</c:f>
              <c:strCache>
                <c:ptCount val="1"/>
                <c:pt idx="0">
                  <c:v>17/Mar/2011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'Mar2011'!$T$7:$T$30</c:f>
              <c:numCache>
                <c:formatCode>#,##0</c:formatCode>
                <c:ptCount val="24"/>
                <c:pt idx="0">
                  <c:v>13600.0</c:v>
                </c:pt>
                <c:pt idx="1">
                  <c:v>13200.0</c:v>
                </c:pt>
                <c:pt idx="2">
                  <c:v>13000.0</c:v>
                </c:pt>
                <c:pt idx="3">
                  <c:v>12800.0</c:v>
                </c:pt>
                <c:pt idx="4">
                  <c:v>12800.0</c:v>
                </c:pt>
                <c:pt idx="5">
                  <c:v>13600.0</c:v>
                </c:pt>
                <c:pt idx="6">
                  <c:v>16200.0</c:v>
                </c:pt>
                <c:pt idx="7">
                  <c:v>18100.0</c:v>
                </c:pt>
                <c:pt idx="8">
                  <c:v>19744.0</c:v>
                </c:pt>
                <c:pt idx="9">
                  <c:v>20034.0</c:v>
                </c:pt>
                <c:pt idx="10">
                  <c:v>20266.0</c:v>
                </c:pt>
                <c:pt idx="11">
                  <c:v>21348.0</c:v>
                </c:pt>
                <c:pt idx="12">
                  <c:v>21071.0</c:v>
                </c:pt>
                <c:pt idx="13">
                  <c:v>20247.0</c:v>
                </c:pt>
                <c:pt idx="14">
                  <c:v>20122.0</c:v>
                </c:pt>
                <c:pt idx="15">
                  <c:v>19757.0</c:v>
                </c:pt>
                <c:pt idx="16">
                  <c:v>19396.0</c:v>
                </c:pt>
                <c:pt idx="17">
                  <c:v>18978.0</c:v>
                </c:pt>
                <c:pt idx="18">
                  <c:v>19806.0</c:v>
                </c:pt>
                <c:pt idx="19">
                  <c:v>22500.0</c:v>
                </c:pt>
                <c:pt idx="20">
                  <c:v>21864.0</c:v>
                </c:pt>
                <c:pt idx="21">
                  <c:v>19860.0</c:v>
                </c:pt>
                <c:pt idx="22">
                  <c:v>17000.0</c:v>
                </c:pt>
                <c:pt idx="23">
                  <c:v>15000.0</c:v>
                </c:pt>
              </c:numCache>
            </c:numRef>
          </c:val>
          <c:smooth val="0"/>
        </c:ser>
        <c:ser>
          <c:idx val="14"/>
          <c:order val="11"/>
          <c:tx>
            <c:strRef>
              <c:f>'Mar2011'!$U$5</c:f>
              <c:strCache>
                <c:ptCount val="1"/>
                <c:pt idx="0">
                  <c:v>18/Mar/2011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'Mar2011'!$U$7:$U$30</c:f>
              <c:numCache>
                <c:formatCode>#,##0</c:formatCode>
                <c:ptCount val="24"/>
                <c:pt idx="0">
                  <c:v>13600.0</c:v>
                </c:pt>
                <c:pt idx="1">
                  <c:v>12900.0</c:v>
                </c:pt>
                <c:pt idx="2">
                  <c:v>12500.0</c:v>
                </c:pt>
                <c:pt idx="3">
                  <c:v>12300.0</c:v>
                </c:pt>
                <c:pt idx="4">
                  <c:v>13100.0</c:v>
                </c:pt>
                <c:pt idx="5">
                  <c:v>14100.0</c:v>
                </c:pt>
                <c:pt idx="6">
                  <c:v>16500.0</c:v>
                </c:pt>
                <c:pt idx="7">
                  <c:v>17893.0</c:v>
                </c:pt>
                <c:pt idx="8">
                  <c:v>19898.0</c:v>
                </c:pt>
                <c:pt idx="9">
                  <c:v>20956.0</c:v>
                </c:pt>
                <c:pt idx="10">
                  <c:v>20662.0</c:v>
                </c:pt>
                <c:pt idx="11">
                  <c:v>21597.0</c:v>
                </c:pt>
                <c:pt idx="12">
                  <c:v>20866.0</c:v>
                </c:pt>
                <c:pt idx="13">
                  <c:v>20418.0</c:v>
                </c:pt>
                <c:pt idx="14">
                  <c:v>21395.0</c:v>
                </c:pt>
                <c:pt idx="15">
                  <c:v>20971.0</c:v>
                </c:pt>
                <c:pt idx="16">
                  <c:v>19559.0</c:v>
                </c:pt>
                <c:pt idx="17">
                  <c:v>19142.0</c:v>
                </c:pt>
                <c:pt idx="18">
                  <c:v>21041.0</c:v>
                </c:pt>
                <c:pt idx="19">
                  <c:v>22904.0</c:v>
                </c:pt>
                <c:pt idx="20">
                  <c:v>21516.0</c:v>
                </c:pt>
                <c:pt idx="21">
                  <c:v>19489.0</c:v>
                </c:pt>
                <c:pt idx="22">
                  <c:v>17601.0</c:v>
                </c:pt>
                <c:pt idx="23">
                  <c:v>15600.0</c:v>
                </c:pt>
              </c:numCache>
            </c:numRef>
          </c:val>
          <c:smooth val="0"/>
        </c:ser>
        <c:ser>
          <c:idx val="15"/>
          <c:order val="12"/>
          <c:tx>
            <c:strRef>
              <c:f>'Mar2011'!$X$5</c:f>
              <c:strCache>
                <c:ptCount val="1"/>
                <c:pt idx="0">
                  <c:v>21/Mar/2011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'Mar2011'!$X$7:$X$30</c:f>
              <c:numCache>
                <c:formatCode>#,##0</c:formatCode>
                <c:ptCount val="24"/>
                <c:pt idx="0">
                  <c:v>13572.0</c:v>
                </c:pt>
                <c:pt idx="1">
                  <c:v>13051.0</c:v>
                </c:pt>
                <c:pt idx="2">
                  <c:v>12690.0</c:v>
                </c:pt>
                <c:pt idx="3">
                  <c:v>12685.0</c:v>
                </c:pt>
                <c:pt idx="4">
                  <c:v>12657.0</c:v>
                </c:pt>
                <c:pt idx="5">
                  <c:v>14100.0</c:v>
                </c:pt>
                <c:pt idx="6">
                  <c:v>15900.0</c:v>
                </c:pt>
                <c:pt idx="7">
                  <c:v>17736.0</c:v>
                </c:pt>
                <c:pt idx="8">
                  <c:v>20401.0</c:v>
                </c:pt>
                <c:pt idx="9">
                  <c:v>20583.0</c:v>
                </c:pt>
                <c:pt idx="10">
                  <c:v>20966.0</c:v>
                </c:pt>
                <c:pt idx="11">
                  <c:v>21600.0</c:v>
                </c:pt>
                <c:pt idx="12">
                  <c:v>21022.0</c:v>
                </c:pt>
                <c:pt idx="13">
                  <c:v>20318.0</c:v>
                </c:pt>
                <c:pt idx="14">
                  <c:v>21175.0</c:v>
                </c:pt>
                <c:pt idx="15">
                  <c:v>20995.0</c:v>
                </c:pt>
                <c:pt idx="16">
                  <c:v>19389.0</c:v>
                </c:pt>
                <c:pt idx="17">
                  <c:v>19712.0</c:v>
                </c:pt>
                <c:pt idx="18">
                  <c:v>20660.0</c:v>
                </c:pt>
                <c:pt idx="19">
                  <c:v>22990.0</c:v>
                </c:pt>
                <c:pt idx="20">
                  <c:v>22089.0</c:v>
                </c:pt>
                <c:pt idx="21">
                  <c:v>20470.0</c:v>
                </c:pt>
                <c:pt idx="22">
                  <c:v>17218.0</c:v>
                </c:pt>
                <c:pt idx="23">
                  <c:v>14900.0</c:v>
                </c:pt>
              </c:numCache>
            </c:numRef>
          </c:val>
          <c:smooth val="0"/>
        </c:ser>
        <c:ser>
          <c:idx val="17"/>
          <c:order val="13"/>
          <c:tx>
            <c:strRef>
              <c:f>'Mar2011'!$Z$5</c:f>
              <c:strCache>
                <c:ptCount val="1"/>
                <c:pt idx="0">
                  <c:v>23/Mar/2011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'Mar2011'!$Z$7:$Z$30</c:f>
              <c:numCache>
                <c:formatCode>#,##0</c:formatCode>
                <c:ptCount val="24"/>
                <c:pt idx="0">
                  <c:v>14200.0</c:v>
                </c:pt>
                <c:pt idx="1">
                  <c:v>13600.0</c:v>
                </c:pt>
                <c:pt idx="2">
                  <c:v>12800.0</c:v>
                </c:pt>
                <c:pt idx="3">
                  <c:v>12700.0</c:v>
                </c:pt>
                <c:pt idx="4">
                  <c:v>12800.0</c:v>
                </c:pt>
                <c:pt idx="5">
                  <c:v>13600.0</c:v>
                </c:pt>
                <c:pt idx="6">
                  <c:v>15400.0</c:v>
                </c:pt>
                <c:pt idx="7">
                  <c:v>18007.0</c:v>
                </c:pt>
                <c:pt idx="8">
                  <c:v>19619.0</c:v>
                </c:pt>
                <c:pt idx="9">
                  <c:v>20305.0</c:v>
                </c:pt>
                <c:pt idx="10">
                  <c:v>21334.0</c:v>
                </c:pt>
                <c:pt idx="11">
                  <c:v>22430.0</c:v>
                </c:pt>
                <c:pt idx="12">
                  <c:v>21473.0</c:v>
                </c:pt>
                <c:pt idx="13">
                  <c:v>20735.0</c:v>
                </c:pt>
                <c:pt idx="14">
                  <c:v>21165.0</c:v>
                </c:pt>
                <c:pt idx="15">
                  <c:v>20894.0</c:v>
                </c:pt>
                <c:pt idx="16">
                  <c:v>20056.0</c:v>
                </c:pt>
                <c:pt idx="17">
                  <c:v>19671.0</c:v>
                </c:pt>
                <c:pt idx="18">
                  <c:v>21391.0</c:v>
                </c:pt>
                <c:pt idx="19">
                  <c:v>23892.0</c:v>
                </c:pt>
                <c:pt idx="20">
                  <c:v>22662.0</c:v>
                </c:pt>
                <c:pt idx="21">
                  <c:v>20084.0</c:v>
                </c:pt>
                <c:pt idx="22">
                  <c:v>14434.0</c:v>
                </c:pt>
                <c:pt idx="23">
                  <c:v>14163.0</c:v>
                </c:pt>
              </c:numCache>
            </c:numRef>
          </c:val>
          <c:smooth val="0"/>
        </c:ser>
        <c:ser>
          <c:idx val="18"/>
          <c:order val="14"/>
          <c:tx>
            <c:strRef>
              <c:f>'Mar2011'!$AA$5</c:f>
              <c:strCache>
                <c:ptCount val="1"/>
                <c:pt idx="0">
                  <c:v>24/Mar/2011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'Mar2011'!$AA$7:$AA$30</c:f>
              <c:numCache>
                <c:formatCode>#,##0</c:formatCode>
                <c:ptCount val="24"/>
                <c:pt idx="0">
                  <c:v>13164.0</c:v>
                </c:pt>
                <c:pt idx="1">
                  <c:v>13587.0</c:v>
                </c:pt>
                <c:pt idx="2">
                  <c:v>13286.0</c:v>
                </c:pt>
                <c:pt idx="3">
                  <c:v>13083.0</c:v>
                </c:pt>
                <c:pt idx="4">
                  <c:v>13388.0</c:v>
                </c:pt>
                <c:pt idx="5">
                  <c:v>14063.0</c:v>
                </c:pt>
                <c:pt idx="6">
                  <c:v>16300.0</c:v>
                </c:pt>
                <c:pt idx="7">
                  <c:v>18574.0</c:v>
                </c:pt>
                <c:pt idx="8">
                  <c:v>20165.0</c:v>
                </c:pt>
                <c:pt idx="9">
                  <c:v>21241.0</c:v>
                </c:pt>
                <c:pt idx="10">
                  <c:v>21441.0</c:v>
                </c:pt>
                <c:pt idx="11">
                  <c:v>22020.0</c:v>
                </c:pt>
                <c:pt idx="12">
                  <c:v>21349.0</c:v>
                </c:pt>
                <c:pt idx="13">
                  <c:v>21053.0</c:v>
                </c:pt>
                <c:pt idx="14">
                  <c:v>21182.0</c:v>
                </c:pt>
                <c:pt idx="15">
                  <c:v>21140.0</c:v>
                </c:pt>
                <c:pt idx="16">
                  <c:v>19950.0</c:v>
                </c:pt>
                <c:pt idx="17">
                  <c:v>19180.0</c:v>
                </c:pt>
                <c:pt idx="18">
                  <c:v>21606.0</c:v>
                </c:pt>
                <c:pt idx="19">
                  <c:v>23571.0</c:v>
                </c:pt>
                <c:pt idx="20">
                  <c:v>22389.0</c:v>
                </c:pt>
                <c:pt idx="21">
                  <c:v>21986.0</c:v>
                </c:pt>
                <c:pt idx="22">
                  <c:v>17162.0</c:v>
                </c:pt>
                <c:pt idx="23">
                  <c:v>15460.0</c:v>
                </c:pt>
              </c:numCache>
            </c:numRef>
          </c:val>
          <c:smooth val="0"/>
        </c:ser>
        <c:ser>
          <c:idx val="22"/>
          <c:order val="15"/>
          <c:tx>
            <c:strRef>
              <c:f>'Mar2011'!$AP$4:$AP$5</c:f>
              <c:strCache>
                <c:ptCount val="1"/>
                <c:pt idx="0">
                  <c:v>Máxima dias Semana</c:v>
                </c:pt>
              </c:strCache>
            </c:strRef>
          </c:tx>
          <c:val>
            <c:numRef>
              <c:f>'Mar2011'!$AP$7:$AP$30</c:f>
              <c:numCache>
                <c:formatCode>#,##0</c:formatCode>
                <c:ptCount val="24"/>
                <c:pt idx="0">
                  <c:v>14727.0</c:v>
                </c:pt>
                <c:pt idx="1">
                  <c:v>14100.0</c:v>
                </c:pt>
                <c:pt idx="2">
                  <c:v>14000.0</c:v>
                </c:pt>
                <c:pt idx="3">
                  <c:v>13900.0</c:v>
                </c:pt>
                <c:pt idx="4">
                  <c:v>13700.0</c:v>
                </c:pt>
                <c:pt idx="5">
                  <c:v>14700.0</c:v>
                </c:pt>
                <c:pt idx="6">
                  <c:v>16900.0</c:v>
                </c:pt>
                <c:pt idx="7">
                  <c:v>18848.0</c:v>
                </c:pt>
                <c:pt idx="8">
                  <c:v>20401.0</c:v>
                </c:pt>
                <c:pt idx="9">
                  <c:v>21241.0</c:v>
                </c:pt>
                <c:pt idx="10">
                  <c:v>21441.0</c:v>
                </c:pt>
                <c:pt idx="11">
                  <c:v>22430.0</c:v>
                </c:pt>
                <c:pt idx="12">
                  <c:v>21473.0</c:v>
                </c:pt>
                <c:pt idx="13">
                  <c:v>21053.0</c:v>
                </c:pt>
                <c:pt idx="14">
                  <c:v>21395.0</c:v>
                </c:pt>
                <c:pt idx="15">
                  <c:v>21286.0</c:v>
                </c:pt>
                <c:pt idx="16">
                  <c:v>21300.0</c:v>
                </c:pt>
                <c:pt idx="17">
                  <c:v>19712.0</c:v>
                </c:pt>
                <c:pt idx="18">
                  <c:v>22200.0</c:v>
                </c:pt>
                <c:pt idx="19">
                  <c:v>23892.0</c:v>
                </c:pt>
                <c:pt idx="20">
                  <c:v>22662.0</c:v>
                </c:pt>
                <c:pt idx="21">
                  <c:v>21986.0</c:v>
                </c:pt>
                <c:pt idx="22">
                  <c:v>18322.0</c:v>
                </c:pt>
                <c:pt idx="23">
                  <c:v>16789.0</c:v>
                </c:pt>
              </c:numCache>
            </c:numRef>
          </c:val>
          <c:smooth val="0"/>
        </c:ser>
        <c:ser>
          <c:idx val="25"/>
          <c:order val="16"/>
          <c:tx>
            <c:strRef>
              <c:f>'Mar2011'!$AI$5</c:f>
              <c:strCache>
                <c:ptCount val="1"/>
                <c:pt idx="0">
                  <c:v>1/Abr/2011</c:v>
                </c:pt>
              </c:strCache>
            </c:strRef>
          </c:tx>
          <c:val>
            <c:numRef>
              <c:f>'Mar2011'!$AI$7:$AI$30</c:f>
            </c:numRef>
          </c:val>
          <c:smooth val="0"/>
        </c:ser>
        <c:ser>
          <c:idx val="26"/>
          <c:order val="17"/>
          <c:tx>
            <c:strRef>
              <c:f>'Mar2011'!$AL$5</c:f>
              <c:strCache>
                <c:ptCount val="1"/>
                <c:pt idx="0">
                  <c:v>4/Abr/2011</c:v>
                </c:pt>
              </c:strCache>
            </c:strRef>
          </c:tx>
          <c:val>
            <c:numRef>
              <c:f>'Mar2011'!$AL$7:$AL$30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444184"/>
        <c:axId val="-2128441368"/>
      </c:lineChart>
      <c:catAx>
        <c:axId val="-2128444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128441368"/>
        <c:crosses val="autoZero"/>
        <c:auto val="1"/>
        <c:lblAlgn val="ctr"/>
        <c:lblOffset val="100"/>
        <c:noMultiLvlLbl val="0"/>
      </c:catAx>
      <c:valAx>
        <c:axId val="-21284413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1284441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-SABADOS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8"/>
          <c:order val="0"/>
          <c:tx>
            <c:strRef>
              <c:f>'Mar2011'!$H$5</c:f>
              <c:strCache>
                <c:ptCount val="1"/>
                <c:pt idx="0">
                  <c:v>5/Mar/2011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'Mar2011'!$H$7:$H$30</c:f>
              <c:numCache>
                <c:formatCode>#,##0</c:formatCode>
                <c:ptCount val="24"/>
                <c:pt idx="0">
                  <c:v>14700.0</c:v>
                </c:pt>
                <c:pt idx="1">
                  <c:v>13500.0</c:v>
                </c:pt>
                <c:pt idx="2">
                  <c:v>13200.0</c:v>
                </c:pt>
                <c:pt idx="3">
                  <c:v>13000.0</c:v>
                </c:pt>
                <c:pt idx="4">
                  <c:v>13100.0</c:v>
                </c:pt>
                <c:pt idx="5">
                  <c:v>13300.0</c:v>
                </c:pt>
                <c:pt idx="6">
                  <c:v>14400.0</c:v>
                </c:pt>
                <c:pt idx="7">
                  <c:v>15300.0</c:v>
                </c:pt>
                <c:pt idx="8">
                  <c:v>17200.0</c:v>
                </c:pt>
                <c:pt idx="9">
                  <c:v>17000.0</c:v>
                </c:pt>
                <c:pt idx="10">
                  <c:v>17518.0</c:v>
                </c:pt>
                <c:pt idx="11">
                  <c:v>17846.0</c:v>
                </c:pt>
                <c:pt idx="12">
                  <c:v>18085.0</c:v>
                </c:pt>
                <c:pt idx="13">
                  <c:v>18967.0</c:v>
                </c:pt>
                <c:pt idx="14">
                  <c:v>16539.0</c:v>
                </c:pt>
                <c:pt idx="15">
                  <c:v>16109.0</c:v>
                </c:pt>
                <c:pt idx="16">
                  <c:v>16944.0</c:v>
                </c:pt>
                <c:pt idx="17">
                  <c:v>14700.0</c:v>
                </c:pt>
                <c:pt idx="18">
                  <c:v>19600.0</c:v>
                </c:pt>
                <c:pt idx="19">
                  <c:v>21600.0</c:v>
                </c:pt>
                <c:pt idx="20">
                  <c:v>20400.0</c:v>
                </c:pt>
                <c:pt idx="21">
                  <c:v>19300.0</c:v>
                </c:pt>
                <c:pt idx="22">
                  <c:v>17100.0</c:v>
                </c:pt>
                <c:pt idx="23">
                  <c:v>15200.0</c:v>
                </c:pt>
              </c:numCache>
            </c:numRef>
          </c:val>
          <c:smooth val="0"/>
        </c:ser>
        <c:ser>
          <c:idx val="19"/>
          <c:order val="1"/>
          <c:tx>
            <c:strRef>
              <c:f>'Mar2011'!$O$5</c:f>
              <c:strCache>
                <c:ptCount val="1"/>
                <c:pt idx="0">
                  <c:v>12/Mar/2011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'Mar2011'!$O$7:$O$30</c:f>
              <c:numCache>
                <c:formatCode>#,##0</c:formatCode>
                <c:ptCount val="24"/>
                <c:pt idx="0">
                  <c:v>14500.0</c:v>
                </c:pt>
                <c:pt idx="1">
                  <c:v>13800.0</c:v>
                </c:pt>
                <c:pt idx="2">
                  <c:v>13600.0</c:v>
                </c:pt>
                <c:pt idx="3">
                  <c:v>13400.0</c:v>
                </c:pt>
                <c:pt idx="4">
                  <c:v>13400.0</c:v>
                </c:pt>
                <c:pt idx="5">
                  <c:v>13900.0</c:v>
                </c:pt>
                <c:pt idx="6">
                  <c:v>14300.0</c:v>
                </c:pt>
                <c:pt idx="7">
                  <c:v>15200.0</c:v>
                </c:pt>
                <c:pt idx="8">
                  <c:v>17300.0</c:v>
                </c:pt>
                <c:pt idx="9">
                  <c:v>18600.0</c:v>
                </c:pt>
                <c:pt idx="10">
                  <c:v>18700.0</c:v>
                </c:pt>
                <c:pt idx="11">
                  <c:v>18600.0</c:v>
                </c:pt>
                <c:pt idx="12">
                  <c:v>18800.0</c:v>
                </c:pt>
                <c:pt idx="13">
                  <c:v>18300.0</c:v>
                </c:pt>
                <c:pt idx="14">
                  <c:v>18000.0</c:v>
                </c:pt>
                <c:pt idx="15">
                  <c:v>17700.0</c:v>
                </c:pt>
                <c:pt idx="16">
                  <c:v>18000.0</c:v>
                </c:pt>
                <c:pt idx="17">
                  <c:v>17000.0</c:v>
                </c:pt>
                <c:pt idx="18">
                  <c:v>19584.0</c:v>
                </c:pt>
                <c:pt idx="19">
                  <c:v>22923.0</c:v>
                </c:pt>
                <c:pt idx="20">
                  <c:v>20985.0</c:v>
                </c:pt>
                <c:pt idx="21">
                  <c:v>19126.0</c:v>
                </c:pt>
                <c:pt idx="22">
                  <c:v>18360.0</c:v>
                </c:pt>
                <c:pt idx="23">
                  <c:v>16950.0</c:v>
                </c:pt>
              </c:numCache>
            </c:numRef>
          </c:val>
          <c:smooth val="0"/>
        </c:ser>
        <c:ser>
          <c:idx val="22"/>
          <c:order val="2"/>
          <c:tx>
            <c:strRef>
              <c:f>'Mar2011'!$AQ$4:$AQ$5</c:f>
              <c:strCache>
                <c:ptCount val="1"/>
                <c:pt idx="0">
                  <c:v>Máxima Sabads</c:v>
                </c:pt>
              </c:strCache>
            </c:strRef>
          </c:tx>
          <c:val>
            <c:numRef>
              <c:f>'Mar2011'!$AQ$7:$AQ$30</c:f>
              <c:numCache>
                <c:formatCode>#,##0</c:formatCode>
                <c:ptCount val="24"/>
                <c:pt idx="0">
                  <c:v>14700.0</c:v>
                </c:pt>
                <c:pt idx="1">
                  <c:v>14500.0</c:v>
                </c:pt>
                <c:pt idx="2">
                  <c:v>14500.0</c:v>
                </c:pt>
                <c:pt idx="3">
                  <c:v>14500.0</c:v>
                </c:pt>
                <c:pt idx="4">
                  <c:v>14500.0</c:v>
                </c:pt>
                <c:pt idx="5">
                  <c:v>14500.0</c:v>
                </c:pt>
                <c:pt idx="6">
                  <c:v>14678.0</c:v>
                </c:pt>
                <c:pt idx="7">
                  <c:v>15572.0</c:v>
                </c:pt>
                <c:pt idx="8">
                  <c:v>17300.0</c:v>
                </c:pt>
                <c:pt idx="9">
                  <c:v>18600.0</c:v>
                </c:pt>
                <c:pt idx="10">
                  <c:v>18700.0</c:v>
                </c:pt>
                <c:pt idx="11">
                  <c:v>19059.0</c:v>
                </c:pt>
                <c:pt idx="12">
                  <c:v>18979.0</c:v>
                </c:pt>
                <c:pt idx="13">
                  <c:v>18967.0</c:v>
                </c:pt>
                <c:pt idx="14">
                  <c:v>18000.0</c:v>
                </c:pt>
                <c:pt idx="15">
                  <c:v>17700.0</c:v>
                </c:pt>
                <c:pt idx="16">
                  <c:v>18000.0</c:v>
                </c:pt>
                <c:pt idx="17">
                  <c:v>17000.0</c:v>
                </c:pt>
                <c:pt idx="18">
                  <c:v>19600.0</c:v>
                </c:pt>
                <c:pt idx="19">
                  <c:v>22923.0</c:v>
                </c:pt>
                <c:pt idx="20">
                  <c:v>20985.0</c:v>
                </c:pt>
                <c:pt idx="21">
                  <c:v>19300.0</c:v>
                </c:pt>
                <c:pt idx="22">
                  <c:v>18360.0</c:v>
                </c:pt>
                <c:pt idx="23">
                  <c:v>16950.0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'Mar2011'!$AJ$5</c:f>
              <c:strCache>
                <c:ptCount val="1"/>
                <c:pt idx="0">
                  <c:v>2/Abr/2011</c:v>
                </c:pt>
              </c:strCache>
            </c:strRef>
          </c:tx>
          <c:val>
            <c:numRef>
              <c:f>'Mar2011'!$AJ$7:$AJ$30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482280"/>
        <c:axId val="-2128479096"/>
      </c:lineChart>
      <c:catAx>
        <c:axId val="-2128482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128479096"/>
        <c:crosses val="autoZero"/>
        <c:auto val="1"/>
        <c:lblAlgn val="ctr"/>
        <c:lblOffset val="100"/>
        <c:noMultiLvlLbl val="0"/>
      </c:catAx>
      <c:valAx>
        <c:axId val="-21284790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1284822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-DOMINGOS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'Mar2011'!$B$5</c:f>
              <c:strCache>
                <c:ptCount val="1"/>
                <c:pt idx="0">
                  <c:v>1/Ago/2010</c:v>
                </c:pt>
              </c:strCache>
            </c:strRef>
          </c:tx>
          <c:val>
            <c:numRef>
              <c:f>'Mar2011'!$B$7:$B$30</c:f>
            </c:numRef>
          </c:val>
          <c:smooth val="0"/>
        </c:ser>
        <c:ser>
          <c:idx val="18"/>
          <c:order val="1"/>
          <c:tx>
            <c:strRef>
              <c:f>'Mar2011'!$I$5</c:f>
              <c:strCache>
                <c:ptCount val="1"/>
                <c:pt idx="0">
                  <c:v>6/Mar/2011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'Mar2011'!$I$7:$I$30</c:f>
              <c:numCache>
                <c:formatCode>#,##0</c:formatCode>
                <c:ptCount val="24"/>
                <c:pt idx="0">
                  <c:v>14100.0</c:v>
                </c:pt>
                <c:pt idx="1">
                  <c:v>13200.0</c:v>
                </c:pt>
                <c:pt idx="2">
                  <c:v>13000.0</c:v>
                </c:pt>
                <c:pt idx="3">
                  <c:v>12800.0</c:v>
                </c:pt>
                <c:pt idx="4">
                  <c:v>12800.0</c:v>
                </c:pt>
                <c:pt idx="5">
                  <c:v>12800.0</c:v>
                </c:pt>
                <c:pt idx="6">
                  <c:v>12900.0</c:v>
                </c:pt>
                <c:pt idx="7">
                  <c:v>13900.0</c:v>
                </c:pt>
                <c:pt idx="8">
                  <c:v>15200.0</c:v>
                </c:pt>
                <c:pt idx="9">
                  <c:v>16900.0</c:v>
                </c:pt>
                <c:pt idx="10">
                  <c:v>16600.0</c:v>
                </c:pt>
                <c:pt idx="11">
                  <c:v>16900.0</c:v>
                </c:pt>
                <c:pt idx="12">
                  <c:v>16839.0</c:v>
                </c:pt>
                <c:pt idx="13">
                  <c:v>16740.0</c:v>
                </c:pt>
                <c:pt idx="14">
                  <c:v>16200.0</c:v>
                </c:pt>
                <c:pt idx="15">
                  <c:v>15900.0</c:v>
                </c:pt>
                <c:pt idx="16">
                  <c:v>15300.0</c:v>
                </c:pt>
                <c:pt idx="17">
                  <c:v>15400.0</c:v>
                </c:pt>
                <c:pt idx="18">
                  <c:v>18691.0</c:v>
                </c:pt>
                <c:pt idx="19">
                  <c:v>20674.0</c:v>
                </c:pt>
                <c:pt idx="20">
                  <c:v>19882.0</c:v>
                </c:pt>
                <c:pt idx="21">
                  <c:v>18475.0</c:v>
                </c:pt>
                <c:pt idx="22">
                  <c:v>16300.0</c:v>
                </c:pt>
                <c:pt idx="23">
                  <c:v>14700.0</c:v>
                </c:pt>
              </c:numCache>
            </c:numRef>
          </c:val>
          <c:smooth val="0"/>
        </c:ser>
        <c:ser>
          <c:idx val="19"/>
          <c:order val="2"/>
          <c:tx>
            <c:strRef>
              <c:f>'Mar2011'!$P$5</c:f>
              <c:strCache>
                <c:ptCount val="1"/>
                <c:pt idx="0">
                  <c:v>13/Mar/2011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'Mar2011'!$P$7:$P$30</c:f>
              <c:numCache>
                <c:formatCode>#,##0</c:formatCode>
                <c:ptCount val="24"/>
                <c:pt idx="0">
                  <c:v>14096.0</c:v>
                </c:pt>
                <c:pt idx="1">
                  <c:v>14496.0</c:v>
                </c:pt>
                <c:pt idx="2">
                  <c:v>13683.0</c:v>
                </c:pt>
                <c:pt idx="3">
                  <c:v>13276.0</c:v>
                </c:pt>
                <c:pt idx="4">
                  <c:v>13080.0</c:v>
                </c:pt>
                <c:pt idx="5">
                  <c:v>13500.0</c:v>
                </c:pt>
                <c:pt idx="6">
                  <c:v>13350.0</c:v>
                </c:pt>
                <c:pt idx="7">
                  <c:v>14055.0</c:v>
                </c:pt>
                <c:pt idx="8">
                  <c:v>15861.0</c:v>
                </c:pt>
                <c:pt idx="9">
                  <c:v>16257.0</c:v>
                </c:pt>
                <c:pt idx="10">
                  <c:v>16763.0</c:v>
                </c:pt>
                <c:pt idx="11">
                  <c:v>17052.0</c:v>
                </c:pt>
                <c:pt idx="12">
                  <c:v>17363.0</c:v>
                </c:pt>
                <c:pt idx="13">
                  <c:v>17049.0</c:v>
                </c:pt>
                <c:pt idx="14">
                  <c:v>16085.0</c:v>
                </c:pt>
                <c:pt idx="15">
                  <c:v>16400.0</c:v>
                </c:pt>
                <c:pt idx="16">
                  <c:v>16500.0</c:v>
                </c:pt>
                <c:pt idx="17">
                  <c:v>15700.0</c:v>
                </c:pt>
                <c:pt idx="18">
                  <c:v>19711.0</c:v>
                </c:pt>
                <c:pt idx="19">
                  <c:v>21366.0</c:v>
                </c:pt>
                <c:pt idx="20">
                  <c:v>20773.0</c:v>
                </c:pt>
                <c:pt idx="21">
                  <c:v>18724.0</c:v>
                </c:pt>
                <c:pt idx="22">
                  <c:v>17100.0</c:v>
                </c:pt>
                <c:pt idx="23">
                  <c:v>14877.0</c:v>
                </c:pt>
              </c:numCache>
            </c:numRef>
          </c:val>
          <c:smooth val="0"/>
        </c:ser>
        <c:ser>
          <c:idx val="20"/>
          <c:order val="3"/>
          <c:tx>
            <c:strRef>
              <c:f>'Mar2011'!$W$5</c:f>
              <c:strCache>
                <c:ptCount val="1"/>
                <c:pt idx="0">
                  <c:v>20/Mar/2011</c:v>
                </c:pt>
              </c:strCache>
            </c:strRef>
          </c:tx>
          <c:cat>
            <c:strRef>
              <c:f>'Mar2011'!$A$7:$A$30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'Mar2011'!$W$7:$W$30</c:f>
              <c:numCache>
                <c:formatCode>#,##0</c:formatCode>
                <c:ptCount val="24"/>
                <c:pt idx="0">
                  <c:v>14400.0</c:v>
                </c:pt>
                <c:pt idx="1">
                  <c:v>13900.0</c:v>
                </c:pt>
                <c:pt idx="2">
                  <c:v>13600.0</c:v>
                </c:pt>
                <c:pt idx="3">
                  <c:v>13300.0</c:v>
                </c:pt>
                <c:pt idx="4">
                  <c:v>13000.0</c:v>
                </c:pt>
                <c:pt idx="5">
                  <c:v>12700.0</c:v>
                </c:pt>
                <c:pt idx="6">
                  <c:v>12800.0</c:v>
                </c:pt>
                <c:pt idx="7">
                  <c:v>14100.0</c:v>
                </c:pt>
                <c:pt idx="8">
                  <c:v>15400.0</c:v>
                </c:pt>
                <c:pt idx="9">
                  <c:v>16500.0</c:v>
                </c:pt>
                <c:pt idx="10">
                  <c:v>16800.0</c:v>
                </c:pt>
                <c:pt idx="11">
                  <c:v>17000.0</c:v>
                </c:pt>
                <c:pt idx="12">
                  <c:v>17100.0</c:v>
                </c:pt>
                <c:pt idx="13">
                  <c:v>16800.0</c:v>
                </c:pt>
                <c:pt idx="14">
                  <c:v>16600.0</c:v>
                </c:pt>
                <c:pt idx="15">
                  <c:v>16300.0</c:v>
                </c:pt>
                <c:pt idx="16">
                  <c:v>16000.0</c:v>
                </c:pt>
                <c:pt idx="17">
                  <c:v>16400.0</c:v>
                </c:pt>
                <c:pt idx="18">
                  <c:v>20250.0</c:v>
                </c:pt>
                <c:pt idx="19">
                  <c:v>21411.0</c:v>
                </c:pt>
                <c:pt idx="20">
                  <c:v>20699.0</c:v>
                </c:pt>
                <c:pt idx="21">
                  <c:v>18600.0</c:v>
                </c:pt>
                <c:pt idx="22">
                  <c:v>16526.0</c:v>
                </c:pt>
                <c:pt idx="23">
                  <c:v>14574.0</c:v>
                </c:pt>
              </c:numCache>
            </c:numRef>
          </c:val>
          <c:smooth val="0"/>
        </c:ser>
        <c:ser>
          <c:idx val="22"/>
          <c:order val="4"/>
          <c:tx>
            <c:strRef>
              <c:f>'Mar2011'!$AR$4:$AR$5</c:f>
              <c:strCache>
                <c:ptCount val="1"/>
                <c:pt idx="0">
                  <c:v>Máxima Domingos</c:v>
                </c:pt>
              </c:strCache>
            </c:strRef>
          </c:tx>
          <c:val>
            <c:numRef>
              <c:f>'Mar2011'!$AR$7:$AR$30</c:f>
              <c:numCache>
                <c:formatCode>#,##0</c:formatCode>
                <c:ptCount val="24"/>
                <c:pt idx="0">
                  <c:v>14690.0</c:v>
                </c:pt>
                <c:pt idx="1">
                  <c:v>14496.0</c:v>
                </c:pt>
                <c:pt idx="2">
                  <c:v>13683.0</c:v>
                </c:pt>
                <c:pt idx="3">
                  <c:v>13367.0</c:v>
                </c:pt>
                <c:pt idx="4">
                  <c:v>13080.0</c:v>
                </c:pt>
                <c:pt idx="5">
                  <c:v>13500.0</c:v>
                </c:pt>
                <c:pt idx="6">
                  <c:v>13350.0</c:v>
                </c:pt>
                <c:pt idx="7">
                  <c:v>15096.0</c:v>
                </c:pt>
                <c:pt idx="8">
                  <c:v>16289.0</c:v>
                </c:pt>
                <c:pt idx="9">
                  <c:v>16900.0</c:v>
                </c:pt>
                <c:pt idx="10">
                  <c:v>16973.0</c:v>
                </c:pt>
                <c:pt idx="11">
                  <c:v>17466.0</c:v>
                </c:pt>
                <c:pt idx="12">
                  <c:v>17886.0</c:v>
                </c:pt>
                <c:pt idx="13">
                  <c:v>17657.0</c:v>
                </c:pt>
                <c:pt idx="14">
                  <c:v>17089.0</c:v>
                </c:pt>
                <c:pt idx="15">
                  <c:v>16705.0</c:v>
                </c:pt>
                <c:pt idx="16">
                  <c:v>16603.0</c:v>
                </c:pt>
                <c:pt idx="17">
                  <c:v>16672.0</c:v>
                </c:pt>
                <c:pt idx="18">
                  <c:v>20250.0</c:v>
                </c:pt>
                <c:pt idx="19">
                  <c:v>21411.0</c:v>
                </c:pt>
                <c:pt idx="20">
                  <c:v>20773.0</c:v>
                </c:pt>
                <c:pt idx="21">
                  <c:v>18724.0</c:v>
                </c:pt>
                <c:pt idx="22">
                  <c:v>17100.0</c:v>
                </c:pt>
                <c:pt idx="23">
                  <c:v>15190.0</c:v>
                </c:pt>
              </c:numCache>
            </c:numRef>
          </c:val>
          <c:smooth val="0"/>
        </c:ser>
        <c:ser>
          <c:idx val="1"/>
          <c:order val="5"/>
          <c:tx>
            <c:strRef>
              <c:f>'Mar2011'!$AK$5</c:f>
              <c:strCache>
                <c:ptCount val="1"/>
                <c:pt idx="0">
                  <c:v>3/Abr/2011</c:v>
                </c:pt>
              </c:strCache>
            </c:strRef>
          </c:tx>
          <c:val>
            <c:numRef>
              <c:f>'Mar2011'!$AK$7:$AK$30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518072"/>
        <c:axId val="-2128514936"/>
      </c:lineChart>
      <c:catAx>
        <c:axId val="-2128518072"/>
        <c:scaling>
          <c:orientation val="minMax"/>
        </c:scaling>
        <c:delete val="0"/>
        <c:axPos val="b"/>
        <c:majorTickMark val="none"/>
        <c:minorTickMark val="none"/>
        <c:tickLblPos val="nextTo"/>
        <c:crossAx val="-2128514936"/>
        <c:crosses val="autoZero"/>
        <c:auto val="1"/>
        <c:lblAlgn val="ctr"/>
        <c:lblOffset val="100"/>
        <c:noMultiLvlLbl val="0"/>
      </c:catAx>
      <c:valAx>
        <c:axId val="-21285149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1285180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Diagrama de Carga- DIAS DE SEMANA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'Abr2011'!$C$5</c:f>
              <c:strCache>
                <c:ptCount val="1"/>
                <c:pt idx="0">
                  <c:v>2/Ago/2010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'Abr2011'!$C$7:$C$30</c:f>
            </c:numRef>
          </c:val>
          <c:smooth val="0"/>
        </c:ser>
        <c:ser>
          <c:idx val="1"/>
          <c:order val="1"/>
          <c:tx>
            <c:strRef>
              <c:f>'Abr2011'!$D$5</c:f>
              <c:strCache>
                <c:ptCount val="1"/>
                <c:pt idx="0">
                  <c:v>1/Mar/2011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'Abr2011'!$D$7:$D$30</c:f>
            </c:numRef>
          </c:val>
          <c:smooth val="0"/>
        </c:ser>
        <c:ser>
          <c:idx val="2"/>
          <c:order val="2"/>
          <c:tx>
            <c:strRef>
              <c:f>'Abr2011'!$E$5</c:f>
              <c:strCache>
                <c:ptCount val="1"/>
                <c:pt idx="0">
                  <c:v>2/Mar/2011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'Abr2011'!$E$7:$E$30</c:f>
            </c:numRef>
          </c:val>
          <c:smooth val="0"/>
        </c:ser>
        <c:ser>
          <c:idx val="3"/>
          <c:order val="3"/>
          <c:tx>
            <c:strRef>
              <c:f>'Abr2011'!$F$5</c:f>
              <c:strCache>
                <c:ptCount val="1"/>
                <c:pt idx="0">
                  <c:v>3/Mar/2011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'Abr2011'!$F$7:$F$30</c:f>
            </c:numRef>
          </c:val>
          <c:smooth val="0"/>
        </c:ser>
        <c:ser>
          <c:idx val="4"/>
          <c:order val="4"/>
          <c:tx>
            <c:strRef>
              <c:f>'Abr2011'!$G$5</c:f>
              <c:strCache>
                <c:ptCount val="1"/>
                <c:pt idx="0">
                  <c:v>1/Abr/2011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'Abr2011'!$G$7:$G$30</c:f>
              <c:numCache>
                <c:formatCode>#,##0</c:formatCode>
                <c:ptCount val="24"/>
                <c:pt idx="0">
                  <c:v>15000.0</c:v>
                </c:pt>
                <c:pt idx="1">
                  <c:v>15000.0</c:v>
                </c:pt>
                <c:pt idx="2">
                  <c:v>13600.0</c:v>
                </c:pt>
                <c:pt idx="3">
                  <c:v>13700.0</c:v>
                </c:pt>
                <c:pt idx="4">
                  <c:v>13600.0</c:v>
                </c:pt>
                <c:pt idx="5">
                  <c:v>14000.0</c:v>
                </c:pt>
                <c:pt idx="6">
                  <c:v>15400.0</c:v>
                </c:pt>
                <c:pt idx="7">
                  <c:v>17400.0</c:v>
                </c:pt>
                <c:pt idx="8">
                  <c:v>20800.0</c:v>
                </c:pt>
                <c:pt idx="9">
                  <c:v>21600.0</c:v>
                </c:pt>
                <c:pt idx="10">
                  <c:v>21500.0</c:v>
                </c:pt>
                <c:pt idx="11">
                  <c:v>22100.0</c:v>
                </c:pt>
                <c:pt idx="12">
                  <c:v>21700.0</c:v>
                </c:pt>
                <c:pt idx="13">
                  <c:v>20300.0</c:v>
                </c:pt>
                <c:pt idx="14">
                  <c:v>20900.0</c:v>
                </c:pt>
                <c:pt idx="15">
                  <c:v>21300.0</c:v>
                </c:pt>
                <c:pt idx="16">
                  <c:v>20638.0</c:v>
                </c:pt>
                <c:pt idx="17">
                  <c:v>19300.0</c:v>
                </c:pt>
                <c:pt idx="18">
                  <c:v>18300.0</c:v>
                </c:pt>
                <c:pt idx="19">
                  <c:v>19341.0</c:v>
                </c:pt>
                <c:pt idx="20">
                  <c:v>18914.0</c:v>
                </c:pt>
                <c:pt idx="21">
                  <c:v>19818.0</c:v>
                </c:pt>
                <c:pt idx="22">
                  <c:v>17313.0</c:v>
                </c:pt>
                <c:pt idx="23">
                  <c:v>15900.0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'Abr2011'!$J$5</c:f>
              <c:strCache>
                <c:ptCount val="1"/>
                <c:pt idx="0">
                  <c:v>4/Abr/2011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'Abr2011'!$J$7:$J$30</c:f>
              <c:numCache>
                <c:formatCode>#,##0</c:formatCode>
                <c:ptCount val="24"/>
                <c:pt idx="0">
                  <c:v>12040.0</c:v>
                </c:pt>
                <c:pt idx="1">
                  <c:v>12645.0</c:v>
                </c:pt>
                <c:pt idx="2">
                  <c:v>12038.0</c:v>
                </c:pt>
                <c:pt idx="3">
                  <c:v>12042.0</c:v>
                </c:pt>
                <c:pt idx="4">
                  <c:v>12034.0</c:v>
                </c:pt>
                <c:pt idx="5">
                  <c:v>12539.0</c:v>
                </c:pt>
                <c:pt idx="6">
                  <c:v>14758.0</c:v>
                </c:pt>
                <c:pt idx="7">
                  <c:v>16971.0</c:v>
                </c:pt>
                <c:pt idx="8">
                  <c:v>18812.0</c:v>
                </c:pt>
                <c:pt idx="9">
                  <c:v>19661.0</c:v>
                </c:pt>
                <c:pt idx="10">
                  <c:v>20464.0</c:v>
                </c:pt>
                <c:pt idx="11">
                  <c:v>20864.0</c:v>
                </c:pt>
                <c:pt idx="12">
                  <c:v>21149.0</c:v>
                </c:pt>
                <c:pt idx="13">
                  <c:v>20475.0</c:v>
                </c:pt>
                <c:pt idx="14">
                  <c:v>20868.0</c:v>
                </c:pt>
                <c:pt idx="15">
                  <c:v>19560.0</c:v>
                </c:pt>
                <c:pt idx="16">
                  <c:v>18888.0</c:v>
                </c:pt>
                <c:pt idx="17">
                  <c:v>17359.0</c:v>
                </c:pt>
                <c:pt idx="18">
                  <c:v>18093.0</c:v>
                </c:pt>
                <c:pt idx="19">
                  <c:v>18083.0</c:v>
                </c:pt>
                <c:pt idx="20">
                  <c:v>17569.0</c:v>
                </c:pt>
                <c:pt idx="21">
                  <c:v>17130.0</c:v>
                </c:pt>
                <c:pt idx="22">
                  <c:v>16365.0</c:v>
                </c:pt>
                <c:pt idx="23">
                  <c:v>15031.0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'Abr2011'!$K$5</c:f>
              <c:strCache>
                <c:ptCount val="1"/>
                <c:pt idx="0">
                  <c:v>5/Abr/2011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'Abr2011'!$K$7:$K$30</c:f>
              <c:numCache>
                <c:formatCode>#,##0</c:formatCode>
                <c:ptCount val="24"/>
                <c:pt idx="0">
                  <c:v>13948.0</c:v>
                </c:pt>
                <c:pt idx="1">
                  <c:v>13430.0</c:v>
                </c:pt>
                <c:pt idx="2">
                  <c:v>13129.0</c:v>
                </c:pt>
                <c:pt idx="3">
                  <c:v>13123.0</c:v>
                </c:pt>
                <c:pt idx="4">
                  <c:v>13232.0</c:v>
                </c:pt>
                <c:pt idx="5">
                  <c:v>13544.0</c:v>
                </c:pt>
                <c:pt idx="6">
                  <c:v>15798.0</c:v>
                </c:pt>
                <c:pt idx="7">
                  <c:v>17914.0</c:v>
                </c:pt>
                <c:pt idx="8">
                  <c:v>19869.0</c:v>
                </c:pt>
                <c:pt idx="9">
                  <c:v>20143.0</c:v>
                </c:pt>
                <c:pt idx="10">
                  <c:v>20486.0</c:v>
                </c:pt>
                <c:pt idx="11">
                  <c:v>20964.0</c:v>
                </c:pt>
                <c:pt idx="12">
                  <c:v>19698.0</c:v>
                </c:pt>
                <c:pt idx="13">
                  <c:v>19271.0</c:v>
                </c:pt>
                <c:pt idx="14">
                  <c:v>18868.0</c:v>
                </c:pt>
                <c:pt idx="15">
                  <c:v>18271.0</c:v>
                </c:pt>
                <c:pt idx="16">
                  <c:v>17277.0</c:v>
                </c:pt>
                <c:pt idx="17">
                  <c:v>16865.0</c:v>
                </c:pt>
                <c:pt idx="18">
                  <c:v>14259.0</c:v>
                </c:pt>
                <c:pt idx="19">
                  <c:v>15374.0</c:v>
                </c:pt>
                <c:pt idx="20">
                  <c:v>15986.0</c:v>
                </c:pt>
                <c:pt idx="21">
                  <c:v>17765.0</c:v>
                </c:pt>
                <c:pt idx="22">
                  <c:v>15938.0</c:v>
                </c:pt>
                <c:pt idx="23">
                  <c:v>15975.0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'Abr2011'!$L$5</c:f>
              <c:strCache>
                <c:ptCount val="1"/>
                <c:pt idx="0">
                  <c:v>6/Abr/2011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'Abr2011'!$L$7:$L$30</c:f>
              <c:numCache>
                <c:formatCode>#,##0</c:formatCode>
                <c:ptCount val="24"/>
                <c:pt idx="0">
                  <c:v>14260.0</c:v>
                </c:pt>
                <c:pt idx="1">
                  <c:v>13625.0</c:v>
                </c:pt>
                <c:pt idx="2">
                  <c:v>13520.0</c:v>
                </c:pt>
                <c:pt idx="3">
                  <c:v>13305.0</c:v>
                </c:pt>
                <c:pt idx="4">
                  <c:v>13123.0</c:v>
                </c:pt>
                <c:pt idx="5">
                  <c:v>14208.0</c:v>
                </c:pt>
                <c:pt idx="6">
                  <c:v>15335.0</c:v>
                </c:pt>
                <c:pt idx="7">
                  <c:v>15847.0</c:v>
                </c:pt>
                <c:pt idx="8">
                  <c:v>17042.0</c:v>
                </c:pt>
                <c:pt idx="9">
                  <c:v>17328.0</c:v>
                </c:pt>
                <c:pt idx="10">
                  <c:v>17142.0</c:v>
                </c:pt>
                <c:pt idx="11">
                  <c:v>18118.0</c:v>
                </c:pt>
                <c:pt idx="12">
                  <c:v>17534.0</c:v>
                </c:pt>
                <c:pt idx="13">
                  <c:v>17342.0</c:v>
                </c:pt>
                <c:pt idx="14">
                  <c:v>17033.0</c:v>
                </c:pt>
                <c:pt idx="15">
                  <c:v>17342.0</c:v>
                </c:pt>
                <c:pt idx="16">
                  <c:v>16687.0</c:v>
                </c:pt>
                <c:pt idx="17">
                  <c:v>13969.0</c:v>
                </c:pt>
                <c:pt idx="18">
                  <c:v>15436.0</c:v>
                </c:pt>
                <c:pt idx="19">
                  <c:v>15336.0</c:v>
                </c:pt>
                <c:pt idx="20">
                  <c:v>14429.0</c:v>
                </c:pt>
                <c:pt idx="21">
                  <c:v>15237.0</c:v>
                </c:pt>
                <c:pt idx="22">
                  <c:v>14725.0</c:v>
                </c:pt>
                <c:pt idx="23">
                  <c:v>14915.0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'Abr2011'!$M$5</c:f>
              <c:strCache>
                <c:ptCount val="1"/>
                <c:pt idx="0">
                  <c:v>7/Abr/2011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'Abr2011'!$M$7:$M$30</c:f>
              <c:numCache>
                <c:formatCode>#,##0</c:formatCode>
                <c:ptCount val="24"/>
                <c:pt idx="0">
                  <c:v>13913.0</c:v>
                </c:pt>
                <c:pt idx="1">
                  <c:v>13613.0</c:v>
                </c:pt>
                <c:pt idx="2">
                  <c:v>14251.0</c:v>
                </c:pt>
                <c:pt idx="3">
                  <c:v>13245.0</c:v>
                </c:pt>
                <c:pt idx="4">
                  <c:v>13158.0</c:v>
                </c:pt>
                <c:pt idx="5">
                  <c:v>14119.0</c:v>
                </c:pt>
                <c:pt idx="6">
                  <c:v>14174.0</c:v>
                </c:pt>
                <c:pt idx="7">
                  <c:v>0.0</c:v>
                </c:pt>
                <c:pt idx="8">
                  <c:v>5800.0</c:v>
                </c:pt>
                <c:pt idx="9">
                  <c:v>15200.0</c:v>
                </c:pt>
                <c:pt idx="10">
                  <c:v>16000.0</c:v>
                </c:pt>
                <c:pt idx="11">
                  <c:v>16531.0</c:v>
                </c:pt>
                <c:pt idx="12">
                  <c:v>17445.0</c:v>
                </c:pt>
                <c:pt idx="13">
                  <c:v>17442.0</c:v>
                </c:pt>
                <c:pt idx="14">
                  <c:v>17941.0</c:v>
                </c:pt>
                <c:pt idx="15">
                  <c:v>17515.0</c:v>
                </c:pt>
                <c:pt idx="16">
                  <c:v>16985.0</c:v>
                </c:pt>
                <c:pt idx="17">
                  <c:v>16590.0</c:v>
                </c:pt>
                <c:pt idx="18">
                  <c:v>17487.0</c:v>
                </c:pt>
                <c:pt idx="19">
                  <c:v>18516.0</c:v>
                </c:pt>
                <c:pt idx="20">
                  <c:v>19027.0</c:v>
                </c:pt>
                <c:pt idx="21">
                  <c:v>18951.0</c:v>
                </c:pt>
                <c:pt idx="22">
                  <c:v>17596.0</c:v>
                </c:pt>
                <c:pt idx="23">
                  <c:v>15106.0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'Abr2011'!$N$5</c:f>
              <c:strCache>
                <c:ptCount val="1"/>
                <c:pt idx="0">
                  <c:v>8/Abr/2011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'Abr2011'!$N$7:$N$30</c:f>
              <c:numCache>
                <c:formatCode>#,##0</c:formatCode>
                <c:ptCount val="24"/>
                <c:pt idx="0">
                  <c:v>14533.0</c:v>
                </c:pt>
                <c:pt idx="1">
                  <c:v>13945.0</c:v>
                </c:pt>
                <c:pt idx="2">
                  <c:v>13842.0</c:v>
                </c:pt>
                <c:pt idx="3">
                  <c:v>12692.0</c:v>
                </c:pt>
                <c:pt idx="4">
                  <c:v>12626.0</c:v>
                </c:pt>
                <c:pt idx="5">
                  <c:v>13799.0</c:v>
                </c:pt>
                <c:pt idx="6">
                  <c:v>16020.0</c:v>
                </c:pt>
                <c:pt idx="7">
                  <c:v>19782.0</c:v>
                </c:pt>
                <c:pt idx="8">
                  <c:v>20327.0</c:v>
                </c:pt>
                <c:pt idx="9">
                  <c:v>21517.0</c:v>
                </c:pt>
                <c:pt idx="10">
                  <c:v>22323.0</c:v>
                </c:pt>
                <c:pt idx="11">
                  <c:v>21952.0</c:v>
                </c:pt>
                <c:pt idx="12">
                  <c:v>20933.0</c:v>
                </c:pt>
                <c:pt idx="13">
                  <c:v>20854.0</c:v>
                </c:pt>
                <c:pt idx="14">
                  <c:v>21352.0</c:v>
                </c:pt>
                <c:pt idx="15">
                  <c:v>21209.0</c:v>
                </c:pt>
                <c:pt idx="16">
                  <c:v>20030.0</c:v>
                </c:pt>
                <c:pt idx="17">
                  <c:v>19435.0</c:v>
                </c:pt>
                <c:pt idx="18">
                  <c:v>20955.0</c:v>
                </c:pt>
                <c:pt idx="19">
                  <c:v>21838.0</c:v>
                </c:pt>
                <c:pt idx="20">
                  <c:v>21337.0</c:v>
                </c:pt>
                <c:pt idx="21">
                  <c:v>19555.0</c:v>
                </c:pt>
                <c:pt idx="22">
                  <c:v>17030.0</c:v>
                </c:pt>
                <c:pt idx="23">
                  <c:v>15600.0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'Abr2011'!$Q$5</c:f>
              <c:strCache>
                <c:ptCount val="1"/>
                <c:pt idx="0">
                  <c:v>11/Abr/2011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'Abr2011'!$Q$7:$Q$30</c:f>
              <c:numCache>
                <c:formatCode>#,##0</c:formatCode>
                <c:ptCount val="24"/>
                <c:pt idx="0">
                  <c:v>14736.0</c:v>
                </c:pt>
                <c:pt idx="1">
                  <c:v>14042.0</c:v>
                </c:pt>
                <c:pt idx="2">
                  <c:v>13739.0</c:v>
                </c:pt>
                <c:pt idx="3">
                  <c:v>13543.0</c:v>
                </c:pt>
                <c:pt idx="4">
                  <c:v>13542.0</c:v>
                </c:pt>
                <c:pt idx="5">
                  <c:v>13530.0</c:v>
                </c:pt>
                <c:pt idx="6">
                  <c:v>16500.0</c:v>
                </c:pt>
                <c:pt idx="7">
                  <c:v>18540.0</c:v>
                </c:pt>
                <c:pt idx="8">
                  <c:v>21327.0</c:v>
                </c:pt>
                <c:pt idx="9">
                  <c:v>22141.0</c:v>
                </c:pt>
                <c:pt idx="10">
                  <c:v>20236.0</c:v>
                </c:pt>
                <c:pt idx="11">
                  <c:v>18338.0</c:v>
                </c:pt>
                <c:pt idx="12">
                  <c:v>18236.0</c:v>
                </c:pt>
                <c:pt idx="13">
                  <c:v>18019.0</c:v>
                </c:pt>
                <c:pt idx="14">
                  <c:v>18727.0</c:v>
                </c:pt>
                <c:pt idx="15">
                  <c:v>19206.0</c:v>
                </c:pt>
                <c:pt idx="16">
                  <c:v>16813.0</c:v>
                </c:pt>
                <c:pt idx="17">
                  <c:v>19047.0</c:v>
                </c:pt>
                <c:pt idx="18">
                  <c:v>23285.0</c:v>
                </c:pt>
                <c:pt idx="19">
                  <c:v>23232.0</c:v>
                </c:pt>
                <c:pt idx="20">
                  <c:v>22711.0</c:v>
                </c:pt>
                <c:pt idx="21">
                  <c:v>21724.0</c:v>
                </c:pt>
                <c:pt idx="22">
                  <c:v>18812.0</c:v>
                </c:pt>
                <c:pt idx="23">
                  <c:v>16515.0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'Abr2011'!$R$5</c:f>
              <c:strCache>
                <c:ptCount val="1"/>
                <c:pt idx="0">
                  <c:v>12/Abr/2011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'Abr2011'!$R$7:$R$30</c:f>
              <c:numCache>
                <c:formatCode>#,##0</c:formatCode>
                <c:ptCount val="24"/>
                <c:pt idx="0">
                  <c:v>15196.0</c:v>
                </c:pt>
                <c:pt idx="1">
                  <c:v>14800.0</c:v>
                </c:pt>
                <c:pt idx="2">
                  <c:v>14500.0</c:v>
                </c:pt>
                <c:pt idx="3">
                  <c:v>14300.0</c:v>
                </c:pt>
                <c:pt idx="4">
                  <c:v>14400.0</c:v>
                </c:pt>
                <c:pt idx="5">
                  <c:v>15000.0</c:v>
                </c:pt>
                <c:pt idx="6">
                  <c:v>16602.0</c:v>
                </c:pt>
                <c:pt idx="7">
                  <c:v>18233.0</c:v>
                </c:pt>
                <c:pt idx="8">
                  <c:v>22485.0</c:v>
                </c:pt>
                <c:pt idx="9">
                  <c:v>23450.0</c:v>
                </c:pt>
                <c:pt idx="10">
                  <c:v>23549.0</c:v>
                </c:pt>
                <c:pt idx="11">
                  <c:v>23539.0</c:v>
                </c:pt>
                <c:pt idx="12">
                  <c:v>23255.0</c:v>
                </c:pt>
                <c:pt idx="13">
                  <c:v>22551.0</c:v>
                </c:pt>
                <c:pt idx="14">
                  <c:v>22846.0</c:v>
                </c:pt>
                <c:pt idx="15">
                  <c:v>22133.0</c:v>
                </c:pt>
                <c:pt idx="16">
                  <c:v>21354.0</c:v>
                </c:pt>
                <c:pt idx="17">
                  <c:v>19925.0</c:v>
                </c:pt>
                <c:pt idx="18">
                  <c:v>22434.0</c:v>
                </c:pt>
                <c:pt idx="19">
                  <c:v>22833.0</c:v>
                </c:pt>
                <c:pt idx="20">
                  <c:v>22130.0</c:v>
                </c:pt>
                <c:pt idx="21">
                  <c:v>17335.0</c:v>
                </c:pt>
                <c:pt idx="22">
                  <c:v>17750.0</c:v>
                </c:pt>
                <c:pt idx="23">
                  <c:v>16247.0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'Abr2011'!$S$5</c:f>
              <c:strCache>
                <c:ptCount val="1"/>
                <c:pt idx="0">
                  <c:v>13/Abr/2011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'Abr2011'!$S$7:$S$30</c:f>
              <c:numCache>
                <c:formatCode>#,##0</c:formatCode>
                <c:ptCount val="24"/>
                <c:pt idx="0">
                  <c:v>14844.0</c:v>
                </c:pt>
                <c:pt idx="1">
                  <c:v>14426.0</c:v>
                </c:pt>
                <c:pt idx="2">
                  <c:v>14241.0</c:v>
                </c:pt>
                <c:pt idx="3">
                  <c:v>13655.0</c:v>
                </c:pt>
                <c:pt idx="4">
                  <c:v>13797.0</c:v>
                </c:pt>
                <c:pt idx="5">
                  <c:v>14486.0</c:v>
                </c:pt>
                <c:pt idx="6">
                  <c:v>17255.0</c:v>
                </c:pt>
                <c:pt idx="7">
                  <c:v>18860.0</c:v>
                </c:pt>
                <c:pt idx="8">
                  <c:v>21473.0</c:v>
                </c:pt>
                <c:pt idx="9">
                  <c:v>22198.0</c:v>
                </c:pt>
                <c:pt idx="10">
                  <c:v>22585.0</c:v>
                </c:pt>
                <c:pt idx="11">
                  <c:v>22693.0</c:v>
                </c:pt>
                <c:pt idx="12">
                  <c:v>20484.0</c:v>
                </c:pt>
                <c:pt idx="13">
                  <c:v>20056.0</c:v>
                </c:pt>
                <c:pt idx="14">
                  <c:v>20302.0</c:v>
                </c:pt>
                <c:pt idx="15">
                  <c:v>19257.0</c:v>
                </c:pt>
                <c:pt idx="16">
                  <c:v>20097.0</c:v>
                </c:pt>
                <c:pt idx="17">
                  <c:v>20450.0</c:v>
                </c:pt>
                <c:pt idx="18">
                  <c:v>21704.0</c:v>
                </c:pt>
                <c:pt idx="19">
                  <c:v>23908.0</c:v>
                </c:pt>
                <c:pt idx="20">
                  <c:v>22700.0</c:v>
                </c:pt>
                <c:pt idx="21">
                  <c:v>20491.0</c:v>
                </c:pt>
                <c:pt idx="22">
                  <c:v>17957.0</c:v>
                </c:pt>
                <c:pt idx="23">
                  <c:v>16300.0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'Abr2011'!$T$5</c:f>
              <c:strCache>
                <c:ptCount val="1"/>
                <c:pt idx="0">
                  <c:v>14/Abr/2011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'Abr2011'!$T$7:$T$30</c:f>
              <c:numCache>
                <c:formatCode>#,##0</c:formatCode>
                <c:ptCount val="24"/>
                <c:pt idx="0">
                  <c:v>15100.0</c:v>
                </c:pt>
                <c:pt idx="1">
                  <c:v>14216.0</c:v>
                </c:pt>
                <c:pt idx="2">
                  <c:v>14136.0</c:v>
                </c:pt>
                <c:pt idx="3">
                  <c:v>13858.0</c:v>
                </c:pt>
                <c:pt idx="4">
                  <c:v>13850.0</c:v>
                </c:pt>
                <c:pt idx="5">
                  <c:v>15055.0</c:v>
                </c:pt>
                <c:pt idx="6">
                  <c:v>16757.0</c:v>
                </c:pt>
                <c:pt idx="7">
                  <c:v>17843.0</c:v>
                </c:pt>
                <c:pt idx="8">
                  <c:v>21186.0</c:v>
                </c:pt>
                <c:pt idx="9">
                  <c:v>21617.0</c:v>
                </c:pt>
                <c:pt idx="10">
                  <c:v>22168.0</c:v>
                </c:pt>
                <c:pt idx="11">
                  <c:v>22660.0</c:v>
                </c:pt>
                <c:pt idx="12">
                  <c:v>21512.0</c:v>
                </c:pt>
                <c:pt idx="13">
                  <c:v>21432.0</c:v>
                </c:pt>
                <c:pt idx="14">
                  <c:v>21593.0</c:v>
                </c:pt>
                <c:pt idx="15">
                  <c:v>21572.0</c:v>
                </c:pt>
                <c:pt idx="16">
                  <c:v>20950.0</c:v>
                </c:pt>
                <c:pt idx="17">
                  <c:v>20324.0</c:v>
                </c:pt>
                <c:pt idx="18">
                  <c:v>23595.0</c:v>
                </c:pt>
                <c:pt idx="19">
                  <c:v>23218.0</c:v>
                </c:pt>
                <c:pt idx="20">
                  <c:v>22601.0</c:v>
                </c:pt>
                <c:pt idx="21">
                  <c:v>21020.0</c:v>
                </c:pt>
                <c:pt idx="22">
                  <c:v>17767.0</c:v>
                </c:pt>
                <c:pt idx="23">
                  <c:v>15925.0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'Abr2011'!$U$5</c:f>
              <c:strCache>
                <c:ptCount val="1"/>
                <c:pt idx="0">
                  <c:v>15/Abr/2011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'Abr2011'!$U$7:$U$30</c:f>
              <c:numCache>
                <c:formatCode>#,##0</c:formatCode>
                <c:ptCount val="24"/>
                <c:pt idx="0">
                  <c:v>14900.0</c:v>
                </c:pt>
                <c:pt idx="1">
                  <c:v>14400.0</c:v>
                </c:pt>
                <c:pt idx="2">
                  <c:v>14100.0</c:v>
                </c:pt>
                <c:pt idx="3">
                  <c:v>13900.0</c:v>
                </c:pt>
                <c:pt idx="4">
                  <c:v>14100.0</c:v>
                </c:pt>
                <c:pt idx="5">
                  <c:v>15300.0</c:v>
                </c:pt>
                <c:pt idx="6">
                  <c:v>16800.0</c:v>
                </c:pt>
                <c:pt idx="7">
                  <c:v>19442.0</c:v>
                </c:pt>
                <c:pt idx="8">
                  <c:v>21649.0</c:v>
                </c:pt>
                <c:pt idx="9">
                  <c:v>22584.0</c:v>
                </c:pt>
                <c:pt idx="10">
                  <c:v>22351.0</c:v>
                </c:pt>
                <c:pt idx="11">
                  <c:v>23611.0</c:v>
                </c:pt>
                <c:pt idx="12">
                  <c:v>22987.0</c:v>
                </c:pt>
                <c:pt idx="13">
                  <c:v>21785.0</c:v>
                </c:pt>
                <c:pt idx="14">
                  <c:v>22212.0</c:v>
                </c:pt>
                <c:pt idx="15">
                  <c:v>22006.0</c:v>
                </c:pt>
                <c:pt idx="16">
                  <c:v>21543.0</c:v>
                </c:pt>
                <c:pt idx="17">
                  <c:v>19745.0</c:v>
                </c:pt>
                <c:pt idx="18">
                  <c:v>20845.0</c:v>
                </c:pt>
                <c:pt idx="19">
                  <c:v>23475.0</c:v>
                </c:pt>
                <c:pt idx="20">
                  <c:v>22917.0</c:v>
                </c:pt>
                <c:pt idx="21">
                  <c:v>20017.0</c:v>
                </c:pt>
                <c:pt idx="22">
                  <c:v>18408.0</c:v>
                </c:pt>
                <c:pt idx="23">
                  <c:v>15800.0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'Abr2011'!$X$5</c:f>
              <c:strCache>
                <c:ptCount val="1"/>
                <c:pt idx="0">
                  <c:v>18/Abr/2011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'Abr2011'!$X$7:$X$30</c:f>
              <c:numCache>
                <c:formatCode>#,##0</c:formatCode>
                <c:ptCount val="24"/>
                <c:pt idx="0">
                  <c:v>14900.0</c:v>
                </c:pt>
                <c:pt idx="1">
                  <c:v>14200.0</c:v>
                </c:pt>
                <c:pt idx="2">
                  <c:v>14100.0</c:v>
                </c:pt>
                <c:pt idx="3">
                  <c:v>13800.0</c:v>
                </c:pt>
                <c:pt idx="4">
                  <c:v>14000.0</c:v>
                </c:pt>
                <c:pt idx="5">
                  <c:v>14900.0</c:v>
                </c:pt>
                <c:pt idx="6">
                  <c:v>16869.0</c:v>
                </c:pt>
                <c:pt idx="7">
                  <c:v>17531.0</c:v>
                </c:pt>
                <c:pt idx="8">
                  <c:v>22277.0</c:v>
                </c:pt>
                <c:pt idx="9">
                  <c:v>22573.0</c:v>
                </c:pt>
                <c:pt idx="10">
                  <c:v>23152.0</c:v>
                </c:pt>
                <c:pt idx="11">
                  <c:v>23497.0</c:v>
                </c:pt>
                <c:pt idx="12">
                  <c:v>22890.0</c:v>
                </c:pt>
                <c:pt idx="13">
                  <c:v>21995.0</c:v>
                </c:pt>
                <c:pt idx="14">
                  <c:v>22677.0</c:v>
                </c:pt>
                <c:pt idx="15">
                  <c:v>22056.0</c:v>
                </c:pt>
                <c:pt idx="16">
                  <c:v>20979.0</c:v>
                </c:pt>
                <c:pt idx="17">
                  <c:v>19889.0</c:v>
                </c:pt>
                <c:pt idx="18">
                  <c:v>21290.0</c:v>
                </c:pt>
                <c:pt idx="19">
                  <c:v>23598.0</c:v>
                </c:pt>
                <c:pt idx="20">
                  <c:v>22829.0</c:v>
                </c:pt>
                <c:pt idx="21">
                  <c:v>19950.0</c:v>
                </c:pt>
                <c:pt idx="22">
                  <c:v>18270.0</c:v>
                </c:pt>
                <c:pt idx="23">
                  <c:v>16300.0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'Abr2011'!$Y$5</c:f>
              <c:strCache>
                <c:ptCount val="1"/>
                <c:pt idx="0">
                  <c:v>19/Abr/2011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'Abr2011'!$Y$7:$Y$30</c:f>
              <c:numCache>
                <c:formatCode>#,##0</c:formatCode>
                <c:ptCount val="24"/>
                <c:pt idx="0">
                  <c:v>15000.0</c:v>
                </c:pt>
                <c:pt idx="1">
                  <c:v>14400.0</c:v>
                </c:pt>
                <c:pt idx="2">
                  <c:v>14300.0</c:v>
                </c:pt>
                <c:pt idx="3">
                  <c:v>14000.0</c:v>
                </c:pt>
                <c:pt idx="4">
                  <c:v>13900.0</c:v>
                </c:pt>
                <c:pt idx="5">
                  <c:v>14700.0</c:v>
                </c:pt>
                <c:pt idx="6">
                  <c:v>16100.0</c:v>
                </c:pt>
                <c:pt idx="7">
                  <c:v>20375.0</c:v>
                </c:pt>
                <c:pt idx="8">
                  <c:v>21748.0</c:v>
                </c:pt>
                <c:pt idx="9">
                  <c:v>22605.0</c:v>
                </c:pt>
                <c:pt idx="10">
                  <c:v>23225.0</c:v>
                </c:pt>
                <c:pt idx="11">
                  <c:v>23238.0</c:v>
                </c:pt>
                <c:pt idx="12">
                  <c:v>18879.0</c:v>
                </c:pt>
                <c:pt idx="13">
                  <c:v>21412.0</c:v>
                </c:pt>
                <c:pt idx="14">
                  <c:v>21810.0</c:v>
                </c:pt>
                <c:pt idx="15">
                  <c:v>21331.0</c:v>
                </c:pt>
                <c:pt idx="16">
                  <c:v>20646.0</c:v>
                </c:pt>
                <c:pt idx="17">
                  <c:v>19642.0</c:v>
                </c:pt>
                <c:pt idx="18">
                  <c:v>20842.0</c:v>
                </c:pt>
                <c:pt idx="19">
                  <c:v>23298.0</c:v>
                </c:pt>
                <c:pt idx="20">
                  <c:v>22453.0</c:v>
                </c:pt>
                <c:pt idx="21">
                  <c:v>20716.0</c:v>
                </c:pt>
                <c:pt idx="22">
                  <c:v>15800.0</c:v>
                </c:pt>
                <c:pt idx="23">
                  <c:v>16100.0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'Abr2011'!$Z$5</c:f>
              <c:strCache>
                <c:ptCount val="1"/>
                <c:pt idx="0">
                  <c:v>20/Abr/2011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'Abr2011'!$Z$7:$Z$30</c:f>
              <c:numCache>
                <c:formatCode>#,##0</c:formatCode>
                <c:ptCount val="24"/>
                <c:pt idx="0">
                  <c:v>14900.0</c:v>
                </c:pt>
                <c:pt idx="1">
                  <c:v>14400.0</c:v>
                </c:pt>
                <c:pt idx="2">
                  <c:v>14000.0</c:v>
                </c:pt>
                <c:pt idx="3">
                  <c:v>13900.0</c:v>
                </c:pt>
                <c:pt idx="4">
                  <c:v>13900.0</c:v>
                </c:pt>
                <c:pt idx="5">
                  <c:v>11500.0</c:v>
                </c:pt>
                <c:pt idx="6">
                  <c:v>12500.0</c:v>
                </c:pt>
                <c:pt idx="7">
                  <c:v>14000.0</c:v>
                </c:pt>
                <c:pt idx="8">
                  <c:v>17477.0</c:v>
                </c:pt>
                <c:pt idx="9">
                  <c:v>21591.0</c:v>
                </c:pt>
                <c:pt idx="10">
                  <c:v>21784.0</c:v>
                </c:pt>
                <c:pt idx="11">
                  <c:v>23073.0</c:v>
                </c:pt>
                <c:pt idx="12">
                  <c:v>22095.0</c:v>
                </c:pt>
                <c:pt idx="13">
                  <c:v>21385.0</c:v>
                </c:pt>
                <c:pt idx="14">
                  <c:v>22082.0</c:v>
                </c:pt>
                <c:pt idx="15">
                  <c:v>21661.0</c:v>
                </c:pt>
                <c:pt idx="16">
                  <c:v>20417.0</c:v>
                </c:pt>
                <c:pt idx="17">
                  <c:v>19933.0</c:v>
                </c:pt>
                <c:pt idx="18">
                  <c:v>21159.0</c:v>
                </c:pt>
                <c:pt idx="19">
                  <c:v>23116.0</c:v>
                </c:pt>
                <c:pt idx="20">
                  <c:v>22645.0</c:v>
                </c:pt>
                <c:pt idx="21">
                  <c:v>20587.0</c:v>
                </c:pt>
                <c:pt idx="22">
                  <c:v>17632.0</c:v>
                </c:pt>
                <c:pt idx="23">
                  <c:v>15600.0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'Abr2011'!$AA$5</c:f>
              <c:strCache>
                <c:ptCount val="1"/>
                <c:pt idx="0">
                  <c:v>21/Abr/2011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'Abr2011'!$AA$7:$AA$30</c:f>
              <c:numCache>
                <c:formatCode>#,##0</c:formatCode>
                <c:ptCount val="24"/>
                <c:pt idx="0">
                  <c:v>14700.0</c:v>
                </c:pt>
                <c:pt idx="1">
                  <c:v>14300.0</c:v>
                </c:pt>
                <c:pt idx="2">
                  <c:v>14000.0</c:v>
                </c:pt>
                <c:pt idx="3">
                  <c:v>13900.0</c:v>
                </c:pt>
                <c:pt idx="4">
                  <c:v>13700.0</c:v>
                </c:pt>
                <c:pt idx="5">
                  <c:v>14900.0</c:v>
                </c:pt>
                <c:pt idx="6">
                  <c:v>16200.0</c:v>
                </c:pt>
                <c:pt idx="7">
                  <c:v>18654.0</c:v>
                </c:pt>
                <c:pt idx="8">
                  <c:v>20937.0</c:v>
                </c:pt>
                <c:pt idx="9">
                  <c:v>20478.0</c:v>
                </c:pt>
                <c:pt idx="10">
                  <c:v>21227.0</c:v>
                </c:pt>
                <c:pt idx="11">
                  <c:v>20473.0</c:v>
                </c:pt>
                <c:pt idx="12">
                  <c:v>19376.0</c:v>
                </c:pt>
                <c:pt idx="13">
                  <c:v>19250.0</c:v>
                </c:pt>
                <c:pt idx="14">
                  <c:v>19024.0</c:v>
                </c:pt>
                <c:pt idx="15">
                  <c:v>18122.0</c:v>
                </c:pt>
                <c:pt idx="16">
                  <c:v>18124.0</c:v>
                </c:pt>
                <c:pt idx="17">
                  <c:v>18029.0</c:v>
                </c:pt>
                <c:pt idx="18">
                  <c:v>20759.0</c:v>
                </c:pt>
                <c:pt idx="19">
                  <c:v>22521.0</c:v>
                </c:pt>
                <c:pt idx="20">
                  <c:v>21369.0</c:v>
                </c:pt>
                <c:pt idx="21">
                  <c:v>20274.0</c:v>
                </c:pt>
                <c:pt idx="22">
                  <c:v>17868.0</c:v>
                </c:pt>
                <c:pt idx="23">
                  <c:v>15800.0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'Abr2011'!$AB$5</c:f>
              <c:strCache>
                <c:ptCount val="1"/>
                <c:pt idx="0">
                  <c:v>22/Abr/2011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'Abr2011'!$AB$7:$AB$30</c:f>
              <c:numCache>
                <c:formatCode>#,##0</c:formatCode>
                <c:ptCount val="24"/>
                <c:pt idx="0">
                  <c:v>14800.0</c:v>
                </c:pt>
                <c:pt idx="1">
                  <c:v>14200.0</c:v>
                </c:pt>
                <c:pt idx="2">
                  <c:v>13900.0</c:v>
                </c:pt>
                <c:pt idx="3">
                  <c:v>13700.0</c:v>
                </c:pt>
                <c:pt idx="4">
                  <c:v>13600.0</c:v>
                </c:pt>
                <c:pt idx="5">
                  <c:v>13600.0</c:v>
                </c:pt>
                <c:pt idx="6">
                  <c:v>13500.0</c:v>
                </c:pt>
                <c:pt idx="7">
                  <c:v>14600.0</c:v>
                </c:pt>
                <c:pt idx="8">
                  <c:v>16000.0</c:v>
                </c:pt>
                <c:pt idx="9">
                  <c:v>16700.0</c:v>
                </c:pt>
                <c:pt idx="10">
                  <c:v>16800.0</c:v>
                </c:pt>
                <c:pt idx="11">
                  <c:v>17300.0</c:v>
                </c:pt>
                <c:pt idx="12">
                  <c:v>17100.0</c:v>
                </c:pt>
                <c:pt idx="13">
                  <c:v>17100.0</c:v>
                </c:pt>
                <c:pt idx="14">
                  <c:v>16500.0</c:v>
                </c:pt>
                <c:pt idx="15">
                  <c:v>16400.0</c:v>
                </c:pt>
                <c:pt idx="16">
                  <c:v>16300.0</c:v>
                </c:pt>
                <c:pt idx="17">
                  <c:v>16300.0</c:v>
                </c:pt>
                <c:pt idx="18">
                  <c:v>18520.0</c:v>
                </c:pt>
                <c:pt idx="19">
                  <c:v>21186.0</c:v>
                </c:pt>
                <c:pt idx="20">
                  <c:v>20483.0</c:v>
                </c:pt>
                <c:pt idx="21">
                  <c:v>19102.0</c:v>
                </c:pt>
                <c:pt idx="22">
                  <c:v>17319.0</c:v>
                </c:pt>
                <c:pt idx="23">
                  <c:v>15700.0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'Abr2011'!$AE$5</c:f>
              <c:strCache>
                <c:ptCount val="1"/>
                <c:pt idx="0">
                  <c:v>25/Abr/2011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'Abr2011'!$AE$7:$AE$30</c:f>
              <c:numCache>
                <c:formatCode>#,##0</c:formatCode>
                <c:ptCount val="24"/>
                <c:pt idx="0">
                  <c:v>14400.0</c:v>
                </c:pt>
                <c:pt idx="1">
                  <c:v>13800.0</c:v>
                </c:pt>
                <c:pt idx="2">
                  <c:v>13300.0</c:v>
                </c:pt>
                <c:pt idx="3">
                  <c:v>13200.0</c:v>
                </c:pt>
                <c:pt idx="4">
                  <c:v>13200.0</c:v>
                </c:pt>
                <c:pt idx="5">
                  <c:v>14500.0</c:v>
                </c:pt>
                <c:pt idx="6">
                  <c:v>16138.0</c:v>
                </c:pt>
                <c:pt idx="7">
                  <c:v>18517.0</c:v>
                </c:pt>
                <c:pt idx="8">
                  <c:v>21228.0</c:v>
                </c:pt>
                <c:pt idx="9">
                  <c:v>21646.0</c:v>
                </c:pt>
                <c:pt idx="10">
                  <c:v>22191.0</c:v>
                </c:pt>
                <c:pt idx="11">
                  <c:v>22817.0</c:v>
                </c:pt>
                <c:pt idx="12">
                  <c:v>22238.0</c:v>
                </c:pt>
                <c:pt idx="13">
                  <c:v>20980.0</c:v>
                </c:pt>
                <c:pt idx="14">
                  <c:v>21301.0</c:v>
                </c:pt>
                <c:pt idx="15">
                  <c:v>21508.0</c:v>
                </c:pt>
                <c:pt idx="16">
                  <c:v>19950.0</c:v>
                </c:pt>
                <c:pt idx="17">
                  <c:v>19625.0</c:v>
                </c:pt>
                <c:pt idx="18">
                  <c:v>21033.0</c:v>
                </c:pt>
                <c:pt idx="19">
                  <c:v>22942.0</c:v>
                </c:pt>
                <c:pt idx="20">
                  <c:v>21893.0</c:v>
                </c:pt>
                <c:pt idx="21">
                  <c:v>19307.0</c:v>
                </c:pt>
                <c:pt idx="22">
                  <c:v>17030.0</c:v>
                </c:pt>
                <c:pt idx="23">
                  <c:v>16000.0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'Abr2011'!$AF$5</c:f>
              <c:strCache>
                <c:ptCount val="1"/>
                <c:pt idx="0">
                  <c:v>26/Abr/2011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'Abr2011'!$AF$7:$AF$30</c:f>
              <c:numCache>
                <c:formatCode>#,##0</c:formatCode>
                <c:ptCount val="24"/>
                <c:pt idx="0">
                  <c:v>14900.0</c:v>
                </c:pt>
                <c:pt idx="1">
                  <c:v>13900.0</c:v>
                </c:pt>
                <c:pt idx="2">
                  <c:v>13600.0</c:v>
                </c:pt>
                <c:pt idx="3">
                  <c:v>13251.0</c:v>
                </c:pt>
                <c:pt idx="4">
                  <c:v>13245.0</c:v>
                </c:pt>
                <c:pt idx="5">
                  <c:v>13513.0</c:v>
                </c:pt>
                <c:pt idx="6">
                  <c:v>13600.0</c:v>
                </c:pt>
                <c:pt idx="7">
                  <c:v>14922.0</c:v>
                </c:pt>
                <c:pt idx="8">
                  <c:v>16287.0</c:v>
                </c:pt>
                <c:pt idx="9">
                  <c:v>17566.0</c:v>
                </c:pt>
                <c:pt idx="10">
                  <c:v>17684.0</c:v>
                </c:pt>
                <c:pt idx="11">
                  <c:v>17808.0</c:v>
                </c:pt>
                <c:pt idx="12">
                  <c:v>18176.0</c:v>
                </c:pt>
                <c:pt idx="13">
                  <c:v>18000.0</c:v>
                </c:pt>
                <c:pt idx="14">
                  <c:v>17629.0</c:v>
                </c:pt>
                <c:pt idx="15">
                  <c:v>16500.0</c:v>
                </c:pt>
                <c:pt idx="16">
                  <c:v>16400.0</c:v>
                </c:pt>
                <c:pt idx="17">
                  <c:v>16800.0</c:v>
                </c:pt>
                <c:pt idx="18">
                  <c:v>19915.0</c:v>
                </c:pt>
                <c:pt idx="19">
                  <c:v>21825.0</c:v>
                </c:pt>
                <c:pt idx="20">
                  <c:v>21218.0</c:v>
                </c:pt>
                <c:pt idx="21">
                  <c:v>19707.0</c:v>
                </c:pt>
                <c:pt idx="22">
                  <c:v>16500.0</c:v>
                </c:pt>
                <c:pt idx="23">
                  <c:v>15600.0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'Abr2011'!$AP$4:$AP$5</c:f>
              <c:strCache>
                <c:ptCount val="1"/>
                <c:pt idx="0">
                  <c:v>Máxima dias Semana</c:v>
                </c:pt>
              </c:strCache>
            </c:strRef>
          </c:tx>
          <c:val>
            <c:numRef>
              <c:f>'Abr2011'!$AP$7:$AP$30</c:f>
              <c:numCache>
                <c:formatCode>#,##0</c:formatCode>
                <c:ptCount val="24"/>
                <c:pt idx="0">
                  <c:v>15196.0</c:v>
                </c:pt>
                <c:pt idx="1">
                  <c:v>15000.0</c:v>
                </c:pt>
                <c:pt idx="2">
                  <c:v>14500.0</c:v>
                </c:pt>
                <c:pt idx="3">
                  <c:v>14300.0</c:v>
                </c:pt>
                <c:pt idx="4">
                  <c:v>14400.0</c:v>
                </c:pt>
                <c:pt idx="5">
                  <c:v>15300.0</c:v>
                </c:pt>
                <c:pt idx="6">
                  <c:v>17255.0</c:v>
                </c:pt>
                <c:pt idx="7">
                  <c:v>20375.0</c:v>
                </c:pt>
                <c:pt idx="8">
                  <c:v>22485.0</c:v>
                </c:pt>
                <c:pt idx="9">
                  <c:v>23450.0</c:v>
                </c:pt>
                <c:pt idx="10">
                  <c:v>23549.0</c:v>
                </c:pt>
                <c:pt idx="11">
                  <c:v>23611.0</c:v>
                </c:pt>
                <c:pt idx="12">
                  <c:v>23255.0</c:v>
                </c:pt>
                <c:pt idx="13">
                  <c:v>22551.0</c:v>
                </c:pt>
                <c:pt idx="14">
                  <c:v>22846.0</c:v>
                </c:pt>
                <c:pt idx="15">
                  <c:v>22133.0</c:v>
                </c:pt>
                <c:pt idx="16">
                  <c:v>21543.0</c:v>
                </c:pt>
                <c:pt idx="17">
                  <c:v>20450.0</c:v>
                </c:pt>
                <c:pt idx="18">
                  <c:v>23595.0</c:v>
                </c:pt>
                <c:pt idx="19">
                  <c:v>23908.0</c:v>
                </c:pt>
                <c:pt idx="20">
                  <c:v>22917.0</c:v>
                </c:pt>
                <c:pt idx="21">
                  <c:v>21724.0</c:v>
                </c:pt>
                <c:pt idx="22">
                  <c:v>18812.0</c:v>
                </c:pt>
                <c:pt idx="23">
                  <c:v>16829.0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'Abr2011'!$AG$5</c:f>
              <c:strCache>
                <c:ptCount val="1"/>
                <c:pt idx="0">
                  <c:v>27/Abr/2011</c:v>
                </c:pt>
              </c:strCache>
            </c:strRef>
          </c:tx>
          <c:val>
            <c:numRef>
              <c:f>'Abr2011'!$AG$7:$AG$30</c:f>
              <c:numCache>
                <c:formatCode>#,##0</c:formatCode>
                <c:ptCount val="24"/>
                <c:pt idx="0">
                  <c:v>14400.0</c:v>
                </c:pt>
                <c:pt idx="1">
                  <c:v>13800.0</c:v>
                </c:pt>
                <c:pt idx="2">
                  <c:v>13413.0</c:v>
                </c:pt>
                <c:pt idx="3">
                  <c:v>12718.0</c:v>
                </c:pt>
                <c:pt idx="4">
                  <c:v>13800.0</c:v>
                </c:pt>
                <c:pt idx="5">
                  <c:v>14600.0</c:v>
                </c:pt>
                <c:pt idx="6">
                  <c:v>17010.0</c:v>
                </c:pt>
                <c:pt idx="7">
                  <c:v>18379.0</c:v>
                </c:pt>
                <c:pt idx="8">
                  <c:v>20759.0</c:v>
                </c:pt>
                <c:pt idx="9">
                  <c:v>20713.0</c:v>
                </c:pt>
                <c:pt idx="10">
                  <c:v>21658.0</c:v>
                </c:pt>
                <c:pt idx="11">
                  <c:v>21981.0</c:v>
                </c:pt>
                <c:pt idx="12">
                  <c:v>21177.0</c:v>
                </c:pt>
                <c:pt idx="13">
                  <c:v>20957.0</c:v>
                </c:pt>
                <c:pt idx="14">
                  <c:v>21367.0</c:v>
                </c:pt>
                <c:pt idx="15">
                  <c:v>20887.0</c:v>
                </c:pt>
                <c:pt idx="16">
                  <c:v>20268.0</c:v>
                </c:pt>
                <c:pt idx="17">
                  <c:v>19548.0</c:v>
                </c:pt>
                <c:pt idx="18">
                  <c:v>20746.0</c:v>
                </c:pt>
                <c:pt idx="19">
                  <c:v>22227.0</c:v>
                </c:pt>
                <c:pt idx="20">
                  <c:v>22498.0</c:v>
                </c:pt>
                <c:pt idx="21">
                  <c:v>20919.0</c:v>
                </c:pt>
                <c:pt idx="22">
                  <c:v>17935.0</c:v>
                </c:pt>
                <c:pt idx="23">
                  <c:v>14922.0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'Abr2011'!$AH$5</c:f>
              <c:strCache>
                <c:ptCount val="1"/>
                <c:pt idx="0">
                  <c:v>28/Abr/2011</c:v>
                </c:pt>
              </c:strCache>
            </c:strRef>
          </c:tx>
          <c:val>
            <c:numRef>
              <c:f>'Abr2011'!$AH$7:$AH$30</c:f>
              <c:numCache>
                <c:formatCode>#,##0</c:formatCode>
                <c:ptCount val="24"/>
                <c:pt idx="0">
                  <c:v>14023.0</c:v>
                </c:pt>
                <c:pt idx="1">
                  <c:v>13731.0</c:v>
                </c:pt>
                <c:pt idx="2">
                  <c:v>13741.0</c:v>
                </c:pt>
                <c:pt idx="3">
                  <c:v>13435.0</c:v>
                </c:pt>
                <c:pt idx="4">
                  <c:v>13537.0</c:v>
                </c:pt>
                <c:pt idx="5">
                  <c:v>14649.0</c:v>
                </c:pt>
                <c:pt idx="6">
                  <c:v>14676.0</c:v>
                </c:pt>
                <c:pt idx="7">
                  <c:v>18445.0</c:v>
                </c:pt>
                <c:pt idx="8">
                  <c:v>21132.0</c:v>
                </c:pt>
                <c:pt idx="9">
                  <c:v>20806.0</c:v>
                </c:pt>
                <c:pt idx="10">
                  <c:v>21064.0</c:v>
                </c:pt>
                <c:pt idx="11">
                  <c:v>21603.0</c:v>
                </c:pt>
                <c:pt idx="12">
                  <c:v>20891.0</c:v>
                </c:pt>
                <c:pt idx="13">
                  <c:v>20696.0</c:v>
                </c:pt>
                <c:pt idx="14">
                  <c:v>20902.0</c:v>
                </c:pt>
                <c:pt idx="15">
                  <c:v>20117.0</c:v>
                </c:pt>
                <c:pt idx="16">
                  <c:v>19773.0</c:v>
                </c:pt>
                <c:pt idx="17">
                  <c:v>19371.0</c:v>
                </c:pt>
                <c:pt idx="18">
                  <c:v>20859.0</c:v>
                </c:pt>
                <c:pt idx="19">
                  <c:v>22913.0</c:v>
                </c:pt>
                <c:pt idx="20">
                  <c:v>21996.0</c:v>
                </c:pt>
                <c:pt idx="21">
                  <c:v>21286.0</c:v>
                </c:pt>
                <c:pt idx="22">
                  <c:v>17649.0</c:v>
                </c:pt>
                <c:pt idx="23">
                  <c:v>15500.0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'Abr2011'!$AI$5</c:f>
              <c:strCache>
                <c:ptCount val="1"/>
                <c:pt idx="0">
                  <c:v>29/Abr/2011</c:v>
                </c:pt>
              </c:strCache>
            </c:strRef>
          </c:tx>
          <c:val>
            <c:numRef>
              <c:f>'Abr2011'!$AI$7:$AI$30</c:f>
              <c:numCache>
                <c:formatCode>#,##0</c:formatCode>
                <c:ptCount val="24"/>
                <c:pt idx="0">
                  <c:v>14800.0</c:v>
                </c:pt>
                <c:pt idx="1">
                  <c:v>14500.0</c:v>
                </c:pt>
                <c:pt idx="2">
                  <c:v>14500.0</c:v>
                </c:pt>
                <c:pt idx="3">
                  <c:v>14300.0</c:v>
                </c:pt>
                <c:pt idx="4">
                  <c:v>13800.0</c:v>
                </c:pt>
                <c:pt idx="5">
                  <c:v>14800.0</c:v>
                </c:pt>
                <c:pt idx="6">
                  <c:v>16825.0</c:v>
                </c:pt>
                <c:pt idx="7">
                  <c:v>18125.0</c:v>
                </c:pt>
                <c:pt idx="8">
                  <c:v>21828.0</c:v>
                </c:pt>
                <c:pt idx="9">
                  <c:v>22328.0</c:v>
                </c:pt>
                <c:pt idx="10">
                  <c:v>21468.0</c:v>
                </c:pt>
                <c:pt idx="11">
                  <c:v>21931.0</c:v>
                </c:pt>
                <c:pt idx="12">
                  <c:v>21132.0</c:v>
                </c:pt>
                <c:pt idx="13">
                  <c:v>20498.0</c:v>
                </c:pt>
                <c:pt idx="14">
                  <c:v>20884.0</c:v>
                </c:pt>
                <c:pt idx="15">
                  <c:v>20782.0</c:v>
                </c:pt>
                <c:pt idx="16">
                  <c:v>19714.0</c:v>
                </c:pt>
                <c:pt idx="17">
                  <c:v>19371.0</c:v>
                </c:pt>
                <c:pt idx="18">
                  <c:v>20707.0</c:v>
                </c:pt>
                <c:pt idx="19">
                  <c:v>23205.0</c:v>
                </c:pt>
                <c:pt idx="20">
                  <c:v>22382.0</c:v>
                </c:pt>
                <c:pt idx="21">
                  <c:v>20480.0</c:v>
                </c:pt>
                <c:pt idx="22">
                  <c:v>17948.0</c:v>
                </c:pt>
                <c:pt idx="23">
                  <c:v>16829.0</c:v>
                </c:pt>
              </c:numCache>
            </c:numRef>
          </c:val>
          <c:smooth val="0"/>
        </c:ser>
        <c:ser>
          <c:idx val="26"/>
          <c:order val="26"/>
          <c:tx>
            <c:strRef>
              <c:f>'Abr2011'!$AL$5</c:f>
              <c:strCache>
                <c:ptCount val="1"/>
                <c:pt idx="0">
                  <c:v>2/Mai/2011</c:v>
                </c:pt>
              </c:strCache>
            </c:strRef>
          </c:tx>
          <c:val>
            <c:numRef>
              <c:f>'Abr2011'!$AL$7:$AL$30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0104840"/>
        <c:axId val="-2060101896"/>
      </c:lineChart>
      <c:catAx>
        <c:axId val="-2060104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60101896"/>
        <c:crosses val="autoZero"/>
        <c:auto val="1"/>
        <c:lblAlgn val="ctr"/>
        <c:lblOffset val="100"/>
        <c:noMultiLvlLbl val="0"/>
      </c:catAx>
      <c:valAx>
        <c:axId val="-20601018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01048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-SABADOS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8"/>
          <c:order val="0"/>
          <c:tx>
            <c:strRef>
              <c:f>'Abr2011'!$H$5</c:f>
              <c:strCache>
                <c:ptCount val="1"/>
                <c:pt idx="0">
                  <c:v>2/Abr/2011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'Abr2011'!$H$7:$H$30</c:f>
              <c:numCache>
                <c:formatCode>#,##0</c:formatCode>
                <c:ptCount val="24"/>
                <c:pt idx="0">
                  <c:v>14700.0</c:v>
                </c:pt>
                <c:pt idx="1">
                  <c:v>14100.0</c:v>
                </c:pt>
                <c:pt idx="2">
                  <c:v>14100.0</c:v>
                </c:pt>
                <c:pt idx="3">
                  <c:v>12025.0</c:v>
                </c:pt>
                <c:pt idx="4">
                  <c:v>12500.0</c:v>
                </c:pt>
                <c:pt idx="5">
                  <c:v>12800.0</c:v>
                </c:pt>
                <c:pt idx="6">
                  <c:v>13100.0</c:v>
                </c:pt>
                <c:pt idx="7">
                  <c:v>14819.0</c:v>
                </c:pt>
                <c:pt idx="8">
                  <c:v>15327.0</c:v>
                </c:pt>
                <c:pt idx="9">
                  <c:v>14740.0</c:v>
                </c:pt>
                <c:pt idx="10">
                  <c:v>14818.0</c:v>
                </c:pt>
                <c:pt idx="11">
                  <c:v>16570.0</c:v>
                </c:pt>
                <c:pt idx="12">
                  <c:v>17730.0</c:v>
                </c:pt>
                <c:pt idx="13">
                  <c:v>17338.0</c:v>
                </c:pt>
                <c:pt idx="14">
                  <c:v>16722.0</c:v>
                </c:pt>
                <c:pt idx="15">
                  <c:v>16534.0</c:v>
                </c:pt>
                <c:pt idx="16">
                  <c:v>16628.0</c:v>
                </c:pt>
                <c:pt idx="17">
                  <c:v>15631.0</c:v>
                </c:pt>
                <c:pt idx="18">
                  <c:v>16323.0</c:v>
                </c:pt>
                <c:pt idx="19">
                  <c:v>15709.0</c:v>
                </c:pt>
                <c:pt idx="20">
                  <c:v>15815.0</c:v>
                </c:pt>
                <c:pt idx="21">
                  <c:v>14730.0</c:v>
                </c:pt>
                <c:pt idx="22">
                  <c:v>14913.0</c:v>
                </c:pt>
                <c:pt idx="23">
                  <c:v>14146.0</c:v>
                </c:pt>
              </c:numCache>
            </c:numRef>
          </c:val>
          <c:smooth val="0"/>
        </c:ser>
        <c:ser>
          <c:idx val="19"/>
          <c:order val="1"/>
          <c:tx>
            <c:strRef>
              <c:f>'Abr2011'!$O$5</c:f>
              <c:strCache>
                <c:ptCount val="1"/>
                <c:pt idx="0">
                  <c:v>9/Abr/2011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'Abr2011'!$O$7:$O$30</c:f>
              <c:numCache>
                <c:formatCode>#,##0</c:formatCode>
                <c:ptCount val="24"/>
                <c:pt idx="0">
                  <c:v>14800.0</c:v>
                </c:pt>
                <c:pt idx="1">
                  <c:v>9800.0</c:v>
                </c:pt>
                <c:pt idx="2">
                  <c:v>11100.0</c:v>
                </c:pt>
                <c:pt idx="3">
                  <c:v>12400.0</c:v>
                </c:pt>
                <c:pt idx="4">
                  <c:v>13000.0</c:v>
                </c:pt>
                <c:pt idx="5">
                  <c:v>13200.0</c:v>
                </c:pt>
                <c:pt idx="6">
                  <c:v>14000.0</c:v>
                </c:pt>
                <c:pt idx="7">
                  <c:v>15400.0</c:v>
                </c:pt>
                <c:pt idx="8">
                  <c:v>17136.0</c:v>
                </c:pt>
                <c:pt idx="9">
                  <c:v>18122.0</c:v>
                </c:pt>
                <c:pt idx="10">
                  <c:v>18347.0</c:v>
                </c:pt>
                <c:pt idx="11">
                  <c:v>18917.0</c:v>
                </c:pt>
                <c:pt idx="12">
                  <c:v>18730.0</c:v>
                </c:pt>
                <c:pt idx="13">
                  <c:v>16235.0</c:v>
                </c:pt>
                <c:pt idx="14">
                  <c:v>16543.0</c:v>
                </c:pt>
                <c:pt idx="15">
                  <c:v>16145.0</c:v>
                </c:pt>
                <c:pt idx="16">
                  <c:v>17443.0</c:v>
                </c:pt>
                <c:pt idx="17">
                  <c:v>15331.0</c:v>
                </c:pt>
                <c:pt idx="18">
                  <c:v>17040.0</c:v>
                </c:pt>
                <c:pt idx="19">
                  <c:v>20529.0</c:v>
                </c:pt>
                <c:pt idx="20">
                  <c:v>21639.0</c:v>
                </c:pt>
                <c:pt idx="21">
                  <c:v>19842.0</c:v>
                </c:pt>
                <c:pt idx="22">
                  <c:v>17845.0</c:v>
                </c:pt>
                <c:pt idx="23">
                  <c:v>16200.0</c:v>
                </c:pt>
              </c:numCache>
            </c:numRef>
          </c:val>
          <c:smooth val="0"/>
        </c:ser>
        <c:ser>
          <c:idx val="20"/>
          <c:order val="2"/>
          <c:tx>
            <c:strRef>
              <c:f>'Abr2011'!$V$5</c:f>
              <c:strCache>
                <c:ptCount val="1"/>
                <c:pt idx="0">
                  <c:v>16/Abr/2011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'Abr2011'!$V$7:$V$30</c:f>
              <c:numCache>
                <c:formatCode>#,##0</c:formatCode>
                <c:ptCount val="24"/>
                <c:pt idx="0">
                  <c:v>15671.0</c:v>
                </c:pt>
                <c:pt idx="1">
                  <c:v>14777.0</c:v>
                </c:pt>
                <c:pt idx="2">
                  <c:v>14169.0</c:v>
                </c:pt>
                <c:pt idx="3">
                  <c:v>14128.0</c:v>
                </c:pt>
                <c:pt idx="4">
                  <c:v>13922.0</c:v>
                </c:pt>
                <c:pt idx="5">
                  <c:v>14307.0</c:v>
                </c:pt>
                <c:pt idx="6">
                  <c:v>15020.0</c:v>
                </c:pt>
                <c:pt idx="7">
                  <c:v>16183.0</c:v>
                </c:pt>
                <c:pt idx="8">
                  <c:v>18231.0</c:v>
                </c:pt>
                <c:pt idx="9">
                  <c:v>18957.0</c:v>
                </c:pt>
                <c:pt idx="10">
                  <c:v>19152.0</c:v>
                </c:pt>
                <c:pt idx="11">
                  <c:v>19774.0</c:v>
                </c:pt>
                <c:pt idx="12">
                  <c:v>19111.0</c:v>
                </c:pt>
                <c:pt idx="13">
                  <c:v>19203.0</c:v>
                </c:pt>
                <c:pt idx="14">
                  <c:v>18227.0</c:v>
                </c:pt>
                <c:pt idx="15">
                  <c:v>17640.0</c:v>
                </c:pt>
                <c:pt idx="16">
                  <c:v>17615.0</c:v>
                </c:pt>
                <c:pt idx="17">
                  <c:v>17643.0</c:v>
                </c:pt>
                <c:pt idx="18">
                  <c:v>18333.0</c:v>
                </c:pt>
                <c:pt idx="19">
                  <c:v>20001.0</c:v>
                </c:pt>
                <c:pt idx="20">
                  <c:v>19277.0</c:v>
                </c:pt>
                <c:pt idx="21">
                  <c:v>18960.0</c:v>
                </c:pt>
                <c:pt idx="22">
                  <c:v>18208.0</c:v>
                </c:pt>
                <c:pt idx="23">
                  <c:v>16903.0</c:v>
                </c:pt>
              </c:numCache>
            </c:numRef>
          </c:val>
          <c:smooth val="0"/>
        </c:ser>
        <c:ser>
          <c:idx val="21"/>
          <c:order val="3"/>
          <c:tx>
            <c:strRef>
              <c:f>'Abr2011'!$AC$5</c:f>
              <c:strCache>
                <c:ptCount val="1"/>
                <c:pt idx="0">
                  <c:v>23/Abr/2011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'Abr2011'!$AC$7:$AC$30</c:f>
              <c:numCache>
                <c:formatCode>#,##0</c:formatCode>
                <c:ptCount val="24"/>
                <c:pt idx="0">
                  <c:v>14900.0</c:v>
                </c:pt>
                <c:pt idx="1">
                  <c:v>13900.0</c:v>
                </c:pt>
                <c:pt idx="2">
                  <c:v>13600.0</c:v>
                </c:pt>
                <c:pt idx="3">
                  <c:v>13251.0</c:v>
                </c:pt>
                <c:pt idx="4">
                  <c:v>13245.0</c:v>
                </c:pt>
                <c:pt idx="5">
                  <c:v>13513.0</c:v>
                </c:pt>
                <c:pt idx="6">
                  <c:v>13600.0</c:v>
                </c:pt>
                <c:pt idx="7">
                  <c:v>14922.0</c:v>
                </c:pt>
                <c:pt idx="8">
                  <c:v>16287.0</c:v>
                </c:pt>
                <c:pt idx="9">
                  <c:v>17566.0</c:v>
                </c:pt>
                <c:pt idx="10">
                  <c:v>17684.0</c:v>
                </c:pt>
                <c:pt idx="11">
                  <c:v>17808.0</c:v>
                </c:pt>
                <c:pt idx="12">
                  <c:v>18176.0</c:v>
                </c:pt>
                <c:pt idx="13">
                  <c:v>18000.0</c:v>
                </c:pt>
                <c:pt idx="14">
                  <c:v>17629.0</c:v>
                </c:pt>
                <c:pt idx="15">
                  <c:v>16500.0</c:v>
                </c:pt>
                <c:pt idx="16">
                  <c:v>16400.0</c:v>
                </c:pt>
                <c:pt idx="17">
                  <c:v>16800.0</c:v>
                </c:pt>
                <c:pt idx="18">
                  <c:v>19915.0</c:v>
                </c:pt>
                <c:pt idx="19">
                  <c:v>21825.0</c:v>
                </c:pt>
                <c:pt idx="20">
                  <c:v>21218.0</c:v>
                </c:pt>
                <c:pt idx="21">
                  <c:v>19707.0</c:v>
                </c:pt>
                <c:pt idx="22">
                  <c:v>16500.0</c:v>
                </c:pt>
                <c:pt idx="23">
                  <c:v>15600.0</c:v>
                </c:pt>
              </c:numCache>
            </c:numRef>
          </c:val>
          <c:smooth val="0"/>
        </c:ser>
        <c:ser>
          <c:idx val="22"/>
          <c:order val="4"/>
          <c:tx>
            <c:strRef>
              <c:f>'Abr2011'!$AQ$4:$AQ$5</c:f>
              <c:strCache>
                <c:ptCount val="1"/>
                <c:pt idx="0">
                  <c:v>Máxima Sabads</c:v>
                </c:pt>
              </c:strCache>
            </c:strRef>
          </c:tx>
          <c:val>
            <c:numRef>
              <c:f>'Abr2011'!$AQ$7:$AQ$30</c:f>
              <c:numCache>
                <c:formatCode>#,##0</c:formatCode>
                <c:ptCount val="24"/>
                <c:pt idx="0">
                  <c:v>15671.0</c:v>
                </c:pt>
                <c:pt idx="1">
                  <c:v>14777.0</c:v>
                </c:pt>
                <c:pt idx="2">
                  <c:v>14400.0</c:v>
                </c:pt>
                <c:pt idx="3">
                  <c:v>14128.0</c:v>
                </c:pt>
                <c:pt idx="4">
                  <c:v>14000.0</c:v>
                </c:pt>
                <c:pt idx="5">
                  <c:v>14307.0</c:v>
                </c:pt>
                <c:pt idx="6">
                  <c:v>15420.0</c:v>
                </c:pt>
                <c:pt idx="7">
                  <c:v>16183.0</c:v>
                </c:pt>
                <c:pt idx="8">
                  <c:v>18231.0</c:v>
                </c:pt>
                <c:pt idx="9">
                  <c:v>18957.0</c:v>
                </c:pt>
                <c:pt idx="10">
                  <c:v>19152.0</c:v>
                </c:pt>
                <c:pt idx="11">
                  <c:v>19774.0</c:v>
                </c:pt>
                <c:pt idx="12">
                  <c:v>19111.0</c:v>
                </c:pt>
                <c:pt idx="13">
                  <c:v>19203.0</c:v>
                </c:pt>
                <c:pt idx="14">
                  <c:v>18227.0</c:v>
                </c:pt>
                <c:pt idx="15">
                  <c:v>18603.0</c:v>
                </c:pt>
                <c:pt idx="16">
                  <c:v>17615.0</c:v>
                </c:pt>
                <c:pt idx="17">
                  <c:v>17643.0</c:v>
                </c:pt>
                <c:pt idx="18">
                  <c:v>20094.0</c:v>
                </c:pt>
                <c:pt idx="19">
                  <c:v>21921.0</c:v>
                </c:pt>
                <c:pt idx="20">
                  <c:v>22009.0</c:v>
                </c:pt>
                <c:pt idx="21">
                  <c:v>19842.0</c:v>
                </c:pt>
                <c:pt idx="22">
                  <c:v>18208.0</c:v>
                </c:pt>
                <c:pt idx="23">
                  <c:v>16903.0</c:v>
                </c:pt>
              </c:numCache>
            </c:numRef>
          </c:val>
          <c:smooth val="0"/>
        </c:ser>
        <c:ser>
          <c:idx val="0"/>
          <c:order val="5"/>
          <c:tx>
            <c:strRef>
              <c:f>'Abr2011'!$AJ$5</c:f>
              <c:strCache>
                <c:ptCount val="1"/>
                <c:pt idx="0">
                  <c:v>30/Abr/2011</c:v>
                </c:pt>
              </c:strCache>
            </c:strRef>
          </c:tx>
          <c:val>
            <c:numRef>
              <c:f>'Abr2011'!$AJ$7:$AJ$30</c:f>
              <c:numCache>
                <c:formatCode>#,##0</c:formatCode>
                <c:ptCount val="24"/>
                <c:pt idx="0">
                  <c:v>15600.0</c:v>
                </c:pt>
                <c:pt idx="1">
                  <c:v>14700.0</c:v>
                </c:pt>
                <c:pt idx="2">
                  <c:v>14400.0</c:v>
                </c:pt>
                <c:pt idx="3">
                  <c:v>14100.0</c:v>
                </c:pt>
                <c:pt idx="4">
                  <c:v>14000.0</c:v>
                </c:pt>
                <c:pt idx="5">
                  <c:v>14000.0</c:v>
                </c:pt>
                <c:pt idx="6">
                  <c:v>15420.0</c:v>
                </c:pt>
                <c:pt idx="7">
                  <c:v>16099.0</c:v>
                </c:pt>
                <c:pt idx="8">
                  <c:v>17727.0</c:v>
                </c:pt>
                <c:pt idx="9">
                  <c:v>18196.0</c:v>
                </c:pt>
                <c:pt idx="10">
                  <c:v>18727.0</c:v>
                </c:pt>
                <c:pt idx="11">
                  <c:v>18423.0</c:v>
                </c:pt>
                <c:pt idx="12">
                  <c:v>17201.0</c:v>
                </c:pt>
                <c:pt idx="13">
                  <c:v>17886.0</c:v>
                </c:pt>
                <c:pt idx="14">
                  <c:v>17046.0</c:v>
                </c:pt>
                <c:pt idx="15">
                  <c:v>18603.0</c:v>
                </c:pt>
                <c:pt idx="16">
                  <c:v>17385.0</c:v>
                </c:pt>
                <c:pt idx="17">
                  <c:v>17387.0</c:v>
                </c:pt>
                <c:pt idx="18">
                  <c:v>20094.0</c:v>
                </c:pt>
                <c:pt idx="19">
                  <c:v>21921.0</c:v>
                </c:pt>
                <c:pt idx="20">
                  <c:v>22009.0</c:v>
                </c:pt>
                <c:pt idx="21">
                  <c:v>19092.0</c:v>
                </c:pt>
                <c:pt idx="22">
                  <c:v>18101.0</c:v>
                </c:pt>
                <c:pt idx="23">
                  <c:v>16560.0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1131624"/>
        <c:axId val="-2061128424"/>
      </c:lineChart>
      <c:catAx>
        <c:axId val="-2061131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61128424"/>
        <c:crosses val="autoZero"/>
        <c:auto val="1"/>
        <c:lblAlgn val="ctr"/>
        <c:lblOffset val="100"/>
        <c:noMultiLvlLbl val="0"/>
      </c:catAx>
      <c:valAx>
        <c:axId val="-20611284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1131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-DOMINGOS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'Abr2011'!$B$5</c:f>
              <c:strCache>
                <c:ptCount val="1"/>
                <c:pt idx="0">
                  <c:v>1/Ago/2010</c:v>
                </c:pt>
              </c:strCache>
            </c:strRef>
          </c:tx>
          <c:val>
            <c:numRef>
              <c:f>'Abr2011'!$B$7:$B$30</c:f>
            </c:numRef>
          </c:val>
          <c:smooth val="0"/>
        </c:ser>
        <c:ser>
          <c:idx val="18"/>
          <c:order val="1"/>
          <c:tx>
            <c:strRef>
              <c:f>'Abr2011'!$I$5</c:f>
              <c:strCache>
                <c:ptCount val="1"/>
                <c:pt idx="0">
                  <c:v>3/Abr/2011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'Abr2011'!$I$7:$I$30</c:f>
              <c:numCache>
                <c:formatCode>#,##0</c:formatCode>
                <c:ptCount val="24"/>
                <c:pt idx="0">
                  <c:v>14451.0</c:v>
                </c:pt>
                <c:pt idx="1">
                  <c:v>13719.0</c:v>
                </c:pt>
                <c:pt idx="2">
                  <c:v>13247.0</c:v>
                </c:pt>
                <c:pt idx="3">
                  <c:v>13150.0</c:v>
                </c:pt>
                <c:pt idx="4">
                  <c:v>13049.0</c:v>
                </c:pt>
                <c:pt idx="5">
                  <c:v>13347.0</c:v>
                </c:pt>
                <c:pt idx="6">
                  <c:v>13548.0</c:v>
                </c:pt>
                <c:pt idx="7">
                  <c:v>14651.0</c:v>
                </c:pt>
                <c:pt idx="8">
                  <c:v>15939.0</c:v>
                </c:pt>
                <c:pt idx="9">
                  <c:v>17341.0</c:v>
                </c:pt>
                <c:pt idx="10">
                  <c:v>17244.0</c:v>
                </c:pt>
                <c:pt idx="11">
                  <c:v>17442.0</c:v>
                </c:pt>
                <c:pt idx="12">
                  <c:v>18255.0</c:v>
                </c:pt>
                <c:pt idx="13">
                  <c:v>17489.0</c:v>
                </c:pt>
                <c:pt idx="14">
                  <c:v>15642.0</c:v>
                </c:pt>
                <c:pt idx="15">
                  <c:v>16114.0</c:v>
                </c:pt>
                <c:pt idx="16">
                  <c:v>15707.0</c:v>
                </c:pt>
                <c:pt idx="17">
                  <c:v>15383.0</c:v>
                </c:pt>
                <c:pt idx="18">
                  <c:v>15895.0</c:v>
                </c:pt>
                <c:pt idx="19">
                  <c:v>18065.0</c:v>
                </c:pt>
                <c:pt idx="20">
                  <c:v>18294.0</c:v>
                </c:pt>
                <c:pt idx="21">
                  <c:v>17388.0</c:v>
                </c:pt>
                <c:pt idx="22">
                  <c:v>15612.0</c:v>
                </c:pt>
                <c:pt idx="23">
                  <c:v>14123.0</c:v>
                </c:pt>
              </c:numCache>
            </c:numRef>
          </c:val>
          <c:smooth val="0"/>
        </c:ser>
        <c:ser>
          <c:idx val="19"/>
          <c:order val="2"/>
          <c:tx>
            <c:strRef>
              <c:f>'Abr2011'!$P$5</c:f>
              <c:strCache>
                <c:ptCount val="1"/>
                <c:pt idx="0">
                  <c:v>10/Abr/2011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'Abr2011'!$P$7:$P$30</c:f>
              <c:numCache>
                <c:formatCode>#,##0</c:formatCode>
                <c:ptCount val="24"/>
                <c:pt idx="0">
                  <c:v>12831.0</c:v>
                </c:pt>
                <c:pt idx="1">
                  <c:v>14415.0</c:v>
                </c:pt>
                <c:pt idx="2">
                  <c:v>14115.0</c:v>
                </c:pt>
                <c:pt idx="3">
                  <c:v>13816.0</c:v>
                </c:pt>
                <c:pt idx="4">
                  <c:v>13632.0</c:v>
                </c:pt>
                <c:pt idx="5">
                  <c:v>13635.0</c:v>
                </c:pt>
                <c:pt idx="6">
                  <c:v>13804.0</c:v>
                </c:pt>
                <c:pt idx="7">
                  <c:v>14324.0</c:v>
                </c:pt>
                <c:pt idx="8">
                  <c:v>15674.0</c:v>
                </c:pt>
                <c:pt idx="9">
                  <c:v>17117.0</c:v>
                </c:pt>
                <c:pt idx="10">
                  <c:v>17231.0</c:v>
                </c:pt>
                <c:pt idx="11">
                  <c:v>18218.0</c:v>
                </c:pt>
                <c:pt idx="12">
                  <c:v>18390.0</c:v>
                </c:pt>
                <c:pt idx="13">
                  <c:v>16400.0</c:v>
                </c:pt>
                <c:pt idx="14">
                  <c:v>18000.0</c:v>
                </c:pt>
                <c:pt idx="15">
                  <c:v>17600.0</c:v>
                </c:pt>
                <c:pt idx="16">
                  <c:v>17500.0</c:v>
                </c:pt>
                <c:pt idx="17">
                  <c:v>18533.0</c:v>
                </c:pt>
                <c:pt idx="18">
                  <c:v>19919.0</c:v>
                </c:pt>
                <c:pt idx="19">
                  <c:v>21759.0</c:v>
                </c:pt>
                <c:pt idx="20">
                  <c:v>21252.0</c:v>
                </c:pt>
                <c:pt idx="21">
                  <c:v>19847.0</c:v>
                </c:pt>
                <c:pt idx="22">
                  <c:v>17640.0</c:v>
                </c:pt>
                <c:pt idx="23">
                  <c:v>15729.0</c:v>
                </c:pt>
              </c:numCache>
            </c:numRef>
          </c:val>
          <c:smooth val="0"/>
        </c:ser>
        <c:ser>
          <c:idx val="20"/>
          <c:order val="3"/>
          <c:tx>
            <c:strRef>
              <c:f>'Abr2011'!$W$5</c:f>
              <c:strCache>
                <c:ptCount val="1"/>
                <c:pt idx="0">
                  <c:v>17/Abr/2011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'Abr2011'!$W$7:$W$30</c:f>
              <c:numCache>
                <c:formatCode>#,##0</c:formatCode>
                <c:ptCount val="24"/>
                <c:pt idx="0">
                  <c:v>14487.0</c:v>
                </c:pt>
                <c:pt idx="1">
                  <c:v>14991.0</c:v>
                </c:pt>
                <c:pt idx="2">
                  <c:v>14002.0</c:v>
                </c:pt>
                <c:pt idx="3">
                  <c:v>14006.0</c:v>
                </c:pt>
                <c:pt idx="4">
                  <c:v>13885.0</c:v>
                </c:pt>
                <c:pt idx="5">
                  <c:v>14108.0</c:v>
                </c:pt>
                <c:pt idx="6">
                  <c:v>14038.0</c:v>
                </c:pt>
                <c:pt idx="7">
                  <c:v>14972.0</c:v>
                </c:pt>
                <c:pt idx="8">
                  <c:v>16036.0</c:v>
                </c:pt>
                <c:pt idx="9">
                  <c:v>16916.0</c:v>
                </c:pt>
                <c:pt idx="10">
                  <c:v>17520.0</c:v>
                </c:pt>
                <c:pt idx="11">
                  <c:v>17114.0</c:v>
                </c:pt>
                <c:pt idx="12">
                  <c:v>15704.0</c:v>
                </c:pt>
                <c:pt idx="13">
                  <c:v>15723.0</c:v>
                </c:pt>
                <c:pt idx="14">
                  <c:v>14827.0</c:v>
                </c:pt>
                <c:pt idx="15">
                  <c:v>15122.0</c:v>
                </c:pt>
                <c:pt idx="16">
                  <c:v>15257.0</c:v>
                </c:pt>
                <c:pt idx="17">
                  <c:v>15773.0</c:v>
                </c:pt>
                <c:pt idx="18">
                  <c:v>19170.0</c:v>
                </c:pt>
                <c:pt idx="19">
                  <c:v>21415.0</c:v>
                </c:pt>
                <c:pt idx="20">
                  <c:v>21901.0</c:v>
                </c:pt>
                <c:pt idx="21">
                  <c:v>19977.0</c:v>
                </c:pt>
                <c:pt idx="22">
                  <c:v>17869.0</c:v>
                </c:pt>
                <c:pt idx="23">
                  <c:v>16100.0</c:v>
                </c:pt>
              </c:numCache>
            </c:numRef>
          </c:val>
          <c:smooth val="0"/>
        </c:ser>
        <c:ser>
          <c:idx val="21"/>
          <c:order val="4"/>
          <c:tx>
            <c:strRef>
              <c:f>'Abr2011'!$AD$5</c:f>
              <c:strCache>
                <c:ptCount val="1"/>
                <c:pt idx="0">
                  <c:v>24/Abr/2011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'Abr2011'!$AD$7:$AD$30</c:f>
              <c:numCache>
                <c:formatCode>#,##0</c:formatCode>
                <c:ptCount val="24"/>
                <c:pt idx="0">
                  <c:v>15000.0</c:v>
                </c:pt>
                <c:pt idx="1">
                  <c:v>14000.0</c:v>
                </c:pt>
                <c:pt idx="2">
                  <c:v>13700.0</c:v>
                </c:pt>
                <c:pt idx="3">
                  <c:v>13400.0</c:v>
                </c:pt>
                <c:pt idx="4">
                  <c:v>13300.0</c:v>
                </c:pt>
                <c:pt idx="5">
                  <c:v>12900.0</c:v>
                </c:pt>
                <c:pt idx="6">
                  <c:v>12700.0</c:v>
                </c:pt>
                <c:pt idx="7">
                  <c:v>14400.0</c:v>
                </c:pt>
                <c:pt idx="8">
                  <c:v>15800.0</c:v>
                </c:pt>
                <c:pt idx="9">
                  <c:v>16700.0</c:v>
                </c:pt>
                <c:pt idx="10">
                  <c:v>16600.0</c:v>
                </c:pt>
                <c:pt idx="11">
                  <c:v>17700.0</c:v>
                </c:pt>
                <c:pt idx="12">
                  <c:v>17400.0</c:v>
                </c:pt>
                <c:pt idx="13">
                  <c:v>16800.0</c:v>
                </c:pt>
                <c:pt idx="14">
                  <c:v>16400.0</c:v>
                </c:pt>
                <c:pt idx="15">
                  <c:v>15700.0</c:v>
                </c:pt>
                <c:pt idx="16">
                  <c:v>15700.0</c:v>
                </c:pt>
                <c:pt idx="17">
                  <c:v>15800.0</c:v>
                </c:pt>
                <c:pt idx="18">
                  <c:v>19448.0</c:v>
                </c:pt>
                <c:pt idx="19">
                  <c:v>20839.0</c:v>
                </c:pt>
                <c:pt idx="20">
                  <c:v>20089.0</c:v>
                </c:pt>
                <c:pt idx="21">
                  <c:v>17648.0</c:v>
                </c:pt>
                <c:pt idx="22">
                  <c:v>16450.0</c:v>
                </c:pt>
                <c:pt idx="23">
                  <c:v>15100.0</c:v>
                </c:pt>
              </c:numCache>
            </c:numRef>
          </c:val>
          <c:smooth val="0"/>
        </c:ser>
        <c:ser>
          <c:idx val="22"/>
          <c:order val="5"/>
          <c:tx>
            <c:strRef>
              <c:f>'Abr2011'!$AR$4:$AR$5</c:f>
              <c:strCache>
                <c:ptCount val="1"/>
                <c:pt idx="0">
                  <c:v>Máxima Domingos</c:v>
                </c:pt>
              </c:strCache>
            </c:strRef>
          </c:tx>
          <c:val>
            <c:numRef>
              <c:f>'Abr2011'!$AR$7:$AR$30</c:f>
              <c:numCache>
                <c:formatCode>#,##0</c:formatCode>
                <c:ptCount val="24"/>
                <c:pt idx="0">
                  <c:v>15000.0</c:v>
                </c:pt>
                <c:pt idx="1">
                  <c:v>14991.0</c:v>
                </c:pt>
                <c:pt idx="2">
                  <c:v>14115.0</c:v>
                </c:pt>
                <c:pt idx="3">
                  <c:v>14006.0</c:v>
                </c:pt>
                <c:pt idx="4">
                  <c:v>13885.0</c:v>
                </c:pt>
                <c:pt idx="5">
                  <c:v>14108.0</c:v>
                </c:pt>
                <c:pt idx="6">
                  <c:v>14038.0</c:v>
                </c:pt>
                <c:pt idx="7">
                  <c:v>14972.0</c:v>
                </c:pt>
                <c:pt idx="8">
                  <c:v>16036.0</c:v>
                </c:pt>
                <c:pt idx="9">
                  <c:v>17341.0</c:v>
                </c:pt>
                <c:pt idx="10">
                  <c:v>17520.0</c:v>
                </c:pt>
                <c:pt idx="11">
                  <c:v>18218.0</c:v>
                </c:pt>
                <c:pt idx="12">
                  <c:v>18390.0</c:v>
                </c:pt>
                <c:pt idx="13">
                  <c:v>17489.0</c:v>
                </c:pt>
                <c:pt idx="14">
                  <c:v>18000.0</c:v>
                </c:pt>
                <c:pt idx="15">
                  <c:v>17600.0</c:v>
                </c:pt>
                <c:pt idx="16">
                  <c:v>17500.0</c:v>
                </c:pt>
                <c:pt idx="17">
                  <c:v>18533.0</c:v>
                </c:pt>
                <c:pt idx="18">
                  <c:v>19919.0</c:v>
                </c:pt>
                <c:pt idx="19">
                  <c:v>21759.0</c:v>
                </c:pt>
                <c:pt idx="20">
                  <c:v>21901.0</c:v>
                </c:pt>
                <c:pt idx="21">
                  <c:v>19977.0</c:v>
                </c:pt>
                <c:pt idx="22">
                  <c:v>17869.0</c:v>
                </c:pt>
                <c:pt idx="23">
                  <c:v>16100.0</c:v>
                </c:pt>
              </c:numCache>
            </c:numRef>
          </c:val>
          <c:smooth val="0"/>
        </c:ser>
        <c:ser>
          <c:idx val="1"/>
          <c:order val="6"/>
          <c:tx>
            <c:strRef>
              <c:f>'Abr2011'!$AK$5</c:f>
              <c:strCache>
                <c:ptCount val="1"/>
                <c:pt idx="0">
                  <c:v>1/Mai/2011</c:v>
                </c:pt>
              </c:strCache>
            </c:strRef>
          </c:tx>
          <c:val>
            <c:numRef>
              <c:f>'Abr2011'!$AK$7:$AK$30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1074968"/>
        <c:axId val="-2061071992"/>
      </c:lineChart>
      <c:catAx>
        <c:axId val="-2061074968"/>
        <c:scaling>
          <c:orientation val="minMax"/>
        </c:scaling>
        <c:delete val="0"/>
        <c:axPos val="b"/>
        <c:majorTickMark val="none"/>
        <c:minorTickMark val="none"/>
        <c:tickLblPos val="nextTo"/>
        <c:crossAx val="-2061071992"/>
        <c:crosses val="autoZero"/>
        <c:auto val="1"/>
        <c:lblAlgn val="ctr"/>
        <c:lblOffset val="100"/>
        <c:noMultiLvlLbl val="0"/>
      </c:catAx>
      <c:valAx>
        <c:axId val="-20610719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10749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Diagrama de Carga- DIAS DE SEMANA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'Abr2011'!$C$5</c:f>
              <c:strCache>
                <c:ptCount val="1"/>
                <c:pt idx="0">
                  <c:v>2/Ago/2010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'Abr2011'!$C$7:$C$30</c:f>
            </c:numRef>
          </c:val>
          <c:smooth val="0"/>
        </c:ser>
        <c:ser>
          <c:idx val="1"/>
          <c:order val="1"/>
          <c:tx>
            <c:strRef>
              <c:f>'Abr2011'!$D$5</c:f>
              <c:strCache>
                <c:ptCount val="1"/>
                <c:pt idx="0">
                  <c:v>1/Mar/2011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'Abr2011'!$D$7:$D$30</c:f>
            </c:numRef>
          </c:val>
          <c:smooth val="0"/>
        </c:ser>
        <c:ser>
          <c:idx val="2"/>
          <c:order val="2"/>
          <c:tx>
            <c:strRef>
              <c:f>'Abr2011'!$E$5</c:f>
              <c:strCache>
                <c:ptCount val="1"/>
                <c:pt idx="0">
                  <c:v>2/Mar/2011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'Abr2011'!$E$7:$E$30</c:f>
            </c:numRef>
          </c:val>
          <c:smooth val="0"/>
        </c:ser>
        <c:ser>
          <c:idx val="3"/>
          <c:order val="3"/>
          <c:tx>
            <c:strRef>
              <c:f>'Abr2011'!$F$5</c:f>
              <c:strCache>
                <c:ptCount val="1"/>
                <c:pt idx="0">
                  <c:v>3/Mar/2011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'Abr2011'!$F$7:$F$30</c:f>
            </c:numRef>
          </c:val>
          <c:smooth val="0"/>
        </c:ser>
        <c:ser>
          <c:idx val="9"/>
          <c:order val="4"/>
          <c:tx>
            <c:strRef>
              <c:f>'Abr2011'!$N$5</c:f>
              <c:strCache>
                <c:ptCount val="1"/>
                <c:pt idx="0">
                  <c:v>8/Abr/2011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'Abr2011'!$N$7:$N$30</c:f>
              <c:numCache>
                <c:formatCode>#,##0</c:formatCode>
                <c:ptCount val="24"/>
                <c:pt idx="0">
                  <c:v>14533.0</c:v>
                </c:pt>
                <c:pt idx="1">
                  <c:v>13945.0</c:v>
                </c:pt>
                <c:pt idx="2">
                  <c:v>13842.0</c:v>
                </c:pt>
                <c:pt idx="3">
                  <c:v>12692.0</c:v>
                </c:pt>
                <c:pt idx="4">
                  <c:v>12626.0</c:v>
                </c:pt>
                <c:pt idx="5">
                  <c:v>13799.0</c:v>
                </c:pt>
                <c:pt idx="6">
                  <c:v>16020.0</c:v>
                </c:pt>
                <c:pt idx="7">
                  <c:v>19782.0</c:v>
                </c:pt>
                <c:pt idx="8">
                  <c:v>20327.0</c:v>
                </c:pt>
                <c:pt idx="9">
                  <c:v>21517.0</c:v>
                </c:pt>
                <c:pt idx="10">
                  <c:v>22323.0</c:v>
                </c:pt>
                <c:pt idx="11">
                  <c:v>21952.0</c:v>
                </c:pt>
                <c:pt idx="12">
                  <c:v>20933.0</c:v>
                </c:pt>
                <c:pt idx="13">
                  <c:v>20854.0</c:v>
                </c:pt>
                <c:pt idx="14">
                  <c:v>21352.0</c:v>
                </c:pt>
                <c:pt idx="15">
                  <c:v>21209.0</c:v>
                </c:pt>
                <c:pt idx="16">
                  <c:v>20030.0</c:v>
                </c:pt>
                <c:pt idx="17">
                  <c:v>19435.0</c:v>
                </c:pt>
                <c:pt idx="18">
                  <c:v>20955.0</c:v>
                </c:pt>
                <c:pt idx="19">
                  <c:v>21838.0</c:v>
                </c:pt>
                <c:pt idx="20">
                  <c:v>21337.0</c:v>
                </c:pt>
                <c:pt idx="21">
                  <c:v>19555.0</c:v>
                </c:pt>
                <c:pt idx="22">
                  <c:v>17030.0</c:v>
                </c:pt>
                <c:pt idx="23">
                  <c:v>15600.0</c:v>
                </c:pt>
              </c:numCache>
            </c:numRef>
          </c:val>
          <c:smooth val="0"/>
        </c:ser>
        <c:ser>
          <c:idx val="12"/>
          <c:order val="5"/>
          <c:tx>
            <c:strRef>
              <c:f>'Abr2011'!$S$5</c:f>
              <c:strCache>
                <c:ptCount val="1"/>
                <c:pt idx="0">
                  <c:v>13/Abr/2011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'Abr2011'!$S$7:$S$30</c:f>
              <c:numCache>
                <c:formatCode>#,##0</c:formatCode>
                <c:ptCount val="24"/>
                <c:pt idx="0">
                  <c:v>14844.0</c:v>
                </c:pt>
                <c:pt idx="1">
                  <c:v>14426.0</c:v>
                </c:pt>
                <c:pt idx="2">
                  <c:v>14241.0</c:v>
                </c:pt>
                <c:pt idx="3">
                  <c:v>13655.0</c:v>
                </c:pt>
                <c:pt idx="4">
                  <c:v>13797.0</c:v>
                </c:pt>
                <c:pt idx="5">
                  <c:v>14486.0</c:v>
                </c:pt>
                <c:pt idx="6">
                  <c:v>17255.0</c:v>
                </c:pt>
                <c:pt idx="7">
                  <c:v>18860.0</c:v>
                </c:pt>
                <c:pt idx="8">
                  <c:v>21473.0</c:v>
                </c:pt>
                <c:pt idx="9">
                  <c:v>22198.0</c:v>
                </c:pt>
                <c:pt idx="10">
                  <c:v>22585.0</c:v>
                </c:pt>
                <c:pt idx="11">
                  <c:v>22693.0</c:v>
                </c:pt>
                <c:pt idx="12">
                  <c:v>20484.0</c:v>
                </c:pt>
                <c:pt idx="13">
                  <c:v>20056.0</c:v>
                </c:pt>
                <c:pt idx="14">
                  <c:v>20302.0</c:v>
                </c:pt>
                <c:pt idx="15">
                  <c:v>19257.0</c:v>
                </c:pt>
                <c:pt idx="16">
                  <c:v>20097.0</c:v>
                </c:pt>
                <c:pt idx="17">
                  <c:v>20450.0</c:v>
                </c:pt>
                <c:pt idx="18">
                  <c:v>21704.0</c:v>
                </c:pt>
                <c:pt idx="19">
                  <c:v>23908.0</c:v>
                </c:pt>
                <c:pt idx="20">
                  <c:v>22700.0</c:v>
                </c:pt>
                <c:pt idx="21">
                  <c:v>20491.0</c:v>
                </c:pt>
                <c:pt idx="22">
                  <c:v>17957.0</c:v>
                </c:pt>
                <c:pt idx="23">
                  <c:v>16300.0</c:v>
                </c:pt>
              </c:numCache>
            </c:numRef>
          </c:val>
          <c:smooth val="0"/>
        </c:ser>
        <c:ser>
          <c:idx val="13"/>
          <c:order val="6"/>
          <c:tx>
            <c:strRef>
              <c:f>'Abr2011'!$T$5</c:f>
              <c:strCache>
                <c:ptCount val="1"/>
                <c:pt idx="0">
                  <c:v>14/Abr/2011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'Abr2011'!$T$7:$T$30</c:f>
              <c:numCache>
                <c:formatCode>#,##0</c:formatCode>
                <c:ptCount val="24"/>
                <c:pt idx="0">
                  <c:v>15100.0</c:v>
                </c:pt>
                <c:pt idx="1">
                  <c:v>14216.0</c:v>
                </c:pt>
                <c:pt idx="2">
                  <c:v>14136.0</c:v>
                </c:pt>
                <c:pt idx="3">
                  <c:v>13858.0</c:v>
                </c:pt>
                <c:pt idx="4">
                  <c:v>13850.0</c:v>
                </c:pt>
                <c:pt idx="5">
                  <c:v>15055.0</c:v>
                </c:pt>
                <c:pt idx="6">
                  <c:v>16757.0</c:v>
                </c:pt>
                <c:pt idx="7">
                  <c:v>17843.0</c:v>
                </c:pt>
                <c:pt idx="8">
                  <c:v>21186.0</c:v>
                </c:pt>
                <c:pt idx="9">
                  <c:v>21617.0</c:v>
                </c:pt>
                <c:pt idx="10">
                  <c:v>22168.0</c:v>
                </c:pt>
                <c:pt idx="11">
                  <c:v>22660.0</c:v>
                </c:pt>
                <c:pt idx="12">
                  <c:v>21512.0</c:v>
                </c:pt>
                <c:pt idx="13">
                  <c:v>21432.0</c:v>
                </c:pt>
                <c:pt idx="14">
                  <c:v>21593.0</c:v>
                </c:pt>
                <c:pt idx="15">
                  <c:v>21572.0</c:v>
                </c:pt>
                <c:pt idx="16">
                  <c:v>20950.0</c:v>
                </c:pt>
                <c:pt idx="17">
                  <c:v>20324.0</c:v>
                </c:pt>
                <c:pt idx="18">
                  <c:v>23595.0</c:v>
                </c:pt>
                <c:pt idx="19">
                  <c:v>23218.0</c:v>
                </c:pt>
                <c:pt idx="20">
                  <c:v>22601.0</c:v>
                </c:pt>
                <c:pt idx="21">
                  <c:v>21020.0</c:v>
                </c:pt>
                <c:pt idx="22">
                  <c:v>17767.0</c:v>
                </c:pt>
                <c:pt idx="23">
                  <c:v>15925.0</c:v>
                </c:pt>
              </c:numCache>
            </c:numRef>
          </c:val>
          <c:smooth val="0"/>
        </c:ser>
        <c:ser>
          <c:idx val="14"/>
          <c:order val="7"/>
          <c:tx>
            <c:strRef>
              <c:f>'Abr2011'!$U$5</c:f>
              <c:strCache>
                <c:ptCount val="1"/>
                <c:pt idx="0">
                  <c:v>15/Abr/2011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'Abr2011'!$U$7:$U$30</c:f>
              <c:numCache>
                <c:formatCode>#,##0</c:formatCode>
                <c:ptCount val="24"/>
                <c:pt idx="0">
                  <c:v>14900.0</c:v>
                </c:pt>
                <c:pt idx="1">
                  <c:v>14400.0</c:v>
                </c:pt>
                <c:pt idx="2">
                  <c:v>14100.0</c:v>
                </c:pt>
                <c:pt idx="3">
                  <c:v>13900.0</c:v>
                </c:pt>
                <c:pt idx="4">
                  <c:v>14100.0</c:v>
                </c:pt>
                <c:pt idx="5">
                  <c:v>15300.0</c:v>
                </c:pt>
                <c:pt idx="6">
                  <c:v>16800.0</c:v>
                </c:pt>
                <c:pt idx="7">
                  <c:v>19442.0</c:v>
                </c:pt>
                <c:pt idx="8">
                  <c:v>21649.0</c:v>
                </c:pt>
                <c:pt idx="9">
                  <c:v>22584.0</c:v>
                </c:pt>
                <c:pt idx="10">
                  <c:v>22351.0</c:v>
                </c:pt>
                <c:pt idx="11">
                  <c:v>23611.0</c:v>
                </c:pt>
                <c:pt idx="12">
                  <c:v>22987.0</c:v>
                </c:pt>
                <c:pt idx="13">
                  <c:v>21785.0</c:v>
                </c:pt>
                <c:pt idx="14">
                  <c:v>22212.0</c:v>
                </c:pt>
                <c:pt idx="15">
                  <c:v>22006.0</c:v>
                </c:pt>
                <c:pt idx="16">
                  <c:v>21543.0</c:v>
                </c:pt>
                <c:pt idx="17">
                  <c:v>19745.0</c:v>
                </c:pt>
                <c:pt idx="18">
                  <c:v>20845.0</c:v>
                </c:pt>
                <c:pt idx="19">
                  <c:v>23475.0</c:v>
                </c:pt>
                <c:pt idx="20">
                  <c:v>22917.0</c:v>
                </c:pt>
                <c:pt idx="21">
                  <c:v>20017.0</c:v>
                </c:pt>
                <c:pt idx="22">
                  <c:v>18408.0</c:v>
                </c:pt>
                <c:pt idx="23">
                  <c:v>15800.0</c:v>
                </c:pt>
              </c:numCache>
            </c:numRef>
          </c:val>
          <c:smooth val="0"/>
        </c:ser>
        <c:ser>
          <c:idx val="15"/>
          <c:order val="8"/>
          <c:tx>
            <c:strRef>
              <c:f>'Abr2011'!$X$5</c:f>
              <c:strCache>
                <c:ptCount val="1"/>
                <c:pt idx="0">
                  <c:v>18/Abr/2011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'Abr2011'!$X$7:$X$30</c:f>
              <c:numCache>
                <c:formatCode>#,##0</c:formatCode>
                <c:ptCount val="24"/>
                <c:pt idx="0">
                  <c:v>14900.0</c:v>
                </c:pt>
                <c:pt idx="1">
                  <c:v>14200.0</c:v>
                </c:pt>
                <c:pt idx="2">
                  <c:v>14100.0</c:v>
                </c:pt>
                <c:pt idx="3">
                  <c:v>13800.0</c:v>
                </c:pt>
                <c:pt idx="4">
                  <c:v>14000.0</c:v>
                </c:pt>
                <c:pt idx="5">
                  <c:v>14900.0</c:v>
                </c:pt>
                <c:pt idx="6">
                  <c:v>16869.0</c:v>
                </c:pt>
                <c:pt idx="7">
                  <c:v>17531.0</c:v>
                </c:pt>
                <c:pt idx="8">
                  <c:v>22277.0</c:v>
                </c:pt>
                <c:pt idx="9">
                  <c:v>22573.0</c:v>
                </c:pt>
                <c:pt idx="10">
                  <c:v>23152.0</c:v>
                </c:pt>
                <c:pt idx="11">
                  <c:v>23497.0</c:v>
                </c:pt>
                <c:pt idx="12">
                  <c:v>22890.0</c:v>
                </c:pt>
                <c:pt idx="13">
                  <c:v>21995.0</c:v>
                </c:pt>
                <c:pt idx="14">
                  <c:v>22677.0</c:v>
                </c:pt>
                <c:pt idx="15">
                  <c:v>22056.0</c:v>
                </c:pt>
                <c:pt idx="16">
                  <c:v>20979.0</c:v>
                </c:pt>
                <c:pt idx="17">
                  <c:v>19889.0</c:v>
                </c:pt>
                <c:pt idx="18">
                  <c:v>21290.0</c:v>
                </c:pt>
                <c:pt idx="19">
                  <c:v>23598.0</c:v>
                </c:pt>
                <c:pt idx="20">
                  <c:v>22829.0</c:v>
                </c:pt>
                <c:pt idx="21">
                  <c:v>19950.0</c:v>
                </c:pt>
                <c:pt idx="22">
                  <c:v>18270.0</c:v>
                </c:pt>
                <c:pt idx="23">
                  <c:v>16300.0</c:v>
                </c:pt>
              </c:numCache>
            </c:numRef>
          </c:val>
          <c:smooth val="0"/>
        </c:ser>
        <c:ser>
          <c:idx val="16"/>
          <c:order val="9"/>
          <c:tx>
            <c:strRef>
              <c:f>'Abr2011'!$Y$5</c:f>
              <c:strCache>
                <c:ptCount val="1"/>
                <c:pt idx="0">
                  <c:v>19/Abr/2011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'Abr2011'!$Y$7:$Y$30</c:f>
              <c:numCache>
                <c:formatCode>#,##0</c:formatCode>
                <c:ptCount val="24"/>
                <c:pt idx="0">
                  <c:v>15000.0</c:v>
                </c:pt>
                <c:pt idx="1">
                  <c:v>14400.0</c:v>
                </c:pt>
                <c:pt idx="2">
                  <c:v>14300.0</c:v>
                </c:pt>
                <c:pt idx="3">
                  <c:v>14000.0</c:v>
                </c:pt>
                <c:pt idx="4">
                  <c:v>13900.0</c:v>
                </c:pt>
                <c:pt idx="5">
                  <c:v>14700.0</c:v>
                </c:pt>
                <c:pt idx="6">
                  <c:v>16100.0</c:v>
                </c:pt>
                <c:pt idx="7">
                  <c:v>20375.0</c:v>
                </c:pt>
                <c:pt idx="8">
                  <c:v>21748.0</c:v>
                </c:pt>
                <c:pt idx="9">
                  <c:v>22605.0</c:v>
                </c:pt>
                <c:pt idx="10">
                  <c:v>23225.0</c:v>
                </c:pt>
                <c:pt idx="11">
                  <c:v>23238.0</c:v>
                </c:pt>
                <c:pt idx="12">
                  <c:v>18879.0</c:v>
                </c:pt>
                <c:pt idx="13">
                  <c:v>21412.0</c:v>
                </c:pt>
                <c:pt idx="14">
                  <c:v>21810.0</c:v>
                </c:pt>
                <c:pt idx="15">
                  <c:v>21331.0</c:v>
                </c:pt>
                <c:pt idx="16">
                  <c:v>20646.0</c:v>
                </c:pt>
                <c:pt idx="17">
                  <c:v>19642.0</c:v>
                </c:pt>
                <c:pt idx="18">
                  <c:v>20842.0</c:v>
                </c:pt>
                <c:pt idx="19">
                  <c:v>23298.0</c:v>
                </c:pt>
                <c:pt idx="20">
                  <c:v>22453.0</c:v>
                </c:pt>
                <c:pt idx="21">
                  <c:v>20716.0</c:v>
                </c:pt>
                <c:pt idx="22">
                  <c:v>15800.0</c:v>
                </c:pt>
                <c:pt idx="23">
                  <c:v>16100.0</c:v>
                </c:pt>
              </c:numCache>
            </c:numRef>
          </c:val>
          <c:smooth val="0"/>
        </c:ser>
        <c:ser>
          <c:idx val="20"/>
          <c:order val="10"/>
          <c:tx>
            <c:strRef>
              <c:f>'Abr2011'!$AE$5</c:f>
              <c:strCache>
                <c:ptCount val="1"/>
                <c:pt idx="0">
                  <c:v>25/Abr/2011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'Abr2011'!$AE$7:$AE$30</c:f>
              <c:numCache>
                <c:formatCode>#,##0</c:formatCode>
                <c:ptCount val="24"/>
                <c:pt idx="0">
                  <c:v>14400.0</c:v>
                </c:pt>
                <c:pt idx="1">
                  <c:v>13800.0</c:v>
                </c:pt>
                <c:pt idx="2">
                  <c:v>13300.0</c:v>
                </c:pt>
                <c:pt idx="3">
                  <c:v>13200.0</c:v>
                </c:pt>
                <c:pt idx="4">
                  <c:v>13200.0</c:v>
                </c:pt>
                <c:pt idx="5">
                  <c:v>14500.0</c:v>
                </c:pt>
                <c:pt idx="6">
                  <c:v>16138.0</c:v>
                </c:pt>
                <c:pt idx="7">
                  <c:v>18517.0</c:v>
                </c:pt>
                <c:pt idx="8">
                  <c:v>21228.0</c:v>
                </c:pt>
                <c:pt idx="9">
                  <c:v>21646.0</c:v>
                </c:pt>
                <c:pt idx="10">
                  <c:v>22191.0</c:v>
                </c:pt>
                <c:pt idx="11">
                  <c:v>22817.0</c:v>
                </c:pt>
                <c:pt idx="12">
                  <c:v>22238.0</c:v>
                </c:pt>
                <c:pt idx="13">
                  <c:v>20980.0</c:v>
                </c:pt>
                <c:pt idx="14">
                  <c:v>21301.0</c:v>
                </c:pt>
                <c:pt idx="15">
                  <c:v>21508.0</c:v>
                </c:pt>
                <c:pt idx="16">
                  <c:v>19950.0</c:v>
                </c:pt>
                <c:pt idx="17">
                  <c:v>19625.0</c:v>
                </c:pt>
                <c:pt idx="18">
                  <c:v>21033.0</c:v>
                </c:pt>
                <c:pt idx="19">
                  <c:v>22942.0</c:v>
                </c:pt>
                <c:pt idx="20">
                  <c:v>21893.0</c:v>
                </c:pt>
                <c:pt idx="21">
                  <c:v>19307.0</c:v>
                </c:pt>
                <c:pt idx="22">
                  <c:v>17030.0</c:v>
                </c:pt>
                <c:pt idx="23">
                  <c:v>16000.0</c:v>
                </c:pt>
              </c:numCache>
            </c:numRef>
          </c:val>
          <c:smooth val="0"/>
        </c:ser>
        <c:ser>
          <c:idx val="22"/>
          <c:order val="11"/>
          <c:tx>
            <c:strRef>
              <c:f>'Abr2011'!$AP$4:$AP$5</c:f>
              <c:strCache>
                <c:ptCount val="1"/>
                <c:pt idx="0">
                  <c:v>Máxima dias Semana</c:v>
                </c:pt>
              </c:strCache>
            </c:strRef>
          </c:tx>
          <c:val>
            <c:numRef>
              <c:f>'Abr2011'!$AP$7:$AP$30</c:f>
              <c:numCache>
                <c:formatCode>#,##0</c:formatCode>
                <c:ptCount val="24"/>
                <c:pt idx="0">
                  <c:v>15196.0</c:v>
                </c:pt>
                <c:pt idx="1">
                  <c:v>15000.0</c:v>
                </c:pt>
                <c:pt idx="2">
                  <c:v>14500.0</c:v>
                </c:pt>
                <c:pt idx="3">
                  <c:v>14300.0</c:v>
                </c:pt>
                <c:pt idx="4">
                  <c:v>14400.0</c:v>
                </c:pt>
                <c:pt idx="5">
                  <c:v>15300.0</c:v>
                </c:pt>
                <c:pt idx="6">
                  <c:v>17255.0</c:v>
                </c:pt>
                <c:pt idx="7">
                  <c:v>20375.0</c:v>
                </c:pt>
                <c:pt idx="8">
                  <c:v>22485.0</c:v>
                </c:pt>
                <c:pt idx="9">
                  <c:v>23450.0</c:v>
                </c:pt>
                <c:pt idx="10">
                  <c:v>23549.0</c:v>
                </c:pt>
                <c:pt idx="11">
                  <c:v>23611.0</c:v>
                </c:pt>
                <c:pt idx="12">
                  <c:v>23255.0</c:v>
                </c:pt>
                <c:pt idx="13">
                  <c:v>22551.0</c:v>
                </c:pt>
                <c:pt idx="14">
                  <c:v>22846.0</c:v>
                </c:pt>
                <c:pt idx="15">
                  <c:v>22133.0</c:v>
                </c:pt>
                <c:pt idx="16">
                  <c:v>21543.0</c:v>
                </c:pt>
                <c:pt idx="17">
                  <c:v>20450.0</c:v>
                </c:pt>
                <c:pt idx="18">
                  <c:v>23595.0</c:v>
                </c:pt>
                <c:pt idx="19">
                  <c:v>23908.0</c:v>
                </c:pt>
                <c:pt idx="20">
                  <c:v>22917.0</c:v>
                </c:pt>
                <c:pt idx="21">
                  <c:v>21724.0</c:v>
                </c:pt>
                <c:pt idx="22">
                  <c:v>18812.0</c:v>
                </c:pt>
                <c:pt idx="23">
                  <c:v>16829.0</c:v>
                </c:pt>
              </c:numCache>
            </c:numRef>
          </c:val>
          <c:smooth val="0"/>
        </c:ser>
        <c:ser>
          <c:idx val="23"/>
          <c:order val="12"/>
          <c:tx>
            <c:strRef>
              <c:f>'Abr2011'!$AG$5</c:f>
              <c:strCache>
                <c:ptCount val="1"/>
                <c:pt idx="0">
                  <c:v>27/Abr/2011</c:v>
                </c:pt>
              </c:strCache>
            </c:strRef>
          </c:tx>
          <c:val>
            <c:numRef>
              <c:f>'Abr2011'!$AG$7:$AG$30</c:f>
              <c:numCache>
                <c:formatCode>#,##0</c:formatCode>
                <c:ptCount val="24"/>
                <c:pt idx="0">
                  <c:v>14400.0</c:v>
                </c:pt>
                <c:pt idx="1">
                  <c:v>13800.0</c:v>
                </c:pt>
                <c:pt idx="2">
                  <c:v>13413.0</c:v>
                </c:pt>
                <c:pt idx="3">
                  <c:v>12718.0</c:v>
                </c:pt>
                <c:pt idx="4">
                  <c:v>13800.0</c:v>
                </c:pt>
                <c:pt idx="5">
                  <c:v>14600.0</c:v>
                </c:pt>
                <c:pt idx="6">
                  <c:v>17010.0</c:v>
                </c:pt>
                <c:pt idx="7">
                  <c:v>18379.0</c:v>
                </c:pt>
                <c:pt idx="8">
                  <c:v>20759.0</c:v>
                </c:pt>
                <c:pt idx="9">
                  <c:v>20713.0</c:v>
                </c:pt>
                <c:pt idx="10">
                  <c:v>21658.0</c:v>
                </c:pt>
                <c:pt idx="11">
                  <c:v>21981.0</c:v>
                </c:pt>
                <c:pt idx="12">
                  <c:v>21177.0</c:v>
                </c:pt>
                <c:pt idx="13">
                  <c:v>20957.0</c:v>
                </c:pt>
                <c:pt idx="14">
                  <c:v>21367.0</c:v>
                </c:pt>
                <c:pt idx="15">
                  <c:v>20887.0</c:v>
                </c:pt>
                <c:pt idx="16">
                  <c:v>20268.0</c:v>
                </c:pt>
                <c:pt idx="17">
                  <c:v>19548.0</c:v>
                </c:pt>
                <c:pt idx="18">
                  <c:v>20746.0</c:v>
                </c:pt>
                <c:pt idx="19">
                  <c:v>22227.0</c:v>
                </c:pt>
                <c:pt idx="20">
                  <c:v>22498.0</c:v>
                </c:pt>
                <c:pt idx="21">
                  <c:v>20919.0</c:v>
                </c:pt>
                <c:pt idx="22">
                  <c:v>17935.0</c:v>
                </c:pt>
                <c:pt idx="23">
                  <c:v>14922.0</c:v>
                </c:pt>
              </c:numCache>
            </c:numRef>
          </c:val>
          <c:smooth val="0"/>
        </c:ser>
        <c:ser>
          <c:idx val="24"/>
          <c:order val="13"/>
          <c:tx>
            <c:strRef>
              <c:f>'Abr2011'!$AH$5</c:f>
              <c:strCache>
                <c:ptCount val="1"/>
                <c:pt idx="0">
                  <c:v>28/Abr/2011</c:v>
                </c:pt>
              </c:strCache>
            </c:strRef>
          </c:tx>
          <c:val>
            <c:numRef>
              <c:f>'Abr2011'!$AH$7:$AH$30</c:f>
              <c:numCache>
                <c:formatCode>#,##0</c:formatCode>
                <c:ptCount val="24"/>
                <c:pt idx="0">
                  <c:v>14023.0</c:v>
                </c:pt>
                <c:pt idx="1">
                  <c:v>13731.0</c:v>
                </c:pt>
                <c:pt idx="2">
                  <c:v>13741.0</c:v>
                </c:pt>
                <c:pt idx="3">
                  <c:v>13435.0</c:v>
                </c:pt>
                <c:pt idx="4">
                  <c:v>13537.0</c:v>
                </c:pt>
                <c:pt idx="5">
                  <c:v>14649.0</c:v>
                </c:pt>
                <c:pt idx="6">
                  <c:v>14676.0</c:v>
                </c:pt>
                <c:pt idx="7">
                  <c:v>18445.0</c:v>
                </c:pt>
                <c:pt idx="8">
                  <c:v>21132.0</c:v>
                </c:pt>
                <c:pt idx="9">
                  <c:v>20806.0</c:v>
                </c:pt>
                <c:pt idx="10">
                  <c:v>21064.0</c:v>
                </c:pt>
                <c:pt idx="11">
                  <c:v>21603.0</c:v>
                </c:pt>
                <c:pt idx="12">
                  <c:v>20891.0</c:v>
                </c:pt>
                <c:pt idx="13">
                  <c:v>20696.0</c:v>
                </c:pt>
                <c:pt idx="14">
                  <c:v>20902.0</c:v>
                </c:pt>
                <c:pt idx="15">
                  <c:v>20117.0</c:v>
                </c:pt>
                <c:pt idx="16">
                  <c:v>19773.0</c:v>
                </c:pt>
                <c:pt idx="17">
                  <c:v>19371.0</c:v>
                </c:pt>
                <c:pt idx="18">
                  <c:v>20859.0</c:v>
                </c:pt>
                <c:pt idx="19">
                  <c:v>22913.0</c:v>
                </c:pt>
                <c:pt idx="20">
                  <c:v>21996.0</c:v>
                </c:pt>
                <c:pt idx="21">
                  <c:v>21286.0</c:v>
                </c:pt>
                <c:pt idx="22">
                  <c:v>17649.0</c:v>
                </c:pt>
                <c:pt idx="23">
                  <c:v>15500.0</c:v>
                </c:pt>
              </c:numCache>
            </c:numRef>
          </c:val>
          <c:smooth val="0"/>
        </c:ser>
        <c:ser>
          <c:idx val="25"/>
          <c:order val="14"/>
          <c:tx>
            <c:strRef>
              <c:f>'Abr2011'!$AI$5</c:f>
              <c:strCache>
                <c:ptCount val="1"/>
                <c:pt idx="0">
                  <c:v>29/Abr/2011</c:v>
                </c:pt>
              </c:strCache>
            </c:strRef>
          </c:tx>
          <c:val>
            <c:numRef>
              <c:f>'Abr2011'!$AI$7:$AI$30</c:f>
              <c:numCache>
                <c:formatCode>#,##0</c:formatCode>
                <c:ptCount val="24"/>
                <c:pt idx="0">
                  <c:v>14800.0</c:v>
                </c:pt>
                <c:pt idx="1">
                  <c:v>14500.0</c:v>
                </c:pt>
                <c:pt idx="2">
                  <c:v>14500.0</c:v>
                </c:pt>
                <c:pt idx="3">
                  <c:v>14300.0</c:v>
                </c:pt>
                <c:pt idx="4">
                  <c:v>13800.0</c:v>
                </c:pt>
                <c:pt idx="5">
                  <c:v>14800.0</c:v>
                </c:pt>
                <c:pt idx="6">
                  <c:v>16825.0</c:v>
                </c:pt>
                <c:pt idx="7">
                  <c:v>18125.0</c:v>
                </c:pt>
                <c:pt idx="8">
                  <c:v>21828.0</c:v>
                </c:pt>
                <c:pt idx="9">
                  <c:v>22328.0</c:v>
                </c:pt>
                <c:pt idx="10">
                  <c:v>21468.0</c:v>
                </c:pt>
                <c:pt idx="11">
                  <c:v>21931.0</c:v>
                </c:pt>
                <c:pt idx="12">
                  <c:v>21132.0</c:v>
                </c:pt>
                <c:pt idx="13">
                  <c:v>20498.0</c:v>
                </c:pt>
                <c:pt idx="14">
                  <c:v>20884.0</c:v>
                </c:pt>
                <c:pt idx="15">
                  <c:v>20782.0</c:v>
                </c:pt>
                <c:pt idx="16">
                  <c:v>19714.0</c:v>
                </c:pt>
                <c:pt idx="17">
                  <c:v>19371.0</c:v>
                </c:pt>
                <c:pt idx="18">
                  <c:v>20707.0</c:v>
                </c:pt>
                <c:pt idx="19">
                  <c:v>23205.0</c:v>
                </c:pt>
                <c:pt idx="20">
                  <c:v>22382.0</c:v>
                </c:pt>
                <c:pt idx="21">
                  <c:v>20480.0</c:v>
                </c:pt>
                <c:pt idx="22">
                  <c:v>17948.0</c:v>
                </c:pt>
                <c:pt idx="23">
                  <c:v>16829.0</c:v>
                </c:pt>
              </c:numCache>
            </c:numRef>
          </c:val>
          <c:smooth val="0"/>
        </c:ser>
        <c:ser>
          <c:idx val="26"/>
          <c:order val="15"/>
          <c:tx>
            <c:strRef>
              <c:f>'Abr2011'!$AL$5</c:f>
              <c:strCache>
                <c:ptCount val="1"/>
                <c:pt idx="0">
                  <c:v>2/Mai/2011</c:v>
                </c:pt>
              </c:strCache>
            </c:strRef>
          </c:tx>
          <c:val>
            <c:numRef>
              <c:f>'Abr2011'!$AL$7:$AL$30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0576280"/>
        <c:axId val="-2060573672"/>
      </c:lineChart>
      <c:catAx>
        <c:axId val="-2060576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60573672"/>
        <c:crosses val="autoZero"/>
        <c:auto val="1"/>
        <c:lblAlgn val="ctr"/>
        <c:lblOffset val="100"/>
        <c:noMultiLvlLbl val="0"/>
      </c:catAx>
      <c:valAx>
        <c:axId val="-20605736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057628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-SABADOS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0"/>
          <c:order val="0"/>
          <c:tx>
            <c:strRef>
              <c:f>'Abr2011'!$V$5</c:f>
              <c:strCache>
                <c:ptCount val="1"/>
                <c:pt idx="0">
                  <c:v>16/Abr/2011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'Abr2011'!$V$7:$V$30</c:f>
              <c:numCache>
                <c:formatCode>#,##0</c:formatCode>
                <c:ptCount val="24"/>
                <c:pt idx="0">
                  <c:v>15671.0</c:v>
                </c:pt>
                <c:pt idx="1">
                  <c:v>14777.0</c:v>
                </c:pt>
                <c:pt idx="2">
                  <c:v>14169.0</c:v>
                </c:pt>
                <c:pt idx="3">
                  <c:v>14128.0</c:v>
                </c:pt>
                <c:pt idx="4">
                  <c:v>13922.0</c:v>
                </c:pt>
                <c:pt idx="5">
                  <c:v>14307.0</c:v>
                </c:pt>
                <c:pt idx="6">
                  <c:v>15020.0</c:v>
                </c:pt>
                <c:pt idx="7">
                  <c:v>16183.0</c:v>
                </c:pt>
                <c:pt idx="8">
                  <c:v>18231.0</c:v>
                </c:pt>
                <c:pt idx="9">
                  <c:v>18957.0</c:v>
                </c:pt>
                <c:pt idx="10">
                  <c:v>19152.0</c:v>
                </c:pt>
                <c:pt idx="11">
                  <c:v>19774.0</c:v>
                </c:pt>
                <c:pt idx="12">
                  <c:v>19111.0</c:v>
                </c:pt>
                <c:pt idx="13">
                  <c:v>19203.0</c:v>
                </c:pt>
                <c:pt idx="14">
                  <c:v>18227.0</c:v>
                </c:pt>
                <c:pt idx="15">
                  <c:v>17640.0</c:v>
                </c:pt>
                <c:pt idx="16">
                  <c:v>17615.0</c:v>
                </c:pt>
                <c:pt idx="17">
                  <c:v>17643.0</c:v>
                </c:pt>
                <c:pt idx="18">
                  <c:v>18333.0</c:v>
                </c:pt>
                <c:pt idx="19">
                  <c:v>20001.0</c:v>
                </c:pt>
                <c:pt idx="20">
                  <c:v>19277.0</c:v>
                </c:pt>
                <c:pt idx="21">
                  <c:v>18960.0</c:v>
                </c:pt>
                <c:pt idx="22">
                  <c:v>18208.0</c:v>
                </c:pt>
                <c:pt idx="23">
                  <c:v>16903.0</c:v>
                </c:pt>
              </c:numCache>
            </c:numRef>
          </c:val>
          <c:smooth val="0"/>
        </c:ser>
        <c:ser>
          <c:idx val="21"/>
          <c:order val="1"/>
          <c:tx>
            <c:strRef>
              <c:f>'Abr2011'!$AC$5</c:f>
              <c:strCache>
                <c:ptCount val="1"/>
                <c:pt idx="0">
                  <c:v>23/Abr/2011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'Abr2011'!$AC$7:$AC$30</c:f>
              <c:numCache>
                <c:formatCode>#,##0</c:formatCode>
                <c:ptCount val="24"/>
                <c:pt idx="0">
                  <c:v>14900.0</c:v>
                </c:pt>
                <c:pt idx="1">
                  <c:v>13900.0</c:v>
                </c:pt>
                <c:pt idx="2">
                  <c:v>13600.0</c:v>
                </c:pt>
                <c:pt idx="3">
                  <c:v>13251.0</c:v>
                </c:pt>
                <c:pt idx="4">
                  <c:v>13245.0</c:v>
                </c:pt>
                <c:pt idx="5">
                  <c:v>13513.0</c:v>
                </c:pt>
                <c:pt idx="6">
                  <c:v>13600.0</c:v>
                </c:pt>
                <c:pt idx="7">
                  <c:v>14922.0</c:v>
                </c:pt>
                <c:pt idx="8">
                  <c:v>16287.0</c:v>
                </c:pt>
                <c:pt idx="9">
                  <c:v>17566.0</c:v>
                </c:pt>
                <c:pt idx="10">
                  <c:v>17684.0</c:v>
                </c:pt>
                <c:pt idx="11">
                  <c:v>17808.0</c:v>
                </c:pt>
                <c:pt idx="12">
                  <c:v>18176.0</c:v>
                </c:pt>
                <c:pt idx="13">
                  <c:v>18000.0</c:v>
                </c:pt>
                <c:pt idx="14">
                  <c:v>17629.0</c:v>
                </c:pt>
                <c:pt idx="15">
                  <c:v>16500.0</c:v>
                </c:pt>
                <c:pt idx="16">
                  <c:v>16400.0</c:v>
                </c:pt>
                <c:pt idx="17">
                  <c:v>16800.0</c:v>
                </c:pt>
                <c:pt idx="18">
                  <c:v>19915.0</c:v>
                </c:pt>
                <c:pt idx="19">
                  <c:v>21825.0</c:v>
                </c:pt>
                <c:pt idx="20">
                  <c:v>21218.0</c:v>
                </c:pt>
                <c:pt idx="21">
                  <c:v>19707.0</c:v>
                </c:pt>
                <c:pt idx="22">
                  <c:v>16500.0</c:v>
                </c:pt>
                <c:pt idx="23">
                  <c:v>15600.0</c:v>
                </c:pt>
              </c:numCache>
            </c:numRef>
          </c:val>
          <c:smooth val="0"/>
        </c:ser>
        <c:ser>
          <c:idx val="22"/>
          <c:order val="2"/>
          <c:tx>
            <c:strRef>
              <c:f>'Abr2011'!$AQ$4:$AQ$5</c:f>
              <c:strCache>
                <c:ptCount val="1"/>
                <c:pt idx="0">
                  <c:v>Máxima Sabads</c:v>
                </c:pt>
              </c:strCache>
            </c:strRef>
          </c:tx>
          <c:val>
            <c:numRef>
              <c:f>'Abr2011'!$AQ$7:$AQ$30</c:f>
              <c:numCache>
                <c:formatCode>#,##0</c:formatCode>
                <c:ptCount val="24"/>
                <c:pt idx="0">
                  <c:v>15671.0</c:v>
                </c:pt>
                <c:pt idx="1">
                  <c:v>14777.0</c:v>
                </c:pt>
                <c:pt idx="2">
                  <c:v>14400.0</c:v>
                </c:pt>
                <c:pt idx="3">
                  <c:v>14128.0</c:v>
                </c:pt>
                <c:pt idx="4">
                  <c:v>14000.0</c:v>
                </c:pt>
                <c:pt idx="5">
                  <c:v>14307.0</c:v>
                </c:pt>
                <c:pt idx="6">
                  <c:v>15420.0</c:v>
                </c:pt>
                <c:pt idx="7">
                  <c:v>16183.0</c:v>
                </c:pt>
                <c:pt idx="8">
                  <c:v>18231.0</c:v>
                </c:pt>
                <c:pt idx="9">
                  <c:v>18957.0</c:v>
                </c:pt>
                <c:pt idx="10">
                  <c:v>19152.0</c:v>
                </c:pt>
                <c:pt idx="11">
                  <c:v>19774.0</c:v>
                </c:pt>
                <c:pt idx="12">
                  <c:v>19111.0</c:v>
                </c:pt>
                <c:pt idx="13">
                  <c:v>19203.0</c:v>
                </c:pt>
                <c:pt idx="14">
                  <c:v>18227.0</c:v>
                </c:pt>
                <c:pt idx="15">
                  <c:v>18603.0</c:v>
                </c:pt>
                <c:pt idx="16">
                  <c:v>17615.0</c:v>
                </c:pt>
                <c:pt idx="17">
                  <c:v>17643.0</c:v>
                </c:pt>
                <c:pt idx="18">
                  <c:v>20094.0</c:v>
                </c:pt>
                <c:pt idx="19">
                  <c:v>21921.0</c:v>
                </c:pt>
                <c:pt idx="20">
                  <c:v>22009.0</c:v>
                </c:pt>
                <c:pt idx="21">
                  <c:v>19842.0</c:v>
                </c:pt>
                <c:pt idx="22">
                  <c:v>18208.0</c:v>
                </c:pt>
                <c:pt idx="23">
                  <c:v>16903.0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'Abr2011'!$AJ$5</c:f>
              <c:strCache>
                <c:ptCount val="1"/>
                <c:pt idx="0">
                  <c:v>30/Abr/2011</c:v>
                </c:pt>
              </c:strCache>
            </c:strRef>
          </c:tx>
          <c:val>
            <c:numRef>
              <c:f>'Abr2011'!$AJ$7:$AJ$30</c:f>
              <c:numCache>
                <c:formatCode>#,##0</c:formatCode>
                <c:ptCount val="24"/>
                <c:pt idx="0">
                  <c:v>15600.0</c:v>
                </c:pt>
                <c:pt idx="1">
                  <c:v>14700.0</c:v>
                </c:pt>
                <c:pt idx="2">
                  <c:v>14400.0</c:v>
                </c:pt>
                <c:pt idx="3">
                  <c:v>14100.0</c:v>
                </c:pt>
                <c:pt idx="4">
                  <c:v>14000.0</c:v>
                </c:pt>
                <c:pt idx="5">
                  <c:v>14000.0</c:v>
                </c:pt>
                <c:pt idx="6">
                  <c:v>15420.0</c:v>
                </c:pt>
                <c:pt idx="7">
                  <c:v>16099.0</c:v>
                </c:pt>
                <c:pt idx="8">
                  <c:v>17727.0</c:v>
                </c:pt>
                <c:pt idx="9">
                  <c:v>18196.0</c:v>
                </c:pt>
                <c:pt idx="10">
                  <c:v>18727.0</c:v>
                </c:pt>
                <c:pt idx="11">
                  <c:v>18423.0</c:v>
                </c:pt>
                <c:pt idx="12">
                  <c:v>17201.0</c:v>
                </c:pt>
                <c:pt idx="13">
                  <c:v>17886.0</c:v>
                </c:pt>
                <c:pt idx="14">
                  <c:v>17046.0</c:v>
                </c:pt>
                <c:pt idx="15">
                  <c:v>18603.0</c:v>
                </c:pt>
                <c:pt idx="16">
                  <c:v>17385.0</c:v>
                </c:pt>
                <c:pt idx="17">
                  <c:v>17387.0</c:v>
                </c:pt>
                <c:pt idx="18">
                  <c:v>20094.0</c:v>
                </c:pt>
                <c:pt idx="19">
                  <c:v>21921.0</c:v>
                </c:pt>
                <c:pt idx="20">
                  <c:v>22009.0</c:v>
                </c:pt>
                <c:pt idx="21">
                  <c:v>19092.0</c:v>
                </c:pt>
                <c:pt idx="22">
                  <c:v>18101.0</c:v>
                </c:pt>
                <c:pt idx="23">
                  <c:v>16560.0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9423608"/>
        <c:axId val="-2129420424"/>
      </c:lineChart>
      <c:catAx>
        <c:axId val="-2129423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129420424"/>
        <c:crosses val="autoZero"/>
        <c:auto val="1"/>
        <c:lblAlgn val="ctr"/>
        <c:lblOffset val="100"/>
        <c:noMultiLvlLbl val="0"/>
      </c:catAx>
      <c:valAx>
        <c:axId val="-21294204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1294236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-DOMINGOS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'Abr2011'!$B$5</c:f>
              <c:strCache>
                <c:ptCount val="1"/>
                <c:pt idx="0">
                  <c:v>1/Ago/2010</c:v>
                </c:pt>
              </c:strCache>
            </c:strRef>
          </c:tx>
          <c:val>
            <c:numRef>
              <c:f>'Abr2011'!$B$7:$B$30</c:f>
            </c:numRef>
          </c:val>
          <c:smooth val="0"/>
        </c:ser>
        <c:ser>
          <c:idx val="19"/>
          <c:order val="1"/>
          <c:tx>
            <c:strRef>
              <c:f>'Abr2011'!$P$5</c:f>
              <c:strCache>
                <c:ptCount val="1"/>
                <c:pt idx="0">
                  <c:v>10/Abr/2011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'Abr2011'!$P$7:$P$30</c:f>
              <c:numCache>
                <c:formatCode>#,##0</c:formatCode>
                <c:ptCount val="24"/>
                <c:pt idx="0">
                  <c:v>12831.0</c:v>
                </c:pt>
                <c:pt idx="1">
                  <c:v>14415.0</c:v>
                </c:pt>
                <c:pt idx="2">
                  <c:v>14115.0</c:v>
                </c:pt>
                <c:pt idx="3">
                  <c:v>13816.0</c:v>
                </c:pt>
                <c:pt idx="4">
                  <c:v>13632.0</c:v>
                </c:pt>
                <c:pt idx="5">
                  <c:v>13635.0</c:v>
                </c:pt>
                <c:pt idx="6">
                  <c:v>13804.0</c:v>
                </c:pt>
                <c:pt idx="7">
                  <c:v>14324.0</c:v>
                </c:pt>
                <c:pt idx="8">
                  <c:v>15674.0</c:v>
                </c:pt>
                <c:pt idx="9">
                  <c:v>17117.0</c:v>
                </c:pt>
                <c:pt idx="10">
                  <c:v>17231.0</c:v>
                </c:pt>
                <c:pt idx="11">
                  <c:v>18218.0</c:v>
                </c:pt>
                <c:pt idx="12">
                  <c:v>18390.0</c:v>
                </c:pt>
                <c:pt idx="13">
                  <c:v>16400.0</c:v>
                </c:pt>
                <c:pt idx="14">
                  <c:v>18000.0</c:v>
                </c:pt>
                <c:pt idx="15">
                  <c:v>17600.0</c:v>
                </c:pt>
                <c:pt idx="16">
                  <c:v>17500.0</c:v>
                </c:pt>
                <c:pt idx="17">
                  <c:v>18533.0</c:v>
                </c:pt>
                <c:pt idx="18">
                  <c:v>19919.0</c:v>
                </c:pt>
                <c:pt idx="19">
                  <c:v>21759.0</c:v>
                </c:pt>
                <c:pt idx="20">
                  <c:v>21252.0</c:v>
                </c:pt>
                <c:pt idx="21">
                  <c:v>19847.0</c:v>
                </c:pt>
                <c:pt idx="22">
                  <c:v>17640.0</c:v>
                </c:pt>
                <c:pt idx="23">
                  <c:v>15729.0</c:v>
                </c:pt>
              </c:numCache>
            </c:numRef>
          </c:val>
          <c:smooth val="0"/>
        </c:ser>
        <c:ser>
          <c:idx val="21"/>
          <c:order val="2"/>
          <c:tx>
            <c:strRef>
              <c:f>'Abr2011'!$AD$5</c:f>
              <c:strCache>
                <c:ptCount val="1"/>
                <c:pt idx="0">
                  <c:v>24/Abr/2011</c:v>
                </c:pt>
              </c:strCache>
            </c:strRef>
          </c:tx>
          <c:cat>
            <c:strRef>
              <c:f>'Abr2011'!$A$7:$A$30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'Abr2011'!$AD$7:$AD$30</c:f>
              <c:numCache>
                <c:formatCode>#,##0</c:formatCode>
                <c:ptCount val="24"/>
                <c:pt idx="0">
                  <c:v>15000.0</c:v>
                </c:pt>
                <c:pt idx="1">
                  <c:v>14000.0</c:v>
                </c:pt>
                <c:pt idx="2">
                  <c:v>13700.0</c:v>
                </c:pt>
                <c:pt idx="3">
                  <c:v>13400.0</c:v>
                </c:pt>
                <c:pt idx="4">
                  <c:v>13300.0</c:v>
                </c:pt>
                <c:pt idx="5">
                  <c:v>12900.0</c:v>
                </c:pt>
                <c:pt idx="6">
                  <c:v>12700.0</c:v>
                </c:pt>
                <c:pt idx="7">
                  <c:v>14400.0</c:v>
                </c:pt>
                <c:pt idx="8">
                  <c:v>15800.0</c:v>
                </c:pt>
                <c:pt idx="9">
                  <c:v>16700.0</c:v>
                </c:pt>
                <c:pt idx="10">
                  <c:v>16600.0</c:v>
                </c:pt>
                <c:pt idx="11">
                  <c:v>17700.0</c:v>
                </c:pt>
                <c:pt idx="12">
                  <c:v>17400.0</c:v>
                </c:pt>
                <c:pt idx="13">
                  <c:v>16800.0</c:v>
                </c:pt>
                <c:pt idx="14">
                  <c:v>16400.0</c:v>
                </c:pt>
                <c:pt idx="15">
                  <c:v>15700.0</c:v>
                </c:pt>
                <c:pt idx="16">
                  <c:v>15700.0</c:v>
                </c:pt>
                <c:pt idx="17">
                  <c:v>15800.0</c:v>
                </c:pt>
                <c:pt idx="18">
                  <c:v>19448.0</c:v>
                </c:pt>
                <c:pt idx="19">
                  <c:v>20839.0</c:v>
                </c:pt>
                <c:pt idx="20">
                  <c:v>20089.0</c:v>
                </c:pt>
                <c:pt idx="21">
                  <c:v>17648.0</c:v>
                </c:pt>
                <c:pt idx="22">
                  <c:v>16450.0</c:v>
                </c:pt>
                <c:pt idx="23">
                  <c:v>15100.0</c:v>
                </c:pt>
              </c:numCache>
            </c:numRef>
          </c:val>
          <c:smooth val="0"/>
        </c:ser>
        <c:ser>
          <c:idx val="22"/>
          <c:order val="3"/>
          <c:tx>
            <c:strRef>
              <c:f>'Abr2011'!$AR$4:$AR$5</c:f>
              <c:strCache>
                <c:ptCount val="1"/>
                <c:pt idx="0">
                  <c:v>Máxima Domingos</c:v>
                </c:pt>
              </c:strCache>
            </c:strRef>
          </c:tx>
          <c:val>
            <c:numRef>
              <c:f>'Abr2011'!$AR$7:$AR$30</c:f>
              <c:numCache>
                <c:formatCode>#,##0</c:formatCode>
                <c:ptCount val="24"/>
                <c:pt idx="0">
                  <c:v>15000.0</c:v>
                </c:pt>
                <c:pt idx="1">
                  <c:v>14991.0</c:v>
                </c:pt>
                <c:pt idx="2">
                  <c:v>14115.0</c:v>
                </c:pt>
                <c:pt idx="3">
                  <c:v>14006.0</c:v>
                </c:pt>
                <c:pt idx="4">
                  <c:v>13885.0</c:v>
                </c:pt>
                <c:pt idx="5">
                  <c:v>14108.0</c:v>
                </c:pt>
                <c:pt idx="6">
                  <c:v>14038.0</c:v>
                </c:pt>
                <c:pt idx="7">
                  <c:v>14972.0</c:v>
                </c:pt>
                <c:pt idx="8">
                  <c:v>16036.0</c:v>
                </c:pt>
                <c:pt idx="9">
                  <c:v>17341.0</c:v>
                </c:pt>
                <c:pt idx="10">
                  <c:v>17520.0</c:v>
                </c:pt>
                <c:pt idx="11">
                  <c:v>18218.0</c:v>
                </c:pt>
                <c:pt idx="12">
                  <c:v>18390.0</c:v>
                </c:pt>
                <c:pt idx="13">
                  <c:v>17489.0</c:v>
                </c:pt>
                <c:pt idx="14">
                  <c:v>18000.0</c:v>
                </c:pt>
                <c:pt idx="15">
                  <c:v>17600.0</c:v>
                </c:pt>
                <c:pt idx="16">
                  <c:v>17500.0</c:v>
                </c:pt>
                <c:pt idx="17">
                  <c:v>18533.0</c:v>
                </c:pt>
                <c:pt idx="18">
                  <c:v>19919.0</c:v>
                </c:pt>
                <c:pt idx="19">
                  <c:v>21759.0</c:v>
                </c:pt>
                <c:pt idx="20">
                  <c:v>21901.0</c:v>
                </c:pt>
                <c:pt idx="21">
                  <c:v>19977.0</c:v>
                </c:pt>
                <c:pt idx="22">
                  <c:v>17869.0</c:v>
                </c:pt>
                <c:pt idx="23">
                  <c:v>16100.0</c:v>
                </c:pt>
              </c:numCache>
            </c:numRef>
          </c:val>
          <c:smooth val="0"/>
        </c:ser>
        <c:ser>
          <c:idx val="1"/>
          <c:order val="4"/>
          <c:tx>
            <c:strRef>
              <c:f>'Abr2011'!$AK$5</c:f>
              <c:strCache>
                <c:ptCount val="1"/>
                <c:pt idx="0">
                  <c:v>1/Mai/2011</c:v>
                </c:pt>
              </c:strCache>
            </c:strRef>
          </c:tx>
          <c:val>
            <c:numRef>
              <c:f>'Abr2011'!$AK$7:$AK$30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9431224"/>
        <c:axId val="-2129427352"/>
      </c:lineChart>
      <c:catAx>
        <c:axId val="-2129431224"/>
        <c:scaling>
          <c:orientation val="minMax"/>
        </c:scaling>
        <c:delete val="0"/>
        <c:axPos val="b"/>
        <c:majorTickMark val="none"/>
        <c:minorTickMark val="none"/>
        <c:tickLblPos val="nextTo"/>
        <c:crossAx val="-2129427352"/>
        <c:crosses val="autoZero"/>
        <c:auto val="1"/>
        <c:lblAlgn val="ctr"/>
        <c:lblOffset val="100"/>
        <c:noMultiLvlLbl val="0"/>
      </c:catAx>
      <c:valAx>
        <c:axId val="-21294273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1294312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Diagrama de Carga- DIAS DE SEMANA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Maio2011!$C$5</c:f>
              <c:strCache>
                <c:ptCount val="1"/>
                <c:pt idx="0">
                  <c:v>2/Mai/2011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Maio2011!$C$7:$C$30</c:f>
              <c:numCache>
                <c:formatCode>#,##0</c:formatCode>
                <c:ptCount val="24"/>
                <c:pt idx="0">
                  <c:v>14200.0</c:v>
                </c:pt>
                <c:pt idx="1">
                  <c:v>13800.0</c:v>
                </c:pt>
                <c:pt idx="2">
                  <c:v>13400.0</c:v>
                </c:pt>
                <c:pt idx="3">
                  <c:v>13400.0</c:v>
                </c:pt>
                <c:pt idx="4">
                  <c:v>13400.0</c:v>
                </c:pt>
                <c:pt idx="5">
                  <c:v>14400.0</c:v>
                </c:pt>
                <c:pt idx="6">
                  <c:v>16500.0</c:v>
                </c:pt>
                <c:pt idx="7">
                  <c:v>18127.0</c:v>
                </c:pt>
                <c:pt idx="8">
                  <c:v>20024.0</c:v>
                </c:pt>
                <c:pt idx="9">
                  <c:v>19887.0</c:v>
                </c:pt>
                <c:pt idx="10">
                  <c:v>20612.0</c:v>
                </c:pt>
                <c:pt idx="11">
                  <c:v>22287.0</c:v>
                </c:pt>
                <c:pt idx="12">
                  <c:v>21308.0</c:v>
                </c:pt>
                <c:pt idx="13">
                  <c:v>20920.0</c:v>
                </c:pt>
                <c:pt idx="14">
                  <c:v>21152.0</c:v>
                </c:pt>
                <c:pt idx="15">
                  <c:v>20891.0</c:v>
                </c:pt>
                <c:pt idx="16">
                  <c:v>20402.0</c:v>
                </c:pt>
                <c:pt idx="17">
                  <c:v>20000.0</c:v>
                </c:pt>
                <c:pt idx="18">
                  <c:v>20484.0</c:v>
                </c:pt>
                <c:pt idx="19">
                  <c:v>23266.0</c:v>
                </c:pt>
                <c:pt idx="20">
                  <c:v>22588.0</c:v>
                </c:pt>
                <c:pt idx="21">
                  <c:v>20990.0</c:v>
                </c:pt>
                <c:pt idx="22">
                  <c:v>18035.0</c:v>
                </c:pt>
                <c:pt idx="23">
                  <c:v>15600.0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Maio2011!$D$5</c:f>
              <c:strCache>
                <c:ptCount val="1"/>
                <c:pt idx="0">
                  <c:v>3/Mai/2011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Maio2011!$D$7:$D$30</c:f>
              <c:numCache>
                <c:formatCode>#,##0</c:formatCode>
                <c:ptCount val="24"/>
                <c:pt idx="0">
                  <c:v>14600.0</c:v>
                </c:pt>
                <c:pt idx="1">
                  <c:v>14200.0</c:v>
                </c:pt>
                <c:pt idx="2">
                  <c:v>14100.0</c:v>
                </c:pt>
                <c:pt idx="3">
                  <c:v>14000.0</c:v>
                </c:pt>
                <c:pt idx="4">
                  <c:v>13800.0</c:v>
                </c:pt>
                <c:pt idx="5">
                  <c:v>14800.0</c:v>
                </c:pt>
                <c:pt idx="6">
                  <c:v>16700.0</c:v>
                </c:pt>
                <c:pt idx="7">
                  <c:v>18985.0</c:v>
                </c:pt>
                <c:pt idx="8">
                  <c:v>21337.0</c:v>
                </c:pt>
                <c:pt idx="9">
                  <c:v>22005.0</c:v>
                </c:pt>
                <c:pt idx="10">
                  <c:v>21968.0</c:v>
                </c:pt>
                <c:pt idx="11">
                  <c:v>22379.0</c:v>
                </c:pt>
                <c:pt idx="12">
                  <c:v>21817.0</c:v>
                </c:pt>
                <c:pt idx="13">
                  <c:v>20686.0</c:v>
                </c:pt>
                <c:pt idx="14">
                  <c:v>21785.0</c:v>
                </c:pt>
                <c:pt idx="15">
                  <c:v>21109.0</c:v>
                </c:pt>
                <c:pt idx="16">
                  <c:v>20597.0</c:v>
                </c:pt>
                <c:pt idx="17">
                  <c:v>19671.0</c:v>
                </c:pt>
                <c:pt idx="18">
                  <c:v>21456.0</c:v>
                </c:pt>
                <c:pt idx="19">
                  <c:v>23506.0</c:v>
                </c:pt>
                <c:pt idx="20">
                  <c:v>22183.0</c:v>
                </c:pt>
                <c:pt idx="21">
                  <c:v>21185.0</c:v>
                </c:pt>
                <c:pt idx="22">
                  <c:v>16600.0</c:v>
                </c:pt>
                <c:pt idx="23">
                  <c:v>16100.0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Maio2011!$E$5</c:f>
              <c:strCache>
                <c:ptCount val="1"/>
                <c:pt idx="0">
                  <c:v>4/Mai/2011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Maio2011!$E$7:$E$30</c:f>
              <c:numCache>
                <c:formatCode>#,##0</c:formatCode>
                <c:ptCount val="24"/>
                <c:pt idx="0">
                  <c:v>14800.0</c:v>
                </c:pt>
                <c:pt idx="1">
                  <c:v>14500.0</c:v>
                </c:pt>
                <c:pt idx="2">
                  <c:v>14200.0</c:v>
                </c:pt>
                <c:pt idx="3">
                  <c:v>14200.0</c:v>
                </c:pt>
                <c:pt idx="4">
                  <c:v>14100.0</c:v>
                </c:pt>
                <c:pt idx="5">
                  <c:v>15000.0</c:v>
                </c:pt>
                <c:pt idx="6">
                  <c:v>17100.0</c:v>
                </c:pt>
                <c:pt idx="7">
                  <c:v>18866.0</c:v>
                </c:pt>
                <c:pt idx="8">
                  <c:v>21262.0</c:v>
                </c:pt>
                <c:pt idx="9">
                  <c:v>22085.0</c:v>
                </c:pt>
                <c:pt idx="10">
                  <c:v>22171.0</c:v>
                </c:pt>
                <c:pt idx="11">
                  <c:v>22612.0</c:v>
                </c:pt>
                <c:pt idx="12">
                  <c:v>22017.0</c:v>
                </c:pt>
                <c:pt idx="13">
                  <c:v>21906.0</c:v>
                </c:pt>
                <c:pt idx="14">
                  <c:v>22105.0</c:v>
                </c:pt>
                <c:pt idx="15">
                  <c:v>20900.0</c:v>
                </c:pt>
                <c:pt idx="16">
                  <c:v>20838.0</c:v>
                </c:pt>
                <c:pt idx="17">
                  <c:v>19797.0</c:v>
                </c:pt>
                <c:pt idx="18">
                  <c:v>20216.0</c:v>
                </c:pt>
                <c:pt idx="19">
                  <c:v>23544.0</c:v>
                </c:pt>
                <c:pt idx="20">
                  <c:v>22534.0</c:v>
                </c:pt>
                <c:pt idx="21">
                  <c:v>19950.0</c:v>
                </c:pt>
                <c:pt idx="22">
                  <c:v>16761.0</c:v>
                </c:pt>
                <c:pt idx="23">
                  <c:v>15302.0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Maio2011!$F$5</c:f>
              <c:strCache>
                <c:ptCount val="1"/>
                <c:pt idx="0">
                  <c:v>5/Mai/2011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Maio2011!$F$7:$F$30</c:f>
              <c:numCache>
                <c:formatCode>#,##0</c:formatCode>
                <c:ptCount val="24"/>
                <c:pt idx="0">
                  <c:v>14197.0</c:v>
                </c:pt>
                <c:pt idx="1">
                  <c:v>13792.0</c:v>
                </c:pt>
                <c:pt idx="2">
                  <c:v>13801.0</c:v>
                </c:pt>
                <c:pt idx="3">
                  <c:v>13269.0</c:v>
                </c:pt>
                <c:pt idx="4">
                  <c:v>13391.0</c:v>
                </c:pt>
                <c:pt idx="5">
                  <c:v>15294.0</c:v>
                </c:pt>
                <c:pt idx="6">
                  <c:v>16384.0</c:v>
                </c:pt>
                <c:pt idx="7">
                  <c:v>18702.0</c:v>
                </c:pt>
                <c:pt idx="8">
                  <c:v>19973.0</c:v>
                </c:pt>
                <c:pt idx="9">
                  <c:v>21256.0</c:v>
                </c:pt>
                <c:pt idx="10">
                  <c:v>21053.0</c:v>
                </c:pt>
                <c:pt idx="11">
                  <c:v>22000.0</c:v>
                </c:pt>
                <c:pt idx="12">
                  <c:v>21282.0</c:v>
                </c:pt>
                <c:pt idx="13">
                  <c:v>21144.0</c:v>
                </c:pt>
                <c:pt idx="14">
                  <c:v>21845.0</c:v>
                </c:pt>
                <c:pt idx="15">
                  <c:v>21505.0</c:v>
                </c:pt>
                <c:pt idx="16">
                  <c:v>21327.0</c:v>
                </c:pt>
                <c:pt idx="17">
                  <c:v>20374.0</c:v>
                </c:pt>
                <c:pt idx="18">
                  <c:v>20707.0</c:v>
                </c:pt>
                <c:pt idx="19">
                  <c:v>23106.0</c:v>
                </c:pt>
                <c:pt idx="20">
                  <c:v>23018.0</c:v>
                </c:pt>
                <c:pt idx="21">
                  <c:v>21187.0</c:v>
                </c:pt>
                <c:pt idx="22">
                  <c:v>17760.0</c:v>
                </c:pt>
                <c:pt idx="23">
                  <c:v>17000.0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Maio2011!$G$5</c:f>
              <c:strCache>
                <c:ptCount val="1"/>
                <c:pt idx="0">
                  <c:v>6/Mai/2011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Maio2011!$G$7:$G$30</c:f>
              <c:numCache>
                <c:formatCode>#,##0</c:formatCode>
                <c:ptCount val="24"/>
                <c:pt idx="0">
                  <c:v>14453.0</c:v>
                </c:pt>
                <c:pt idx="1">
                  <c:v>14401.0</c:v>
                </c:pt>
                <c:pt idx="2">
                  <c:v>14186.0</c:v>
                </c:pt>
                <c:pt idx="3">
                  <c:v>13363.0</c:v>
                </c:pt>
                <c:pt idx="4">
                  <c:v>13889.0</c:v>
                </c:pt>
                <c:pt idx="5">
                  <c:v>14745.0</c:v>
                </c:pt>
                <c:pt idx="6">
                  <c:v>16787.0</c:v>
                </c:pt>
                <c:pt idx="7">
                  <c:v>18397.0</c:v>
                </c:pt>
                <c:pt idx="8">
                  <c:v>17154.0</c:v>
                </c:pt>
                <c:pt idx="9">
                  <c:v>17598.0</c:v>
                </c:pt>
                <c:pt idx="10">
                  <c:v>18086.0</c:v>
                </c:pt>
                <c:pt idx="11">
                  <c:v>18169.0</c:v>
                </c:pt>
                <c:pt idx="12">
                  <c:v>20836.0</c:v>
                </c:pt>
                <c:pt idx="13">
                  <c:v>21187.0</c:v>
                </c:pt>
                <c:pt idx="14">
                  <c:v>21893.0</c:v>
                </c:pt>
                <c:pt idx="15">
                  <c:v>21277.0</c:v>
                </c:pt>
                <c:pt idx="16">
                  <c:v>21285.0</c:v>
                </c:pt>
                <c:pt idx="17">
                  <c:v>18748.0</c:v>
                </c:pt>
                <c:pt idx="18">
                  <c:v>18121.0</c:v>
                </c:pt>
                <c:pt idx="19">
                  <c:v>17354.0</c:v>
                </c:pt>
                <c:pt idx="20">
                  <c:v>18865.0</c:v>
                </c:pt>
                <c:pt idx="21">
                  <c:v>20150.0</c:v>
                </c:pt>
                <c:pt idx="22">
                  <c:v>17473.0</c:v>
                </c:pt>
                <c:pt idx="23">
                  <c:v>15411.0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Maio2011!$J$5</c:f>
              <c:strCache>
                <c:ptCount val="1"/>
                <c:pt idx="0">
                  <c:v>9/Mai/2011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Maio2011!$J$7:$J$30</c:f>
              <c:numCache>
                <c:formatCode>#,##0</c:formatCode>
                <c:ptCount val="24"/>
                <c:pt idx="0">
                  <c:v>13533.0</c:v>
                </c:pt>
                <c:pt idx="1">
                  <c:v>13752.0</c:v>
                </c:pt>
                <c:pt idx="2">
                  <c:v>13447.0</c:v>
                </c:pt>
                <c:pt idx="3">
                  <c:v>13449.0</c:v>
                </c:pt>
                <c:pt idx="4">
                  <c:v>13337.0</c:v>
                </c:pt>
                <c:pt idx="5">
                  <c:v>13848.0</c:v>
                </c:pt>
                <c:pt idx="6">
                  <c:v>16833.0</c:v>
                </c:pt>
                <c:pt idx="7">
                  <c:v>16623.0</c:v>
                </c:pt>
                <c:pt idx="8">
                  <c:v>20788.0</c:v>
                </c:pt>
                <c:pt idx="9">
                  <c:v>21714.0</c:v>
                </c:pt>
                <c:pt idx="10">
                  <c:v>21879.0</c:v>
                </c:pt>
                <c:pt idx="11">
                  <c:v>23110.0</c:v>
                </c:pt>
                <c:pt idx="12">
                  <c:v>21127.0</c:v>
                </c:pt>
                <c:pt idx="13">
                  <c:v>21103.0</c:v>
                </c:pt>
                <c:pt idx="14">
                  <c:v>21684.0</c:v>
                </c:pt>
                <c:pt idx="15">
                  <c:v>21772.0</c:v>
                </c:pt>
                <c:pt idx="16">
                  <c:v>20801.0</c:v>
                </c:pt>
                <c:pt idx="17">
                  <c:v>18897.0</c:v>
                </c:pt>
                <c:pt idx="18">
                  <c:v>18840.0</c:v>
                </c:pt>
                <c:pt idx="19">
                  <c:v>20117.0</c:v>
                </c:pt>
                <c:pt idx="20">
                  <c:v>19767.0</c:v>
                </c:pt>
                <c:pt idx="21">
                  <c:v>19841.0</c:v>
                </c:pt>
                <c:pt idx="22">
                  <c:v>18808.0</c:v>
                </c:pt>
                <c:pt idx="23">
                  <c:v>15634.0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Maio2011!$K$5</c:f>
              <c:strCache>
                <c:ptCount val="1"/>
                <c:pt idx="0">
                  <c:v>10/Mai/2011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Maio2011!$K$7:$K$30</c:f>
              <c:numCache>
                <c:formatCode>#,##0</c:formatCode>
                <c:ptCount val="24"/>
                <c:pt idx="0">
                  <c:v>14462.0</c:v>
                </c:pt>
                <c:pt idx="1">
                  <c:v>13977.0</c:v>
                </c:pt>
                <c:pt idx="2">
                  <c:v>13512.0</c:v>
                </c:pt>
                <c:pt idx="3">
                  <c:v>14012.0</c:v>
                </c:pt>
                <c:pt idx="4">
                  <c:v>13898.0</c:v>
                </c:pt>
                <c:pt idx="5">
                  <c:v>14928.0</c:v>
                </c:pt>
                <c:pt idx="6">
                  <c:v>15111.0</c:v>
                </c:pt>
                <c:pt idx="7">
                  <c:v>18885.0</c:v>
                </c:pt>
                <c:pt idx="8">
                  <c:v>20821.0</c:v>
                </c:pt>
                <c:pt idx="9">
                  <c:v>22082.0</c:v>
                </c:pt>
                <c:pt idx="10">
                  <c:v>22579.0</c:v>
                </c:pt>
                <c:pt idx="11">
                  <c:v>22286.0</c:v>
                </c:pt>
                <c:pt idx="12">
                  <c:v>21155.0</c:v>
                </c:pt>
                <c:pt idx="13">
                  <c:v>20374.0</c:v>
                </c:pt>
                <c:pt idx="14">
                  <c:v>21712.0</c:v>
                </c:pt>
                <c:pt idx="15">
                  <c:v>21389.0</c:v>
                </c:pt>
                <c:pt idx="16">
                  <c:v>20700.0</c:v>
                </c:pt>
                <c:pt idx="17">
                  <c:v>19582.0</c:v>
                </c:pt>
                <c:pt idx="18">
                  <c:v>23715.0</c:v>
                </c:pt>
                <c:pt idx="19">
                  <c:v>22308.0</c:v>
                </c:pt>
                <c:pt idx="20">
                  <c:v>20024.0</c:v>
                </c:pt>
                <c:pt idx="21">
                  <c:v>20732.0</c:v>
                </c:pt>
                <c:pt idx="22">
                  <c:v>17504.0</c:v>
                </c:pt>
                <c:pt idx="23">
                  <c:v>15717.0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Maio2011!$L$5</c:f>
              <c:strCache>
                <c:ptCount val="1"/>
                <c:pt idx="0">
                  <c:v>11/Mai/2011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Maio2011!$L$7:$L$30</c:f>
              <c:numCache>
                <c:formatCode>#,##0</c:formatCode>
                <c:ptCount val="24"/>
                <c:pt idx="0">
                  <c:v>14358.0</c:v>
                </c:pt>
                <c:pt idx="1">
                  <c:v>14582.0</c:v>
                </c:pt>
                <c:pt idx="2">
                  <c:v>13154.0</c:v>
                </c:pt>
                <c:pt idx="3">
                  <c:v>13843.0</c:v>
                </c:pt>
                <c:pt idx="4">
                  <c:v>13841.0</c:v>
                </c:pt>
                <c:pt idx="5">
                  <c:v>14747.0</c:v>
                </c:pt>
                <c:pt idx="6">
                  <c:v>16894.0</c:v>
                </c:pt>
                <c:pt idx="7">
                  <c:v>18977.0</c:v>
                </c:pt>
                <c:pt idx="8">
                  <c:v>21271.0</c:v>
                </c:pt>
                <c:pt idx="9">
                  <c:v>21727.0</c:v>
                </c:pt>
                <c:pt idx="10">
                  <c:v>21814.0</c:v>
                </c:pt>
                <c:pt idx="11">
                  <c:v>23107.0</c:v>
                </c:pt>
                <c:pt idx="12">
                  <c:v>18404.0</c:v>
                </c:pt>
                <c:pt idx="13">
                  <c:v>17966.0</c:v>
                </c:pt>
                <c:pt idx="14">
                  <c:v>18167.0</c:v>
                </c:pt>
                <c:pt idx="15">
                  <c:v>17469.0</c:v>
                </c:pt>
                <c:pt idx="16">
                  <c:v>16302.0</c:v>
                </c:pt>
                <c:pt idx="17">
                  <c:v>16773.0</c:v>
                </c:pt>
                <c:pt idx="18">
                  <c:v>20982.0</c:v>
                </c:pt>
                <c:pt idx="19">
                  <c:v>23677.0</c:v>
                </c:pt>
                <c:pt idx="20">
                  <c:v>23200.0</c:v>
                </c:pt>
                <c:pt idx="21">
                  <c:v>22008.0</c:v>
                </c:pt>
                <c:pt idx="22">
                  <c:v>19419.0</c:v>
                </c:pt>
                <c:pt idx="23">
                  <c:v>15471.0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Maio2011!$M$5</c:f>
              <c:strCache>
                <c:ptCount val="1"/>
                <c:pt idx="0">
                  <c:v>12/Mai/2011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Maio2011!$M$7:$M$30</c:f>
              <c:numCache>
                <c:formatCode>#,##0</c:formatCode>
                <c:ptCount val="24"/>
                <c:pt idx="0">
                  <c:v>14718.0</c:v>
                </c:pt>
                <c:pt idx="1">
                  <c:v>0.0</c:v>
                </c:pt>
                <c:pt idx="2">
                  <c:v>1400.0</c:v>
                </c:pt>
                <c:pt idx="3">
                  <c:v>2300.0</c:v>
                </c:pt>
                <c:pt idx="4">
                  <c:v>7100.0</c:v>
                </c:pt>
                <c:pt idx="5">
                  <c:v>10620.0</c:v>
                </c:pt>
                <c:pt idx="6">
                  <c:v>13029.0</c:v>
                </c:pt>
                <c:pt idx="7">
                  <c:v>14359.0</c:v>
                </c:pt>
                <c:pt idx="8">
                  <c:v>15845.0</c:v>
                </c:pt>
                <c:pt idx="9">
                  <c:v>16590.0</c:v>
                </c:pt>
                <c:pt idx="10">
                  <c:v>20288.0</c:v>
                </c:pt>
                <c:pt idx="11">
                  <c:v>19544.0</c:v>
                </c:pt>
                <c:pt idx="12">
                  <c:v>18052.0</c:v>
                </c:pt>
                <c:pt idx="13">
                  <c:v>17905.0</c:v>
                </c:pt>
                <c:pt idx="14">
                  <c:v>18210.0</c:v>
                </c:pt>
                <c:pt idx="15">
                  <c:v>18027.0</c:v>
                </c:pt>
                <c:pt idx="16">
                  <c:v>12619.0</c:v>
                </c:pt>
                <c:pt idx="17">
                  <c:v>18006.0</c:v>
                </c:pt>
                <c:pt idx="18">
                  <c:v>21453.0</c:v>
                </c:pt>
                <c:pt idx="19">
                  <c:v>23630.0</c:v>
                </c:pt>
                <c:pt idx="20">
                  <c:v>23433.0</c:v>
                </c:pt>
                <c:pt idx="21">
                  <c:v>22183.0</c:v>
                </c:pt>
                <c:pt idx="22">
                  <c:v>16774.0</c:v>
                </c:pt>
                <c:pt idx="23">
                  <c:v>14799.0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Maio2011!$N$5</c:f>
              <c:strCache>
                <c:ptCount val="1"/>
                <c:pt idx="0">
                  <c:v>13/Mai/2011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Maio2011!$N$7:$N$30</c:f>
              <c:numCache>
                <c:formatCode>#,##0</c:formatCode>
                <c:ptCount val="24"/>
                <c:pt idx="0">
                  <c:v>14680.0</c:v>
                </c:pt>
                <c:pt idx="1">
                  <c:v>13982.0</c:v>
                </c:pt>
                <c:pt idx="2">
                  <c:v>13768.0</c:v>
                </c:pt>
                <c:pt idx="3">
                  <c:v>13773.0</c:v>
                </c:pt>
                <c:pt idx="4">
                  <c:v>13570.0</c:v>
                </c:pt>
                <c:pt idx="5">
                  <c:v>15599.0</c:v>
                </c:pt>
                <c:pt idx="6">
                  <c:v>16379.0</c:v>
                </c:pt>
                <c:pt idx="7">
                  <c:v>17380.0</c:v>
                </c:pt>
                <c:pt idx="8">
                  <c:v>20701.0</c:v>
                </c:pt>
                <c:pt idx="9">
                  <c:v>21206.0</c:v>
                </c:pt>
                <c:pt idx="10">
                  <c:v>21608.0</c:v>
                </c:pt>
                <c:pt idx="11">
                  <c:v>22089.0</c:v>
                </c:pt>
                <c:pt idx="12">
                  <c:v>21354.0</c:v>
                </c:pt>
                <c:pt idx="13">
                  <c:v>20452.0</c:v>
                </c:pt>
                <c:pt idx="14">
                  <c:v>20903.0</c:v>
                </c:pt>
                <c:pt idx="15">
                  <c:v>19696.0</c:v>
                </c:pt>
                <c:pt idx="16">
                  <c:v>20044.0</c:v>
                </c:pt>
                <c:pt idx="17">
                  <c:v>19442.0</c:v>
                </c:pt>
                <c:pt idx="18">
                  <c:v>20419.0</c:v>
                </c:pt>
                <c:pt idx="19">
                  <c:v>23231.0</c:v>
                </c:pt>
                <c:pt idx="20">
                  <c:v>22917.0</c:v>
                </c:pt>
                <c:pt idx="21">
                  <c:v>20810.0</c:v>
                </c:pt>
                <c:pt idx="22">
                  <c:v>18058.0</c:v>
                </c:pt>
                <c:pt idx="23">
                  <c:v>14939.0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Maio2011!$Q$5</c:f>
              <c:strCache>
                <c:ptCount val="1"/>
                <c:pt idx="0">
                  <c:v>16/Mai/2011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Maio2011!$Q$7:$Q$30</c:f>
              <c:numCache>
                <c:formatCode>#,##0</c:formatCode>
                <c:ptCount val="24"/>
                <c:pt idx="0">
                  <c:v>14162.0</c:v>
                </c:pt>
                <c:pt idx="1">
                  <c:v>13643.0</c:v>
                </c:pt>
                <c:pt idx="2">
                  <c:v>13276.0</c:v>
                </c:pt>
                <c:pt idx="3">
                  <c:v>13266.0</c:v>
                </c:pt>
                <c:pt idx="4">
                  <c:v>13484.0</c:v>
                </c:pt>
                <c:pt idx="5">
                  <c:v>14386.0</c:v>
                </c:pt>
                <c:pt idx="6">
                  <c:v>16576.0</c:v>
                </c:pt>
                <c:pt idx="7">
                  <c:v>18591.0</c:v>
                </c:pt>
                <c:pt idx="8">
                  <c:v>21293.0</c:v>
                </c:pt>
                <c:pt idx="9">
                  <c:v>22644.0</c:v>
                </c:pt>
                <c:pt idx="10">
                  <c:v>21695.0</c:v>
                </c:pt>
                <c:pt idx="11">
                  <c:v>22399.0</c:v>
                </c:pt>
                <c:pt idx="12">
                  <c:v>21872.0</c:v>
                </c:pt>
                <c:pt idx="13">
                  <c:v>21487.0</c:v>
                </c:pt>
                <c:pt idx="14">
                  <c:v>21926.0</c:v>
                </c:pt>
                <c:pt idx="15">
                  <c:v>21535.0</c:v>
                </c:pt>
                <c:pt idx="16">
                  <c:v>21021.0</c:v>
                </c:pt>
                <c:pt idx="17">
                  <c:v>20852.0</c:v>
                </c:pt>
                <c:pt idx="18">
                  <c:v>22033.0</c:v>
                </c:pt>
                <c:pt idx="19">
                  <c:v>23349.0</c:v>
                </c:pt>
                <c:pt idx="20">
                  <c:v>22725.0</c:v>
                </c:pt>
                <c:pt idx="21">
                  <c:v>20987.0</c:v>
                </c:pt>
                <c:pt idx="22">
                  <c:v>17430.0</c:v>
                </c:pt>
                <c:pt idx="23">
                  <c:v>14900.0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Maio2011!$R$5</c:f>
              <c:strCache>
                <c:ptCount val="1"/>
                <c:pt idx="0">
                  <c:v>17/Mai/2011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Maio2011!$R$7:$R$30</c:f>
              <c:numCache>
                <c:formatCode>#,##0</c:formatCode>
                <c:ptCount val="24"/>
                <c:pt idx="0">
                  <c:v>14700.0</c:v>
                </c:pt>
                <c:pt idx="1">
                  <c:v>14400.0</c:v>
                </c:pt>
                <c:pt idx="2">
                  <c:v>14100.0</c:v>
                </c:pt>
                <c:pt idx="3">
                  <c:v>13900.0</c:v>
                </c:pt>
                <c:pt idx="4">
                  <c:v>14100.0</c:v>
                </c:pt>
                <c:pt idx="5">
                  <c:v>15200.0</c:v>
                </c:pt>
                <c:pt idx="6">
                  <c:v>17520.0</c:v>
                </c:pt>
                <c:pt idx="7">
                  <c:v>18957.0</c:v>
                </c:pt>
                <c:pt idx="8">
                  <c:v>21725.0</c:v>
                </c:pt>
                <c:pt idx="9">
                  <c:v>22279.0</c:v>
                </c:pt>
                <c:pt idx="10">
                  <c:v>22660.0</c:v>
                </c:pt>
                <c:pt idx="11">
                  <c:v>23379.0</c:v>
                </c:pt>
                <c:pt idx="12">
                  <c:v>22538.0</c:v>
                </c:pt>
                <c:pt idx="13">
                  <c:v>21939.0</c:v>
                </c:pt>
                <c:pt idx="14">
                  <c:v>22266.0</c:v>
                </c:pt>
                <c:pt idx="15">
                  <c:v>21582.0</c:v>
                </c:pt>
                <c:pt idx="16">
                  <c:v>20952.0</c:v>
                </c:pt>
                <c:pt idx="17">
                  <c:v>19808.0</c:v>
                </c:pt>
                <c:pt idx="18">
                  <c:v>21621.0</c:v>
                </c:pt>
                <c:pt idx="19">
                  <c:v>22916.0</c:v>
                </c:pt>
                <c:pt idx="20">
                  <c:v>22601.0</c:v>
                </c:pt>
                <c:pt idx="21">
                  <c:v>20779.0</c:v>
                </c:pt>
                <c:pt idx="22">
                  <c:v>17655.0</c:v>
                </c:pt>
                <c:pt idx="23">
                  <c:v>15900.0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Maio2011!$S$5</c:f>
              <c:strCache>
                <c:ptCount val="1"/>
                <c:pt idx="0">
                  <c:v>18/Mai/2011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Maio2011!$S$7:$S$30</c:f>
              <c:numCache>
                <c:formatCode>#,##0</c:formatCode>
                <c:ptCount val="24"/>
                <c:pt idx="0">
                  <c:v>14700.0</c:v>
                </c:pt>
                <c:pt idx="1">
                  <c:v>14300.0</c:v>
                </c:pt>
                <c:pt idx="2">
                  <c:v>13900.0</c:v>
                </c:pt>
                <c:pt idx="3">
                  <c:v>14000.0</c:v>
                </c:pt>
                <c:pt idx="4">
                  <c:v>13900.0</c:v>
                </c:pt>
                <c:pt idx="5">
                  <c:v>15000.0</c:v>
                </c:pt>
                <c:pt idx="6">
                  <c:v>16917.0</c:v>
                </c:pt>
                <c:pt idx="7">
                  <c:v>19683.0</c:v>
                </c:pt>
                <c:pt idx="8">
                  <c:v>21692.0</c:v>
                </c:pt>
                <c:pt idx="9">
                  <c:v>22919.0</c:v>
                </c:pt>
                <c:pt idx="10">
                  <c:v>22280.0</c:v>
                </c:pt>
                <c:pt idx="11">
                  <c:v>22705.0</c:v>
                </c:pt>
                <c:pt idx="12">
                  <c:v>22392.0</c:v>
                </c:pt>
                <c:pt idx="13">
                  <c:v>21806.0</c:v>
                </c:pt>
                <c:pt idx="14">
                  <c:v>22229.0</c:v>
                </c:pt>
                <c:pt idx="15">
                  <c:v>21389.0</c:v>
                </c:pt>
                <c:pt idx="16">
                  <c:v>21886.0</c:v>
                </c:pt>
                <c:pt idx="17">
                  <c:v>21080.0</c:v>
                </c:pt>
                <c:pt idx="18">
                  <c:v>21447.0</c:v>
                </c:pt>
                <c:pt idx="19">
                  <c:v>23715.0</c:v>
                </c:pt>
                <c:pt idx="20">
                  <c:v>22978.0</c:v>
                </c:pt>
                <c:pt idx="21">
                  <c:v>21032.0</c:v>
                </c:pt>
                <c:pt idx="22">
                  <c:v>18153.0</c:v>
                </c:pt>
                <c:pt idx="23">
                  <c:v>16500.0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Maio2011!$T$5</c:f>
              <c:strCache>
                <c:ptCount val="1"/>
                <c:pt idx="0">
                  <c:v>19/Mai/2011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Maio2011!$T$7:$T$30</c:f>
              <c:numCache>
                <c:formatCode>#,##0</c:formatCode>
                <c:ptCount val="24"/>
                <c:pt idx="0">
                  <c:v>15100.0</c:v>
                </c:pt>
                <c:pt idx="1">
                  <c:v>14900.0</c:v>
                </c:pt>
                <c:pt idx="2">
                  <c:v>14996.0</c:v>
                </c:pt>
                <c:pt idx="3">
                  <c:v>14172.0</c:v>
                </c:pt>
                <c:pt idx="4">
                  <c:v>14082.0</c:v>
                </c:pt>
                <c:pt idx="5">
                  <c:v>14285.0</c:v>
                </c:pt>
                <c:pt idx="6">
                  <c:v>14564.0</c:v>
                </c:pt>
                <c:pt idx="7">
                  <c:v>16132.0</c:v>
                </c:pt>
                <c:pt idx="8">
                  <c:v>17700.0</c:v>
                </c:pt>
                <c:pt idx="9">
                  <c:v>18390.0</c:v>
                </c:pt>
                <c:pt idx="10">
                  <c:v>18569.0</c:v>
                </c:pt>
                <c:pt idx="11">
                  <c:v>18871.0</c:v>
                </c:pt>
                <c:pt idx="12">
                  <c:v>19467.0</c:v>
                </c:pt>
                <c:pt idx="13">
                  <c:v>17959.0</c:v>
                </c:pt>
                <c:pt idx="14">
                  <c:v>18573.0</c:v>
                </c:pt>
                <c:pt idx="15">
                  <c:v>18099.0</c:v>
                </c:pt>
                <c:pt idx="16">
                  <c:v>17610.0</c:v>
                </c:pt>
                <c:pt idx="17">
                  <c:v>16851.0</c:v>
                </c:pt>
                <c:pt idx="18">
                  <c:v>19119.0</c:v>
                </c:pt>
                <c:pt idx="19">
                  <c:v>21124.0</c:v>
                </c:pt>
                <c:pt idx="20">
                  <c:v>18639.0</c:v>
                </c:pt>
                <c:pt idx="21">
                  <c:v>19489.0</c:v>
                </c:pt>
                <c:pt idx="22">
                  <c:v>17551.0</c:v>
                </c:pt>
                <c:pt idx="23">
                  <c:v>16061.0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Maio2011!$U$5</c:f>
              <c:strCache>
                <c:ptCount val="1"/>
                <c:pt idx="0">
                  <c:v>20/Mai/2011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Maio2011!$U$7:$U$30</c:f>
              <c:numCache>
                <c:formatCode>#,##0</c:formatCode>
                <c:ptCount val="24"/>
                <c:pt idx="0">
                  <c:v>14478.0</c:v>
                </c:pt>
                <c:pt idx="1">
                  <c:v>14180.0</c:v>
                </c:pt>
                <c:pt idx="2">
                  <c:v>14117.0</c:v>
                </c:pt>
                <c:pt idx="3">
                  <c:v>12249.0</c:v>
                </c:pt>
                <c:pt idx="4">
                  <c:v>14026.0</c:v>
                </c:pt>
                <c:pt idx="5">
                  <c:v>15044.0</c:v>
                </c:pt>
                <c:pt idx="6">
                  <c:v>17158.0</c:v>
                </c:pt>
                <c:pt idx="7">
                  <c:v>19151.0</c:v>
                </c:pt>
                <c:pt idx="8">
                  <c:v>22419.0</c:v>
                </c:pt>
                <c:pt idx="9">
                  <c:v>23239.0</c:v>
                </c:pt>
                <c:pt idx="10">
                  <c:v>23551.0</c:v>
                </c:pt>
                <c:pt idx="11">
                  <c:v>23696.0</c:v>
                </c:pt>
                <c:pt idx="12">
                  <c:v>23632.0</c:v>
                </c:pt>
                <c:pt idx="13">
                  <c:v>20303.0</c:v>
                </c:pt>
                <c:pt idx="14">
                  <c:v>20620.0</c:v>
                </c:pt>
                <c:pt idx="15">
                  <c:v>18887.0</c:v>
                </c:pt>
                <c:pt idx="16">
                  <c:v>20512.0</c:v>
                </c:pt>
                <c:pt idx="17">
                  <c:v>0.0</c:v>
                </c:pt>
                <c:pt idx="18">
                  <c:v>4200.0</c:v>
                </c:pt>
                <c:pt idx="19">
                  <c:v>13185.0</c:v>
                </c:pt>
                <c:pt idx="20">
                  <c:v>17565.0</c:v>
                </c:pt>
                <c:pt idx="21">
                  <c:v>17232.0</c:v>
                </c:pt>
                <c:pt idx="22">
                  <c:v>14849.0</c:v>
                </c:pt>
                <c:pt idx="23">
                  <c:v>14273.0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Maio2011!$X$5</c:f>
              <c:strCache>
                <c:ptCount val="1"/>
                <c:pt idx="0">
                  <c:v>23/Mai/2011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Maio2011!$X$7:$X$30</c:f>
              <c:numCache>
                <c:formatCode>#,##0</c:formatCode>
                <c:ptCount val="24"/>
                <c:pt idx="0">
                  <c:v>14800.0</c:v>
                </c:pt>
                <c:pt idx="1">
                  <c:v>14300.0</c:v>
                </c:pt>
                <c:pt idx="2">
                  <c:v>14100.0</c:v>
                </c:pt>
                <c:pt idx="3">
                  <c:v>13800.0</c:v>
                </c:pt>
                <c:pt idx="4">
                  <c:v>14000.0</c:v>
                </c:pt>
                <c:pt idx="5">
                  <c:v>14300.0</c:v>
                </c:pt>
                <c:pt idx="6">
                  <c:v>14900.0</c:v>
                </c:pt>
                <c:pt idx="7">
                  <c:v>17764.0</c:v>
                </c:pt>
                <c:pt idx="8">
                  <c:v>20186.0</c:v>
                </c:pt>
                <c:pt idx="9">
                  <c:v>21012.0</c:v>
                </c:pt>
                <c:pt idx="10">
                  <c:v>21968.0</c:v>
                </c:pt>
                <c:pt idx="11">
                  <c:v>22881.0</c:v>
                </c:pt>
                <c:pt idx="12">
                  <c:v>21786.0</c:v>
                </c:pt>
                <c:pt idx="13">
                  <c:v>20132.0</c:v>
                </c:pt>
                <c:pt idx="14">
                  <c:v>20725.0</c:v>
                </c:pt>
                <c:pt idx="15">
                  <c:v>21058.0</c:v>
                </c:pt>
                <c:pt idx="16">
                  <c:v>19870.0</c:v>
                </c:pt>
                <c:pt idx="17">
                  <c:v>18696.0</c:v>
                </c:pt>
                <c:pt idx="18">
                  <c:v>19722.0</c:v>
                </c:pt>
                <c:pt idx="19">
                  <c:v>22616.0</c:v>
                </c:pt>
                <c:pt idx="20">
                  <c:v>22007.0</c:v>
                </c:pt>
                <c:pt idx="21">
                  <c:v>20338.0</c:v>
                </c:pt>
                <c:pt idx="22">
                  <c:v>16800.0</c:v>
                </c:pt>
                <c:pt idx="23">
                  <c:v>15200.0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Maio2011!$Y$5</c:f>
              <c:strCache>
                <c:ptCount val="1"/>
                <c:pt idx="0">
                  <c:v>24/Mai/2011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Maio2011!$Y$7:$Y$30</c:f>
              <c:numCache>
                <c:formatCode>#,##0</c:formatCode>
                <c:ptCount val="24"/>
                <c:pt idx="0">
                  <c:v>13862.0</c:v>
                </c:pt>
                <c:pt idx="1">
                  <c:v>12877.0</c:v>
                </c:pt>
                <c:pt idx="2">
                  <c:v>12814.0</c:v>
                </c:pt>
                <c:pt idx="3">
                  <c:v>12688.0</c:v>
                </c:pt>
                <c:pt idx="4">
                  <c:v>12679.0</c:v>
                </c:pt>
                <c:pt idx="5">
                  <c:v>13702.0</c:v>
                </c:pt>
                <c:pt idx="6">
                  <c:v>15367.0</c:v>
                </c:pt>
                <c:pt idx="7">
                  <c:v>17561.0</c:v>
                </c:pt>
                <c:pt idx="8">
                  <c:v>20268.0</c:v>
                </c:pt>
                <c:pt idx="9">
                  <c:v>20747.0</c:v>
                </c:pt>
                <c:pt idx="10">
                  <c:v>21287.0</c:v>
                </c:pt>
                <c:pt idx="11">
                  <c:v>22287.0</c:v>
                </c:pt>
                <c:pt idx="12">
                  <c:v>21336.0</c:v>
                </c:pt>
                <c:pt idx="13">
                  <c:v>20620.0</c:v>
                </c:pt>
                <c:pt idx="14">
                  <c:v>20812.0</c:v>
                </c:pt>
                <c:pt idx="15">
                  <c:v>20442.0</c:v>
                </c:pt>
                <c:pt idx="16">
                  <c:v>19850.0</c:v>
                </c:pt>
                <c:pt idx="17">
                  <c:v>18905.0</c:v>
                </c:pt>
                <c:pt idx="18">
                  <c:v>20040.0</c:v>
                </c:pt>
                <c:pt idx="19">
                  <c:v>22627.0</c:v>
                </c:pt>
                <c:pt idx="20">
                  <c:v>21662.0</c:v>
                </c:pt>
                <c:pt idx="21">
                  <c:v>20078.0</c:v>
                </c:pt>
                <c:pt idx="22">
                  <c:v>16943.0</c:v>
                </c:pt>
                <c:pt idx="23">
                  <c:v>15400.0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Maio2011!$Z$5</c:f>
              <c:strCache>
                <c:ptCount val="1"/>
                <c:pt idx="0">
                  <c:v>25/Mai/2011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Maio2011!$Z$7:$Z$30</c:f>
              <c:numCache>
                <c:formatCode>#,##0</c:formatCode>
                <c:ptCount val="24"/>
                <c:pt idx="0">
                  <c:v>14200.0</c:v>
                </c:pt>
                <c:pt idx="1">
                  <c:v>13700.0</c:v>
                </c:pt>
                <c:pt idx="2">
                  <c:v>13000.0</c:v>
                </c:pt>
                <c:pt idx="3">
                  <c:v>13000.0</c:v>
                </c:pt>
                <c:pt idx="4">
                  <c:v>12818.0</c:v>
                </c:pt>
                <c:pt idx="5">
                  <c:v>14107.0</c:v>
                </c:pt>
                <c:pt idx="6">
                  <c:v>0.0</c:v>
                </c:pt>
                <c:pt idx="7">
                  <c:v>9700.0</c:v>
                </c:pt>
                <c:pt idx="8">
                  <c:v>13207.0</c:v>
                </c:pt>
                <c:pt idx="9">
                  <c:v>19214.0</c:v>
                </c:pt>
                <c:pt idx="10">
                  <c:v>19810.0</c:v>
                </c:pt>
                <c:pt idx="11">
                  <c:v>22131.0</c:v>
                </c:pt>
                <c:pt idx="12">
                  <c:v>22101.0</c:v>
                </c:pt>
                <c:pt idx="13">
                  <c:v>21015.0</c:v>
                </c:pt>
                <c:pt idx="14">
                  <c:v>21420.0</c:v>
                </c:pt>
                <c:pt idx="15">
                  <c:v>20516.0</c:v>
                </c:pt>
                <c:pt idx="16">
                  <c:v>20161.0</c:v>
                </c:pt>
                <c:pt idx="17">
                  <c:v>18645.0</c:v>
                </c:pt>
                <c:pt idx="18">
                  <c:v>20473.0</c:v>
                </c:pt>
                <c:pt idx="19">
                  <c:v>22920.0</c:v>
                </c:pt>
                <c:pt idx="20">
                  <c:v>21529.0</c:v>
                </c:pt>
                <c:pt idx="21">
                  <c:v>20148.0</c:v>
                </c:pt>
                <c:pt idx="22">
                  <c:v>17000.0</c:v>
                </c:pt>
                <c:pt idx="23">
                  <c:v>14900.0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Maio2011!$AA$5</c:f>
              <c:strCache>
                <c:ptCount val="1"/>
                <c:pt idx="0">
                  <c:v>26/Mai/2011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Maio2011!$AA$7:$AA$30</c:f>
              <c:numCache>
                <c:formatCode>#,##0</c:formatCode>
                <c:ptCount val="24"/>
                <c:pt idx="0">
                  <c:v>14100.0</c:v>
                </c:pt>
                <c:pt idx="1">
                  <c:v>13300.0</c:v>
                </c:pt>
                <c:pt idx="2">
                  <c:v>13200.0</c:v>
                </c:pt>
                <c:pt idx="3">
                  <c:v>12900.0</c:v>
                </c:pt>
                <c:pt idx="4">
                  <c:v>12900.0</c:v>
                </c:pt>
                <c:pt idx="5">
                  <c:v>13800.0</c:v>
                </c:pt>
                <c:pt idx="6">
                  <c:v>15400.0</c:v>
                </c:pt>
                <c:pt idx="7">
                  <c:v>18493.0</c:v>
                </c:pt>
                <c:pt idx="8">
                  <c:v>20683.0</c:v>
                </c:pt>
                <c:pt idx="9">
                  <c:v>21266.0</c:v>
                </c:pt>
                <c:pt idx="10">
                  <c:v>20141.0</c:v>
                </c:pt>
                <c:pt idx="11">
                  <c:v>22282.0</c:v>
                </c:pt>
                <c:pt idx="12">
                  <c:v>21379.0</c:v>
                </c:pt>
                <c:pt idx="13">
                  <c:v>20591.0</c:v>
                </c:pt>
                <c:pt idx="14">
                  <c:v>21091.0</c:v>
                </c:pt>
                <c:pt idx="15">
                  <c:v>20389.0</c:v>
                </c:pt>
                <c:pt idx="16">
                  <c:v>20171.0</c:v>
                </c:pt>
                <c:pt idx="17">
                  <c:v>18773.0</c:v>
                </c:pt>
                <c:pt idx="18">
                  <c:v>19882.0</c:v>
                </c:pt>
                <c:pt idx="19">
                  <c:v>22494.0</c:v>
                </c:pt>
                <c:pt idx="20">
                  <c:v>21110.0</c:v>
                </c:pt>
                <c:pt idx="21">
                  <c:v>19427.0</c:v>
                </c:pt>
                <c:pt idx="22">
                  <c:v>16227.0</c:v>
                </c:pt>
                <c:pt idx="23">
                  <c:v>14700.0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Maio2011!$AB$5</c:f>
              <c:strCache>
                <c:ptCount val="1"/>
                <c:pt idx="0">
                  <c:v>27/Mai/2011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Maio2011!$AB$7:$AB$30</c:f>
              <c:numCache>
                <c:formatCode>#,##0</c:formatCode>
                <c:ptCount val="24"/>
                <c:pt idx="0">
                  <c:v>13600.0</c:v>
                </c:pt>
                <c:pt idx="1">
                  <c:v>13300.0</c:v>
                </c:pt>
                <c:pt idx="2">
                  <c:v>12900.0</c:v>
                </c:pt>
                <c:pt idx="3">
                  <c:v>12600.0</c:v>
                </c:pt>
                <c:pt idx="4">
                  <c:v>12600.0</c:v>
                </c:pt>
                <c:pt idx="5">
                  <c:v>13700.0</c:v>
                </c:pt>
                <c:pt idx="6">
                  <c:v>15500.0</c:v>
                </c:pt>
                <c:pt idx="7">
                  <c:v>17820.0</c:v>
                </c:pt>
                <c:pt idx="8">
                  <c:v>20283.0</c:v>
                </c:pt>
                <c:pt idx="9">
                  <c:v>20444.0</c:v>
                </c:pt>
                <c:pt idx="10">
                  <c:v>0.0</c:v>
                </c:pt>
                <c:pt idx="11">
                  <c:v>14518.0</c:v>
                </c:pt>
                <c:pt idx="12">
                  <c:v>18988.0</c:v>
                </c:pt>
                <c:pt idx="13">
                  <c:v>19494.0</c:v>
                </c:pt>
                <c:pt idx="14">
                  <c:v>19812.0</c:v>
                </c:pt>
                <c:pt idx="15">
                  <c:v>19399.0</c:v>
                </c:pt>
                <c:pt idx="16">
                  <c:v>18716.0</c:v>
                </c:pt>
                <c:pt idx="17">
                  <c:v>18311.0</c:v>
                </c:pt>
                <c:pt idx="18">
                  <c:v>20998.0</c:v>
                </c:pt>
                <c:pt idx="19">
                  <c:v>22123.0</c:v>
                </c:pt>
                <c:pt idx="20">
                  <c:v>21210.0</c:v>
                </c:pt>
                <c:pt idx="21">
                  <c:v>19484.0</c:v>
                </c:pt>
                <c:pt idx="22">
                  <c:v>16960.0</c:v>
                </c:pt>
                <c:pt idx="23">
                  <c:v>15500.0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Maio2011!$AE$5</c:f>
              <c:strCache>
                <c:ptCount val="1"/>
                <c:pt idx="0">
                  <c:v>30/Mai/2011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Maio2011!$AE$7:$AE$30</c:f>
              <c:numCache>
                <c:formatCode>#,##0</c:formatCode>
                <c:ptCount val="24"/>
                <c:pt idx="0">
                  <c:v>14100.0</c:v>
                </c:pt>
                <c:pt idx="1">
                  <c:v>13400.0</c:v>
                </c:pt>
                <c:pt idx="2">
                  <c:v>13100.0</c:v>
                </c:pt>
                <c:pt idx="3">
                  <c:v>13000.0</c:v>
                </c:pt>
                <c:pt idx="4">
                  <c:v>13000.0</c:v>
                </c:pt>
                <c:pt idx="5">
                  <c:v>14000.0</c:v>
                </c:pt>
                <c:pt idx="6">
                  <c:v>15700.0</c:v>
                </c:pt>
                <c:pt idx="7">
                  <c:v>17728.0</c:v>
                </c:pt>
                <c:pt idx="8">
                  <c:v>20911.0</c:v>
                </c:pt>
                <c:pt idx="9">
                  <c:v>12633.0</c:v>
                </c:pt>
                <c:pt idx="10">
                  <c:v>17242.0</c:v>
                </c:pt>
                <c:pt idx="11">
                  <c:v>20500.0</c:v>
                </c:pt>
                <c:pt idx="12">
                  <c:v>20593.0</c:v>
                </c:pt>
                <c:pt idx="13">
                  <c:v>19557.0</c:v>
                </c:pt>
                <c:pt idx="14">
                  <c:v>20797.0</c:v>
                </c:pt>
                <c:pt idx="15">
                  <c:v>21022.0</c:v>
                </c:pt>
                <c:pt idx="16">
                  <c:v>19802.0</c:v>
                </c:pt>
                <c:pt idx="17">
                  <c:v>18235.0</c:v>
                </c:pt>
                <c:pt idx="18">
                  <c:v>20244.0</c:v>
                </c:pt>
                <c:pt idx="19">
                  <c:v>22930.0</c:v>
                </c:pt>
                <c:pt idx="20">
                  <c:v>21901.0</c:v>
                </c:pt>
                <c:pt idx="21">
                  <c:v>20039.0</c:v>
                </c:pt>
                <c:pt idx="22">
                  <c:v>17020.0</c:v>
                </c:pt>
                <c:pt idx="23">
                  <c:v>13338.0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Maio2011!$AF$5</c:f>
              <c:strCache>
                <c:ptCount val="1"/>
                <c:pt idx="0">
                  <c:v>31/Mai/2011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Maio2011!$AF$7:$AF$30</c:f>
              <c:numCache>
                <c:formatCode>#,##0</c:formatCode>
                <c:ptCount val="24"/>
                <c:pt idx="0">
                  <c:v>14108.0</c:v>
                </c:pt>
                <c:pt idx="1">
                  <c:v>13555.0</c:v>
                </c:pt>
                <c:pt idx="2">
                  <c:v>13156.0</c:v>
                </c:pt>
                <c:pt idx="3">
                  <c:v>13162.0</c:v>
                </c:pt>
                <c:pt idx="4">
                  <c:v>13180.0</c:v>
                </c:pt>
                <c:pt idx="5">
                  <c:v>13751.0</c:v>
                </c:pt>
                <c:pt idx="6">
                  <c:v>12314.0</c:v>
                </c:pt>
                <c:pt idx="7">
                  <c:v>18149.0</c:v>
                </c:pt>
                <c:pt idx="8">
                  <c:v>20396.0</c:v>
                </c:pt>
                <c:pt idx="9">
                  <c:v>21434.0</c:v>
                </c:pt>
                <c:pt idx="10">
                  <c:v>22477.0</c:v>
                </c:pt>
                <c:pt idx="11">
                  <c:v>22687.0</c:v>
                </c:pt>
                <c:pt idx="12">
                  <c:v>21987.0</c:v>
                </c:pt>
                <c:pt idx="13">
                  <c:v>21747.0</c:v>
                </c:pt>
                <c:pt idx="14">
                  <c:v>22099.0</c:v>
                </c:pt>
                <c:pt idx="15">
                  <c:v>21784.0</c:v>
                </c:pt>
                <c:pt idx="16">
                  <c:v>20279.0</c:v>
                </c:pt>
                <c:pt idx="17">
                  <c:v>19431.0</c:v>
                </c:pt>
                <c:pt idx="18">
                  <c:v>19689.0</c:v>
                </c:pt>
                <c:pt idx="19">
                  <c:v>23100.0</c:v>
                </c:pt>
                <c:pt idx="20">
                  <c:v>22396.0</c:v>
                </c:pt>
                <c:pt idx="21">
                  <c:v>20422.0</c:v>
                </c:pt>
                <c:pt idx="22">
                  <c:v>17548.0</c:v>
                </c:pt>
                <c:pt idx="23">
                  <c:v>15600.0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Maio2011!$AP$4:$AP$5</c:f>
              <c:strCache>
                <c:ptCount val="1"/>
                <c:pt idx="0">
                  <c:v>Máxima dias Semana</c:v>
                </c:pt>
              </c:strCache>
            </c:strRef>
          </c:tx>
          <c:val>
            <c:numRef>
              <c:f>Maio2011!$AP$7:$AP$30</c:f>
              <c:numCache>
                <c:formatCode>#,##0</c:formatCode>
                <c:ptCount val="24"/>
                <c:pt idx="0">
                  <c:v>15100.0</c:v>
                </c:pt>
                <c:pt idx="1">
                  <c:v>14900.0</c:v>
                </c:pt>
                <c:pt idx="2">
                  <c:v>14996.0</c:v>
                </c:pt>
                <c:pt idx="3">
                  <c:v>14200.0</c:v>
                </c:pt>
                <c:pt idx="4">
                  <c:v>14100.0</c:v>
                </c:pt>
                <c:pt idx="5">
                  <c:v>15599.0</c:v>
                </c:pt>
                <c:pt idx="6">
                  <c:v>17520.0</c:v>
                </c:pt>
                <c:pt idx="7">
                  <c:v>19683.0</c:v>
                </c:pt>
                <c:pt idx="8">
                  <c:v>22419.0</c:v>
                </c:pt>
                <c:pt idx="9">
                  <c:v>23239.0</c:v>
                </c:pt>
                <c:pt idx="10">
                  <c:v>23551.0</c:v>
                </c:pt>
                <c:pt idx="11">
                  <c:v>23696.0</c:v>
                </c:pt>
                <c:pt idx="12">
                  <c:v>23632.0</c:v>
                </c:pt>
                <c:pt idx="13">
                  <c:v>21939.0</c:v>
                </c:pt>
                <c:pt idx="14">
                  <c:v>22266.0</c:v>
                </c:pt>
                <c:pt idx="15">
                  <c:v>21784.0</c:v>
                </c:pt>
                <c:pt idx="16">
                  <c:v>21886.0</c:v>
                </c:pt>
                <c:pt idx="17">
                  <c:v>21080.0</c:v>
                </c:pt>
                <c:pt idx="18">
                  <c:v>23715.0</c:v>
                </c:pt>
                <c:pt idx="19">
                  <c:v>23715.0</c:v>
                </c:pt>
                <c:pt idx="20">
                  <c:v>23433.0</c:v>
                </c:pt>
                <c:pt idx="21">
                  <c:v>22183.0</c:v>
                </c:pt>
                <c:pt idx="22">
                  <c:v>19419.0</c:v>
                </c:pt>
                <c:pt idx="23">
                  <c:v>17000.0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9634488"/>
        <c:axId val="-2059631448"/>
      </c:lineChart>
      <c:catAx>
        <c:axId val="-2059634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59631448"/>
        <c:crosses val="autoZero"/>
        <c:auto val="1"/>
        <c:lblAlgn val="ctr"/>
        <c:lblOffset val="100"/>
        <c:noMultiLvlLbl val="0"/>
      </c:catAx>
      <c:valAx>
        <c:axId val="-20596314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596344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-SABADOS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8"/>
          <c:order val="0"/>
          <c:tx>
            <c:strRef>
              <c:f>Maio2011!$H$5</c:f>
              <c:strCache>
                <c:ptCount val="1"/>
                <c:pt idx="0">
                  <c:v>7/Mai/2011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Maio2011!$H$7:$H$30</c:f>
              <c:numCache>
                <c:formatCode>#,##0</c:formatCode>
                <c:ptCount val="24"/>
                <c:pt idx="0">
                  <c:v>14299.0</c:v>
                </c:pt>
                <c:pt idx="1">
                  <c:v>14799.0</c:v>
                </c:pt>
                <c:pt idx="2">
                  <c:v>14090.0</c:v>
                </c:pt>
                <c:pt idx="3">
                  <c:v>14291.0</c:v>
                </c:pt>
                <c:pt idx="4">
                  <c:v>14211.0</c:v>
                </c:pt>
                <c:pt idx="5">
                  <c:v>14658.0</c:v>
                </c:pt>
                <c:pt idx="6">
                  <c:v>0.0</c:v>
                </c:pt>
                <c:pt idx="7">
                  <c:v>4000.0</c:v>
                </c:pt>
                <c:pt idx="8">
                  <c:v>8900.0</c:v>
                </c:pt>
                <c:pt idx="9">
                  <c:v>16873.0</c:v>
                </c:pt>
                <c:pt idx="10">
                  <c:v>16720.0</c:v>
                </c:pt>
                <c:pt idx="11">
                  <c:v>17525.0</c:v>
                </c:pt>
                <c:pt idx="12">
                  <c:v>18027.0</c:v>
                </c:pt>
                <c:pt idx="13">
                  <c:v>18311.0</c:v>
                </c:pt>
                <c:pt idx="14">
                  <c:v>17682.0</c:v>
                </c:pt>
                <c:pt idx="15">
                  <c:v>17543.0</c:v>
                </c:pt>
                <c:pt idx="16">
                  <c:v>15986.0</c:v>
                </c:pt>
                <c:pt idx="17">
                  <c:v>18510.0</c:v>
                </c:pt>
                <c:pt idx="18">
                  <c:v>19069.0</c:v>
                </c:pt>
                <c:pt idx="19">
                  <c:v>22380.0</c:v>
                </c:pt>
                <c:pt idx="20">
                  <c:v>22890.0</c:v>
                </c:pt>
                <c:pt idx="21">
                  <c:v>20508.0</c:v>
                </c:pt>
                <c:pt idx="22">
                  <c:v>18375.0</c:v>
                </c:pt>
                <c:pt idx="23">
                  <c:v>16800.0</c:v>
                </c:pt>
              </c:numCache>
            </c:numRef>
          </c:val>
          <c:smooth val="0"/>
        </c:ser>
        <c:ser>
          <c:idx val="19"/>
          <c:order val="1"/>
          <c:tx>
            <c:strRef>
              <c:f>Maio2011!$O$5</c:f>
              <c:strCache>
                <c:ptCount val="1"/>
                <c:pt idx="0">
                  <c:v>14/Mai/2011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Maio2011!$O$7:$O$30</c:f>
              <c:numCache>
                <c:formatCode>#,##0</c:formatCode>
                <c:ptCount val="24"/>
                <c:pt idx="0">
                  <c:v>15224.0</c:v>
                </c:pt>
                <c:pt idx="1">
                  <c:v>14589.0</c:v>
                </c:pt>
                <c:pt idx="2">
                  <c:v>14292.0</c:v>
                </c:pt>
                <c:pt idx="3">
                  <c:v>14186.0</c:v>
                </c:pt>
                <c:pt idx="4">
                  <c:v>13977.0</c:v>
                </c:pt>
                <c:pt idx="5">
                  <c:v>14697.0</c:v>
                </c:pt>
                <c:pt idx="6">
                  <c:v>15073.0</c:v>
                </c:pt>
                <c:pt idx="7">
                  <c:v>16053.0</c:v>
                </c:pt>
                <c:pt idx="8">
                  <c:v>17410.0</c:v>
                </c:pt>
                <c:pt idx="9">
                  <c:v>18738.0</c:v>
                </c:pt>
                <c:pt idx="10">
                  <c:v>18626.0</c:v>
                </c:pt>
                <c:pt idx="11">
                  <c:v>18820.0</c:v>
                </c:pt>
                <c:pt idx="12">
                  <c:v>19120.0</c:v>
                </c:pt>
                <c:pt idx="13">
                  <c:v>18632.0</c:v>
                </c:pt>
                <c:pt idx="14">
                  <c:v>18220.0</c:v>
                </c:pt>
                <c:pt idx="15">
                  <c:v>17810.0</c:v>
                </c:pt>
                <c:pt idx="16">
                  <c:v>17413.0</c:v>
                </c:pt>
                <c:pt idx="17">
                  <c:v>17398.0</c:v>
                </c:pt>
                <c:pt idx="18">
                  <c:v>19461.0</c:v>
                </c:pt>
                <c:pt idx="19">
                  <c:v>22288.0</c:v>
                </c:pt>
                <c:pt idx="20">
                  <c:v>21491.0</c:v>
                </c:pt>
                <c:pt idx="21">
                  <c:v>20216.0</c:v>
                </c:pt>
                <c:pt idx="22">
                  <c:v>18002.0</c:v>
                </c:pt>
                <c:pt idx="23">
                  <c:v>16580.0</c:v>
                </c:pt>
              </c:numCache>
            </c:numRef>
          </c:val>
          <c:smooth val="0"/>
        </c:ser>
        <c:ser>
          <c:idx val="20"/>
          <c:order val="2"/>
          <c:tx>
            <c:strRef>
              <c:f>Maio2011!$V$5</c:f>
              <c:strCache>
                <c:ptCount val="1"/>
                <c:pt idx="0">
                  <c:v>21/Mai/2011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Maio2011!$V$7:$V$30</c:f>
              <c:numCache>
                <c:formatCode>#,##0</c:formatCode>
                <c:ptCount val="24"/>
                <c:pt idx="0">
                  <c:v>14735.0</c:v>
                </c:pt>
                <c:pt idx="1">
                  <c:v>14657.0</c:v>
                </c:pt>
                <c:pt idx="2">
                  <c:v>14240.0</c:v>
                </c:pt>
                <c:pt idx="3">
                  <c:v>14273.0</c:v>
                </c:pt>
                <c:pt idx="4">
                  <c:v>13993.0</c:v>
                </c:pt>
                <c:pt idx="5">
                  <c:v>14399.0</c:v>
                </c:pt>
                <c:pt idx="6">
                  <c:v>15472.0</c:v>
                </c:pt>
                <c:pt idx="7">
                  <c:v>17152.0</c:v>
                </c:pt>
                <c:pt idx="8">
                  <c:v>18052.0</c:v>
                </c:pt>
                <c:pt idx="9">
                  <c:v>18919.0</c:v>
                </c:pt>
                <c:pt idx="10">
                  <c:v>19936.0</c:v>
                </c:pt>
                <c:pt idx="11">
                  <c:v>19720.0</c:v>
                </c:pt>
                <c:pt idx="12">
                  <c:v>19925.0</c:v>
                </c:pt>
                <c:pt idx="13">
                  <c:v>19836.0</c:v>
                </c:pt>
                <c:pt idx="14">
                  <c:v>19121.0</c:v>
                </c:pt>
                <c:pt idx="15">
                  <c:v>18430.0</c:v>
                </c:pt>
                <c:pt idx="16">
                  <c:v>18228.0</c:v>
                </c:pt>
                <c:pt idx="17">
                  <c:v>17770.0</c:v>
                </c:pt>
                <c:pt idx="18">
                  <c:v>19803.0</c:v>
                </c:pt>
                <c:pt idx="19">
                  <c:v>23081.0</c:v>
                </c:pt>
                <c:pt idx="20">
                  <c:v>22346.0</c:v>
                </c:pt>
                <c:pt idx="21">
                  <c:v>20864.0</c:v>
                </c:pt>
                <c:pt idx="22">
                  <c:v>18451.0</c:v>
                </c:pt>
                <c:pt idx="23">
                  <c:v>16943.0</c:v>
                </c:pt>
              </c:numCache>
            </c:numRef>
          </c:val>
          <c:smooth val="0"/>
        </c:ser>
        <c:ser>
          <c:idx val="21"/>
          <c:order val="3"/>
          <c:tx>
            <c:strRef>
              <c:f>Maio2011!$AC$5</c:f>
              <c:strCache>
                <c:ptCount val="1"/>
                <c:pt idx="0">
                  <c:v>28/Mai/2011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Maio2011!$AC$7:$AC$30</c:f>
              <c:numCache>
                <c:formatCode>#,##0</c:formatCode>
                <c:ptCount val="24"/>
                <c:pt idx="0">
                  <c:v>14100.0</c:v>
                </c:pt>
                <c:pt idx="1">
                  <c:v>13600.0</c:v>
                </c:pt>
                <c:pt idx="2">
                  <c:v>13300.0</c:v>
                </c:pt>
                <c:pt idx="3">
                  <c:v>12900.0</c:v>
                </c:pt>
                <c:pt idx="4">
                  <c:v>12900.0</c:v>
                </c:pt>
                <c:pt idx="5">
                  <c:v>13300.0</c:v>
                </c:pt>
                <c:pt idx="6">
                  <c:v>14100.0</c:v>
                </c:pt>
                <c:pt idx="7">
                  <c:v>15000.0</c:v>
                </c:pt>
                <c:pt idx="8">
                  <c:v>16600.0</c:v>
                </c:pt>
                <c:pt idx="9">
                  <c:v>17100.0</c:v>
                </c:pt>
                <c:pt idx="10">
                  <c:v>17400.0</c:v>
                </c:pt>
                <c:pt idx="11">
                  <c:v>17500.0</c:v>
                </c:pt>
                <c:pt idx="12">
                  <c:v>17600.0</c:v>
                </c:pt>
                <c:pt idx="13">
                  <c:v>17300.0</c:v>
                </c:pt>
                <c:pt idx="14">
                  <c:v>17800.0</c:v>
                </c:pt>
                <c:pt idx="15">
                  <c:v>16700.0</c:v>
                </c:pt>
                <c:pt idx="16">
                  <c:v>16900.0</c:v>
                </c:pt>
                <c:pt idx="17">
                  <c:v>16950.0</c:v>
                </c:pt>
                <c:pt idx="18">
                  <c:v>18846.0</c:v>
                </c:pt>
                <c:pt idx="19">
                  <c:v>21505.0</c:v>
                </c:pt>
                <c:pt idx="20">
                  <c:v>12092.0</c:v>
                </c:pt>
                <c:pt idx="21">
                  <c:v>17615.0</c:v>
                </c:pt>
                <c:pt idx="22">
                  <c:v>16354.0</c:v>
                </c:pt>
                <c:pt idx="23">
                  <c:v>15300.0</c:v>
                </c:pt>
              </c:numCache>
            </c:numRef>
          </c:val>
          <c:smooth val="0"/>
        </c:ser>
        <c:ser>
          <c:idx val="22"/>
          <c:order val="4"/>
          <c:tx>
            <c:strRef>
              <c:f>Maio2011!$AQ$4:$AQ$5</c:f>
              <c:strCache>
                <c:ptCount val="1"/>
                <c:pt idx="0">
                  <c:v>Máxima Sabads</c:v>
                </c:pt>
              </c:strCache>
            </c:strRef>
          </c:tx>
          <c:val>
            <c:numRef>
              <c:f>Maio2011!$AQ$7:$AQ$30</c:f>
              <c:numCache>
                <c:formatCode>#,##0</c:formatCode>
                <c:ptCount val="24"/>
                <c:pt idx="0">
                  <c:v>15224.0</c:v>
                </c:pt>
                <c:pt idx="1">
                  <c:v>14799.0</c:v>
                </c:pt>
                <c:pt idx="2">
                  <c:v>14292.0</c:v>
                </c:pt>
                <c:pt idx="3">
                  <c:v>14291.0</c:v>
                </c:pt>
                <c:pt idx="4">
                  <c:v>14211.0</c:v>
                </c:pt>
                <c:pt idx="5">
                  <c:v>14697.0</c:v>
                </c:pt>
                <c:pt idx="6">
                  <c:v>15472.0</c:v>
                </c:pt>
                <c:pt idx="7">
                  <c:v>17152.0</c:v>
                </c:pt>
                <c:pt idx="8">
                  <c:v>18052.0</c:v>
                </c:pt>
                <c:pt idx="9">
                  <c:v>18919.0</c:v>
                </c:pt>
                <c:pt idx="10">
                  <c:v>19936.0</c:v>
                </c:pt>
                <c:pt idx="11">
                  <c:v>19720.0</c:v>
                </c:pt>
                <c:pt idx="12">
                  <c:v>19925.0</c:v>
                </c:pt>
                <c:pt idx="13">
                  <c:v>19836.0</c:v>
                </c:pt>
                <c:pt idx="14">
                  <c:v>19121.0</c:v>
                </c:pt>
                <c:pt idx="15">
                  <c:v>18430.0</c:v>
                </c:pt>
                <c:pt idx="16">
                  <c:v>18228.0</c:v>
                </c:pt>
                <c:pt idx="17">
                  <c:v>18510.0</c:v>
                </c:pt>
                <c:pt idx="18">
                  <c:v>19803.0</c:v>
                </c:pt>
                <c:pt idx="19">
                  <c:v>23081.0</c:v>
                </c:pt>
                <c:pt idx="20">
                  <c:v>22890.0</c:v>
                </c:pt>
                <c:pt idx="21">
                  <c:v>20864.0</c:v>
                </c:pt>
                <c:pt idx="22">
                  <c:v>18451.0</c:v>
                </c:pt>
                <c:pt idx="23">
                  <c:v>16943.0</c:v>
                </c:pt>
              </c:numCache>
            </c:numRef>
          </c:val>
          <c:smooth val="0"/>
        </c:ser>
        <c:ser>
          <c:idx val="0"/>
          <c:order val="5"/>
          <c:tx>
            <c:strRef>
              <c:f>Maio2011!$AJ$5</c:f>
              <c:strCache>
                <c:ptCount val="1"/>
                <c:pt idx="0">
                  <c:v>4/Jun/2011</c:v>
                </c:pt>
              </c:strCache>
            </c:strRef>
          </c:tx>
          <c:val>
            <c:numRef>
              <c:f>Maio2011!$AJ$7:$AJ$30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9606904"/>
        <c:axId val="-2059603704"/>
      </c:lineChart>
      <c:catAx>
        <c:axId val="-2059606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59603704"/>
        <c:crosses val="autoZero"/>
        <c:auto val="1"/>
        <c:lblAlgn val="ctr"/>
        <c:lblOffset val="100"/>
        <c:noMultiLvlLbl val="0"/>
      </c:catAx>
      <c:valAx>
        <c:axId val="-20596037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596069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-DOMINGOS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Maio2011!$B$5</c:f>
              <c:strCache>
                <c:ptCount val="1"/>
                <c:pt idx="0">
                  <c:v>1/Mai/2011</c:v>
                </c:pt>
              </c:strCache>
            </c:strRef>
          </c:tx>
          <c:val>
            <c:numRef>
              <c:f>Maio2011!$B$7:$B$30</c:f>
              <c:numCache>
                <c:formatCode>#,##0</c:formatCode>
                <c:ptCount val="24"/>
                <c:pt idx="0">
                  <c:v>15465.0</c:v>
                </c:pt>
                <c:pt idx="1">
                  <c:v>14600.0</c:v>
                </c:pt>
                <c:pt idx="2">
                  <c:v>14100.0</c:v>
                </c:pt>
                <c:pt idx="3">
                  <c:v>12979.0</c:v>
                </c:pt>
                <c:pt idx="4">
                  <c:v>13166.0</c:v>
                </c:pt>
                <c:pt idx="5">
                  <c:v>13772.0</c:v>
                </c:pt>
                <c:pt idx="6">
                  <c:v>14913.0</c:v>
                </c:pt>
                <c:pt idx="7">
                  <c:v>15710.0</c:v>
                </c:pt>
                <c:pt idx="8">
                  <c:v>16269.0</c:v>
                </c:pt>
                <c:pt idx="9">
                  <c:v>16675.0</c:v>
                </c:pt>
                <c:pt idx="10">
                  <c:v>17185.0</c:v>
                </c:pt>
                <c:pt idx="11">
                  <c:v>17376.0</c:v>
                </c:pt>
                <c:pt idx="12">
                  <c:v>17385.0</c:v>
                </c:pt>
                <c:pt idx="13">
                  <c:v>17479.0</c:v>
                </c:pt>
                <c:pt idx="14">
                  <c:v>16208.0</c:v>
                </c:pt>
                <c:pt idx="15">
                  <c:v>16190.0</c:v>
                </c:pt>
                <c:pt idx="16">
                  <c:v>16086.0</c:v>
                </c:pt>
                <c:pt idx="17">
                  <c:v>16073.0</c:v>
                </c:pt>
                <c:pt idx="18">
                  <c:v>18024.0</c:v>
                </c:pt>
                <c:pt idx="19">
                  <c:v>16799.0</c:v>
                </c:pt>
                <c:pt idx="20">
                  <c:v>20458.0</c:v>
                </c:pt>
                <c:pt idx="21">
                  <c:v>17860.0</c:v>
                </c:pt>
                <c:pt idx="22">
                  <c:v>16932.0</c:v>
                </c:pt>
                <c:pt idx="23">
                  <c:v>15000.0</c:v>
                </c:pt>
              </c:numCache>
            </c:numRef>
          </c:val>
          <c:smooth val="0"/>
        </c:ser>
        <c:ser>
          <c:idx val="18"/>
          <c:order val="1"/>
          <c:tx>
            <c:strRef>
              <c:f>Maio2011!$I$5</c:f>
              <c:strCache>
                <c:ptCount val="1"/>
                <c:pt idx="0">
                  <c:v>8/Mai/2011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Maio2011!$I$7:$I$30</c:f>
              <c:numCache>
                <c:formatCode>#,##0</c:formatCode>
                <c:ptCount val="24"/>
                <c:pt idx="0">
                  <c:v>15300.0</c:v>
                </c:pt>
                <c:pt idx="1">
                  <c:v>14600.0</c:v>
                </c:pt>
                <c:pt idx="2">
                  <c:v>14000.0</c:v>
                </c:pt>
                <c:pt idx="3">
                  <c:v>13900.0</c:v>
                </c:pt>
                <c:pt idx="4">
                  <c:v>13900.0</c:v>
                </c:pt>
                <c:pt idx="5">
                  <c:v>13900.0</c:v>
                </c:pt>
                <c:pt idx="6">
                  <c:v>13700.0</c:v>
                </c:pt>
                <c:pt idx="7">
                  <c:v>15400.0</c:v>
                </c:pt>
                <c:pt idx="8">
                  <c:v>16600.0</c:v>
                </c:pt>
                <c:pt idx="9">
                  <c:v>17300.0</c:v>
                </c:pt>
                <c:pt idx="10">
                  <c:v>17800.0</c:v>
                </c:pt>
                <c:pt idx="11">
                  <c:v>18000.0</c:v>
                </c:pt>
                <c:pt idx="12">
                  <c:v>18200.0</c:v>
                </c:pt>
                <c:pt idx="13">
                  <c:v>17700.0</c:v>
                </c:pt>
                <c:pt idx="14">
                  <c:v>16700.0</c:v>
                </c:pt>
                <c:pt idx="15">
                  <c:v>16800.0</c:v>
                </c:pt>
                <c:pt idx="16">
                  <c:v>17100.0</c:v>
                </c:pt>
                <c:pt idx="17">
                  <c:v>17270.0</c:v>
                </c:pt>
                <c:pt idx="18">
                  <c:v>19285.0</c:v>
                </c:pt>
                <c:pt idx="19">
                  <c:v>21641.0</c:v>
                </c:pt>
                <c:pt idx="20">
                  <c:v>20640.0</c:v>
                </c:pt>
                <c:pt idx="21">
                  <c:v>14635.0</c:v>
                </c:pt>
                <c:pt idx="22">
                  <c:v>17067.0</c:v>
                </c:pt>
                <c:pt idx="23">
                  <c:v>15100.0</c:v>
                </c:pt>
              </c:numCache>
            </c:numRef>
          </c:val>
          <c:smooth val="0"/>
        </c:ser>
        <c:ser>
          <c:idx val="19"/>
          <c:order val="2"/>
          <c:tx>
            <c:strRef>
              <c:f>Maio2011!$P$5</c:f>
              <c:strCache>
                <c:ptCount val="1"/>
                <c:pt idx="0">
                  <c:v>15/Mai/2011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Maio2011!$P$7:$P$30</c:f>
              <c:numCache>
                <c:formatCode>#,##0</c:formatCode>
                <c:ptCount val="24"/>
                <c:pt idx="0">
                  <c:v>15360.0</c:v>
                </c:pt>
                <c:pt idx="1">
                  <c:v>14568.0</c:v>
                </c:pt>
                <c:pt idx="2">
                  <c:v>14147.0</c:v>
                </c:pt>
                <c:pt idx="3">
                  <c:v>13962.0</c:v>
                </c:pt>
                <c:pt idx="4">
                  <c:v>13951.0</c:v>
                </c:pt>
                <c:pt idx="5">
                  <c:v>13931.0</c:v>
                </c:pt>
                <c:pt idx="6">
                  <c:v>13857.0</c:v>
                </c:pt>
                <c:pt idx="7">
                  <c:v>14829.0</c:v>
                </c:pt>
                <c:pt idx="8">
                  <c:v>15987.0</c:v>
                </c:pt>
                <c:pt idx="9">
                  <c:v>17080.0</c:v>
                </c:pt>
                <c:pt idx="10">
                  <c:v>17372.0</c:v>
                </c:pt>
                <c:pt idx="11">
                  <c:v>17775.0</c:v>
                </c:pt>
                <c:pt idx="12">
                  <c:v>17788.0</c:v>
                </c:pt>
                <c:pt idx="13">
                  <c:v>17590.0</c:v>
                </c:pt>
                <c:pt idx="14">
                  <c:v>17300.0</c:v>
                </c:pt>
                <c:pt idx="15">
                  <c:v>16711.0</c:v>
                </c:pt>
                <c:pt idx="16">
                  <c:v>16214.0</c:v>
                </c:pt>
                <c:pt idx="17">
                  <c:v>16094.0</c:v>
                </c:pt>
                <c:pt idx="18">
                  <c:v>17013.0</c:v>
                </c:pt>
                <c:pt idx="19">
                  <c:v>21089.0</c:v>
                </c:pt>
                <c:pt idx="20">
                  <c:v>20753.0</c:v>
                </c:pt>
                <c:pt idx="21">
                  <c:v>19402.0</c:v>
                </c:pt>
                <c:pt idx="22">
                  <c:v>16757.0</c:v>
                </c:pt>
                <c:pt idx="23">
                  <c:v>14947.0</c:v>
                </c:pt>
              </c:numCache>
            </c:numRef>
          </c:val>
          <c:smooth val="0"/>
        </c:ser>
        <c:ser>
          <c:idx val="20"/>
          <c:order val="3"/>
          <c:tx>
            <c:strRef>
              <c:f>Maio2011!$W$5</c:f>
              <c:strCache>
                <c:ptCount val="1"/>
                <c:pt idx="0">
                  <c:v>22/Mai/2011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Maio2011!$W$7:$W$30</c:f>
              <c:numCache>
                <c:formatCode>#,##0</c:formatCode>
                <c:ptCount val="24"/>
                <c:pt idx="0">
                  <c:v>16000.0</c:v>
                </c:pt>
                <c:pt idx="1">
                  <c:v>15400.0</c:v>
                </c:pt>
                <c:pt idx="2">
                  <c:v>14900.0</c:v>
                </c:pt>
                <c:pt idx="3">
                  <c:v>14400.0</c:v>
                </c:pt>
                <c:pt idx="4">
                  <c:v>14100.0</c:v>
                </c:pt>
                <c:pt idx="5">
                  <c:v>13900.0</c:v>
                </c:pt>
                <c:pt idx="6">
                  <c:v>13900.0</c:v>
                </c:pt>
                <c:pt idx="7">
                  <c:v>15000.0</c:v>
                </c:pt>
                <c:pt idx="8">
                  <c:v>16700.0</c:v>
                </c:pt>
                <c:pt idx="9">
                  <c:v>17000.0</c:v>
                </c:pt>
                <c:pt idx="10">
                  <c:v>17700.0</c:v>
                </c:pt>
                <c:pt idx="11">
                  <c:v>17700.0</c:v>
                </c:pt>
                <c:pt idx="12">
                  <c:v>18200.0</c:v>
                </c:pt>
                <c:pt idx="13">
                  <c:v>17800.0</c:v>
                </c:pt>
                <c:pt idx="14">
                  <c:v>17400.0</c:v>
                </c:pt>
                <c:pt idx="15">
                  <c:v>17800.0</c:v>
                </c:pt>
                <c:pt idx="16">
                  <c:v>16932.0</c:v>
                </c:pt>
                <c:pt idx="17">
                  <c:v>17148.0</c:v>
                </c:pt>
                <c:pt idx="18">
                  <c:v>18353.0</c:v>
                </c:pt>
                <c:pt idx="19">
                  <c:v>21909.0</c:v>
                </c:pt>
                <c:pt idx="20">
                  <c:v>21806.0</c:v>
                </c:pt>
                <c:pt idx="21">
                  <c:v>19547.0</c:v>
                </c:pt>
                <c:pt idx="22">
                  <c:v>17300.0</c:v>
                </c:pt>
                <c:pt idx="23">
                  <c:v>15600.0</c:v>
                </c:pt>
              </c:numCache>
            </c:numRef>
          </c:val>
          <c:smooth val="0"/>
        </c:ser>
        <c:ser>
          <c:idx val="21"/>
          <c:order val="4"/>
          <c:tx>
            <c:strRef>
              <c:f>Maio2011!$AD$5</c:f>
              <c:strCache>
                <c:ptCount val="1"/>
                <c:pt idx="0">
                  <c:v>29/Mai/2011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Maio2011!$AD$7:$AD$30</c:f>
              <c:numCache>
                <c:formatCode>#,##0</c:formatCode>
                <c:ptCount val="24"/>
                <c:pt idx="0">
                  <c:v>13900.0</c:v>
                </c:pt>
                <c:pt idx="1">
                  <c:v>13500.0</c:v>
                </c:pt>
                <c:pt idx="2">
                  <c:v>13000.0</c:v>
                </c:pt>
                <c:pt idx="3">
                  <c:v>13000.0</c:v>
                </c:pt>
                <c:pt idx="4">
                  <c:v>12600.0</c:v>
                </c:pt>
                <c:pt idx="5">
                  <c:v>12600.0</c:v>
                </c:pt>
                <c:pt idx="6">
                  <c:v>12600.0</c:v>
                </c:pt>
                <c:pt idx="7">
                  <c:v>14300.0</c:v>
                </c:pt>
                <c:pt idx="8">
                  <c:v>16000.0</c:v>
                </c:pt>
                <c:pt idx="9">
                  <c:v>16600.0</c:v>
                </c:pt>
                <c:pt idx="10">
                  <c:v>16900.0</c:v>
                </c:pt>
                <c:pt idx="11">
                  <c:v>17300.0</c:v>
                </c:pt>
                <c:pt idx="12">
                  <c:v>17300.0</c:v>
                </c:pt>
                <c:pt idx="13">
                  <c:v>17100.0</c:v>
                </c:pt>
                <c:pt idx="14">
                  <c:v>16400.0</c:v>
                </c:pt>
                <c:pt idx="15">
                  <c:v>15900.0</c:v>
                </c:pt>
                <c:pt idx="16">
                  <c:v>15900.0</c:v>
                </c:pt>
                <c:pt idx="17">
                  <c:v>16400.0</c:v>
                </c:pt>
                <c:pt idx="18">
                  <c:v>18460.0</c:v>
                </c:pt>
                <c:pt idx="19">
                  <c:v>20907.0</c:v>
                </c:pt>
                <c:pt idx="20">
                  <c:v>20575.0</c:v>
                </c:pt>
                <c:pt idx="21">
                  <c:v>18995.0</c:v>
                </c:pt>
                <c:pt idx="22">
                  <c:v>16413.0</c:v>
                </c:pt>
                <c:pt idx="23">
                  <c:v>14700.0</c:v>
                </c:pt>
              </c:numCache>
            </c:numRef>
          </c:val>
          <c:smooth val="0"/>
        </c:ser>
        <c:ser>
          <c:idx val="22"/>
          <c:order val="5"/>
          <c:tx>
            <c:strRef>
              <c:f>Maio2011!$AR$4:$AR$5</c:f>
              <c:strCache>
                <c:ptCount val="1"/>
                <c:pt idx="0">
                  <c:v>Máxima Domingos</c:v>
                </c:pt>
              </c:strCache>
            </c:strRef>
          </c:tx>
          <c:val>
            <c:numRef>
              <c:f>Maio2011!$AR$7:$AR$30</c:f>
              <c:numCache>
                <c:formatCode>#,##0</c:formatCode>
                <c:ptCount val="24"/>
                <c:pt idx="0">
                  <c:v>16000.0</c:v>
                </c:pt>
                <c:pt idx="1">
                  <c:v>15400.0</c:v>
                </c:pt>
                <c:pt idx="2">
                  <c:v>14900.0</c:v>
                </c:pt>
                <c:pt idx="3">
                  <c:v>14400.0</c:v>
                </c:pt>
                <c:pt idx="4">
                  <c:v>14100.0</c:v>
                </c:pt>
                <c:pt idx="5">
                  <c:v>13931.0</c:v>
                </c:pt>
                <c:pt idx="6">
                  <c:v>13900.0</c:v>
                </c:pt>
                <c:pt idx="7">
                  <c:v>15400.0</c:v>
                </c:pt>
                <c:pt idx="8">
                  <c:v>16700.0</c:v>
                </c:pt>
                <c:pt idx="9">
                  <c:v>17300.0</c:v>
                </c:pt>
                <c:pt idx="10">
                  <c:v>17800.0</c:v>
                </c:pt>
                <c:pt idx="11">
                  <c:v>18000.0</c:v>
                </c:pt>
                <c:pt idx="12">
                  <c:v>18200.0</c:v>
                </c:pt>
                <c:pt idx="13">
                  <c:v>17800.0</c:v>
                </c:pt>
                <c:pt idx="14">
                  <c:v>17400.0</c:v>
                </c:pt>
                <c:pt idx="15">
                  <c:v>17800.0</c:v>
                </c:pt>
                <c:pt idx="16">
                  <c:v>17100.0</c:v>
                </c:pt>
                <c:pt idx="17">
                  <c:v>17270.0</c:v>
                </c:pt>
                <c:pt idx="18">
                  <c:v>19285.0</c:v>
                </c:pt>
                <c:pt idx="19">
                  <c:v>21909.0</c:v>
                </c:pt>
                <c:pt idx="20">
                  <c:v>21806.0</c:v>
                </c:pt>
                <c:pt idx="21">
                  <c:v>19547.0</c:v>
                </c:pt>
                <c:pt idx="22">
                  <c:v>17300.0</c:v>
                </c:pt>
                <c:pt idx="23">
                  <c:v>15600.0</c:v>
                </c:pt>
              </c:numCache>
            </c:numRef>
          </c:val>
          <c:smooth val="0"/>
        </c:ser>
        <c:ser>
          <c:idx val="1"/>
          <c:order val="6"/>
          <c:tx>
            <c:strRef>
              <c:f>Maio2011!$AK$5</c:f>
              <c:strCache>
                <c:ptCount val="1"/>
                <c:pt idx="0">
                  <c:v>5/Jun/2011</c:v>
                </c:pt>
              </c:strCache>
            </c:strRef>
          </c:tx>
          <c:val>
            <c:numRef>
              <c:f>Maio2011!$AK$7:$AK$30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9549352"/>
        <c:axId val="-2059546376"/>
      </c:lineChart>
      <c:catAx>
        <c:axId val="-2059549352"/>
        <c:scaling>
          <c:orientation val="minMax"/>
        </c:scaling>
        <c:delete val="0"/>
        <c:axPos val="b"/>
        <c:majorTickMark val="none"/>
        <c:minorTickMark val="none"/>
        <c:tickLblPos val="nextTo"/>
        <c:crossAx val="-2059546376"/>
        <c:crosses val="autoZero"/>
        <c:auto val="1"/>
        <c:lblAlgn val="ctr"/>
        <c:lblOffset val="100"/>
        <c:noMultiLvlLbl val="0"/>
      </c:catAx>
      <c:valAx>
        <c:axId val="-20595463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595493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Diagrama de Carga- DIAS DE SEMANA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Maio2011!$C$5</c:f>
              <c:strCache>
                <c:ptCount val="1"/>
                <c:pt idx="0">
                  <c:v>2/Mai/2011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Maio2011!$C$7:$C$30</c:f>
              <c:numCache>
                <c:formatCode>#,##0</c:formatCode>
                <c:ptCount val="24"/>
                <c:pt idx="0">
                  <c:v>14200.0</c:v>
                </c:pt>
                <c:pt idx="1">
                  <c:v>13800.0</c:v>
                </c:pt>
                <c:pt idx="2">
                  <c:v>13400.0</c:v>
                </c:pt>
                <c:pt idx="3">
                  <c:v>13400.0</c:v>
                </c:pt>
                <c:pt idx="4">
                  <c:v>13400.0</c:v>
                </c:pt>
                <c:pt idx="5">
                  <c:v>14400.0</c:v>
                </c:pt>
                <c:pt idx="6">
                  <c:v>16500.0</c:v>
                </c:pt>
                <c:pt idx="7">
                  <c:v>18127.0</c:v>
                </c:pt>
                <c:pt idx="8">
                  <c:v>20024.0</c:v>
                </c:pt>
                <c:pt idx="9">
                  <c:v>19887.0</c:v>
                </c:pt>
                <c:pt idx="10">
                  <c:v>20612.0</c:v>
                </c:pt>
                <c:pt idx="11">
                  <c:v>22287.0</c:v>
                </c:pt>
                <c:pt idx="12">
                  <c:v>21308.0</c:v>
                </c:pt>
                <c:pt idx="13">
                  <c:v>20920.0</c:v>
                </c:pt>
                <c:pt idx="14">
                  <c:v>21152.0</c:v>
                </c:pt>
                <c:pt idx="15">
                  <c:v>20891.0</c:v>
                </c:pt>
                <c:pt idx="16">
                  <c:v>20402.0</c:v>
                </c:pt>
                <c:pt idx="17">
                  <c:v>20000.0</c:v>
                </c:pt>
                <c:pt idx="18">
                  <c:v>20484.0</c:v>
                </c:pt>
                <c:pt idx="19">
                  <c:v>23266.0</c:v>
                </c:pt>
                <c:pt idx="20">
                  <c:v>22588.0</c:v>
                </c:pt>
                <c:pt idx="21">
                  <c:v>20990.0</c:v>
                </c:pt>
                <c:pt idx="22">
                  <c:v>18035.0</c:v>
                </c:pt>
                <c:pt idx="23">
                  <c:v>15600.0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Maio2011!$D$5</c:f>
              <c:strCache>
                <c:ptCount val="1"/>
                <c:pt idx="0">
                  <c:v>3/Mai/2011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Maio2011!$D$7:$D$30</c:f>
              <c:numCache>
                <c:formatCode>#,##0</c:formatCode>
                <c:ptCount val="24"/>
                <c:pt idx="0">
                  <c:v>14600.0</c:v>
                </c:pt>
                <c:pt idx="1">
                  <c:v>14200.0</c:v>
                </c:pt>
                <c:pt idx="2">
                  <c:v>14100.0</c:v>
                </c:pt>
                <c:pt idx="3">
                  <c:v>14000.0</c:v>
                </c:pt>
                <c:pt idx="4">
                  <c:v>13800.0</c:v>
                </c:pt>
                <c:pt idx="5">
                  <c:v>14800.0</c:v>
                </c:pt>
                <c:pt idx="6">
                  <c:v>16700.0</c:v>
                </c:pt>
                <c:pt idx="7">
                  <c:v>18985.0</c:v>
                </c:pt>
                <c:pt idx="8">
                  <c:v>21337.0</c:v>
                </c:pt>
                <c:pt idx="9">
                  <c:v>22005.0</c:v>
                </c:pt>
                <c:pt idx="10">
                  <c:v>21968.0</c:v>
                </c:pt>
                <c:pt idx="11">
                  <c:v>22379.0</c:v>
                </c:pt>
                <c:pt idx="12">
                  <c:v>21817.0</c:v>
                </c:pt>
                <c:pt idx="13">
                  <c:v>20686.0</c:v>
                </c:pt>
                <c:pt idx="14">
                  <c:v>21785.0</c:v>
                </c:pt>
                <c:pt idx="15">
                  <c:v>21109.0</c:v>
                </c:pt>
                <c:pt idx="16">
                  <c:v>20597.0</c:v>
                </c:pt>
                <c:pt idx="17">
                  <c:v>19671.0</c:v>
                </c:pt>
                <c:pt idx="18">
                  <c:v>21456.0</c:v>
                </c:pt>
                <c:pt idx="19">
                  <c:v>23506.0</c:v>
                </c:pt>
                <c:pt idx="20">
                  <c:v>22183.0</c:v>
                </c:pt>
                <c:pt idx="21">
                  <c:v>21185.0</c:v>
                </c:pt>
                <c:pt idx="22">
                  <c:v>16600.0</c:v>
                </c:pt>
                <c:pt idx="23">
                  <c:v>16100.0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Maio2011!$E$5</c:f>
              <c:strCache>
                <c:ptCount val="1"/>
                <c:pt idx="0">
                  <c:v>4/Mai/2011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Maio2011!$E$7:$E$30</c:f>
              <c:numCache>
                <c:formatCode>#,##0</c:formatCode>
                <c:ptCount val="24"/>
                <c:pt idx="0">
                  <c:v>14800.0</c:v>
                </c:pt>
                <c:pt idx="1">
                  <c:v>14500.0</c:v>
                </c:pt>
                <c:pt idx="2">
                  <c:v>14200.0</c:v>
                </c:pt>
                <c:pt idx="3">
                  <c:v>14200.0</c:v>
                </c:pt>
                <c:pt idx="4">
                  <c:v>14100.0</c:v>
                </c:pt>
                <c:pt idx="5">
                  <c:v>15000.0</c:v>
                </c:pt>
                <c:pt idx="6">
                  <c:v>17100.0</c:v>
                </c:pt>
                <c:pt idx="7">
                  <c:v>18866.0</c:v>
                </c:pt>
                <c:pt idx="8">
                  <c:v>21262.0</c:v>
                </c:pt>
                <c:pt idx="9">
                  <c:v>22085.0</c:v>
                </c:pt>
                <c:pt idx="10">
                  <c:v>22171.0</c:v>
                </c:pt>
                <c:pt idx="11">
                  <c:v>22612.0</c:v>
                </c:pt>
                <c:pt idx="12">
                  <c:v>22017.0</c:v>
                </c:pt>
                <c:pt idx="13">
                  <c:v>21906.0</c:v>
                </c:pt>
                <c:pt idx="14">
                  <c:v>22105.0</c:v>
                </c:pt>
                <c:pt idx="15">
                  <c:v>20900.0</c:v>
                </c:pt>
                <c:pt idx="16">
                  <c:v>20838.0</c:v>
                </c:pt>
                <c:pt idx="17">
                  <c:v>19797.0</c:v>
                </c:pt>
                <c:pt idx="18">
                  <c:v>20216.0</c:v>
                </c:pt>
                <c:pt idx="19">
                  <c:v>23544.0</c:v>
                </c:pt>
                <c:pt idx="20">
                  <c:v>22534.0</c:v>
                </c:pt>
                <c:pt idx="21">
                  <c:v>19950.0</c:v>
                </c:pt>
                <c:pt idx="22">
                  <c:v>16761.0</c:v>
                </c:pt>
                <c:pt idx="23">
                  <c:v>15302.0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Maio2011!$F$5</c:f>
              <c:strCache>
                <c:ptCount val="1"/>
                <c:pt idx="0">
                  <c:v>5/Mai/2011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Maio2011!$F$7:$F$30</c:f>
              <c:numCache>
                <c:formatCode>#,##0</c:formatCode>
                <c:ptCount val="24"/>
                <c:pt idx="0">
                  <c:v>14197.0</c:v>
                </c:pt>
                <c:pt idx="1">
                  <c:v>13792.0</c:v>
                </c:pt>
                <c:pt idx="2">
                  <c:v>13801.0</c:v>
                </c:pt>
                <c:pt idx="3">
                  <c:v>13269.0</c:v>
                </c:pt>
                <c:pt idx="4">
                  <c:v>13391.0</c:v>
                </c:pt>
                <c:pt idx="5">
                  <c:v>15294.0</c:v>
                </c:pt>
                <c:pt idx="6">
                  <c:v>16384.0</c:v>
                </c:pt>
                <c:pt idx="7">
                  <c:v>18702.0</c:v>
                </c:pt>
                <c:pt idx="8">
                  <c:v>19973.0</c:v>
                </c:pt>
                <c:pt idx="9">
                  <c:v>21256.0</c:v>
                </c:pt>
                <c:pt idx="10">
                  <c:v>21053.0</c:v>
                </c:pt>
                <c:pt idx="11">
                  <c:v>22000.0</c:v>
                </c:pt>
                <c:pt idx="12">
                  <c:v>21282.0</c:v>
                </c:pt>
                <c:pt idx="13">
                  <c:v>21144.0</c:v>
                </c:pt>
                <c:pt idx="14">
                  <c:v>21845.0</c:v>
                </c:pt>
                <c:pt idx="15">
                  <c:v>21505.0</c:v>
                </c:pt>
                <c:pt idx="16">
                  <c:v>21327.0</c:v>
                </c:pt>
                <c:pt idx="17">
                  <c:v>20374.0</c:v>
                </c:pt>
                <c:pt idx="18">
                  <c:v>20707.0</c:v>
                </c:pt>
                <c:pt idx="19">
                  <c:v>23106.0</c:v>
                </c:pt>
                <c:pt idx="20">
                  <c:v>23018.0</c:v>
                </c:pt>
                <c:pt idx="21">
                  <c:v>21187.0</c:v>
                </c:pt>
                <c:pt idx="22">
                  <c:v>17760.0</c:v>
                </c:pt>
                <c:pt idx="23">
                  <c:v>17000.0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Maio2011!$J$5</c:f>
              <c:strCache>
                <c:ptCount val="1"/>
                <c:pt idx="0">
                  <c:v>9/Mai/2011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Maio2011!$J$7:$J$30</c:f>
              <c:numCache>
                <c:formatCode>#,##0</c:formatCode>
                <c:ptCount val="24"/>
                <c:pt idx="0">
                  <c:v>13533.0</c:v>
                </c:pt>
                <c:pt idx="1">
                  <c:v>13752.0</c:v>
                </c:pt>
                <c:pt idx="2">
                  <c:v>13447.0</c:v>
                </c:pt>
                <c:pt idx="3">
                  <c:v>13449.0</c:v>
                </c:pt>
                <c:pt idx="4">
                  <c:v>13337.0</c:v>
                </c:pt>
                <c:pt idx="5">
                  <c:v>13848.0</c:v>
                </c:pt>
                <c:pt idx="6">
                  <c:v>16833.0</c:v>
                </c:pt>
                <c:pt idx="7">
                  <c:v>16623.0</c:v>
                </c:pt>
                <c:pt idx="8">
                  <c:v>20788.0</c:v>
                </c:pt>
                <c:pt idx="9">
                  <c:v>21714.0</c:v>
                </c:pt>
                <c:pt idx="10">
                  <c:v>21879.0</c:v>
                </c:pt>
                <c:pt idx="11">
                  <c:v>23110.0</c:v>
                </c:pt>
                <c:pt idx="12">
                  <c:v>21127.0</c:v>
                </c:pt>
                <c:pt idx="13">
                  <c:v>21103.0</c:v>
                </c:pt>
                <c:pt idx="14">
                  <c:v>21684.0</c:v>
                </c:pt>
                <c:pt idx="15">
                  <c:v>21772.0</c:v>
                </c:pt>
                <c:pt idx="16">
                  <c:v>20801.0</c:v>
                </c:pt>
                <c:pt idx="17">
                  <c:v>18897.0</c:v>
                </c:pt>
                <c:pt idx="18">
                  <c:v>18840.0</c:v>
                </c:pt>
                <c:pt idx="19">
                  <c:v>20117.0</c:v>
                </c:pt>
                <c:pt idx="20">
                  <c:v>19767.0</c:v>
                </c:pt>
                <c:pt idx="21">
                  <c:v>19841.0</c:v>
                </c:pt>
                <c:pt idx="22">
                  <c:v>18808.0</c:v>
                </c:pt>
                <c:pt idx="23">
                  <c:v>15634.0</c:v>
                </c:pt>
              </c:numCache>
            </c:numRef>
          </c:val>
          <c:smooth val="0"/>
        </c:ser>
        <c:ser>
          <c:idx val="6"/>
          <c:order val="5"/>
          <c:tx>
            <c:strRef>
              <c:f>Maio2011!$K$5</c:f>
              <c:strCache>
                <c:ptCount val="1"/>
                <c:pt idx="0">
                  <c:v>10/Mai/2011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Maio2011!$K$7:$K$30</c:f>
              <c:numCache>
                <c:formatCode>#,##0</c:formatCode>
                <c:ptCount val="24"/>
                <c:pt idx="0">
                  <c:v>14462.0</c:v>
                </c:pt>
                <c:pt idx="1">
                  <c:v>13977.0</c:v>
                </c:pt>
                <c:pt idx="2">
                  <c:v>13512.0</c:v>
                </c:pt>
                <c:pt idx="3">
                  <c:v>14012.0</c:v>
                </c:pt>
                <c:pt idx="4">
                  <c:v>13898.0</c:v>
                </c:pt>
                <c:pt idx="5">
                  <c:v>14928.0</c:v>
                </c:pt>
                <c:pt idx="6">
                  <c:v>15111.0</c:v>
                </c:pt>
                <c:pt idx="7">
                  <c:v>18885.0</c:v>
                </c:pt>
                <c:pt idx="8">
                  <c:v>20821.0</c:v>
                </c:pt>
                <c:pt idx="9">
                  <c:v>22082.0</c:v>
                </c:pt>
                <c:pt idx="10">
                  <c:v>22579.0</c:v>
                </c:pt>
                <c:pt idx="11">
                  <c:v>22286.0</c:v>
                </c:pt>
                <c:pt idx="12">
                  <c:v>21155.0</c:v>
                </c:pt>
                <c:pt idx="13">
                  <c:v>20374.0</c:v>
                </c:pt>
                <c:pt idx="14">
                  <c:v>21712.0</c:v>
                </c:pt>
                <c:pt idx="15">
                  <c:v>21389.0</c:v>
                </c:pt>
                <c:pt idx="16">
                  <c:v>20700.0</c:v>
                </c:pt>
                <c:pt idx="17">
                  <c:v>19582.0</c:v>
                </c:pt>
                <c:pt idx="18">
                  <c:v>23715.0</c:v>
                </c:pt>
                <c:pt idx="19">
                  <c:v>22308.0</c:v>
                </c:pt>
                <c:pt idx="20">
                  <c:v>20024.0</c:v>
                </c:pt>
                <c:pt idx="21">
                  <c:v>20732.0</c:v>
                </c:pt>
                <c:pt idx="22">
                  <c:v>17504.0</c:v>
                </c:pt>
                <c:pt idx="23">
                  <c:v>15717.0</c:v>
                </c:pt>
              </c:numCache>
            </c:numRef>
          </c:val>
          <c:smooth val="0"/>
        </c:ser>
        <c:ser>
          <c:idx val="9"/>
          <c:order val="6"/>
          <c:tx>
            <c:strRef>
              <c:f>Maio2011!$N$5</c:f>
              <c:strCache>
                <c:ptCount val="1"/>
                <c:pt idx="0">
                  <c:v>13/Mai/2011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Maio2011!$N$7:$N$30</c:f>
              <c:numCache>
                <c:formatCode>#,##0</c:formatCode>
                <c:ptCount val="24"/>
                <c:pt idx="0">
                  <c:v>14680.0</c:v>
                </c:pt>
                <c:pt idx="1">
                  <c:v>13982.0</c:v>
                </c:pt>
                <c:pt idx="2">
                  <c:v>13768.0</c:v>
                </c:pt>
                <c:pt idx="3">
                  <c:v>13773.0</c:v>
                </c:pt>
                <c:pt idx="4">
                  <c:v>13570.0</c:v>
                </c:pt>
                <c:pt idx="5">
                  <c:v>15599.0</c:v>
                </c:pt>
                <c:pt idx="6">
                  <c:v>16379.0</c:v>
                </c:pt>
                <c:pt idx="7">
                  <c:v>17380.0</c:v>
                </c:pt>
                <c:pt idx="8">
                  <c:v>20701.0</c:v>
                </c:pt>
                <c:pt idx="9">
                  <c:v>21206.0</c:v>
                </c:pt>
                <c:pt idx="10">
                  <c:v>21608.0</c:v>
                </c:pt>
                <c:pt idx="11">
                  <c:v>22089.0</c:v>
                </c:pt>
                <c:pt idx="12">
                  <c:v>21354.0</c:v>
                </c:pt>
                <c:pt idx="13">
                  <c:v>20452.0</c:v>
                </c:pt>
                <c:pt idx="14">
                  <c:v>20903.0</c:v>
                </c:pt>
                <c:pt idx="15">
                  <c:v>19696.0</c:v>
                </c:pt>
                <c:pt idx="16">
                  <c:v>20044.0</c:v>
                </c:pt>
                <c:pt idx="17">
                  <c:v>19442.0</c:v>
                </c:pt>
                <c:pt idx="18">
                  <c:v>20419.0</c:v>
                </c:pt>
                <c:pt idx="19">
                  <c:v>23231.0</c:v>
                </c:pt>
                <c:pt idx="20">
                  <c:v>22917.0</c:v>
                </c:pt>
                <c:pt idx="21">
                  <c:v>20810.0</c:v>
                </c:pt>
                <c:pt idx="22">
                  <c:v>18058.0</c:v>
                </c:pt>
                <c:pt idx="23">
                  <c:v>14939.0</c:v>
                </c:pt>
              </c:numCache>
            </c:numRef>
          </c:val>
          <c:smooth val="0"/>
        </c:ser>
        <c:ser>
          <c:idx val="10"/>
          <c:order val="7"/>
          <c:tx>
            <c:strRef>
              <c:f>Maio2011!$Q$5</c:f>
              <c:strCache>
                <c:ptCount val="1"/>
                <c:pt idx="0">
                  <c:v>16/Mai/2011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Maio2011!$Q$7:$Q$30</c:f>
              <c:numCache>
                <c:formatCode>#,##0</c:formatCode>
                <c:ptCount val="24"/>
                <c:pt idx="0">
                  <c:v>14162.0</c:v>
                </c:pt>
                <c:pt idx="1">
                  <c:v>13643.0</c:v>
                </c:pt>
                <c:pt idx="2">
                  <c:v>13276.0</c:v>
                </c:pt>
                <c:pt idx="3">
                  <c:v>13266.0</c:v>
                </c:pt>
                <c:pt idx="4">
                  <c:v>13484.0</c:v>
                </c:pt>
                <c:pt idx="5">
                  <c:v>14386.0</c:v>
                </c:pt>
                <c:pt idx="6">
                  <c:v>16576.0</c:v>
                </c:pt>
                <c:pt idx="7">
                  <c:v>18591.0</c:v>
                </c:pt>
                <c:pt idx="8">
                  <c:v>21293.0</c:v>
                </c:pt>
                <c:pt idx="9">
                  <c:v>22644.0</c:v>
                </c:pt>
                <c:pt idx="10">
                  <c:v>21695.0</c:v>
                </c:pt>
                <c:pt idx="11">
                  <c:v>22399.0</c:v>
                </c:pt>
                <c:pt idx="12">
                  <c:v>21872.0</c:v>
                </c:pt>
                <c:pt idx="13">
                  <c:v>21487.0</c:v>
                </c:pt>
                <c:pt idx="14">
                  <c:v>21926.0</c:v>
                </c:pt>
                <c:pt idx="15">
                  <c:v>21535.0</c:v>
                </c:pt>
                <c:pt idx="16">
                  <c:v>21021.0</c:v>
                </c:pt>
                <c:pt idx="17">
                  <c:v>20852.0</c:v>
                </c:pt>
                <c:pt idx="18">
                  <c:v>22033.0</c:v>
                </c:pt>
                <c:pt idx="19">
                  <c:v>23349.0</c:v>
                </c:pt>
                <c:pt idx="20">
                  <c:v>22725.0</c:v>
                </c:pt>
                <c:pt idx="21">
                  <c:v>20987.0</c:v>
                </c:pt>
                <c:pt idx="22">
                  <c:v>17430.0</c:v>
                </c:pt>
                <c:pt idx="23">
                  <c:v>14900.0</c:v>
                </c:pt>
              </c:numCache>
            </c:numRef>
          </c:val>
          <c:smooth val="0"/>
        </c:ser>
        <c:ser>
          <c:idx val="11"/>
          <c:order val="8"/>
          <c:tx>
            <c:strRef>
              <c:f>Maio2011!$R$5</c:f>
              <c:strCache>
                <c:ptCount val="1"/>
                <c:pt idx="0">
                  <c:v>17/Mai/2011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Maio2011!$R$7:$R$30</c:f>
              <c:numCache>
                <c:formatCode>#,##0</c:formatCode>
                <c:ptCount val="24"/>
                <c:pt idx="0">
                  <c:v>14700.0</c:v>
                </c:pt>
                <c:pt idx="1">
                  <c:v>14400.0</c:v>
                </c:pt>
                <c:pt idx="2">
                  <c:v>14100.0</c:v>
                </c:pt>
                <c:pt idx="3">
                  <c:v>13900.0</c:v>
                </c:pt>
                <c:pt idx="4">
                  <c:v>14100.0</c:v>
                </c:pt>
                <c:pt idx="5">
                  <c:v>15200.0</c:v>
                </c:pt>
                <c:pt idx="6">
                  <c:v>17520.0</c:v>
                </c:pt>
                <c:pt idx="7">
                  <c:v>18957.0</c:v>
                </c:pt>
                <c:pt idx="8">
                  <c:v>21725.0</c:v>
                </c:pt>
                <c:pt idx="9">
                  <c:v>22279.0</c:v>
                </c:pt>
                <c:pt idx="10">
                  <c:v>22660.0</c:v>
                </c:pt>
                <c:pt idx="11">
                  <c:v>23379.0</c:v>
                </c:pt>
                <c:pt idx="12">
                  <c:v>22538.0</c:v>
                </c:pt>
                <c:pt idx="13">
                  <c:v>21939.0</c:v>
                </c:pt>
                <c:pt idx="14">
                  <c:v>22266.0</c:v>
                </c:pt>
                <c:pt idx="15">
                  <c:v>21582.0</c:v>
                </c:pt>
                <c:pt idx="16">
                  <c:v>20952.0</c:v>
                </c:pt>
                <c:pt idx="17">
                  <c:v>19808.0</c:v>
                </c:pt>
                <c:pt idx="18">
                  <c:v>21621.0</c:v>
                </c:pt>
                <c:pt idx="19">
                  <c:v>22916.0</c:v>
                </c:pt>
                <c:pt idx="20">
                  <c:v>22601.0</c:v>
                </c:pt>
                <c:pt idx="21">
                  <c:v>20779.0</c:v>
                </c:pt>
                <c:pt idx="22">
                  <c:v>17655.0</c:v>
                </c:pt>
                <c:pt idx="23">
                  <c:v>15900.0</c:v>
                </c:pt>
              </c:numCache>
            </c:numRef>
          </c:val>
          <c:smooth val="0"/>
        </c:ser>
        <c:ser>
          <c:idx val="12"/>
          <c:order val="9"/>
          <c:tx>
            <c:strRef>
              <c:f>Maio2011!$S$5</c:f>
              <c:strCache>
                <c:ptCount val="1"/>
                <c:pt idx="0">
                  <c:v>18/Mai/2011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Maio2011!$S$7:$S$30</c:f>
              <c:numCache>
                <c:formatCode>#,##0</c:formatCode>
                <c:ptCount val="24"/>
                <c:pt idx="0">
                  <c:v>14700.0</c:v>
                </c:pt>
                <c:pt idx="1">
                  <c:v>14300.0</c:v>
                </c:pt>
                <c:pt idx="2">
                  <c:v>13900.0</c:v>
                </c:pt>
                <c:pt idx="3">
                  <c:v>14000.0</c:v>
                </c:pt>
                <c:pt idx="4">
                  <c:v>13900.0</c:v>
                </c:pt>
                <c:pt idx="5">
                  <c:v>15000.0</c:v>
                </c:pt>
                <c:pt idx="6">
                  <c:v>16917.0</c:v>
                </c:pt>
                <c:pt idx="7">
                  <c:v>19683.0</c:v>
                </c:pt>
                <c:pt idx="8">
                  <c:v>21692.0</c:v>
                </c:pt>
                <c:pt idx="9">
                  <c:v>22919.0</c:v>
                </c:pt>
                <c:pt idx="10">
                  <c:v>22280.0</c:v>
                </c:pt>
                <c:pt idx="11">
                  <c:v>22705.0</c:v>
                </c:pt>
                <c:pt idx="12">
                  <c:v>22392.0</c:v>
                </c:pt>
                <c:pt idx="13">
                  <c:v>21806.0</c:v>
                </c:pt>
                <c:pt idx="14">
                  <c:v>22229.0</c:v>
                </c:pt>
                <c:pt idx="15">
                  <c:v>21389.0</c:v>
                </c:pt>
                <c:pt idx="16">
                  <c:v>21886.0</c:v>
                </c:pt>
                <c:pt idx="17">
                  <c:v>21080.0</c:v>
                </c:pt>
                <c:pt idx="18">
                  <c:v>21447.0</c:v>
                </c:pt>
                <c:pt idx="19">
                  <c:v>23715.0</c:v>
                </c:pt>
                <c:pt idx="20">
                  <c:v>22978.0</c:v>
                </c:pt>
                <c:pt idx="21">
                  <c:v>21032.0</c:v>
                </c:pt>
                <c:pt idx="22">
                  <c:v>18153.0</c:v>
                </c:pt>
                <c:pt idx="23">
                  <c:v>16500.0</c:v>
                </c:pt>
              </c:numCache>
            </c:numRef>
          </c:val>
          <c:smooth val="0"/>
        </c:ser>
        <c:ser>
          <c:idx val="15"/>
          <c:order val="10"/>
          <c:tx>
            <c:strRef>
              <c:f>Maio2011!$X$5</c:f>
              <c:strCache>
                <c:ptCount val="1"/>
                <c:pt idx="0">
                  <c:v>23/Mai/2011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Maio2011!$X$7:$X$30</c:f>
              <c:numCache>
                <c:formatCode>#,##0</c:formatCode>
                <c:ptCount val="24"/>
                <c:pt idx="0">
                  <c:v>14800.0</c:v>
                </c:pt>
                <c:pt idx="1">
                  <c:v>14300.0</c:v>
                </c:pt>
                <c:pt idx="2">
                  <c:v>14100.0</c:v>
                </c:pt>
                <c:pt idx="3">
                  <c:v>13800.0</c:v>
                </c:pt>
                <c:pt idx="4">
                  <c:v>14000.0</c:v>
                </c:pt>
                <c:pt idx="5">
                  <c:v>14300.0</c:v>
                </c:pt>
                <c:pt idx="6">
                  <c:v>14900.0</c:v>
                </c:pt>
                <c:pt idx="7">
                  <c:v>17764.0</c:v>
                </c:pt>
                <c:pt idx="8">
                  <c:v>20186.0</c:v>
                </c:pt>
                <c:pt idx="9">
                  <c:v>21012.0</c:v>
                </c:pt>
                <c:pt idx="10">
                  <c:v>21968.0</c:v>
                </c:pt>
                <c:pt idx="11">
                  <c:v>22881.0</c:v>
                </c:pt>
                <c:pt idx="12">
                  <c:v>21786.0</c:v>
                </c:pt>
                <c:pt idx="13">
                  <c:v>20132.0</c:v>
                </c:pt>
                <c:pt idx="14">
                  <c:v>20725.0</c:v>
                </c:pt>
                <c:pt idx="15">
                  <c:v>21058.0</c:v>
                </c:pt>
                <c:pt idx="16">
                  <c:v>19870.0</c:v>
                </c:pt>
                <c:pt idx="17">
                  <c:v>18696.0</c:v>
                </c:pt>
                <c:pt idx="18">
                  <c:v>19722.0</c:v>
                </c:pt>
                <c:pt idx="19">
                  <c:v>22616.0</c:v>
                </c:pt>
                <c:pt idx="20">
                  <c:v>22007.0</c:v>
                </c:pt>
                <c:pt idx="21">
                  <c:v>20338.0</c:v>
                </c:pt>
                <c:pt idx="22">
                  <c:v>16800.0</c:v>
                </c:pt>
                <c:pt idx="23">
                  <c:v>15200.0</c:v>
                </c:pt>
              </c:numCache>
            </c:numRef>
          </c:val>
          <c:smooth val="0"/>
        </c:ser>
        <c:ser>
          <c:idx val="16"/>
          <c:order val="11"/>
          <c:tx>
            <c:strRef>
              <c:f>Maio2011!$Y$5</c:f>
              <c:strCache>
                <c:ptCount val="1"/>
                <c:pt idx="0">
                  <c:v>24/Mai/2011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Maio2011!$Y$7:$Y$30</c:f>
              <c:numCache>
                <c:formatCode>#,##0</c:formatCode>
                <c:ptCount val="24"/>
                <c:pt idx="0">
                  <c:v>13862.0</c:v>
                </c:pt>
                <c:pt idx="1">
                  <c:v>12877.0</c:v>
                </c:pt>
                <c:pt idx="2">
                  <c:v>12814.0</c:v>
                </c:pt>
                <c:pt idx="3">
                  <c:v>12688.0</c:v>
                </c:pt>
                <c:pt idx="4">
                  <c:v>12679.0</c:v>
                </c:pt>
                <c:pt idx="5">
                  <c:v>13702.0</c:v>
                </c:pt>
                <c:pt idx="6">
                  <c:v>15367.0</c:v>
                </c:pt>
                <c:pt idx="7">
                  <c:v>17561.0</c:v>
                </c:pt>
                <c:pt idx="8">
                  <c:v>20268.0</c:v>
                </c:pt>
                <c:pt idx="9">
                  <c:v>20747.0</c:v>
                </c:pt>
                <c:pt idx="10">
                  <c:v>21287.0</c:v>
                </c:pt>
                <c:pt idx="11">
                  <c:v>22287.0</c:v>
                </c:pt>
                <c:pt idx="12">
                  <c:v>21336.0</c:v>
                </c:pt>
                <c:pt idx="13">
                  <c:v>20620.0</c:v>
                </c:pt>
                <c:pt idx="14">
                  <c:v>20812.0</c:v>
                </c:pt>
                <c:pt idx="15">
                  <c:v>20442.0</c:v>
                </c:pt>
                <c:pt idx="16">
                  <c:v>19850.0</c:v>
                </c:pt>
                <c:pt idx="17">
                  <c:v>18905.0</c:v>
                </c:pt>
                <c:pt idx="18">
                  <c:v>20040.0</c:v>
                </c:pt>
                <c:pt idx="19">
                  <c:v>22627.0</c:v>
                </c:pt>
                <c:pt idx="20">
                  <c:v>21662.0</c:v>
                </c:pt>
                <c:pt idx="21">
                  <c:v>20078.0</c:v>
                </c:pt>
                <c:pt idx="22">
                  <c:v>16943.0</c:v>
                </c:pt>
                <c:pt idx="23">
                  <c:v>15400.0</c:v>
                </c:pt>
              </c:numCache>
            </c:numRef>
          </c:val>
          <c:smooth val="0"/>
        </c:ser>
        <c:ser>
          <c:idx val="18"/>
          <c:order val="12"/>
          <c:tx>
            <c:strRef>
              <c:f>Maio2011!$AA$5</c:f>
              <c:strCache>
                <c:ptCount val="1"/>
                <c:pt idx="0">
                  <c:v>26/Mai/2011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Maio2011!$AA$7:$AA$30</c:f>
              <c:numCache>
                <c:formatCode>#,##0</c:formatCode>
                <c:ptCount val="24"/>
                <c:pt idx="0">
                  <c:v>14100.0</c:v>
                </c:pt>
                <c:pt idx="1">
                  <c:v>13300.0</c:v>
                </c:pt>
                <c:pt idx="2">
                  <c:v>13200.0</c:v>
                </c:pt>
                <c:pt idx="3">
                  <c:v>12900.0</c:v>
                </c:pt>
                <c:pt idx="4">
                  <c:v>12900.0</c:v>
                </c:pt>
                <c:pt idx="5">
                  <c:v>13800.0</c:v>
                </c:pt>
                <c:pt idx="6">
                  <c:v>15400.0</c:v>
                </c:pt>
                <c:pt idx="7">
                  <c:v>18493.0</c:v>
                </c:pt>
                <c:pt idx="8">
                  <c:v>20683.0</c:v>
                </c:pt>
                <c:pt idx="9">
                  <c:v>21266.0</c:v>
                </c:pt>
                <c:pt idx="10">
                  <c:v>20141.0</c:v>
                </c:pt>
                <c:pt idx="11">
                  <c:v>22282.0</c:v>
                </c:pt>
                <c:pt idx="12">
                  <c:v>21379.0</c:v>
                </c:pt>
                <c:pt idx="13">
                  <c:v>20591.0</c:v>
                </c:pt>
                <c:pt idx="14">
                  <c:v>21091.0</c:v>
                </c:pt>
                <c:pt idx="15">
                  <c:v>20389.0</c:v>
                </c:pt>
                <c:pt idx="16">
                  <c:v>20171.0</c:v>
                </c:pt>
                <c:pt idx="17">
                  <c:v>18773.0</c:v>
                </c:pt>
                <c:pt idx="18">
                  <c:v>19882.0</c:v>
                </c:pt>
                <c:pt idx="19">
                  <c:v>22494.0</c:v>
                </c:pt>
                <c:pt idx="20">
                  <c:v>21110.0</c:v>
                </c:pt>
                <c:pt idx="21">
                  <c:v>19427.0</c:v>
                </c:pt>
                <c:pt idx="22">
                  <c:v>16227.0</c:v>
                </c:pt>
                <c:pt idx="23">
                  <c:v>14700.0</c:v>
                </c:pt>
              </c:numCache>
            </c:numRef>
          </c:val>
          <c:smooth val="0"/>
        </c:ser>
        <c:ser>
          <c:idx val="22"/>
          <c:order val="13"/>
          <c:tx>
            <c:strRef>
              <c:f>Maio2011!$AP$4:$AP$5</c:f>
              <c:strCache>
                <c:ptCount val="1"/>
                <c:pt idx="0">
                  <c:v>Máxima dias Semana</c:v>
                </c:pt>
              </c:strCache>
            </c:strRef>
          </c:tx>
          <c:val>
            <c:numRef>
              <c:f>Maio2011!$AP$7:$AP$30</c:f>
              <c:numCache>
                <c:formatCode>#,##0</c:formatCode>
                <c:ptCount val="24"/>
                <c:pt idx="0">
                  <c:v>15100.0</c:v>
                </c:pt>
                <c:pt idx="1">
                  <c:v>14900.0</c:v>
                </c:pt>
                <c:pt idx="2">
                  <c:v>14996.0</c:v>
                </c:pt>
                <c:pt idx="3">
                  <c:v>14200.0</c:v>
                </c:pt>
                <c:pt idx="4">
                  <c:v>14100.0</c:v>
                </c:pt>
                <c:pt idx="5">
                  <c:v>15599.0</c:v>
                </c:pt>
                <c:pt idx="6">
                  <c:v>17520.0</c:v>
                </c:pt>
                <c:pt idx="7">
                  <c:v>19683.0</c:v>
                </c:pt>
                <c:pt idx="8">
                  <c:v>22419.0</c:v>
                </c:pt>
                <c:pt idx="9">
                  <c:v>23239.0</c:v>
                </c:pt>
                <c:pt idx="10">
                  <c:v>23551.0</c:v>
                </c:pt>
                <c:pt idx="11">
                  <c:v>23696.0</c:v>
                </c:pt>
                <c:pt idx="12">
                  <c:v>23632.0</c:v>
                </c:pt>
                <c:pt idx="13">
                  <c:v>21939.0</c:v>
                </c:pt>
                <c:pt idx="14">
                  <c:v>22266.0</c:v>
                </c:pt>
                <c:pt idx="15">
                  <c:v>21784.0</c:v>
                </c:pt>
                <c:pt idx="16">
                  <c:v>21886.0</c:v>
                </c:pt>
                <c:pt idx="17">
                  <c:v>21080.0</c:v>
                </c:pt>
                <c:pt idx="18">
                  <c:v>23715.0</c:v>
                </c:pt>
                <c:pt idx="19">
                  <c:v>23715.0</c:v>
                </c:pt>
                <c:pt idx="20">
                  <c:v>23433.0</c:v>
                </c:pt>
                <c:pt idx="21">
                  <c:v>22183.0</c:v>
                </c:pt>
                <c:pt idx="22">
                  <c:v>19419.0</c:v>
                </c:pt>
                <c:pt idx="23">
                  <c:v>17000.0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9445816"/>
        <c:axId val="-2059443016"/>
      </c:lineChart>
      <c:catAx>
        <c:axId val="-2059445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59443016"/>
        <c:crosses val="autoZero"/>
        <c:auto val="1"/>
        <c:lblAlgn val="ctr"/>
        <c:lblOffset val="100"/>
        <c:noMultiLvlLbl val="0"/>
      </c:catAx>
      <c:valAx>
        <c:axId val="-20594430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594458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-SABADOS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9"/>
          <c:order val="0"/>
          <c:tx>
            <c:strRef>
              <c:f>Maio2011!$O$5</c:f>
              <c:strCache>
                <c:ptCount val="1"/>
                <c:pt idx="0">
                  <c:v>14/Mai/2011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Maio2011!$O$7:$O$30</c:f>
              <c:numCache>
                <c:formatCode>#,##0</c:formatCode>
                <c:ptCount val="24"/>
                <c:pt idx="0">
                  <c:v>15224.0</c:v>
                </c:pt>
                <c:pt idx="1">
                  <c:v>14589.0</c:v>
                </c:pt>
                <c:pt idx="2">
                  <c:v>14292.0</c:v>
                </c:pt>
                <c:pt idx="3">
                  <c:v>14186.0</c:v>
                </c:pt>
                <c:pt idx="4">
                  <c:v>13977.0</c:v>
                </c:pt>
                <c:pt idx="5">
                  <c:v>14697.0</c:v>
                </c:pt>
                <c:pt idx="6">
                  <c:v>15073.0</c:v>
                </c:pt>
                <c:pt idx="7">
                  <c:v>16053.0</c:v>
                </c:pt>
                <c:pt idx="8">
                  <c:v>17410.0</c:v>
                </c:pt>
                <c:pt idx="9">
                  <c:v>18738.0</c:v>
                </c:pt>
                <c:pt idx="10">
                  <c:v>18626.0</c:v>
                </c:pt>
                <c:pt idx="11">
                  <c:v>18820.0</c:v>
                </c:pt>
                <c:pt idx="12">
                  <c:v>19120.0</c:v>
                </c:pt>
                <c:pt idx="13">
                  <c:v>18632.0</c:v>
                </c:pt>
                <c:pt idx="14">
                  <c:v>18220.0</c:v>
                </c:pt>
                <c:pt idx="15">
                  <c:v>17810.0</c:v>
                </c:pt>
                <c:pt idx="16">
                  <c:v>17413.0</c:v>
                </c:pt>
                <c:pt idx="17">
                  <c:v>17398.0</c:v>
                </c:pt>
                <c:pt idx="18">
                  <c:v>19461.0</c:v>
                </c:pt>
                <c:pt idx="19">
                  <c:v>22288.0</c:v>
                </c:pt>
                <c:pt idx="20">
                  <c:v>21491.0</c:v>
                </c:pt>
                <c:pt idx="21">
                  <c:v>20216.0</c:v>
                </c:pt>
                <c:pt idx="22">
                  <c:v>18002.0</c:v>
                </c:pt>
                <c:pt idx="23">
                  <c:v>16580.0</c:v>
                </c:pt>
              </c:numCache>
            </c:numRef>
          </c:val>
          <c:smooth val="0"/>
        </c:ser>
        <c:ser>
          <c:idx val="20"/>
          <c:order val="1"/>
          <c:tx>
            <c:strRef>
              <c:f>Maio2011!$V$5</c:f>
              <c:strCache>
                <c:ptCount val="1"/>
                <c:pt idx="0">
                  <c:v>21/Mai/2011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Maio2011!$V$7:$V$30</c:f>
              <c:numCache>
                <c:formatCode>#,##0</c:formatCode>
                <c:ptCount val="24"/>
                <c:pt idx="0">
                  <c:v>14735.0</c:v>
                </c:pt>
                <c:pt idx="1">
                  <c:v>14657.0</c:v>
                </c:pt>
                <c:pt idx="2">
                  <c:v>14240.0</c:v>
                </c:pt>
                <c:pt idx="3">
                  <c:v>14273.0</c:v>
                </c:pt>
                <c:pt idx="4">
                  <c:v>13993.0</c:v>
                </c:pt>
                <c:pt idx="5">
                  <c:v>14399.0</c:v>
                </c:pt>
                <c:pt idx="6">
                  <c:v>15472.0</c:v>
                </c:pt>
                <c:pt idx="7">
                  <c:v>17152.0</c:v>
                </c:pt>
                <c:pt idx="8">
                  <c:v>18052.0</c:v>
                </c:pt>
                <c:pt idx="9">
                  <c:v>18919.0</c:v>
                </c:pt>
                <c:pt idx="10">
                  <c:v>19936.0</c:v>
                </c:pt>
                <c:pt idx="11">
                  <c:v>19720.0</c:v>
                </c:pt>
                <c:pt idx="12">
                  <c:v>19925.0</c:v>
                </c:pt>
                <c:pt idx="13">
                  <c:v>19836.0</c:v>
                </c:pt>
                <c:pt idx="14">
                  <c:v>19121.0</c:v>
                </c:pt>
                <c:pt idx="15">
                  <c:v>18430.0</c:v>
                </c:pt>
                <c:pt idx="16">
                  <c:v>18228.0</c:v>
                </c:pt>
                <c:pt idx="17">
                  <c:v>17770.0</c:v>
                </c:pt>
                <c:pt idx="18">
                  <c:v>19803.0</c:v>
                </c:pt>
                <c:pt idx="19">
                  <c:v>23081.0</c:v>
                </c:pt>
                <c:pt idx="20">
                  <c:v>22346.0</c:v>
                </c:pt>
                <c:pt idx="21">
                  <c:v>20864.0</c:v>
                </c:pt>
                <c:pt idx="22">
                  <c:v>18451.0</c:v>
                </c:pt>
                <c:pt idx="23">
                  <c:v>16943.0</c:v>
                </c:pt>
              </c:numCache>
            </c:numRef>
          </c:val>
          <c:smooth val="0"/>
        </c:ser>
        <c:ser>
          <c:idx val="22"/>
          <c:order val="2"/>
          <c:tx>
            <c:strRef>
              <c:f>Maio2011!$AQ$4:$AQ$5</c:f>
              <c:strCache>
                <c:ptCount val="1"/>
                <c:pt idx="0">
                  <c:v>Máxima Sabads</c:v>
                </c:pt>
              </c:strCache>
            </c:strRef>
          </c:tx>
          <c:val>
            <c:numRef>
              <c:f>Maio2011!$AQ$7:$AQ$30</c:f>
              <c:numCache>
                <c:formatCode>#,##0</c:formatCode>
                <c:ptCount val="24"/>
                <c:pt idx="0">
                  <c:v>15224.0</c:v>
                </c:pt>
                <c:pt idx="1">
                  <c:v>14799.0</c:v>
                </c:pt>
                <c:pt idx="2">
                  <c:v>14292.0</c:v>
                </c:pt>
                <c:pt idx="3">
                  <c:v>14291.0</c:v>
                </c:pt>
                <c:pt idx="4">
                  <c:v>14211.0</c:v>
                </c:pt>
                <c:pt idx="5">
                  <c:v>14697.0</c:v>
                </c:pt>
                <c:pt idx="6">
                  <c:v>15472.0</c:v>
                </c:pt>
                <c:pt idx="7">
                  <c:v>17152.0</c:v>
                </c:pt>
                <c:pt idx="8">
                  <c:v>18052.0</c:v>
                </c:pt>
                <c:pt idx="9">
                  <c:v>18919.0</c:v>
                </c:pt>
                <c:pt idx="10">
                  <c:v>19936.0</c:v>
                </c:pt>
                <c:pt idx="11">
                  <c:v>19720.0</c:v>
                </c:pt>
                <c:pt idx="12">
                  <c:v>19925.0</c:v>
                </c:pt>
                <c:pt idx="13">
                  <c:v>19836.0</c:v>
                </c:pt>
                <c:pt idx="14">
                  <c:v>19121.0</c:v>
                </c:pt>
                <c:pt idx="15">
                  <c:v>18430.0</c:v>
                </c:pt>
                <c:pt idx="16">
                  <c:v>18228.0</c:v>
                </c:pt>
                <c:pt idx="17">
                  <c:v>18510.0</c:v>
                </c:pt>
                <c:pt idx="18">
                  <c:v>19803.0</c:v>
                </c:pt>
                <c:pt idx="19">
                  <c:v>23081.0</c:v>
                </c:pt>
                <c:pt idx="20">
                  <c:v>22890.0</c:v>
                </c:pt>
                <c:pt idx="21">
                  <c:v>20864.0</c:v>
                </c:pt>
                <c:pt idx="22">
                  <c:v>18451.0</c:v>
                </c:pt>
                <c:pt idx="23">
                  <c:v>16943.0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Maio2011!$AJ$5</c:f>
              <c:strCache>
                <c:ptCount val="1"/>
                <c:pt idx="0">
                  <c:v>4/Jun/2011</c:v>
                </c:pt>
              </c:strCache>
            </c:strRef>
          </c:tx>
          <c:val>
            <c:numRef>
              <c:f>Maio2011!$AJ$7:$AJ$30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9768744"/>
        <c:axId val="-2059765816"/>
      </c:lineChart>
      <c:catAx>
        <c:axId val="-2059768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59765816"/>
        <c:crosses val="autoZero"/>
        <c:auto val="1"/>
        <c:lblAlgn val="ctr"/>
        <c:lblOffset val="100"/>
        <c:noMultiLvlLbl val="0"/>
      </c:catAx>
      <c:valAx>
        <c:axId val="-20597658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597687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-DOMINGOS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9"/>
          <c:order val="0"/>
          <c:tx>
            <c:strRef>
              <c:f>Maio2011!$P$5</c:f>
              <c:strCache>
                <c:ptCount val="1"/>
                <c:pt idx="0">
                  <c:v>15/Mai/2011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Maio2011!$P$7:$P$30</c:f>
              <c:numCache>
                <c:formatCode>#,##0</c:formatCode>
                <c:ptCount val="24"/>
                <c:pt idx="0">
                  <c:v>15360.0</c:v>
                </c:pt>
                <c:pt idx="1">
                  <c:v>14568.0</c:v>
                </c:pt>
                <c:pt idx="2">
                  <c:v>14147.0</c:v>
                </c:pt>
                <c:pt idx="3">
                  <c:v>13962.0</c:v>
                </c:pt>
                <c:pt idx="4">
                  <c:v>13951.0</c:v>
                </c:pt>
                <c:pt idx="5">
                  <c:v>13931.0</c:v>
                </c:pt>
                <c:pt idx="6">
                  <c:v>13857.0</c:v>
                </c:pt>
                <c:pt idx="7">
                  <c:v>14829.0</c:v>
                </c:pt>
                <c:pt idx="8">
                  <c:v>15987.0</c:v>
                </c:pt>
                <c:pt idx="9">
                  <c:v>17080.0</c:v>
                </c:pt>
                <c:pt idx="10">
                  <c:v>17372.0</c:v>
                </c:pt>
                <c:pt idx="11">
                  <c:v>17775.0</c:v>
                </c:pt>
                <c:pt idx="12">
                  <c:v>17788.0</c:v>
                </c:pt>
                <c:pt idx="13">
                  <c:v>17590.0</c:v>
                </c:pt>
                <c:pt idx="14">
                  <c:v>17300.0</c:v>
                </c:pt>
                <c:pt idx="15">
                  <c:v>16711.0</c:v>
                </c:pt>
                <c:pt idx="16">
                  <c:v>16214.0</c:v>
                </c:pt>
                <c:pt idx="17">
                  <c:v>16094.0</c:v>
                </c:pt>
                <c:pt idx="18">
                  <c:v>17013.0</c:v>
                </c:pt>
                <c:pt idx="19">
                  <c:v>21089.0</c:v>
                </c:pt>
                <c:pt idx="20">
                  <c:v>20753.0</c:v>
                </c:pt>
                <c:pt idx="21">
                  <c:v>19402.0</c:v>
                </c:pt>
                <c:pt idx="22">
                  <c:v>16757.0</c:v>
                </c:pt>
                <c:pt idx="23">
                  <c:v>14947.0</c:v>
                </c:pt>
              </c:numCache>
            </c:numRef>
          </c:val>
          <c:smooth val="0"/>
        </c:ser>
        <c:ser>
          <c:idx val="20"/>
          <c:order val="1"/>
          <c:tx>
            <c:strRef>
              <c:f>Maio2011!$W$5</c:f>
              <c:strCache>
                <c:ptCount val="1"/>
                <c:pt idx="0">
                  <c:v>22/Mai/2011</c:v>
                </c:pt>
              </c:strCache>
            </c:strRef>
          </c:tx>
          <c:cat>
            <c:strRef>
              <c:f>Maio2011!$A$7:$A$30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Maio2011!$W$7:$W$30</c:f>
              <c:numCache>
                <c:formatCode>#,##0</c:formatCode>
                <c:ptCount val="24"/>
                <c:pt idx="0">
                  <c:v>16000.0</c:v>
                </c:pt>
                <c:pt idx="1">
                  <c:v>15400.0</c:v>
                </c:pt>
                <c:pt idx="2">
                  <c:v>14900.0</c:v>
                </c:pt>
                <c:pt idx="3">
                  <c:v>14400.0</c:v>
                </c:pt>
                <c:pt idx="4">
                  <c:v>14100.0</c:v>
                </c:pt>
                <c:pt idx="5">
                  <c:v>13900.0</c:v>
                </c:pt>
                <c:pt idx="6">
                  <c:v>13900.0</c:v>
                </c:pt>
                <c:pt idx="7">
                  <c:v>15000.0</c:v>
                </c:pt>
                <c:pt idx="8">
                  <c:v>16700.0</c:v>
                </c:pt>
                <c:pt idx="9">
                  <c:v>17000.0</c:v>
                </c:pt>
                <c:pt idx="10">
                  <c:v>17700.0</c:v>
                </c:pt>
                <c:pt idx="11">
                  <c:v>17700.0</c:v>
                </c:pt>
                <c:pt idx="12">
                  <c:v>18200.0</c:v>
                </c:pt>
                <c:pt idx="13">
                  <c:v>17800.0</c:v>
                </c:pt>
                <c:pt idx="14">
                  <c:v>17400.0</c:v>
                </c:pt>
                <c:pt idx="15">
                  <c:v>17800.0</c:v>
                </c:pt>
                <c:pt idx="16">
                  <c:v>16932.0</c:v>
                </c:pt>
                <c:pt idx="17">
                  <c:v>17148.0</c:v>
                </c:pt>
                <c:pt idx="18">
                  <c:v>18353.0</c:v>
                </c:pt>
                <c:pt idx="19">
                  <c:v>21909.0</c:v>
                </c:pt>
                <c:pt idx="20">
                  <c:v>21806.0</c:v>
                </c:pt>
                <c:pt idx="21">
                  <c:v>19547.0</c:v>
                </c:pt>
                <c:pt idx="22">
                  <c:v>17300.0</c:v>
                </c:pt>
                <c:pt idx="23">
                  <c:v>15600.0</c:v>
                </c:pt>
              </c:numCache>
            </c:numRef>
          </c:val>
          <c:smooth val="0"/>
        </c:ser>
        <c:ser>
          <c:idx val="22"/>
          <c:order val="2"/>
          <c:tx>
            <c:strRef>
              <c:f>Maio2011!$AR$4:$AR$5</c:f>
              <c:strCache>
                <c:ptCount val="1"/>
                <c:pt idx="0">
                  <c:v>Máxima Domingos</c:v>
                </c:pt>
              </c:strCache>
            </c:strRef>
          </c:tx>
          <c:val>
            <c:numRef>
              <c:f>Maio2011!$AR$7:$AR$30</c:f>
              <c:numCache>
                <c:formatCode>#,##0</c:formatCode>
                <c:ptCount val="24"/>
                <c:pt idx="0">
                  <c:v>16000.0</c:v>
                </c:pt>
                <c:pt idx="1">
                  <c:v>15400.0</c:v>
                </c:pt>
                <c:pt idx="2">
                  <c:v>14900.0</c:v>
                </c:pt>
                <c:pt idx="3">
                  <c:v>14400.0</c:v>
                </c:pt>
                <c:pt idx="4">
                  <c:v>14100.0</c:v>
                </c:pt>
                <c:pt idx="5">
                  <c:v>13931.0</c:v>
                </c:pt>
                <c:pt idx="6">
                  <c:v>13900.0</c:v>
                </c:pt>
                <c:pt idx="7">
                  <c:v>15400.0</c:v>
                </c:pt>
                <c:pt idx="8">
                  <c:v>16700.0</c:v>
                </c:pt>
                <c:pt idx="9">
                  <c:v>17300.0</c:v>
                </c:pt>
                <c:pt idx="10">
                  <c:v>17800.0</c:v>
                </c:pt>
                <c:pt idx="11">
                  <c:v>18000.0</c:v>
                </c:pt>
                <c:pt idx="12">
                  <c:v>18200.0</c:v>
                </c:pt>
                <c:pt idx="13">
                  <c:v>17800.0</c:v>
                </c:pt>
                <c:pt idx="14">
                  <c:v>17400.0</c:v>
                </c:pt>
                <c:pt idx="15">
                  <c:v>17800.0</c:v>
                </c:pt>
                <c:pt idx="16">
                  <c:v>17100.0</c:v>
                </c:pt>
                <c:pt idx="17">
                  <c:v>17270.0</c:v>
                </c:pt>
                <c:pt idx="18">
                  <c:v>19285.0</c:v>
                </c:pt>
                <c:pt idx="19">
                  <c:v>21909.0</c:v>
                </c:pt>
                <c:pt idx="20">
                  <c:v>21806.0</c:v>
                </c:pt>
                <c:pt idx="21">
                  <c:v>19547.0</c:v>
                </c:pt>
                <c:pt idx="22">
                  <c:v>17300.0</c:v>
                </c:pt>
                <c:pt idx="23">
                  <c:v>15600.0</c:v>
                </c:pt>
              </c:numCache>
            </c:numRef>
          </c:val>
          <c:smooth val="0"/>
        </c:ser>
        <c:ser>
          <c:idx val="1"/>
          <c:order val="3"/>
          <c:tx>
            <c:strRef>
              <c:f>Maio2011!$AK$5</c:f>
              <c:strCache>
                <c:ptCount val="1"/>
                <c:pt idx="0">
                  <c:v>5/Jun/2011</c:v>
                </c:pt>
              </c:strCache>
            </c:strRef>
          </c:tx>
          <c:val>
            <c:numRef>
              <c:f>Maio2011!$AK$7:$AK$30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9898824"/>
        <c:axId val="-2059895704"/>
      </c:lineChart>
      <c:catAx>
        <c:axId val="-2059898824"/>
        <c:scaling>
          <c:orientation val="minMax"/>
        </c:scaling>
        <c:delete val="0"/>
        <c:axPos val="b"/>
        <c:majorTickMark val="none"/>
        <c:minorTickMark val="none"/>
        <c:tickLblPos val="nextTo"/>
        <c:crossAx val="-2059895704"/>
        <c:crosses val="autoZero"/>
        <c:auto val="1"/>
        <c:lblAlgn val="ctr"/>
        <c:lblOffset val="100"/>
        <c:noMultiLvlLbl val="0"/>
      </c:catAx>
      <c:valAx>
        <c:axId val="-20598957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598988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Diagrama de Carga- DIAS DE SEMANA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7"/>
          <c:order val="0"/>
          <c:tx>
            <c:strRef>
              <c:f>Max_mensais!$B$5</c:f>
              <c:strCache>
                <c:ptCount val="1"/>
                <c:pt idx="0">
                  <c:v>JUNHO 2010</c:v>
                </c:pt>
              </c:strCache>
            </c:strRef>
          </c:tx>
          <c:val>
            <c:numRef>
              <c:f>Max_mensais!$B$7:$B$30</c:f>
              <c:numCache>
                <c:formatCode>#,##0</c:formatCode>
                <c:ptCount val="24"/>
                <c:pt idx="0">
                  <c:v>15600.0</c:v>
                </c:pt>
                <c:pt idx="1">
                  <c:v>14300.0</c:v>
                </c:pt>
                <c:pt idx="2">
                  <c:v>15000.0</c:v>
                </c:pt>
                <c:pt idx="3">
                  <c:v>14600.0</c:v>
                </c:pt>
                <c:pt idx="4">
                  <c:v>14700.0</c:v>
                </c:pt>
                <c:pt idx="5">
                  <c:v>15300.0</c:v>
                </c:pt>
                <c:pt idx="6">
                  <c:v>17700.0</c:v>
                </c:pt>
                <c:pt idx="7">
                  <c:v>19800.0</c:v>
                </c:pt>
                <c:pt idx="8">
                  <c:v>23100.0</c:v>
                </c:pt>
                <c:pt idx="9">
                  <c:v>23600.0</c:v>
                </c:pt>
                <c:pt idx="10">
                  <c:v>23500.0</c:v>
                </c:pt>
                <c:pt idx="11">
                  <c:v>23400.0</c:v>
                </c:pt>
                <c:pt idx="12">
                  <c:v>23800.0</c:v>
                </c:pt>
                <c:pt idx="13">
                  <c:v>23000.0</c:v>
                </c:pt>
                <c:pt idx="14">
                  <c:v>24000.0</c:v>
                </c:pt>
                <c:pt idx="15">
                  <c:v>23200.0</c:v>
                </c:pt>
                <c:pt idx="16">
                  <c:v>22100.0</c:v>
                </c:pt>
                <c:pt idx="17">
                  <c:v>21100.0</c:v>
                </c:pt>
                <c:pt idx="18">
                  <c:v>20700.0</c:v>
                </c:pt>
                <c:pt idx="19">
                  <c:v>22800.0</c:v>
                </c:pt>
                <c:pt idx="20">
                  <c:v>22400.0</c:v>
                </c:pt>
                <c:pt idx="21">
                  <c:v>21100.0</c:v>
                </c:pt>
                <c:pt idx="22">
                  <c:v>19100.0</c:v>
                </c:pt>
                <c:pt idx="23">
                  <c:v>17800.0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Max_mensais!$E$5</c:f>
              <c:strCache>
                <c:ptCount val="1"/>
                <c:pt idx="0">
                  <c:v>JULHO 2010</c:v>
                </c:pt>
              </c:strCache>
            </c:strRef>
          </c:tx>
          <c:cat>
            <c:strRef>
              <c:f>Max_mensais!$A$7:$A$30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Max_mensais!$E$7:$E$30</c:f>
              <c:numCache>
                <c:formatCode>#,##0</c:formatCode>
                <c:ptCount val="24"/>
                <c:pt idx="0">
                  <c:v>18000.0</c:v>
                </c:pt>
                <c:pt idx="1">
                  <c:v>15600.0</c:v>
                </c:pt>
                <c:pt idx="2">
                  <c:v>15400.0</c:v>
                </c:pt>
                <c:pt idx="3">
                  <c:v>15200.0</c:v>
                </c:pt>
                <c:pt idx="4">
                  <c:v>15200.0</c:v>
                </c:pt>
                <c:pt idx="5">
                  <c:v>17000.0</c:v>
                </c:pt>
                <c:pt idx="6">
                  <c:v>16100.0</c:v>
                </c:pt>
                <c:pt idx="7">
                  <c:v>19700.0</c:v>
                </c:pt>
                <c:pt idx="8">
                  <c:v>24200.0</c:v>
                </c:pt>
                <c:pt idx="9">
                  <c:v>24100.0</c:v>
                </c:pt>
                <c:pt idx="10">
                  <c:v>24500.0</c:v>
                </c:pt>
                <c:pt idx="11">
                  <c:v>25400.0</c:v>
                </c:pt>
                <c:pt idx="12">
                  <c:v>24300.0</c:v>
                </c:pt>
                <c:pt idx="13">
                  <c:v>23600.0</c:v>
                </c:pt>
                <c:pt idx="14">
                  <c:v>24050.0</c:v>
                </c:pt>
                <c:pt idx="15">
                  <c:v>24300.0</c:v>
                </c:pt>
                <c:pt idx="16">
                  <c:v>23200.0</c:v>
                </c:pt>
                <c:pt idx="17">
                  <c:v>22100.0</c:v>
                </c:pt>
                <c:pt idx="18">
                  <c:v>21100.0</c:v>
                </c:pt>
                <c:pt idx="19">
                  <c:v>24100.0</c:v>
                </c:pt>
                <c:pt idx="20">
                  <c:v>22900.0</c:v>
                </c:pt>
                <c:pt idx="21">
                  <c:v>22500.0</c:v>
                </c:pt>
                <c:pt idx="22">
                  <c:v>21300.0</c:v>
                </c:pt>
                <c:pt idx="23">
                  <c:v>17600.0</c:v>
                </c:pt>
              </c:numCache>
            </c:numRef>
          </c:val>
          <c:smooth val="0"/>
        </c:ser>
        <c:ser>
          <c:idx val="1"/>
          <c:order val="2"/>
          <c:tx>
            <c:strRef>
              <c:f>Max_mensais!$H$5</c:f>
              <c:strCache>
                <c:ptCount val="1"/>
                <c:pt idx="0">
                  <c:v>AGOSTO 2010</c:v>
                </c:pt>
              </c:strCache>
            </c:strRef>
          </c:tx>
          <c:cat>
            <c:strRef>
              <c:f>Max_mensais!$A$7:$A$30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Max_mensais!$H$7:$H$30</c:f>
              <c:numCache>
                <c:formatCode>#,##0</c:formatCode>
                <c:ptCount val="24"/>
                <c:pt idx="0">
                  <c:v>16900.0</c:v>
                </c:pt>
                <c:pt idx="1">
                  <c:v>15700.0</c:v>
                </c:pt>
                <c:pt idx="2">
                  <c:v>15500.0</c:v>
                </c:pt>
                <c:pt idx="3">
                  <c:v>15600.0</c:v>
                </c:pt>
                <c:pt idx="4">
                  <c:v>15200.0</c:v>
                </c:pt>
                <c:pt idx="5">
                  <c:v>15600.0</c:v>
                </c:pt>
                <c:pt idx="6">
                  <c:v>16400.0</c:v>
                </c:pt>
                <c:pt idx="7">
                  <c:v>19300.0</c:v>
                </c:pt>
                <c:pt idx="8">
                  <c:v>23500.0</c:v>
                </c:pt>
                <c:pt idx="9">
                  <c:v>24000.0</c:v>
                </c:pt>
                <c:pt idx="10">
                  <c:v>24800.0</c:v>
                </c:pt>
                <c:pt idx="11">
                  <c:v>24400.0</c:v>
                </c:pt>
                <c:pt idx="12">
                  <c:v>23700.0</c:v>
                </c:pt>
                <c:pt idx="13">
                  <c:v>23700.0</c:v>
                </c:pt>
                <c:pt idx="14">
                  <c:v>24100.0</c:v>
                </c:pt>
                <c:pt idx="15">
                  <c:v>23600.0</c:v>
                </c:pt>
                <c:pt idx="16">
                  <c:v>23300.0</c:v>
                </c:pt>
                <c:pt idx="17">
                  <c:v>21400.0</c:v>
                </c:pt>
                <c:pt idx="18">
                  <c:v>23400.0</c:v>
                </c:pt>
                <c:pt idx="19">
                  <c:v>24100.0</c:v>
                </c:pt>
                <c:pt idx="20">
                  <c:v>22500.0</c:v>
                </c:pt>
                <c:pt idx="21">
                  <c:v>21600.0</c:v>
                </c:pt>
                <c:pt idx="22">
                  <c:v>19800.0</c:v>
                </c:pt>
                <c:pt idx="23">
                  <c:v>17900.0</c:v>
                </c:pt>
              </c:numCache>
            </c:numRef>
          </c:val>
          <c:smooth val="0"/>
        </c:ser>
        <c:ser>
          <c:idx val="2"/>
          <c:order val="3"/>
          <c:tx>
            <c:strRef>
              <c:f>Max_mensais!$K$5</c:f>
              <c:strCache>
                <c:ptCount val="1"/>
                <c:pt idx="0">
                  <c:v>SETEMBRO 2010</c:v>
                </c:pt>
              </c:strCache>
            </c:strRef>
          </c:tx>
          <c:cat>
            <c:strRef>
              <c:f>Max_mensais!$A$7:$A$30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Max_mensais!$K$7:$K$30</c:f>
              <c:numCache>
                <c:formatCode>#,##0</c:formatCode>
                <c:ptCount val="24"/>
                <c:pt idx="0">
                  <c:v>16900.0</c:v>
                </c:pt>
                <c:pt idx="1">
                  <c:v>16300.0</c:v>
                </c:pt>
                <c:pt idx="2">
                  <c:v>16000.0</c:v>
                </c:pt>
                <c:pt idx="3">
                  <c:v>15600.0</c:v>
                </c:pt>
                <c:pt idx="4">
                  <c:v>16300.0</c:v>
                </c:pt>
                <c:pt idx="5">
                  <c:v>16400.0</c:v>
                </c:pt>
                <c:pt idx="6">
                  <c:v>17700.0</c:v>
                </c:pt>
                <c:pt idx="7">
                  <c:v>20300.0</c:v>
                </c:pt>
                <c:pt idx="8">
                  <c:v>23900.0</c:v>
                </c:pt>
                <c:pt idx="9">
                  <c:v>24400.0</c:v>
                </c:pt>
                <c:pt idx="10">
                  <c:v>25100.0</c:v>
                </c:pt>
                <c:pt idx="11">
                  <c:v>25100.0</c:v>
                </c:pt>
                <c:pt idx="12">
                  <c:v>24100.0</c:v>
                </c:pt>
                <c:pt idx="13">
                  <c:v>24100.0</c:v>
                </c:pt>
                <c:pt idx="14">
                  <c:v>24800.0</c:v>
                </c:pt>
                <c:pt idx="15">
                  <c:v>23950.0</c:v>
                </c:pt>
                <c:pt idx="16">
                  <c:v>23000.0</c:v>
                </c:pt>
                <c:pt idx="17">
                  <c:v>21900.0</c:v>
                </c:pt>
                <c:pt idx="18">
                  <c:v>24100.0</c:v>
                </c:pt>
                <c:pt idx="19">
                  <c:v>23900.0</c:v>
                </c:pt>
                <c:pt idx="20">
                  <c:v>23300.0</c:v>
                </c:pt>
                <c:pt idx="21">
                  <c:v>22600.0</c:v>
                </c:pt>
                <c:pt idx="22">
                  <c:v>20400.0</c:v>
                </c:pt>
                <c:pt idx="23">
                  <c:v>18200.0</c:v>
                </c:pt>
              </c:numCache>
            </c:numRef>
          </c:val>
          <c:smooth val="0"/>
        </c:ser>
        <c:ser>
          <c:idx val="3"/>
          <c:order val="4"/>
          <c:tx>
            <c:strRef>
              <c:f>Max_mensais!$N$5</c:f>
              <c:strCache>
                <c:ptCount val="1"/>
                <c:pt idx="0">
                  <c:v>OUTUBRO 2010</c:v>
                </c:pt>
              </c:strCache>
            </c:strRef>
          </c:tx>
          <c:cat>
            <c:strRef>
              <c:f>Max_mensais!$A$7:$A$30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Max_mensais!$N$7:$N$30</c:f>
              <c:numCache>
                <c:formatCode>#,##0</c:formatCode>
                <c:ptCount val="24"/>
                <c:pt idx="0">
                  <c:v>16600.0</c:v>
                </c:pt>
                <c:pt idx="1">
                  <c:v>16100.0</c:v>
                </c:pt>
                <c:pt idx="2">
                  <c:v>15700.0</c:v>
                </c:pt>
                <c:pt idx="3">
                  <c:v>15500.0</c:v>
                </c:pt>
                <c:pt idx="4">
                  <c:v>15600.0</c:v>
                </c:pt>
                <c:pt idx="5">
                  <c:v>16100.0</c:v>
                </c:pt>
                <c:pt idx="6">
                  <c:v>17500.0</c:v>
                </c:pt>
                <c:pt idx="7">
                  <c:v>21100.0</c:v>
                </c:pt>
                <c:pt idx="8">
                  <c:v>25000.0</c:v>
                </c:pt>
                <c:pt idx="9">
                  <c:v>25000.0</c:v>
                </c:pt>
                <c:pt idx="10">
                  <c:v>25100.0</c:v>
                </c:pt>
                <c:pt idx="11">
                  <c:v>24800.0</c:v>
                </c:pt>
                <c:pt idx="12">
                  <c:v>24700.0</c:v>
                </c:pt>
                <c:pt idx="13">
                  <c:v>24600.0</c:v>
                </c:pt>
                <c:pt idx="14">
                  <c:v>24400.0</c:v>
                </c:pt>
                <c:pt idx="15">
                  <c:v>24200.0</c:v>
                </c:pt>
                <c:pt idx="16">
                  <c:v>23700.0</c:v>
                </c:pt>
                <c:pt idx="17">
                  <c:v>23200.0</c:v>
                </c:pt>
                <c:pt idx="18">
                  <c:v>24300.0</c:v>
                </c:pt>
                <c:pt idx="19">
                  <c:v>24000.0</c:v>
                </c:pt>
                <c:pt idx="20">
                  <c:v>24200.0</c:v>
                </c:pt>
                <c:pt idx="21">
                  <c:v>22200.0</c:v>
                </c:pt>
                <c:pt idx="22">
                  <c:v>20900.0</c:v>
                </c:pt>
                <c:pt idx="23">
                  <c:v>18900.0</c:v>
                </c:pt>
              </c:numCache>
            </c:numRef>
          </c:val>
          <c:smooth val="0"/>
        </c:ser>
        <c:ser>
          <c:idx val="4"/>
          <c:order val="5"/>
          <c:tx>
            <c:strRef>
              <c:f>Max_mensais!$Q$5</c:f>
              <c:strCache>
                <c:ptCount val="1"/>
                <c:pt idx="0">
                  <c:v>NOVEMBRO 2010</c:v>
                </c:pt>
              </c:strCache>
            </c:strRef>
          </c:tx>
          <c:cat>
            <c:strRef>
              <c:f>Max_mensais!$A$7:$A$30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Max_mensais!$Q$7:$Q$30</c:f>
              <c:numCache>
                <c:formatCode>#,##0</c:formatCode>
                <c:ptCount val="24"/>
                <c:pt idx="0">
                  <c:v>16400.0</c:v>
                </c:pt>
                <c:pt idx="1">
                  <c:v>15800.0</c:v>
                </c:pt>
                <c:pt idx="2">
                  <c:v>15300.0</c:v>
                </c:pt>
                <c:pt idx="3">
                  <c:v>15300.0</c:v>
                </c:pt>
                <c:pt idx="4">
                  <c:v>15300.0</c:v>
                </c:pt>
                <c:pt idx="5">
                  <c:v>15800.0</c:v>
                </c:pt>
                <c:pt idx="6">
                  <c:v>17600.0</c:v>
                </c:pt>
                <c:pt idx="7">
                  <c:v>19900.0</c:v>
                </c:pt>
                <c:pt idx="8">
                  <c:v>23300.0</c:v>
                </c:pt>
                <c:pt idx="9">
                  <c:v>23600.0</c:v>
                </c:pt>
                <c:pt idx="10">
                  <c:v>24500.0</c:v>
                </c:pt>
                <c:pt idx="11">
                  <c:v>24400.0</c:v>
                </c:pt>
                <c:pt idx="12">
                  <c:v>23800.0</c:v>
                </c:pt>
                <c:pt idx="13">
                  <c:v>23100.0</c:v>
                </c:pt>
                <c:pt idx="14">
                  <c:v>24400.0</c:v>
                </c:pt>
                <c:pt idx="15">
                  <c:v>23700.0</c:v>
                </c:pt>
                <c:pt idx="16">
                  <c:v>23200.0</c:v>
                </c:pt>
                <c:pt idx="17">
                  <c:v>23000.0</c:v>
                </c:pt>
                <c:pt idx="18">
                  <c:v>24400.0</c:v>
                </c:pt>
                <c:pt idx="19">
                  <c:v>23800.0</c:v>
                </c:pt>
                <c:pt idx="20">
                  <c:v>23500.0</c:v>
                </c:pt>
                <c:pt idx="21">
                  <c:v>22200.0</c:v>
                </c:pt>
                <c:pt idx="22">
                  <c:v>20400.0</c:v>
                </c:pt>
                <c:pt idx="23">
                  <c:v>17800.0</c:v>
                </c:pt>
              </c:numCache>
            </c:numRef>
          </c:val>
          <c:smooth val="0"/>
        </c:ser>
        <c:ser>
          <c:idx val="10"/>
          <c:order val="6"/>
          <c:tx>
            <c:strRef>
              <c:f>Max_mensais!$T$5</c:f>
              <c:strCache>
                <c:ptCount val="1"/>
                <c:pt idx="0">
                  <c:v>DEZEMBO 2010</c:v>
                </c:pt>
              </c:strCache>
            </c:strRef>
          </c:tx>
          <c:val>
            <c:numRef>
              <c:f>Max_mensais!$T$7:$T$30</c:f>
              <c:numCache>
                <c:formatCode>#,##0</c:formatCode>
                <c:ptCount val="24"/>
                <c:pt idx="0">
                  <c:v>15700.0</c:v>
                </c:pt>
                <c:pt idx="1">
                  <c:v>15500.0</c:v>
                </c:pt>
                <c:pt idx="2">
                  <c:v>15000.0</c:v>
                </c:pt>
                <c:pt idx="3">
                  <c:v>15000.0</c:v>
                </c:pt>
                <c:pt idx="4">
                  <c:v>16700.0</c:v>
                </c:pt>
                <c:pt idx="5">
                  <c:v>15900.0</c:v>
                </c:pt>
                <c:pt idx="6">
                  <c:v>17500.0</c:v>
                </c:pt>
                <c:pt idx="7">
                  <c:v>20000.0</c:v>
                </c:pt>
                <c:pt idx="8">
                  <c:v>23200.0</c:v>
                </c:pt>
                <c:pt idx="9">
                  <c:v>23300.0</c:v>
                </c:pt>
                <c:pt idx="10">
                  <c:v>23500.0</c:v>
                </c:pt>
                <c:pt idx="11">
                  <c:v>24000.0</c:v>
                </c:pt>
                <c:pt idx="12">
                  <c:v>23700.0</c:v>
                </c:pt>
                <c:pt idx="13">
                  <c:v>23400.0</c:v>
                </c:pt>
                <c:pt idx="14">
                  <c:v>24200.0</c:v>
                </c:pt>
                <c:pt idx="15">
                  <c:v>23100.0</c:v>
                </c:pt>
                <c:pt idx="16">
                  <c:v>22000.0</c:v>
                </c:pt>
                <c:pt idx="17">
                  <c:v>22800.0</c:v>
                </c:pt>
                <c:pt idx="18">
                  <c:v>24200.0</c:v>
                </c:pt>
                <c:pt idx="19">
                  <c:v>24100.0</c:v>
                </c:pt>
                <c:pt idx="20">
                  <c:v>24100.0</c:v>
                </c:pt>
                <c:pt idx="21">
                  <c:v>22579.0</c:v>
                </c:pt>
                <c:pt idx="22">
                  <c:v>22041.0</c:v>
                </c:pt>
                <c:pt idx="23">
                  <c:v>20847.0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Max_mensais!$W$5</c:f>
              <c:strCache>
                <c:ptCount val="1"/>
                <c:pt idx="0">
                  <c:v>JANEIRO 2011</c:v>
                </c:pt>
              </c:strCache>
            </c:strRef>
          </c:tx>
          <c:val>
            <c:numRef>
              <c:f>Max_mensais!$W$7:$W$30</c:f>
              <c:numCache>
                <c:formatCode>#,##0</c:formatCode>
                <c:ptCount val="24"/>
                <c:pt idx="0">
                  <c:v>15000.0</c:v>
                </c:pt>
                <c:pt idx="1">
                  <c:v>14500.0</c:v>
                </c:pt>
                <c:pt idx="2">
                  <c:v>14200.0</c:v>
                </c:pt>
                <c:pt idx="3">
                  <c:v>14200.0</c:v>
                </c:pt>
                <c:pt idx="4">
                  <c:v>14100.0</c:v>
                </c:pt>
                <c:pt idx="5">
                  <c:v>14600.0</c:v>
                </c:pt>
                <c:pt idx="6">
                  <c:v>16329.0</c:v>
                </c:pt>
                <c:pt idx="7">
                  <c:v>19080.0</c:v>
                </c:pt>
                <c:pt idx="8">
                  <c:v>21285.0</c:v>
                </c:pt>
                <c:pt idx="9">
                  <c:v>22000.0</c:v>
                </c:pt>
                <c:pt idx="10">
                  <c:v>22335.0</c:v>
                </c:pt>
                <c:pt idx="11">
                  <c:v>23000.0</c:v>
                </c:pt>
                <c:pt idx="12">
                  <c:v>22300.0</c:v>
                </c:pt>
                <c:pt idx="13">
                  <c:v>21526.0</c:v>
                </c:pt>
                <c:pt idx="14">
                  <c:v>21184.0</c:v>
                </c:pt>
                <c:pt idx="15">
                  <c:v>21938.0</c:v>
                </c:pt>
                <c:pt idx="16">
                  <c:v>20300.0</c:v>
                </c:pt>
                <c:pt idx="17">
                  <c:v>20900.0</c:v>
                </c:pt>
                <c:pt idx="18">
                  <c:v>23223.0</c:v>
                </c:pt>
                <c:pt idx="19">
                  <c:v>23300.0</c:v>
                </c:pt>
                <c:pt idx="20">
                  <c:v>22700.0</c:v>
                </c:pt>
                <c:pt idx="21">
                  <c:v>21300.0</c:v>
                </c:pt>
                <c:pt idx="22">
                  <c:v>19246.0</c:v>
                </c:pt>
                <c:pt idx="23">
                  <c:v>16100.0</c:v>
                </c:pt>
              </c:numCache>
            </c:numRef>
          </c:val>
          <c:smooth val="0"/>
        </c:ser>
        <c:ser>
          <c:idx val="5"/>
          <c:order val="8"/>
          <c:tx>
            <c:strRef>
              <c:f>Max_mensais!$Z$5</c:f>
              <c:strCache>
                <c:ptCount val="1"/>
                <c:pt idx="0">
                  <c:v>FEVEREIRO 2011</c:v>
                </c:pt>
              </c:strCache>
            </c:strRef>
          </c:tx>
          <c:cat>
            <c:strRef>
              <c:f>Max_mensais!$A$7:$A$30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Max_mensais!$Z$7:$Z$30</c:f>
              <c:numCache>
                <c:formatCode>#,##0</c:formatCode>
                <c:ptCount val="24"/>
                <c:pt idx="0">
                  <c:v>14400.0</c:v>
                </c:pt>
                <c:pt idx="1">
                  <c:v>13700.0</c:v>
                </c:pt>
                <c:pt idx="2">
                  <c:v>13600.0</c:v>
                </c:pt>
                <c:pt idx="3">
                  <c:v>13600.0</c:v>
                </c:pt>
                <c:pt idx="4">
                  <c:v>13600.0</c:v>
                </c:pt>
                <c:pt idx="5">
                  <c:v>14400.0</c:v>
                </c:pt>
                <c:pt idx="6">
                  <c:v>17600.0</c:v>
                </c:pt>
                <c:pt idx="7">
                  <c:v>18700.0</c:v>
                </c:pt>
                <c:pt idx="8">
                  <c:v>20900.0</c:v>
                </c:pt>
                <c:pt idx="9">
                  <c:v>20600.0</c:v>
                </c:pt>
                <c:pt idx="10">
                  <c:v>21300.0</c:v>
                </c:pt>
                <c:pt idx="11">
                  <c:v>22328.0</c:v>
                </c:pt>
                <c:pt idx="12">
                  <c:v>22200.0</c:v>
                </c:pt>
                <c:pt idx="13">
                  <c:v>21963.0</c:v>
                </c:pt>
                <c:pt idx="14">
                  <c:v>21100.0</c:v>
                </c:pt>
                <c:pt idx="15">
                  <c:v>21400.0</c:v>
                </c:pt>
                <c:pt idx="16">
                  <c:v>20500.0</c:v>
                </c:pt>
                <c:pt idx="17">
                  <c:v>20777.0</c:v>
                </c:pt>
                <c:pt idx="18">
                  <c:v>22645.0</c:v>
                </c:pt>
                <c:pt idx="19">
                  <c:v>23236.0</c:v>
                </c:pt>
                <c:pt idx="20">
                  <c:v>22225.0</c:v>
                </c:pt>
                <c:pt idx="21">
                  <c:v>20802.0</c:v>
                </c:pt>
                <c:pt idx="22">
                  <c:v>18200.0</c:v>
                </c:pt>
                <c:pt idx="23">
                  <c:v>16500.0</c:v>
                </c:pt>
              </c:numCache>
            </c:numRef>
          </c:val>
          <c:smooth val="0"/>
        </c:ser>
        <c:ser>
          <c:idx val="6"/>
          <c:order val="9"/>
          <c:tx>
            <c:strRef>
              <c:f>Max_mensais!$AC$5</c:f>
              <c:strCache>
                <c:ptCount val="1"/>
                <c:pt idx="0">
                  <c:v>MARÇO 2011</c:v>
                </c:pt>
              </c:strCache>
            </c:strRef>
          </c:tx>
          <c:cat>
            <c:strRef>
              <c:f>Max_mensais!$A$7:$A$30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Max_mensais!$AC$7:$AC$30</c:f>
              <c:numCache>
                <c:formatCode>#,##0</c:formatCode>
                <c:ptCount val="24"/>
                <c:pt idx="0">
                  <c:v>14727.0</c:v>
                </c:pt>
                <c:pt idx="1">
                  <c:v>14100.0</c:v>
                </c:pt>
                <c:pt idx="2">
                  <c:v>14000.0</c:v>
                </c:pt>
                <c:pt idx="3">
                  <c:v>13900.0</c:v>
                </c:pt>
                <c:pt idx="4">
                  <c:v>13700.0</c:v>
                </c:pt>
                <c:pt idx="5">
                  <c:v>14700.0</c:v>
                </c:pt>
                <c:pt idx="6">
                  <c:v>16900.0</c:v>
                </c:pt>
                <c:pt idx="7">
                  <c:v>18848.0</c:v>
                </c:pt>
                <c:pt idx="8">
                  <c:v>20401.0</c:v>
                </c:pt>
                <c:pt idx="9">
                  <c:v>21241.0</c:v>
                </c:pt>
                <c:pt idx="10">
                  <c:v>21441.0</c:v>
                </c:pt>
                <c:pt idx="11">
                  <c:v>22430.0</c:v>
                </c:pt>
                <c:pt idx="12">
                  <c:v>21473.0</c:v>
                </c:pt>
                <c:pt idx="13">
                  <c:v>21053.0</c:v>
                </c:pt>
                <c:pt idx="14">
                  <c:v>21395.0</c:v>
                </c:pt>
                <c:pt idx="15">
                  <c:v>21286.0</c:v>
                </c:pt>
                <c:pt idx="16">
                  <c:v>21300.0</c:v>
                </c:pt>
                <c:pt idx="17">
                  <c:v>19712.0</c:v>
                </c:pt>
                <c:pt idx="18">
                  <c:v>22200.0</c:v>
                </c:pt>
                <c:pt idx="19">
                  <c:v>23892.0</c:v>
                </c:pt>
                <c:pt idx="20">
                  <c:v>22662.0</c:v>
                </c:pt>
                <c:pt idx="21">
                  <c:v>21986.0</c:v>
                </c:pt>
                <c:pt idx="22">
                  <c:v>18322.0</c:v>
                </c:pt>
                <c:pt idx="23">
                  <c:v>16789.0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Max_mensais!$AF$5</c:f>
              <c:strCache>
                <c:ptCount val="1"/>
                <c:pt idx="0">
                  <c:v>ABRIL 2011</c:v>
                </c:pt>
              </c:strCache>
            </c:strRef>
          </c:tx>
          <c:val>
            <c:numRef>
              <c:f>Max_mensais!$AF$7:$AF$30</c:f>
              <c:numCache>
                <c:formatCode>#,##0</c:formatCode>
                <c:ptCount val="24"/>
                <c:pt idx="0">
                  <c:v>15196.0</c:v>
                </c:pt>
                <c:pt idx="1">
                  <c:v>15000.0</c:v>
                </c:pt>
                <c:pt idx="2">
                  <c:v>14500.0</c:v>
                </c:pt>
                <c:pt idx="3">
                  <c:v>14300.0</c:v>
                </c:pt>
                <c:pt idx="4">
                  <c:v>14400.0</c:v>
                </c:pt>
                <c:pt idx="5">
                  <c:v>15300.0</c:v>
                </c:pt>
                <c:pt idx="6">
                  <c:v>17255.0</c:v>
                </c:pt>
                <c:pt idx="7">
                  <c:v>20375.0</c:v>
                </c:pt>
                <c:pt idx="8">
                  <c:v>22485.0</c:v>
                </c:pt>
                <c:pt idx="9">
                  <c:v>23450.0</c:v>
                </c:pt>
                <c:pt idx="10">
                  <c:v>23549.0</c:v>
                </c:pt>
                <c:pt idx="11">
                  <c:v>23611.0</c:v>
                </c:pt>
                <c:pt idx="12">
                  <c:v>23255.0</c:v>
                </c:pt>
                <c:pt idx="13">
                  <c:v>22551.0</c:v>
                </c:pt>
                <c:pt idx="14">
                  <c:v>22846.0</c:v>
                </c:pt>
                <c:pt idx="15">
                  <c:v>22133.0</c:v>
                </c:pt>
                <c:pt idx="16">
                  <c:v>21543.0</c:v>
                </c:pt>
                <c:pt idx="17">
                  <c:v>20450.0</c:v>
                </c:pt>
                <c:pt idx="18">
                  <c:v>23595.0</c:v>
                </c:pt>
                <c:pt idx="19">
                  <c:v>23908.0</c:v>
                </c:pt>
                <c:pt idx="20">
                  <c:v>22917.0</c:v>
                </c:pt>
                <c:pt idx="21">
                  <c:v>21724.0</c:v>
                </c:pt>
                <c:pt idx="22">
                  <c:v>18812.0</c:v>
                </c:pt>
                <c:pt idx="23">
                  <c:v>16829.0</c:v>
                </c:pt>
              </c:numCache>
            </c:numRef>
          </c:val>
          <c:smooth val="0"/>
        </c:ser>
        <c:ser>
          <c:idx val="12"/>
          <c:order val="11"/>
          <c:tx>
            <c:strRef>
              <c:f>Max_mensais!$AI$5</c:f>
              <c:strCache>
                <c:ptCount val="1"/>
                <c:pt idx="0">
                  <c:v>MAIO 2011</c:v>
                </c:pt>
              </c:strCache>
            </c:strRef>
          </c:tx>
          <c:val>
            <c:numRef>
              <c:f>Max_mensais!$AI$7:$AI$30</c:f>
              <c:numCache>
                <c:formatCode>#,##0</c:formatCode>
                <c:ptCount val="24"/>
                <c:pt idx="0">
                  <c:v>15100.0</c:v>
                </c:pt>
                <c:pt idx="1">
                  <c:v>14900.0</c:v>
                </c:pt>
                <c:pt idx="2">
                  <c:v>14996.0</c:v>
                </c:pt>
                <c:pt idx="3">
                  <c:v>14200.0</c:v>
                </c:pt>
                <c:pt idx="4">
                  <c:v>14100.0</c:v>
                </c:pt>
                <c:pt idx="5">
                  <c:v>15599.0</c:v>
                </c:pt>
                <c:pt idx="6">
                  <c:v>17520.0</c:v>
                </c:pt>
                <c:pt idx="7">
                  <c:v>19683.0</c:v>
                </c:pt>
                <c:pt idx="8">
                  <c:v>22419.0</c:v>
                </c:pt>
                <c:pt idx="9">
                  <c:v>23239.0</c:v>
                </c:pt>
                <c:pt idx="10">
                  <c:v>23551.0</c:v>
                </c:pt>
                <c:pt idx="11">
                  <c:v>23696.0</c:v>
                </c:pt>
                <c:pt idx="12">
                  <c:v>23632.0</c:v>
                </c:pt>
                <c:pt idx="13">
                  <c:v>21939.0</c:v>
                </c:pt>
                <c:pt idx="14">
                  <c:v>22266.0</c:v>
                </c:pt>
                <c:pt idx="15">
                  <c:v>21784.0</c:v>
                </c:pt>
                <c:pt idx="16">
                  <c:v>21886.0</c:v>
                </c:pt>
                <c:pt idx="17">
                  <c:v>21080.0</c:v>
                </c:pt>
                <c:pt idx="18">
                  <c:v>23715.0</c:v>
                </c:pt>
                <c:pt idx="19">
                  <c:v>23715.0</c:v>
                </c:pt>
                <c:pt idx="20">
                  <c:v>23433.0</c:v>
                </c:pt>
                <c:pt idx="21">
                  <c:v>22183.0</c:v>
                </c:pt>
                <c:pt idx="22">
                  <c:v>19419.0</c:v>
                </c:pt>
                <c:pt idx="23">
                  <c:v>17000.0</c:v>
                </c:pt>
              </c:numCache>
            </c:numRef>
          </c:val>
          <c:smooth val="0"/>
        </c:ser>
        <c:ser>
          <c:idx val="13"/>
          <c:order val="12"/>
          <c:tx>
            <c:strRef>
              <c:f>Max_mensais!$AL$4</c:f>
              <c:strCache>
                <c:ptCount val="1"/>
                <c:pt idx="0">
                  <c:v>MAXIMA ANUAL</c:v>
                </c:pt>
              </c:strCache>
            </c:strRef>
          </c:tx>
          <c:val>
            <c:numRef>
              <c:f>Max_mensais!$AL$7:$AL$30</c:f>
              <c:numCache>
                <c:formatCode>#,##0</c:formatCode>
                <c:ptCount val="24"/>
                <c:pt idx="0">
                  <c:v>16900.0</c:v>
                </c:pt>
                <c:pt idx="1">
                  <c:v>16300.0</c:v>
                </c:pt>
                <c:pt idx="2">
                  <c:v>16000.0</c:v>
                </c:pt>
                <c:pt idx="3">
                  <c:v>15600.0</c:v>
                </c:pt>
                <c:pt idx="4">
                  <c:v>16700.0</c:v>
                </c:pt>
                <c:pt idx="5">
                  <c:v>16400.0</c:v>
                </c:pt>
                <c:pt idx="6">
                  <c:v>17700.0</c:v>
                </c:pt>
                <c:pt idx="7">
                  <c:v>21100.0</c:v>
                </c:pt>
                <c:pt idx="8">
                  <c:v>25000.0</c:v>
                </c:pt>
                <c:pt idx="9">
                  <c:v>25000.0</c:v>
                </c:pt>
                <c:pt idx="10">
                  <c:v>25100.0</c:v>
                </c:pt>
                <c:pt idx="11">
                  <c:v>25100.0</c:v>
                </c:pt>
                <c:pt idx="12">
                  <c:v>24700.0</c:v>
                </c:pt>
                <c:pt idx="13">
                  <c:v>24600.0</c:v>
                </c:pt>
                <c:pt idx="14">
                  <c:v>24800.0</c:v>
                </c:pt>
                <c:pt idx="15">
                  <c:v>24200.0</c:v>
                </c:pt>
                <c:pt idx="16">
                  <c:v>23700.0</c:v>
                </c:pt>
                <c:pt idx="17">
                  <c:v>23200.0</c:v>
                </c:pt>
                <c:pt idx="18">
                  <c:v>24400.0</c:v>
                </c:pt>
                <c:pt idx="19">
                  <c:v>24100.0</c:v>
                </c:pt>
                <c:pt idx="20">
                  <c:v>24200.0</c:v>
                </c:pt>
                <c:pt idx="21">
                  <c:v>22600.0</c:v>
                </c:pt>
                <c:pt idx="22">
                  <c:v>22041.0</c:v>
                </c:pt>
                <c:pt idx="23">
                  <c:v>20847.0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0782744"/>
        <c:axId val="-2060779624"/>
      </c:lineChart>
      <c:catAx>
        <c:axId val="-2060782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60779624"/>
        <c:crosses val="autoZero"/>
        <c:auto val="1"/>
        <c:lblAlgn val="ctr"/>
        <c:lblOffset val="100"/>
        <c:noMultiLvlLbl val="0"/>
      </c:catAx>
      <c:valAx>
        <c:axId val="-20607796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07827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 SABADOS</a:t>
            </a:r>
          </a:p>
        </c:rich>
      </c:tx>
      <c:layout>
        <c:manualLayout>
          <c:xMode val="edge"/>
          <c:yMode val="edge"/>
          <c:x val="0.25053485376103"/>
          <c:y val="0.0108527111909825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7"/>
          <c:order val="0"/>
          <c:tx>
            <c:strRef>
              <c:f>Max_mensais!$B$5</c:f>
              <c:strCache>
                <c:ptCount val="1"/>
                <c:pt idx="0">
                  <c:v>JUNHO 2010</c:v>
                </c:pt>
              </c:strCache>
            </c:strRef>
          </c:tx>
          <c:val>
            <c:numRef>
              <c:f>Max_mensais!$C$7:$C$30</c:f>
              <c:numCache>
                <c:formatCode>#,##0</c:formatCode>
                <c:ptCount val="24"/>
                <c:pt idx="0">
                  <c:v>15500.0</c:v>
                </c:pt>
                <c:pt idx="1">
                  <c:v>14600.0</c:v>
                </c:pt>
                <c:pt idx="2">
                  <c:v>14200.0</c:v>
                </c:pt>
                <c:pt idx="3">
                  <c:v>14000.0</c:v>
                </c:pt>
                <c:pt idx="4">
                  <c:v>13800.0</c:v>
                </c:pt>
                <c:pt idx="5">
                  <c:v>14000.0</c:v>
                </c:pt>
                <c:pt idx="6">
                  <c:v>14400.0</c:v>
                </c:pt>
                <c:pt idx="7">
                  <c:v>16900.0</c:v>
                </c:pt>
                <c:pt idx="8">
                  <c:v>17700.0</c:v>
                </c:pt>
                <c:pt idx="9">
                  <c:v>18500.0</c:v>
                </c:pt>
                <c:pt idx="10">
                  <c:v>19100.0</c:v>
                </c:pt>
                <c:pt idx="11">
                  <c:v>19200.0</c:v>
                </c:pt>
                <c:pt idx="12">
                  <c:v>19000.0</c:v>
                </c:pt>
                <c:pt idx="13">
                  <c:v>19600.0</c:v>
                </c:pt>
                <c:pt idx="14">
                  <c:v>19300.0</c:v>
                </c:pt>
                <c:pt idx="15">
                  <c:v>17300.0</c:v>
                </c:pt>
                <c:pt idx="16">
                  <c:v>17400.0</c:v>
                </c:pt>
                <c:pt idx="17">
                  <c:v>16900.0</c:v>
                </c:pt>
                <c:pt idx="18">
                  <c:v>18800.0</c:v>
                </c:pt>
                <c:pt idx="19">
                  <c:v>22100.0</c:v>
                </c:pt>
                <c:pt idx="20">
                  <c:v>21300.0</c:v>
                </c:pt>
                <c:pt idx="21">
                  <c:v>20100.0</c:v>
                </c:pt>
                <c:pt idx="22">
                  <c:v>18200.0</c:v>
                </c:pt>
                <c:pt idx="23">
                  <c:v>16500.0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Max_mensais!$E$5</c:f>
              <c:strCache>
                <c:ptCount val="1"/>
                <c:pt idx="0">
                  <c:v>JULHO 2010</c:v>
                </c:pt>
              </c:strCache>
            </c:strRef>
          </c:tx>
          <c:val>
            <c:numRef>
              <c:f>Max_mensais!$F$7:$F$30</c:f>
              <c:numCache>
                <c:formatCode>#,##0</c:formatCode>
                <c:ptCount val="24"/>
                <c:pt idx="0">
                  <c:v>16300.0</c:v>
                </c:pt>
                <c:pt idx="1">
                  <c:v>15700.0</c:v>
                </c:pt>
                <c:pt idx="2">
                  <c:v>15200.0</c:v>
                </c:pt>
                <c:pt idx="3">
                  <c:v>14700.0</c:v>
                </c:pt>
                <c:pt idx="4">
                  <c:v>14700.0</c:v>
                </c:pt>
                <c:pt idx="5">
                  <c:v>14700.0</c:v>
                </c:pt>
                <c:pt idx="6">
                  <c:v>14900.0</c:v>
                </c:pt>
                <c:pt idx="7">
                  <c:v>16300.0</c:v>
                </c:pt>
                <c:pt idx="8">
                  <c:v>19100.0</c:v>
                </c:pt>
                <c:pt idx="9">
                  <c:v>18700.0</c:v>
                </c:pt>
                <c:pt idx="10">
                  <c:v>18800.0</c:v>
                </c:pt>
                <c:pt idx="11">
                  <c:v>19200.0</c:v>
                </c:pt>
                <c:pt idx="12">
                  <c:v>19600.0</c:v>
                </c:pt>
                <c:pt idx="13">
                  <c:v>19100.0</c:v>
                </c:pt>
                <c:pt idx="14">
                  <c:v>18900.0</c:v>
                </c:pt>
                <c:pt idx="15">
                  <c:v>18400.0</c:v>
                </c:pt>
                <c:pt idx="16">
                  <c:v>17600.0</c:v>
                </c:pt>
                <c:pt idx="17">
                  <c:v>17400.0</c:v>
                </c:pt>
                <c:pt idx="18">
                  <c:v>18700.0</c:v>
                </c:pt>
                <c:pt idx="19">
                  <c:v>22200.0</c:v>
                </c:pt>
                <c:pt idx="20">
                  <c:v>21300.0</c:v>
                </c:pt>
                <c:pt idx="21">
                  <c:v>20600.0</c:v>
                </c:pt>
                <c:pt idx="22">
                  <c:v>20300.0</c:v>
                </c:pt>
                <c:pt idx="23">
                  <c:v>18700.0</c:v>
                </c:pt>
              </c:numCache>
            </c:numRef>
          </c:val>
          <c:smooth val="0"/>
        </c:ser>
        <c:ser>
          <c:idx val="1"/>
          <c:order val="2"/>
          <c:tx>
            <c:strRef>
              <c:f>Max_mensais!$H$5</c:f>
              <c:strCache>
                <c:ptCount val="1"/>
                <c:pt idx="0">
                  <c:v>AGOSTO 2010</c:v>
                </c:pt>
              </c:strCache>
            </c:strRef>
          </c:tx>
          <c:cat>
            <c:strRef>
              <c:f>Max_mensais!$A$7:$A$30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Max_mensais!$I$7:$I$30</c:f>
              <c:numCache>
                <c:formatCode>#,##0</c:formatCode>
                <c:ptCount val="24"/>
                <c:pt idx="0">
                  <c:v>16400.0</c:v>
                </c:pt>
                <c:pt idx="1">
                  <c:v>15600.0</c:v>
                </c:pt>
                <c:pt idx="2">
                  <c:v>15300.0</c:v>
                </c:pt>
                <c:pt idx="3">
                  <c:v>15200.0</c:v>
                </c:pt>
                <c:pt idx="4">
                  <c:v>14900.0</c:v>
                </c:pt>
                <c:pt idx="5">
                  <c:v>14800.0</c:v>
                </c:pt>
                <c:pt idx="6">
                  <c:v>14500.0</c:v>
                </c:pt>
                <c:pt idx="7">
                  <c:v>16200.0</c:v>
                </c:pt>
                <c:pt idx="8">
                  <c:v>18400.0</c:v>
                </c:pt>
                <c:pt idx="9">
                  <c:v>18400.0</c:v>
                </c:pt>
                <c:pt idx="10">
                  <c:v>19200.0</c:v>
                </c:pt>
                <c:pt idx="11">
                  <c:v>19700.0</c:v>
                </c:pt>
                <c:pt idx="12">
                  <c:v>20800.0</c:v>
                </c:pt>
                <c:pt idx="13">
                  <c:v>18700.0</c:v>
                </c:pt>
                <c:pt idx="14">
                  <c:v>18300.0</c:v>
                </c:pt>
                <c:pt idx="15">
                  <c:v>19700.0</c:v>
                </c:pt>
                <c:pt idx="16">
                  <c:v>17900.0</c:v>
                </c:pt>
                <c:pt idx="17">
                  <c:v>17900.0</c:v>
                </c:pt>
                <c:pt idx="18">
                  <c:v>19900.0</c:v>
                </c:pt>
                <c:pt idx="19">
                  <c:v>22800.0</c:v>
                </c:pt>
                <c:pt idx="20">
                  <c:v>21400.0</c:v>
                </c:pt>
                <c:pt idx="21">
                  <c:v>20300.0</c:v>
                </c:pt>
                <c:pt idx="22">
                  <c:v>18900.0</c:v>
                </c:pt>
                <c:pt idx="23">
                  <c:v>17500.0</c:v>
                </c:pt>
              </c:numCache>
            </c:numRef>
          </c:val>
          <c:smooth val="0"/>
        </c:ser>
        <c:ser>
          <c:idx val="2"/>
          <c:order val="3"/>
          <c:tx>
            <c:strRef>
              <c:f>Max_mensais!$K$5</c:f>
              <c:strCache>
                <c:ptCount val="1"/>
                <c:pt idx="0">
                  <c:v>SETEMBRO 2010</c:v>
                </c:pt>
              </c:strCache>
            </c:strRef>
          </c:tx>
          <c:cat>
            <c:strRef>
              <c:f>Max_mensais!$A$7:$A$30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Max_mensais!$L$7:$L$30</c:f>
              <c:numCache>
                <c:formatCode>#,##0</c:formatCode>
                <c:ptCount val="24"/>
                <c:pt idx="0">
                  <c:v>17000.0</c:v>
                </c:pt>
                <c:pt idx="1">
                  <c:v>15900.0</c:v>
                </c:pt>
                <c:pt idx="2">
                  <c:v>15400.0</c:v>
                </c:pt>
                <c:pt idx="3">
                  <c:v>15100.0</c:v>
                </c:pt>
                <c:pt idx="4">
                  <c:v>15000.0</c:v>
                </c:pt>
                <c:pt idx="5">
                  <c:v>15100.0</c:v>
                </c:pt>
                <c:pt idx="6">
                  <c:v>15700.0</c:v>
                </c:pt>
                <c:pt idx="7">
                  <c:v>16800.0</c:v>
                </c:pt>
                <c:pt idx="8">
                  <c:v>18400.0</c:v>
                </c:pt>
                <c:pt idx="9">
                  <c:v>19200.0</c:v>
                </c:pt>
                <c:pt idx="10">
                  <c:v>19600.0</c:v>
                </c:pt>
                <c:pt idx="11">
                  <c:v>19600.0</c:v>
                </c:pt>
                <c:pt idx="12">
                  <c:v>19400.0</c:v>
                </c:pt>
                <c:pt idx="13">
                  <c:v>19300.0</c:v>
                </c:pt>
                <c:pt idx="14">
                  <c:v>19200.0</c:v>
                </c:pt>
                <c:pt idx="15">
                  <c:v>18500.0</c:v>
                </c:pt>
                <c:pt idx="16">
                  <c:v>18300.0</c:v>
                </c:pt>
                <c:pt idx="17">
                  <c:v>18600.0</c:v>
                </c:pt>
                <c:pt idx="18">
                  <c:v>21800.0</c:v>
                </c:pt>
                <c:pt idx="19">
                  <c:v>23000.0</c:v>
                </c:pt>
                <c:pt idx="20">
                  <c:v>22800.0</c:v>
                </c:pt>
                <c:pt idx="21">
                  <c:v>21800.0</c:v>
                </c:pt>
                <c:pt idx="22">
                  <c:v>18900.0</c:v>
                </c:pt>
                <c:pt idx="23">
                  <c:v>17700.0</c:v>
                </c:pt>
              </c:numCache>
            </c:numRef>
          </c:val>
          <c:smooth val="0"/>
        </c:ser>
        <c:ser>
          <c:idx val="3"/>
          <c:order val="4"/>
          <c:tx>
            <c:strRef>
              <c:f>Max_mensais!$N$5</c:f>
              <c:strCache>
                <c:ptCount val="1"/>
                <c:pt idx="0">
                  <c:v>OUTUBRO 2010</c:v>
                </c:pt>
              </c:strCache>
            </c:strRef>
          </c:tx>
          <c:cat>
            <c:strRef>
              <c:f>Max_mensais!$A$7:$A$30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Max_mensais!$O$7:$O$30</c:f>
              <c:numCache>
                <c:formatCode>#,##0</c:formatCode>
                <c:ptCount val="24"/>
                <c:pt idx="0">
                  <c:v>16800.0</c:v>
                </c:pt>
                <c:pt idx="1">
                  <c:v>16000.0</c:v>
                </c:pt>
                <c:pt idx="2">
                  <c:v>15500.0</c:v>
                </c:pt>
                <c:pt idx="3">
                  <c:v>15200.0</c:v>
                </c:pt>
                <c:pt idx="4">
                  <c:v>15100.0</c:v>
                </c:pt>
                <c:pt idx="5">
                  <c:v>15400.0</c:v>
                </c:pt>
                <c:pt idx="6">
                  <c:v>15500.0</c:v>
                </c:pt>
                <c:pt idx="7">
                  <c:v>16500.0</c:v>
                </c:pt>
                <c:pt idx="8">
                  <c:v>19400.0</c:v>
                </c:pt>
                <c:pt idx="9">
                  <c:v>19300.0</c:v>
                </c:pt>
                <c:pt idx="10">
                  <c:v>19500.0</c:v>
                </c:pt>
                <c:pt idx="11">
                  <c:v>19600.0</c:v>
                </c:pt>
                <c:pt idx="12">
                  <c:v>20500.0</c:v>
                </c:pt>
                <c:pt idx="13">
                  <c:v>19100.0</c:v>
                </c:pt>
                <c:pt idx="14">
                  <c:v>19200.0</c:v>
                </c:pt>
                <c:pt idx="15">
                  <c:v>18900.0</c:v>
                </c:pt>
                <c:pt idx="16">
                  <c:v>18900.0</c:v>
                </c:pt>
                <c:pt idx="17">
                  <c:v>18400.0</c:v>
                </c:pt>
                <c:pt idx="18">
                  <c:v>21800.0</c:v>
                </c:pt>
                <c:pt idx="19">
                  <c:v>22400.0</c:v>
                </c:pt>
                <c:pt idx="20">
                  <c:v>21500.0</c:v>
                </c:pt>
                <c:pt idx="21">
                  <c:v>21000.0</c:v>
                </c:pt>
                <c:pt idx="22">
                  <c:v>19600.0</c:v>
                </c:pt>
                <c:pt idx="23">
                  <c:v>18800.0</c:v>
                </c:pt>
              </c:numCache>
            </c:numRef>
          </c:val>
          <c:smooth val="0"/>
        </c:ser>
        <c:ser>
          <c:idx val="4"/>
          <c:order val="5"/>
          <c:tx>
            <c:strRef>
              <c:f>Max_mensais!$Q$5</c:f>
              <c:strCache>
                <c:ptCount val="1"/>
                <c:pt idx="0">
                  <c:v>NOVEMBRO 2010</c:v>
                </c:pt>
              </c:strCache>
            </c:strRef>
          </c:tx>
          <c:cat>
            <c:strRef>
              <c:f>Max_mensais!$A$7:$A$30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Max_mensais!$R$7:$R$30</c:f>
              <c:numCache>
                <c:formatCode>#,##0</c:formatCode>
                <c:ptCount val="24"/>
                <c:pt idx="0">
                  <c:v>16300.0</c:v>
                </c:pt>
                <c:pt idx="1">
                  <c:v>15600.0</c:v>
                </c:pt>
                <c:pt idx="2">
                  <c:v>15200.0</c:v>
                </c:pt>
                <c:pt idx="3">
                  <c:v>14900.0</c:v>
                </c:pt>
                <c:pt idx="4">
                  <c:v>14800.0</c:v>
                </c:pt>
                <c:pt idx="5">
                  <c:v>14900.0</c:v>
                </c:pt>
                <c:pt idx="6">
                  <c:v>15400.0</c:v>
                </c:pt>
                <c:pt idx="7">
                  <c:v>16500.0</c:v>
                </c:pt>
                <c:pt idx="8">
                  <c:v>18400.0</c:v>
                </c:pt>
                <c:pt idx="9">
                  <c:v>19200.0</c:v>
                </c:pt>
                <c:pt idx="10">
                  <c:v>19700.0</c:v>
                </c:pt>
                <c:pt idx="11">
                  <c:v>20200.0</c:v>
                </c:pt>
                <c:pt idx="12">
                  <c:v>19400.0</c:v>
                </c:pt>
                <c:pt idx="13">
                  <c:v>19400.0</c:v>
                </c:pt>
                <c:pt idx="14">
                  <c:v>18900.0</c:v>
                </c:pt>
                <c:pt idx="15">
                  <c:v>18400.0</c:v>
                </c:pt>
                <c:pt idx="16">
                  <c:v>18000.0</c:v>
                </c:pt>
                <c:pt idx="17">
                  <c:v>19400.0</c:v>
                </c:pt>
                <c:pt idx="18">
                  <c:v>22100.0</c:v>
                </c:pt>
                <c:pt idx="19">
                  <c:v>22200.0</c:v>
                </c:pt>
                <c:pt idx="20">
                  <c:v>22300.0</c:v>
                </c:pt>
                <c:pt idx="21">
                  <c:v>20400.0</c:v>
                </c:pt>
                <c:pt idx="22">
                  <c:v>19800.0</c:v>
                </c:pt>
                <c:pt idx="23">
                  <c:v>18200.0</c:v>
                </c:pt>
              </c:numCache>
            </c:numRef>
          </c:val>
          <c:smooth val="0"/>
        </c:ser>
        <c:ser>
          <c:idx val="10"/>
          <c:order val="6"/>
          <c:tx>
            <c:strRef>
              <c:f>Max_mensais!$T$5</c:f>
              <c:strCache>
                <c:ptCount val="1"/>
                <c:pt idx="0">
                  <c:v>DEZEMBO 2010</c:v>
                </c:pt>
              </c:strCache>
            </c:strRef>
          </c:tx>
          <c:val>
            <c:numRef>
              <c:f>Max_mensais!$U$7:$U$30</c:f>
              <c:numCache>
                <c:formatCode>#,##0</c:formatCode>
                <c:ptCount val="24"/>
                <c:pt idx="0">
                  <c:v>16300.0</c:v>
                </c:pt>
                <c:pt idx="1">
                  <c:v>15600.0</c:v>
                </c:pt>
                <c:pt idx="2">
                  <c:v>15600.0</c:v>
                </c:pt>
                <c:pt idx="3">
                  <c:v>14900.0</c:v>
                </c:pt>
                <c:pt idx="4">
                  <c:v>14800.0</c:v>
                </c:pt>
                <c:pt idx="5">
                  <c:v>15000.0</c:v>
                </c:pt>
                <c:pt idx="6">
                  <c:v>16000.0</c:v>
                </c:pt>
                <c:pt idx="7">
                  <c:v>15983.0</c:v>
                </c:pt>
                <c:pt idx="8">
                  <c:v>18000.0</c:v>
                </c:pt>
                <c:pt idx="9">
                  <c:v>18600.0</c:v>
                </c:pt>
                <c:pt idx="10">
                  <c:v>19000.0</c:v>
                </c:pt>
                <c:pt idx="11">
                  <c:v>20700.0</c:v>
                </c:pt>
                <c:pt idx="12">
                  <c:v>19900.0</c:v>
                </c:pt>
                <c:pt idx="13">
                  <c:v>19800.0</c:v>
                </c:pt>
                <c:pt idx="14">
                  <c:v>19300.0</c:v>
                </c:pt>
                <c:pt idx="15">
                  <c:v>18300.0</c:v>
                </c:pt>
                <c:pt idx="16">
                  <c:v>17500.0</c:v>
                </c:pt>
                <c:pt idx="17">
                  <c:v>18500.0</c:v>
                </c:pt>
                <c:pt idx="18">
                  <c:v>21700.0</c:v>
                </c:pt>
                <c:pt idx="19">
                  <c:v>22102.0</c:v>
                </c:pt>
                <c:pt idx="20">
                  <c:v>22137.0</c:v>
                </c:pt>
                <c:pt idx="21">
                  <c:v>20500.0</c:v>
                </c:pt>
                <c:pt idx="22">
                  <c:v>18100.0</c:v>
                </c:pt>
                <c:pt idx="23">
                  <c:v>18000.0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Max_mensais!$W$5</c:f>
              <c:strCache>
                <c:ptCount val="1"/>
                <c:pt idx="0">
                  <c:v>JANEIRO 2011</c:v>
                </c:pt>
              </c:strCache>
            </c:strRef>
          </c:tx>
          <c:val>
            <c:numRef>
              <c:f>Max_mensais!$X$7:$X$30</c:f>
              <c:numCache>
                <c:formatCode>#,##0</c:formatCode>
                <c:ptCount val="24"/>
                <c:pt idx="0">
                  <c:v>18127.0</c:v>
                </c:pt>
                <c:pt idx="1">
                  <c:v>17600.0</c:v>
                </c:pt>
                <c:pt idx="2">
                  <c:v>16500.0</c:v>
                </c:pt>
                <c:pt idx="3">
                  <c:v>15900.0</c:v>
                </c:pt>
                <c:pt idx="4">
                  <c:v>14900.0</c:v>
                </c:pt>
                <c:pt idx="5">
                  <c:v>14900.0</c:v>
                </c:pt>
                <c:pt idx="6">
                  <c:v>14700.0</c:v>
                </c:pt>
                <c:pt idx="7">
                  <c:v>15728.0</c:v>
                </c:pt>
                <c:pt idx="8">
                  <c:v>17300.0</c:v>
                </c:pt>
                <c:pt idx="9">
                  <c:v>18100.0</c:v>
                </c:pt>
                <c:pt idx="10">
                  <c:v>18464.0</c:v>
                </c:pt>
                <c:pt idx="11">
                  <c:v>18391.0</c:v>
                </c:pt>
                <c:pt idx="12">
                  <c:v>18781.0</c:v>
                </c:pt>
                <c:pt idx="13">
                  <c:v>18400.0</c:v>
                </c:pt>
                <c:pt idx="14">
                  <c:v>17900.0</c:v>
                </c:pt>
                <c:pt idx="15">
                  <c:v>18285.0</c:v>
                </c:pt>
                <c:pt idx="16">
                  <c:v>17200.0</c:v>
                </c:pt>
                <c:pt idx="17">
                  <c:v>17900.0</c:v>
                </c:pt>
                <c:pt idx="18">
                  <c:v>21333.0</c:v>
                </c:pt>
                <c:pt idx="19">
                  <c:v>22002.0</c:v>
                </c:pt>
                <c:pt idx="20">
                  <c:v>21000.0</c:v>
                </c:pt>
                <c:pt idx="21">
                  <c:v>20283.0</c:v>
                </c:pt>
                <c:pt idx="22">
                  <c:v>18378.0</c:v>
                </c:pt>
                <c:pt idx="23">
                  <c:v>16600.0</c:v>
                </c:pt>
              </c:numCache>
            </c:numRef>
          </c:val>
          <c:smooth val="0"/>
        </c:ser>
        <c:ser>
          <c:idx val="5"/>
          <c:order val="8"/>
          <c:tx>
            <c:strRef>
              <c:f>Max_mensais!$Z$5</c:f>
              <c:strCache>
                <c:ptCount val="1"/>
                <c:pt idx="0">
                  <c:v>FEVEREIRO 2011</c:v>
                </c:pt>
              </c:strCache>
            </c:strRef>
          </c:tx>
          <c:cat>
            <c:strRef>
              <c:f>Max_mensais!$A$7:$A$30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Max_mensais!$AA$7:$AA$30</c:f>
              <c:numCache>
                <c:formatCode>#,##0</c:formatCode>
                <c:ptCount val="24"/>
                <c:pt idx="0">
                  <c:v>14900.0</c:v>
                </c:pt>
                <c:pt idx="1">
                  <c:v>14100.0</c:v>
                </c:pt>
                <c:pt idx="2">
                  <c:v>13600.0</c:v>
                </c:pt>
                <c:pt idx="3">
                  <c:v>13600.0</c:v>
                </c:pt>
                <c:pt idx="4">
                  <c:v>13600.0</c:v>
                </c:pt>
                <c:pt idx="5">
                  <c:v>13900.0</c:v>
                </c:pt>
                <c:pt idx="6">
                  <c:v>14700.0</c:v>
                </c:pt>
                <c:pt idx="7">
                  <c:v>15200.0</c:v>
                </c:pt>
                <c:pt idx="8">
                  <c:v>17100.0</c:v>
                </c:pt>
                <c:pt idx="9">
                  <c:v>17700.0</c:v>
                </c:pt>
                <c:pt idx="10">
                  <c:v>17900.0</c:v>
                </c:pt>
                <c:pt idx="11">
                  <c:v>18500.0</c:v>
                </c:pt>
                <c:pt idx="12">
                  <c:v>18800.0</c:v>
                </c:pt>
                <c:pt idx="13">
                  <c:v>18400.0</c:v>
                </c:pt>
                <c:pt idx="14">
                  <c:v>17800.0</c:v>
                </c:pt>
                <c:pt idx="15">
                  <c:v>17200.0</c:v>
                </c:pt>
                <c:pt idx="16">
                  <c:v>17100.0</c:v>
                </c:pt>
                <c:pt idx="17">
                  <c:v>17200.0</c:v>
                </c:pt>
                <c:pt idx="18">
                  <c:v>20568.0</c:v>
                </c:pt>
                <c:pt idx="19">
                  <c:v>22360.0</c:v>
                </c:pt>
                <c:pt idx="20">
                  <c:v>21325.0</c:v>
                </c:pt>
                <c:pt idx="21">
                  <c:v>19872.0</c:v>
                </c:pt>
                <c:pt idx="22">
                  <c:v>17540.0</c:v>
                </c:pt>
                <c:pt idx="23">
                  <c:v>16100.0</c:v>
                </c:pt>
              </c:numCache>
            </c:numRef>
          </c:val>
          <c:smooth val="0"/>
        </c:ser>
        <c:ser>
          <c:idx val="6"/>
          <c:order val="9"/>
          <c:tx>
            <c:strRef>
              <c:f>Max_mensais!$AC$5</c:f>
              <c:strCache>
                <c:ptCount val="1"/>
                <c:pt idx="0">
                  <c:v>MARÇO 2011</c:v>
                </c:pt>
              </c:strCache>
            </c:strRef>
          </c:tx>
          <c:cat>
            <c:strRef>
              <c:f>Max_mensais!$A$7:$A$30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Max_mensais!$AD$7:$AD$30</c:f>
              <c:numCache>
                <c:formatCode>#,##0</c:formatCode>
                <c:ptCount val="24"/>
                <c:pt idx="0">
                  <c:v>14700.0</c:v>
                </c:pt>
                <c:pt idx="1">
                  <c:v>14500.0</c:v>
                </c:pt>
                <c:pt idx="2">
                  <c:v>14500.0</c:v>
                </c:pt>
                <c:pt idx="3">
                  <c:v>14500.0</c:v>
                </c:pt>
                <c:pt idx="4">
                  <c:v>14500.0</c:v>
                </c:pt>
                <c:pt idx="5">
                  <c:v>14500.0</c:v>
                </c:pt>
                <c:pt idx="6">
                  <c:v>14678.0</c:v>
                </c:pt>
                <c:pt idx="7">
                  <c:v>15572.0</c:v>
                </c:pt>
                <c:pt idx="8">
                  <c:v>17300.0</c:v>
                </c:pt>
                <c:pt idx="9">
                  <c:v>18600.0</c:v>
                </c:pt>
                <c:pt idx="10">
                  <c:v>18700.0</c:v>
                </c:pt>
                <c:pt idx="11">
                  <c:v>19059.0</c:v>
                </c:pt>
                <c:pt idx="12">
                  <c:v>18979.0</c:v>
                </c:pt>
                <c:pt idx="13">
                  <c:v>18967.0</c:v>
                </c:pt>
                <c:pt idx="14">
                  <c:v>18000.0</c:v>
                </c:pt>
                <c:pt idx="15">
                  <c:v>17700.0</c:v>
                </c:pt>
                <c:pt idx="16">
                  <c:v>18000.0</c:v>
                </c:pt>
                <c:pt idx="17">
                  <c:v>17000.0</c:v>
                </c:pt>
                <c:pt idx="18">
                  <c:v>19600.0</c:v>
                </c:pt>
                <c:pt idx="19">
                  <c:v>22923.0</c:v>
                </c:pt>
                <c:pt idx="20">
                  <c:v>20985.0</c:v>
                </c:pt>
                <c:pt idx="21">
                  <c:v>19300.0</c:v>
                </c:pt>
                <c:pt idx="22">
                  <c:v>18360.0</c:v>
                </c:pt>
                <c:pt idx="23">
                  <c:v>16950.0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Max_mensais!$AF$5</c:f>
              <c:strCache>
                <c:ptCount val="1"/>
                <c:pt idx="0">
                  <c:v>ABRIL 2011</c:v>
                </c:pt>
              </c:strCache>
            </c:strRef>
          </c:tx>
          <c:val>
            <c:numRef>
              <c:f>Max_mensais!$AG$7:$AG$30</c:f>
              <c:numCache>
                <c:formatCode>#,##0</c:formatCode>
                <c:ptCount val="24"/>
                <c:pt idx="0">
                  <c:v>15671.0</c:v>
                </c:pt>
                <c:pt idx="1">
                  <c:v>14777.0</c:v>
                </c:pt>
                <c:pt idx="2">
                  <c:v>14400.0</c:v>
                </c:pt>
                <c:pt idx="3">
                  <c:v>14128.0</c:v>
                </c:pt>
                <c:pt idx="4">
                  <c:v>14000.0</c:v>
                </c:pt>
                <c:pt idx="5">
                  <c:v>14307.0</c:v>
                </c:pt>
                <c:pt idx="6">
                  <c:v>15420.0</c:v>
                </c:pt>
                <c:pt idx="7">
                  <c:v>16183.0</c:v>
                </c:pt>
                <c:pt idx="8">
                  <c:v>18231.0</c:v>
                </c:pt>
                <c:pt idx="9">
                  <c:v>18957.0</c:v>
                </c:pt>
                <c:pt idx="10">
                  <c:v>19152.0</c:v>
                </c:pt>
                <c:pt idx="11">
                  <c:v>19774.0</c:v>
                </c:pt>
                <c:pt idx="12">
                  <c:v>19111.0</c:v>
                </c:pt>
                <c:pt idx="13">
                  <c:v>19203.0</c:v>
                </c:pt>
                <c:pt idx="14">
                  <c:v>18227.0</c:v>
                </c:pt>
                <c:pt idx="15">
                  <c:v>18603.0</c:v>
                </c:pt>
                <c:pt idx="16">
                  <c:v>17615.0</c:v>
                </c:pt>
                <c:pt idx="17">
                  <c:v>17643.0</c:v>
                </c:pt>
                <c:pt idx="18">
                  <c:v>20094.0</c:v>
                </c:pt>
                <c:pt idx="19">
                  <c:v>21921.0</c:v>
                </c:pt>
                <c:pt idx="20">
                  <c:v>22009.0</c:v>
                </c:pt>
                <c:pt idx="21">
                  <c:v>19842.0</c:v>
                </c:pt>
                <c:pt idx="22">
                  <c:v>18208.0</c:v>
                </c:pt>
                <c:pt idx="23">
                  <c:v>16903.0</c:v>
                </c:pt>
              </c:numCache>
            </c:numRef>
          </c:val>
          <c:smooth val="0"/>
        </c:ser>
        <c:ser>
          <c:idx val="12"/>
          <c:order val="11"/>
          <c:tx>
            <c:strRef>
              <c:f>Max_mensais!$AI$5</c:f>
              <c:strCache>
                <c:ptCount val="1"/>
                <c:pt idx="0">
                  <c:v>MAIO 2011</c:v>
                </c:pt>
              </c:strCache>
            </c:strRef>
          </c:tx>
          <c:val>
            <c:numRef>
              <c:f>Max_mensais!$AJ$7:$AJ$30</c:f>
              <c:numCache>
                <c:formatCode>#,##0</c:formatCode>
                <c:ptCount val="24"/>
                <c:pt idx="0">
                  <c:v>15224.0</c:v>
                </c:pt>
                <c:pt idx="1">
                  <c:v>14799.0</c:v>
                </c:pt>
                <c:pt idx="2">
                  <c:v>14292.0</c:v>
                </c:pt>
                <c:pt idx="3">
                  <c:v>14291.0</c:v>
                </c:pt>
                <c:pt idx="4">
                  <c:v>14211.0</c:v>
                </c:pt>
                <c:pt idx="5">
                  <c:v>14697.0</c:v>
                </c:pt>
                <c:pt idx="6">
                  <c:v>15472.0</c:v>
                </c:pt>
                <c:pt idx="7">
                  <c:v>17152.0</c:v>
                </c:pt>
                <c:pt idx="8">
                  <c:v>18052.0</c:v>
                </c:pt>
                <c:pt idx="9">
                  <c:v>18919.0</c:v>
                </c:pt>
                <c:pt idx="10">
                  <c:v>19936.0</c:v>
                </c:pt>
                <c:pt idx="11">
                  <c:v>19720.0</c:v>
                </c:pt>
                <c:pt idx="12">
                  <c:v>19925.0</c:v>
                </c:pt>
                <c:pt idx="13">
                  <c:v>19836.0</c:v>
                </c:pt>
                <c:pt idx="14">
                  <c:v>19121.0</c:v>
                </c:pt>
                <c:pt idx="15">
                  <c:v>18430.0</c:v>
                </c:pt>
                <c:pt idx="16">
                  <c:v>18228.0</c:v>
                </c:pt>
                <c:pt idx="17">
                  <c:v>18510.0</c:v>
                </c:pt>
                <c:pt idx="18">
                  <c:v>19803.0</c:v>
                </c:pt>
                <c:pt idx="19">
                  <c:v>23081.0</c:v>
                </c:pt>
                <c:pt idx="20">
                  <c:v>22890.0</c:v>
                </c:pt>
                <c:pt idx="21">
                  <c:v>20864.0</c:v>
                </c:pt>
                <c:pt idx="22">
                  <c:v>18451.0</c:v>
                </c:pt>
                <c:pt idx="23">
                  <c:v>16943.0</c:v>
                </c:pt>
              </c:numCache>
            </c:numRef>
          </c:val>
          <c:smooth val="0"/>
        </c:ser>
        <c:ser>
          <c:idx val="13"/>
          <c:order val="12"/>
          <c:tx>
            <c:strRef>
              <c:f>Max_mensais!$AL$4</c:f>
              <c:strCache>
                <c:ptCount val="1"/>
                <c:pt idx="0">
                  <c:v>MAXIMA ANUAL</c:v>
                </c:pt>
              </c:strCache>
            </c:strRef>
          </c:tx>
          <c:val>
            <c:numRef>
              <c:f>Max_mensais!$AM$7:$AM$30</c:f>
              <c:numCache>
                <c:formatCode>#,##0</c:formatCode>
                <c:ptCount val="24"/>
                <c:pt idx="0">
                  <c:v>18127.0</c:v>
                </c:pt>
                <c:pt idx="1">
                  <c:v>17600.0</c:v>
                </c:pt>
                <c:pt idx="2">
                  <c:v>16500.0</c:v>
                </c:pt>
                <c:pt idx="3">
                  <c:v>15900.0</c:v>
                </c:pt>
                <c:pt idx="4">
                  <c:v>15100.0</c:v>
                </c:pt>
                <c:pt idx="5">
                  <c:v>15400.0</c:v>
                </c:pt>
                <c:pt idx="6">
                  <c:v>16000.0</c:v>
                </c:pt>
                <c:pt idx="7">
                  <c:v>17152.0</c:v>
                </c:pt>
                <c:pt idx="8">
                  <c:v>19400.0</c:v>
                </c:pt>
                <c:pt idx="9">
                  <c:v>19300.0</c:v>
                </c:pt>
                <c:pt idx="10">
                  <c:v>19936.0</c:v>
                </c:pt>
                <c:pt idx="11">
                  <c:v>20700.0</c:v>
                </c:pt>
                <c:pt idx="12">
                  <c:v>20800.0</c:v>
                </c:pt>
                <c:pt idx="13">
                  <c:v>19836.0</c:v>
                </c:pt>
                <c:pt idx="14">
                  <c:v>19300.0</c:v>
                </c:pt>
                <c:pt idx="15">
                  <c:v>19700.0</c:v>
                </c:pt>
                <c:pt idx="16">
                  <c:v>18900.0</c:v>
                </c:pt>
                <c:pt idx="17">
                  <c:v>19400.0</c:v>
                </c:pt>
                <c:pt idx="18">
                  <c:v>22100.0</c:v>
                </c:pt>
                <c:pt idx="19">
                  <c:v>23081.0</c:v>
                </c:pt>
                <c:pt idx="20">
                  <c:v>22890.0</c:v>
                </c:pt>
                <c:pt idx="21">
                  <c:v>21800.0</c:v>
                </c:pt>
                <c:pt idx="22">
                  <c:v>20300.0</c:v>
                </c:pt>
                <c:pt idx="23">
                  <c:v>18800.0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0840008"/>
        <c:axId val="-2060836856"/>
      </c:lineChart>
      <c:catAx>
        <c:axId val="-2060840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60836856"/>
        <c:crosses val="autoZero"/>
        <c:auto val="1"/>
        <c:lblAlgn val="ctr"/>
        <c:lblOffset val="100"/>
        <c:noMultiLvlLbl val="0"/>
      </c:catAx>
      <c:valAx>
        <c:axId val="-20608368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08400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 DOMINGOS</a:t>
            </a:r>
          </a:p>
        </c:rich>
      </c:tx>
      <c:layout>
        <c:manualLayout>
          <c:xMode val="edge"/>
          <c:yMode val="edge"/>
          <c:x val="0.25053485376103"/>
          <c:y val="0.0108527111909825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7"/>
          <c:order val="0"/>
          <c:tx>
            <c:strRef>
              <c:f>Max_mensais!$B$5</c:f>
              <c:strCache>
                <c:ptCount val="1"/>
                <c:pt idx="0">
                  <c:v>JUNHO 2010</c:v>
                </c:pt>
              </c:strCache>
            </c:strRef>
          </c:tx>
          <c:val>
            <c:numRef>
              <c:f>Max_mensais!$D$7:$D$30</c:f>
              <c:numCache>
                <c:formatCode>#,##0</c:formatCode>
                <c:ptCount val="24"/>
                <c:pt idx="0">
                  <c:v>15500.0</c:v>
                </c:pt>
                <c:pt idx="1">
                  <c:v>14600.0</c:v>
                </c:pt>
                <c:pt idx="2">
                  <c:v>14100.0</c:v>
                </c:pt>
                <c:pt idx="3">
                  <c:v>13800.0</c:v>
                </c:pt>
                <c:pt idx="4">
                  <c:v>13700.0</c:v>
                </c:pt>
                <c:pt idx="5">
                  <c:v>13600.0</c:v>
                </c:pt>
                <c:pt idx="6">
                  <c:v>14200.0</c:v>
                </c:pt>
                <c:pt idx="7">
                  <c:v>14500.0</c:v>
                </c:pt>
                <c:pt idx="8">
                  <c:v>15600.0</c:v>
                </c:pt>
                <c:pt idx="9">
                  <c:v>16300.0</c:v>
                </c:pt>
                <c:pt idx="10">
                  <c:v>16900.0</c:v>
                </c:pt>
                <c:pt idx="11">
                  <c:v>17000.0</c:v>
                </c:pt>
                <c:pt idx="12">
                  <c:v>17400.0</c:v>
                </c:pt>
                <c:pt idx="13">
                  <c:v>17400.0</c:v>
                </c:pt>
                <c:pt idx="14">
                  <c:v>17000.0</c:v>
                </c:pt>
                <c:pt idx="15">
                  <c:v>16500.0</c:v>
                </c:pt>
                <c:pt idx="16">
                  <c:v>16700.0</c:v>
                </c:pt>
                <c:pt idx="17">
                  <c:v>16600.0</c:v>
                </c:pt>
                <c:pt idx="18">
                  <c:v>18200.0</c:v>
                </c:pt>
                <c:pt idx="19">
                  <c:v>20400.0</c:v>
                </c:pt>
                <c:pt idx="20">
                  <c:v>20400.0</c:v>
                </c:pt>
                <c:pt idx="21">
                  <c:v>19500.0</c:v>
                </c:pt>
                <c:pt idx="22">
                  <c:v>18500.0</c:v>
                </c:pt>
                <c:pt idx="23">
                  <c:v>16000.0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Max_mensais!$E$5</c:f>
              <c:strCache>
                <c:ptCount val="1"/>
                <c:pt idx="0">
                  <c:v>JULHO 2010</c:v>
                </c:pt>
              </c:strCache>
            </c:strRef>
          </c:tx>
          <c:cat>
            <c:strRef>
              <c:f>Max_mensais!$A$7:$A$30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Max_mensais!$G$7:$G$30</c:f>
              <c:numCache>
                <c:formatCode>#,##0</c:formatCode>
                <c:ptCount val="24"/>
                <c:pt idx="0">
                  <c:v>16000.0</c:v>
                </c:pt>
                <c:pt idx="1">
                  <c:v>15100.0</c:v>
                </c:pt>
                <c:pt idx="2">
                  <c:v>14800.0</c:v>
                </c:pt>
                <c:pt idx="3">
                  <c:v>14500.0</c:v>
                </c:pt>
                <c:pt idx="4">
                  <c:v>14300.0</c:v>
                </c:pt>
                <c:pt idx="5">
                  <c:v>14300.0</c:v>
                </c:pt>
                <c:pt idx="6">
                  <c:v>14200.0</c:v>
                </c:pt>
                <c:pt idx="7">
                  <c:v>14600.0</c:v>
                </c:pt>
                <c:pt idx="8">
                  <c:v>15900.0</c:v>
                </c:pt>
                <c:pt idx="9">
                  <c:v>16600.0</c:v>
                </c:pt>
                <c:pt idx="10">
                  <c:v>16800.0</c:v>
                </c:pt>
                <c:pt idx="11">
                  <c:v>18300.0</c:v>
                </c:pt>
                <c:pt idx="12">
                  <c:v>17400.0</c:v>
                </c:pt>
                <c:pt idx="13">
                  <c:v>17300.0</c:v>
                </c:pt>
                <c:pt idx="14">
                  <c:v>16600.0</c:v>
                </c:pt>
                <c:pt idx="15">
                  <c:v>16500.0</c:v>
                </c:pt>
                <c:pt idx="16">
                  <c:v>16100.0</c:v>
                </c:pt>
                <c:pt idx="17">
                  <c:v>16200.0</c:v>
                </c:pt>
                <c:pt idx="18">
                  <c:v>17000.0</c:v>
                </c:pt>
                <c:pt idx="19">
                  <c:v>19900.0</c:v>
                </c:pt>
                <c:pt idx="20">
                  <c:v>20800.0</c:v>
                </c:pt>
                <c:pt idx="21">
                  <c:v>19600.0</c:v>
                </c:pt>
                <c:pt idx="22">
                  <c:v>17900.0</c:v>
                </c:pt>
                <c:pt idx="23">
                  <c:v>16200.0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Max_mensais!$K$5</c:f>
              <c:strCache>
                <c:ptCount val="1"/>
                <c:pt idx="0">
                  <c:v>SETEMBRO 2010</c:v>
                </c:pt>
              </c:strCache>
            </c:strRef>
          </c:tx>
          <c:cat>
            <c:strRef>
              <c:f>Max_mensais!$A$7:$A$30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Max_mensais!$M$7:$M$30</c:f>
              <c:numCache>
                <c:formatCode>#,##0</c:formatCode>
                <c:ptCount val="24"/>
                <c:pt idx="0">
                  <c:v>16900.0</c:v>
                </c:pt>
                <c:pt idx="1">
                  <c:v>16300.0</c:v>
                </c:pt>
                <c:pt idx="2">
                  <c:v>15500.0</c:v>
                </c:pt>
                <c:pt idx="3">
                  <c:v>15500.0</c:v>
                </c:pt>
                <c:pt idx="4">
                  <c:v>15200.0</c:v>
                </c:pt>
                <c:pt idx="5">
                  <c:v>15100.0</c:v>
                </c:pt>
                <c:pt idx="6">
                  <c:v>14700.0</c:v>
                </c:pt>
                <c:pt idx="7">
                  <c:v>16000.0</c:v>
                </c:pt>
                <c:pt idx="8">
                  <c:v>16900.0</c:v>
                </c:pt>
                <c:pt idx="9">
                  <c:v>17400.0</c:v>
                </c:pt>
                <c:pt idx="10">
                  <c:v>17900.0</c:v>
                </c:pt>
                <c:pt idx="11">
                  <c:v>18200.0</c:v>
                </c:pt>
                <c:pt idx="12">
                  <c:v>19600.0</c:v>
                </c:pt>
                <c:pt idx="13">
                  <c:v>18400.0</c:v>
                </c:pt>
                <c:pt idx="14">
                  <c:v>18200.0</c:v>
                </c:pt>
                <c:pt idx="15">
                  <c:v>18000.0</c:v>
                </c:pt>
                <c:pt idx="16">
                  <c:v>17600.0</c:v>
                </c:pt>
                <c:pt idx="17">
                  <c:v>17600.0</c:v>
                </c:pt>
                <c:pt idx="18">
                  <c:v>20900.0</c:v>
                </c:pt>
                <c:pt idx="19">
                  <c:v>21800.0</c:v>
                </c:pt>
                <c:pt idx="20">
                  <c:v>22300.0</c:v>
                </c:pt>
                <c:pt idx="21">
                  <c:v>21700.0</c:v>
                </c:pt>
                <c:pt idx="22">
                  <c:v>18700.0</c:v>
                </c:pt>
                <c:pt idx="23">
                  <c:v>17000.0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Max_mensais!$N$5</c:f>
              <c:strCache>
                <c:ptCount val="1"/>
                <c:pt idx="0">
                  <c:v>OUTUBRO 2010</c:v>
                </c:pt>
              </c:strCache>
            </c:strRef>
          </c:tx>
          <c:cat>
            <c:strRef>
              <c:f>Max_mensais!$A$7:$A$30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Max_mensais!$P$7:$P$30</c:f>
              <c:numCache>
                <c:formatCode>#,##0</c:formatCode>
                <c:ptCount val="24"/>
                <c:pt idx="0">
                  <c:v>16600.0</c:v>
                </c:pt>
                <c:pt idx="1">
                  <c:v>15900.0</c:v>
                </c:pt>
                <c:pt idx="2">
                  <c:v>15500.0</c:v>
                </c:pt>
                <c:pt idx="3">
                  <c:v>15100.0</c:v>
                </c:pt>
                <c:pt idx="4">
                  <c:v>15200.0</c:v>
                </c:pt>
                <c:pt idx="5">
                  <c:v>15200.0</c:v>
                </c:pt>
                <c:pt idx="6">
                  <c:v>14800.0</c:v>
                </c:pt>
                <c:pt idx="7">
                  <c:v>15600.0</c:v>
                </c:pt>
                <c:pt idx="8">
                  <c:v>16700.0</c:v>
                </c:pt>
                <c:pt idx="9">
                  <c:v>17200.0</c:v>
                </c:pt>
                <c:pt idx="10">
                  <c:v>18900.0</c:v>
                </c:pt>
                <c:pt idx="11">
                  <c:v>19700.0</c:v>
                </c:pt>
                <c:pt idx="12">
                  <c:v>20700.0</c:v>
                </c:pt>
                <c:pt idx="13">
                  <c:v>19000.0</c:v>
                </c:pt>
                <c:pt idx="14">
                  <c:v>18300.0</c:v>
                </c:pt>
                <c:pt idx="15">
                  <c:v>17400.0</c:v>
                </c:pt>
                <c:pt idx="16">
                  <c:v>17400.0</c:v>
                </c:pt>
                <c:pt idx="17">
                  <c:v>17700.0</c:v>
                </c:pt>
                <c:pt idx="18">
                  <c:v>20600.0</c:v>
                </c:pt>
                <c:pt idx="19">
                  <c:v>21800.0</c:v>
                </c:pt>
                <c:pt idx="20">
                  <c:v>21600.0</c:v>
                </c:pt>
                <c:pt idx="21">
                  <c:v>20400.0</c:v>
                </c:pt>
                <c:pt idx="22">
                  <c:v>18800.0</c:v>
                </c:pt>
                <c:pt idx="23">
                  <c:v>17600.0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Max_mensais!$Q$5</c:f>
              <c:strCache>
                <c:ptCount val="1"/>
                <c:pt idx="0">
                  <c:v>NOVEMBRO 2010</c:v>
                </c:pt>
              </c:strCache>
            </c:strRef>
          </c:tx>
          <c:cat>
            <c:strRef>
              <c:f>Max_mensais!$A$7:$A$30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Max_mensais!$S$7:$S$30</c:f>
              <c:numCache>
                <c:formatCode>#,##0</c:formatCode>
                <c:ptCount val="24"/>
                <c:pt idx="0">
                  <c:v>16100.0</c:v>
                </c:pt>
                <c:pt idx="1">
                  <c:v>15400.0</c:v>
                </c:pt>
                <c:pt idx="2">
                  <c:v>15000.0</c:v>
                </c:pt>
                <c:pt idx="3">
                  <c:v>14700.0</c:v>
                </c:pt>
                <c:pt idx="4">
                  <c:v>14700.0</c:v>
                </c:pt>
                <c:pt idx="5">
                  <c:v>14600.0</c:v>
                </c:pt>
                <c:pt idx="6">
                  <c:v>14400.0</c:v>
                </c:pt>
                <c:pt idx="7">
                  <c:v>15100.0</c:v>
                </c:pt>
                <c:pt idx="8">
                  <c:v>16600.0</c:v>
                </c:pt>
                <c:pt idx="9">
                  <c:v>16800.0</c:v>
                </c:pt>
                <c:pt idx="10">
                  <c:v>17100.0</c:v>
                </c:pt>
                <c:pt idx="11">
                  <c:v>17900.0</c:v>
                </c:pt>
                <c:pt idx="12">
                  <c:v>18500.0</c:v>
                </c:pt>
                <c:pt idx="13">
                  <c:v>18400.0</c:v>
                </c:pt>
                <c:pt idx="14">
                  <c:v>17400.0</c:v>
                </c:pt>
                <c:pt idx="15">
                  <c:v>17200.0</c:v>
                </c:pt>
                <c:pt idx="16">
                  <c:v>17100.0</c:v>
                </c:pt>
                <c:pt idx="17">
                  <c:v>17700.0</c:v>
                </c:pt>
                <c:pt idx="18">
                  <c:v>21400.0</c:v>
                </c:pt>
                <c:pt idx="19">
                  <c:v>21900.0</c:v>
                </c:pt>
                <c:pt idx="20">
                  <c:v>21300.0</c:v>
                </c:pt>
                <c:pt idx="21">
                  <c:v>19400.0</c:v>
                </c:pt>
                <c:pt idx="22">
                  <c:v>18600.0</c:v>
                </c:pt>
                <c:pt idx="23">
                  <c:v>17800.0</c:v>
                </c:pt>
              </c:numCache>
            </c:numRef>
          </c:val>
          <c:smooth val="0"/>
        </c:ser>
        <c:ser>
          <c:idx val="10"/>
          <c:order val="5"/>
          <c:tx>
            <c:strRef>
              <c:f>Max_mensais!$T$5</c:f>
              <c:strCache>
                <c:ptCount val="1"/>
                <c:pt idx="0">
                  <c:v>DEZEMBO 2010</c:v>
                </c:pt>
              </c:strCache>
            </c:strRef>
          </c:tx>
          <c:val>
            <c:numRef>
              <c:f>Max_mensais!$V$7:$V$30</c:f>
              <c:numCache>
                <c:formatCode>#,##0</c:formatCode>
                <c:ptCount val="24"/>
                <c:pt idx="0">
                  <c:v>16500.0</c:v>
                </c:pt>
                <c:pt idx="1">
                  <c:v>14700.0</c:v>
                </c:pt>
                <c:pt idx="2">
                  <c:v>14900.0</c:v>
                </c:pt>
                <c:pt idx="3">
                  <c:v>13948.0</c:v>
                </c:pt>
                <c:pt idx="4">
                  <c:v>13658.0</c:v>
                </c:pt>
                <c:pt idx="5">
                  <c:v>13850.0</c:v>
                </c:pt>
                <c:pt idx="6">
                  <c:v>13870.0</c:v>
                </c:pt>
                <c:pt idx="7">
                  <c:v>14220.0</c:v>
                </c:pt>
                <c:pt idx="8">
                  <c:v>17300.0</c:v>
                </c:pt>
                <c:pt idx="9">
                  <c:v>16500.0</c:v>
                </c:pt>
                <c:pt idx="10">
                  <c:v>16600.0</c:v>
                </c:pt>
                <c:pt idx="11">
                  <c:v>17000.0</c:v>
                </c:pt>
                <c:pt idx="12">
                  <c:v>18100.0</c:v>
                </c:pt>
                <c:pt idx="13">
                  <c:v>18400.0</c:v>
                </c:pt>
                <c:pt idx="14">
                  <c:v>17800.0</c:v>
                </c:pt>
                <c:pt idx="15">
                  <c:v>17400.0</c:v>
                </c:pt>
                <c:pt idx="16">
                  <c:v>17200.0</c:v>
                </c:pt>
                <c:pt idx="17">
                  <c:v>18520.0</c:v>
                </c:pt>
                <c:pt idx="18">
                  <c:v>21800.0</c:v>
                </c:pt>
                <c:pt idx="19">
                  <c:v>22100.0</c:v>
                </c:pt>
                <c:pt idx="20">
                  <c:v>21500.0</c:v>
                </c:pt>
                <c:pt idx="21">
                  <c:v>20200.0</c:v>
                </c:pt>
                <c:pt idx="22">
                  <c:v>18000.0</c:v>
                </c:pt>
                <c:pt idx="23">
                  <c:v>16300.0</c:v>
                </c:pt>
              </c:numCache>
            </c:numRef>
          </c:val>
          <c:smooth val="0"/>
        </c:ser>
        <c:ser>
          <c:idx val="8"/>
          <c:order val="6"/>
          <c:tx>
            <c:strRef>
              <c:f>Max_mensais!$W$5</c:f>
              <c:strCache>
                <c:ptCount val="1"/>
                <c:pt idx="0">
                  <c:v>JANEIRO 2011</c:v>
                </c:pt>
              </c:strCache>
            </c:strRef>
          </c:tx>
          <c:val>
            <c:numRef>
              <c:f>Max_mensais!$Y$7:$Y$30</c:f>
              <c:numCache>
                <c:formatCode>#,##0</c:formatCode>
                <c:ptCount val="24"/>
                <c:pt idx="0">
                  <c:v>15100.0</c:v>
                </c:pt>
                <c:pt idx="1">
                  <c:v>14773.0</c:v>
                </c:pt>
                <c:pt idx="2">
                  <c:v>13700.0</c:v>
                </c:pt>
                <c:pt idx="3">
                  <c:v>13458.0</c:v>
                </c:pt>
                <c:pt idx="4">
                  <c:v>13400.0</c:v>
                </c:pt>
                <c:pt idx="5">
                  <c:v>13284.0</c:v>
                </c:pt>
                <c:pt idx="6">
                  <c:v>13700.0</c:v>
                </c:pt>
                <c:pt idx="7">
                  <c:v>14021.0</c:v>
                </c:pt>
                <c:pt idx="8">
                  <c:v>15600.0</c:v>
                </c:pt>
                <c:pt idx="9">
                  <c:v>16010.0</c:v>
                </c:pt>
                <c:pt idx="10">
                  <c:v>16780.0</c:v>
                </c:pt>
                <c:pt idx="11">
                  <c:v>17181.0</c:v>
                </c:pt>
                <c:pt idx="12">
                  <c:v>17573.0</c:v>
                </c:pt>
                <c:pt idx="13">
                  <c:v>17303.0</c:v>
                </c:pt>
                <c:pt idx="14">
                  <c:v>16800.0</c:v>
                </c:pt>
                <c:pt idx="15">
                  <c:v>16300.0</c:v>
                </c:pt>
                <c:pt idx="16">
                  <c:v>17449.0</c:v>
                </c:pt>
                <c:pt idx="17">
                  <c:v>18300.0</c:v>
                </c:pt>
                <c:pt idx="18">
                  <c:v>22231.0</c:v>
                </c:pt>
                <c:pt idx="19">
                  <c:v>21700.0</c:v>
                </c:pt>
                <c:pt idx="20">
                  <c:v>20900.0</c:v>
                </c:pt>
                <c:pt idx="21">
                  <c:v>20483.0</c:v>
                </c:pt>
                <c:pt idx="22">
                  <c:v>17400.0</c:v>
                </c:pt>
                <c:pt idx="23">
                  <c:v>16100.0</c:v>
                </c:pt>
              </c:numCache>
            </c:numRef>
          </c:val>
          <c:smooth val="0"/>
        </c:ser>
        <c:ser>
          <c:idx val="5"/>
          <c:order val="7"/>
          <c:tx>
            <c:strRef>
              <c:f>Max_mensais!$Z$5</c:f>
              <c:strCache>
                <c:ptCount val="1"/>
                <c:pt idx="0">
                  <c:v>FEVEREIRO 2011</c:v>
                </c:pt>
              </c:strCache>
            </c:strRef>
          </c:tx>
          <c:cat>
            <c:strRef>
              <c:f>Max_mensais!$A$7:$A$30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Max_mensais!$AB$7:$AB$30</c:f>
              <c:numCache>
                <c:formatCode>#,##0</c:formatCode>
                <c:ptCount val="24"/>
                <c:pt idx="0">
                  <c:v>15000.0</c:v>
                </c:pt>
                <c:pt idx="1">
                  <c:v>13900.0</c:v>
                </c:pt>
                <c:pt idx="2">
                  <c:v>13600.0</c:v>
                </c:pt>
                <c:pt idx="3">
                  <c:v>13500.0</c:v>
                </c:pt>
                <c:pt idx="4">
                  <c:v>13400.0</c:v>
                </c:pt>
                <c:pt idx="5">
                  <c:v>13400.0</c:v>
                </c:pt>
                <c:pt idx="6">
                  <c:v>13600.0</c:v>
                </c:pt>
                <c:pt idx="7">
                  <c:v>14300.0</c:v>
                </c:pt>
                <c:pt idx="8">
                  <c:v>15700.0</c:v>
                </c:pt>
                <c:pt idx="9">
                  <c:v>16600.0</c:v>
                </c:pt>
                <c:pt idx="10">
                  <c:v>16700.0</c:v>
                </c:pt>
                <c:pt idx="11">
                  <c:v>17000.0</c:v>
                </c:pt>
                <c:pt idx="12">
                  <c:v>17700.0</c:v>
                </c:pt>
                <c:pt idx="13">
                  <c:v>17400.0</c:v>
                </c:pt>
                <c:pt idx="14">
                  <c:v>16900.0</c:v>
                </c:pt>
                <c:pt idx="15">
                  <c:v>16600.0</c:v>
                </c:pt>
                <c:pt idx="16">
                  <c:v>16500.0</c:v>
                </c:pt>
                <c:pt idx="17">
                  <c:v>16800.0</c:v>
                </c:pt>
                <c:pt idx="18">
                  <c:v>21000.0</c:v>
                </c:pt>
                <c:pt idx="19">
                  <c:v>21600.0</c:v>
                </c:pt>
                <c:pt idx="20">
                  <c:v>21000.0</c:v>
                </c:pt>
                <c:pt idx="21">
                  <c:v>19400.0</c:v>
                </c:pt>
                <c:pt idx="22">
                  <c:v>18100.0</c:v>
                </c:pt>
                <c:pt idx="23">
                  <c:v>16500.0</c:v>
                </c:pt>
              </c:numCache>
            </c:numRef>
          </c:val>
          <c:smooth val="0"/>
        </c:ser>
        <c:ser>
          <c:idx val="6"/>
          <c:order val="8"/>
          <c:tx>
            <c:strRef>
              <c:f>Max_mensais!$AC$5</c:f>
              <c:strCache>
                <c:ptCount val="1"/>
                <c:pt idx="0">
                  <c:v>MARÇO 2011</c:v>
                </c:pt>
              </c:strCache>
            </c:strRef>
          </c:tx>
          <c:cat>
            <c:strRef>
              <c:f>Max_mensais!$A$7:$A$30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Max_mensais!$AE$7:$AE$30</c:f>
              <c:numCache>
                <c:formatCode>#,##0</c:formatCode>
                <c:ptCount val="24"/>
                <c:pt idx="0">
                  <c:v>14690.0</c:v>
                </c:pt>
                <c:pt idx="1">
                  <c:v>14496.0</c:v>
                </c:pt>
                <c:pt idx="2">
                  <c:v>13683.0</c:v>
                </c:pt>
                <c:pt idx="3">
                  <c:v>13367.0</c:v>
                </c:pt>
                <c:pt idx="4">
                  <c:v>13080.0</c:v>
                </c:pt>
                <c:pt idx="5">
                  <c:v>13500.0</c:v>
                </c:pt>
                <c:pt idx="6">
                  <c:v>13350.0</c:v>
                </c:pt>
                <c:pt idx="7">
                  <c:v>15096.0</c:v>
                </c:pt>
                <c:pt idx="8">
                  <c:v>16289.0</c:v>
                </c:pt>
                <c:pt idx="9">
                  <c:v>16900.0</c:v>
                </c:pt>
                <c:pt idx="10">
                  <c:v>16973.0</c:v>
                </c:pt>
                <c:pt idx="11">
                  <c:v>17466.0</c:v>
                </c:pt>
                <c:pt idx="12">
                  <c:v>17886.0</c:v>
                </c:pt>
                <c:pt idx="13">
                  <c:v>17657.0</c:v>
                </c:pt>
                <c:pt idx="14">
                  <c:v>17089.0</c:v>
                </c:pt>
                <c:pt idx="15">
                  <c:v>16705.0</c:v>
                </c:pt>
                <c:pt idx="16">
                  <c:v>16603.0</c:v>
                </c:pt>
                <c:pt idx="17">
                  <c:v>16672.0</c:v>
                </c:pt>
                <c:pt idx="18">
                  <c:v>20250.0</c:v>
                </c:pt>
                <c:pt idx="19">
                  <c:v>21411.0</c:v>
                </c:pt>
                <c:pt idx="20">
                  <c:v>20773.0</c:v>
                </c:pt>
                <c:pt idx="21">
                  <c:v>18724.0</c:v>
                </c:pt>
                <c:pt idx="22">
                  <c:v>17100.0</c:v>
                </c:pt>
                <c:pt idx="23">
                  <c:v>15190.0</c:v>
                </c:pt>
              </c:numCache>
            </c:numRef>
          </c:val>
          <c:smooth val="0"/>
        </c:ser>
        <c:ser>
          <c:idx val="11"/>
          <c:order val="9"/>
          <c:tx>
            <c:strRef>
              <c:f>Max_mensais!$AF$5</c:f>
              <c:strCache>
                <c:ptCount val="1"/>
                <c:pt idx="0">
                  <c:v>ABRIL 2011</c:v>
                </c:pt>
              </c:strCache>
            </c:strRef>
          </c:tx>
          <c:val>
            <c:numRef>
              <c:f>Max_mensais!$AH$7:$AH$30</c:f>
              <c:numCache>
                <c:formatCode>#,##0</c:formatCode>
                <c:ptCount val="24"/>
                <c:pt idx="0">
                  <c:v>15000.0</c:v>
                </c:pt>
                <c:pt idx="1">
                  <c:v>14991.0</c:v>
                </c:pt>
                <c:pt idx="2">
                  <c:v>14115.0</c:v>
                </c:pt>
                <c:pt idx="3">
                  <c:v>14006.0</c:v>
                </c:pt>
                <c:pt idx="4">
                  <c:v>13885.0</c:v>
                </c:pt>
                <c:pt idx="5">
                  <c:v>14108.0</c:v>
                </c:pt>
                <c:pt idx="6">
                  <c:v>14038.0</c:v>
                </c:pt>
                <c:pt idx="7">
                  <c:v>14972.0</c:v>
                </c:pt>
                <c:pt idx="8">
                  <c:v>16036.0</c:v>
                </c:pt>
                <c:pt idx="9">
                  <c:v>17341.0</c:v>
                </c:pt>
                <c:pt idx="10">
                  <c:v>17520.0</c:v>
                </c:pt>
                <c:pt idx="11">
                  <c:v>18218.0</c:v>
                </c:pt>
                <c:pt idx="12">
                  <c:v>18390.0</c:v>
                </c:pt>
                <c:pt idx="13">
                  <c:v>17489.0</c:v>
                </c:pt>
                <c:pt idx="14">
                  <c:v>18000.0</c:v>
                </c:pt>
                <c:pt idx="15">
                  <c:v>17600.0</c:v>
                </c:pt>
                <c:pt idx="16">
                  <c:v>17500.0</c:v>
                </c:pt>
                <c:pt idx="17">
                  <c:v>18533.0</c:v>
                </c:pt>
                <c:pt idx="18">
                  <c:v>19919.0</c:v>
                </c:pt>
                <c:pt idx="19">
                  <c:v>21759.0</c:v>
                </c:pt>
                <c:pt idx="20">
                  <c:v>21901.0</c:v>
                </c:pt>
                <c:pt idx="21">
                  <c:v>19977.0</c:v>
                </c:pt>
                <c:pt idx="22">
                  <c:v>17869.0</c:v>
                </c:pt>
                <c:pt idx="23">
                  <c:v>16100.0</c:v>
                </c:pt>
              </c:numCache>
            </c:numRef>
          </c:val>
          <c:smooth val="0"/>
        </c:ser>
        <c:ser>
          <c:idx val="12"/>
          <c:order val="10"/>
          <c:tx>
            <c:strRef>
              <c:f>Max_mensais!$AI$5</c:f>
              <c:strCache>
                <c:ptCount val="1"/>
                <c:pt idx="0">
                  <c:v>MAIO 2011</c:v>
                </c:pt>
              </c:strCache>
            </c:strRef>
          </c:tx>
          <c:val>
            <c:numRef>
              <c:f>Max_mensais!$AK$7:$AK$30</c:f>
              <c:numCache>
                <c:formatCode>#,##0</c:formatCode>
                <c:ptCount val="24"/>
                <c:pt idx="0">
                  <c:v>16000.0</c:v>
                </c:pt>
                <c:pt idx="1">
                  <c:v>15400.0</c:v>
                </c:pt>
                <c:pt idx="2">
                  <c:v>14900.0</c:v>
                </c:pt>
                <c:pt idx="3">
                  <c:v>14400.0</c:v>
                </c:pt>
                <c:pt idx="4">
                  <c:v>14100.0</c:v>
                </c:pt>
                <c:pt idx="5">
                  <c:v>13931.0</c:v>
                </c:pt>
                <c:pt idx="6">
                  <c:v>13900.0</c:v>
                </c:pt>
                <c:pt idx="7">
                  <c:v>15400.0</c:v>
                </c:pt>
                <c:pt idx="8">
                  <c:v>16700.0</c:v>
                </c:pt>
                <c:pt idx="9">
                  <c:v>17300.0</c:v>
                </c:pt>
                <c:pt idx="10">
                  <c:v>17800.0</c:v>
                </c:pt>
                <c:pt idx="11">
                  <c:v>18000.0</c:v>
                </c:pt>
                <c:pt idx="12">
                  <c:v>18200.0</c:v>
                </c:pt>
                <c:pt idx="13">
                  <c:v>17800.0</c:v>
                </c:pt>
                <c:pt idx="14">
                  <c:v>17400.0</c:v>
                </c:pt>
                <c:pt idx="15">
                  <c:v>17800.0</c:v>
                </c:pt>
                <c:pt idx="16">
                  <c:v>17100.0</c:v>
                </c:pt>
                <c:pt idx="17">
                  <c:v>17270.0</c:v>
                </c:pt>
                <c:pt idx="18">
                  <c:v>19285.0</c:v>
                </c:pt>
                <c:pt idx="19">
                  <c:v>21909.0</c:v>
                </c:pt>
                <c:pt idx="20">
                  <c:v>21806.0</c:v>
                </c:pt>
                <c:pt idx="21">
                  <c:v>19547.0</c:v>
                </c:pt>
                <c:pt idx="22">
                  <c:v>17300.0</c:v>
                </c:pt>
                <c:pt idx="23">
                  <c:v>15600.0</c:v>
                </c:pt>
              </c:numCache>
            </c:numRef>
          </c:val>
          <c:smooth val="0"/>
        </c:ser>
        <c:ser>
          <c:idx val="13"/>
          <c:order val="11"/>
          <c:tx>
            <c:strRef>
              <c:f>Max_mensais!$AL$4</c:f>
              <c:strCache>
                <c:ptCount val="1"/>
                <c:pt idx="0">
                  <c:v>MAXIMA ANUAL</c:v>
                </c:pt>
              </c:strCache>
            </c:strRef>
          </c:tx>
          <c:val>
            <c:numRef>
              <c:f>Max_mensais!$AN$7:$AN$30</c:f>
              <c:numCache>
                <c:formatCode>#,##0</c:formatCode>
                <c:ptCount val="24"/>
                <c:pt idx="0">
                  <c:v>16900.0</c:v>
                </c:pt>
                <c:pt idx="1">
                  <c:v>16300.0</c:v>
                </c:pt>
                <c:pt idx="2">
                  <c:v>15500.0</c:v>
                </c:pt>
                <c:pt idx="3">
                  <c:v>15500.0</c:v>
                </c:pt>
                <c:pt idx="4">
                  <c:v>15800.0</c:v>
                </c:pt>
                <c:pt idx="5">
                  <c:v>15200.0</c:v>
                </c:pt>
                <c:pt idx="6">
                  <c:v>14800.0</c:v>
                </c:pt>
                <c:pt idx="7">
                  <c:v>16000.0</c:v>
                </c:pt>
                <c:pt idx="8">
                  <c:v>17300.0</c:v>
                </c:pt>
                <c:pt idx="9">
                  <c:v>17400.0</c:v>
                </c:pt>
                <c:pt idx="10">
                  <c:v>18900.0</c:v>
                </c:pt>
                <c:pt idx="11">
                  <c:v>19700.0</c:v>
                </c:pt>
                <c:pt idx="12">
                  <c:v>20700.0</c:v>
                </c:pt>
                <c:pt idx="13">
                  <c:v>19000.0</c:v>
                </c:pt>
                <c:pt idx="14">
                  <c:v>18300.0</c:v>
                </c:pt>
                <c:pt idx="15">
                  <c:v>20800.0</c:v>
                </c:pt>
                <c:pt idx="16">
                  <c:v>17600.0</c:v>
                </c:pt>
                <c:pt idx="17">
                  <c:v>18533.0</c:v>
                </c:pt>
                <c:pt idx="18">
                  <c:v>22231.0</c:v>
                </c:pt>
                <c:pt idx="19">
                  <c:v>22100.0</c:v>
                </c:pt>
                <c:pt idx="20">
                  <c:v>22300.0</c:v>
                </c:pt>
                <c:pt idx="21">
                  <c:v>21700.0</c:v>
                </c:pt>
                <c:pt idx="22">
                  <c:v>18800.0</c:v>
                </c:pt>
                <c:pt idx="23">
                  <c:v>17800.0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1321528"/>
        <c:axId val="-2060800152"/>
      </c:lineChart>
      <c:catAx>
        <c:axId val="-2061321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60800152"/>
        <c:crosses val="autoZero"/>
        <c:auto val="1"/>
        <c:lblAlgn val="ctr"/>
        <c:lblOffset val="100"/>
        <c:noMultiLvlLbl val="0"/>
      </c:catAx>
      <c:valAx>
        <c:axId val="-20608001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13215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Diagrama de Carga- DIAS DE SEMANA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'Jun2011'!$C$5</c:f>
              <c:strCache>
                <c:ptCount val="1"/>
                <c:pt idx="0">
                  <c:v>2/Mai/2011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'Jun2011'!$C$7:$C$30</c:f>
            </c:numRef>
          </c:val>
          <c:smooth val="0"/>
        </c:ser>
        <c:ser>
          <c:idx val="1"/>
          <c:order val="1"/>
          <c:tx>
            <c:strRef>
              <c:f>'Jun2011'!$D$5</c:f>
              <c:strCache>
                <c:ptCount val="1"/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'Jun2011'!$D$7:$D$30</c:f>
            </c:numRef>
          </c:val>
          <c:smooth val="0"/>
        </c:ser>
        <c:ser>
          <c:idx val="2"/>
          <c:order val="2"/>
          <c:tx>
            <c:strRef>
              <c:f>'Jun2011'!$E$5</c:f>
              <c:strCache>
                <c:ptCount val="1"/>
                <c:pt idx="0">
                  <c:v>1/Jun/2011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'Jun2011'!$E$7:$E$30</c:f>
              <c:numCache>
                <c:formatCode>#,##0</c:formatCode>
                <c:ptCount val="24"/>
                <c:pt idx="0">
                  <c:v>16060.0</c:v>
                </c:pt>
                <c:pt idx="1">
                  <c:v>15400.0</c:v>
                </c:pt>
                <c:pt idx="2">
                  <c:v>14960.0</c:v>
                </c:pt>
                <c:pt idx="3">
                  <c:v>14850.0</c:v>
                </c:pt>
                <c:pt idx="4">
                  <c:v>14850.0</c:v>
                </c:pt>
                <c:pt idx="5">
                  <c:v>14850.0</c:v>
                </c:pt>
                <c:pt idx="6">
                  <c:v>14520.0</c:v>
                </c:pt>
                <c:pt idx="7">
                  <c:v>16060.0</c:v>
                </c:pt>
                <c:pt idx="8">
                  <c:v>17380.0</c:v>
                </c:pt>
                <c:pt idx="9">
                  <c:v>19250.0</c:v>
                </c:pt>
                <c:pt idx="10">
                  <c:v>19250.0</c:v>
                </c:pt>
                <c:pt idx="11">
                  <c:v>19250.0</c:v>
                </c:pt>
                <c:pt idx="12">
                  <c:v>20350.0</c:v>
                </c:pt>
                <c:pt idx="13">
                  <c:v>19360.0</c:v>
                </c:pt>
                <c:pt idx="14">
                  <c:v>18920.0</c:v>
                </c:pt>
                <c:pt idx="15">
                  <c:v>18370.0</c:v>
                </c:pt>
                <c:pt idx="16">
                  <c:v>16610.0</c:v>
                </c:pt>
                <c:pt idx="17">
                  <c:v>17600.0</c:v>
                </c:pt>
                <c:pt idx="18">
                  <c:v>17820.0</c:v>
                </c:pt>
                <c:pt idx="19">
                  <c:v>23100.0</c:v>
                </c:pt>
                <c:pt idx="20">
                  <c:v>22550.0</c:v>
                </c:pt>
                <c:pt idx="21">
                  <c:v>21780.0</c:v>
                </c:pt>
                <c:pt idx="22">
                  <c:v>19910.0</c:v>
                </c:pt>
                <c:pt idx="23">
                  <c:v>16720.0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'Jun2011'!$F$5</c:f>
              <c:strCache>
                <c:ptCount val="1"/>
                <c:pt idx="0">
                  <c:v>2/Jun/2011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'Jun2011'!$F$7:$F$30</c:f>
              <c:numCache>
                <c:formatCode>#,##0</c:formatCode>
                <c:ptCount val="24"/>
                <c:pt idx="0">
                  <c:v>15730.0</c:v>
                </c:pt>
                <c:pt idx="1">
                  <c:v>14960.0</c:v>
                </c:pt>
                <c:pt idx="2">
                  <c:v>14960.0</c:v>
                </c:pt>
                <c:pt idx="3">
                  <c:v>14740.0</c:v>
                </c:pt>
                <c:pt idx="4">
                  <c:v>14740.0</c:v>
                </c:pt>
                <c:pt idx="5">
                  <c:v>15510.0</c:v>
                </c:pt>
                <c:pt idx="6">
                  <c:v>17160.0</c:v>
                </c:pt>
                <c:pt idx="7">
                  <c:v>19580.0</c:v>
                </c:pt>
                <c:pt idx="8">
                  <c:v>24090.0</c:v>
                </c:pt>
                <c:pt idx="9">
                  <c:v>24090.0</c:v>
                </c:pt>
                <c:pt idx="10">
                  <c:v>24530.0</c:v>
                </c:pt>
                <c:pt idx="11">
                  <c:v>24970.0</c:v>
                </c:pt>
                <c:pt idx="12">
                  <c:v>24420.0</c:v>
                </c:pt>
                <c:pt idx="13">
                  <c:v>23430.0</c:v>
                </c:pt>
                <c:pt idx="14">
                  <c:v>23870.0</c:v>
                </c:pt>
                <c:pt idx="15">
                  <c:v>23760.0</c:v>
                </c:pt>
                <c:pt idx="16">
                  <c:v>22330.0</c:v>
                </c:pt>
                <c:pt idx="17">
                  <c:v>20460.0</c:v>
                </c:pt>
                <c:pt idx="18">
                  <c:v>21010.0</c:v>
                </c:pt>
                <c:pt idx="19">
                  <c:v>24310.0</c:v>
                </c:pt>
                <c:pt idx="20">
                  <c:v>23430.0</c:v>
                </c:pt>
                <c:pt idx="21">
                  <c:v>21230.0</c:v>
                </c:pt>
                <c:pt idx="22">
                  <c:v>20570.0</c:v>
                </c:pt>
                <c:pt idx="23">
                  <c:v>17380.0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'Jun2011'!$G$5</c:f>
              <c:strCache>
                <c:ptCount val="1"/>
                <c:pt idx="0">
                  <c:v>3/Jun/2011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'Jun2011'!$G$7:$G$30</c:f>
              <c:numCache>
                <c:formatCode>#,##0</c:formatCode>
                <c:ptCount val="24"/>
                <c:pt idx="0">
                  <c:v>16500.0</c:v>
                </c:pt>
                <c:pt idx="1">
                  <c:v>15730.0</c:v>
                </c:pt>
                <c:pt idx="2">
                  <c:v>15180.0</c:v>
                </c:pt>
                <c:pt idx="3">
                  <c:v>15070.0</c:v>
                </c:pt>
                <c:pt idx="4">
                  <c:v>15180.0</c:v>
                </c:pt>
                <c:pt idx="5">
                  <c:v>15290.0</c:v>
                </c:pt>
                <c:pt idx="6">
                  <c:v>15290.0</c:v>
                </c:pt>
                <c:pt idx="7">
                  <c:v>19470.0</c:v>
                </c:pt>
                <c:pt idx="8">
                  <c:v>24750.0</c:v>
                </c:pt>
                <c:pt idx="9">
                  <c:v>24200.0</c:v>
                </c:pt>
                <c:pt idx="10">
                  <c:v>24695.0</c:v>
                </c:pt>
                <c:pt idx="11">
                  <c:v>25740.0</c:v>
                </c:pt>
                <c:pt idx="12">
                  <c:v>24530.0</c:v>
                </c:pt>
                <c:pt idx="13">
                  <c:v>23210.0</c:v>
                </c:pt>
                <c:pt idx="14">
                  <c:v>23540.0</c:v>
                </c:pt>
                <c:pt idx="15">
                  <c:v>23650.0</c:v>
                </c:pt>
                <c:pt idx="16">
                  <c:v>22220.0</c:v>
                </c:pt>
                <c:pt idx="17">
                  <c:v>20900.0</c:v>
                </c:pt>
                <c:pt idx="18">
                  <c:v>21120.0</c:v>
                </c:pt>
                <c:pt idx="19">
                  <c:v>23980.0</c:v>
                </c:pt>
                <c:pt idx="20">
                  <c:v>23320.0</c:v>
                </c:pt>
                <c:pt idx="21">
                  <c:v>21780.0</c:v>
                </c:pt>
                <c:pt idx="22">
                  <c:v>19030.0</c:v>
                </c:pt>
                <c:pt idx="23">
                  <c:v>19580.0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'Jun2011'!$J$5</c:f>
              <c:strCache>
                <c:ptCount val="1"/>
                <c:pt idx="0">
                  <c:v>6/Jun/2011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'Jun2011'!$J$7:$J$30</c:f>
              <c:numCache>
                <c:formatCode>#,##0</c:formatCode>
                <c:ptCount val="24"/>
                <c:pt idx="0">
                  <c:v>16500.0</c:v>
                </c:pt>
                <c:pt idx="1">
                  <c:v>15840.0</c:v>
                </c:pt>
                <c:pt idx="2">
                  <c:v>15290.0</c:v>
                </c:pt>
                <c:pt idx="3">
                  <c:v>15180.0</c:v>
                </c:pt>
                <c:pt idx="4">
                  <c:v>14850.0</c:v>
                </c:pt>
                <c:pt idx="5">
                  <c:v>14850.0</c:v>
                </c:pt>
                <c:pt idx="6">
                  <c:v>14850.0</c:v>
                </c:pt>
                <c:pt idx="7">
                  <c:v>15730.0</c:v>
                </c:pt>
                <c:pt idx="8">
                  <c:v>17050.0</c:v>
                </c:pt>
                <c:pt idx="9">
                  <c:v>17710.0</c:v>
                </c:pt>
                <c:pt idx="10">
                  <c:v>18590.0</c:v>
                </c:pt>
                <c:pt idx="11">
                  <c:v>18590.0</c:v>
                </c:pt>
                <c:pt idx="12">
                  <c:v>19030.0</c:v>
                </c:pt>
                <c:pt idx="13">
                  <c:v>19030.0</c:v>
                </c:pt>
                <c:pt idx="14">
                  <c:v>18260.0</c:v>
                </c:pt>
                <c:pt idx="15">
                  <c:v>17820.0</c:v>
                </c:pt>
                <c:pt idx="16">
                  <c:v>17380.0</c:v>
                </c:pt>
                <c:pt idx="17">
                  <c:v>17160.0</c:v>
                </c:pt>
                <c:pt idx="18">
                  <c:v>18370.0</c:v>
                </c:pt>
                <c:pt idx="19">
                  <c:v>22330.0</c:v>
                </c:pt>
                <c:pt idx="20">
                  <c:v>22330.0</c:v>
                </c:pt>
                <c:pt idx="21">
                  <c:v>21450.0</c:v>
                </c:pt>
                <c:pt idx="22">
                  <c:v>19030.0</c:v>
                </c:pt>
                <c:pt idx="23">
                  <c:v>17270.0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'Jun2011'!$K$5</c:f>
              <c:strCache>
                <c:ptCount val="1"/>
                <c:pt idx="0">
                  <c:v>7/Jun/2011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'Jun2011'!$K$7:$K$30</c:f>
              <c:numCache>
                <c:formatCode>#,##0</c:formatCode>
                <c:ptCount val="24"/>
                <c:pt idx="0">
                  <c:v>16170.0</c:v>
                </c:pt>
                <c:pt idx="1">
                  <c:v>15290.0</c:v>
                </c:pt>
                <c:pt idx="2">
                  <c:v>14960.0</c:v>
                </c:pt>
                <c:pt idx="3">
                  <c:v>14850.0</c:v>
                </c:pt>
                <c:pt idx="4">
                  <c:v>14630.0</c:v>
                </c:pt>
                <c:pt idx="5">
                  <c:v>16390.0</c:v>
                </c:pt>
                <c:pt idx="6">
                  <c:v>17050.0</c:v>
                </c:pt>
                <c:pt idx="7">
                  <c:v>19470.0</c:v>
                </c:pt>
                <c:pt idx="8">
                  <c:v>23870.0</c:v>
                </c:pt>
                <c:pt idx="9">
                  <c:v>21120.0</c:v>
                </c:pt>
                <c:pt idx="10">
                  <c:v>22440.0</c:v>
                </c:pt>
                <c:pt idx="11">
                  <c:v>22660.0</c:v>
                </c:pt>
                <c:pt idx="12">
                  <c:v>21120.0</c:v>
                </c:pt>
                <c:pt idx="13">
                  <c:v>22990.0</c:v>
                </c:pt>
                <c:pt idx="14">
                  <c:v>24310.0</c:v>
                </c:pt>
                <c:pt idx="15">
                  <c:v>23980.0</c:v>
                </c:pt>
                <c:pt idx="16">
                  <c:v>21120.0</c:v>
                </c:pt>
                <c:pt idx="17">
                  <c:v>21450.0</c:v>
                </c:pt>
                <c:pt idx="18">
                  <c:v>21670.0</c:v>
                </c:pt>
                <c:pt idx="19">
                  <c:v>24640.0</c:v>
                </c:pt>
                <c:pt idx="20">
                  <c:v>23870.0</c:v>
                </c:pt>
                <c:pt idx="21">
                  <c:v>22770.0</c:v>
                </c:pt>
                <c:pt idx="22">
                  <c:v>17930.0</c:v>
                </c:pt>
                <c:pt idx="23">
                  <c:v>16830.0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'Jun2011'!$L$5</c:f>
              <c:strCache>
                <c:ptCount val="1"/>
                <c:pt idx="0">
                  <c:v>8/Jun/2011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'Jun2011'!$L$7:$L$30</c:f>
              <c:numCache>
                <c:formatCode>#,##0</c:formatCode>
                <c:ptCount val="24"/>
                <c:pt idx="0">
                  <c:v>15950.0</c:v>
                </c:pt>
                <c:pt idx="1">
                  <c:v>15400.0</c:v>
                </c:pt>
                <c:pt idx="2">
                  <c:v>14850.0</c:v>
                </c:pt>
                <c:pt idx="3">
                  <c:v>14740.0</c:v>
                </c:pt>
                <c:pt idx="4">
                  <c:v>14520.0</c:v>
                </c:pt>
                <c:pt idx="5">
                  <c:v>14960.0</c:v>
                </c:pt>
                <c:pt idx="6">
                  <c:v>18810.0</c:v>
                </c:pt>
                <c:pt idx="7">
                  <c:v>19800.0</c:v>
                </c:pt>
                <c:pt idx="8">
                  <c:v>23100.0</c:v>
                </c:pt>
                <c:pt idx="9">
                  <c:v>23540.0</c:v>
                </c:pt>
                <c:pt idx="10">
                  <c:v>22550.0</c:v>
                </c:pt>
                <c:pt idx="11">
                  <c:v>23320.0</c:v>
                </c:pt>
                <c:pt idx="12">
                  <c:v>18205.0</c:v>
                </c:pt>
                <c:pt idx="13">
                  <c:v>23265.0</c:v>
                </c:pt>
                <c:pt idx="14">
                  <c:v>23375.0</c:v>
                </c:pt>
                <c:pt idx="15">
                  <c:v>23375.0</c:v>
                </c:pt>
                <c:pt idx="16">
                  <c:v>22165.0</c:v>
                </c:pt>
                <c:pt idx="17">
                  <c:v>21615.0</c:v>
                </c:pt>
                <c:pt idx="18">
                  <c:v>21505.0</c:v>
                </c:pt>
                <c:pt idx="19">
                  <c:v>23650.0</c:v>
                </c:pt>
                <c:pt idx="20">
                  <c:v>23155.0</c:v>
                </c:pt>
                <c:pt idx="21">
                  <c:v>21615.0</c:v>
                </c:pt>
                <c:pt idx="22">
                  <c:v>19360.0</c:v>
                </c:pt>
                <c:pt idx="23">
                  <c:v>17930.0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'Jun2011'!$M$5</c:f>
              <c:strCache>
                <c:ptCount val="1"/>
                <c:pt idx="0">
                  <c:v>9/Jun/2011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'Jun2011'!$M$7:$M$30</c:f>
              <c:numCache>
                <c:formatCode>#,##0</c:formatCode>
                <c:ptCount val="24"/>
                <c:pt idx="0">
                  <c:v>15950.0</c:v>
                </c:pt>
                <c:pt idx="1">
                  <c:v>14960.0</c:v>
                </c:pt>
                <c:pt idx="2">
                  <c:v>14960.0</c:v>
                </c:pt>
                <c:pt idx="3">
                  <c:v>14740.0</c:v>
                </c:pt>
                <c:pt idx="4">
                  <c:v>14630.0</c:v>
                </c:pt>
                <c:pt idx="5">
                  <c:v>14960.0</c:v>
                </c:pt>
                <c:pt idx="6">
                  <c:v>19470.0</c:v>
                </c:pt>
                <c:pt idx="7">
                  <c:v>21780.0</c:v>
                </c:pt>
                <c:pt idx="8">
                  <c:v>22440.0</c:v>
                </c:pt>
                <c:pt idx="9">
                  <c:v>18480.0</c:v>
                </c:pt>
                <c:pt idx="10">
                  <c:v>19910.0</c:v>
                </c:pt>
                <c:pt idx="11">
                  <c:v>19910.0</c:v>
                </c:pt>
                <c:pt idx="12">
                  <c:v>19800.0</c:v>
                </c:pt>
                <c:pt idx="13">
                  <c:v>22770.0</c:v>
                </c:pt>
                <c:pt idx="14">
                  <c:v>23980.0</c:v>
                </c:pt>
                <c:pt idx="15">
                  <c:v>23650.0</c:v>
                </c:pt>
                <c:pt idx="16">
                  <c:v>22220.0</c:v>
                </c:pt>
                <c:pt idx="17">
                  <c:v>21120.0</c:v>
                </c:pt>
                <c:pt idx="18">
                  <c:v>20570.0</c:v>
                </c:pt>
                <c:pt idx="19">
                  <c:v>22330.0</c:v>
                </c:pt>
                <c:pt idx="20">
                  <c:v>23100.0</c:v>
                </c:pt>
                <c:pt idx="21">
                  <c:v>22220.0</c:v>
                </c:pt>
                <c:pt idx="22">
                  <c:v>19470.0</c:v>
                </c:pt>
                <c:pt idx="23">
                  <c:v>17380.0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'Jun2011'!$N$5</c:f>
              <c:strCache>
                <c:ptCount val="1"/>
                <c:pt idx="0">
                  <c:v>10/Jun/2011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'Jun2011'!$N$7:$N$30</c:f>
              <c:numCache>
                <c:formatCode>#,##0</c:formatCode>
                <c:ptCount val="24"/>
                <c:pt idx="0">
                  <c:v>16170.0</c:v>
                </c:pt>
                <c:pt idx="1">
                  <c:v>15180.0</c:v>
                </c:pt>
                <c:pt idx="2">
                  <c:v>15180.0</c:v>
                </c:pt>
                <c:pt idx="3">
                  <c:v>15070.0</c:v>
                </c:pt>
                <c:pt idx="4">
                  <c:v>15180.0</c:v>
                </c:pt>
                <c:pt idx="5">
                  <c:v>16830.0</c:v>
                </c:pt>
                <c:pt idx="6">
                  <c:v>17490.0</c:v>
                </c:pt>
                <c:pt idx="7">
                  <c:v>20240.0</c:v>
                </c:pt>
                <c:pt idx="8">
                  <c:v>24530.0</c:v>
                </c:pt>
                <c:pt idx="9">
                  <c:v>25960.0</c:v>
                </c:pt>
                <c:pt idx="10">
                  <c:v>25850.0</c:v>
                </c:pt>
                <c:pt idx="11">
                  <c:v>25410.0</c:v>
                </c:pt>
                <c:pt idx="12">
                  <c:v>21340.0</c:v>
                </c:pt>
                <c:pt idx="13">
                  <c:v>23980.0</c:v>
                </c:pt>
                <c:pt idx="14">
                  <c:v>24090.0</c:v>
                </c:pt>
                <c:pt idx="15">
                  <c:v>22330.0</c:v>
                </c:pt>
                <c:pt idx="16">
                  <c:v>21230.0</c:v>
                </c:pt>
                <c:pt idx="17">
                  <c:v>22000.0</c:v>
                </c:pt>
                <c:pt idx="18">
                  <c:v>21340.0</c:v>
                </c:pt>
                <c:pt idx="19">
                  <c:v>24530.0</c:v>
                </c:pt>
                <c:pt idx="20">
                  <c:v>23870.0</c:v>
                </c:pt>
                <c:pt idx="21">
                  <c:v>22770.0</c:v>
                </c:pt>
                <c:pt idx="22">
                  <c:v>20350.0</c:v>
                </c:pt>
                <c:pt idx="23">
                  <c:v>16500.0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'Jun2011'!$Q$5</c:f>
              <c:strCache>
                <c:ptCount val="1"/>
                <c:pt idx="0">
                  <c:v>13/Jun/2011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'Jun2011'!$Q$7:$Q$30</c:f>
              <c:numCache>
                <c:formatCode>#,##0</c:formatCode>
                <c:ptCount val="24"/>
                <c:pt idx="0">
                  <c:v>16830.0</c:v>
                </c:pt>
                <c:pt idx="1">
                  <c:v>15840.0</c:v>
                </c:pt>
                <c:pt idx="2">
                  <c:v>15400.0</c:v>
                </c:pt>
                <c:pt idx="3">
                  <c:v>15180.0</c:v>
                </c:pt>
                <c:pt idx="4">
                  <c:v>15070.0</c:v>
                </c:pt>
                <c:pt idx="5">
                  <c:v>14960.0</c:v>
                </c:pt>
                <c:pt idx="6">
                  <c:v>15620.0</c:v>
                </c:pt>
                <c:pt idx="7">
                  <c:v>15950.0</c:v>
                </c:pt>
                <c:pt idx="8">
                  <c:v>17160.0</c:v>
                </c:pt>
                <c:pt idx="9">
                  <c:v>17930.0</c:v>
                </c:pt>
                <c:pt idx="10">
                  <c:v>18260.0</c:v>
                </c:pt>
                <c:pt idx="11">
                  <c:v>18700.0</c:v>
                </c:pt>
                <c:pt idx="12">
                  <c:v>19140.0</c:v>
                </c:pt>
                <c:pt idx="13">
                  <c:v>19030.0</c:v>
                </c:pt>
                <c:pt idx="14">
                  <c:v>18150.0</c:v>
                </c:pt>
                <c:pt idx="15">
                  <c:v>18040.0</c:v>
                </c:pt>
                <c:pt idx="16">
                  <c:v>17930.0</c:v>
                </c:pt>
                <c:pt idx="17">
                  <c:v>17930.0</c:v>
                </c:pt>
                <c:pt idx="18">
                  <c:v>20020.0</c:v>
                </c:pt>
                <c:pt idx="19">
                  <c:v>22440.0</c:v>
                </c:pt>
                <c:pt idx="20">
                  <c:v>22220.0</c:v>
                </c:pt>
                <c:pt idx="21">
                  <c:v>21450.0</c:v>
                </c:pt>
                <c:pt idx="22">
                  <c:v>19250.0</c:v>
                </c:pt>
                <c:pt idx="23">
                  <c:v>17600.0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'Jun2011'!$R$5</c:f>
              <c:strCache>
                <c:ptCount val="1"/>
                <c:pt idx="0">
                  <c:v>14/Jun/2011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'Jun2011'!$R$7:$R$30</c:f>
              <c:numCache>
                <c:formatCode>#,##0</c:formatCode>
                <c:ptCount val="24"/>
                <c:pt idx="0">
                  <c:v>17160.0</c:v>
                </c:pt>
                <c:pt idx="1">
                  <c:v>15620.0</c:v>
                </c:pt>
                <c:pt idx="2">
                  <c:v>14960.0</c:v>
                </c:pt>
                <c:pt idx="3">
                  <c:v>14960.0</c:v>
                </c:pt>
                <c:pt idx="4">
                  <c:v>14960.0</c:v>
                </c:pt>
                <c:pt idx="5">
                  <c:v>14410.0</c:v>
                </c:pt>
                <c:pt idx="6">
                  <c:v>17270.0</c:v>
                </c:pt>
                <c:pt idx="7">
                  <c:v>17710.0</c:v>
                </c:pt>
                <c:pt idx="8">
                  <c:v>23870.0</c:v>
                </c:pt>
                <c:pt idx="9">
                  <c:v>24860.0</c:v>
                </c:pt>
                <c:pt idx="10">
                  <c:v>25080.0</c:v>
                </c:pt>
                <c:pt idx="11">
                  <c:v>25300.0</c:v>
                </c:pt>
                <c:pt idx="12">
                  <c:v>24200.0</c:v>
                </c:pt>
                <c:pt idx="13">
                  <c:v>24750.0</c:v>
                </c:pt>
                <c:pt idx="14">
                  <c:v>25300.0</c:v>
                </c:pt>
                <c:pt idx="15">
                  <c:v>25080.0</c:v>
                </c:pt>
                <c:pt idx="16">
                  <c:v>23100.0</c:v>
                </c:pt>
                <c:pt idx="17">
                  <c:v>22000.0</c:v>
                </c:pt>
                <c:pt idx="18">
                  <c:v>21340.0</c:v>
                </c:pt>
                <c:pt idx="19">
                  <c:v>23760.0</c:v>
                </c:pt>
                <c:pt idx="20">
                  <c:v>23760.0</c:v>
                </c:pt>
                <c:pt idx="21">
                  <c:v>22110.0</c:v>
                </c:pt>
                <c:pt idx="22">
                  <c:v>19360.0</c:v>
                </c:pt>
                <c:pt idx="23">
                  <c:v>17380.0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'Jun2011'!$S$5</c:f>
              <c:strCache>
                <c:ptCount val="1"/>
                <c:pt idx="0">
                  <c:v>15/Jun/2011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'Jun2011'!$S$7:$S$30</c:f>
              <c:numCache>
                <c:formatCode>#,##0</c:formatCode>
                <c:ptCount val="24"/>
                <c:pt idx="0">
                  <c:v>16060.0</c:v>
                </c:pt>
                <c:pt idx="1">
                  <c:v>15290.0</c:v>
                </c:pt>
                <c:pt idx="2">
                  <c:v>15180.0</c:v>
                </c:pt>
                <c:pt idx="3">
                  <c:v>14850.0</c:v>
                </c:pt>
                <c:pt idx="4">
                  <c:v>14850.0</c:v>
                </c:pt>
                <c:pt idx="5">
                  <c:v>15510.0</c:v>
                </c:pt>
                <c:pt idx="6">
                  <c:v>16720.0</c:v>
                </c:pt>
                <c:pt idx="7">
                  <c:v>20680.0</c:v>
                </c:pt>
                <c:pt idx="8">
                  <c:v>23650.0</c:v>
                </c:pt>
                <c:pt idx="9">
                  <c:v>23980.0</c:v>
                </c:pt>
                <c:pt idx="10">
                  <c:v>24530.0</c:v>
                </c:pt>
                <c:pt idx="11">
                  <c:v>21340.0</c:v>
                </c:pt>
                <c:pt idx="12">
                  <c:v>22660.0</c:v>
                </c:pt>
                <c:pt idx="13">
                  <c:v>24310.0</c:v>
                </c:pt>
                <c:pt idx="14">
                  <c:v>24090.0</c:v>
                </c:pt>
                <c:pt idx="15">
                  <c:v>23100.0</c:v>
                </c:pt>
                <c:pt idx="16">
                  <c:v>21780.0</c:v>
                </c:pt>
                <c:pt idx="17">
                  <c:v>20680.0</c:v>
                </c:pt>
                <c:pt idx="18">
                  <c:v>21010.0</c:v>
                </c:pt>
                <c:pt idx="19">
                  <c:v>24310.0</c:v>
                </c:pt>
                <c:pt idx="20">
                  <c:v>23320.0</c:v>
                </c:pt>
                <c:pt idx="21">
                  <c:v>21890.0</c:v>
                </c:pt>
                <c:pt idx="22">
                  <c:v>19360.0</c:v>
                </c:pt>
                <c:pt idx="23">
                  <c:v>18590.0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'Jun2011'!$T$5</c:f>
              <c:strCache>
                <c:ptCount val="1"/>
                <c:pt idx="0">
                  <c:v>16/Jun/2011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'Jun2011'!$T$7:$T$30</c:f>
              <c:numCache>
                <c:formatCode>#,##0</c:formatCode>
                <c:ptCount val="24"/>
                <c:pt idx="0">
                  <c:v>15950.0</c:v>
                </c:pt>
                <c:pt idx="1">
                  <c:v>15510.0</c:v>
                </c:pt>
                <c:pt idx="2">
                  <c:v>15180.0</c:v>
                </c:pt>
                <c:pt idx="3">
                  <c:v>15180.0</c:v>
                </c:pt>
                <c:pt idx="4">
                  <c:v>14960.0</c:v>
                </c:pt>
                <c:pt idx="5">
                  <c:v>15510.0</c:v>
                </c:pt>
                <c:pt idx="6">
                  <c:v>17270.0</c:v>
                </c:pt>
                <c:pt idx="7">
                  <c:v>21340.0</c:v>
                </c:pt>
                <c:pt idx="8">
                  <c:v>23650.0</c:v>
                </c:pt>
                <c:pt idx="9">
                  <c:v>24200.0</c:v>
                </c:pt>
                <c:pt idx="10">
                  <c:v>25190.0</c:v>
                </c:pt>
                <c:pt idx="11">
                  <c:v>24750.0</c:v>
                </c:pt>
                <c:pt idx="12">
                  <c:v>24640.0</c:v>
                </c:pt>
                <c:pt idx="13">
                  <c:v>23430.0</c:v>
                </c:pt>
                <c:pt idx="14">
                  <c:v>24200.0</c:v>
                </c:pt>
                <c:pt idx="15">
                  <c:v>15070.0</c:v>
                </c:pt>
                <c:pt idx="16">
                  <c:v>17270.0</c:v>
                </c:pt>
                <c:pt idx="17">
                  <c:v>17600.0</c:v>
                </c:pt>
                <c:pt idx="18">
                  <c:v>20845.0</c:v>
                </c:pt>
                <c:pt idx="19">
                  <c:v>23320.0</c:v>
                </c:pt>
                <c:pt idx="20">
                  <c:v>22990.0</c:v>
                </c:pt>
                <c:pt idx="21">
                  <c:v>22000.0</c:v>
                </c:pt>
                <c:pt idx="22">
                  <c:v>20570.0</c:v>
                </c:pt>
                <c:pt idx="23">
                  <c:v>16720.0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'Jun2011'!$U$5</c:f>
              <c:strCache>
                <c:ptCount val="1"/>
                <c:pt idx="0">
                  <c:v>17/Jun/2011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'Jun2011'!$U$7:$U$30</c:f>
              <c:numCache>
                <c:formatCode>#,##0</c:formatCode>
                <c:ptCount val="24"/>
                <c:pt idx="0">
                  <c:v>15840.0</c:v>
                </c:pt>
                <c:pt idx="1">
                  <c:v>15180.0</c:v>
                </c:pt>
                <c:pt idx="2">
                  <c:v>15070.0</c:v>
                </c:pt>
                <c:pt idx="3">
                  <c:v>14850.0</c:v>
                </c:pt>
                <c:pt idx="4">
                  <c:v>14740.0</c:v>
                </c:pt>
                <c:pt idx="5">
                  <c:v>14850.0</c:v>
                </c:pt>
                <c:pt idx="6">
                  <c:v>16830.0</c:v>
                </c:pt>
                <c:pt idx="7">
                  <c:v>19360.0</c:v>
                </c:pt>
                <c:pt idx="8">
                  <c:v>22660.0</c:v>
                </c:pt>
                <c:pt idx="9">
                  <c:v>24310.0</c:v>
                </c:pt>
                <c:pt idx="10">
                  <c:v>23760.0</c:v>
                </c:pt>
                <c:pt idx="11">
                  <c:v>24200.0</c:v>
                </c:pt>
                <c:pt idx="12">
                  <c:v>23650.0</c:v>
                </c:pt>
                <c:pt idx="13">
                  <c:v>23320.0</c:v>
                </c:pt>
                <c:pt idx="14">
                  <c:v>24420.0</c:v>
                </c:pt>
                <c:pt idx="15">
                  <c:v>23760.0</c:v>
                </c:pt>
                <c:pt idx="16">
                  <c:v>20680.0</c:v>
                </c:pt>
                <c:pt idx="17">
                  <c:v>19690.0</c:v>
                </c:pt>
                <c:pt idx="18">
                  <c:v>20900.0</c:v>
                </c:pt>
                <c:pt idx="19">
                  <c:v>24970.0</c:v>
                </c:pt>
                <c:pt idx="20">
                  <c:v>24640.0</c:v>
                </c:pt>
                <c:pt idx="21">
                  <c:v>22990.0</c:v>
                </c:pt>
                <c:pt idx="22">
                  <c:v>18810.0</c:v>
                </c:pt>
                <c:pt idx="23">
                  <c:v>16720.0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'Jun2011'!$X$5</c:f>
              <c:strCache>
                <c:ptCount val="1"/>
                <c:pt idx="0">
                  <c:v>20/Jun/2011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'Jun2011'!$X$7:$X$30</c:f>
              <c:numCache>
                <c:formatCode>#,##0</c:formatCode>
                <c:ptCount val="24"/>
                <c:pt idx="0">
                  <c:v>16390.0</c:v>
                </c:pt>
                <c:pt idx="1">
                  <c:v>15840.0</c:v>
                </c:pt>
                <c:pt idx="2">
                  <c:v>15510.0</c:v>
                </c:pt>
                <c:pt idx="3">
                  <c:v>15070.0</c:v>
                </c:pt>
                <c:pt idx="4">
                  <c:v>14960.0</c:v>
                </c:pt>
                <c:pt idx="5">
                  <c:v>14740.0</c:v>
                </c:pt>
                <c:pt idx="6">
                  <c:v>14630.0</c:v>
                </c:pt>
                <c:pt idx="7">
                  <c:v>15510.0</c:v>
                </c:pt>
                <c:pt idx="8">
                  <c:v>16610.0</c:v>
                </c:pt>
                <c:pt idx="9">
                  <c:v>17380.0</c:v>
                </c:pt>
                <c:pt idx="10">
                  <c:v>17820.0</c:v>
                </c:pt>
                <c:pt idx="11">
                  <c:v>16940.0</c:v>
                </c:pt>
                <c:pt idx="12">
                  <c:v>18810.0</c:v>
                </c:pt>
                <c:pt idx="13">
                  <c:v>18480.0</c:v>
                </c:pt>
                <c:pt idx="14">
                  <c:v>18260.0</c:v>
                </c:pt>
                <c:pt idx="15">
                  <c:v>17930.0</c:v>
                </c:pt>
                <c:pt idx="16">
                  <c:v>17710.0</c:v>
                </c:pt>
                <c:pt idx="17">
                  <c:v>17710.0</c:v>
                </c:pt>
                <c:pt idx="18">
                  <c:v>18480.0</c:v>
                </c:pt>
                <c:pt idx="19">
                  <c:v>22440.0</c:v>
                </c:pt>
                <c:pt idx="20">
                  <c:v>22440.0</c:v>
                </c:pt>
                <c:pt idx="21">
                  <c:v>21450.0</c:v>
                </c:pt>
                <c:pt idx="22">
                  <c:v>19030.0</c:v>
                </c:pt>
                <c:pt idx="23">
                  <c:v>17050.0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'Jun2011'!$Y$5</c:f>
              <c:strCache>
                <c:ptCount val="1"/>
                <c:pt idx="0">
                  <c:v>21/Jun/2011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'Jun2011'!$Y$7:$Y$30</c:f>
              <c:numCache>
                <c:formatCode>#,##0</c:formatCode>
                <c:ptCount val="24"/>
                <c:pt idx="0">
                  <c:v>15950.0</c:v>
                </c:pt>
                <c:pt idx="1">
                  <c:v>15290.0</c:v>
                </c:pt>
                <c:pt idx="2">
                  <c:v>14850.0</c:v>
                </c:pt>
                <c:pt idx="3">
                  <c:v>14850.0</c:v>
                </c:pt>
                <c:pt idx="4">
                  <c:v>14850.0</c:v>
                </c:pt>
                <c:pt idx="5">
                  <c:v>15510.0</c:v>
                </c:pt>
                <c:pt idx="6">
                  <c:v>17160.0</c:v>
                </c:pt>
                <c:pt idx="7">
                  <c:v>21120.0</c:v>
                </c:pt>
                <c:pt idx="8">
                  <c:v>22660.0</c:v>
                </c:pt>
                <c:pt idx="9">
                  <c:v>22000.0</c:v>
                </c:pt>
                <c:pt idx="10">
                  <c:v>0.0</c:v>
                </c:pt>
                <c:pt idx="11">
                  <c:v>1100.0</c:v>
                </c:pt>
                <c:pt idx="12">
                  <c:v>0.0</c:v>
                </c:pt>
                <c:pt idx="13">
                  <c:v>6050.000000000001</c:v>
                </c:pt>
                <c:pt idx="14">
                  <c:v>11000.0</c:v>
                </c:pt>
                <c:pt idx="15">
                  <c:v>20460.0</c:v>
                </c:pt>
                <c:pt idx="16">
                  <c:v>21615.0</c:v>
                </c:pt>
                <c:pt idx="17">
                  <c:v>21560.0</c:v>
                </c:pt>
                <c:pt idx="18">
                  <c:v>21560.0</c:v>
                </c:pt>
                <c:pt idx="19">
                  <c:v>24970.0</c:v>
                </c:pt>
                <c:pt idx="20">
                  <c:v>23870.0</c:v>
                </c:pt>
                <c:pt idx="21">
                  <c:v>23210.0</c:v>
                </c:pt>
                <c:pt idx="22">
                  <c:v>20570.0</c:v>
                </c:pt>
                <c:pt idx="23">
                  <c:v>17930.0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'Jun2011'!$Z$5</c:f>
              <c:strCache>
                <c:ptCount val="1"/>
                <c:pt idx="0">
                  <c:v>22/Jun/2011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'Jun2011'!$Z$7:$Z$30</c:f>
              <c:numCache>
                <c:formatCode>#,##0</c:formatCode>
                <c:ptCount val="24"/>
                <c:pt idx="0">
                  <c:v>16500.0</c:v>
                </c:pt>
                <c:pt idx="1">
                  <c:v>9240.0</c:v>
                </c:pt>
                <c:pt idx="2">
                  <c:v>9130.0</c:v>
                </c:pt>
                <c:pt idx="3">
                  <c:v>9130.0</c:v>
                </c:pt>
                <c:pt idx="4">
                  <c:v>10670.0</c:v>
                </c:pt>
                <c:pt idx="5">
                  <c:v>11660.0</c:v>
                </c:pt>
                <c:pt idx="6">
                  <c:v>15840.0</c:v>
                </c:pt>
                <c:pt idx="7">
                  <c:v>18590.0</c:v>
                </c:pt>
                <c:pt idx="8">
                  <c:v>21560.0</c:v>
                </c:pt>
                <c:pt idx="9">
                  <c:v>22660.0</c:v>
                </c:pt>
                <c:pt idx="10">
                  <c:v>23320.0</c:v>
                </c:pt>
                <c:pt idx="11">
                  <c:v>25740.0</c:v>
                </c:pt>
                <c:pt idx="12">
                  <c:v>24750.0</c:v>
                </c:pt>
                <c:pt idx="13">
                  <c:v>23540.0</c:v>
                </c:pt>
                <c:pt idx="14">
                  <c:v>23870.0</c:v>
                </c:pt>
                <c:pt idx="15">
                  <c:v>24310.0</c:v>
                </c:pt>
                <c:pt idx="16">
                  <c:v>22880.0</c:v>
                </c:pt>
                <c:pt idx="17">
                  <c:v>21450.0</c:v>
                </c:pt>
                <c:pt idx="18">
                  <c:v>21560.0</c:v>
                </c:pt>
                <c:pt idx="19">
                  <c:v>24200.0</c:v>
                </c:pt>
                <c:pt idx="20">
                  <c:v>23210.0</c:v>
                </c:pt>
                <c:pt idx="21">
                  <c:v>21780.0</c:v>
                </c:pt>
                <c:pt idx="22">
                  <c:v>19250.0</c:v>
                </c:pt>
                <c:pt idx="23">
                  <c:v>17490.0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'Jun2011'!$AA$5</c:f>
              <c:strCache>
                <c:ptCount val="1"/>
                <c:pt idx="0">
                  <c:v>23/Jun/2011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'Jun2011'!$AA$7:$AA$30</c:f>
              <c:numCache>
                <c:formatCode>#,##0</c:formatCode>
                <c:ptCount val="24"/>
                <c:pt idx="0">
                  <c:v>14410.0</c:v>
                </c:pt>
                <c:pt idx="1">
                  <c:v>15290.0</c:v>
                </c:pt>
                <c:pt idx="2">
                  <c:v>15070.0</c:v>
                </c:pt>
                <c:pt idx="3">
                  <c:v>14850.0</c:v>
                </c:pt>
                <c:pt idx="4">
                  <c:v>14740.0</c:v>
                </c:pt>
                <c:pt idx="5">
                  <c:v>16390.0</c:v>
                </c:pt>
                <c:pt idx="6">
                  <c:v>19250.0</c:v>
                </c:pt>
                <c:pt idx="7">
                  <c:v>19360.0</c:v>
                </c:pt>
                <c:pt idx="8">
                  <c:v>22660.0</c:v>
                </c:pt>
                <c:pt idx="9">
                  <c:v>23320.0</c:v>
                </c:pt>
                <c:pt idx="10">
                  <c:v>24530.0</c:v>
                </c:pt>
                <c:pt idx="11">
                  <c:v>24860.0</c:v>
                </c:pt>
                <c:pt idx="12">
                  <c:v>24420.0</c:v>
                </c:pt>
                <c:pt idx="13">
                  <c:v>23540.0</c:v>
                </c:pt>
                <c:pt idx="14">
                  <c:v>24200.0</c:v>
                </c:pt>
                <c:pt idx="15">
                  <c:v>24090.0</c:v>
                </c:pt>
                <c:pt idx="16">
                  <c:v>22220.0</c:v>
                </c:pt>
                <c:pt idx="17">
                  <c:v>19800.0</c:v>
                </c:pt>
                <c:pt idx="18">
                  <c:v>21230.0</c:v>
                </c:pt>
                <c:pt idx="19">
                  <c:v>23980.0</c:v>
                </c:pt>
                <c:pt idx="20">
                  <c:v>23430.0</c:v>
                </c:pt>
                <c:pt idx="21">
                  <c:v>23210.0</c:v>
                </c:pt>
                <c:pt idx="22">
                  <c:v>19250.0</c:v>
                </c:pt>
                <c:pt idx="23">
                  <c:v>17270.0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'Jun2011'!$AB$5</c:f>
              <c:strCache>
                <c:ptCount val="1"/>
                <c:pt idx="0">
                  <c:v>24/Jun/2011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'Jun2011'!$AB$7:$AB$30</c:f>
              <c:numCache>
                <c:formatCode>#,##0</c:formatCode>
                <c:ptCount val="24"/>
                <c:pt idx="0">
                  <c:v>15840.0</c:v>
                </c:pt>
                <c:pt idx="1">
                  <c:v>15400.0</c:v>
                </c:pt>
                <c:pt idx="2">
                  <c:v>14850.0</c:v>
                </c:pt>
                <c:pt idx="3">
                  <c:v>14850.0</c:v>
                </c:pt>
                <c:pt idx="4">
                  <c:v>14850.0</c:v>
                </c:pt>
                <c:pt idx="5">
                  <c:v>15290.0</c:v>
                </c:pt>
                <c:pt idx="6">
                  <c:v>16720.0</c:v>
                </c:pt>
                <c:pt idx="7">
                  <c:v>12210.0</c:v>
                </c:pt>
                <c:pt idx="8">
                  <c:v>14300.0</c:v>
                </c:pt>
                <c:pt idx="9">
                  <c:v>19800.0</c:v>
                </c:pt>
                <c:pt idx="10">
                  <c:v>21670.0</c:v>
                </c:pt>
                <c:pt idx="11">
                  <c:v>24310.0</c:v>
                </c:pt>
                <c:pt idx="12">
                  <c:v>22770.0</c:v>
                </c:pt>
                <c:pt idx="13">
                  <c:v>23980.0</c:v>
                </c:pt>
                <c:pt idx="14">
                  <c:v>24420.0</c:v>
                </c:pt>
                <c:pt idx="15">
                  <c:v>23760.0</c:v>
                </c:pt>
                <c:pt idx="16">
                  <c:v>22770.0</c:v>
                </c:pt>
                <c:pt idx="17">
                  <c:v>21450.0</c:v>
                </c:pt>
                <c:pt idx="18">
                  <c:v>22330.0</c:v>
                </c:pt>
                <c:pt idx="19">
                  <c:v>23980.0</c:v>
                </c:pt>
                <c:pt idx="20">
                  <c:v>23650.0</c:v>
                </c:pt>
                <c:pt idx="21">
                  <c:v>22110.0</c:v>
                </c:pt>
                <c:pt idx="22">
                  <c:v>20240.0</c:v>
                </c:pt>
                <c:pt idx="23">
                  <c:v>17820.0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'Jun2011'!$AE$5</c:f>
              <c:strCache>
                <c:ptCount val="1"/>
                <c:pt idx="0">
                  <c:v>27/Jun/2011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'Jun2011'!$AE$7:$AE$30</c:f>
              <c:numCache>
                <c:formatCode>#,##0</c:formatCode>
                <c:ptCount val="24"/>
                <c:pt idx="0">
                  <c:v>17050.0</c:v>
                </c:pt>
                <c:pt idx="1">
                  <c:v>16060.0</c:v>
                </c:pt>
                <c:pt idx="2">
                  <c:v>15510.0</c:v>
                </c:pt>
                <c:pt idx="3">
                  <c:v>15180.0</c:v>
                </c:pt>
                <c:pt idx="4">
                  <c:v>14960.0</c:v>
                </c:pt>
                <c:pt idx="5">
                  <c:v>14740.0</c:v>
                </c:pt>
                <c:pt idx="6">
                  <c:v>14520.0</c:v>
                </c:pt>
                <c:pt idx="7">
                  <c:v>14960.0</c:v>
                </c:pt>
                <c:pt idx="8">
                  <c:v>16280.0</c:v>
                </c:pt>
                <c:pt idx="9">
                  <c:v>17710.0</c:v>
                </c:pt>
                <c:pt idx="10">
                  <c:v>18040.0</c:v>
                </c:pt>
                <c:pt idx="11">
                  <c:v>16830.0</c:v>
                </c:pt>
                <c:pt idx="12">
                  <c:v>19140.0</c:v>
                </c:pt>
                <c:pt idx="13">
                  <c:v>19140.0</c:v>
                </c:pt>
                <c:pt idx="14">
                  <c:v>18700.0</c:v>
                </c:pt>
                <c:pt idx="15">
                  <c:v>18150.0</c:v>
                </c:pt>
                <c:pt idx="16">
                  <c:v>18370.0</c:v>
                </c:pt>
                <c:pt idx="17">
                  <c:v>18260.0</c:v>
                </c:pt>
                <c:pt idx="18">
                  <c:v>19140.0</c:v>
                </c:pt>
                <c:pt idx="19">
                  <c:v>22110.0</c:v>
                </c:pt>
                <c:pt idx="20">
                  <c:v>22330.0</c:v>
                </c:pt>
                <c:pt idx="21">
                  <c:v>21450.0</c:v>
                </c:pt>
                <c:pt idx="22">
                  <c:v>20350.0</c:v>
                </c:pt>
                <c:pt idx="23">
                  <c:v>17270.0</c:v>
                </c:pt>
              </c:numCache>
            </c:numRef>
          </c:val>
          <c:smooth val="0"/>
        </c:ser>
        <c:ser>
          <c:idx val="23"/>
          <c:order val="21"/>
          <c:tx>
            <c:strRef>
              <c:f>'Jun2011'!$AG$5</c:f>
              <c:strCache>
                <c:ptCount val="1"/>
                <c:pt idx="0">
                  <c:v>29/Jun/2011</c:v>
                </c:pt>
              </c:strCache>
            </c:strRef>
          </c:tx>
          <c:val>
            <c:numRef>
              <c:f>'Jun2011'!$AG$7:$AG$30</c:f>
              <c:numCache>
                <c:formatCode>#,##0</c:formatCode>
                <c:ptCount val="24"/>
                <c:pt idx="0">
                  <c:v>15950.0</c:v>
                </c:pt>
                <c:pt idx="1">
                  <c:v>15620.0</c:v>
                </c:pt>
                <c:pt idx="2">
                  <c:v>15510.0</c:v>
                </c:pt>
                <c:pt idx="3">
                  <c:v>15180.0</c:v>
                </c:pt>
                <c:pt idx="4">
                  <c:v>15180.0</c:v>
                </c:pt>
                <c:pt idx="5">
                  <c:v>15840.0</c:v>
                </c:pt>
                <c:pt idx="6">
                  <c:v>18590.0</c:v>
                </c:pt>
                <c:pt idx="7">
                  <c:v>20790.0</c:v>
                </c:pt>
                <c:pt idx="8">
                  <c:v>25410.0</c:v>
                </c:pt>
                <c:pt idx="9">
                  <c:v>24530.0</c:v>
                </c:pt>
                <c:pt idx="10">
                  <c:v>24750.0</c:v>
                </c:pt>
                <c:pt idx="11">
                  <c:v>25190.0</c:v>
                </c:pt>
                <c:pt idx="12">
                  <c:v>26180.0</c:v>
                </c:pt>
                <c:pt idx="13">
                  <c:v>24860.0</c:v>
                </c:pt>
                <c:pt idx="14">
                  <c:v>26400.0</c:v>
                </c:pt>
                <c:pt idx="15">
                  <c:v>25080.0</c:v>
                </c:pt>
                <c:pt idx="16">
                  <c:v>23210.0</c:v>
                </c:pt>
                <c:pt idx="17">
                  <c:v>22440.0</c:v>
                </c:pt>
                <c:pt idx="18">
                  <c:v>21670.0</c:v>
                </c:pt>
                <c:pt idx="19">
                  <c:v>18700.0</c:v>
                </c:pt>
                <c:pt idx="20">
                  <c:v>20350.0</c:v>
                </c:pt>
                <c:pt idx="21">
                  <c:v>22000.0</c:v>
                </c:pt>
                <c:pt idx="22">
                  <c:v>19250.0</c:v>
                </c:pt>
                <c:pt idx="23">
                  <c:v>17160.0</c:v>
                </c:pt>
              </c:numCache>
            </c:numRef>
          </c:val>
          <c:smooth val="0"/>
        </c:ser>
        <c:ser>
          <c:idx val="21"/>
          <c:order val="22"/>
          <c:tx>
            <c:strRef>
              <c:f>'Jun2011'!$AF$5</c:f>
              <c:strCache>
                <c:ptCount val="1"/>
                <c:pt idx="0">
                  <c:v>28/Jun/2011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'Jun2011'!$AF$7:$AF$30</c:f>
              <c:numCache>
                <c:formatCode>#,##0</c:formatCode>
                <c:ptCount val="24"/>
                <c:pt idx="0">
                  <c:v>16280.0</c:v>
                </c:pt>
                <c:pt idx="1">
                  <c:v>15510.0</c:v>
                </c:pt>
                <c:pt idx="2">
                  <c:v>15180.0</c:v>
                </c:pt>
                <c:pt idx="3">
                  <c:v>14960.0</c:v>
                </c:pt>
                <c:pt idx="4">
                  <c:v>14850.0</c:v>
                </c:pt>
                <c:pt idx="5">
                  <c:v>15620.0</c:v>
                </c:pt>
                <c:pt idx="6">
                  <c:v>17050.0</c:v>
                </c:pt>
                <c:pt idx="7">
                  <c:v>19250.0</c:v>
                </c:pt>
                <c:pt idx="8">
                  <c:v>22110.0</c:v>
                </c:pt>
                <c:pt idx="9">
                  <c:v>23540.0</c:v>
                </c:pt>
                <c:pt idx="10">
                  <c:v>24090.0</c:v>
                </c:pt>
                <c:pt idx="11">
                  <c:v>24420.0</c:v>
                </c:pt>
                <c:pt idx="12">
                  <c:v>24310.0</c:v>
                </c:pt>
                <c:pt idx="13">
                  <c:v>25300.0</c:v>
                </c:pt>
                <c:pt idx="14">
                  <c:v>25740.0</c:v>
                </c:pt>
                <c:pt idx="15">
                  <c:v>25410.0</c:v>
                </c:pt>
                <c:pt idx="16">
                  <c:v>23980.0</c:v>
                </c:pt>
                <c:pt idx="17">
                  <c:v>22440.0</c:v>
                </c:pt>
                <c:pt idx="18">
                  <c:v>22220.0</c:v>
                </c:pt>
                <c:pt idx="19">
                  <c:v>25080.0</c:v>
                </c:pt>
                <c:pt idx="20">
                  <c:v>16280.0</c:v>
                </c:pt>
                <c:pt idx="21">
                  <c:v>20020.0</c:v>
                </c:pt>
                <c:pt idx="22">
                  <c:v>19580.0</c:v>
                </c:pt>
                <c:pt idx="23">
                  <c:v>17600.0</c:v>
                </c:pt>
              </c:numCache>
            </c:numRef>
          </c:val>
          <c:smooth val="0"/>
        </c:ser>
        <c:ser>
          <c:idx val="22"/>
          <c:order val="23"/>
          <c:tx>
            <c:strRef>
              <c:f>'Jun2011'!$AP$4:$AP$5</c:f>
              <c:strCache>
                <c:ptCount val="1"/>
                <c:pt idx="0">
                  <c:v>Máxima dias Semana</c:v>
                </c:pt>
              </c:strCache>
            </c:strRef>
          </c:tx>
          <c:val>
            <c:numRef>
              <c:f>'Jun2011'!$AP$7:$AP$30</c:f>
              <c:numCache>
                <c:formatCode>#,##0</c:formatCode>
                <c:ptCount val="24"/>
                <c:pt idx="0">
                  <c:v>17160.0</c:v>
                </c:pt>
                <c:pt idx="1">
                  <c:v>16060.0</c:v>
                </c:pt>
                <c:pt idx="2">
                  <c:v>15510.0</c:v>
                </c:pt>
                <c:pt idx="3">
                  <c:v>15180.0</c:v>
                </c:pt>
                <c:pt idx="4">
                  <c:v>15180.0</c:v>
                </c:pt>
                <c:pt idx="5">
                  <c:v>16830.0</c:v>
                </c:pt>
                <c:pt idx="6">
                  <c:v>19470.0</c:v>
                </c:pt>
                <c:pt idx="7">
                  <c:v>21780.0</c:v>
                </c:pt>
                <c:pt idx="8">
                  <c:v>25410.0</c:v>
                </c:pt>
                <c:pt idx="9">
                  <c:v>25960.0</c:v>
                </c:pt>
                <c:pt idx="10">
                  <c:v>25850.0</c:v>
                </c:pt>
                <c:pt idx="11">
                  <c:v>25740.0</c:v>
                </c:pt>
                <c:pt idx="12">
                  <c:v>26180.0</c:v>
                </c:pt>
                <c:pt idx="13">
                  <c:v>25300.0</c:v>
                </c:pt>
                <c:pt idx="14">
                  <c:v>26400.0</c:v>
                </c:pt>
                <c:pt idx="15">
                  <c:v>25520.0</c:v>
                </c:pt>
                <c:pt idx="16">
                  <c:v>24310.0</c:v>
                </c:pt>
                <c:pt idx="17">
                  <c:v>22660.0</c:v>
                </c:pt>
                <c:pt idx="18">
                  <c:v>22330.0</c:v>
                </c:pt>
                <c:pt idx="19">
                  <c:v>25080.0</c:v>
                </c:pt>
                <c:pt idx="20">
                  <c:v>24640.0</c:v>
                </c:pt>
                <c:pt idx="21">
                  <c:v>23210.0</c:v>
                </c:pt>
                <c:pt idx="22">
                  <c:v>21010.0</c:v>
                </c:pt>
                <c:pt idx="23">
                  <c:v>19580.0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'Jun2011'!$AH$5</c:f>
              <c:strCache>
                <c:ptCount val="1"/>
                <c:pt idx="0">
                  <c:v>30/Jun/2011</c:v>
                </c:pt>
              </c:strCache>
            </c:strRef>
          </c:tx>
          <c:val>
            <c:numRef>
              <c:f>'Jun2011'!$AH$7:$AH$30</c:f>
              <c:numCache>
                <c:formatCode>#,##0</c:formatCode>
                <c:ptCount val="24"/>
                <c:pt idx="0">
                  <c:v>16390.0</c:v>
                </c:pt>
                <c:pt idx="1">
                  <c:v>15620.0</c:v>
                </c:pt>
                <c:pt idx="2">
                  <c:v>15290.0</c:v>
                </c:pt>
                <c:pt idx="3">
                  <c:v>14850.0</c:v>
                </c:pt>
                <c:pt idx="4">
                  <c:v>14850.0</c:v>
                </c:pt>
                <c:pt idx="5">
                  <c:v>11770.0</c:v>
                </c:pt>
                <c:pt idx="6">
                  <c:v>16390.0</c:v>
                </c:pt>
                <c:pt idx="7">
                  <c:v>16060.0</c:v>
                </c:pt>
                <c:pt idx="8">
                  <c:v>20460.0</c:v>
                </c:pt>
                <c:pt idx="9">
                  <c:v>24530.0</c:v>
                </c:pt>
                <c:pt idx="10">
                  <c:v>24420.0</c:v>
                </c:pt>
                <c:pt idx="11">
                  <c:v>25300.0</c:v>
                </c:pt>
                <c:pt idx="12">
                  <c:v>24640.0</c:v>
                </c:pt>
                <c:pt idx="13">
                  <c:v>24860.0</c:v>
                </c:pt>
                <c:pt idx="14">
                  <c:v>25410.0</c:v>
                </c:pt>
                <c:pt idx="15">
                  <c:v>25520.0</c:v>
                </c:pt>
                <c:pt idx="16">
                  <c:v>24310.0</c:v>
                </c:pt>
                <c:pt idx="17">
                  <c:v>22660.0</c:v>
                </c:pt>
                <c:pt idx="18">
                  <c:v>17380.0</c:v>
                </c:pt>
                <c:pt idx="19">
                  <c:v>20680.0</c:v>
                </c:pt>
                <c:pt idx="20">
                  <c:v>24640.0</c:v>
                </c:pt>
                <c:pt idx="21">
                  <c:v>23100.0</c:v>
                </c:pt>
                <c:pt idx="22">
                  <c:v>21010.0</c:v>
                </c:pt>
                <c:pt idx="23">
                  <c:v>18920.0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'Jun2011'!$AI$5</c:f>
              <c:strCache>
                <c:ptCount val="1"/>
                <c:pt idx="0">
                  <c:v>1/Jul/2011</c:v>
                </c:pt>
              </c:strCache>
            </c:strRef>
          </c:tx>
          <c:val>
            <c:numRef>
              <c:f>'Jun2011'!$AI$7:$AI$30</c:f>
            </c:numRef>
          </c:val>
          <c:smooth val="0"/>
        </c:ser>
        <c:ser>
          <c:idx val="26"/>
          <c:order val="26"/>
          <c:tx>
            <c:strRef>
              <c:f>'Jun2011'!$AL$5</c:f>
              <c:strCache>
                <c:ptCount val="1"/>
                <c:pt idx="0">
                  <c:v>4/Jul/2011</c:v>
                </c:pt>
              </c:strCache>
            </c:strRef>
          </c:tx>
          <c:val>
            <c:numRef>
              <c:f>'Jun2011'!$AL$7:$AL$30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5763208"/>
        <c:axId val="-2065760264"/>
      </c:lineChart>
      <c:catAx>
        <c:axId val="-2065763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65760264"/>
        <c:crosses val="autoZero"/>
        <c:auto val="1"/>
        <c:lblAlgn val="ctr"/>
        <c:lblOffset val="100"/>
        <c:noMultiLvlLbl val="0"/>
      </c:catAx>
      <c:valAx>
        <c:axId val="-20657602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57632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-SABADOS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8"/>
          <c:order val="0"/>
          <c:tx>
            <c:strRef>
              <c:f>'Jun2011'!$H$5</c:f>
              <c:strCache>
                <c:ptCount val="1"/>
                <c:pt idx="0">
                  <c:v>4/Jun/2011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'Jun2011'!$H$7:$H$30</c:f>
              <c:numCache>
                <c:formatCode>#,##0</c:formatCode>
                <c:ptCount val="24"/>
                <c:pt idx="0">
                  <c:v>16060.0</c:v>
                </c:pt>
                <c:pt idx="1">
                  <c:v>15290.0</c:v>
                </c:pt>
                <c:pt idx="2">
                  <c:v>16500.0</c:v>
                </c:pt>
                <c:pt idx="3">
                  <c:v>16060.0</c:v>
                </c:pt>
                <c:pt idx="4">
                  <c:v>16170.0</c:v>
                </c:pt>
                <c:pt idx="5">
                  <c:v>16720.0</c:v>
                </c:pt>
                <c:pt idx="6">
                  <c:v>16830.0</c:v>
                </c:pt>
                <c:pt idx="7">
                  <c:v>20460.0</c:v>
                </c:pt>
                <c:pt idx="8">
                  <c:v>23210.0</c:v>
                </c:pt>
                <c:pt idx="9">
                  <c:v>23430.0</c:v>
                </c:pt>
                <c:pt idx="10">
                  <c:v>23980.0</c:v>
                </c:pt>
                <c:pt idx="11">
                  <c:v>24090.0</c:v>
                </c:pt>
                <c:pt idx="12">
                  <c:v>23870.0</c:v>
                </c:pt>
                <c:pt idx="13">
                  <c:v>23870.0</c:v>
                </c:pt>
                <c:pt idx="14">
                  <c:v>23650.0</c:v>
                </c:pt>
                <c:pt idx="15">
                  <c:v>14300.0</c:v>
                </c:pt>
                <c:pt idx="16">
                  <c:v>13640.0</c:v>
                </c:pt>
                <c:pt idx="17">
                  <c:v>14630.0</c:v>
                </c:pt>
                <c:pt idx="18">
                  <c:v>20350.0</c:v>
                </c:pt>
                <c:pt idx="19">
                  <c:v>23870.0</c:v>
                </c:pt>
                <c:pt idx="20">
                  <c:v>23760.0</c:v>
                </c:pt>
                <c:pt idx="21">
                  <c:v>21890.0</c:v>
                </c:pt>
                <c:pt idx="22">
                  <c:v>19030.0</c:v>
                </c:pt>
                <c:pt idx="23">
                  <c:v>17490.0</c:v>
                </c:pt>
              </c:numCache>
            </c:numRef>
          </c:val>
          <c:smooth val="0"/>
        </c:ser>
        <c:ser>
          <c:idx val="19"/>
          <c:order val="1"/>
          <c:tx>
            <c:strRef>
              <c:f>'Jun2011'!$O$5</c:f>
              <c:strCache>
                <c:ptCount val="1"/>
                <c:pt idx="0">
                  <c:v>11/Jun/2011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'Jun2011'!$O$7:$O$30</c:f>
              <c:numCache>
                <c:formatCode>#,##0</c:formatCode>
                <c:ptCount val="24"/>
                <c:pt idx="0">
                  <c:v>15400.0</c:v>
                </c:pt>
                <c:pt idx="1">
                  <c:v>14850.0</c:v>
                </c:pt>
                <c:pt idx="2">
                  <c:v>14300.0</c:v>
                </c:pt>
                <c:pt idx="3">
                  <c:v>14410.0</c:v>
                </c:pt>
                <c:pt idx="4">
                  <c:v>14410.0</c:v>
                </c:pt>
                <c:pt idx="5">
                  <c:v>14850.0</c:v>
                </c:pt>
                <c:pt idx="6">
                  <c:v>16170.0</c:v>
                </c:pt>
                <c:pt idx="7">
                  <c:v>18590.0</c:v>
                </c:pt>
                <c:pt idx="8">
                  <c:v>22440.0</c:v>
                </c:pt>
                <c:pt idx="9">
                  <c:v>22440.0</c:v>
                </c:pt>
                <c:pt idx="10">
                  <c:v>24750.0</c:v>
                </c:pt>
                <c:pt idx="11">
                  <c:v>25190.0</c:v>
                </c:pt>
                <c:pt idx="12">
                  <c:v>24640.0</c:v>
                </c:pt>
                <c:pt idx="13">
                  <c:v>24310.0</c:v>
                </c:pt>
                <c:pt idx="14">
                  <c:v>24860.0</c:v>
                </c:pt>
                <c:pt idx="15">
                  <c:v>25080.0</c:v>
                </c:pt>
                <c:pt idx="16">
                  <c:v>23100.0</c:v>
                </c:pt>
                <c:pt idx="17">
                  <c:v>23210.0</c:v>
                </c:pt>
                <c:pt idx="18">
                  <c:v>22770.0</c:v>
                </c:pt>
                <c:pt idx="19">
                  <c:v>23980.0</c:v>
                </c:pt>
                <c:pt idx="20">
                  <c:v>23100.0</c:v>
                </c:pt>
                <c:pt idx="21">
                  <c:v>22550.0</c:v>
                </c:pt>
                <c:pt idx="22">
                  <c:v>20680.0</c:v>
                </c:pt>
                <c:pt idx="23">
                  <c:v>18480.0</c:v>
                </c:pt>
              </c:numCache>
            </c:numRef>
          </c:val>
          <c:smooth val="0"/>
        </c:ser>
        <c:ser>
          <c:idx val="20"/>
          <c:order val="2"/>
          <c:tx>
            <c:strRef>
              <c:f>'Jun2011'!$V$5</c:f>
              <c:strCache>
                <c:ptCount val="1"/>
                <c:pt idx="0">
                  <c:v>18/Jun/2011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'Jun2011'!$V$7:$V$30</c:f>
              <c:numCache>
                <c:formatCode>#,##0</c:formatCode>
                <c:ptCount val="24"/>
                <c:pt idx="0">
                  <c:v>15510.0</c:v>
                </c:pt>
                <c:pt idx="1">
                  <c:v>15070.0</c:v>
                </c:pt>
                <c:pt idx="2">
                  <c:v>14740.0</c:v>
                </c:pt>
                <c:pt idx="3">
                  <c:v>14520.0</c:v>
                </c:pt>
                <c:pt idx="4">
                  <c:v>14740.0</c:v>
                </c:pt>
                <c:pt idx="5">
                  <c:v>15180.0</c:v>
                </c:pt>
                <c:pt idx="6">
                  <c:v>16720.0</c:v>
                </c:pt>
                <c:pt idx="7">
                  <c:v>20350.0</c:v>
                </c:pt>
                <c:pt idx="8">
                  <c:v>22000.0</c:v>
                </c:pt>
                <c:pt idx="9">
                  <c:v>22880.0</c:v>
                </c:pt>
                <c:pt idx="10">
                  <c:v>23760.0</c:v>
                </c:pt>
                <c:pt idx="11">
                  <c:v>24310.0</c:v>
                </c:pt>
                <c:pt idx="12">
                  <c:v>23650.0</c:v>
                </c:pt>
                <c:pt idx="13">
                  <c:v>23430.0</c:v>
                </c:pt>
                <c:pt idx="14">
                  <c:v>23210.0</c:v>
                </c:pt>
                <c:pt idx="15">
                  <c:v>23430.0</c:v>
                </c:pt>
                <c:pt idx="16">
                  <c:v>21230.0</c:v>
                </c:pt>
                <c:pt idx="17">
                  <c:v>21120.0</c:v>
                </c:pt>
                <c:pt idx="18">
                  <c:v>21120.0</c:v>
                </c:pt>
                <c:pt idx="19">
                  <c:v>23650.0</c:v>
                </c:pt>
                <c:pt idx="20">
                  <c:v>23100.0</c:v>
                </c:pt>
                <c:pt idx="21">
                  <c:v>21890.0</c:v>
                </c:pt>
                <c:pt idx="22">
                  <c:v>20350.0</c:v>
                </c:pt>
                <c:pt idx="23">
                  <c:v>16170.0</c:v>
                </c:pt>
              </c:numCache>
            </c:numRef>
          </c:val>
          <c:smooth val="0"/>
        </c:ser>
        <c:ser>
          <c:idx val="21"/>
          <c:order val="3"/>
          <c:tx>
            <c:strRef>
              <c:f>'Jun2011'!$AC$5</c:f>
              <c:strCache>
                <c:ptCount val="1"/>
                <c:pt idx="0">
                  <c:v>25/Jun/2011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'Jun2011'!$AC$7:$AC$30</c:f>
              <c:numCache>
                <c:formatCode>#,##0</c:formatCode>
                <c:ptCount val="24"/>
                <c:pt idx="0">
                  <c:v>16170.0</c:v>
                </c:pt>
                <c:pt idx="1">
                  <c:v>15400.0</c:v>
                </c:pt>
                <c:pt idx="2">
                  <c:v>15180.0</c:v>
                </c:pt>
                <c:pt idx="3">
                  <c:v>14850.0</c:v>
                </c:pt>
                <c:pt idx="4">
                  <c:v>14960.0</c:v>
                </c:pt>
                <c:pt idx="5">
                  <c:v>14960.0</c:v>
                </c:pt>
                <c:pt idx="6">
                  <c:v>15620.0</c:v>
                </c:pt>
                <c:pt idx="7">
                  <c:v>17490.0</c:v>
                </c:pt>
                <c:pt idx="8">
                  <c:v>19470.0</c:v>
                </c:pt>
                <c:pt idx="9">
                  <c:v>20350.0</c:v>
                </c:pt>
                <c:pt idx="10">
                  <c:v>20350.0</c:v>
                </c:pt>
                <c:pt idx="11">
                  <c:v>20900.0</c:v>
                </c:pt>
                <c:pt idx="12">
                  <c:v>20790.0</c:v>
                </c:pt>
                <c:pt idx="13">
                  <c:v>20680.0</c:v>
                </c:pt>
                <c:pt idx="14">
                  <c:v>20680.0</c:v>
                </c:pt>
                <c:pt idx="15">
                  <c:v>20460.0</c:v>
                </c:pt>
                <c:pt idx="16">
                  <c:v>20020.0</c:v>
                </c:pt>
                <c:pt idx="17">
                  <c:v>20570.0</c:v>
                </c:pt>
                <c:pt idx="18">
                  <c:v>21560.0</c:v>
                </c:pt>
                <c:pt idx="19">
                  <c:v>23320.0</c:v>
                </c:pt>
                <c:pt idx="20">
                  <c:v>23210.0</c:v>
                </c:pt>
                <c:pt idx="21">
                  <c:v>21560.0</c:v>
                </c:pt>
                <c:pt idx="22">
                  <c:v>19690.0</c:v>
                </c:pt>
                <c:pt idx="23">
                  <c:v>17380.0</c:v>
                </c:pt>
              </c:numCache>
            </c:numRef>
          </c:val>
          <c:smooth val="0"/>
        </c:ser>
        <c:ser>
          <c:idx val="22"/>
          <c:order val="4"/>
          <c:tx>
            <c:strRef>
              <c:f>'Jun2011'!$AQ$4:$AQ$5</c:f>
              <c:strCache>
                <c:ptCount val="1"/>
                <c:pt idx="0">
                  <c:v>Máxima Sabads</c:v>
                </c:pt>
              </c:strCache>
            </c:strRef>
          </c:tx>
          <c:val>
            <c:numRef>
              <c:f>'Jun2011'!$AQ$7:$AQ$30</c:f>
              <c:numCache>
                <c:formatCode>#,##0</c:formatCode>
                <c:ptCount val="24"/>
                <c:pt idx="0">
                  <c:v>16170.0</c:v>
                </c:pt>
                <c:pt idx="1">
                  <c:v>15400.0</c:v>
                </c:pt>
                <c:pt idx="2">
                  <c:v>16500.0</c:v>
                </c:pt>
                <c:pt idx="3">
                  <c:v>16060.0</c:v>
                </c:pt>
                <c:pt idx="4">
                  <c:v>16170.0</c:v>
                </c:pt>
                <c:pt idx="5">
                  <c:v>16720.0</c:v>
                </c:pt>
                <c:pt idx="6">
                  <c:v>16830.0</c:v>
                </c:pt>
                <c:pt idx="7">
                  <c:v>20460.0</c:v>
                </c:pt>
                <c:pt idx="8">
                  <c:v>23210.0</c:v>
                </c:pt>
                <c:pt idx="9">
                  <c:v>23430.0</c:v>
                </c:pt>
                <c:pt idx="10">
                  <c:v>24750.0</c:v>
                </c:pt>
                <c:pt idx="11">
                  <c:v>25190.0</c:v>
                </c:pt>
                <c:pt idx="12">
                  <c:v>24640.0</c:v>
                </c:pt>
                <c:pt idx="13">
                  <c:v>24310.0</c:v>
                </c:pt>
                <c:pt idx="14">
                  <c:v>24860.0</c:v>
                </c:pt>
                <c:pt idx="15">
                  <c:v>25080.0</c:v>
                </c:pt>
                <c:pt idx="16">
                  <c:v>23100.0</c:v>
                </c:pt>
                <c:pt idx="17">
                  <c:v>23210.0</c:v>
                </c:pt>
                <c:pt idx="18">
                  <c:v>22770.0</c:v>
                </c:pt>
                <c:pt idx="19">
                  <c:v>23980.0</c:v>
                </c:pt>
                <c:pt idx="20">
                  <c:v>23760.0</c:v>
                </c:pt>
                <c:pt idx="21">
                  <c:v>22550.0</c:v>
                </c:pt>
                <c:pt idx="22">
                  <c:v>20680.0</c:v>
                </c:pt>
                <c:pt idx="23">
                  <c:v>18480.0</c:v>
                </c:pt>
              </c:numCache>
            </c:numRef>
          </c:val>
          <c:smooth val="0"/>
        </c:ser>
        <c:ser>
          <c:idx val="0"/>
          <c:order val="5"/>
          <c:tx>
            <c:strRef>
              <c:f>'Jun2011'!$AJ$5</c:f>
              <c:strCache>
                <c:ptCount val="1"/>
                <c:pt idx="0">
                  <c:v>2/Jul/2011</c:v>
                </c:pt>
              </c:strCache>
            </c:strRef>
          </c:tx>
          <c:val>
            <c:numRef>
              <c:f>'Jun2011'!$AJ$7:$AJ$30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5890968"/>
        <c:axId val="-2065887768"/>
      </c:lineChart>
      <c:catAx>
        <c:axId val="-2065890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65887768"/>
        <c:crosses val="autoZero"/>
        <c:auto val="1"/>
        <c:lblAlgn val="ctr"/>
        <c:lblOffset val="100"/>
        <c:noMultiLvlLbl val="0"/>
      </c:catAx>
      <c:valAx>
        <c:axId val="-2065887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58909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-DOMINGOS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'Jun2011'!$B$5</c:f>
              <c:strCache>
                <c:ptCount val="1"/>
                <c:pt idx="0">
                  <c:v>1/Mai/2011</c:v>
                </c:pt>
              </c:strCache>
            </c:strRef>
          </c:tx>
          <c:val>
            <c:numRef>
              <c:f>'Jun2011'!$B$7:$B$30</c:f>
            </c:numRef>
          </c:val>
          <c:smooth val="0"/>
        </c:ser>
        <c:ser>
          <c:idx val="18"/>
          <c:order val="1"/>
          <c:tx>
            <c:strRef>
              <c:f>'Jun2011'!$I$5</c:f>
              <c:strCache>
                <c:ptCount val="1"/>
                <c:pt idx="0">
                  <c:v>5/Jun/2011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'Jun2011'!$I$7:$I$30</c:f>
              <c:numCache>
                <c:formatCode>#,##0</c:formatCode>
                <c:ptCount val="24"/>
                <c:pt idx="0">
                  <c:v>16500.0</c:v>
                </c:pt>
                <c:pt idx="1">
                  <c:v>15510.0</c:v>
                </c:pt>
                <c:pt idx="2">
                  <c:v>14960.0</c:v>
                </c:pt>
                <c:pt idx="3">
                  <c:v>14740.0</c:v>
                </c:pt>
                <c:pt idx="4">
                  <c:v>14520.0</c:v>
                </c:pt>
                <c:pt idx="5">
                  <c:v>14630.0</c:v>
                </c:pt>
                <c:pt idx="6">
                  <c:v>14300.0</c:v>
                </c:pt>
                <c:pt idx="7">
                  <c:v>16830.0</c:v>
                </c:pt>
                <c:pt idx="8">
                  <c:v>17270.0</c:v>
                </c:pt>
                <c:pt idx="9">
                  <c:v>20020.0</c:v>
                </c:pt>
                <c:pt idx="10">
                  <c:v>19690.0</c:v>
                </c:pt>
                <c:pt idx="11">
                  <c:v>20020.0</c:v>
                </c:pt>
                <c:pt idx="12">
                  <c:v>20350.0</c:v>
                </c:pt>
                <c:pt idx="13">
                  <c:v>19800.0</c:v>
                </c:pt>
                <c:pt idx="14">
                  <c:v>19580.0</c:v>
                </c:pt>
                <c:pt idx="15">
                  <c:v>18810.0</c:v>
                </c:pt>
                <c:pt idx="16">
                  <c:v>18590.0</c:v>
                </c:pt>
                <c:pt idx="17">
                  <c:v>18370.0</c:v>
                </c:pt>
                <c:pt idx="18">
                  <c:v>20680.0</c:v>
                </c:pt>
                <c:pt idx="19">
                  <c:v>23320.0</c:v>
                </c:pt>
                <c:pt idx="20">
                  <c:v>23100.0</c:v>
                </c:pt>
                <c:pt idx="21">
                  <c:v>21780.0</c:v>
                </c:pt>
                <c:pt idx="22">
                  <c:v>18810.0</c:v>
                </c:pt>
                <c:pt idx="23">
                  <c:v>18040.0</c:v>
                </c:pt>
              </c:numCache>
            </c:numRef>
          </c:val>
          <c:smooth val="0"/>
        </c:ser>
        <c:ser>
          <c:idx val="19"/>
          <c:order val="2"/>
          <c:tx>
            <c:strRef>
              <c:f>'Jun2011'!$P$5</c:f>
              <c:strCache>
                <c:ptCount val="1"/>
                <c:pt idx="0">
                  <c:v>12/Jun/2011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'Jun2011'!$P$7:$P$30</c:f>
              <c:numCache>
                <c:formatCode>#,##0</c:formatCode>
                <c:ptCount val="24"/>
                <c:pt idx="0">
                  <c:v>17050.0</c:v>
                </c:pt>
                <c:pt idx="1">
                  <c:v>16060.0</c:v>
                </c:pt>
                <c:pt idx="2">
                  <c:v>15620.0</c:v>
                </c:pt>
                <c:pt idx="3">
                  <c:v>15400.0</c:v>
                </c:pt>
                <c:pt idx="4">
                  <c:v>15180.0</c:v>
                </c:pt>
                <c:pt idx="5">
                  <c:v>15400.0</c:v>
                </c:pt>
                <c:pt idx="6">
                  <c:v>15840.0</c:v>
                </c:pt>
                <c:pt idx="7">
                  <c:v>18590.0</c:v>
                </c:pt>
                <c:pt idx="8">
                  <c:v>19360.0</c:v>
                </c:pt>
                <c:pt idx="9">
                  <c:v>20350.0</c:v>
                </c:pt>
                <c:pt idx="10">
                  <c:v>20900.0</c:v>
                </c:pt>
                <c:pt idx="11">
                  <c:v>21010.0</c:v>
                </c:pt>
                <c:pt idx="12">
                  <c:v>20790.0</c:v>
                </c:pt>
                <c:pt idx="13">
                  <c:v>19800.0</c:v>
                </c:pt>
                <c:pt idx="14">
                  <c:v>19360.0</c:v>
                </c:pt>
                <c:pt idx="15">
                  <c:v>18810.0</c:v>
                </c:pt>
                <c:pt idx="16">
                  <c:v>19140.0</c:v>
                </c:pt>
                <c:pt idx="17">
                  <c:v>18590.0</c:v>
                </c:pt>
                <c:pt idx="18">
                  <c:v>19580.0</c:v>
                </c:pt>
                <c:pt idx="19">
                  <c:v>24310.0</c:v>
                </c:pt>
                <c:pt idx="20">
                  <c:v>23210.0</c:v>
                </c:pt>
                <c:pt idx="21">
                  <c:v>21890.0</c:v>
                </c:pt>
                <c:pt idx="22">
                  <c:v>19470.0</c:v>
                </c:pt>
                <c:pt idx="23">
                  <c:v>17930.0</c:v>
                </c:pt>
              </c:numCache>
            </c:numRef>
          </c:val>
          <c:smooth val="0"/>
        </c:ser>
        <c:ser>
          <c:idx val="20"/>
          <c:order val="3"/>
          <c:tx>
            <c:strRef>
              <c:f>'Jun2011'!$W$5</c:f>
              <c:strCache>
                <c:ptCount val="1"/>
                <c:pt idx="0">
                  <c:v>19/Jun/2011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'Jun2011'!$W$7:$W$30</c:f>
              <c:numCache>
                <c:formatCode>#,##0</c:formatCode>
                <c:ptCount val="24"/>
                <c:pt idx="0">
                  <c:v>16500.0</c:v>
                </c:pt>
                <c:pt idx="1">
                  <c:v>15510.0</c:v>
                </c:pt>
                <c:pt idx="2">
                  <c:v>14850.0</c:v>
                </c:pt>
                <c:pt idx="3">
                  <c:v>14630.0</c:v>
                </c:pt>
                <c:pt idx="4">
                  <c:v>14520.0</c:v>
                </c:pt>
                <c:pt idx="5">
                  <c:v>15070.0</c:v>
                </c:pt>
                <c:pt idx="6">
                  <c:v>15290.0</c:v>
                </c:pt>
                <c:pt idx="7">
                  <c:v>18040.0</c:v>
                </c:pt>
                <c:pt idx="8">
                  <c:v>18040.0</c:v>
                </c:pt>
                <c:pt idx="9">
                  <c:v>19250.0</c:v>
                </c:pt>
                <c:pt idx="10">
                  <c:v>21010.0</c:v>
                </c:pt>
                <c:pt idx="11">
                  <c:v>20240.0</c:v>
                </c:pt>
                <c:pt idx="12">
                  <c:v>20900.0</c:v>
                </c:pt>
                <c:pt idx="13">
                  <c:v>21560.0</c:v>
                </c:pt>
                <c:pt idx="14">
                  <c:v>21230.0</c:v>
                </c:pt>
                <c:pt idx="15">
                  <c:v>19030.0</c:v>
                </c:pt>
                <c:pt idx="16">
                  <c:v>17490.0</c:v>
                </c:pt>
                <c:pt idx="17">
                  <c:v>18260.0</c:v>
                </c:pt>
                <c:pt idx="18">
                  <c:v>20350.0</c:v>
                </c:pt>
                <c:pt idx="19">
                  <c:v>23210.0</c:v>
                </c:pt>
                <c:pt idx="20">
                  <c:v>22990.0</c:v>
                </c:pt>
                <c:pt idx="21">
                  <c:v>21890.0</c:v>
                </c:pt>
                <c:pt idx="22">
                  <c:v>19470.0</c:v>
                </c:pt>
                <c:pt idx="23">
                  <c:v>15620.0</c:v>
                </c:pt>
              </c:numCache>
            </c:numRef>
          </c:val>
          <c:smooth val="0"/>
        </c:ser>
        <c:ser>
          <c:idx val="21"/>
          <c:order val="4"/>
          <c:tx>
            <c:strRef>
              <c:f>'Jun2011'!$AD$5</c:f>
              <c:strCache>
                <c:ptCount val="1"/>
                <c:pt idx="0">
                  <c:v>26/Jun/2011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'Jun2011'!$AD$7:$AD$30</c:f>
              <c:numCache>
                <c:formatCode>#,##0</c:formatCode>
                <c:ptCount val="24"/>
                <c:pt idx="0">
                  <c:v>16390.0</c:v>
                </c:pt>
                <c:pt idx="1">
                  <c:v>15400.0</c:v>
                </c:pt>
                <c:pt idx="2">
                  <c:v>15070.0</c:v>
                </c:pt>
                <c:pt idx="3">
                  <c:v>14850.0</c:v>
                </c:pt>
                <c:pt idx="4">
                  <c:v>14850.0</c:v>
                </c:pt>
                <c:pt idx="5">
                  <c:v>14960.0</c:v>
                </c:pt>
                <c:pt idx="6">
                  <c:v>15730.0</c:v>
                </c:pt>
                <c:pt idx="7">
                  <c:v>16720.0</c:v>
                </c:pt>
                <c:pt idx="8">
                  <c:v>19470.0</c:v>
                </c:pt>
                <c:pt idx="9">
                  <c:v>19690.0</c:v>
                </c:pt>
                <c:pt idx="10">
                  <c:v>20130.0</c:v>
                </c:pt>
                <c:pt idx="11">
                  <c:v>21120.0</c:v>
                </c:pt>
                <c:pt idx="12">
                  <c:v>20680.0</c:v>
                </c:pt>
                <c:pt idx="13">
                  <c:v>20020.0</c:v>
                </c:pt>
                <c:pt idx="14">
                  <c:v>19800.0</c:v>
                </c:pt>
                <c:pt idx="15">
                  <c:v>14410.0</c:v>
                </c:pt>
                <c:pt idx="16">
                  <c:v>0.0</c:v>
                </c:pt>
                <c:pt idx="17">
                  <c:v>2750.0</c:v>
                </c:pt>
                <c:pt idx="18">
                  <c:v>10560.0</c:v>
                </c:pt>
                <c:pt idx="19">
                  <c:v>22770.0</c:v>
                </c:pt>
                <c:pt idx="20">
                  <c:v>23430.0</c:v>
                </c:pt>
                <c:pt idx="21">
                  <c:v>22110.0</c:v>
                </c:pt>
                <c:pt idx="22">
                  <c:v>20020.0</c:v>
                </c:pt>
                <c:pt idx="23">
                  <c:v>18150.0</c:v>
                </c:pt>
              </c:numCache>
            </c:numRef>
          </c:val>
          <c:smooth val="0"/>
        </c:ser>
        <c:ser>
          <c:idx val="22"/>
          <c:order val="5"/>
          <c:tx>
            <c:strRef>
              <c:f>'Jun2011'!$AR$4:$AR$5</c:f>
              <c:strCache>
                <c:ptCount val="1"/>
                <c:pt idx="0">
                  <c:v>Máxima Domingos</c:v>
                </c:pt>
              </c:strCache>
            </c:strRef>
          </c:tx>
          <c:val>
            <c:numRef>
              <c:f>'Jun2011'!$AR$7:$AR$30</c:f>
              <c:numCache>
                <c:formatCode>#,##0</c:formatCode>
                <c:ptCount val="24"/>
                <c:pt idx="0">
                  <c:v>17050.0</c:v>
                </c:pt>
                <c:pt idx="1">
                  <c:v>16060.0</c:v>
                </c:pt>
                <c:pt idx="2">
                  <c:v>15620.0</c:v>
                </c:pt>
                <c:pt idx="3">
                  <c:v>15400.0</c:v>
                </c:pt>
                <c:pt idx="4">
                  <c:v>15180.0</c:v>
                </c:pt>
                <c:pt idx="5">
                  <c:v>15400.0</c:v>
                </c:pt>
                <c:pt idx="6">
                  <c:v>15840.0</c:v>
                </c:pt>
                <c:pt idx="7">
                  <c:v>18590.0</c:v>
                </c:pt>
                <c:pt idx="8">
                  <c:v>19470.0</c:v>
                </c:pt>
                <c:pt idx="9">
                  <c:v>20350.0</c:v>
                </c:pt>
                <c:pt idx="10">
                  <c:v>21010.0</c:v>
                </c:pt>
                <c:pt idx="11">
                  <c:v>21120.0</c:v>
                </c:pt>
                <c:pt idx="12">
                  <c:v>20900.0</c:v>
                </c:pt>
                <c:pt idx="13">
                  <c:v>21560.0</c:v>
                </c:pt>
                <c:pt idx="14">
                  <c:v>21230.0</c:v>
                </c:pt>
                <c:pt idx="15">
                  <c:v>19030.0</c:v>
                </c:pt>
                <c:pt idx="16">
                  <c:v>19140.0</c:v>
                </c:pt>
                <c:pt idx="17">
                  <c:v>18590.0</c:v>
                </c:pt>
                <c:pt idx="18">
                  <c:v>20680.0</c:v>
                </c:pt>
                <c:pt idx="19">
                  <c:v>24310.0</c:v>
                </c:pt>
                <c:pt idx="20">
                  <c:v>23430.0</c:v>
                </c:pt>
                <c:pt idx="21">
                  <c:v>22110.0</c:v>
                </c:pt>
                <c:pt idx="22">
                  <c:v>20020.0</c:v>
                </c:pt>
                <c:pt idx="23">
                  <c:v>18150.0</c:v>
                </c:pt>
              </c:numCache>
            </c:numRef>
          </c:val>
          <c:smooth val="0"/>
        </c:ser>
        <c:ser>
          <c:idx val="1"/>
          <c:order val="6"/>
          <c:tx>
            <c:strRef>
              <c:f>'Jun2011'!$AK$5</c:f>
              <c:strCache>
                <c:ptCount val="1"/>
                <c:pt idx="0">
                  <c:v>3/Jul/2011</c:v>
                </c:pt>
              </c:strCache>
            </c:strRef>
          </c:tx>
          <c:val>
            <c:numRef>
              <c:f>'Jun2011'!$AK$7:$AK$30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5834184"/>
        <c:axId val="-2065831144"/>
      </c:lineChart>
      <c:catAx>
        <c:axId val="-2065834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65831144"/>
        <c:crosses val="autoZero"/>
        <c:auto val="1"/>
        <c:lblAlgn val="ctr"/>
        <c:lblOffset val="100"/>
        <c:noMultiLvlLbl val="0"/>
      </c:catAx>
      <c:valAx>
        <c:axId val="-20658311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58341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3" footer="0.31496062000000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Diagrama de Carga- DIAS DE SEMANA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'Jun2011'!$C$5</c:f>
              <c:strCache>
                <c:ptCount val="1"/>
                <c:pt idx="0">
                  <c:v>2/Mai/2011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'Jun2011'!$C$7:$C$30</c:f>
            </c:numRef>
          </c:val>
          <c:smooth val="0"/>
        </c:ser>
        <c:ser>
          <c:idx val="2"/>
          <c:order val="1"/>
          <c:tx>
            <c:strRef>
              <c:f>'Jun2011'!$E$5</c:f>
              <c:strCache>
                <c:ptCount val="1"/>
                <c:pt idx="0">
                  <c:v>1/Jun/2011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'Jun2011'!$E$7:$E$30</c:f>
              <c:numCache>
                <c:formatCode>#,##0</c:formatCode>
                <c:ptCount val="24"/>
                <c:pt idx="0">
                  <c:v>16060.0</c:v>
                </c:pt>
                <c:pt idx="1">
                  <c:v>15400.0</c:v>
                </c:pt>
                <c:pt idx="2">
                  <c:v>14960.0</c:v>
                </c:pt>
                <c:pt idx="3">
                  <c:v>14850.0</c:v>
                </c:pt>
                <c:pt idx="4">
                  <c:v>14850.0</c:v>
                </c:pt>
                <c:pt idx="5">
                  <c:v>14850.0</c:v>
                </c:pt>
                <c:pt idx="6">
                  <c:v>14520.0</c:v>
                </c:pt>
                <c:pt idx="7">
                  <c:v>16060.0</c:v>
                </c:pt>
                <c:pt idx="8">
                  <c:v>17380.0</c:v>
                </c:pt>
                <c:pt idx="9">
                  <c:v>19250.0</c:v>
                </c:pt>
                <c:pt idx="10">
                  <c:v>19250.0</c:v>
                </c:pt>
                <c:pt idx="11">
                  <c:v>19250.0</c:v>
                </c:pt>
                <c:pt idx="12">
                  <c:v>20350.0</c:v>
                </c:pt>
                <c:pt idx="13">
                  <c:v>19360.0</c:v>
                </c:pt>
                <c:pt idx="14">
                  <c:v>18920.0</c:v>
                </c:pt>
                <c:pt idx="15">
                  <c:v>18370.0</c:v>
                </c:pt>
                <c:pt idx="16">
                  <c:v>16610.0</c:v>
                </c:pt>
                <c:pt idx="17">
                  <c:v>17600.0</c:v>
                </c:pt>
                <c:pt idx="18">
                  <c:v>17820.0</c:v>
                </c:pt>
                <c:pt idx="19">
                  <c:v>23100.0</c:v>
                </c:pt>
                <c:pt idx="20">
                  <c:v>22550.0</c:v>
                </c:pt>
                <c:pt idx="21">
                  <c:v>21780.0</c:v>
                </c:pt>
                <c:pt idx="22">
                  <c:v>19910.0</c:v>
                </c:pt>
                <c:pt idx="23">
                  <c:v>16720.0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'Jun2011'!$F$5</c:f>
              <c:strCache>
                <c:ptCount val="1"/>
                <c:pt idx="0">
                  <c:v>2/Jun/2011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'Jun2011'!$F$7:$F$30</c:f>
              <c:numCache>
                <c:formatCode>#,##0</c:formatCode>
                <c:ptCount val="24"/>
                <c:pt idx="0">
                  <c:v>15730.0</c:v>
                </c:pt>
                <c:pt idx="1">
                  <c:v>14960.0</c:v>
                </c:pt>
                <c:pt idx="2">
                  <c:v>14960.0</c:v>
                </c:pt>
                <c:pt idx="3">
                  <c:v>14740.0</c:v>
                </c:pt>
                <c:pt idx="4">
                  <c:v>14740.0</c:v>
                </c:pt>
                <c:pt idx="5">
                  <c:v>15510.0</c:v>
                </c:pt>
                <c:pt idx="6">
                  <c:v>17160.0</c:v>
                </c:pt>
                <c:pt idx="7">
                  <c:v>19580.0</c:v>
                </c:pt>
                <c:pt idx="8">
                  <c:v>24090.0</c:v>
                </c:pt>
                <c:pt idx="9">
                  <c:v>24090.0</c:v>
                </c:pt>
                <c:pt idx="10">
                  <c:v>24530.0</c:v>
                </c:pt>
                <c:pt idx="11">
                  <c:v>24970.0</c:v>
                </c:pt>
                <c:pt idx="12">
                  <c:v>24420.0</c:v>
                </c:pt>
                <c:pt idx="13">
                  <c:v>23430.0</c:v>
                </c:pt>
                <c:pt idx="14">
                  <c:v>23870.0</c:v>
                </c:pt>
                <c:pt idx="15">
                  <c:v>23760.0</c:v>
                </c:pt>
                <c:pt idx="16">
                  <c:v>22330.0</c:v>
                </c:pt>
                <c:pt idx="17">
                  <c:v>20460.0</c:v>
                </c:pt>
                <c:pt idx="18">
                  <c:v>21010.0</c:v>
                </c:pt>
                <c:pt idx="19">
                  <c:v>24310.0</c:v>
                </c:pt>
                <c:pt idx="20">
                  <c:v>23430.0</c:v>
                </c:pt>
                <c:pt idx="21">
                  <c:v>21230.0</c:v>
                </c:pt>
                <c:pt idx="22">
                  <c:v>20570.0</c:v>
                </c:pt>
                <c:pt idx="23">
                  <c:v>17380.0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'Jun2011'!$J$5</c:f>
              <c:strCache>
                <c:ptCount val="1"/>
                <c:pt idx="0">
                  <c:v>6/Jun/2011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'Jun2011'!$J$7:$J$30</c:f>
              <c:numCache>
                <c:formatCode>#,##0</c:formatCode>
                <c:ptCount val="24"/>
                <c:pt idx="0">
                  <c:v>16500.0</c:v>
                </c:pt>
                <c:pt idx="1">
                  <c:v>15840.0</c:v>
                </c:pt>
                <c:pt idx="2">
                  <c:v>15290.0</c:v>
                </c:pt>
                <c:pt idx="3">
                  <c:v>15180.0</c:v>
                </c:pt>
                <c:pt idx="4">
                  <c:v>14850.0</c:v>
                </c:pt>
                <c:pt idx="5">
                  <c:v>14850.0</c:v>
                </c:pt>
                <c:pt idx="6">
                  <c:v>14850.0</c:v>
                </c:pt>
                <c:pt idx="7">
                  <c:v>15730.0</c:v>
                </c:pt>
                <c:pt idx="8">
                  <c:v>17050.0</c:v>
                </c:pt>
                <c:pt idx="9">
                  <c:v>17710.0</c:v>
                </c:pt>
                <c:pt idx="10">
                  <c:v>18590.0</c:v>
                </c:pt>
                <c:pt idx="11">
                  <c:v>18590.0</c:v>
                </c:pt>
                <c:pt idx="12">
                  <c:v>19030.0</c:v>
                </c:pt>
                <c:pt idx="13">
                  <c:v>19030.0</c:v>
                </c:pt>
                <c:pt idx="14">
                  <c:v>18260.0</c:v>
                </c:pt>
                <c:pt idx="15">
                  <c:v>17820.0</c:v>
                </c:pt>
                <c:pt idx="16">
                  <c:v>17380.0</c:v>
                </c:pt>
                <c:pt idx="17">
                  <c:v>17160.0</c:v>
                </c:pt>
                <c:pt idx="18">
                  <c:v>18370.0</c:v>
                </c:pt>
                <c:pt idx="19">
                  <c:v>22330.0</c:v>
                </c:pt>
                <c:pt idx="20">
                  <c:v>22330.0</c:v>
                </c:pt>
                <c:pt idx="21">
                  <c:v>21450.0</c:v>
                </c:pt>
                <c:pt idx="22">
                  <c:v>19030.0</c:v>
                </c:pt>
                <c:pt idx="23">
                  <c:v>17270.0</c:v>
                </c:pt>
              </c:numCache>
            </c:numRef>
          </c:val>
          <c:smooth val="0"/>
        </c:ser>
        <c:ser>
          <c:idx val="8"/>
          <c:order val="4"/>
          <c:tx>
            <c:strRef>
              <c:f>'Jun2011'!$M$5</c:f>
              <c:strCache>
                <c:ptCount val="1"/>
                <c:pt idx="0">
                  <c:v>9/Jun/2011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'Jun2011'!$M$7:$M$30</c:f>
              <c:numCache>
                <c:formatCode>#,##0</c:formatCode>
                <c:ptCount val="24"/>
                <c:pt idx="0">
                  <c:v>15950.0</c:v>
                </c:pt>
                <c:pt idx="1">
                  <c:v>14960.0</c:v>
                </c:pt>
                <c:pt idx="2">
                  <c:v>14960.0</c:v>
                </c:pt>
                <c:pt idx="3">
                  <c:v>14740.0</c:v>
                </c:pt>
                <c:pt idx="4">
                  <c:v>14630.0</c:v>
                </c:pt>
                <c:pt idx="5">
                  <c:v>14960.0</c:v>
                </c:pt>
                <c:pt idx="6">
                  <c:v>19470.0</c:v>
                </c:pt>
                <c:pt idx="7">
                  <c:v>21780.0</c:v>
                </c:pt>
                <c:pt idx="8">
                  <c:v>22440.0</c:v>
                </c:pt>
                <c:pt idx="9">
                  <c:v>18480.0</c:v>
                </c:pt>
                <c:pt idx="10">
                  <c:v>19910.0</c:v>
                </c:pt>
                <c:pt idx="11">
                  <c:v>19910.0</c:v>
                </c:pt>
                <c:pt idx="12">
                  <c:v>19800.0</c:v>
                </c:pt>
                <c:pt idx="13">
                  <c:v>22770.0</c:v>
                </c:pt>
                <c:pt idx="14">
                  <c:v>23980.0</c:v>
                </c:pt>
                <c:pt idx="15">
                  <c:v>23650.0</c:v>
                </c:pt>
                <c:pt idx="16">
                  <c:v>22220.0</c:v>
                </c:pt>
                <c:pt idx="17">
                  <c:v>21120.0</c:v>
                </c:pt>
                <c:pt idx="18">
                  <c:v>20570.0</c:v>
                </c:pt>
                <c:pt idx="19">
                  <c:v>22330.0</c:v>
                </c:pt>
                <c:pt idx="20">
                  <c:v>23100.0</c:v>
                </c:pt>
                <c:pt idx="21">
                  <c:v>22220.0</c:v>
                </c:pt>
                <c:pt idx="22">
                  <c:v>19470.0</c:v>
                </c:pt>
                <c:pt idx="23">
                  <c:v>17380.0</c:v>
                </c:pt>
              </c:numCache>
            </c:numRef>
          </c:val>
          <c:smooth val="0"/>
        </c:ser>
        <c:ser>
          <c:idx val="9"/>
          <c:order val="5"/>
          <c:tx>
            <c:strRef>
              <c:f>'Jun2011'!$N$5</c:f>
              <c:strCache>
                <c:ptCount val="1"/>
                <c:pt idx="0">
                  <c:v>10/Jun/2011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'Jun2011'!$N$7:$N$30</c:f>
              <c:numCache>
                <c:formatCode>#,##0</c:formatCode>
                <c:ptCount val="24"/>
                <c:pt idx="0">
                  <c:v>16170.0</c:v>
                </c:pt>
                <c:pt idx="1">
                  <c:v>15180.0</c:v>
                </c:pt>
                <c:pt idx="2">
                  <c:v>15180.0</c:v>
                </c:pt>
                <c:pt idx="3">
                  <c:v>15070.0</c:v>
                </c:pt>
                <c:pt idx="4">
                  <c:v>15180.0</c:v>
                </c:pt>
                <c:pt idx="5">
                  <c:v>16830.0</c:v>
                </c:pt>
                <c:pt idx="6">
                  <c:v>17490.0</c:v>
                </c:pt>
                <c:pt idx="7">
                  <c:v>20240.0</c:v>
                </c:pt>
                <c:pt idx="8">
                  <c:v>24530.0</c:v>
                </c:pt>
                <c:pt idx="9">
                  <c:v>25960.0</c:v>
                </c:pt>
                <c:pt idx="10">
                  <c:v>25850.0</c:v>
                </c:pt>
                <c:pt idx="11">
                  <c:v>25410.0</c:v>
                </c:pt>
                <c:pt idx="12">
                  <c:v>21340.0</c:v>
                </c:pt>
                <c:pt idx="13">
                  <c:v>23980.0</c:v>
                </c:pt>
                <c:pt idx="14">
                  <c:v>24090.0</c:v>
                </c:pt>
                <c:pt idx="15">
                  <c:v>22330.0</c:v>
                </c:pt>
                <c:pt idx="16">
                  <c:v>21230.0</c:v>
                </c:pt>
                <c:pt idx="17">
                  <c:v>22000.0</c:v>
                </c:pt>
                <c:pt idx="18">
                  <c:v>21340.0</c:v>
                </c:pt>
                <c:pt idx="19">
                  <c:v>24530.0</c:v>
                </c:pt>
                <c:pt idx="20">
                  <c:v>23870.0</c:v>
                </c:pt>
                <c:pt idx="21">
                  <c:v>22770.0</c:v>
                </c:pt>
                <c:pt idx="22">
                  <c:v>20350.0</c:v>
                </c:pt>
                <c:pt idx="23">
                  <c:v>16500.0</c:v>
                </c:pt>
              </c:numCache>
            </c:numRef>
          </c:val>
          <c:smooth val="0"/>
        </c:ser>
        <c:ser>
          <c:idx val="10"/>
          <c:order val="6"/>
          <c:tx>
            <c:strRef>
              <c:f>'Jun2011'!$Q$5</c:f>
              <c:strCache>
                <c:ptCount val="1"/>
                <c:pt idx="0">
                  <c:v>13/Jun/2011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'Jun2011'!$Q$7:$Q$30</c:f>
              <c:numCache>
                <c:formatCode>#,##0</c:formatCode>
                <c:ptCount val="24"/>
                <c:pt idx="0">
                  <c:v>16830.0</c:v>
                </c:pt>
                <c:pt idx="1">
                  <c:v>15840.0</c:v>
                </c:pt>
                <c:pt idx="2">
                  <c:v>15400.0</c:v>
                </c:pt>
                <c:pt idx="3">
                  <c:v>15180.0</c:v>
                </c:pt>
                <c:pt idx="4">
                  <c:v>15070.0</c:v>
                </c:pt>
                <c:pt idx="5">
                  <c:v>14960.0</c:v>
                </c:pt>
                <c:pt idx="6">
                  <c:v>15620.0</c:v>
                </c:pt>
                <c:pt idx="7">
                  <c:v>15950.0</c:v>
                </c:pt>
                <c:pt idx="8">
                  <c:v>17160.0</c:v>
                </c:pt>
                <c:pt idx="9">
                  <c:v>17930.0</c:v>
                </c:pt>
                <c:pt idx="10">
                  <c:v>18260.0</c:v>
                </c:pt>
                <c:pt idx="11">
                  <c:v>18700.0</c:v>
                </c:pt>
                <c:pt idx="12">
                  <c:v>19140.0</c:v>
                </c:pt>
                <c:pt idx="13">
                  <c:v>19030.0</c:v>
                </c:pt>
                <c:pt idx="14">
                  <c:v>18150.0</c:v>
                </c:pt>
                <c:pt idx="15">
                  <c:v>18040.0</c:v>
                </c:pt>
                <c:pt idx="16">
                  <c:v>17930.0</c:v>
                </c:pt>
                <c:pt idx="17">
                  <c:v>17930.0</c:v>
                </c:pt>
                <c:pt idx="18">
                  <c:v>20020.0</c:v>
                </c:pt>
                <c:pt idx="19">
                  <c:v>22440.0</c:v>
                </c:pt>
                <c:pt idx="20">
                  <c:v>22220.0</c:v>
                </c:pt>
                <c:pt idx="21">
                  <c:v>21450.0</c:v>
                </c:pt>
                <c:pt idx="22">
                  <c:v>19250.0</c:v>
                </c:pt>
                <c:pt idx="23">
                  <c:v>17600.0</c:v>
                </c:pt>
              </c:numCache>
            </c:numRef>
          </c:val>
          <c:smooth val="0"/>
        </c:ser>
        <c:ser>
          <c:idx val="11"/>
          <c:order val="7"/>
          <c:tx>
            <c:strRef>
              <c:f>'Jun2011'!$R$5</c:f>
              <c:strCache>
                <c:ptCount val="1"/>
                <c:pt idx="0">
                  <c:v>14/Jun/2011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'Jun2011'!$R$7:$R$30</c:f>
              <c:numCache>
                <c:formatCode>#,##0</c:formatCode>
                <c:ptCount val="24"/>
                <c:pt idx="0">
                  <c:v>17160.0</c:v>
                </c:pt>
                <c:pt idx="1">
                  <c:v>15620.0</c:v>
                </c:pt>
                <c:pt idx="2">
                  <c:v>14960.0</c:v>
                </c:pt>
                <c:pt idx="3">
                  <c:v>14960.0</c:v>
                </c:pt>
                <c:pt idx="4">
                  <c:v>14960.0</c:v>
                </c:pt>
                <c:pt idx="5">
                  <c:v>14410.0</c:v>
                </c:pt>
                <c:pt idx="6">
                  <c:v>17270.0</c:v>
                </c:pt>
                <c:pt idx="7">
                  <c:v>17710.0</c:v>
                </c:pt>
                <c:pt idx="8">
                  <c:v>23870.0</c:v>
                </c:pt>
                <c:pt idx="9">
                  <c:v>24860.0</c:v>
                </c:pt>
                <c:pt idx="10">
                  <c:v>25080.0</c:v>
                </c:pt>
                <c:pt idx="11">
                  <c:v>25300.0</c:v>
                </c:pt>
                <c:pt idx="12">
                  <c:v>24200.0</c:v>
                </c:pt>
                <c:pt idx="13">
                  <c:v>24750.0</c:v>
                </c:pt>
                <c:pt idx="14">
                  <c:v>25300.0</c:v>
                </c:pt>
                <c:pt idx="15">
                  <c:v>25080.0</c:v>
                </c:pt>
                <c:pt idx="16">
                  <c:v>23100.0</c:v>
                </c:pt>
                <c:pt idx="17">
                  <c:v>22000.0</c:v>
                </c:pt>
                <c:pt idx="18">
                  <c:v>21340.0</c:v>
                </c:pt>
                <c:pt idx="19">
                  <c:v>23760.0</c:v>
                </c:pt>
                <c:pt idx="20">
                  <c:v>23760.0</c:v>
                </c:pt>
                <c:pt idx="21">
                  <c:v>22110.0</c:v>
                </c:pt>
                <c:pt idx="22">
                  <c:v>19360.0</c:v>
                </c:pt>
                <c:pt idx="23">
                  <c:v>17380.0</c:v>
                </c:pt>
              </c:numCache>
            </c:numRef>
          </c:val>
          <c:smooth val="0"/>
        </c:ser>
        <c:ser>
          <c:idx val="13"/>
          <c:order val="8"/>
          <c:tx>
            <c:strRef>
              <c:f>'Jun2011'!$T$5</c:f>
              <c:strCache>
                <c:ptCount val="1"/>
                <c:pt idx="0">
                  <c:v>16/Jun/2011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'Jun2011'!$T$7:$T$30</c:f>
              <c:numCache>
                <c:formatCode>#,##0</c:formatCode>
                <c:ptCount val="24"/>
                <c:pt idx="0">
                  <c:v>15950.0</c:v>
                </c:pt>
                <c:pt idx="1">
                  <c:v>15510.0</c:v>
                </c:pt>
                <c:pt idx="2">
                  <c:v>15180.0</c:v>
                </c:pt>
                <c:pt idx="3">
                  <c:v>15180.0</c:v>
                </c:pt>
                <c:pt idx="4">
                  <c:v>14960.0</c:v>
                </c:pt>
                <c:pt idx="5">
                  <c:v>15510.0</c:v>
                </c:pt>
                <c:pt idx="6">
                  <c:v>17270.0</c:v>
                </c:pt>
                <c:pt idx="7">
                  <c:v>21340.0</c:v>
                </c:pt>
                <c:pt idx="8">
                  <c:v>23650.0</c:v>
                </c:pt>
                <c:pt idx="9">
                  <c:v>24200.0</c:v>
                </c:pt>
                <c:pt idx="10">
                  <c:v>25190.0</c:v>
                </c:pt>
                <c:pt idx="11">
                  <c:v>24750.0</c:v>
                </c:pt>
                <c:pt idx="12">
                  <c:v>24640.0</c:v>
                </c:pt>
                <c:pt idx="13">
                  <c:v>23430.0</c:v>
                </c:pt>
                <c:pt idx="14">
                  <c:v>24200.0</c:v>
                </c:pt>
                <c:pt idx="15">
                  <c:v>15070.0</c:v>
                </c:pt>
                <c:pt idx="16">
                  <c:v>17270.0</c:v>
                </c:pt>
                <c:pt idx="17">
                  <c:v>17600.0</c:v>
                </c:pt>
                <c:pt idx="18">
                  <c:v>20845.0</c:v>
                </c:pt>
                <c:pt idx="19">
                  <c:v>23320.0</c:v>
                </c:pt>
                <c:pt idx="20">
                  <c:v>22990.0</c:v>
                </c:pt>
                <c:pt idx="21">
                  <c:v>22000.0</c:v>
                </c:pt>
                <c:pt idx="22">
                  <c:v>20570.0</c:v>
                </c:pt>
                <c:pt idx="23">
                  <c:v>16720.0</c:v>
                </c:pt>
              </c:numCache>
            </c:numRef>
          </c:val>
          <c:smooth val="0"/>
        </c:ser>
        <c:ser>
          <c:idx val="14"/>
          <c:order val="9"/>
          <c:tx>
            <c:strRef>
              <c:f>'Jun2011'!$U$5</c:f>
              <c:strCache>
                <c:ptCount val="1"/>
                <c:pt idx="0">
                  <c:v>17/Jun/2011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'Jun2011'!$U$7:$U$30</c:f>
              <c:numCache>
                <c:formatCode>#,##0</c:formatCode>
                <c:ptCount val="24"/>
                <c:pt idx="0">
                  <c:v>15840.0</c:v>
                </c:pt>
                <c:pt idx="1">
                  <c:v>15180.0</c:v>
                </c:pt>
                <c:pt idx="2">
                  <c:v>15070.0</c:v>
                </c:pt>
                <c:pt idx="3">
                  <c:v>14850.0</c:v>
                </c:pt>
                <c:pt idx="4">
                  <c:v>14740.0</c:v>
                </c:pt>
                <c:pt idx="5">
                  <c:v>14850.0</c:v>
                </c:pt>
                <c:pt idx="6">
                  <c:v>16830.0</c:v>
                </c:pt>
                <c:pt idx="7">
                  <c:v>19360.0</c:v>
                </c:pt>
                <c:pt idx="8">
                  <c:v>22660.0</c:v>
                </c:pt>
                <c:pt idx="9">
                  <c:v>24310.0</c:v>
                </c:pt>
                <c:pt idx="10">
                  <c:v>23760.0</c:v>
                </c:pt>
                <c:pt idx="11">
                  <c:v>24200.0</c:v>
                </c:pt>
                <c:pt idx="12">
                  <c:v>23650.0</c:v>
                </c:pt>
                <c:pt idx="13">
                  <c:v>23320.0</c:v>
                </c:pt>
                <c:pt idx="14">
                  <c:v>24420.0</c:v>
                </c:pt>
                <c:pt idx="15">
                  <c:v>23760.0</c:v>
                </c:pt>
                <c:pt idx="16">
                  <c:v>20680.0</c:v>
                </c:pt>
                <c:pt idx="17">
                  <c:v>19690.0</c:v>
                </c:pt>
                <c:pt idx="18">
                  <c:v>20900.0</c:v>
                </c:pt>
                <c:pt idx="19">
                  <c:v>24970.0</c:v>
                </c:pt>
                <c:pt idx="20">
                  <c:v>24640.0</c:v>
                </c:pt>
                <c:pt idx="21">
                  <c:v>22990.0</c:v>
                </c:pt>
                <c:pt idx="22">
                  <c:v>18810.0</c:v>
                </c:pt>
                <c:pt idx="23">
                  <c:v>16720.0</c:v>
                </c:pt>
              </c:numCache>
            </c:numRef>
          </c:val>
          <c:smooth val="0"/>
        </c:ser>
        <c:ser>
          <c:idx val="17"/>
          <c:order val="10"/>
          <c:tx>
            <c:strRef>
              <c:f>'Jun2011'!$Z$5</c:f>
              <c:strCache>
                <c:ptCount val="1"/>
                <c:pt idx="0">
                  <c:v>22/Jun/2011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'Jun2011'!$Z$7:$Z$30</c:f>
              <c:numCache>
                <c:formatCode>#,##0</c:formatCode>
                <c:ptCount val="24"/>
                <c:pt idx="0">
                  <c:v>16500.0</c:v>
                </c:pt>
                <c:pt idx="1">
                  <c:v>9240.0</c:v>
                </c:pt>
                <c:pt idx="2">
                  <c:v>9130.0</c:v>
                </c:pt>
                <c:pt idx="3">
                  <c:v>9130.0</c:v>
                </c:pt>
                <c:pt idx="4">
                  <c:v>10670.0</c:v>
                </c:pt>
                <c:pt idx="5">
                  <c:v>11660.0</c:v>
                </c:pt>
                <c:pt idx="6">
                  <c:v>15840.0</c:v>
                </c:pt>
                <c:pt idx="7">
                  <c:v>18590.0</c:v>
                </c:pt>
                <c:pt idx="8">
                  <c:v>21560.0</c:v>
                </c:pt>
                <c:pt idx="9">
                  <c:v>22660.0</c:v>
                </c:pt>
                <c:pt idx="10">
                  <c:v>23320.0</c:v>
                </c:pt>
                <c:pt idx="11">
                  <c:v>25740.0</c:v>
                </c:pt>
                <c:pt idx="12">
                  <c:v>24750.0</c:v>
                </c:pt>
                <c:pt idx="13">
                  <c:v>23540.0</c:v>
                </c:pt>
                <c:pt idx="14">
                  <c:v>23870.0</c:v>
                </c:pt>
                <c:pt idx="15">
                  <c:v>24310.0</c:v>
                </c:pt>
                <c:pt idx="16">
                  <c:v>22880.0</c:v>
                </c:pt>
                <c:pt idx="17">
                  <c:v>21450.0</c:v>
                </c:pt>
                <c:pt idx="18">
                  <c:v>21560.0</c:v>
                </c:pt>
                <c:pt idx="19">
                  <c:v>24200.0</c:v>
                </c:pt>
                <c:pt idx="20">
                  <c:v>23210.0</c:v>
                </c:pt>
                <c:pt idx="21">
                  <c:v>21780.0</c:v>
                </c:pt>
                <c:pt idx="22">
                  <c:v>19250.0</c:v>
                </c:pt>
                <c:pt idx="23">
                  <c:v>17490.0</c:v>
                </c:pt>
              </c:numCache>
            </c:numRef>
          </c:val>
          <c:smooth val="0"/>
        </c:ser>
        <c:ser>
          <c:idx val="22"/>
          <c:order val="11"/>
          <c:tx>
            <c:strRef>
              <c:f>'Jun2011'!$AP$4:$AP$5</c:f>
              <c:strCache>
                <c:ptCount val="1"/>
                <c:pt idx="0">
                  <c:v>Máxima dias Semana</c:v>
                </c:pt>
              </c:strCache>
            </c:strRef>
          </c:tx>
          <c:val>
            <c:numRef>
              <c:f>'Jun2011'!$AP$7:$AP$30</c:f>
              <c:numCache>
                <c:formatCode>#,##0</c:formatCode>
                <c:ptCount val="24"/>
                <c:pt idx="0">
                  <c:v>17160.0</c:v>
                </c:pt>
                <c:pt idx="1">
                  <c:v>16060.0</c:v>
                </c:pt>
                <c:pt idx="2">
                  <c:v>15510.0</c:v>
                </c:pt>
                <c:pt idx="3">
                  <c:v>15180.0</c:v>
                </c:pt>
                <c:pt idx="4">
                  <c:v>15180.0</c:v>
                </c:pt>
                <c:pt idx="5">
                  <c:v>16830.0</c:v>
                </c:pt>
                <c:pt idx="6">
                  <c:v>19470.0</c:v>
                </c:pt>
                <c:pt idx="7">
                  <c:v>21780.0</c:v>
                </c:pt>
                <c:pt idx="8">
                  <c:v>25410.0</c:v>
                </c:pt>
                <c:pt idx="9">
                  <c:v>25960.0</c:v>
                </c:pt>
                <c:pt idx="10">
                  <c:v>25850.0</c:v>
                </c:pt>
                <c:pt idx="11">
                  <c:v>25740.0</c:v>
                </c:pt>
                <c:pt idx="12">
                  <c:v>26180.0</c:v>
                </c:pt>
                <c:pt idx="13">
                  <c:v>25300.0</c:v>
                </c:pt>
                <c:pt idx="14">
                  <c:v>26400.0</c:v>
                </c:pt>
                <c:pt idx="15">
                  <c:v>25520.0</c:v>
                </c:pt>
                <c:pt idx="16">
                  <c:v>24310.0</c:v>
                </c:pt>
                <c:pt idx="17">
                  <c:v>22660.0</c:v>
                </c:pt>
                <c:pt idx="18">
                  <c:v>22330.0</c:v>
                </c:pt>
                <c:pt idx="19">
                  <c:v>25080.0</c:v>
                </c:pt>
                <c:pt idx="20">
                  <c:v>24640.0</c:v>
                </c:pt>
                <c:pt idx="21">
                  <c:v>23210.0</c:v>
                </c:pt>
                <c:pt idx="22">
                  <c:v>21010.0</c:v>
                </c:pt>
                <c:pt idx="23">
                  <c:v>19580.0</c:v>
                </c:pt>
              </c:numCache>
            </c:numRef>
          </c:val>
          <c:smooth val="0"/>
        </c:ser>
        <c:ser>
          <c:idx val="24"/>
          <c:order val="12"/>
          <c:tx>
            <c:strRef>
              <c:f>'Jun2011'!$AH$5</c:f>
              <c:strCache>
                <c:ptCount val="1"/>
                <c:pt idx="0">
                  <c:v>30/Jun/2011</c:v>
                </c:pt>
              </c:strCache>
            </c:strRef>
          </c:tx>
          <c:val>
            <c:numRef>
              <c:f>'Jun2011'!$AH$7:$AH$30</c:f>
              <c:numCache>
                <c:formatCode>#,##0</c:formatCode>
                <c:ptCount val="24"/>
                <c:pt idx="0">
                  <c:v>16390.0</c:v>
                </c:pt>
                <c:pt idx="1">
                  <c:v>15620.0</c:v>
                </c:pt>
                <c:pt idx="2">
                  <c:v>15290.0</c:v>
                </c:pt>
                <c:pt idx="3">
                  <c:v>14850.0</c:v>
                </c:pt>
                <c:pt idx="4">
                  <c:v>14850.0</c:v>
                </c:pt>
                <c:pt idx="5">
                  <c:v>11770.0</c:v>
                </c:pt>
                <c:pt idx="6">
                  <c:v>16390.0</c:v>
                </c:pt>
                <c:pt idx="7">
                  <c:v>16060.0</c:v>
                </c:pt>
                <c:pt idx="8">
                  <c:v>20460.0</c:v>
                </c:pt>
                <c:pt idx="9">
                  <c:v>24530.0</c:v>
                </c:pt>
                <c:pt idx="10">
                  <c:v>24420.0</c:v>
                </c:pt>
                <c:pt idx="11">
                  <c:v>25300.0</c:v>
                </c:pt>
                <c:pt idx="12">
                  <c:v>24640.0</c:v>
                </c:pt>
                <c:pt idx="13">
                  <c:v>24860.0</c:v>
                </c:pt>
                <c:pt idx="14">
                  <c:v>25410.0</c:v>
                </c:pt>
                <c:pt idx="15">
                  <c:v>25520.0</c:v>
                </c:pt>
                <c:pt idx="16">
                  <c:v>24310.0</c:v>
                </c:pt>
                <c:pt idx="17">
                  <c:v>22660.0</c:v>
                </c:pt>
                <c:pt idx="18">
                  <c:v>17380.0</c:v>
                </c:pt>
                <c:pt idx="19">
                  <c:v>20680.0</c:v>
                </c:pt>
                <c:pt idx="20">
                  <c:v>24640.0</c:v>
                </c:pt>
                <c:pt idx="21">
                  <c:v>23100.0</c:v>
                </c:pt>
                <c:pt idx="22">
                  <c:v>21010.0</c:v>
                </c:pt>
                <c:pt idx="23">
                  <c:v>18920.0</c:v>
                </c:pt>
              </c:numCache>
            </c:numRef>
          </c:val>
          <c:smooth val="0"/>
        </c:ser>
        <c:ser>
          <c:idx val="25"/>
          <c:order val="13"/>
          <c:tx>
            <c:strRef>
              <c:f>'Jun2011'!$AI$5</c:f>
              <c:strCache>
                <c:ptCount val="1"/>
                <c:pt idx="0">
                  <c:v>1/Jul/2011</c:v>
                </c:pt>
              </c:strCache>
            </c:strRef>
          </c:tx>
          <c:val>
            <c:numRef>
              <c:f>'Jun2011'!$AI$7:$AI$30</c:f>
            </c:numRef>
          </c:val>
          <c:smooth val="0"/>
        </c:ser>
        <c:ser>
          <c:idx val="26"/>
          <c:order val="14"/>
          <c:tx>
            <c:strRef>
              <c:f>'Jun2011'!$AL$5</c:f>
              <c:strCache>
                <c:ptCount val="1"/>
                <c:pt idx="0">
                  <c:v>4/Jul/2011</c:v>
                </c:pt>
              </c:strCache>
            </c:strRef>
          </c:tx>
          <c:val>
            <c:numRef>
              <c:f>'Jun2011'!$AL$7:$AL$30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6003384"/>
        <c:axId val="-2066000552"/>
      </c:lineChart>
      <c:catAx>
        <c:axId val="-2066003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66000552"/>
        <c:crosses val="autoZero"/>
        <c:auto val="1"/>
        <c:lblAlgn val="ctr"/>
        <c:lblOffset val="100"/>
        <c:noMultiLvlLbl val="0"/>
      </c:catAx>
      <c:valAx>
        <c:axId val="-20660005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600338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-SABADOS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8"/>
          <c:order val="0"/>
          <c:tx>
            <c:strRef>
              <c:f>'Jun2011'!$H$5</c:f>
              <c:strCache>
                <c:ptCount val="1"/>
                <c:pt idx="0">
                  <c:v>4/Jun/2011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'Jun2011'!$H$7:$H$30</c:f>
              <c:numCache>
                <c:formatCode>#,##0</c:formatCode>
                <c:ptCount val="24"/>
                <c:pt idx="0">
                  <c:v>16060.0</c:v>
                </c:pt>
                <c:pt idx="1">
                  <c:v>15290.0</c:v>
                </c:pt>
                <c:pt idx="2">
                  <c:v>16500.0</c:v>
                </c:pt>
                <c:pt idx="3">
                  <c:v>16060.0</c:v>
                </c:pt>
                <c:pt idx="4">
                  <c:v>16170.0</c:v>
                </c:pt>
                <c:pt idx="5">
                  <c:v>16720.0</c:v>
                </c:pt>
                <c:pt idx="6">
                  <c:v>16830.0</c:v>
                </c:pt>
                <c:pt idx="7">
                  <c:v>20460.0</c:v>
                </c:pt>
                <c:pt idx="8">
                  <c:v>23210.0</c:v>
                </c:pt>
                <c:pt idx="9">
                  <c:v>23430.0</c:v>
                </c:pt>
                <c:pt idx="10">
                  <c:v>23980.0</c:v>
                </c:pt>
                <c:pt idx="11">
                  <c:v>24090.0</c:v>
                </c:pt>
                <c:pt idx="12">
                  <c:v>23870.0</c:v>
                </c:pt>
                <c:pt idx="13">
                  <c:v>23870.0</c:v>
                </c:pt>
                <c:pt idx="14">
                  <c:v>23650.0</c:v>
                </c:pt>
                <c:pt idx="15">
                  <c:v>14300.0</c:v>
                </c:pt>
                <c:pt idx="16">
                  <c:v>13640.0</c:v>
                </c:pt>
                <c:pt idx="17">
                  <c:v>14630.0</c:v>
                </c:pt>
                <c:pt idx="18">
                  <c:v>20350.0</c:v>
                </c:pt>
                <c:pt idx="19">
                  <c:v>23870.0</c:v>
                </c:pt>
                <c:pt idx="20">
                  <c:v>23760.0</c:v>
                </c:pt>
                <c:pt idx="21">
                  <c:v>21890.0</c:v>
                </c:pt>
                <c:pt idx="22">
                  <c:v>19030.0</c:v>
                </c:pt>
                <c:pt idx="23">
                  <c:v>17490.0</c:v>
                </c:pt>
              </c:numCache>
            </c:numRef>
          </c:val>
          <c:smooth val="0"/>
        </c:ser>
        <c:ser>
          <c:idx val="19"/>
          <c:order val="1"/>
          <c:tx>
            <c:strRef>
              <c:f>'Jun2011'!$O$5</c:f>
              <c:strCache>
                <c:ptCount val="1"/>
                <c:pt idx="0">
                  <c:v>11/Jun/2011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'Jun2011'!$O$7:$O$30</c:f>
              <c:numCache>
                <c:formatCode>#,##0</c:formatCode>
                <c:ptCount val="24"/>
                <c:pt idx="0">
                  <c:v>15400.0</c:v>
                </c:pt>
                <c:pt idx="1">
                  <c:v>14850.0</c:v>
                </c:pt>
                <c:pt idx="2">
                  <c:v>14300.0</c:v>
                </c:pt>
                <c:pt idx="3">
                  <c:v>14410.0</c:v>
                </c:pt>
                <c:pt idx="4">
                  <c:v>14410.0</c:v>
                </c:pt>
                <c:pt idx="5">
                  <c:v>14850.0</c:v>
                </c:pt>
                <c:pt idx="6">
                  <c:v>16170.0</c:v>
                </c:pt>
                <c:pt idx="7">
                  <c:v>18590.0</c:v>
                </c:pt>
                <c:pt idx="8">
                  <c:v>22440.0</c:v>
                </c:pt>
                <c:pt idx="9">
                  <c:v>22440.0</c:v>
                </c:pt>
                <c:pt idx="10">
                  <c:v>24750.0</c:v>
                </c:pt>
                <c:pt idx="11">
                  <c:v>25190.0</c:v>
                </c:pt>
                <c:pt idx="12">
                  <c:v>24640.0</c:v>
                </c:pt>
                <c:pt idx="13">
                  <c:v>24310.0</c:v>
                </c:pt>
                <c:pt idx="14">
                  <c:v>24860.0</c:v>
                </c:pt>
                <c:pt idx="15">
                  <c:v>25080.0</c:v>
                </c:pt>
                <c:pt idx="16">
                  <c:v>23100.0</c:v>
                </c:pt>
                <c:pt idx="17">
                  <c:v>23210.0</c:v>
                </c:pt>
                <c:pt idx="18">
                  <c:v>22770.0</c:v>
                </c:pt>
                <c:pt idx="19">
                  <c:v>23980.0</c:v>
                </c:pt>
                <c:pt idx="20">
                  <c:v>23100.0</c:v>
                </c:pt>
                <c:pt idx="21">
                  <c:v>22550.0</c:v>
                </c:pt>
                <c:pt idx="22">
                  <c:v>20680.0</c:v>
                </c:pt>
                <c:pt idx="23">
                  <c:v>18480.0</c:v>
                </c:pt>
              </c:numCache>
            </c:numRef>
          </c:val>
          <c:smooth val="0"/>
        </c:ser>
        <c:ser>
          <c:idx val="20"/>
          <c:order val="2"/>
          <c:tx>
            <c:strRef>
              <c:f>'Jun2011'!$V$5</c:f>
              <c:strCache>
                <c:ptCount val="1"/>
                <c:pt idx="0">
                  <c:v>18/Jun/2011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'Jun2011'!$V$7:$V$30</c:f>
              <c:numCache>
                <c:formatCode>#,##0</c:formatCode>
                <c:ptCount val="24"/>
                <c:pt idx="0">
                  <c:v>15510.0</c:v>
                </c:pt>
                <c:pt idx="1">
                  <c:v>15070.0</c:v>
                </c:pt>
                <c:pt idx="2">
                  <c:v>14740.0</c:v>
                </c:pt>
                <c:pt idx="3">
                  <c:v>14520.0</c:v>
                </c:pt>
                <c:pt idx="4">
                  <c:v>14740.0</c:v>
                </c:pt>
                <c:pt idx="5">
                  <c:v>15180.0</c:v>
                </c:pt>
                <c:pt idx="6">
                  <c:v>16720.0</c:v>
                </c:pt>
                <c:pt idx="7">
                  <c:v>20350.0</c:v>
                </c:pt>
                <c:pt idx="8">
                  <c:v>22000.0</c:v>
                </c:pt>
                <c:pt idx="9">
                  <c:v>22880.0</c:v>
                </c:pt>
                <c:pt idx="10">
                  <c:v>23760.0</c:v>
                </c:pt>
                <c:pt idx="11">
                  <c:v>24310.0</c:v>
                </c:pt>
                <c:pt idx="12">
                  <c:v>23650.0</c:v>
                </c:pt>
                <c:pt idx="13">
                  <c:v>23430.0</c:v>
                </c:pt>
                <c:pt idx="14">
                  <c:v>23210.0</c:v>
                </c:pt>
                <c:pt idx="15">
                  <c:v>23430.0</c:v>
                </c:pt>
                <c:pt idx="16">
                  <c:v>21230.0</c:v>
                </c:pt>
                <c:pt idx="17">
                  <c:v>21120.0</c:v>
                </c:pt>
                <c:pt idx="18">
                  <c:v>21120.0</c:v>
                </c:pt>
                <c:pt idx="19">
                  <c:v>23650.0</c:v>
                </c:pt>
                <c:pt idx="20">
                  <c:v>23100.0</c:v>
                </c:pt>
                <c:pt idx="21">
                  <c:v>21890.0</c:v>
                </c:pt>
                <c:pt idx="22">
                  <c:v>20350.0</c:v>
                </c:pt>
                <c:pt idx="23">
                  <c:v>16170.0</c:v>
                </c:pt>
              </c:numCache>
            </c:numRef>
          </c:val>
          <c:smooth val="0"/>
        </c:ser>
        <c:ser>
          <c:idx val="22"/>
          <c:order val="3"/>
          <c:tx>
            <c:strRef>
              <c:f>'Jun2011'!$AQ$4:$AQ$5</c:f>
              <c:strCache>
                <c:ptCount val="1"/>
                <c:pt idx="0">
                  <c:v>Máxima Sabads</c:v>
                </c:pt>
              </c:strCache>
            </c:strRef>
          </c:tx>
          <c:val>
            <c:numRef>
              <c:f>'Jun2011'!$AQ$7:$AQ$30</c:f>
              <c:numCache>
                <c:formatCode>#,##0</c:formatCode>
                <c:ptCount val="24"/>
                <c:pt idx="0">
                  <c:v>16170.0</c:v>
                </c:pt>
                <c:pt idx="1">
                  <c:v>15400.0</c:v>
                </c:pt>
                <c:pt idx="2">
                  <c:v>16500.0</c:v>
                </c:pt>
                <c:pt idx="3">
                  <c:v>16060.0</c:v>
                </c:pt>
                <c:pt idx="4">
                  <c:v>16170.0</c:v>
                </c:pt>
                <c:pt idx="5">
                  <c:v>16720.0</c:v>
                </c:pt>
                <c:pt idx="6">
                  <c:v>16830.0</c:v>
                </c:pt>
                <c:pt idx="7">
                  <c:v>20460.0</c:v>
                </c:pt>
                <c:pt idx="8">
                  <c:v>23210.0</c:v>
                </c:pt>
                <c:pt idx="9">
                  <c:v>23430.0</c:v>
                </c:pt>
                <c:pt idx="10">
                  <c:v>24750.0</c:v>
                </c:pt>
                <c:pt idx="11">
                  <c:v>25190.0</c:v>
                </c:pt>
                <c:pt idx="12">
                  <c:v>24640.0</c:v>
                </c:pt>
                <c:pt idx="13">
                  <c:v>24310.0</c:v>
                </c:pt>
                <c:pt idx="14">
                  <c:v>24860.0</c:v>
                </c:pt>
                <c:pt idx="15">
                  <c:v>25080.0</c:v>
                </c:pt>
                <c:pt idx="16">
                  <c:v>23100.0</c:v>
                </c:pt>
                <c:pt idx="17">
                  <c:v>23210.0</c:v>
                </c:pt>
                <c:pt idx="18">
                  <c:v>22770.0</c:v>
                </c:pt>
                <c:pt idx="19">
                  <c:v>23980.0</c:v>
                </c:pt>
                <c:pt idx="20">
                  <c:v>23760.0</c:v>
                </c:pt>
                <c:pt idx="21">
                  <c:v>22550.0</c:v>
                </c:pt>
                <c:pt idx="22">
                  <c:v>20680.0</c:v>
                </c:pt>
                <c:pt idx="23">
                  <c:v>18480.0</c:v>
                </c:pt>
              </c:numCache>
            </c:numRef>
          </c:val>
          <c:smooth val="0"/>
        </c:ser>
        <c:ser>
          <c:idx val="0"/>
          <c:order val="4"/>
          <c:tx>
            <c:strRef>
              <c:f>'Jun2011'!$AJ$5</c:f>
              <c:strCache>
                <c:ptCount val="1"/>
                <c:pt idx="0">
                  <c:v>2/Jul/2011</c:v>
                </c:pt>
              </c:strCache>
            </c:strRef>
          </c:tx>
          <c:val>
            <c:numRef>
              <c:f>'Jun2011'!$AJ$7:$AJ$30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6038712"/>
        <c:axId val="-2066035592"/>
      </c:lineChart>
      <c:catAx>
        <c:axId val="-2066038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66035592"/>
        <c:crosses val="autoZero"/>
        <c:auto val="1"/>
        <c:lblAlgn val="ctr"/>
        <c:lblOffset val="100"/>
        <c:noMultiLvlLbl val="0"/>
      </c:catAx>
      <c:valAx>
        <c:axId val="-20660355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60387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3" footer="0.31496062000000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-DOMINGOS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'Jun2011'!$B$5</c:f>
              <c:strCache>
                <c:ptCount val="1"/>
                <c:pt idx="0">
                  <c:v>1/Mai/2011</c:v>
                </c:pt>
              </c:strCache>
            </c:strRef>
          </c:tx>
          <c:val>
            <c:numRef>
              <c:f>'Jun2011'!$B$7:$B$30</c:f>
            </c:numRef>
          </c:val>
          <c:smooth val="0"/>
        </c:ser>
        <c:ser>
          <c:idx val="18"/>
          <c:order val="1"/>
          <c:tx>
            <c:strRef>
              <c:f>'Jun2011'!$I$5</c:f>
              <c:strCache>
                <c:ptCount val="1"/>
                <c:pt idx="0">
                  <c:v>5/Jun/2011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'Jun2011'!$I$7:$I$30</c:f>
              <c:numCache>
                <c:formatCode>#,##0</c:formatCode>
                <c:ptCount val="24"/>
                <c:pt idx="0">
                  <c:v>16500.0</c:v>
                </c:pt>
                <c:pt idx="1">
                  <c:v>15510.0</c:v>
                </c:pt>
                <c:pt idx="2">
                  <c:v>14960.0</c:v>
                </c:pt>
                <c:pt idx="3">
                  <c:v>14740.0</c:v>
                </c:pt>
                <c:pt idx="4">
                  <c:v>14520.0</c:v>
                </c:pt>
                <c:pt idx="5">
                  <c:v>14630.0</c:v>
                </c:pt>
                <c:pt idx="6">
                  <c:v>14300.0</c:v>
                </c:pt>
                <c:pt idx="7">
                  <c:v>16830.0</c:v>
                </c:pt>
                <c:pt idx="8">
                  <c:v>17270.0</c:v>
                </c:pt>
                <c:pt idx="9">
                  <c:v>20020.0</c:v>
                </c:pt>
                <c:pt idx="10">
                  <c:v>19690.0</c:v>
                </c:pt>
                <c:pt idx="11">
                  <c:v>20020.0</c:v>
                </c:pt>
                <c:pt idx="12">
                  <c:v>20350.0</c:v>
                </c:pt>
                <c:pt idx="13">
                  <c:v>19800.0</c:v>
                </c:pt>
                <c:pt idx="14">
                  <c:v>19580.0</c:v>
                </c:pt>
                <c:pt idx="15">
                  <c:v>18810.0</c:v>
                </c:pt>
                <c:pt idx="16">
                  <c:v>18590.0</c:v>
                </c:pt>
                <c:pt idx="17">
                  <c:v>18370.0</c:v>
                </c:pt>
                <c:pt idx="18">
                  <c:v>20680.0</c:v>
                </c:pt>
                <c:pt idx="19">
                  <c:v>23320.0</c:v>
                </c:pt>
                <c:pt idx="20">
                  <c:v>23100.0</c:v>
                </c:pt>
                <c:pt idx="21">
                  <c:v>21780.0</c:v>
                </c:pt>
                <c:pt idx="22">
                  <c:v>18810.0</c:v>
                </c:pt>
                <c:pt idx="23">
                  <c:v>18040.0</c:v>
                </c:pt>
              </c:numCache>
            </c:numRef>
          </c:val>
          <c:smooth val="0"/>
        </c:ser>
        <c:ser>
          <c:idx val="19"/>
          <c:order val="2"/>
          <c:tx>
            <c:strRef>
              <c:f>'Jun2011'!$P$5</c:f>
              <c:strCache>
                <c:ptCount val="1"/>
                <c:pt idx="0">
                  <c:v>12/Jun/2011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'Jun2011'!$P$7:$P$30</c:f>
              <c:numCache>
                <c:formatCode>#,##0</c:formatCode>
                <c:ptCount val="24"/>
                <c:pt idx="0">
                  <c:v>17050.0</c:v>
                </c:pt>
                <c:pt idx="1">
                  <c:v>16060.0</c:v>
                </c:pt>
                <c:pt idx="2">
                  <c:v>15620.0</c:v>
                </c:pt>
                <c:pt idx="3">
                  <c:v>15400.0</c:v>
                </c:pt>
                <c:pt idx="4">
                  <c:v>15180.0</c:v>
                </c:pt>
                <c:pt idx="5">
                  <c:v>15400.0</c:v>
                </c:pt>
                <c:pt idx="6">
                  <c:v>15840.0</c:v>
                </c:pt>
                <c:pt idx="7">
                  <c:v>18590.0</c:v>
                </c:pt>
                <c:pt idx="8">
                  <c:v>19360.0</c:v>
                </c:pt>
                <c:pt idx="9">
                  <c:v>20350.0</c:v>
                </c:pt>
                <c:pt idx="10">
                  <c:v>20900.0</c:v>
                </c:pt>
                <c:pt idx="11">
                  <c:v>21010.0</c:v>
                </c:pt>
                <c:pt idx="12">
                  <c:v>20790.0</c:v>
                </c:pt>
                <c:pt idx="13">
                  <c:v>19800.0</c:v>
                </c:pt>
                <c:pt idx="14">
                  <c:v>19360.0</c:v>
                </c:pt>
                <c:pt idx="15">
                  <c:v>18810.0</c:v>
                </c:pt>
                <c:pt idx="16">
                  <c:v>19140.0</c:v>
                </c:pt>
                <c:pt idx="17">
                  <c:v>18590.0</c:v>
                </c:pt>
                <c:pt idx="18">
                  <c:v>19580.0</c:v>
                </c:pt>
                <c:pt idx="19">
                  <c:v>24310.0</c:v>
                </c:pt>
                <c:pt idx="20">
                  <c:v>23210.0</c:v>
                </c:pt>
                <c:pt idx="21">
                  <c:v>21890.0</c:v>
                </c:pt>
                <c:pt idx="22">
                  <c:v>19470.0</c:v>
                </c:pt>
                <c:pt idx="23">
                  <c:v>17930.0</c:v>
                </c:pt>
              </c:numCache>
            </c:numRef>
          </c:val>
          <c:smooth val="0"/>
        </c:ser>
        <c:ser>
          <c:idx val="20"/>
          <c:order val="3"/>
          <c:tx>
            <c:strRef>
              <c:f>'Jun2011'!$W$5</c:f>
              <c:strCache>
                <c:ptCount val="1"/>
                <c:pt idx="0">
                  <c:v>19/Jun/2011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'Jun2011'!$W$7:$W$30</c:f>
              <c:numCache>
                <c:formatCode>#,##0</c:formatCode>
                <c:ptCount val="24"/>
                <c:pt idx="0">
                  <c:v>16500.0</c:v>
                </c:pt>
                <c:pt idx="1">
                  <c:v>15510.0</c:v>
                </c:pt>
                <c:pt idx="2">
                  <c:v>14850.0</c:v>
                </c:pt>
                <c:pt idx="3">
                  <c:v>14630.0</c:v>
                </c:pt>
                <c:pt idx="4">
                  <c:v>14520.0</c:v>
                </c:pt>
                <c:pt idx="5">
                  <c:v>15070.0</c:v>
                </c:pt>
                <c:pt idx="6">
                  <c:v>15290.0</c:v>
                </c:pt>
                <c:pt idx="7">
                  <c:v>18040.0</c:v>
                </c:pt>
                <c:pt idx="8">
                  <c:v>18040.0</c:v>
                </c:pt>
                <c:pt idx="9">
                  <c:v>19250.0</c:v>
                </c:pt>
                <c:pt idx="10">
                  <c:v>21010.0</c:v>
                </c:pt>
                <c:pt idx="11">
                  <c:v>20240.0</c:v>
                </c:pt>
                <c:pt idx="12">
                  <c:v>20900.0</c:v>
                </c:pt>
                <c:pt idx="13">
                  <c:v>21560.0</c:v>
                </c:pt>
                <c:pt idx="14">
                  <c:v>21230.0</c:v>
                </c:pt>
                <c:pt idx="15">
                  <c:v>19030.0</c:v>
                </c:pt>
                <c:pt idx="16">
                  <c:v>17490.0</c:v>
                </c:pt>
                <c:pt idx="17">
                  <c:v>18260.0</c:v>
                </c:pt>
                <c:pt idx="18">
                  <c:v>20350.0</c:v>
                </c:pt>
                <c:pt idx="19">
                  <c:v>23210.0</c:v>
                </c:pt>
                <c:pt idx="20">
                  <c:v>22990.0</c:v>
                </c:pt>
                <c:pt idx="21">
                  <c:v>21890.0</c:v>
                </c:pt>
                <c:pt idx="22">
                  <c:v>19470.0</c:v>
                </c:pt>
                <c:pt idx="23">
                  <c:v>15620.0</c:v>
                </c:pt>
              </c:numCache>
            </c:numRef>
          </c:val>
          <c:smooth val="0"/>
        </c:ser>
        <c:ser>
          <c:idx val="21"/>
          <c:order val="4"/>
          <c:tx>
            <c:strRef>
              <c:f>'Jun2011'!$AD$5</c:f>
              <c:strCache>
                <c:ptCount val="1"/>
                <c:pt idx="0">
                  <c:v>26/Jun/2011</c:v>
                </c:pt>
              </c:strCache>
            </c:strRef>
          </c:tx>
          <c:cat>
            <c:strRef>
              <c:f>'Jun2011'!$A$7:$A$30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'Jun2011'!$AD$7:$AD$30</c:f>
              <c:numCache>
                <c:formatCode>#,##0</c:formatCode>
                <c:ptCount val="24"/>
                <c:pt idx="0">
                  <c:v>16390.0</c:v>
                </c:pt>
                <c:pt idx="1">
                  <c:v>15400.0</c:v>
                </c:pt>
                <c:pt idx="2">
                  <c:v>15070.0</c:v>
                </c:pt>
                <c:pt idx="3">
                  <c:v>14850.0</c:v>
                </c:pt>
                <c:pt idx="4">
                  <c:v>14850.0</c:v>
                </c:pt>
                <c:pt idx="5">
                  <c:v>14960.0</c:v>
                </c:pt>
                <c:pt idx="6">
                  <c:v>15730.0</c:v>
                </c:pt>
                <c:pt idx="7">
                  <c:v>16720.0</c:v>
                </c:pt>
                <c:pt idx="8">
                  <c:v>19470.0</c:v>
                </c:pt>
                <c:pt idx="9">
                  <c:v>19690.0</c:v>
                </c:pt>
                <c:pt idx="10">
                  <c:v>20130.0</c:v>
                </c:pt>
                <c:pt idx="11">
                  <c:v>21120.0</c:v>
                </c:pt>
                <c:pt idx="12">
                  <c:v>20680.0</c:v>
                </c:pt>
                <c:pt idx="13">
                  <c:v>20020.0</c:v>
                </c:pt>
                <c:pt idx="14">
                  <c:v>19800.0</c:v>
                </c:pt>
                <c:pt idx="15">
                  <c:v>14410.0</c:v>
                </c:pt>
                <c:pt idx="16">
                  <c:v>0.0</c:v>
                </c:pt>
                <c:pt idx="17">
                  <c:v>2750.0</c:v>
                </c:pt>
                <c:pt idx="18">
                  <c:v>10560.0</c:v>
                </c:pt>
                <c:pt idx="19">
                  <c:v>22770.0</c:v>
                </c:pt>
                <c:pt idx="20">
                  <c:v>23430.0</c:v>
                </c:pt>
                <c:pt idx="21">
                  <c:v>22110.0</c:v>
                </c:pt>
                <c:pt idx="22">
                  <c:v>20020.0</c:v>
                </c:pt>
                <c:pt idx="23">
                  <c:v>18150.0</c:v>
                </c:pt>
              </c:numCache>
            </c:numRef>
          </c:val>
          <c:smooth val="0"/>
        </c:ser>
        <c:ser>
          <c:idx val="22"/>
          <c:order val="5"/>
          <c:tx>
            <c:strRef>
              <c:f>'Jun2011'!$AR$4:$AR$5</c:f>
              <c:strCache>
                <c:ptCount val="1"/>
                <c:pt idx="0">
                  <c:v>Máxima Domingos</c:v>
                </c:pt>
              </c:strCache>
            </c:strRef>
          </c:tx>
          <c:val>
            <c:numRef>
              <c:f>'Jun2011'!$AR$7:$AR$30</c:f>
              <c:numCache>
                <c:formatCode>#,##0</c:formatCode>
                <c:ptCount val="24"/>
                <c:pt idx="0">
                  <c:v>17050.0</c:v>
                </c:pt>
                <c:pt idx="1">
                  <c:v>16060.0</c:v>
                </c:pt>
                <c:pt idx="2">
                  <c:v>15620.0</c:v>
                </c:pt>
                <c:pt idx="3">
                  <c:v>15400.0</c:v>
                </c:pt>
                <c:pt idx="4">
                  <c:v>15180.0</c:v>
                </c:pt>
                <c:pt idx="5">
                  <c:v>15400.0</c:v>
                </c:pt>
                <c:pt idx="6">
                  <c:v>15840.0</c:v>
                </c:pt>
                <c:pt idx="7">
                  <c:v>18590.0</c:v>
                </c:pt>
                <c:pt idx="8">
                  <c:v>19470.0</c:v>
                </c:pt>
                <c:pt idx="9">
                  <c:v>20350.0</c:v>
                </c:pt>
                <c:pt idx="10">
                  <c:v>21010.0</c:v>
                </c:pt>
                <c:pt idx="11">
                  <c:v>21120.0</c:v>
                </c:pt>
                <c:pt idx="12">
                  <c:v>20900.0</c:v>
                </c:pt>
                <c:pt idx="13">
                  <c:v>21560.0</c:v>
                </c:pt>
                <c:pt idx="14">
                  <c:v>21230.0</c:v>
                </c:pt>
                <c:pt idx="15">
                  <c:v>19030.0</c:v>
                </c:pt>
                <c:pt idx="16">
                  <c:v>19140.0</c:v>
                </c:pt>
                <c:pt idx="17">
                  <c:v>18590.0</c:v>
                </c:pt>
                <c:pt idx="18">
                  <c:v>20680.0</c:v>
                </c:pt>
                <c:pt idx="19">
                  <c:v>24310.0</c:v>
                </c:pt>
                <c:pt idx="20">
                  <c:v>23430.0</c:v>
                </c:pt>
                <c:pt idx="21">
                  <c:v>22110.0</c:v>
                </c:pt>
                <c:pt idx="22">
                  <c:v>20020.0</c:v>
                </c:pt>
                <c:pt idx="23">
                  <c:v>18150.0</c:v>
                </c:pt>
              </c:numCache>
            </c:numRef>
          </c:val>
          <c:smooth val="0"/>
        </c:ser>
        <c:ser>
          <c:idx val="1"/>
          <c:order val="6"/>
          <c:tx>
            <c:strRef>
              <c:f>'Jun2011'!$AK$5</c:f>
              <c:strCache>
                <c:ptCount val="1"/>
                <c:pt idx="0">
                  <c:v>3/Jul/2011</c:v>
                </c:pt>
              </c:strCache>
            </c:strRef>
          </c:tx>
          <c:val>
            <c:numRef>
              <c:f>'Jun2011'!$AK$7:$AK$30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6116344"/>
        <c:axId val="-2066113304"/>
      </c:lineChart>
      <c:catAx>
        <c:axId val="-2066116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66113304"/>
        <c:crosses val="autoZero"/>
        <c:auto val="1"/>
        <c:lblAlgn val="ctr"/>
        <c:lblOffset val="100"/>
        <c:noMultiLvlLbl val="0"/>
      </c:catAx>
      <c:valAx>
        <c:axId val="-20661133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61163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3" footer="0.31496062000000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Diagrama de Carga- DIAS DE SEMANA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Julh2011!$C$5</c:f>
              <c:strCache>
                <c:ptCount val="1"/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Julh2011!$C$7:$C$30</c:f>
            </c:numRef>
          </c:val>
          <c:smooth val="0"/>
        </c:ser>
        <c:ser>
          <c:idx val="1"/>
          <c:order val="1"/>
          <c:tx>
            <c:strRef>
              <c:f>Julh2011!$D$5</c:f>
              <c:strCache>
                <c:ptCount val="1"/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Julh2011!$D$7:$D$30</c:f>
            </c:numRef>
          </c:val>
          <c:smooth val="0"/>
        </c:ser>
        <c:ser>
          <c:idx val="2"/>
          <c:order val="2"/>
          <c:tx>
            <c:strRef>
              <c:f>Julh2011!$E$5</c:f>
              <c:strCache>
                <c:ptCount val="1"/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Julh2011!$E$7:$E$30</c:f>
            </c:numRef>
          </c:val>
          <c:smooth val="0"/>
        </c:ser>
        <c:ser>
          <c:idx val="3"/>
          <c:order val="3"/>
          <c:tx>
            <c:strRef>
              <c:f>Julh2011!$F$5</c:f>
              <c:strCache>
                <c:ptCount val="1"/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Julh2011!$F$7:$F$30</c:f>
            </c:numRef>
          </c:val>
          <c:smooth val="0"/>
        </c:ser>
        <c:ser>
          <c:idx val="4"/>
          <c:order val="4"/>
          <c:tx>
            <c:strRef>
              <c:f>Julh2011!$G$5</c:f>
              <c:strCache>
                <c:ptCount val="1"/>
                <c:pt idx="0">
                  <c:v>1/Jul/2011</c:v>
                </c:pt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Julh2011!$G$7:$G$30</c:f>
              <c:numCache>
                <c:formatCode>#,##0</c:formatCode>
                <c:ptCount val="24"/>
                <c:pt idx="0">
                  <c:v>17380.0</c:v>
                </c:pt>
                <c:pt idx="1">
                  <c:v>16280.0</c:v>
                </c:pt>
                <c:pt idx="2">
                  <c:v>16280.0</c:v>
                </c:pt>
                <c:pt idx="3">
                  <c:v>15950.0</c:v>
                </c:pt>
                <c:pt idx="4">
                  <c:v>15950.0</c:v>
                </c:pt>
                <c:pt idx="5">
                  <c:v>16280.0</c:v>
                </c:pt>
                <c:pt idx="6">
                  <c:v>17380.0</c:v>
                </c:pt>
                <c:pt idx="7">
                  <c:v>20900.0</c:v>
                </c:pt>
                <c:pt idx="8">
                  <c:v>24640.0</c:v>
                </c:pt>
                <c:pt idx="9">
                  <c:v>25520.0</c:v>
                </c:pt>
                <c:pt idx="10">
                  <c:v>25850.0</c:v>
                </c:pt>
                <c:pt idx="11">
                  <c:v>26180.0</c:v>
                </c:pt>
                <c:pt idx="12">
                  <c:v>24750.0</c:v>
                </c:pt>
                <c:pt idx="13">
                  <c:v>22110.0</c:v>
                </c:pt>
                <c:pt idx="14">
                  <c:v>26180.0</c:v>
                </c:pt>
                <c:pt idx="15">
                  <c:v>26620.0</c:v>
                </c:pt>
                <c:pt idx="16">
                  <c:v>25520.0</c:v>
                </c:pt>
                <c:pt idx="17">
                  <c:v>22880.0</c:v>
                </c:pt>
                <c:pt idx="18">
                  <c:v>22220.0</c:v>
                </c:pt>
                <c:pt idx="19">
                  <c:v>25300.0</c:v>
                </c:pt>
                <c:pt idx="20">
                  <c:v>24970.0</c:v>
                </c:pt>
                <c:pt idx="21">
                  <c:v>23760.0</c:v>
                </c:pt>
                <c:pt idx="22">
                  <c:v>19470.0</c:v>
                </c:pt>
                <c:pt idx="23">
                  <c:v>18260.0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Julh2011!$J$5</c:f>
              <c:strCache>
                <c:ptCount val="1"/>
                <c:pt idx="0">
                  <c:v>4/Jul/2011</c:v>
                </c:pt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Julh2011!$J$7:$J$30</c:f>
              <c:numCache>
                <c:formatCode>#,##0</c:formatCode>
                <c:ptCount val="24"/>
                <c:pt idx="0">
                  <c:v>17270.0</c:v>
                </c:pt>
                <c:pt idx="1">
                  <c:v>16170.0</c:v>
                </c:pt>
                <c:pt idx="2">
                  <c:v>15620.0</c:v>
                </c:pt>
                <c:pt idx="3">
                  <c:v>15620.0</c:v>
                </c:pt>
                <c:pt idx="4">
                  <c:v>15620.0</c:v>
                </c:pt>
                <c:pt idx="5">
                  <c:v>15400.0</c:v>
                </c:pt>
                <c:pt idx="6">
                  <c:v>15400.0</c:v>
                </c:pt>
                <c:pt idx="7">
                  <c:v>16060.0</c:v>
                </c:pt>
                <c:pt idx="8">
                  <c:v>17160.0</c:v>
                </c:pt>
                <c:pt idx="9">
                  <c:v>17820.0</c:v>
                </c:pt>
                <c:pt idx="10">
                  <c:v>18260.0</c:v>
                </c:pt>
                <c:pt idx="11">
                  <c:v>18700.0</c:v>
                </c:pt>
                <c:pt idx="12">
                  <c:v>17600.0</c:v>
                </c:pt>
                <c:pt idx="13">
                  <c:v>18260.0</c:v>
                </c:pt>
                <c:pt idx="14">
                  <c:v>18150.0</c:v>
                </c:pt>
                <c:pt idx="15">
                  <c:v>18150.0</c:v>
                </c:pt>
                <c:pt idx="16">
                  <c:v>17710.0</c:v>
                </c:pt>
                <c:pt idx="17">
                  <c:v>17710.0</c:v>
                </c:pt>
                <c:pt idx="18">
                  <c:v>18370.0</c:v>
                </c:pt>
                <c:pt idx="19">
                  <c:v>21890.0</c:v>
                </c:pt>
                <c:pt idx="20">
                  <c:v>22220.0</c:v>
                </c:pt>
                <c:pt idx="21">
                  <c:v>21120.0</c:v>
                </c:pt>
                <c:pt idx="22">
                  <c:v>17820.0</c:v>
                </c:pt>
                <c:pt idx="23">
                  <c:v>17820.0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Julh2011!$K$5</c:f>
              <c:strCache>
                <c:ptCount val="1"/>
                <c:pt idx="0">
                  <c:v>5/Jul/2011</c:v>
                </c:pt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Julh2011!$K$7:$K$30</c:f>
              <c:numCache>
                <c:formatCode>#,##0</c:formatCode>
                <c:ptCount val="24"/>
                <c:pt idx="0">
                  <c:v>16720.0</c:v>
                </c:pt>
                <c:pt idx="1">
                  <c:v>16060.0</c:v>
                </c:pt>
                <c:pt idx="2">
                  <c:v>15400.0</c:v>
                </c:pt>
                <c:pt idx="3">
                  <c:v>15180.0</c:v>
                </c:pt>
                <c:pt idx="4">
                  <c:v>14960.0</c:v>
                </c:pt>
                <c:pt idx="5">
                  <c:v>15180.0</c:v>
                </c:pt>
                <c:pt idx="6">
                  <c:v>14520.0</c:v>
                </c:pt>
                <c:pt idx="7">
                  <c:v>15840.0</c:v>
                </c:pt>
                <c:pt idx="8">
                  <c:v>17710.0</c:v>
                </c:pt>
                <c:pt idx="9">
                  <c:v>18260.0</c:v>
                </c:pt>
                <c:pt idx="10">
                  <c:v>19140.0</c:v>
                </c:pt>
                <c:pt idx="11">
                  <c:v>19580.0</c:v>
                </c:pt>
                <c:pt idx="12">
                  <c:v>19800.0</c:v>
                </c:pt>
                <c:pt idx="13">
                  <c:v>19690.0</c:v>
                </c:pt>
                <c:pt idx="14">
                  <c:v>19250.0</c:v>
                </c:pt>
                <c:pt idx="15">
                  <c:v>18810.0</c:v>
                </c:pt>
                <c:pt idx="16">
                  <c:v>18700.0</c:v>
                </c:pt>
                <c:pt idx="17">
                  <c:v>18480.0</c:v>
                </c:pt>
                <c:pt idx="18">
                  <c:v>19360.0</c:v>
                </c:pt>
                <c:pt idx="19">
                  <c:v>23870.0</c:v>
                </c:pt>
                <c:pt idx="20">
                  <c:v>23320.0</c:v>
                </c:pt>
                <c:pt idx="21">
                  <c:v>22220.0</c:v>
                </c:pt>
                <c:pt idx="22">
                  <c:v>19800.0</c:v>
                </c:pt>
                <c:pt idx="23">
                  <c:v>18040.0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Julh2011!$L$5</c:f>
              <c:strCache>
                <c:ptCount val="1"/>
                <c:pt idx="0">
                  <c:v>6/Jul/2011</c:v>
                </c:pt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Julh2011!$L$7:$L$30</c:f>
              <c:numCache>
                <c:formatCode>#,##0</c:formatCode>
                <c:ptCount val="24"/>
                <c:pt idx="0">
                  <c:v>16390.0</c:v>
                </c:pt>
                <c:pt idx="1">
                  <c:v>15950.0</c:v>
                </c:pt>
                <c:pt idx="2">
                  <c:v>15510.0</c:v>
                </c:pt>
                <c:pt idx="3">
                  <c:v>15290.0</c:v>
                </c:pt>
                <c:pt idx="4">
                  <c:v>15290.0</c:v>
                </c:pt>
                <c:pt idx="5">
                  <c:v>15510.0</c:v>
                </c:pt>
                <c:pt idx="6">
                  <c:v>16720.0</c:v>
                </c:pt>
                <c:pt idx="7">
                  <c:v>21230.0</c:v>
                </c:pt>
                <c:pt idx="8">
                  <c:v>25740.0</c:v>
                </c:pt>
                <c:pt idx="9">
                  <c:v>26180.0</c:v>
                </c:pt>
                <c:pt idx="10">
                  <c:v>26290.0</c:v>
                </c:pt>
                <c:pt idx="11">
                  <c:v>26730.0</c:v>
                </c:pt>
                <c:pt idx="12">
                  <c:v>26070.0</c:v>
                </c:pt>
                <c:pt idx="13">
                  <c:v>25850.0</c:v>
                </c:pt>
                <c:pt idx="14">
                  <c:v>26455.0</c:v>
                </c:pt>
                <c:pt idx="15">
                  <c:v>26730.0</c:v>
                </c:pt>
                <c:pt idx="16">
                  <c:v>24750.0</c:v>
                </c:pt>
                <c:pt idx="17">
                  <c:v>23100.0</c:v>
                </c:pt>
                <c:pt idx="18">
                  <c:v>22440.0</c:v>
                </c:pt>
                <c:pt idx="19">
                  <c:v>25080.0</c:v>
                </c:pt>
                <c:pt idx="20">
                  <c:v>24750.0</c:v>
                </c:pt>
                <c:pt idx="21">
                  <c:v>23650.0</c:v>
                </c:pt>
                <c:pt idx="22">
                  <c:v>20900.0</c:v>
                </c:pt>
                <c:pt idx="23">
                  <c:v>18920.0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Julh2011!$M$5</c:f>
              <c:strCache>
                <c:ptCount val="1"/>
                <c:pt idx="0">
                  <c:v>7/Jul/2011</c:v>
                </c:pt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Julh2011!$M$7:$M$30</c:f>
              <c:numCache>
                <c:formatCode>#,##0</c:formatCode>
                <c:ptCount val="24"/>
                <c:pt idx="0">
                  <c:v>19140.0</c:v>
                </c:pt>
                <c:pt idx="1">
                  <c:v>16940.0</c:v>
                </c:pt>
                <c:pt idx="2">
                  <c:v>16500.0</c:v>
                </c:pt>
                <c:pt idx="3">
                  <c:v>16280.0</c:v>
                </c:pt>
                <c:pt idx="4">
                  <c:v>16720.0</c:v>
                </c:pt>
                <c:pt idx="5">
                  <c:v>16720.0</c:v>
                </c:pt>
                <c:pt idx="6">
                  <c:v>17490.0</c:v>
                </c:pt>
                <c:pt idx="7">
                  <c:v>20350.0</c:v>
                </c:pt>
                <c:pt idx="8">
                  <c:v>24750.0</c:v>
                </c:pt>
                <c:pt idx="9">
                  <c:v>25630.0</c:v>
                </c:pt>
                <c:pt idx="10">
                  <c:v>26125.0</c:v>
                </c:pt>
                <c:pt idx="11">
                  <c:v>26290.0</c:v>
                </c:pt>
                <c:pt idx="12">
                  <c:v>25630.0</c:v>
                </c:pt>
                <c:pt idx="13">
                  <c:v>25025.0</c:v>
                </c:pt>
                <c:pt idx="14">
                  <c:v>25850.0</c:v>
                </c:pt>
                <c:pt idx="15">
                  <c:v>26730.0</c:v>
                </c:pt>
                <c:pt idx="16">
                  <c:v>23760.0</c:v>
                </c:pt>
                <c:pt idx="17">
                  <c:v>22440.0</c:v>
                </c:pt>
                <c:pt idx="18">
                  <c:v>22110.0</c:v>
                </c:pt>
                <c:pt idx="19">
                  <c:v>25080.0</c:v>
                </c:pt>
                <c:pt idx="20">
                  <c:v>24200.0</c:v>
                </c:pt>
                <c:pt idx="21">
                  <c:v>23980.0</c:v>
                </c:pt>
                <c:pt idx="22">
                  <c:v>20460.0</c:v>
                </c:pt>
                <c:pt idx="23">
                  <c:v>18370.0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Julh2011!$N$5</c:f>
              <c:strCache>
                <c:ptCount val="1"/>
                <c:pt idx="0">
                  <c:v>8/Jul/2011</c:v>
                </c:pt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Julh2011!$N$7:$N$30</c:f>
              <c:numCache>
                <c:formatCode>#,##0</c:formatCode>
                <c:ptCount val="24"/>
                <c:pt idx="0">
                  <c:v>17160.0</c:v>
                </c:pt>
                <c:pt idx="1">
                  <c:v>16280.0</c:v>
                </c:pt>
                <c:pt idx="2">
                  <c:v>16060.0</c:v>
                </c:pt>
                <c:pt idx="3">
                  <c:v>15950.0</c:v>
                </c:pt>
                <c:pt idx="4">
                  <c:v>15950.0</c:v>
                </c:pt>
                <c:pt idx="5">
                  <c:v>16060.0</c:v>
                </c:pt>
                <c:pt idx="6">
                  <c:v>17710.0</c:v>
                </c:pt>
                <c:pt idx="7">
                  <c:v>20460.0</c:v>
                </c:pt>
                <c:pt idx="8">
                  <c:v>23650.0</c:v>
                </c:pt>
                <c:pt idx="9">
                  <c:v>24090.0</c:v>
                </c:pt>
                <c:pt idx="10">
                  <c:v>24640.0</c:v>
                </c:pt>
                <c:pt idx="11">
                  <c:v>25300.0</c:v>
                </c:pt>
                <c:pt idx="12">
                  <c:v>14080.0</c:v>
                </c:pt>
                <c:pt idx="13">
                  <c:v>16280.0</c:v>
                </c:pt>
                <c:pt idx="14">
                  <c:v>18370.0</c:v>
                </c:pt>
                <c:pt idx="15">
                  <c:v>22330.0</c:v>
                </c:pt>
                <c:pt idx="16">
                  <c:v>21670.0</c:v>
                </c:pt>
                <c:pt idx="17">
                  <c:v>20790.0</c:v>
                </c:pt>
                <c:pt idx="18">
                  <c:v>22660.0</c:v>
                </c:pt>
                <c:pt idx="19">
                  <c:v>24640.0</c:v>
                </c:pt>
                <c:pt idx="20">
                  <c:v>22330.0</c:v>
                </c:pt>
                <c:pt idx="21">
                  <c:v>19690.0</c:v>
                </c:pt>
                <c:pt idx="22">
                  <c:v>20680.0</c:v>
                </c:pt>
                <c:pt idx="23">
                  <c:v>18480.0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Julh2011!$Q$5</c:f>
              <c:strCache>
                <c:ptCount val="1"/>
                <c:pt idx="0">
                  <c:v>11/Jul/2011</c:v>
                </c:pt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Julh2011!$Q$7:$Q$30</c:f>
              <c:numCache>
                <c:formatCode>#,##0</c:formatCode>
                <c:ptCount val="24"/>
                <c:pt idx="0">
                  <c:v>16830.0</c:v>
                </c:pt>
                <c:pt idx="1">
                  <c:v>16390.0</c:v>
                </c:pt>
                <c:pt idx="2">
                  <c:v>16280.0</c:v>
                </c:pt>
                <c:pt idx="3">
                  <c:v>15840.0</c:v>
                </c:pt>
                <c:pt idx="4">
                  <c:v>15730.0</c:v>
                </c:pt>
                <c:pt idx="5">
                  <c:v>15510.0</c:v>
                </c:pt>
                <c:pt idx="6">
                  <c:v>15620.0</c:v>
                </c:pt>
                <c:pt idx="7">
                  <c:v>16060.0</c:v>
                </c:pt>
                <c:pt idx="8">
                  <c:v>17490.0</c:v>
                </c:pt>
                <c:pt idx="9">
                  <c:v>18260.0</c:v>
                </c:pt>
                <c:pt idx="10">
                  <c:v>18480.0</c:v>
                </c:pt>
                <c:pt idx="11">
                  <c:v>20130.0</c:v>
                </c:pt>
                <c:pt idx="12">
                  <c:v>19140.0</c:v>
                </c:pt>
                <c:pt idx="13">
                  <c:v>19030.0</c:v>
                </c:pt>
                <c:pt idx="14">
                  <c:v>18260.0</c:v>
                </c:pt>
                <c:pt idx="15">
                  <c:v>17820.0</c:v>
                </c:pt>
                <c:pt idx="16">
                  <c:v>17270.0</c:v>
                </c:pt>
                <c:pt idx="17">
                  <c:v>16830.0</c:v>
                </c:pt>
                <c:pt idx="18">
                  <c:v>18480.0</c:v>
                </c:pt>
                <c:pt idx="19">
                  <c:v>21450.0</c:v>
                </c:pt>
                <c:pt idx="20">
                  <c:v>22880.0</c:v>
                </c:pt>
                <c:pt idx="21">
                  <c:v>21560.0</c:v>
                </c:pt>
                <c:pt idx="22">
                  <c:v>19690.0</c:v>
                </c:pt>
                <c:pt idx="23">
                  <c:v>17820.0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Julh2011!$R$5</c:f>
              <c:strCache>
                <c:ptCount val="1"/>
                <c:pt idx="0">
                  <c:v>12/Jul/2011</c:v>
                </c:pt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Julh2011!$R$7:$R$30</c:f>
              <c:numCache>
                <c:formatCode>#,##0</c:formatCode>
                <c:ptCount val="24"/>
                <c:pt idx="0">
                  <c:v>16280.0</c:v>
                </c:pt>
                <c:pt idx="1">
                  <c:v>15840.0</c:v>
                </c:pt>
                <c:pt idx="2">
                  <c:v>15400.0</c:v>
                </c:pt>
                <c:pt idx="3">
                  <c:v>15180.0</c:v>
                </c:pt>
                <c:pt idx="4">
                  <c:v>15180.0</c:v>
                </c:pt>
                <c:pt idx="5">
                  <c:v>15620.0</c:v>
                </c:pt>
                <c:pt idx="6">
                  <c:v>16610.0</c:v>
                </c:pt>
                <c:pt idx="7">
                  <c:v>21450.0</c:v>
                </c:pt>
                <c:pt idx="8">
                  <c:v>23980.0</c:v>
                </c:pt>
                <c:pt idx="9">
                  <c:v>25300.0</c:v>
                </c:pt>
                <c:pt idx="10">
                  <c:v>25520.0</c:v>
                </c:pt>
                <c:pt idx="11">
                  <c:v>25740.0</c:v>
                </c:pt>
                <c:pt idx="12">
                  <c:v>25080.0</c:v>
                </c:pt>
                <c:pt idx="13">
                  <c:v>24640.0</c:v>
                </c:pt>
                <c:pt idx="14">
                  <c:v>24970.0</c:v>
                </c:pt>
                <c:pt idx="15">
                  <c:v>24200.0</c:v>
                </c:pt>
                <c:pt idx="16">
                  <c:v>22660.0</c:v>
                </c:pt>
                <c:pt idx="17">
                  <c:v>23210.0</c:v>
                </c:pt>
                <c:pt idx="18">
                  <c:v>22660.0</c:v>
                </c:pt>
                <c:pt idx="19">
                  <c:v>24090.0</c:v>
                </c:pt>
                <c:pt idx="20">
                  <c:v>24090.0</c:v>
                </c:pt>
                <c:pt idx="21">
                  <c:v>22550.0</c:v>
                </c:pt>
                <c:pt idx="22">
                  <c:v>20240.0</c:v>
                </c:pt>
                <c:pt idx="23">
                  <c:v>16720.0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Julh2011!$S$5</c:f>
              <c:strCache>
                <c:ptCount val="1"/>
                <c:pt idx="0">
                  <c:v>13/Jul/2011</c:v>
                </c:pt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Julh2011!$S$7:$S$30</c:f>
              <c:numCache>
                <c:formatCode>#,##0</c:formatCode>
                <c:ptCount val="24"/>
                <c:pt idx="0">
                  <c:v>15510.0</c:v>
                </c:pt>
                <c:pt idx="1">
                  <c:v>16390.0</c:v>
                </c:pt>
                <c:pt idx="2">
                  <c:v>16060.0</c:v>
                </c:pt>
                <c:pt idx="3">
                  <c:v>15950.0</c:v>
                </c:pt>
                <c:pt idx="4">
                  <c:v>16060.0</c:v>
                </c:pt>
                <c:pt idx="5">
                  <c:v>16280.0</c:v>
                </c:pt>
                <c:pt idx="6">
                  <c:v>17710.0</c:v>
                </c:pt>
                <c:pt idx="7">
                  <c:v>21450.0</c:v>
                </c:pt>
                <c:pt idx="8">
                  <c:v>25960.0</c:v>
                </c:pt>
                <c:pt idx="9">
                  <c:v>25630.0</c:v>
                </c:pt>
                <c:pt idx="10">
                  <c:v>25850.0</c:v>
                </c:pt>
                <c:pt idx="11">
                  <c:v>26950.0</c:v>
                </c:pt>
                <c:pt idx="12">
                  <c:v>25630.0</c:v>
                </c:pt>
                <c:pt idx="13">
                  <c:v>25960.0</c:v>
                </c:pt>
                <c:pt idx="14">
                  <c:v>26180.0</c:v>
                </c:pt>
                <c:pt idx="15">
                  <c:v>25740.0</c:v>
                </c:pt>
                <c:pt idx="16">
                  <c:v>23980.0</c:v>
                </c:pt>
                <c:pt idx="17">
                  <c:v>23430.0</c:v>
                </c:pt>
                <c:pt idx="18">
                  <c:v>22110.0</c:v>
                </c:pt>
                <c:pt idx="19">
                  <c:v>25080.0</c:v>
                </c:pt>
                <c:pt idx="20">
                  <c:v>24860.0</c:v>
                </c:pt>
                <c:pt idx="21">
                  <c:v>23870.0</c:v>
                </c:pt>
                <c:pt idx="22">
                  <c:v>22440.0</c:v>
                </c:pt>
                <c:pt idx="23">
                  <c:v>18590.0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Julh2011!$T$5</c:f>
              <c:strCache>
                <c:ptCount val="1"/>
                <c:pt idx="0">
                  <c:v>14/Jul/2011</c:v>
                </c:pt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Julh2011!$T$7:$T$30</c:f>
              <c:numCache>
                <c:formatCode>#,##0</c:formatCode>
                <c:ptCount val="24"/>
                <c:pt idx="0">
                  <c:v>17160.0</c:v>
                </c:pt>
                <c:pt idx="1">
                  <c:v>16060.0</c:v>
                </c:pt>
                <c:pt idx="2">
                  <c:v>16060.0</c:v>
                </c:pt>
                <c:pt idx="3">
                  <c:v>15840.0</c:v>
                </c:pt>
                <c:pt idx="4">
                  <c:v>16060.0</c:v>
                </c:pt>
                <c:pt idx="5">
                  <c:v>16170.0</c:v>
                </c:pt>
                <c:pt idx="6">
                  <c:v>16830.0</c:v>
                </c:pt>
                <c:pt idx="7">
                  <c:v>20570.0</c:v>
                </c:pt>
                <c:pt idx="8">
                  <c:v>24200.0</c:v>
                </c:pt>
                <c:pt idx="9">
                  <c:v>24750.0</c:v>
                </c:pt>
                <c:pt idx="10">
                  <c:v>25520.0</c:v>
                </c:pt>
                <c:pt idx="11">
                  <c:v>25740.0</c:v>
                </c:pt>
                <c:pt idx="12">
                  <c:v>24860.0</c:v>
                </c:pt>
                <c:pt idx="13">
                  <c:v>24530.0</c:v>
                </c:pt>
                <c:pt idx="14">
                  <c:v>25520.0</c:v>
                </c:pt>
                <c:pt idx="15">
                  <c:v>25410.0</c:v>
                </c:pt>
                <c:pt idx="16">
                  <c:v>23760.0</c:v>
                </c:pt>
                <c:pt idx="17">
                  <c:v>22110.0</c:v>
                </c:pt>
                <c:pt idx="18">
                  <c:v>21230.0</c:v>
                </c:pt>
                <c:pt idx="19">
                  <c:v>24530.0</c:v>
                </c:pt>
                <c:pt idx="20">
                  <c:v>23870.0</c:v>
                </c:pt>
                <c:pt idx="21">
                  <c:v>24750.0</c:v>
                </c:pt>
                <c:pt idx="22">
                  <c:v>20130.0</c:v>
                </c:pt>
                <c:pt idx="23">
                  <c:v>18370.0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Julh2011!$U$5</c:f>
              <c:strCache>
                <c:ptCount val="1"/>
                <c:pt idx="0">
                  <c:v>15/Jul/2011</c:v>
                </c:pt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Julh2011!$U$7:$U$30</c:f>
              <c:numCache>
                <c:formatCode>#,##0</c:formatCode>
                <c:ptCount val="24"/>
                <c:pt idx="0">
                  <c:v>17050.0</c:v>
                </c:pt>
                <c:pt idx="1">
                  <c:v>16390.0</c:v>
                </c:pt>
                <c:pt idx="2">
                  <c:v>15950.0</c:v>
                </c:pt>
                <c:pt idx="3">
                  <c:v>15840.0</c:v>
                </c:pt>
                <c:pt idx="4">
                  <c:v>15840.0</c:v>
                </c:pt>
                <c:pt idx="5">
                  <c:v>16280.0</c:v>
                </c:pt>
                <c:pt idx="6">
                  <c:v>17050.0</c:v>
                </c:pt>
                <c:pt idx="7">
                  <c:v>20570.0</c:v>
                </c:pt>
                <c:pt idx="8">
                  <c:v>23540.0</c:v>
                </c:pt>
                <c:pt idx="9">
                  <c:v>24723.6</c:v>
                </c:pt>
                <c:pt idx="10">
                  <c:v>24833.6</c:v>
                </c:pt>
                <c:pt idx="11">
                  <c:v>25383.6</c:v>
                </c:pt>
                <c:pt idx="12">
                  <c:v>23733.6</c:v>
                </c:pt>
                <c:pt idx="13">
                  <c:v>24833.6</c:v>
                </c:pt>
                <c:pt idx="14">
                  <c:v>24393.6</c:v>
                </c:pt>
                <c:pt idx="15">
                  <c:v>24317.7</c:v>
                </c:pt>
                <c:pt idx="16">
                  <c:v>22825.0</c:v>
                </c:pt>
                <c:pt idx="17">
                  <c:v>23045.0</c:v>
                </c:pt>
                <c:pt idx="18">
                  <c:v>21725.0</c:v>
                </c:pt>
                <c:pt idx="19">
                  <c:v>24805.0</c:v>
                </c:pt>
                <c:pt idx="20">
                  <c:v>24145.0</c:v>
                </c:pt>
                <c:pt idx="21">
                  <c:v>22825.0</c:v>
                </c:pt>
                <c:pt idx="22">
                  <c:v>21065.0</c:v>
                </c:pt>
                <c:pt idx="23">
                  <c:v>18920.0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Julh2011!$X$5</c:f>
              <c:strCache>
                <c:ptCount val="1"/>
                <c:pt idx="0">
                  <c:v>18/Jul/2011</c:v>
                </c:pt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Julh2011!$X$7:$X$30</c:f>
              <c:numCache>
                <c:formatCode>#,##0</c:formatCode>
                <c:ptCount val="24"/>
                <c:pt idx="0">
                  <c:v>16830.0</c:v>
                </c:pt>
                <c:pt idx="1">
                  <c:v>15950.0</c:v>
                </c:pt>
                <c:pt idx="2">
                  <c:v>15510.0</c:v>
                </c:pt>
                <c:pt idx="3">
                  <c:v>15510.0</c:v>
                </c:pt>
                <c:pt idx="4">
                  <c:v>15290.0</c:v>
                </c:pt>
                <c:pt idx="5">
                  <c:v>15290.0</c:v>
                </c:pt>
                <c:pt idx="6">
                  <c:v>15070.0</c:v>
                </c:pt>
                <c:pt idx="7">
                  <c:v>15730.0</c:v>
                </c:pt>
                <c:pt idx="8">
                  <c:v>16610.0</c:v>
                </c:pt>
                <c:pt idx="9">
                  <c:v>17270.0</c:v>
                </c:pt>
                <c:pt idx="10">
                  <c:v>17380.0</c:v>
                </c:pt>
                <c:pt idx="11">
                  <c:v>17930.0</c:v>
                </c:pt>
                <c:pt idx="12">
                  <c:v>18810.0</c:v>
                </c:pt>
                <c:pt idx="13">
                  <c:v>18480.0</c:v>
                </c:pt>
                <c:pt idx="14">
                  <c:v>18260.0</c:v>
                </c:pt>
                <c:pt idx="15">
                  <c:v>17710.0</c:v>
                </c:pt>
                <c:pt idx="16">
                  <c:v>17710.0</c:v>
                </c:pt>
                <c:pt idx="17">
                  <c:v>17820.0</c:v>
                </c:pt>
                <c:pt idx="18">
                  <c:v>18700.0</c:v>
                </c:pt>
                <c:pt idx="19">
                  <c:v>20570.0</c:v>
                </c:pt>
                <c:pt idx="20">
                  <c:v>20790.0</c:v>
                </c:pt>
                <c:pt idx="21">
                  <c:v>20680.0</c:v>
                </c:pt>
                <c:pt idx="22">
                  <c:v>19140.0</c:v>
                </c:pt>
                <c:pt idx="23">
                  <c:v>17490.0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Julh2011!$Y$5</c:f>
              <c:strCache>
                <c:ptCount val="1"/>
                <c:pt idx="0">
                  <c:v>19/Jul/2011</c:v>
                </c:pt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Julh2011!$Y$7:$Y$30</c:f>
              <c:numCache>
                <c:formatCode>#,##0</c:formatCode>
                <c:ptCount val="24"/>
                <c:pt idx="0">
                  <c:v>14850.0</c:v>
                </c:pt>
                <c:pt idx="1">
                  <c:v>15620.0</c:v>
                </c:pt>
                <c:pt idx="2">
                  <c:v>15290.0</c:v>
                </c:pt>
                <c:pt idx="3">
                  <c:v>15070.0</c:v>
                </c:pt>
                <c:pt idx="4">
                  <c:v>15070.0</c:v>
                </c:pt>
                <c:pt idx="5">
                  <c:v>15180.0</c:v>
                </c:pt>
                <c:pt idx="6">
                  <c:v>16720.0</c:v>
                </c:pt>
                <c:pt idx="7">
                  <c:v>20680.0</c:v>
                </c:pt>
                <c:pt idx="8">
                  <c:v>24970.0</c:v>
                </c:pt>
                <c:pt idx="9">
                  <c:v>22990.0</c:v>
                </c:pt>
                <c:pt idx="10">
                  <c:v>23650.0</c:v>
                </c:pt>
                <c:pt idx="11">
                  <c:v>25520.0</c:v>
                </c:pt>
                <c:pt idx="12">
                  <c:v>23760.0</c:v>
                </c:pt>
                <c:pt idx="13">
                  <c:v>24640.0</c:v>
                </c:pt>
                <c:pt idx="14">
                  <c:v>25630.0</c:v>
                </c:pt>
                <c:pt idx="15">
                  <c:v>24750.0</c:v>
                </c:pt>
                <c:pt idx="16">
                  <c:v>21230.0</c:v>
                </c:pt>
                <c:pt idx="17">
                  <c:v>22110.0</c:v>
                </c:pt>
                <c:pt idx="18">
                  <c:v>22990.0</c:v>
                </c:pt>
                <c:pt idx="19">
                  <c:v>24750.0</c:v>
                </c:pt>
                <c:pt idx="20">
                  <c:v>24200.0</c:v>
                </c:pt>
                <c:pt idx="21">
                  <c:v>23430.0</c:v>
                </c:pt>
                <c:pt idx="22">
                  <c:v>20680.0</c:v>
                </c:pt>
                <c:pt idx="23">
                  <c:v>18480.0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Julh2011!$Z$5</c:f>
              <c:strCache>
                <c:ptCount val="1"/>
                <c:pt idx="0">
                  <c:v>20/Jul/2011</c:v>
                </c:pt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Julh2011!$Z$7:$Z$30</c:f>
              <c:numCache>
                <c:formatCode>#,##0</c:formatCode>
                <c:ptCount val="24"/>
                <c:pt idx="0">
                  <c:v>17270.0</c:v>
                </c:pt>
                <c:pt idx="1">
                  <c:v>16720.0</c:v>
                </c:pt>
                <c:pt idx="2">
                  <c:v>16280.0</c:v>
                </c:pt>
                <c:pt idx="3">
                  <c:v>15950.0</c:v>
                </c:pt>
                <c:pt idx="4">
                  <c:v>16060.0</c:v>
                </c:pt>
                <c:pt idx="5">
                  <c:v>16610.0</c:v>
                </c:pt>
                <c:pt idx="6">
                  <c:v>17160.0</c:v>
                </c:pt>
                <c:pt idx="7">
                  <c:v>21230.0</c:v>
                </c:pt>
                <c:pt idx="8">
                  <c:v>26620.0</c:v>
                </c:pt>
                <c:pt idx="9">
                  <c:v>25960.0</c:v>
                </c:pt>
                <c:pt idx="10">
                  <c:v>26400.0</c:v>
                </c:pt>
                <c:pt idx="11">
                  <c:v>26730.0</c:v>
                </c:pt>
                <c:pt idx="12">
                  <c:v>26400.0</c:v>
                </c:pt>
                <c:pt idx="13">
                  <c:v>25520.0</c:v>
                </c:pt>
                <c:pt idx="14">
                  <c:v>26400.0</c:v>
                </c:pt>
                <c:pt idx="15">
                  <c:v>25960.0</c:v>
                </c:pt>
                <c:pt idx="16">
                  <c:v>24530.0</c:v>
                </c:pt>
                <c:pt idx="17">
                  <c:v>23100.0</c:v>
                </c:pt>
                <c:pt idx="18">
                  <c:v>22330.0</c:v>
                </c:pt>
                <c:pt idx="19">
                  <c:v>25190.0</c:v>
                </c:pt>
                <c:pt idx="20">
                  <c:v>25190.0</c:v>
                </c:pt>
                <c:pt idx="21">
                  <c:v>23540.0</c:v>
                </c:pt>
                <c:pt idx="22">
                  <c:v>21120.0</c:v>
                </c:pt>
                <c:pt idx="23">
                  <c:v>19250.0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Julh2011!$AA$5</c:f>
              <c:strCache>
                <c:ptCount val="1"/>
                <c:pt idx="0">
                  <c:v>21/Jul/2011</c:v>
                </c:pt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Julh2011!$AA$7:$AA$30</c:f>
              <c:numCache>
                <c:formatCode>#,##0</c:formatCode>
                <c:ptCount val="24"/>
                <c:pt idx="0">
                  <c:v>17820.0</c:v>
                </c:pt>
                <c:pt idx="1">
                  <c:v>17160.0</c:v>
                </c:pt>
                <c:pt idx="2">
                  <c:v>16720.0</c:v>
                </c:pt>
                <c:pt idx="3">
                  <c:v>16500.0</c:v>
                </c:pt>
                <c:pt idx="4">
                  <c:v>16280.0</c:v>
                </c:pt>
                <c:pt idx="5">
                  <c:v>16720.0</c:v>
                </c:pt>
                <c:pt idx="6">
                  <c:v>17600.0</c:v>
                </c:pt>
                <c:pt idx="7">
                  <c:v>20900.0</c:v>
                </c:pt>
                <c:pt idx="8">
                  <c:v>25850.0</c:v>
                </c:pt>
                <c:pt idx="9">
                  <c:v>26400.0</c:v>
                </c:pt>
                <c:pt idx="10">
                  <c:v>26730.0</c:v>
                </c:pt>
                <c:pt idx="11">
                  <c:v>26180.0</c:v>
                </c:pt>
                <c:pt idx="12">
                  <c:v>25300.0</c:v>
                </c:pt>
                <c:pt idx="13">
                  <c:v>24860.0</c:v>
                </c:pt>
                <c:pt idx="14">
                  <c:v>25520.0</c:v>
                </c:pt>
                <c:pt idx="15">
                  <c:v>25080.0</c:v>
                </c:pt>
                <c:pt idx="16">
                  <c:v>23430.0</c:v>
                </c:pt>
                <c:pt idx="17">
                  <c:v>22110.0</c:v>
                </c:pt>
                <c:pt idx="18">
                  <c:v>21670.0</c:v>
                </c:pt>
                <c:pt idx="19">
                  <c:v>26510.0</c:v>
                </c:pt>
                <c:pt idx="20">
                  <c:v>24420.0</c:v>
                </c:pt>
                <c:pt idx="21">
                  <c:v>23320.0</c:v>
                </c:pt>
                <c:pt idx="22">
                  <c:v>20570.0</c:v>
                </c:pt>
                <c:pt idx="23">
                  <c:v>18700.0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Julh2011!$AB$5</c:f>
              <c:strCache>
                <c:ptCount val="1"/>
                <c:pt idx="0">
                  <c:v>22/Jul/2011</c:v>
                </c:pt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Julh2011!$AB$7:$AB$30</c:f>
              <c:numCache>
                <c:formatCode>#,##0</c:formatCode>
                <c:ptCount val="24"/>
                <c:pt idx="0">
                  <c:v>17270.0</c:v>
                </c:pt>
                <c:pt idx="1">
                  <c:v>16390.0</c:v>
                </c:pt>
                <c:pt idx="2">
                  <c:v>15950.0</c:v>
                </c:pt>
                <c:pt idx="3">
                  <c:v>15950.0</c:v>
                </c:pt>
                <c:pt idx="4">
                  <c:v>15730.0</c:v>
                </c:pt>
                <c:pt idx="5">
                  <c:v>15840.0</c:v>
                </c:pt>
                <c:pt idx="6">
                  <c:v>16610.0</c:v>
                </c:pt>
                <c:pt idx="7">
                  <c:v>21670.0</c:v>
                </c:pt>
                <c:pt idx="8">
                  <c:v>24640.0</c:v>
                </c:pt>
                <c:pt idx="9">
                  <c:v>25520.0</c:v>
                </c:pt>
                <c:pt idx="10">
                  <c:v>25630.0</c:v>
                </c:pt>
                <c:pt idx="11">
                  <c:v>25960.0</c:v>
                </c:pt>
                <c:pt idx="12">
                  <c:v>26730.0</c:v>
                </c:pt>
                <c:pt idx="13">
                  <c:v>21890.0</c:v>
                </c:pt>
                <c:pt idx="14">
                  <c:v>22770.0</c:v>
                </c:pt>
                <c:pt idx="15">
                  <c:v>22770.0</c:v>
                </c:pt>
                <c:pt idx="16">
                  <c:v>22770.0</c:v>
                </c:pt>
                <c:pt idx="17">
                  <c:v>22330.0</c:v>
                </c:pt>
                <c:pt idx="18">
                  <c:v>20350.0</c:v>
                </c:pt>
                <c:pt idx="19">
                  <c:v>23100.0</c:v>
                </c:pt>
                <c:pt idx="20">
                  <c:v>23760.0</c:v>
                </c:pt>
                <c:pt idx="21">
                  <c:v>22770.0</c:v>
                </c:pt>
                <c:pt idx="22">
                  <c:v>20680.0</c:v>
                </c:pt>
                <c:pt idx="23">
                  <c:v>18370.0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Julh2011!$AE$5</c:f>
              <c:strCache>
                <c:ptCount val="1"/>
                <c:pt idx="0">
                  <c:v>25/Jul/2011</c:v>
                </c:pt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Julh2011!$AE$7:$AE$30</c:f>
              <c:numCache>
                <c:formatCode>#,##0</c:formatCode>
                <c:ptCount val="24"/>
                <c:pt idx="0">
                  <c:v>17600.0</c:v>
                </c:pt>
                <c:pt idx="1">
                  <c:v>16610.0</c:v>
                </c:pt>
                <c:pt idx="2">
                  <c:v>16060.0</c:v>
                </c:pt>
                <c:pt idx="3">
                  <c:v>15950.0</c:v>
                </c:pt>
                <c:pt idx="4">
                  <c:v>15730.0</c:v>
                </c:pt>
                <c:pt idx="5">
                  <c:v>15730.0</c:v>
                </c:pt>
                <c:pt idx="6">
                  <c:v>15510.0</c:v>
                </c:pt>
                <c:pt idx="7">
                  <c:v>16060.0</c:v>
                </c:pt>
                <c:pt idx="8">
                  <c:v>16940.0</c:v>
                </c:pt>
                <c:pt idx="9">
                  <c:v>17490.0</c:v>
                </c:pt>
                <c:pt idx="10">
                  <c:v>18260.0</c:v>
                </c:pt>
                <c:pt idx="11">
                  <c:v>18700.0</c:v>
                </c:pt>
                <c:pt idx="12">
                  <c:v>19030.0</c:v>
                </c:pt>
                <c:pt idx="13">
                  <c:v>18700.0</c:v>
                </c:pt>
                <c:pt idx="14">
                  <c:v>18150.0</c:v>
                </c:pt>
                <c:pt idx="15">
                  <c:v>17600.0</c:v>
                </c:pt>
                <c:pt idx="16">
                  <c:v>17490.0</c:v>
                </c:pt>
                <c:pt idx="17">
                  <c:v>17380.0</c:v>
                </c:pt>
                <c:pt idx="18">
                  <c:v>18370.0</c:v>
                </c:pt>
                <c:pt idx="19">
                  <c:v>21780.0</c:v>
                </c:pt>
                <c:pt idx="20">
                  <c:v>22220.0</c:v>
                </c:pt>
                <c:pt idx="21">
                  <c:v>20900.0</c:v>
                </c:pt>
                <c:pt idx="22">
                  <c:v>19470.0</c:v>
                </c:pt>
                <c:pt idx="23">
                  <c:v>17820.0</c:v>
                </c:pt>
              </c:numCache>
            </c:numRef>
          </c:val>
          <c:smooth val="0"/>
        </c:ser>
        <c:ser>
          <c:idx val="23"/>
          <c:order val="21"/>
          <c:tx>
            <c:strRef>
              <c:f>Julh2011!$AG$5</c:f>
              <c:strCache>
                <c:ptCount val="1"/>
                <c:pt idx="0">
                  <c:v>27/Jul/2011</c:v>
                </c:pt>
              </c:strCache>
            </c:strRef>
          </c:tx>
          <c:val>
            <c:numRef>
              <c:f>Julh2011!$AG$7:$AG$30</c:f>
              <c:numCache>
                <c:formatCode>#,##0</c:formatCode>
                <c:ptCount val="24"/>
                <c:pt idx="0">
                  <c:v>17820.0</c:v>
                </c:pt>
                <c:pt idx="1">
                  <c:v>16830.0</c:v>
                </c:pt>
                <c:pt idx="2">
                  <c:v>16610.0</c:v>
                </c:pt>
                <c:pt idx="3">
                  <c:v>16170.0</c:v>
                </c:pt>
                <c:pt idx="4">
                  <c:v>16280.0</c:v>
                </c:pt>
                <c:pt idx="5">
                  <c:v>16830.0</c:v>
                </c:pt>
                <c:pt idx="6">
                  <c:v>17160.0</c:v>
                </c:pt>
                <c:pt idx="7">
                  <c:v>20240.0</c:v>
                </c:pt>
                <c:pt idx="8">
                  <c:v>12320.0</c:v>
                </c:pt>
                <c:pt idx="9">
                  <c:v>16060.0</c:v>
                </c:pt>
                <c:pt idx="10">
                  <c:v>24970.0</c:v>
                </c:pt>
                <c:pt idx="11">
                  <c:v>26290.0</c:v>
                </c:pt>
                <c:pt idx="12">
                  <c:v>25850.0</c:v>
                </c:pt>
                <c:pt idx="13">
                  <c:v>25520.0</c:v>
                </c:pt>
                <c:pt idx="14">
                  <c:v>26290.0</c:v>
                </c:pt>
                <c:pt idx="15">
                  <c:v>20900.0</c:v>
                </c:pt>
                <c:pt idx="16">
                  <c:v>21890.0</c:v>
                </c:pt>
                <c:pt idx="17">
                  <c:v>23210.0</c:v>
                </c:pt>
                <c:pt idx="18">
                  <c:v>22440.0</c:v>
                </c:pt>
                <c:pt idx="19">
                  <c:v>25300.0</c:v>
                </c:pt>
                <c:pt idx="20">
                  <c:v>24640.0</c:v>
                </c:pt>
                <c:pt idx="21">
                  <c:v>24090.0</c:v>
                </c:pt>
                <c:pt idx="22">
                  <c:v>22880.0</c:v>
                </c:pt>
                <c:pt idx="23">
                  <c:v>19140.0</c:v>
                </c:pt>
              </c:numCache>
            </c:numRef>
          </c:val>
          <c:smooth val="0"/>
        </c:ser>
        <c:ser>
          <c:idx val="21"/>
          <c:order val="22"/>
          <c:tx>
            <c:strRef>
              <c:f>Julh2011!$AF$5</c:f>
              <c:strCache>
                <c:ptCount val="1"/>
                <c:pt idx="0">
                  <c:v>26/Jul/2011</c:v>
                </c:pt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Julh2011!$AF$7:$AF$30</c:f>
              <c:numCache>
                <c:formatCode>#,##0</c:formatCode>
                <c:ptCount val="24"/>
                <c:pt idx="0">
                  <c:v>16610.0</c:v>
                </c:pt>
                <c:pt idx="1">
                  <c:v>15840.0</c:v>
                </c:pt>
                <c:pt idx="2">
                  <c:v>15620.0</c:v>
                </c:pt>
                <c:pt idx="3">
                  <c:v>15510.0</c:v>
                </c:pt>
                <c:pt idx="4">
                  <c:v>15290.0</c:v>
                </c:pt>
                <c:pt idx="5">
                  <c:v>15510.0</c:v>
                </c:pt>
                <c:pt idx="6">
                  <c:v>16280.0</c:v>
                </c:pt>
                <c:pt idx="7">
                  <c:v>19690.0</c:v>
                </c:pt>
                <c:pt idx="8">
                  <c:v>24420.0</c:v>
                </c:pt>
                <c:pt idx="9">
                  <c:v>24750.0</c:v>
                </c:pt>
                <c:pt idx="10">
                  <c:v>25080.0</c:v>
                </c:pt>
                <c:pt idx="11">
                  <c:v>25520.0</c:v>
                </c:pt>
                <c:pt idx="12">
                  <c:v>25080.0</c:v>
                </c:pt>
                <c:pt idx="13">
                  <c:v>24530.0</c:v>
                </c:pt>
                <c:pt idx="14">
                  <c:v>24750.0</c:v>
                </c:pt>
                <c:pt idx="15">
                  <c:v>24530.0</c:v>
                </c:pt>
                <c:pt idx="16">
                  <c:v>25300.0</c:v>
                </c:pt>
                <c:pt idx="17">
                  <c:v>23870.0</c:v>
                </c:pt>
                <c:pt idx="18">
                  <c:v>23210.0</c:v>
                </c:pt>
                <c:pt idx="19">
                  <c:v>24640.0</c:v>
                </c:pt>
                <c:pt idx="20">
                  <c:v>24090.0</c:v>
                </c:pt>
                <c:pt idx="21">
                  <c:v>22660.0</c:v>
                </c:pt>
                <c:pt idx="22">
                  <c:v>21010.0</c:v>
                </c:pt>
                <c:pt idx="23">
                  <c:v>19360.0</c:v>
                </c:pt>
              </c:numCache>
            </c:numRef>
          </c:val>
          <c:smooth val="0"/>
        </c:ser>
        <c:ser>
          <c:idx val="22"/>
          <c:order val="23"/>
          <c:tx>
            <c:strRef>
              <c:f>Julh2011!$AP$4:$AP$5</c:f>
              <c:strCache>
                <c:ptCount val="1"/>
                <c:pt idx="0">
                  <c:v>Máxima dias Semana</c:v>
                </c:pt>
              </c:strCache>
            </c:strRef>
          </c:tx>
          <c:val>
            <c:numRef>
              <c:f>Julh2011!$AP$7:$AP$30</c:f>
              <c:numCache>
                <c:formatCode>#,##0</c:formatCode>
                <c:ptCount val="24"/>
                <c:pt idx="0">
                  <c:v>19140.0</c:v>
                </c:pt>
                <c:pt idx="1">
                  <c:v>17160.0</c:v>
                </c:pt>
                <c:pt idx="2">
                  <c:v>16940.0</c:v>
                </c:pt>
                <c:pt idx="3">
                  <c:v>16720.0</c:v>
                </c:pt>
                <c:pt idx="4">
                  <c:v>16720.0</c:v>
                </c:pt>
                <c:pt idx="5">
                  <c:v>17600.0</c:v>
                </c:pt>
                <c:pt idx="6">
                  <c:v>17710.0</c:v>
                </c:pt>
                <c:pt idx="7">
                  <c:v>21670.0</c:v>
                </c:pt>
                <c:pt idx="8">
                  <c:v>26620.0</c:v>
                </c:pt>
                <c:pt idx="9">
                  <c:v>26510.0</c:v>
                </c:pt>
                <c:pt idx="10">
                  <c:v>26730.0</c:v>
                </c:pt>
                <c:pt idx="11">
                  <c:v>27940.0</c:v>
                </c:pt>
                <c:pt idx="12">
                  <c:v>26730.0</c:v>
                </c:pt>
                <c:pt idx="13">
                  <c:v>25960.0</c:v>
                </c:pt>
                <c:pt idx="14">
                  <c:v>26455.0</c:v>
                </c:pt>
                <c:pt idx="15">
                  <c:v>26730.0</c:v>
                </c:pt>
                <c:pt idx="16">
                  <c:v>25520.0</c:v>
                </c:pt>
                <c:pt idx="17">
                  <c:v>24310.0</c:v>
                </c:pt>
                <c:pt idx="18">
                  <c:v>23210.0</c:v>
                </c:pt>
                <c:pt idx="19">
                  <c:v>26510.0</c:v>
                </c:pt>
                <c:pt idx="20">
                  <c:v>25190.0</c:v>
                </c:pt>
                <c:pt idx="21">
                  <c:v>24750.0</c:v>
                </c:pt>
                <c:pt idx="22">
                  <c:v>22880.0</c:v>
                </c:pt>
                <c:pt idx="23">
                  <c:v>19360.0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Julh2011!$AH$5</c:f>
              <c:strCache>
                <c:ptCount val="1"/>
                <c:pt idx="0">
                  <c:v>28/Jul/2011</c:v>
                </c:pt>
              </c:strCache>
            </c:strRef>
          </c:tx>
          <c:val>
            <c:numRef>
              <c:f>Julh2011!$AH$7:$AH$30</c:f>
              <c:numCache>
                <c:formatCode>#,##0</c:formatCode>
                <c:ptCount val="24"/>
                <c:pt idx="0">
                  <c:v>17930.0</c:v>
                </c:pt>
                <c:pt idx="1">
                  <c:v>16940.0</c:v>
                </c:pt>
                <c:pt idx="2">
                  <c:v>16830.0</c:v>
                </c:pt>
                <c:pt idx="3">
                  <c:v>16720.0</c:v>
                </c:pt>
                <c:pt idx="4">
                  <c:v>16500.0</c:v>
                </c:pt>
                <c:pt idx="5">
                  <c:v>16830.0</c:v>
                </c:pt>
                <c:pt idx="6">
                  <c:v>17380.0</c:v>
                </c:pt>
                <c:pt idx="7">
                  <c:v>21340.0</c:v>
                </c:pt>
                <c:pt idx="8">
                  <c:v>25080.0</c:v>
                </c:pt>
                <c:pt idx="9">
                  <c:v>26510.0</c:v>
                </c:pt>
                <c:pt idx="10">
                  <c:v>26400.0</c:v>
                </c:pt>
                <c:pt idx="11">
                  <c:v>27940.0</c:v>
                </c:pt>
                <c:pt idx="12">
                  <c:v>25740.0</c:v>
                </c:pt>
                <c:pt idx="13">
                  <c:v>24530.0</c:v>
                </c:pt>
                <c:pt idx="14">
                  <c:v>23980.0</c:v>
                </c:pt>
                <c:pt idx="15">
                  <c:v>24640.0</c:v>
                </c:pt>
                <c:pt idx="16">
                  <c:v>24860.0</c:v>
                </c:pt>
                <c:pt idx="17">
                  <c:v>24310.0</c:v>
                </c:pt>
                <c:pt idx="18">
                  <c:v>22110.0</c:v>
                </c:pt>
                <c:pt idx="19">
                  <c:v>25080.0</c:v>
                </c:pt>
                <c:pt idx="20">
                  <c:v>24530.0</c:v>
                </c:pt>
                <c:pt idx="21">
                  <c:v>24310.0</c:v>
                </c:pt>
                <c:pt idx="22">
                  <c:v>20900.0</c:v>
                </c:pt>
                <c:pt idx="23">
                  <c:v>19030.0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Julh2011!$AI$5</c:f>
              <c:strCache>
                <c:ptCount val="1"/>
                <c:pt idx="0">
                  <c:v>29/Jul/2011</c:v>
                </c:pt>
              </c:strCache>
            </c:strRef>
          </c:tx>
          <c:val>
            <c:numRef>
              <c:f>Julh2011!$AI$7:$AI$30</c:f>
              <c:numCache>
                <c:formatCode>#,##0</c:formatCode>
                <c:ptCount val="24"/>
                <c:pt idx="0">
                  <c:v>17600.0</c:v>
                </c:pt>
                <c:pt idx="1">
                  <c:v>16610.0</c:v>
                </c:pt>
                <c:pt idx="2">
                  <c:v>16940.0</c:v>
                </c:pt>
                <c:pt idx="3">
                  <c:v>16280.0</c:v>
                </c:pt>
                <c:pt idx="4">
                  <c:v>15950.0</c:v>
                </c:pt>
                <c:pt idx="5">
                  <c:v>17600.0</c:v>
                </c:pt>
                <c:pt idx="6">
                  <c:v>17160.0</c:v>
                </c:pt>
                <c:pt idx="7">
                  <c:v>21010.0</c:v>
                </c:pt>
                <c:pt idx="8">
                  <c:v>25190.0</c:v>
                </c:pt>
                <c:pt idx="9">
                  <c:v>25850.0</c:v>
                </c:pt>
                <c:pt idx="10">
                  <c:v>25410.0</c:v>
                </c:pt>
                <c:pt idx="11">
                  <c:v>25960.0</c:v>
                </c:pt>
                <c:pt idx="12">
                  <c:v>25190.0</c:v>
                </c:pt>
                <c:pt idx="13">
                  <c:v>24860.0</c:v>
                </c:pt>
                <c:pt idx="14">
                  <c:v>25630.0</c:v>
                </c:pt>
                <c:pt idx="15">
                  <c:v>23650.0</c:v>
                </c:pt>
                <c:pt idx="16">
                  <c:v>25080.0</c:v>
                </c:pt>
                <c:pt idx="17">
                  <c:v>22220.0</c:v>
                </c:pt>
                <c:pt idx="18">
                  <c:v>21670.0</c:v>
                </c:pt>
                <c:pt idx="19">
                  <c:v>24640.0</c:v>
                </c:pt>
                <c:pt idx="20">
                  <c:v>24310.0</c:v>
                </c:pt>
                <c:pt idx="21">
                  <c:v>22880.0</c:v>
                </c:pt>
                <c:pt idx="22">
                  <c:v>21780.0</c:v>
                </c:pt>
                <c:pt idx="23">
                  <c:v>18260.0</c:v>
                </c:pt>
              </c:numCache>
            </c:numRef>
          </c:val>
          <c:smooth val="0"/>
        </c:ser>
        <c:ser>
          <c:idx val="26"/>
          <c:order val="26"/>
          <c:tx>
            <c:strRef>
              <c:f>Julh2011!$AL$5</c:f>
              <c:strCache>
                <c:ptCount val="1"/>
                <c:pt idx="0">
                  <c:v>1/Ago/2011</c:v>
                </c:pt>
              </c:strCache>
            </c:strRef>
          </c:tx>
          <c:val>
            <c:numRef>
              <c:f>Julh2011!$AL$7:$AL$30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6313816"/>
        <c:axId val="-2066310872"/>
      </c:lineChart>
      <c:catAx>
        <c:axId val="-2066313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66310872"/>
        <c:crosses val="autoZero"/>
        <c:auto val="1"/>
        <c:lblAlgn val="ctr"/>
        <c:lblOffset val="100"/>
        <c:noMultiLvlLbl val="0"/>
      </c:catAx>
      <c:valAx>
        <c:axId val="-20663108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63138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3" footer="0.31496062000000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-SABADOS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8"/>
          <c:order val="0"/>
          <c:tx>
            <c:strRef>
              <c:f>Julh2011!$H$5</c:f>
              <c:strCache>
                <c:ptCount val="1"/>
                <c:pt idx="0">
                  <c:v>2/Jul/2011</c:v>
                </c:pt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Julh2011!$H$7:$H$30</c:f>
              <c:numCache>
                <c:formatCode>#,##0</c:formatCode>
                <c:ptCount val="24"/>
                <c:pt idx="0">
                  <c:v>17160.0</c:v>
                </c:pt>
                <c:pt idx="1">
                  <c:v>16390.0</c:v>
                </c:pt>
                <c:pt idx="2">
                  <c:v>16060.0</c:v>
                </c:pt>
                <c:pt idx="3">
                  <c:v>15950.0</c:v>
                </c:pt>
                <c:pt idx="4">
                  <c:v>15840.0</c:v>
                </c:pt>
                <c:pt idx="5">
                  <c:v>16060.0</c:v>
                </c:pt>
                <c:pt idx="6">
                  <c:v>17270.0</c:v>
                </c:pt>
                <c:pt idx="7">
                  <c:v>20350.0</c:v>
                </c:pt>
                <c:pt idx="8">
                  <c:v>22440.0</c:v>
                </c:pt>
                <c:pt idx="9">
                  <c:v>23430.0</c:v>
                </c:pt>
                <c:pt idx="10">
                  <c:v>24200.0</c:v>
                </c:pt>
                <c:pt idx="11">
                  <c:v>24310.0</c:v>
                </c:pt>
                <c:pt idx="12">
                  <c:v>24200.0</c:v>
                </c:pt>
                <c:pt idx="13">
                  <c:v>23540.0</c:v>
                </c:pt>
                <c:pt idx="14">
                  <c:v>23980.0</c:v>
                </c:pt>
                <c:pt idx="15">
                  <c:v>23760.0</c:v>
                </c:pt>
                <c:pt idx="16">
                  <c:v>24420.0</c:v>
                </c:pt>
                <c:pt idx="17">
                  <c:v>22880.0</c:v>
                </c:pt>
                <c:pt idx="18">
                  <c:v>22330.0</c:v>
                </c:pt>
                <c:pt idx="19">
                  <c:v>24750.0</c:v>
                </c:pt>
                <c:pt idx="20">
                  <c:v>24310.0</c:v>
                </c:pt>
                <c:pt idx="21">
                  <c:v>22770.0</c:v>
                </c:pt>
                <c:pt idx="22">
                  <c:v>20460.0</c:v>
                </c:pt>
                <c:pt idx="23">
                  <c:v>19140.0</c:v>
                </c:pt>
              </c:numCache>
            </c:numRef>
          </c:val>
          <c:smooth val="0"/>
        </c:ser>
        <c:ser>
          <c:idx val="19"/>
          <c:order val="1"/>
          <c:tx>
            <c:strRef>
              <c:f>Julh2011!$O$5</c:f>
              <c:strCache>
                <c:ptCount val="1"/>
                <c:pt idx="0">
                  <c:v>9/Jul/2011</c:v>
                </c:pt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Julh2011!$O$7:$O$30</c:f>
              <c:numCache>
                <c:formatCode>#,##0</c:formatCode>
                <c:ptCount val="24"/>
                <c:pt idx="0">
                  <c:v>17160.0</c:v>
                </c:pt>
                <c:pt idx="1">
                  <c:v>16280.0</c:v>
                </c:pt>
                <c:pt idx="2">
                  <c:v>16060.0</c:v>
                </c:pt>
                <c:pt idx="3">
                  <c:v>15950.0</c:v>
                </c:pt>
                <c:pt idx="4">
                  <c:v>15730.0</c:v>
                </c:pt>
                <c:pt idx="5">
                  <c:v>16170.0</c:v>
                </c:pt>
                <c:pt idx="6">
                  <c:v>17160.0</c:v>
                </c:pt>
                <c:pt idx="7">
                  <c:v>19910.0</c:v>
                </c:pt>
                <c:pt idx="8">
                  <c:v>22440.0</c:v>
                </c:pt>
                <c:pt idx="9">
                  <c:v>24860.0</c:v>
                </c:pt>
                <c:pt idx="10">
                  <c:v>25410.0</c:v>
                </c:pt>
                <c:pt idx="11">
                  <c:v>25960.0</c:v>
                </c:pt>
                <c:pt idx="12">
                  <c:v>25190.0</c:v>
                </c:pt>
                <c:pt idx="13">
                  <c:v>24860.0</c:v>
                </c:pt>
                <c:pt idx="14">
                  <c:v>25080.0</c:v>
                </c:pt>
                <c:pt idx="15">
                  <c:v>24750.0</c:v>
                </c:pt>
                <c:pt idx="16">
                  <c:v>23210.0</c:v>
                </c:pt>
                <c:pt idx="17">
                  <c:v>22330.0</c:v>
                </c:pt>
                <c:pt idx="18">
                  <c:v>22770.0</c:v>
                </c:pt>
                <c:pt idx="19">
                  <c:v>24640.0</c:v>
                </c:pt>
                <c:pt idx="20">
                  <c:v>24200.0</c:v>
                </c:pt>
                <c:pt idx="21">
                  <c:v>0.0</c:v>
                </c:pt>
                <c:pt idx="22">
                  <c:v>3080.0</c:v>
                </c:pt>
                <c:pt idx="23">
                  <c:v>6160.000000000001</c:v>
                </c:pt>
              </c:numCache>
            </c:numRef>
          </c:val>
          <c:smooth val="0"/>
        </c:ser>
        <c:ser>
          <c:idx val="20"/>
          <c:order val="2"/>
          <c:tx>
            <c:strRef>
              <c:f>Julh2011!$V$5</c:f>
              <c:strCache>
                <c:ptCount val="1"/>
                <c:pt idx="0">
                  <c:v>16/Jul/2011</c:v>
                </c:pt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Julh2011!$V$7:$V$30</c:f>
              <c:numCache>
                <c:formatCode>#,##0</c:formatCode>
                <c:ptCount val="24"/>
                <c:pt idx="0">
                  <c:v>15510.0</c:v>
                </c:pt>
                <c:pt idx="1">
                  <c:v>17050.0</c:v>
                </c:pt>
                <c:pt idx="2">
                  <c:v>16500.0</c:v>
                </c:pt>
                <c:pt idx="3">
                  <c:v>16390.0</c:v>
                </c:pt>
                <c:pt idx="4">
                  <c:v>16170.0</c:v>
                </c:pt>
                <c:pt idx="5">
                  <c:v>16720.0</c:v>
                </c:pt>
                <c:pt idx="6">
                  <c:v>17490.0</c:v>
                </c:pt>
                <c:pt idx="7">
                  <c:v>21340.0</c:v>
                </c:pt>
                <c:pt idx="8">
                  <c:v>25520.0</c:v>
                </c:pt>
                <c:pt idx="9">
                  <c:v>26180.0</c:v>
                </c:pt>
                <c:pt idx="10">
                  <c:v>26950.0</c:v>
                </c:pt>
                <c:pt idx="11">
                  <c:v>26510.0</c:v>
                </c:pt>
                <c:pt idx="12">
                  <c:v>26620.0</c:v>
                </c:pt>
                <c:pt idx="13">
                  <c:v>24420.0</c:v>
                </c:pt>
                <c:pt idx="14">
                  <c:v>25740.0</c:v>
                </c:pt>
                <c:pt idx="15">
                  <c:v>24750.0</c:v>
                </c:pt>
                <c:pt idx="16">
                  <c:v>22990.0</c:v>
                </c:pt>
                <c:pt idx="17">
                  <c:v>24200.0</c:v>
                </c:pt>
                <c:pt idx="18">
                  <c:v>22660.0</c:v>
                </c:pt>
                <c:pt idx="19">
                  <c:v>24200.0</c:v>
                </c:pt>
                <c:pt idx="20">
                  <c:v>23760.0</c:v>
                </c:pt>
                <c:pt idx="21">
                  <c:v>24090.0</c:v>
                </c:pt>
                <c:pt idx="22">
                  <c:v>23430.0</c:v>
                </c:pt>
                <c:pt idx="23">
                  <c:v>19360.0</c:v>
                </c:pt>
              </c:numCache>
            </c:numRef>
          </c:val>
          <c:smooth val="0"/>
        </c:ser>
        <c:ser>
          <c:idx val="21"/>
          <c:order val="3"/>
          <c:tx>
            <c:strRef>
              <c:f>Julh2011!$AC$5</c:f>
              <c:strCache>
                <c:ptCount val="1"/>
                <c:pt idx="0">
                  <c:v>23/Jul/2011</c:v>
                </c:pt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Julh2011!$AC$7:$AC$30</c:f>
              <c:numCache>
                <c:formatCode>#,##0</c:formatCode>
                <c:ptCount val="24"/>
                <c:pt idx="0">
                  <c:v>19800.0</c:v>
                </c:pt>
                <c:pt idx="1">
                  <c:v>16500.0</c:v>
                </c:pt>
                <c:pt idx="2">
                  <c:v>16060.0</c:v>
                </c:pt>
                <c:pt idx="3">
                  <c:v>16060.0</c:v>
                </c:pt>
                <c:pt idx="4">
                  <c:v>15840.0</c:v>
                </c:pt>
                <c:pt idx="5">
                  <c:v>16390.0</c:v>
                </c:pt>
                <c:pt idx="6">
                  <c:v>16830.0</c:v>
                </c:pt>
                <c:pt idx="7">
                  <c:v>21450.0</c:v>
                </c:pt>
                <c:pt idx="8">
                  <c:v>24420.0</c:v>
                </c:pt>
                <c:pt idx="9">
                  <c:v>25300.0</c:v>
                </c:pt>
                <c:pt idx="10">
                  <c:v>25520.0</c:v>
                </c:pt>
                <c:pt idx="11">
                  <c:v>25850.0</c:v>
                </c:pt>
                <c:pt idx="12">
                  <c:v>24640.0</c:v>
                </c:pt>
                <c:pt idx="13">
                  <c:v>24310.0</c:v>
                </c:pt>
                <c:pt idx="14">
                  <c:v>25080.0</c:v>
                </c:pt>
                <c:pt idx="15">
                  <c:v>24970.0</c:v>
                </c:pt>
                <c:pt idx="16">
                  <c:v>23430.0</c:v>
                </c:pt>
                <c:pt idx="17">
                  <c:v>22000.0</c:v>
                </c:pt>
                <c:pt idx="18">
                  <c:v>23210.0</c:v>
                </c:pt>
                <c:pt idx="19">
                  <c:v>24860.0</c:v>
                </c:pt>
                <c:pt idx="20">
                  <c:v>24530.0</c:v>
                </c:pt>
                <c:pt idx="21">
                  <c:v>23320.0</c:v>
                </c:pt>
                <c:pt idx="22">
                  <c:v>21010.0</c:v>
                </c:pt>
                <c:pt idx="23">
                  <c:v>19250.0</c:v>
                </c:pt>
              </c:numCache>
            </c:numRef>
          </c:val>
          <c:smooth val="0"/>
        </c:ser>
        <c:ser>
          <c:idx val="22"/>
          <c:order val="4"/>
          <c:tx>
            <c:strRef>
              <c:f>Julh2011!$AQ$4:$AQ$5</c:f>
              <c:strCache>
                <c:ptCount val="1"/>
                <c:pt idx="0">
                  <c:v>Máxima Sabads</c:v>
                </c:pt>
              </c:strCache>
            </c:strRef>
          </c:tx>
          <c:val>
            <c:numRef>
              <c:f>Julh2011!$AQ$7:$AQ$30</c:f>
              <c:numCache>
                <c:formatCode>#,##0</c:formatCode>
                <c:ptCount val="24"/>
                <c:pt idx="0">
                  <c:v>19800.0</c:v>
                </c:pt>
                <c:pt idx="1">
                  <c:v>17050.0</c:v>
                </c:pt>
                <c:pt idx="2">
                  <c:v>16500.0</c:v>
                </c:pt>
                <c:pt idx="3">
                  <c:v>16390.0</c:v>
                </c:pt>
                <c:pt idx="4">
                  <c:v>16170.0</c:v>
                </c:pt>
                <c:pt idx="5">
                  <c:v>18700.0</c:v>
                </c:pt>
                <c:pt idx="6">
                  <c:v>17490.0</c:v>
                </c:pt>
                <c:pt idx="7">
                  <c:v>21450.0</c:v>
                </c:pt>
                <c:pt idx="8">
                  <c:v>25520.0</c:v>
                </c:pt>
                <c:pt idx="9">
                  <c:v>26180.0</c:v>
                </c:pt>
                <c:pt idx="10">
                  <c:v>26950.0</c:v>
                </c:pt>
                <c:pt idx="11">
                  <c:v>26510.0</c:v>
                </c:pt>
                <c:pt idx="12">
                  <c:v>26620.0</c:v>
                </c:pt>
                <c:pt idx="13">
                  <c:v>24860.0</c:v>
                </c:pt>
                <c:pt idx="14">
                  <c:v>25740.0</c:v>
                </c:pt>
                <c:pt idx="15">
                  <c:v>25410.0</c:v>
                </c:pt>
                <c:pt idx="16">
                  <c:v>24420.0</c:v>
                </c:pt>
                <c:pt idx="17">
                  <c:v>24200.0</c:v>
                </c:pt>
                <c:pt idx="18">
                  <c:v>23210.0</c:v>
                </c:pt>
                <c:pt idx="19">
                  <c:v>24860.0</c:v>
                </c:pt>
                <c:pt idx="20">
                  <c:v>24530.0</c:v>
                </c:pt>
                <c:pt idx="21">
                  <c:v>24090.0</c:v>
                </c:pt>
                <c:pt idx="22">
                  <c:v>23430.0</c:v>
                </c:pt>
                <c:pt idx="23">
                  <c:v>19360.0</c:v>
                </c:pt>
              </c:numCache>
            </c:numRef>
          </c:val>
          <c:smooth val="0"/>
        </c:ser>
        <c:ser>
          <c:idx val="0"/>
          <c:order val="5"/>
          <c:tx>
            <c:strRef>
              <c:f>Julh2011!$AJ$5</c:f>
              <c:strCache>
                <c:ptCount val="1"/>
                <c:pt idx="0">
                  <c:v>30/Jul/2011</c:v>
                </c:pt>
              </c:strCache>
            </c:strRef>
          </c:tx>
          <c:val>
            <c:numRef>
              <c:f>Julh2011!$AJ$7:$AJ$30</c:f>
              <c:numCache>
                <c:formatCode>#,##0</c:formatCode>
                <c:ptCount val="24"/>
                <c:pt idx="0">
                  <c:v>17050.0</c:v>
                </c:pt>
                <c:pt idx="1">
                  <c:v>16500.0</c:v>
                </c:pt>
                <c:pt idx="2">
                  <c:v>16060.0</c:v>
                </c:pt>
                <c:pt idx="3">
                  <c:v>15840.0</c:v>
                </c:pt>
                <c:pt idx="4">
                  <c:v>15840.0</c:v>
                </c:pt>
                <c:pt idx="5">
                  <c:v>18700.0</c:v>
                </c:pt>
                <c:pt idx="6">
                  <c:v>15400.0</c:v>
                </c:pt>
                <c:pt idx="7">
                  <c:v>16940.0</c:v>
                </c:pt>
                <c:pt idx="8">
                  <c:v>19140.0</c:v>
                </c:pt>
                <c:pt idx="9">
                  <c:v>22880.0</c:v>
                </c:pt>
                <c:pt idx="10">
                  <c:v>23210.0</c:v>
                </c:pt>
                <c:pt idx="11">
                  <c:v>24090.0</c:v>
                </c:pt>
                <c:pt idx="12">
                  <c:v>24640.0</c:v>
                </c:pt>
                <c:pt idx="13">
                  <c:v>24420.0</c:v>
                </c:pt>
                <c:pt idx="14">
                  <c:v>25520.0</c:v>
                </c:pt>
                <c:pt idx="15">
                  <c:v>25410.0</c:v>
                </c:pt>
                <c:pt idx="16">
                  <c:v>24200.0</c:v>
                </c:pt>
                <c:pt idx="17">
                  <c:v>22880.0</c:v>
                </c:pt>
                <c:pt idx="18">
                  <c:v>21670.0</c:v>
                </c:pt>
                <c:pt idx="19">
                  <c:v>24530.0</c:v>
                </c:pt>
                <c:pt idx="20">
                  <c:v>24310.0</c:v>
                </c:pt>
                <c:pt idx="21">
                  <c:v>23540.0</c:v>
                </c:pt>
                <c:pt idx="22">
                  <c:v>21120.0</c:v>
                </c:pt>
                <c:pt idx="23">
                  <c:v>19030.0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6439368"/>
        <c:axId val="-2066436168"/>
      </c:lineChart>
      <c:catAx>
        <c:axId val="-2066439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66436168"/>
        <c:crosses val="autoZero"/>
        <c:auto val="1"/>
        <c:lblAlgn val="ctr"/>
        <c:lblOffset val="100"/>
        <c:noMultiLvlLbl val="0"/>
      </c:catAx>
      <c:valAx>
        <c:axId val="-20664361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64393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3" footer="0.31496062000000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-DOMINGOS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Julh2011!$B$5</c:f>
              <c:strCache>
                <c:ptCount val="1"/>
              </c:strCache>
            </c:strRef>
          </c:tx>
          <c:val>
            <c:numRef>
              <c:f>Julh2011!$B$7:$B$30</c:f>
            </c:numRef>
          </c:val>
          <c:smooth val="0"/>
        </c:ser>
        <c:ser>
          <c:idx val="18"/>
          <c:order val="1"/>
          <c:tx>
            <c:strRef>
              <c:f>Julh2011!$I$5</c:f>
              <c:strCache>
                <c:ptCount val="1"/>
                <c:pt idx="0">
                  <c:v>3/Jul/2011</c:v>
                </c:pt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Julh2011!$I$7:$I$30</c:f>
              <c:numCache>
                <c:formatCode>#,##0</c:formatCode>
                <c:ptCount val="24"/>
                <c:pt idx="0">
                  <c:v>16940.0</c:v>
                </c:pt>
                <c:pt idx="1">
                  <c:v>16390.0</c:v>
                </c:pt>
                <c:pt idx="2">
                  <c:v>16060.0</c:v>
                </c:pt>
                <c:pt idx="3">
                  <c:v>15950.0</c:v>
                </c:pt>
                <c:pt idx="4">
                  <c:v>15840.0</c:v>
                </c:pt>
                <c:pt idx="5">
                  <c:v>15730.0</c:v>
                </c:pt>
                <c:pt idx="6">
                  <c:v>15620.0</c:v>
                </c:pt>
                <c:pt idx="7">
                  <c:v>17050.0</c:v>
                </c:pt>
                <c:pt idx="8">
                  <c:v>18480.0</c:v>
                </c:pt>
                <c:pt idx="9">
                  <c:v>19800.0</c:v>
                </c:pt>
                <c:pt idx="10">
                  <c:v>20240.0</c:v>
                </c:pt>
                <c:pt idx="11">
                  <c:v>21010.0</c:v>
                </c:pt>
                <c:pt idx="12">
                  <c:v>20460.0</c:v>
                </c:pt>
                <c:pt idx="13">
                  <c:v>19910.0</c:v>
                </c:pt>
                <c:pt idx="14">
                  <c:v>19690.0</c:v>
                </c:pt>
                <c:pt idx="15">
                  <c:v>19250.0</c:v>
                </c:pt>
                <c:pt idx="16">
                  <c:v>18920.0</c:v>
                </c:pt>
                <c:pt idx="17">
                  <c:v>18700.0</c:v>
                </c:pt>
                <c:pt idx="18">
                  <c:v>20460.0</c:v>
                </c:pt>
                <c:pt idx="19">
                  <c:v>24420.0</c:v>
                </c:pt>
                <c:pt idx="20">
                  <c:v>23100.0</c:v>
                </c:pt>
                <c:pt idx="21">
                  <c:v>21615.0</c:v>
                </c:pt>
                <c:pt idx="22">
                  <c:v>19965.0</c:v>
                </c:pt>
                <c:pt idx="23">
                  <c:v>18645.0</c:v>
                </c:pt>
              </c:numCache>
            </c:numRef>
          </c:val>
          <c:smooth val="0"/>
        </c:ser>
        <c:ser>
          <c:idx val="19"/>
          <c:order val="2"/>
          <c:tx>
            <c:strRef>
              <c:f>Julh2011!$P$5</c:f>
              <c:strCache>
                <c:ptCount val="1"/>
                <c:pt idx="0">
                  <c:v>10/Jul/2011</c:v>
                </c:pt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Julh2011!$P$7:$P$30</c:f>
              <c:numCache>
                <c:formatCode>#,##0</c:formatCode>
                <c:ptCount val="24"/>
                <c:pt idx="0">
                  <c:v>16060.0</c:v>
                </c:pt>
                <c:pt idx="1">
                  <c:v>15840.0</c:v>
                </c:pt>
                <c:pt idx="2">
                  <c:v>15510.0</c:v>
                </c:pt>
                <c:pt idx="3">
                  <c:v>15180.0</c:v>
                </c:pt>
                <c:pt idx="4">
                  <c:v>14850.0</c:v>
                </c:pt>
                <c:pt idx="5">
                  <c:v>14520.0</c:v>
                </c:pt>
                <c:pt idx="6">
                  <c:v>15070.0</c:v>
                </c:pt>
                <c:pt idx="7">
                  <c:v>16170.0</c:v>
                </c:pt>
                <c:pt idx="8">
                  <c:v>18480.0</c:v>
                </c:pt>
                <c:pt idx="9">
                  <c:v>20460.0</c:v>
                </c:pt>
                <c:pt idx="10">
                  <c:v>20680.0</c:v>
                </c:pt>
                <c:pt idx="11">
                  <c:v>21120.0</c:v>
                </c:pt>
                <c:pt idx="12">
                  <c:v>21560.0</c:v>
                </c:pt>
                <c:pt idx="13">
                  <c:v>21010.0</c:v>
                </c:pt>
                <c:pt idx="14">
                  <c:v>20790.0</c:v>
                </c:pt>
                <c:pt idx="15">
                  <c:v>20240.0</c:v>
                </c:pt>
                <c:pt idx="16">
                  <c:v>19250.0</c:v>
                </c:pt>
                <c:pt idx="17">
                  <c:v>18810.0</c:v>
                </c:pt>
                <c:pt idx="18">
                  <c:v>20570.0</c:v>
                </c:pt>
                <c:pt idx="19">
                  <c:v>23210.0</c:v>
                </c:pt>
                <c:pt idx="20">
                  <c:v>23320.0</c:v>
                </c:pt>
                <c:pt idx="21">
                  <c:v>22660.0</c:v>
                </c:pt>
                <c:pt idx="22">
                  <c:v>20350.0</c:v>
                </c:pt>
                <c:pt idx="23">
                  <c:v>19030.0</c:v>
                </c:pt>
              </c:numCache>
            </c:numRef>
          </c:val>
          <c:smooth val="0"/>
        </c:ser>
        <c:ser>
          <c:idx val="20"/>
          <c:order val="3"/>
          <c:tx>
            <c:strRef>
              <c:f>Julh2011!$W$5</c:f>
              <c:strCache>
                <c:ptCount val="1"/>
                <c:pt idx="0">
                  <c:v>17/Jul/2011</c:v>
                </c:pt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Julh2011!$W$7:$W$30</c:f>
              <c:numCache>
                <c:formatCode>#,##0</c:formatCode>
                <c:ptCount val="24"/>
                <c:pt idx="0">
                  <c:v>16940.0</c:v>
                </c:pt>
                <c:pt idx="1">
                  <c:v>16720.0</c:v>
                </c:pt>
                <c:pt idx="2">
                  <c:v>15950.0</c:v>
                </c:pt>
                <c:pt idx="3">
                  <c:v>15840.0</c:v>
                </c:pt>
                <c:pt idx="4">
                  <c:v>15730.0</c:v>
                </c:pt>
                <c:pt idx="5">
                  <c:v>15950.0</c:v>
                </c:pt>
                <c:pt idx="6">
                  <c:v>15840.0</c:v>
                </c:pt>
                <c:pt idx="7">
                  <c:v>17160.0</c:v>
                </c:pt>
                <c:pt idx="8">
                  <c:v>20680.0</c:v>
                </c:pt>
                <c:pt idx="9">
                  <c:v>20570.0</c:v>
                </c:pt>
                <c:pt idx="10">
                  <c:v>18590.0</c:v>
                </c:pt>
                <c:pt idx="11">
                  <c:v>20240.0</c:v>
                </c:pt>
                <c:pt idx="12">
                  <c:v>20130.0</c:v>
                </c:pt>
                <c:pt idx="13">
                  <c:v>19360.0</c:v>
                </c:pt>
                <c:pt idx="14">
                  <c:v>19030.0</c:v>
                </c:pt>
                <c:pt idx="15">
                  <c:v>18370.0</c:v>
                </c:pt>
                <c:pt idx="16">
                  <c:v>18260.0</c:v>
                </c:pt>
                <c:pt idx="17">
                  <c:v>18810.0</c:v>
                </c:pt>
                <c:pt idx="18">
                  <c:v>19140.0</c:v>
                </c:pt>
                <c:pt idx="19">
                  <c:v>22660.0</c:v>
                </c:pt>
                <c:pt idx="20">
                  <c:v>22990.0</c:v>
                </c:pt>
                <c:pt idx="21">
                  <c:v>21780.0</c:v>
                </c:pt>
                <c:pt idx="22">
                  <c:v>19470.0</c:v>
                </c:pt>
                <c:pt idx="23">
                  <c:v>18370.0</c:v>
                </c:pt>
              </c:numCache>
            </c:numRef>
          </c:val>
          <c:smooth val="0"/>
        </c:ser>
        <c:ser>
          <c:idx val="21"/>
          <c:order val="4"/>
          <c:tx>
            <c:strRef>
              <c:f>Julh2011!$AD$5</c:f>
              <c:strCache>
                <c:ptCount val="1"/>
                <c:pt idx="0">
                  <c:v>24/Jul/2011</c:v>
                </c:pt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Julh2011!$AD$7:$AD$30</c:f>
              <c:numCache>
                <c:formatCode>#,##0</c:formatCode>
                <c:ptCount val="24"/>
                <c:pt idx="0">
                  <c:v>17930.0</c:v>
                </c:pt>
                <c:pt idx="1">
                  <c:v>16940.0</c:v>
                </c:pt>
                <c:pt idx="2">
                  <c:v>16280.0</c:v>
                </c:pt>
                <c:pt idx="3">
                  <c:v>16060.0</c:v>
                </c:pt>
                <c:pt idx="4">
                  <c:v>16170.0</c:v>
                </c:pt>
                <c:pt idx="5">
                  <c:v>16170.0</c:v>
                </c:pt>
                <c:pt idx="6">
                  <c:v>16060.0</c:v>
                </c:pt>
                <c:pt idx="7">
                  <c:v>16941.1</c:v>
                </c:pt>
                <c:pt idx="8">
                  <c:v>19030.0</c:v>
                </c:pt>
                <c:pt idx="9">
                  <c:v>20130.0</c:v>
                </c:pt>
                <c:pt idx="10">
                  <c:v>20240.0</c:v>
                </c:pt>
                <c:pt idx="11">
                  <c:v>20570.0</c:v>
                </c:pt>
                <c:pt idx="12">
                  <c:v>20570.0</c:v>
                </c:pt>
                <c:pt idx="13">
                  <c:v>20680.0</c:v>
                </c:pt>
                <c:pt idx="14">
                  <c:v>20020.0</c:v>
                </c:pt>
                <c:pt idx="15">
                  <c:v>19800.0</c:v>
                </c:pt>
                <c:pt idx="16">
                  <c:v>19250.0</c:v>
                </c:pt>
                <c:pt idx="17">
                  <c:v>19140.0</c:v>
                </c:pt>
                <c:pt idx="18">
                  <c:v>19363.3</c:v>
                </c:pt>
                <c:pt idx="19">
                  <c:v>23210.0</c:v>
                </c:pt>
                <c:pt idx="20">
                  <c:v>22880.0</c:v>
                </c:pt>
                <c:pt idx="21">
                  <c:v>22000.0</c:v>
                </c:pt>
                <c:pt idx="22">
                  <c:v>20460.0</c:v>
                </c:pt>
                <c:pt idx="23">
                  <c:v>20570.0</c:v>
                </c:pt>
              </c:numCache>
            </c:numRef>
          </c:val>
          <c:smooth val="0"/>
        </c:ser>
        <c:ser>
          <c:idx val="22"/>
          <c:order val="5"/>
          <c:tx>
            <c:strRef>
              <c:f>Julh2011!$AR$4:$AR$5</c:f>
              <c:strCache>
                <c:ptCount val="1"/>
                <c:pt idx="0">
                  <c:v>Máxima Domingos</c:v>
                </c:pt>
              </c:strCache>
            </c:strRef>
          </c:tx>
          <c:val>
            <c:numRef>
              <c:f>Julh2011!$AR$7:$AR$30</c:f>
              <c:numCache>
                <c:formatCode>#,##0</c:formatCode>
                <c:ptCount val="24"/>
                <c:pt idx="0">
                  <c:v>17930.0</c:v>
                </c:pt>
                <c:pt idx="1">
                  <c:v>17270.0</c:v>
                </c:pt>
                <c:pt idx="2">
                  <c:v>16720.0</c:v>
                </c:pt>
                <c:pt idx="3">
                  <c:v>16170.0</c:v>
                </c:pt>
                <c:pt idx="4">
                  <c:v>16170.0</c:v>
                </c:pt>
                <c:pt idx="5">
                  <c:v>16170.0</c:v>
                </c:pt>
                <c:pt idx="6">
                  <c:v>16390.0</c:v>
                </c:pt>
                <c:pt idx="7">
                  <c:v>17930.0</c:v>
                </c:pt>
                <c:pt idx="8">
                  <c:v>21010.0</c:v>
                </c:pt>
                <c:pt idx="9">
                  <c:v>20570.0</c:v>
                </c:pt>
                <c:pt idx="10">
                  <c:v>20680.0</c:v>
                </c:pt>
                <c:pt idx="11">
                  <c:v>21120.0</c:v>
                </c:pt>
                <c:pt idx="12">
                  <c:v>21560.0</c:v>
                </c:pt>
                <c:pt idx="13">
                  <c:v>21010.0</c:v>
                </c:pt>
                <c:pt idx="14">
                  <c:v>20790.0</c:v>
                </c:pt>
                <c:pt idx="15">
                  <c:v>20240.0</c:v>
                </c:pt>
                <c:pt idx="16">
                  <c:v>19360.0</c:v>
                </c:pt>
                <c:pt idx="17">
                  <c:v>19140.0</c:v>
                </c:pt>
                <c:pt idx="18">
                  <c:v>20570.0</c:v>
                </c:pt>
                <c:pt idx="19">
                  <c:v>24420.0</c:v>
                </c:pt>
                <c:pt idx="20">
                  <c:v>23430.0</c:v>
                </c:pt>
                <c:pt idx="21">
                  <c:v>22660.0</c:v>
                </c:pt>
                <c:pt idx="22">
                  <c:v>22330.0</c:v>
                </c:pt>
                <c:pt idx="23">
                  <c:v>20570.0</c:v>
                </c:pt>
              </c:numCache>
            </c:numRef>
          </c:val>
          <c:smooth val="0"/>
        </c:ser>
        <c:ser>
          <c:idx val="1"/>
          <c:order val="6"/>
          <c:tx>
            <c:strRef>
              <c:f>Julh2011!$AK$5</c:f>
              <c:strCache>
                <c:ptCount val="1"/>
                <c:pt idx="0">
                  <c:v>31/Jul/2011</c:v>
                </c:pt>
              </c:strCache>
            </c:strRef>
          </c:tx>
          <c:val>
            <c:numRef>
              <c:f>Julh2011!$AK$7:$AK$30</c:f>
              <c:numCache>
                <c:formatCode>#,##0</c:formatCode>
                <c:ptCount val="24"/>
                <c:pt idx="0">
                  <c:v>17930.0</c:v>
                </c:pt>
                <c:pt idx="1">
                  <c:v>17270.0</c:v>
                </c:pt>
                <c:pt idx="2">
                  <c:v>16720.0</c:v>
                </c:pt>
                <c:pt idx="3">
                  <c:v>16170.0</c:v>
                </c:pt>
                <c:pt idx="4">
                  <c:v>16170.0</c:v>
                </c:pt>
                <c:pt idx="5">
                  <c:v>16170.0</c:v>
                </c:pt>
                <c:pt idx="6">
                  <c:v>16390.0</c:v>
                </c:pt>
                <c:pt idx="7">
                  <c:v>17930.0</c:v>
                </c:pt>
                <c:pt idx="8">
                  <c:v>21010.0</c:v>
                </c:pt>
                <c:pt idx="9">
                  <c:v>20460.0</c:v>
                </c:pt>
                <c:pt idx="10">
                  <c:v>20570.0</c:v>
                </c:pt>
                <c:pt idx="11">
                  <c:v>21010.0</c:v>
                </c:pt>
                <c:pt idx="12">
                  <c:v>19800.0</c:v>
                </c:pt>
                <c:pt idx="13">
                  <c:v>19140.0</c:v>
                </c:pt>
                <c:pt idx="14">
                  <c:v>18480.0</c:v>
                </c:pt>
                <c:pt idx="15">
                  <c:v>18040.0</c:v>
                </c:pt>
                <c:pt idx="16">
                  <c:v>19360.0</c:v>
                </c:pt>
                <c:pt idx="17">
                  <c:v>18920.0</c:v>
                </c:pt>
                <c:pt idx="18">
                  <c:v>19690.0</c:v>
                </c:pt>
                <c:pt idx="19">
                  <c:v>23760.0</c:v>
                </c:pt>
                <c:pt idx="20">
                  <c:v>23430.0</c:v>
                </c:pt>
                <c:pt idx="21">
                  <c:v>22550.0</c:v>
                </c:pt>
                <c:pt idx="22">
                  <c:v>22330.0</c:v>
                </c:pt>
                <c:pt idx="23">
                  <c:v>19690.0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6464776"/>
        <c:axId val="-2066461736"/>
      </c:lineChart>
      <c:catAx>
        <c:axId val="-2066464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66461736"/>
        <c:crosses val="autoZero"/>
        <c:auto val="1"/>
        <c:lblAlgn val="ctr"/>
        <c:lblOffset val="100"/>
        <c:noMultiLvlLbl val="0"/>
      </c:catAx>
      <c:valAx>
        <c:axId val="-20664617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64647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3" footer="0.31496062000000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Diagrama de Carga- DIAS DE SEMANA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Julh2011!$C$5</c:f>
              <c:strCache>
                <c:ptCount val="1"/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Julh2011!$C$7:$C$30</c:f>
            </c:numRef>
          </c:val>
          <c:smooth val="0"/>
        </c:ser>
        <c:ser>
          <c:idx val="2"/>
          <c:order val="1"/>
          <c:tx>
            <c:strRef>
              <c:f>Julh2011!$E$5</c:f>
              <c:strCache>
                <c:ptCount val="1"/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Julh2011!$E$7:$E$30</c:f>
            </c:numRef>
          </c:val>
          <c:smooth val="0"/>
        </c:ser>
        <c:ser>
          <c:idx val="3"/>
          <c:order val="2"/>
          <c:tx>
            <c:strRef>
              <c:f>Julh2011!$F$5</c:f>
              <c:strCache>
                <c:ptCount val="1"/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Julh2011!$F$7:$F$30</c:f>
            </c:numRef>
          </c:val>
          <c:smooth val="0"/>
        </c:ser>
        <c:ser>
          <c:idx val="5"/>
          <c:order val="3"/>
          <c:tx>
            <c:strRef>
              <c:f>Julh2011!$J$5</c:f>
              <c:strCache>
                <c:ptCount val="1"/>
                <c:pt idx="0">
                  <c:v>4/Jul/2011</c:v>
                </c:pt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Julh2011!$J$7:$J$30</c:f>
              <c:numCache>
                <c:formatCode>#,##0</c:formatCode>
                <c:ptCount val="24"/>
                <c:pt idx="0">
                  <c:v>17270.0</c:v>
                </c:pt>
                <c:pt idx="1">
                  <c:v>16170.0</c:v>
                </c:pt>
                <c:pt idx="2">
                  <c:v>15620.0</c:v>
                </c:pt>
                <c:pt idx="3">
                  <c:v>15620.0</c:v>
                </c:pt>
                <c:pt idx="4">
                  <c:v>15620.0</c:v>
                </c:pt>
                <c:pt idx="5">
                  <c:v>15400.0</c:v>
                </c:pt>
                <c:pt idx="6">
                  <c:v>15400.0</c:v>
                </c:pt>
                <c:pt idx="7">
                  <c:v>16060.0</c:v>
                </c:pt>
                <c:pt idx="8">
                  <c:v>17160.0</c:v>
                </c:pt>
                <c:pt idx="9">
                  <c:v>17820.0</c:v>
                </c:pt>
                <c:pt idx="10">
                  <c:v>18260.0</c:v>
                </c:pt>
                <c:pt idx="11">
                  <c:v>18700.0</c:v>
                </c:pt>
                <c:pt idx="12">
                  <c:v>17600.0</c:v>
                </c:pt>
                <c:pt idx="13">
                  <c:v>18260.0</c:v>
                </c:pt>
                <c:pt idx="14">
                  <c:v>18150.0</c:v>
                </c:pt>
                <c:pt idx="15">
                  <c:v>18150.0</c:v>
                </c:pt>
                <c:pt idx="16">
                  <c:v>17710.0</c:v>
                </c:pt>
                <c:pt idx="17">
                  <c:v>17710.0</c:v>
                </c:pt>
                <c:pt idx="18">
                  <c:v>18370.0</c:v>
                </c:pt>
                <c:pt idx="19">
                  <c:v>21890.0</c:v>
                </c:pt>
                <c:pt idx="20">
                  <c:v>22220.0</c:v>
                </c:pt>
                <c:pt idx="21">
                  <c:v>21120.0</c:v>
                </c:pt>
                <c:pt idx="22">
                  <c:v>17820.0</c:v>
                </c:pt>
                <c:pt idx="23">
                  <c:v>17820.0</c:v>
                </c:pt>
              </c:numCache>
            </c:numRef>
          </c:val>
          <c:smooth val="0"/>
        </c:ser>
        <c:ser>
          <c:idx val="8"/>
          <c:order val="4"/>
          <c:tx>
            <c:strRef>
              <c:f>Julh2011!$M$5</c:f>
              <c:strCache>
                <c:ptCount val="1"/>
                <c:pt idx="0">
                  <c:v>7/Jul/2011</c:v>
                </c:pt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Julh2011!$M$7:$M$30</c:f>
              <c:numCache>
                <c:formatCode>#,##0</c:formatCode>
                <c:ptCount val="24"/>
                <c:pt idx="0">
                  <c:v>19140.0</c:v>
                </c:pt>
                <c:pt idx="1">
                  <c:v>16940.0</c:v>
                </c:pt>
                <c:pt idx="2">
                  <c:v>16500.0</c:v>
                </c:pt>
                <c:pt idx="3">
                  <c:v>16280.0</c:v>
                </c:pt>
                <c:pt idx="4">
                  <c:v>16720.0</c:v>
                </c:pt>
                <c:pt idx="5">
                  <c:v>16720.0</c:v>
                </c:pt>
                <c:pt idx="6">
                  <c:v>17490.0</c:v>
                </c:pt>
                <c:pt idx="7">
                  <c:v>20350.0</c:v>
                </c:pt>
                <c:pt idx="8">
                  <c:v>24750.0</c:v>
                </c:pt>
                <c:pt idx="9">
                  <c:v>25630.0</c:v>
                </c:pt>
                <c:pt idx="10">
                  <c:v>26125.0</c:v>
                </c:pt>
                <c:pt idx="11">
                  <c:v>26290.0</c:v>
                </c:pt>
                <c:pt idx="12">
                  <c:v>25630.0</c:v>
                </c:pt>
                <c:pt idx="13">
                  <c:v>25025.0</c:v>
                </c:pt>
                <c:pt idx="14">
                  <c:v>25850.0</c:v>
                </c:pt>
                <c:pt idx="15">
                  <c:v>26730.0</c:v>
                </c:pt>
                <c:pt idx="16">
                  <c:v>23760.0</c:v>
                </c:pt>
                <c:pt idx="17">
                  <c:v>22440.0</c:v>
                </c:pt>
                <c:pt idx="18">
                  <c:v>22110.0</c:v>
                </c:pt>
                <c:pt idx="19">
                  <c:v>25080.0</c:v>
                </c:pt>
                <c:pt idx="20">
                  <c:v>24200.0</c:v>
                </c:pt>
                <c:pt idx="21">
                  <c:v>23980.0</c:v>
                </c:pt>
                <c:pt idx="22">
                  <c:v>20460.0</c:v>
                </c:pt>
                <c:pt idx="23">
                  <c:v>18370.0</c:v>
                </c:pt>
              </c:numCache>
            </c:numRef>
          </c:val>
          <c:smooth val="0"/>
        </c:ser>
        <c:ser>
          <c:idx val="9"/>
          <c:order val="5"/>
          <c:tx>
            <c:strRef>
              <c:f>Julh2011!$N$5</c:f>
              <c:strCache>
                <c:ptCount val="1"/>
                <c:pt idx="0">
                  <c:v>8/Jul/2011</c:v>
                </c:pt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Julh2011!$N$7:$N$30</c:f>
              <c:numCache>
                <c:formatCode>#,##0</c:formatCode>
                <c:ptCount val="24"/>
                <c:pt idx="0">
                  <c:v>17160.0</c:v>
                </c:pt>
                <c:pt idx="1">
                  <c:v>16280.0</c:v>
                </c:pt>
                <c:pt idx="2">
                  <c:v>16060.0</c:v>
                </c:pt>
                <c:pt idx="3">
                  <c:v>15950.0</c:v>
                </c:pt>
                <c:pt idx="4">
                  <c:v>15950.0</c:v>
                </c:pt>
                <c:pt idx="5">
                  <c:v>16060.0</c:v>
                </c:pt>
                <c:pt idx="6">
                  <c:v>17710.0</c:v>
                </c:pt>
                <c:pt idx="7">
                  <c:v>20460.0</c:v>
                </c:pt>
                <c:pt idx="8">
                  <c:v>23650.0</c:v>
                </c:pt>
                <c:pt idx="9">
                  <c:v>24090.0</c:v>
                </c:pt>
                <c:pt idx="10">
                  <c:v>24640.0</c:v>
                </c:pt>
                <c:pt idx="11">
                  <c:v>25300.0</c:v>
                </c:pt>
                <c:pt idx="12">
                  <c:v>14080.0</c:v>
                </c:pt>
                <c:pt idx="13">
                  <c:v>16280.0</c:v>
                </c:pt>
                <c:pt idx="14">
                  <c:v>18370.0</c:v>
                </c:pt>
                <c:pt idx="15">
                  <c:v>22330.0</c:v>
                </c:pt>
                <c:pt idx="16">
                  <c:v>21670.0</c:v>
                </c:pt>
                <c:pt idx="17">
                  <c:v>20790.0</c:v>
                </c:pt>
                <c:pt idx="18">
                  <c:v>22660.0</c:v>
                </c:pt>
                <c:pt idx="19">
                  <c:v>24640.0</c:v>
                </c:pt>
                <c:pt idx="20">
                  <c:v>22330.0</c:v>
                </c:pt>
                <c:pt idx="21">
                  <c:v>19690.0</c:v>
                </c:pt>
                <c:pt idx="22">
                  <c:v>20680.0</c:v>
                </c:pt>
                <c:pt idx="23">
                  <c:v>18480.0</c:v>
                </c:pt>
              </c:numCache>
            </c:numRef>
          </c:val>
          <c:smooth val="0"/>
        </c:ser>
        <c:ser>
          <c:idx val="10"/>
          <c:order val="6"/>
          <c:tx>
            <c:strRef>
              <c:f>Julh2011!$Q$5</c:f>
              <c:strCache>
                <c:ptCount val="1"/>
                <c:pt idx="0">
                  <c:v>11/Jul/2011</c:v>
                </c:pt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Julh2011!$Q$7:$Q$30</c:f>
              <c:numCache>
                <c:formatCode>#,##0</c:formatCode>
                <c:ptCount val="24"/>
                <c:pt idx="0">
                  <c:v>16830.0</c:v>
                </c:pt>
                <c:pt idx="1">
                  <c:v>16390.0</c:v>
                </c:pt>
                <c:pt idx="2">
                  <c:v>16280.0</c:v>
                </c:pt>
                <c:pt idx="3">
                  <c:v>15840.0</c:v>
                </c:pt>
                <c:pt idx="4">
                  <c:v>15730.0</c:v>
                </c:pt>
                <c:pt idx="5">
                  <c:v>15510.0</c:v>
                </c:pt>
                <c:pt idx="6">
                  <c:v>15620.0</c:v>
                </c:pt>
                <c:pt idx="7">
                  <c:v>16060.0</c:v>
                </c:pt>
                <c:pt idx="8">
                  <c:v>17490.0</c:v>
                </c:pt>
                <c:pt idx="9">
                  <c:v>18260.0</c:v>
                </c:pt>
                <c:pt idx="10">
                  <c:v>18480.0</c:v>
                </c:pt>
                <c:pt idx="11">
                  <c:v>20130.0</c:v>
                </c:pt>
                <c:pt idx="12">
                  <c:v>19140.0</c:v>
                </c:pt>
                <c:pt idx="13">
                  <c:v>19030.0</c:v>
                </c:pt>
                <c:pt idx="14">
                  <c:v>18260.0</c:v>
                </c:pt>
                <c:pt idx="15">
                  <c:v>17820.0</c:v>
                </c:pt>
                <c:pt idx="16">
                  <c:v>17270.0</c:v>
                </c:pt>
                <c:pt idx="17">
                  <c:v>16830.0</c:v>
                </c:pt>
                <c:pt idx="18">
                  <c:v>18480.0</c:v>
                </c:pt>
                <c:pt idx="19">
                  <c:v>21450.0</c:v>
                </c:pt>
                <c:pt idx="20">
                  <c:v>22880.0</c:v>
                </c:pt>
                <c:pt idx="21">
                  <c:v>21560.0</c:v>
                </c:pt>
                <c:pt idx="22">
                  <c:v>19690.0</c:v>
                </c:pt>
                <c:pt idx="23">
                  <c:v>17820.0</c:v>
                </c:pt>
              </c:numCache>
            </c:numRef>
          </c:val>
          <c:smooth val="0"/>
        </c:ser>
        <c:ser>
          <c:idx val="11"/>
          <c:order val="7"/>
          <c:tx>
            <c:strRef>
              <c:f>Julh2011!$R$5</c:f>
              <c:strCache>
                <c:ptCount val="1"/>
                <c:pt idx="0">
                  <c:v>12/Jul/2011</c:v>
                </c:pt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Julh2011!$R$7:$R$30</c:f>
              <c:numCache>
                <c:formatCode>#,##0</c:formatCode>
                <c:ptCount val="24"/>
                <c:pt idx="0">
                  <c:v>16280.0</c:v>
                </c:pt>
                <c:pt idx="1">
                  <c:v>15840.0</c:v>
                </c:pt>
                <c:pt idx="2">
                  <c:v>15400.0</c:v>
                </c:pt>
                <c:pt idx="3">
                  <c:v>15180.0</c:v>
                </c:pt>
                <c:pt idx="4">
                  <c:v>15180.0</c:v>
                </c:pt>
                <c:pt idx="5">
                  <c:v>15620.0</c:v>
                </c:pt>
                <c:pt idx="6">
                  <c:v>16610.0</c:v>
                </c:pt>
                <c:pt idx="7">
                  <c:v>21450.0</c:v>
                </c:pt>
                <c:pt idx="8">
                  <c:v>23980.0</c:v>
                </c:pt>
                <c:pt idx="9">
                  <c:v>25300.0</c:v>
                </c:pt>
                <c:pt idx="10">
                  <c:v>25520.0</c:v>
                </c:pt>
                <c:pt idx="11">
                  <c:v>25740.0</c:v>
                </c:pt>
                <c:pt idx="12">
                  <c:v>25080.0</c:v>
                </c:pt>
                <c:pt idx="13">
                  <c:v>24640.0</c:v>
                </c:pt>
                <c:pt idx="14">
                  <c:v>24970.0</c:v>
                </c:pt>
                <c:pt idx="15">
                  <c:v>24200.0</c:v>
                </c:pt>
                <c:pt idx="16">
                  <c:v>22660.0</c:v>
                </c:pt>
                <c:pt idx="17">
                  <c:v>23210.0</c:v>
                </c:pt>
                <c:pt idx="18">
                  <c:v>22660.0</c:v>
                </c:pt>
                <c:pt idx="19">
                  <c:v>24090.0</c:v>
                </c:pt>
                <c:pt idx="20">
                  <c:v>24090.0</c:v>
                </c:pt>
                <c:pt idx="21">
                  <c:v>22550.0</c:v>
                </c:pt>
                <c:pt idx="22">
                  <c:v>20240.0</c:v>
                </c:pt>
                <c:pt idx="23">
                  <c:v>16720.0</c:v>
                </c:pt>
              </c:numCache>
            </c:numRef>
          </c:val>
          <c:smooth val="0"/>
        </c:ser>
        <c:ser>
          <c:idx val="13"/>
          <c:order val="8"/>
          <c:tx>
            <c:strRef>
              <c:f>Julh2011!$T$5</c:f>
              <c:strCache>
                <c:ptCount val="1"/>
                <c:pt idx="0">
                  <c:v>14/Jul/2011</c:v>
                </c:pt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Julh2011!$T$7:$T$30</c:f>
              <c:numCache>
                <c:formatCode>#,##0</c:formatCode>
                <c:ptCount val="24"/>
                <c:pt idx="0">
                  <c:v>17160.0</c:v>
                </c:pt>
                <c:pt idx="1">
                  <c:v>16060.0</c:v>
                </c:pt>
                <c:pt idx="2">
                  <c:v>16060.0</c:v>
                </c:pt>
                <c:pt idx="3">
                  <c:v>15840.0</c:v>
                </c:pt>
                <c:pt idx="4">
                  <c:v>16060.0</c:v>
                </c:pt>
                <c:pt idx="5">
                  <c:v>16170.0</c:v>
                </c:pt>
                <c:pt idx="6">
                  <c:v>16830.0</c:v>
                </c:pt>
                <c:pt idx="7">
                  <c:v>20570.0</c:v>
                </c:pt>
                <c:pt idx="8">
                  <c:v>24200.0</c:v>
                </c:pt>
                <c:pt idx="9">
                  <c:v>24750.0</c:v>
                </c:pt>
                <c:pt idx="10">
                  <c:v>25520.0</c:v>
                </c:pt>
                <c:pt idx="11">
                  <c:v>25740.0</c:v>
                </c:pt>
                <c:pt idx="12">
                  <c:v>24860.0</c:v>
                </c:pt>
                <c:pt idx="13">
                  <c:v>24530.0</c:v>
                </c:pt>
                <c:pt idx="14">
                  <c:v>25520.0</c:v>
                </c:pt>
                <c:pt idx="15">
                  <c:v>25410.0</c:v>
                </c:pt>
                <c:pt idx="16">
                  <c:v>23760.0</c:v>
                </c:pt>
                <c:pt idx="17">
                  <c:v>22110.0</c:v>
                </c:pt>
                <c:pt idx="18">
                  <c:v>21230.0</c:v>
                </c:pt>
                <c:pt idx="19">
                  <c:v>24530.0</c:v>
                </c:pt>
                <c:pt idx="20">
                  <c:v>23870.0</c:v>
                </c:pt>
                <c:pt idx="21">
                  <c:v>24750.0</c:v>
                </c:pt>
                <c:pt idx="22">
                  <c:v>20130.0</c:v>
                </c:pt>
                <c:pt idx="23">
                  <c:v>18370.0</c:v>
                </c:pt>
              </c:numCache>
            </c:numRef>
          </c:val>
          <c:smooth val="0"/>
        </c:ser>
        <c:ser>
          <c:idx val="14"/>
          <c:order val="9"/>
          <c:tx>
            <c:strRef>
              <c:f>Julh2011!$U$5</c:f>
              <c:strCache>
                <c:ptCount val="1"/>
                <c:pt idx="0">
                  <c:v>15/Jul/2011</c:v>
                </c:pt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Julh2011!$U$7:$U$30</c:f>
              <c:numCache>
                <c:formatCode>#,##0</c:formatCode>
                <c:ptCount val="24"/>
                <c:pt idx="0">
                  <c:v>17050.0</c:v>
                </c:pt>
                <c:pt idx="1">
                  <c:v>16390.0</c:v>
                </c:pt>
                <c:pt idx="2">
                  <c:v>15950.0</c:v>
                </c:pt>
                <c:pt idx="3">
                  <c:v>15840.0</c:v>
                </c:pt>
                <c:pt idx="4">
                  <c:v>15840.0</c:v>
                </c:pt>
                <c:pt idx="5">
                  <c:v>16280.0</c:v>
                </c:pt>
                <c:pt idx="6">
                  <c:v>17050.0</c:v>
                </c:pt>
                <c:pt idx="7">
                  <c:v>20570.0</c:v>
                </c:pt>
                <c:pt idx="8">
                  <c:v>23540.0</c:v>
                </c:pt>
                <c:pt idx="9">
                  <c:v>24723.6</c:v>
                </c:pt>
                <c:pt idx="10">
                  <c:v>24833.6</c:v>
                </c:pt>
                <c:pt idx="11">
                  <c:v>25383.6</c:v>
                </c:pt>
                <c:pt idx="12">
                  <c:v>23733.6</c:v>
                </c:pt>
                <c:pt idx="13">
                  <c:v>24833.6</c:v>
                </c:pt>
                <c:pt idx="14">
                  <c:v>24393.6</c:v>
                </c:pt>
                <c:pt idx="15">
                  <c:v>24317.7</c:v>
                </c:pt>
                <c:pt idx="16">
                  <c:v>22825.0</c:v>
                </c:pt>
                <c:pt idx="17">
                  <c:v>23045.0</c:v>
                </c:pt>
                <c:pt idx="18">
                  <c:v>21725.0</c:v>
                </c:pt>
                <c:pt idx="19">
                  <c:v>24805.0</c:v>
                </c:pt>
                <c:pt idx="20">
                  <c:v>24145.0</c:v>
                </c:pt>
                <c:pt idx="21">
                  <c:v>22825.0</c:v>
                </c:pt>
                <c:pt idx="22">
                  <c:v>21065.0</c:v>
                </c:pt>
                <c:pt idx="23">
                  <c:v>18920.0</c:v>
                </c:pt>
              </c:numCache>
            </c:numRef>
          </c:val>
          <c:smooth val="0"/>
        </c:ser>
        <c:ser>
          <c:idx val="17"/>
          <c:order val="10"/>
          <c:tx>
            <c:strRef>
              <c:f>Julh2011!$Z$5</c:f>
              <c:strCache>
                <c:ptCount val="1"/>
                <c:pt idx="0">
                  <c:v>20/Jul/2011</c:v>
                </c:pt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Julh2011!$Z$7:$Z$30</c:f>
              <c:numCache>
                <c:formatCode>#,##0</c:formatCode>
                <c:ptCount val="24"/>
                <c:pt idx="0">
                  <c:v>17270.0</c:v>
                </c:pt>
                <c:pt idx="1">
                  <c:v>16720.0</c:v>
                </c:pt>
                <c:pt idx="2">
                  <c:v>16280.0</c:v>
                </c:pt>
                <c:pt idx="3">
                  <c:v>15950.0</c:v>
                </c:pt>
                <c:pt idx="4">
                  <c:v>16060.0</c:v>
                </c:pt>
                <c:pt idx="5">
                  <c:v>16610.0</c:v>
                </c:pt>
                <c:pt idx="6">
                  <c:v>17160.0</c:v>
                </c:pt>
                <c:pt idx="7">
                  <c:v>21230.0</c:v>
                </c:pt>
                <c:pt idx="8">
                  <c:v>26620.0</c:v>
                </c:pt>
                <c:pt idx="9">
                  <c:v>25960.0</c:v>
                </c:pt>
                <c:pt idx="10">
                  <c:v>26400.0</c:v>
                </c:pt>
                <c:pt idx="11">
                  <c:v>26730.0</c:v>
                </c:pt>
                <c:pt idx="12">
                  <c:v>26400.0</c:v>
                </c:pt>
                <c:pt idx="13">
                  <c:v>25520.0</c:v>
                </c:pt>
                <c:pt idx="14">
                  <c:v>26400.0</c:v>
                </c:pt>
                <c:pt idx="15">
                  <c:v>25960.0</c:v>
                </c:pt>
                <c:pt idx="16">
                  <c:v>24530.0</c:v>
                </c:pt>
                <c:pt idx="17">
                  <c:v>23100.0</c:v>
                </c:pt>
                <c:pt idx="18">
                  <c:v>22330.0</c:v>
                </c:pt>
                <c:pt idx="19">
                  <c:v>25190.0</c:v>
                </c:pt>
                <c:pt idx="20">
                  <c:v>25190.0</c:v>
                </c:pt>
                <c:pt idx="21">
                  <c:v>23540.0</c:v>
                </c:pt>
                <c:pt idx="22">
                  <c:v>21120.0</c:v>
                </c:pt>
                <c:pt idx="23">
                  <c:v>19250.0</c:v>
                </c:pt>
              </c:numCache>
            </c:numRef>
          </c:val>
          <c:smooth val="0"/>
        </c:ser>
        <c:ser>
          <c:idx val="22"/>
          <c:order val="11"/>
          <c:tx>
            <c:strRef>
              <c:f>Julh2011!$AP$4:$AP$5</c:f>
              <c:strCache>
                <c:ptCount val="1"/>
                <c:pt idx="0">
                  <c:v>Máxima dias Semana</c:v>
                </c:pt>
              </c:strCache>
            </c:strRef>
          </c:tx>
          <c:val>
            <c:numRef>
              <c:f>Julh2011!$AP$7:$AP$30</c:f>
              <c:numCache>
                <c:formatCode>#,##0</c:formatCode>
                <c:ptCount val="24"/>
                <c:pt idx="0">
                  <c:v>19140.0</c:v>
                </c:pt>
                <c:pt idx="1">
                  <c:v>17160.0</c:v>
                </c:pt>
                <c:pt idx="2">
                  <c:v>16940.0</c:v>
                </c:pt>
                <c:pt idx="3">
                  <c:v>16720.0</c:v>
                </c:pt>
                <c:pt idx="4">
                  <c:v>16720.0</c:v>
                </c:pt>
                <c:pt idx="5">
                  <c:v>17600.0</c:v>
                </c:pt>
                <c:pt idx="6">
                  <c:v>17710.0</c:v>
                </c:pt>
                <c:pt idx="7">
                  <c:v>21670.0</c:v>
                </c:pt>
                <c:pt idx="8">
                  <c:v>26620.0</c:v>
                </c:pt>
                <c:pt idx="9">
                  <c:v>26510.0</c:v>
                </c:pt>
                <c:pt idx="10">
                  <c:v>26730.0</c:v>
                </c:pt>
                <c:pt idx="11">
                  <c:v>27940.0</c:v>
                </c:pt>
                <c:pt idx="12">
                  <c:v>26730.0</c:v>
                </c:pt>
                <c:pt idx="13">
                  <c:v>25960.0</c:v>
                </c:pt>
                <c:pt idx="14">
                  <c:v>26455.0</c:v>
                </c:pt>
                <c:pt idx="15">
                  <c:v>26730.0</c:v>
                </c:pt>
                <c:pt idx="16">
                  <c:v>25520.0</c:v>
                </c:pt>
                <c:pt idx="17">
                  <c:v>24310.0</c:v>
                </c:pt>
                <c:pt idx="18">
                  <c:v>23210.0</c:v>
                </c:pt>
                <c:pt idx="19">
                  <c:v>26510.0</c:v>
                </c:pt>
                <c:pt idx="20">
                  <c:v>25190.0</c:v>
                </c:pt>
                <c:pt idx="21">
                  <c:v>24750.0</c:v>
                </c:pt>
                <c:pt idx="22">
                  <c:v>22880.0</c:v>
                </c:pt>
                <c:pt idx="23">
                  <c:v>19360.0</c:v>
                </c:pt>
              </c:numCache>
            </c:numRef>
          </c:val>
          <c:smooth val="0"/>
        </c:ser>
        <c:ser>
          <c:idx val="24"/>
          <c:order val="12"/>
          <c:tx>
            <c:strRef>
              <c:f>Julh2011!$AH$5</c:f>
              <c:strCache>
                <c:ptCount val="1"/>
                <c:pt idx="0">
                  <c:v>28/Jul/2011</c:v>
                </c:pt>
              </c:strCache>
            </c:strRef>
          </c:tx>
          <c:val>
            <c:numRef>
              <c:f>Julh2011!$AH$7:$AH$30</c:f>
              <c:numCache>
                <c:formatCode>#,##0</c:formatCode>
                <c:ptCount val="24"/>
                <c:pt idx="0">
                  <c:v>17930.0</c:v>
                </c:pt>
                <c:pt idx="1">
                  <c:v>16940.0</c:v>
                </c:pt>
                <c:pt idx="2">
                  <c:v>16830.0</c:v>
                </c:pt>
                <c:pt idx="3">
                  <c:v>16720.0</c:v>
                </c:pt>
                <c:pt idx="4">
                  <c:v>16500.0</c:v>
                </c:pt>
                <c:pt idx="5">
                  <c:v>16830.0</c:v>
                </c:pt>
                <c:pt idx="6">
                  <c:v>17380.0</c:v>
                </c:pt>
                <c:pt idx="7">
                  <c:v>21340.0</c:v>
                </c:pt>
                <c:pt idx="8">
                  <c:v>25080.0</c:v>
                </c:pt>
                <c:pt idx="9">
                  <c:v>26510.0</c:v>
                </c:pt>
                <c:pt idx="10">
                  <c:v>26400.0</c:v>
                </c:pt>
                <c:pt idx="11">
                  <c:v>27940.0</c:v>
                </c:pt>
                <c:pt idx="12">
                  <c:v>25740.0</c:v>
                </c:pt>
                <c:pt idx="13">
                  <c:v>24530.0</c:v>
                </c:pt>
                <c:pt idx="14">
                  <c:v>23980.0</c:v>
                </c:pt>
                <c:pt idx="15">
                  <c:v>24640.0</c:v>
                </c:pt>
                <c:pt idx="16">
                  <c:v>24860.0</c:v>
                </c:pt>
                <c:pt idx="17">
                  <c:v>24310.0</c:v>
                </c:pt>
                <c:pt idx="18">
                  <c:v>22110.0</c:v>
                </c:pt>
                <c:pt idx="19">
                  <c:v>25080.0</c:v>
                </c:pt>
                <c:pt idx="20">
                  <c:v>24530.0</c:v>
                </c:pt>
                <c:pt idx="21">
                  <c:v>24310.0</c:v>
                </c:pt>
                <c:pt idx="22">
                  <c:v>20900.0</c:v>
                </c:pt>
                <c:pt idx="23">
                  <c:v>19030.0</c:v>
                </c:pt>
              </c:numCache>
            </c:numRef>
          </c:val>
          <c:smooth val="0"/>
        </c:ser>
        <c:ser>
          <c:idx val="25"/>
          <c:order val="13"/>
          <c:tx>
            <c:strRef>
              <c:f>Julh2011!$AI$5</c:f>
              <c:strCache>
                <c:ptCount val="1"/>
                <c:pt idx="0">
                  <c:v>29/Jul/2011</c:v>
                </c:pt>
              </c:strCache>
            </c:strRef>
          </c:tx>
          <c:val>
            <c:numRef>
              <c:f>Julh2011!$AI$7:$AI$30</c:f>
              <c:numCache>
                <c:formatCode>#,##0</c:formatCode>
                <c:ptCount val="24"/>
                <c:pt idx="0">
                  <c:v>17600.0</c:v>
                </c:pt>
                <c:pt idx="1">
                  <c:v>16610.0</c:v>
                </c:pt>
                <c:pt idx="2">
                  <c:v>16940.0</c:v>
                </c:pt>
                <c:pt idx="3">
                  <c:v>16280.0</c:v>
                </c:pt>
                <c:pt idx="4">
                  <c:v>15950.0</c:v>
                </c:pt>
                <c:pt idx="5">
                  <c:v>17600.0</c:v>
                </c:pt>
                <c:pt idx="6">
                  <c:v>17160.0</c:v>
                </c:pt>
                <c:pt idx="7">
                  <c:v>21010.0</c:v>
                </c:pt>
                <c:pt idx="8">
                  <c:v>25190.0</c:v>
                </c:pt>
                <c:pt idx="9">
                  <c:v>25850.0</c:v>
                </c:pt>
                <c:pt idx="10">
                  <c:v>25410.0</c:v>
                </c:pt>
                <c:pt idx="11">
                  <c:v>25960.0</c:v>
                </c:pt>
                <c:pt idx="12">
                  <c:v>25190.0</c:v>
                </c:pt>
                <c:pt idx="13">
                  <c:v>24860.0</c:v>
                </c:pt>
                <c:pt idx="14">
                  <c:v>25630.0</c:v>
                </c:pt>
                <c:pt idx="15">
                  <c:v>23650.0</c:v>
                </c:pt>
                <c:pt idx="16">
                  <c:v>25080.0</c:v>
                </c:pt>
                <c:pt idx="17">
                  <c:v>22220.0</c:v>
                </c:pt>
                <c:pt idx="18">
                  <c:v>21670.0</c:v>
                </c:pt>
                <c:pt idx="19">
                  <c:v>24640.0</c:v>
                </c:pt>
                <c:pt idx="20">
                  <c:v>24310.0</c:v>
                </c:pt>
                <c:pt idx="21">
                  <c:v>22880.0</c:v>
                </c:pt>
                <c:pt idx="22">
                  <c:v>21780.0</c:v>
                </c:pt>
                <c:pt idx="23">
                  <c:v>18260.0</c:v>
                </c:pt>
              </c:numCache>
            </c:numRef>
          </c:val>
          <c:smooth val="0"/>
        </c:ser>
        <c:ser>
          <c:idx val="26"/>
          <c:order val="14"/>
          <c:tx>
            <c:strRef>
              <c:f>Julh2011!$AL$5</c:f>
              <c:strCache>
                <c:ptCount val="1"/>
                <c:pt idx="0">
                  <c:v>1/Ago/2011</c:v>
                </c:pt>
              </c:strCache>
            </c:strRef>
          </c:tx>
          <c:val>
            <c:numRef>
              <c:f>Julh2011!$AL$7:$AL$30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6507224"/>
        <c:axId val="-2066504392"/>
      </c:lineChart>
      <c:catAx>
        <c:axId val="-2066507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66504392"/>
        <c:crosses val="autoZero"/>
        <c:auto val="1"/>
        <c:lblAlgn val="ctr"/>
        <c:lblOffset val="100"/>
        <c:noMultiLvlLbl val="0"/>
      </c:catAx>
      <c:valAx>
        <c:axId val="-20665043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650722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3" footer="0.31496062000000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-SABADOS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8"/>
          <c:order val="0"/>
          <c:tx>
            <c:strRef>
              <c:f>Julh2011!$H$5</c:f>
              <c:strCache>
                <c:ptCount val="1"/>
                <c:pt idx="0">
                  <c:v>2/Jul/2011</c:v>
                </c:pt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Julh2011!$H$7:$H$30</c:f>
              <c:numCache>
                <c:formatCode>#,##0</c:formatCode>
                <c:ptCount val="24"/>
                <c:pt idx="0">
                  <c:v>17160.0</c:v>
                </c:pt>
                <c:pt idx="1">
                  <c:v>16390.0</c:v>
                </c:pt>
                <c:pt idx="2">
                  <c:v>16060.0</c:v>
                </c:pt>
                <c:pt idx="3">
                  <c:v>15950.0</c:v>
                </c:pt>
                <c:pt idx="4">
                  <c:v>15840.0</c:v>
                </c:pt>
                <c:pt idx="5">
                  <c:v>16060.0</c:v>
                </c:pt>
                <c:pt idx="6">
                  <c:v>17270.0</c:v>
                </c:pt>
                <c:pt idx="7">
                  <c:v>20350.0</c:v>
                </c:pt>
                <c:pt idx="8">
                  <c:v>22440.0</c:v>
                </c:pt>
                <c:pt idx="9">
                  <c:v>23430.0</c:v>
                </c:pt>
                <c:pt idx="10">
                  <c:v>24200.0</c:v>
                </c:pt>
                <c:pt idx="11">
                  <c:v>24310.0</c:v>
                </c:pt>
                <c:pt idx="12">
                  <c:v>24200.0</c:v>
                </c:pt>
                <c:pt idx="13">
                  <c:v>23540.0</c:v>
                </c:pt>
                <c:pt idx="14">
                  <c:v>23980.0</c:v>
                </c:pt>
                <c:pt idx="15">
                  <c:v>23760.0</c:v>
                </c:pt>
                <c:pt idx="16">
                  <c:v>24420.0</c:v>
                </c:pt>
                <c:pt idx="17">
                  <c:v>22880.0</c:v>
                </c:pt>
                <c:pt idx="18">
                  <c:v>22330.0</c:v>
                </c:pt>
                <c:pt idx="19">
                  <c:v>24750.0</c:v>
                </c:pt>
                <c:pt idx="20">
                  <c:v>24310.0</c:v>
                </c:pt>
                <c:pt idx="21">
                  <c:v>22770.0</c:v>
                </c:pt>
                <c:pt idx="22">
                  <c:v>20460.0</c:v>
                </c:pt>
                <c:pt idx="23">
                  <c:v>19140.0</c:v>
                </c:pt>
              </c:numCache>
            </c:numRef>
          </c:val>
          <c:smooth val="0"/>
        </c:ser>
        <c:ser>
          <c:idx val="19"/>
          <c:order val="1"/>
          <c:tx>
            <c:strRef>
              <c:f>Julh2011!$O$5</c:f>
              <c:strCache>
                <c:ptCount val="1"/>
                <c:pt idx="0">
                  <c:v>9/Jul/2011</c:v>
                </c:pt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Julh2011!$O$7:$O$30</c:f>
              <c:numCache>
                <c:formatCode>#,##0</c:formatCode>
                <c:ptCount val="24"/>
                <c:pt idx="0">
                  <c:v>17160.0</c:v>
                </c:pt>
                <c:pt idx="1">
                  <c:v>16280.0</c:v>
                </c:pt>
                <c:pt idx="2">
                  <c:v>16060.0</c:v>
                </c:pt>
                <c:pt idx="3">
                  <c:v>15950.0</c:v>
                </c:pt>
                <c:pt idx="4">
                  <c:v>15730.0</c:v>
                </c:pt>
                <c:pt idx="5">
                  <c:v>16170.0</c:v>
                </c:pt>
                <c:pt idx="6">
                  <c:v>17160.0</c:v>
                </c:pt>
                <c:pt idx="7">
                  <c:v>19910.0</c:v>
                </c:pt>
                <c:pt idx="8">
                  <c:v>22440.0</c:v>
                </c:pt>
                <c:pt idx="9">
                  <c:v>24860.0</c:v>
                </c:pt>
                <c:pt idx="10">
                  <c:v>25410.0</c:v>
                </c:pt>
                <c:pt idx="11">
                  <c:v>25960.0</c:v>
                </c:pt>
                <c:pt idx="12">
                  <c:v>25190.0</c:v>
                </c:pt>
                <c:pt idx="13">
                  <c:v>24860.0</c:v>
                </c:pt>
                <c:pt idx="14">
                  <c:v>25080.0</c:v>
                </c:pt>
                <c:pt idx="15">
                  <c:v>24750.0</c:v>
                </c:pt>
                <c:pt idx="16">
                  <c:v>23210.0</c:v>
                </c:pt>
                <c:pt idx="17">
                  <c:v>22330.0</c:v>
                </c:pt>
                <c:pt idx="18">
                  <c:v>22770.0</c:v>
                </c:pt>
                <c:pt idx="19">
                  <c:v>24640.0</c:v>
                </c:pt>
                <c:pt idx="20">
                  <c:v>24200.0</c:v>
                </c:pt>
                <c:pt idx="21">
                  <c:v>0.0</c:v>
                </c:pt>
                <c:pt idx="22">
                  <c:v>3080.0</c:v>
                </c:pt>
                <c:pt idx="23">
                  <c:v>6160.000000000001</c:v>
                </c:pt>
              </c:numCache>
            </c:numRef>
          </c:val>
          <c:smooth val="0"/>
        </c:ser>
        <c:ser>
          <c:idx val="20"/>
          <c:order val="2"/>
          <c:tx>
            <c:strRef>
              <c:f>Julh2011!$V$5</c:f>
              <c:strCache>
                <c:ptCount val="1"/>
                <c:pt idx="0">
                  <c:v>16/Jul/2011</c:v>
                </c:pt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Julh2011!$V$7:$V$30</c:f>
              <c:numCache>
                <c:formatCode>#,##0</c:formatCode>
                <c:ptCount val="24"/>
                <c:pt idx="0">
                  <c:v>15510.0</c:v>
                </c:pt>
                <c:pt idx="1">
                  <c:v>17050.0</c:v>
                </c:pt>
                <c:pt idx="2">
                  <c:v>16500.0</c:v>
                </c:pt>
                <c:pt idx="3">
                  <c:v>16390.0</c:v>
                </c:pt>
                <c:pt idx="4">
                  <c:v>16170.0</c:v>
                </c:pt>
                <c:pt idx="5">
                  <c:v>16720.0</c:v>
                </c:pt>
                <c:pt idx="6">
                  <c:v>17490.0</c:v>
                </c:pt>
                <c:pt idx="7">
                  <c:v>21340.0</c:v>
                </c:pt>
                <c:pt idx="8">
                  <c:v>25520.0</c:v>
                </c:pt>
                <c:pt idx="9">
                  <c:v>26180.0</c:v>
                </c:pt>
                <c:pt idx="10">
                  <c:v>26950.0</c:v>
                </c:pt>
                <c:pt idx="11">
                  <c:v>26510.0</c:v>
                </c:pt>
                <c:pt idx="12">
                  <c:v>26620.0</c:v>
                </c:pt>
                <c:pt idx="13">
                  <c:v>24420.0</c:v>
                </c:pt>
                <c:pt idx="14">
                  <c:v>25740.0</c:v>
                </c:pt>
                <c:pt idx="15">
                  <c:v>24750.0</c:v>
                </c:pt>
                <c:pt idx="16">
                  <c:v>22990.0</c:v>
                </c:pt>
                <c:pt idx="17">
                  <c:v>24200.0</c:v>
                </c:pt>
                <c:pt idx="18">
                  <c:v>22660.0</c:v>
                </c:pt>
                <c:pt idx="19">
                  <c:v>24200.0</c:v>
                </c:pt>
                <c:pt idx="20">
                  <c:v>23760.0</c:v>
                </c:pt>
                <c:pt idx="21">
                  <c:v>24090.0</c:v>
                </c:pt>
                <c:pt idx="22">
                  <c:v>23430.0</c:v>
                </c:pt>
                <c:pt idx="23">
                  <c:v>19360.0</c:v>
                </c:pt>
              </c:numCache>
            </c:numRef>
          </c:val>
          <c:smooth val="0"/>
        </c:ser>
        <c:ser>
          <c:idx val="22"/>
          <c:order val="3"/>
          <c:tx>
            <c:strRef>
              <c:f>Julh2011!$AQ$4:$AQ$5</c:f>
              <c:strCache>
                <c:ptCount val="1"/>
                <c:pt idx="0">
                  <c:v>Máxima Sabads</c:v>
                </c:pt>
              </c:strCache>
            </c:strRef>
          </c:tx>
          <c:val>
            <c:numRef>
              <c:f>Julh2011!$AQ$7:$AQ$30</c:f>
              <c:numCache>
                <c:formatCode>#,##0</c:formatCode>
                <c:ptCount val="24"/>
                <c:pt idx="0">
                  <c:v>19800.0</c:v>
                </c:pt>
                <c:pt idx="1">
                  <c:v>17050.0</c:v>
                </c:pt>
                <c:pt idx="2">
                  <c:v>16500.0</c:v>
                </c:pt>
                <c:pt idx="3">
                  <c:v>16390.0</c:v>
                </c:pt>
                <c:pt idx="4">
                  <c:v>16170.0</c:v>
                </c:pt>
                <c:pt idx="5">
                  <c:v>18700.0</c:v>
                </c:pt>
                <c:pt idx="6">
                  <c:v>17490.0</c:v>
                </c:pt>
                <c:pt idx="7">
                  <c:v>21450.0</c:v>
                </c:pt>
                <c:pt idx="8">
                  <c:v>25520.0</c:v>
                </c:pt>
                <c:pt idx="9">
                  <c:v>26180.0</c:v>
                </c:pt>
                <c:pt idx="10">
                  <c:v>26950.0</c:v>
                </c:pt>
                <c:pt idx="11">
                  <c:v>26510.0</c:v>
                </c:pt>
                <c:pt idx="12">
                  <c:v>26620.0</c:v>
                </c:pt>
                <c:pt idx="13">
                  <c:v>24860.0</c:v>
                </c:pt>
                <c:pt idx="14">
                  <c:v>25740.0</c:v>
                </c:pt>
                <c:pt idx="15">
                  <c:v>25410.0</c:v>
                </c:pt>
                <c:pt idx="16">
                  <c:v>24420.0</c:v>
                </c:pt>
                <c:pt idx="17">
                  <c:v>24200.0</c:v>
                </c:pt>
                <c:pt idx="18">
                  <c:v>23210.0</c:v>
                </c:pt>
                <c:pt idx="19">
                  <c:v>24860.0</c:v>
                </c:pt>
                <c:pt idx="20">
                  <c:v>24530.0</c:v>
                </c:pt>
                <c:pt idx="21">
                  <c:v>24090.0</c:v>
                </c:pt>
                <c:pt idx="22">
                  <c:v>23430.0</c:v>
                </c:pt>
                <c:pt idx="23">
                  <c:v>19360.0</c:v>
                </c:pt>
              </c:numCache>
            </c:numRef>
          </c:val>
          <c:smooth val="0"/>
        </c:ser>
        <c:ser>
          <c:idx val="0"/>
          <c:order val="4"/>
          <c:tx>
            <c:strRef>
              <c:f>Julh2011!$AJ$5</c:f>
              <c:strCache>
                <c:ptCount val="1"/>
                <c:pt idx="0">
                  <c:v>30/Jul/2011</c:v>
                </c:pt>
              </c:strCache>
            </c:strRef>
          </c:tx>
          <c:val>
            <c:numRef>
              <c:f>Julh2011!$AJ$7:$AJ$30</c:f>
              <c:numCache>
                <c:formatCode>#,##0</c:formatCode>
                <c:ptCount val="24"/>
                <c:pt idx="0">
                  <c:v>17050.0</c:v>
                </c:pt>
                <c:pt idx="1">
                  <c:v>16500.0</c:v>
                </c:pt>
                <c:pt idx="2">
                  <c:v>16060.0</c:v>
                </c:pt>
                <c:pt idx="3">
                  <c:v>15840.0</c:v>
                </c:pt>
                <c:pt idx="4">
                  <c:v>15840.0</c:v>
                </c:pt>
                <c:pt idx="5">
                  <c:v>18700.0</c:v>
                </c:pt>
                <c:pt idx="6">
                  <c:v>15400.0</c:v>
                </c:pt>
                <c:pt idx="7">
                  <c:v>16940.0</c:v>
                </c:pt>
                <c:pt idx="8">
                  <c:v>19140.0</c:v>
                </c:pt>
                <c:pt idx="9">
                  <c:v>22880.0</c:v>
                </c:pt>
                <c:pt idx="10">
                  <c:v>23210.0</c:v>
                </c:pt>
                <c:pt idx="11">
                  <c:v>24090.0</c:v>
                </c:pt>
                <c:pt idx="12">
                  <c:v>24640.0</c:v>
                </c:pt>
                <c:pt idx="13">
                  <c:v>24420.0</c:v>
                </c:pt>
                <c:pt idx="14">
                  <c:v>25520.0</c:v>
                </c:pt>
                <c:pt idx="15">
                  <c:v>25410.0</c:v>
                </c:pt>
                <c:pt idx="16">
                  <c:v>24200.0</c:v>
                </c:pt>
                <c:pt idx="17">
                  <c:v>22880.0</c:v>
                </c:pt>
                <c:pt idx="18">
                  <c:v>21670.0</c:v>
                </c:pt>
                <c:pt idx="19">
                  <c:v>24530.0</c:v>
                </c:pt>
                <c:pt idx="20">
                  <c:v>24310.0</c:v>
                </c:pt>
                <c:pt idx="21">
                  <c:v>23540.0</c:v>
                </c:pt>
                <c:pt idx="22">
                  <c:v>21120.0</c:v>
                </c:pt>
                <c:pt idx="23">
                  <c:v>19030.0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6605752"/>
        <c:axId val="-2066640248"/>
      </c:lineChart>
      <c:catAx>
        <c:axId val="-2066605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66640248"/>
        <c:crosses val="autoZero"/>
        <c:auto val="1"/>
        <c:lblAlgn val="ctr"/>
        <c:lblOffset val="100"/>
        <c:noMultiLvlLbl val="0"/>
      </c:catAx>
      <c:valAx>
        <c:axId val="-20666402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66057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3" footer="0.31496062000000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-DOMINGOS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Julh2011!$B$5</c:f>
              <c:strCache>
                <c:ptCount val="1"/>
              </c:strCache>
            </c:strRef>
          </c:tx>
          <c:val>
            <c:numRef>
              <c:f>Julh2011!$B$7:$B$30</c:f>
            </c:numRef>
          </c:val>
          <c:smooth val="0"/>
        </c:ser>
        <c:ser>
          <c:idx val="18"/>
          <c:order val="1"/>
          <c:tx>
            <c:strRef>
              <c:f>Julh2011!$I$5</c:f>
              <c:strCache>
                <c:ptCount val="1"/>
                <c:pt idx="0">
                  <c:v>3/Jul/2011</c:v>
                </c:pt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Julh2011!$I$7:$I$30</c:f>
              <c:numCache>
                <c:formatCode>#,##0</c:formatCode>
                <c:ptCount val="24"/>
                <c:pt idx="0">
                  <c:v>16940.0</c:v>
                </c:pt>
                <c:pt idx="1">
                  <c:v>16390.0</c:v>
                </c:pt>
                <c:pt idx="2">
                  <c:v>16060.0</c:v>
                </c:pt>
                <c:pt idx="3">
                  <c:v>15950.0</c:v>
                </c:pt>
                <c:pt idx="4">
                  <c:v>15840.0</c:v>
                </c:pt>
                <c:pt idx="5">
                  <c:v>15730.0</c:v>
                </c:pt>
                <c:pt idx="6">
                  <c:v>15620.0</c:v>
                </c:pt>
                <c:pt idx="7">
                  <c:v>17050.0</c:v>
                </c:pt>
                <c:pt idx="8">
                  <c:v>18480.0</c:v>
                </c:pt>
                <c:pt idx="9">
                  <c:v>19800.0</c:v>
                </c:pt>
                <c:pt idx="10">
                  <c:v>20240.0</c:v>
                </c:pt>
                <c:pt idx="11">
                  <c:v>21010.0</c:v>
                </c:pt>
                <c:pt idx="12">
                  <c:v>20460.0</c:v>
                </c:pt>
                <c:pt idx="13">
                  <c:v>19910.0</c:v>
                </c:pt>
                <c:pt idx="14">
                  <c:v>19690.0</c:v>
                </c:pt>
                <c:pt idx="15">
                  <c:v>19250.0</c:v>
                </c:pt>
                <c:pt idx="16">
                  <c:v>18920.0</c:v>
                </c:pt>
                <c:pt idx="17">
                  <c:v>18700.0</c:v>
                </c:pt>
                <c:pt idx="18">
                  <c:v>20460.0</c:v>
                </c:pt>
                <c:pt idx="19">
                  <c:v>24420.0</c:v>
                </c:pt>
                <c:pt idx="20">
                  <c:v>23100.0</c:v>
                </c:pt>
                <c:pt idx="21">
                  <c:v>21615.0</c:v>
                </c:pt>
                <c:pt idx="22">
                  <c:v>19965.0</c:v>
                </c:pt>
                <c:pt idx="23">
                  <c:v>18645.0</c:v>
                </c:pt>
              </c:numCache>
            </c:numRef>
          </c:val>
          <c:smooth val="0"/>
        </c:ser>
        <c:ser>
          <c:idx val="19"/>
          <c:order val="2"/>
          <c:tx>
            <c:strRef>
              <c:f>Julh2011!$P$5</c:f>
              <c:strCache>
                <c:ptCount val="1"/>
                <c:pt idx="0">
                  <c:v>10/Jul/2011</c:v>
                </c:pt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Julh2011!$P$7:$P$30</c:f>
              <c:numCache>
                <c:formatCode>#,##0</c:formatCode>
                <c:ptCount val="24"/>
                <c:pt idx="0">
                  <c:v>16060.0</c:v>
                </c:pt>
                <c:pt idx="1">
                  <c:v>15840.0</c:v>
                </c:pt>
                <c:pt idx="2">
                  <c:v>15510.0</c:v>
                </c:pt>
                <c:pt idx="3">
                  <c:v>15180.0</c:v>
                </c:pt>
                <c:pt idx="4">
                  <c:v>14850.0</c:v>
                </c:pt>
                <c:pt idx="5">
                  <c:v>14520.0</c:v>
                </c:pt>
                <c:pt idx="6">
                  <c:v>15070.0</c:v>
                </c:pt>
                <c:pt idx="7">
                  <c:v>16170.0</c:v>
                </c:pt>
                <c:pt idx="8">
                  <c:v>18480.0</c:v>
                </c:pt>
                <c:pt idx="9">
                  <c:v>20460.0</c:v>
                </c:pt>
                <c:pt idx="10">
                  <c:v>20680.0</c:v>
                </c:pt>
                <c:pt idx="11">
                  <c:v>21120.0</c:v>
                </c:pt>
                <c:pt idx="12">
                  <c:v>21560.0</c:v>
                </c:pt>
                <c:pt idx="13">
                  <c:v>21010.0</c:v>
                </c:pt>
                <c:pt idx="14">
                  <c:v>20790.0</c:v>
                </c:pt>
                <c:pt idx="15">
                  <c:v>20240.0</c:v>
                </c:pt>
                <c:pt idx="16">
                  <c:v>19250.0</c:v>
                </c:pt>
                <c:pt idx="17">
                  <c:v>18810.0</c:v>
                </c:pt>
                <c:pt idx="18">
                  <c:v>20570.0</c:v>
                </c:pt>
                <c:pt idx="19">
                  <c:v>23210.0</c:v>
                </c:pt>
                <c:pt idx="20">
                  <c:v>23320.0</c:v>
                </c:pt>
                <c:pt idx="21">
                  <c:v>22660.0</c:v>
                </c:pt>
                <c:pt idx="22">
                  <c:v>20350.0</c:v>
                </c:pt>
                <c:pt idx="23">
                  <c:v>19030.0</c:v>
                </c:pt>
              </c:numCache>
            </c:numRef>
          </c:val>
          <c:smooth val="0"/>
        </c:ser>
        <c:ser>
          <c:idx val="20"/>
          <c:order val="3"/>
          <c:tx>
            <c:strRef>
              <c:f>Julh2011!$W$5</c:f>
              <c:strCache>
                <c:ptCount val="1"/>
                <c:pt idx="0">
                  <c:v>17/Jul/2011</c:v>
                </c:pt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Julh2011!$W$7:$W$30</c:f>
              <c:numCache>
                <c:formatCode>#,##0</c:formatCode>
                <c:ptCount val="24"/>
                <c:pt idx="0">
                  <c:v>16940.0</c:v>
                </c:pt>
                <c:pt idx="1">
                  <c:v>16720.0</c:v>
                </c:pt>
                <c:pt idx="2">
                  <c:v>15950.0</c:v>
                </c:pt>
                <c:pt idx="3">
                  <c:v>15840.0</c:v>
                </c:pt>
                <c:pt idx="4">
                  <c:v>15730.0</c:v>
                </c:pt>
                <c:pt idx="5">
                  <c:v>15950.0</c:v>
                </c:pt>
                <c:pt idx="6">
                  <c:v>15840.0</c:v>
                </c:pt>
                <c:pt idx="7">
                  <c:v>17160.0</c:v>
                </c:pt>
                <c:pt idx="8">
                  <c:v>20680.0</c:v>
                </c:pt>
                <c:pt idx="9">
                  <c:v>20570.0</c:v>
                </c:pt>
                <c:pt idx="10">
                  <c:v>18590.0</c:v>
                </c:pt>
                <c:pt idx="11">
                  <c:v>20240.0</c:v>
                </c:pt>
                <c:pt idx="12">
                  <c:v>20130.0</c:v>
                </c:pt>
                <c:pt idx="13">
                  <c:v>19360.0</c:v>
                </c:pt>
                <c:pt idx="14">
                  <c:v>19030.0</c:v>
                </c:pt>
                <c:pt idx="15">
                  <c:v>18370.0</c:v>
                </c:pt>
                <c:pt idx="16">
                  <c:v>18260.0</c:v>
                </c:pt>
                <c:pt idx="17">
                  <c:v>18810.0</c:v>
                </c:pt>
                <c:pt idx="18">
                  <c:v>19140.0</c:v>
                </c:pt>
                <c:pt idx="19">
                  <c:v>22660.0</c:v>
                </c:pt>
                <c:pt idx="20">
                  <c:v>22990.0</c:v>
                </c:pt>
                <c:pt idx="21">
                  <c:v>21780.0</c:v>
                </c:pt>
                <c:pt idx="22">
                  <c:v>19470.0</c:v>
                </c:pt>
                <c:pt idx="23">
                  <c:v>18370.0</c:v>
                </c:pt>
              </c:numCache>
            </c:numRef>
          </c:val>
          <c:smooth val="0"/>
        </c:ser>
        <c:ser>
          <c:idx val="21"/>
          <c:order val="4"/>
          <c:tx>
            <c:strRef>
              <c:f>Julh2011!$AD$5</c:f>
              <c:strCache>
                <c:ptCount val="1"/>
                <c:pt idx="0">
                  <c:v>24/Jul/2011</c:v>
                </c:pt>
              </c:strCache>
            </c:strRef>
          </c:tx>
          <c:cat>
            <c:strRef>
              <c:f>Julh2011!$A$7:$A$30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Julh2011!$AD$7:$AD$30</c:f>
              <c:numCache>
                <c:formatCode>#,##0</c:formatCode>
                <c:ptCount val="24"/>
                <c:pt idx="0">
                  <c:v>17930.0</c:v>
                </c:pt>
                <c:pt idx="1">
                  <c:v>16940.0</c:v>
                </c:pt>
                <c:pt idx="2">
                  <c:v>16280.0</c:v>
                </c:pt>
                <c:pt idx="3">
                  <c:v>16060.0</c:v>
                </c:pt>
                <c:pt idx="4">
                  <c:v>16170.0</c:v>
                </c:pt>
                <c:pt idx="5">
                  <c:v>16170.0</c:v>
                </c:pt>
                <c:pt idx="6">
                  <c:v>16060.0</c:v>
                </c:pt>
                <c:pt idx="7">
                  <c:v>16941.1</c:v>
                </c:pt>
                <c:pt idx="8">
                  <c:v>19030.0</c:v>
                </c:pt>
                <c:pt idx="9">
                  <c:v>20130.0</c:v>
                </c:pt>
                <c:pt idx="10">
                  <c:v>20240.0</c:v>
                </c:pt>
                <c:pt idx="11">
                  <c:v>20570.0</c:v>
                </c:pt>
                <c:pt idx="12">
                  <c:v>20570.0</c:v>
                </c:pt>
                <c:pt idx="13">
                  <c:v>20680.0</c:v>
                </c:pt>
                <c:pt idx="14">
                  <c:v>20020.0</c:v>
                </c:pt>
                <c:pt idx="15">
                  <c:v>19800.0</c:v>
                </c:pt>
                <c:pt idx="16">
                  <c:v>19250.0</c:v>
                </c:pt>
                <c:pt idx="17">
                  <c:v>19140.0</c:v>
                </c:pt>
                <c:pt idx="18">
                  <c:v>19363.3</c:v>
                </c:pt>
                <c:pt idx="19">
                  <c:v>23210.0</c:v>
                </c:pt>
                <c:pt idx="20">
                  <c:v>22880.0</c:v>
                </c:pt>
                <c:pt idx="21">
                  <c:v>22000.0</c:v>
                </c:pt>
                <c:pt idx="22">
                  <c:v>20460.0</c:v>
                </c:pt>
                <c:pt idx="23">
                  <c:v>20570.0</c:v>
                </c:pt>
              </c:numCache>
            </c:numRef>
          </c:val>
          <c:smooth val="0"/>
        </c:ser>
        <c:ser>
          <c:idx val="22"/>
          <c:order val="5"/>
          <c:tx>
            <c:strRef>
              <c:f>Julh2011!$AR$4:$AR$5</c:f>
              <c:strCache>
                <c:ptCount val="1"/>
                <c:pt idx="0">
                  <c:v>Máxima Domingos</c:v>
                </c:pt>
              </c:strCache>
            </c:strRef>
          </c:tx>
          <c:val>
            <c:numRef>
              <c:f>Julh2011!$AR$7:$AR$30</c:f>
              <c:numCache>
                <c:formatCode>#,##0</c:formatCode>
                <c:ptCount val="24"/>
                <c:pt idx="0">
                  <c:v>17930.0</c:v>
                </c:pt>
                <c:pt idx="1">
                  <c:v>17270.0</c:v>
                </c:pt>
                <c:pt idx="2">
                  <c:v>16720.0</c:v>
                </c:pt>
                <c:pt idx="3">
                  <c:v>16170.0</c:v>
                </c:pt>
                <c:pt idx="4">
                  <c:v>16170.0</c:v>
                </c:pt>
                <c:pt idx="5">
                  <c:v>16170.0</c:v>
                </c:pt>
                <c:pt idx="6">
                  <c:v>16390.0</c:v>
                </c:pt>
                <c:pt idx="7">
                  <c:v>17930.0</c:v>
                </c:pt>
                <c:pt idx="8">
                  <c:v>21010.0</c:v>
                </c:pt>
                <c:pt idx="9">
                  <c:v>20570.0</c:v>
                </c:pt>
                <c:pt idx="10">
                  <c:v>20680.0</c:v>
                </c:pt>
                <c:pt idx="11">
                  <c:v>21120.0</c:v>
                </c:pt>
                <c:pt idx="12">
                  <c:v>21560.0</c:v>
                </c:pt>
                <c:pt idx="13">
                  <c:v>21010.0</c:v>
                </c:pt>
                <c:pt idx="14">
                  <c:v>20790.0</c:v>
                </c:pt>
                <c:pt idx="15">
                  <c:v>20240.0</c:v>
                </c:pt>
                <c:pt idx="16">
                  <c:v>19360.0</c:v>
                </c:pt>
                <c:pt idx="17">
                  <c:v>19140.0</c:v>
                </c:pt>
                <c:pt idx="18">
                  <c:v>20570.0</c:v>
                </c:pt>
                <c:pt idx="19">
                  <c:v>24420.0</c:v>
                </c:pt>
                <c:pt idx="20">
                  <c:v>23430.0</c:v>
                </c:pt>
                <c:pt idx="21">
                  <c:v>22660.0</c:v>
                </c:pt>
                <c:pt idx="22">
                  <c:v>22330.0</c:v>
                </c:pt>
                <c:pt idx="23">
                  <c:v>20570.0</c:v>
                </c:pt>
              </c:numCache>
            </c:numRef>
          </c:val>
          <c:smooth val="0"/>
        </c:ser>
        <c:ser>
          <c:idx val="1"/>
          <c:order val="6"/>
          <c:tx>
            <c:strRef>
              <c:f>Julh2011!$AK$5</c:f>
              <c:strCache>
                <c:ptCount val="1"/>
                <c:pt idx="0">
                  <c:v>31/Jul/2011</c:v>
                </c:pt>
              </c:strCache>
            </c:strRef>
          </c:tx>
          <c:val>
            <c:numRef>
              <c:f>Julh2011!$AK$7:$AK$30</c:f>
              <c:numCache>
                <c:formatCode>#,##0</c:formatCode>
                <c:ptCount val="24"/>
                <c:pt idx="0">
                  <c:v>17930.0</c:v>
                </c:pt>
                <c:pt idx="1">
                  <c:v>17270.0</c:v>
                </c:pt>
                <c:pt idx="2">
                  <c:v>16720.0</c:v>
                </c:pt>
                <c:pt idx="3">
                  <c:v>16170.0</c:v>
                </c:pt>
                <c:pt idx="4">
                  <c:v>16170.0</c:v>
                </c:pt>
                <c:pt idx="5">
                  <c:v>16170.0</c:v>
                </c:pt>
                <c:pt idx="6">
                  <c:v>16390.0</c:v>
                </c:pt>
                <c:pt idx="7">
                  <c:v>17930.0</c:v>
                </c:pt>
                <c:pt idx="8">
                  <c:v>21010.0</c:v>
                </c:pt>
                <c:pt idx="9">
                  <c:v>20460.0</c:v>
                </c:pt>
                <c:pt idx="10">
                  <c:v>20570.0</c:v>
                </c:pt>
                <c:pt idx="11">
                  <c:v>21010.0</c:v>
                </c:pt>
                <c:pt idx="12">
                  <c:v>19800.0</c:v>
                </c:pt>
                <c:pt idx="13">
                  <c:v>19140.0</c:v>
                </c:pt>
                <c:pt idx="14">
                  <c:v>18480.0</c:v>
                </c:pt>
                <c:pt idx="15">
                  <c:v>18040.0</c:v>
                </c:pt>
                <c:pt idx="16">
                  <c:v>19360.0</c:v>
                </c:pt>
                <c:pt idx="17">
                  <c:v>18920.0</c:v>
                </c:pt>
                <c:pt idx="18">
                  <c:v>19690.0</c:v>
                </c:pt>
                <c:pt idx="19">
                  <c:v>23760.0</c:v>
                </c:pt>
                <c:pt idx="20">
                  <c:v>23430.0</c:v>
                </c:pt>
                <c:pt idx="21">
                  <c:v>22550.0</c:v>
                </c:pt>
                <c:pt idx="22">
                  <c:v>22330.0</c:v>
                </c:pt>
                <c:pt idx="23">
                  <c:v>19690.0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6670984"/>
        <c:axId val="-2066667944"/>
      </c:lineChart>
      <c:catAx>
        <c:axId val="-2066670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66667944"/>
        <c:crosses val="autoZero"/>
        <c:auto val="1"/>
        <c:lblAlgn val="ctr"/>
        <c:lblOffset val="100"/>
        <c:noMultiLvlLbl val="0"/>
      </c:catAx>
      <c:valAx>
        <c:axId val="-20666679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6670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3" footer="0.31496062000000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Diagrama de Carga- DIAS DE SEMANA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Agosto2011!$C$5</c:f>
              <c:strCache>
                <c:ptCount val="1"/>
                <c:pt idx="0">
                  <c:v>1/Ago/2011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Agosto2011!$C$7:$C$30</c:f>
              <c:numCache>
                <c:formatCode>#,##0</c:formatCode>
                <c:ptCount val="24"/>
                <c:pt idx="0">
                  <c:v>17600.0</c:v>
                </c:pt>
                <c:pt idx="1">
                  <c:v>17270.0</c:v>
                </c:pt>
                <c:pt idx="2">
                  <c:v>16720.0</c:v>
                </c:pt>
                <c:pt idx="3">
                  <c:v>16610.0</c:v>
                </c:pt>
                <c:pt idx="4">
                  <c:v>16500.0</c:v>
                </c:pt>
                <c:pt idx="5">
                  <c:v>16390.0</c:v>
                </c:pt>
                <c:pt idx="6">
                  <c:v>15950.0</c:v>
                </c:pt>
                <c:pt idx="7">
                  <c:v>16610.0</c:v>
                </c:pt>
                <c:pt idx="8">
                  <c:v>18260.0</c:v>
                </c:pt>
                <c:pt idx="9">
                  <c:v>18700.0</c:v>
                </c:pt>
                <c:pt idx="10">
                  <c:v>19140.0</c:v>
                </c:pt>
                <c:pt idx="11">
                  <c:v>20900.0</c:v>
                </c:pt>
                <c:pt idx="12">
                  <c:v>20020.0</c:v>
                </c:pt>
                <c:pt idx="13">
                  <c:v>19690.0</c:v>
                </c:pt>
                <c:pt idx="14">
                  <c:v>19140.0</c:v>
                </c:pt>
                <c:pt idx="15">
                  <c:v>18700.0</c:v>
                </c:pt>
                <c:pt idx="16">
                  <c:v>18590.0</c:v>
                </c:pt>
                <c:pt idx="17">
                  <c:v>18590.0</c:v>
                </c:pt>
                <c:pt idx="18">
                  <c:v>19470.0</c:v>
                </c:pt>
                <c:pt idx="19">
                  <c:v>23100.0</c:v>
                </c:pt>
                <c:pt idx="20">
                  <c:v>23210.0</c:v>
                </c:pt>
                <c:pt idx="21">
                  <c:v>21780.0</c:v>
                </c:pt>
                <c:pt idx="22">
                  <c:v>20350.0</c:v>
                </c:pt>
                <c:pt idx="23">
                  <c:v>19030.0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Agosto2011!$D$5</c:f>
              <c:strCache>
                <c:ptCount val="1"/>
                <c:pt idx="0">
                  <c:v>2/Ago/2011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Agosto2011!$D$7:$D$30</c:f>
              <c:numCache>
                <c:formatCode>#,##0</c:formatCode>
                <c:ptCount val="24"/>
                <c:pt idx="0">
                  <c:v>17600.0</c:v>
                </c:pt>
                <c:pt idx="1">
                  <c:v>16830.0</c:v>
                </c:pt>
                <c:pt idx="2">
                  <c:v>16390.0</c:v>
                </c:pt>
                <c:pt idx="3">
                  <c:v>16280.0</c:v>
                </c:pt>
                <c:pt idx="4">
                  <c:v>16060.0</c:v>
                </c:pt>
                <c:pt idx="5">
                  <c:v>16610.0</c:v>
                </c:pt>
                <c:pt idx="6">
                  <c:v>17050.0</c:v>
                </c:pt>
                <c:pt idx="7">
                  <c:v>20790.0</c:v>
                </c:pt>
                <c:pt idx="8">
                  <c:v>25190.0</c:v>
                </c:pt>
                <c:pt idx="9">
                  <c:v>26070.0</c:v>
                </c:pt>
                <c:pt idx="10">
                  <c:v>26400.0</c:v>
                </c:pt>
                <c:pt idx="11">
                  <c:v>26840.0</c:v>
                </c:pt>
                <c:pt idx="12">
                  <c:v>26070.0</c:v>
                </c:pt>
                <c:pt idx="13">
                  <c:v>26070.0</c:v>
                </c:pt>
                <c:pt idx="14">
                  <c:v>26510.0</c:v>
                </c:pt>
                <c:pt idx="15">
                  <c:v>25740.0</c:v>
                </c:pt>
                <c:pt idx="16">
                  <c:v>24530.0</c:v>
                </c:pt>
                <c:pt idx="17">
                  <c:v>22110.0</c:v>
                </c:pt>
                <c:pt idx="18">
                  <c:v>22110.0</c:v>
                </c:pt>
                <c:pt idx="19">
                  <c:v>24860.0</c:v>
                </c:pt>
                <c:pt idx="20">
                  <c:v>24640.0</c:v>
                </c:pt>
                <c:pt idx="21">
                  <c:v>23760.0</c:v>
                </c:pt>
                <c:pt idx="22">
                  <c:v>21780.0</c:v>
                </c:pt>
                <c:pt idx="23">
                  <c:v>19690.0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Agosto2011!$E$5</c:f>
              <c:strCache>
                <c:ptCount val="1"/>
                <c:pt idx="0">
                  <c:v>3/Ago/2011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Agosto2011!$E$7:$E$30</c:f>
              <c:numCache>
                <c:formatCode>#,##0</c:formatCode>
                <c:ptCount val="24"/>
                <c:pt idx="0">
                  <c:v>18260.0</c:v>
                </c:pt>
                <c:pt idx="1">
                  <c:v>17050.0</c:v>
                </c:pt>
                <c:pt idx="2">
                  <c:v>16720.0</c:v>
                </c:pt>
                <c:pt idx="3">
                  <c:v>16610.0</c:v>
                </c:pt>
                <c:pt idx="4">
                  <c:v>16500.0</c:v>
                </c:pt>
                <c:pt idx="5">
                  <c:v>16720.0</c:v>
                </c:pt>
                <c:pt idx="6">
                  <c:v>17380.0</c:v>
                </c:pt>
                <c:pt idx="7">
                  <c:v>20350.0</c:v>
                </c:pt>
                <c:pt idx="8">
                  <c:v>23870.0</c:v>
                </c:pt>
                <c:pt idx="9">
                  <c:v>25630.0</c:v>
                </c:pt>
                <c:pt idx="10">
                  <c:v>23980.0</c:v>
                </c:pt>
                <c:pt idx="11">
                  <c:v>20460.0</c:v>
                </c:pt>
                <c:pt idx="12">
                  <c:v>21340.0</c:v>
                </c:pt>
                <c:pt idx="13">
                  <c:v>18920.0</c:v>
                </c:pt>
                <c:pt idx="14">
                  <c:v>24970.0</c:v>
                </c:pt>
                <c:pt idx="15">
                  <c:v>23760.0</c:v>
                </c:pt>
                <c:pt idx="16">
                  <c:v>21120.0</c:v>
                </c:pt>
                <c:pt idx="17">
                  <c:v>22220.0</c:v>
                </c:pt>
                <c:pt idx="18">
                  <c:v>21670.0</c:v>
                </c:pt>
                <c:pt idx="19">
                  <c:v>24750.0</c:v>
                </c:pt>
                <c:pt idx="20">
                  <c:v>24420.0</c:v>
                </c:pt>
                <c:pt idx="21">
                  <c:v>19580.0</c:v>
                </c:pt>
                <c:pt idx="22">
                  <c:v>18700.0</c:v>
                </c:pt>
                <c:pt idx="23">
                  <c:v>18150.0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Agosto2011!$F$5</c:f>
              <c:strCache>
                <c:ptCount val="1"/>
                <c:pt idx="0">
                  <c:v>4/Ago/2011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Agosto2011!$F$7:$F$30</c:f>
              <c:numCache>
                <c:formatCode>#,##0</c:formatCode>
                <c:ptCount val="24"/>
                <c:pt idx="0">
                  <c:v>18040.0</c:v>
                </c:pt>
                <c:pt idx="1">
                  <c:v>17270.0</c:v>
                </c:pt>
                <c:pt idx="2">
                  <c:v>17050.0</c:v>
                </c:pt>
                <c:pt idx="3">
                  <c:v>16830.0</c:v>
                </c:pt>
                <c:pt idx="4">
                  <c:v>16720.0</c:v>
                </c:pt>
                <c:pt idx="5">
                  <c:v>17160.0</c:v>
                </c:pt>
                <c:pt idx="6">
                  <c:v>17820.0</c:v>
                </c:pt>
                <c:pt idx="7">
                  <c:v>17820.0</c:v>
                </c:pt>
                <c:pt idx="8">
                  <c:v>20900.0</c:v>
                </c:pt>
                <c:pt idx="9">
                  <c:v>21670.0</c:v>
                </c:pt>
                <c:pt idx="10">
                  <c:v>21780.0</c:v>
                </c:pt>
                <c:pt idx="11">
                  <c:v>22550.0</c:v>
                </c:pt>
                <c:pt idx="12">
                  <c:v>24970.0</c:v>
                </c:pt>
                <c:pt idx="13">
                  <c:v>24420.0</c:v>
                </c:pt>
                <c:pt idx="14">
                  <c:v>24970.0</c:v>
                </c:pt>
                <c:pt idx="15">
                  <c:v>24750.0</c:v>
                </c:pt>
                <c:pt idx="16">
                  <c:v>23320.0</c:v>
                </c:pt>
                <c:pt idx="17">
                  <c:v>22000.0</c:v>
                </c:pt>
                <c:pt idx="18">
                  <c:v>22110.0</c:v>
                </c:pt>
                <c:pt idx="19">
                  <c:v>24860.0</c:v>
                </c:pt>
                <c:pt idx="20">
                  <c:v>24530.0</c:v>
                </c:pt>
                <c:pt idx="21">
                  <c:v>23540.0</c:v>
                </c:pt>
                <c:pt idx="22">
                  <c:v>20570.0</c:v>
                </c:pt>
                <c:pt idx="23">
                  <c:v>18260.0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Agosto2011!$G$5</c:f>
              <c:strCache>
                <c:ptCount val="1"/>
                <c:pt idx="0">
                  <c:v>5/Ago/2011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Agosto2011!$G$7:$G$30</c:f>
              <c:numCache>
                <c:formatCode>#,##0</c:formatCode>
                <c:ptCount val="24"/>
                <c:pt idx="0">
                  <c:v>18590.0</c:v>
                </c:pt>
                <c:pt idx="1">
                  <c:v>11880.0</c:v>
                </c:pt>
                <c:pt idx="2">
                  <c:v>15400.0</c:v>
                </c:pt>
                <c:pt idx="3">
                  <c:v>15950.0</c:v>
                </c:pt>
                <c:pt idx="4">
                  <c:v>0.0</c:v>
                </c:pt>
                <c:pt idx="5">
                  <c:v>1210.0</c:v>
                </c:pt>
                <c:pt idx="6">
                  <c:v>2420.0</c:v>
                </c:pt>
                <c:pt idx="7">
                  <c:v>2310.0</c:v>
                </c:pt>
                <c:pt idx="8">
                  <c:v>17160.0</c:v>
                </c:pt>
                <c:pt idx="9">
                  <c:v>20790.0</c:v>
                </c:pt>
                <c:pt idx="10">
                  <c:v>22220.0</c:v>
                </c:pt>
                <c:pt idx="11">
                  <c:v>21450.0</c:v>
                </c:pt>
                <c:pt idx="12">
                  <c:v>21340.0</c:v>
                </c:pt>
                <c:pt idx="13">
                  <c:v>21670.0</c:v>
                </c:pt>
                <c:pt idx="14">
                  <c:v>22880.0</c:v>
                </c:pt>
                <c:pt idx="15">
                  <c:v>22770.0</c:v>
                </c:pt>
                <c:pt idx="16">
                  <c:v>20570.0</c:v>
                </c:pt>
                <c:pt idx="17">
                  <c:v>19470.0</c:v>
                </c:pt>
                <c:pt idx="18">
                  <c:v>19140.0</c:v>
                </c:pt>
                <c:pt idx="19">
                  <c:v>23430.0</c:v>
                </c:pt>
                <c:pt idx="20">
                  <c:v>22990.0</c:v>
                </c:pt>
                <c:pt idx="21">
                  <c:v>21780.0</c:v>
                </c:pt>
                <c:pt idx="22">
                  <c:v>21670.0</c:v>
                </c:pt>
                <c:pt idx="23">
                  <c:v>16720.0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Agosto2011!$J$5</c:f>
              <c:strCache>
                <c:ptCount val="1"/>
                <c:pt idx="0">
                  <c:v>8/Ago/2011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Agosto2011!$J$7:$J$30</c:f>
              <c:numCache>
                <c:formatCode>#,##0</c:formatCode>
                <c:ptCount val="24"/>
                <c:pt idx="0">
                  <c:v>16720.0</c:v>
                </c:pt>
                <c:pt idx="1">
                  <c:v>15840.0</c:v>
                </c:pt>
                <c:pt idx="2">
                  <c:v>15620.0</c:v>
                </c:pt>
                <c:pt idx="3">
                  <c:v>15290.0</c:v>
                </c:pt>
                <c:pt idx="4">
                  <c:v>15620.0</c:v>
                </c:pt>
                <c:pt idx="5">
                  <c:v>15620.0</c:v>
                </c:pt>
                <c:pt idx="6">
                  <c:v>16500.0</c:v>
                </c:pt>
                <c:pt idx="7">
                  <c:v>20020.0</c:v>
                </c:pt>
                <c:pt idx="8">
                  <c:v>23980.0</c:v>
                </c:pt>
                <c:pt idx="9">
                  <c:v>25520.0</c:v>
                </c:pt>
                <c:pt idx="10">
                  <c:v>25520.0</c:v>
                </c:pt>
                <c:pt idx="11">
                  <c:v>25520.0</c:v>
                </c:pt>
                <c:pt idx="12">
                  <c:v>24420.0</c:v>
                </c:pt>
                <c:pt idx="13">
                  <c:v>24970.0</c:v>
                </c:pt>
                <c:pt idx="14">
                  <c:v>24860.0</c:v>
                </c:pt>
                <c:pt idx="15">
                  <c:v>24310.0</c:v>
                </c:pt>
                <c:pt idx="16">
                  <c:v>23320.0</c:v>
                </c:pt>
                <c:pt idx="17">
                  <c:v>20570.0</c:v>
                </c:pt>
                <c:pt idx="18">
                  <c:v>21890.0</c:v>
                </c:pt>
                <c:pt idx="19">
                  <c:v>24420.0</c:v>
                </c:pt>
                <c:pt idx="20">
                  <c:v>24090.0</c:v>
                </c:pt>
                <c:pt idx="21">
                  <c:v>22880.0</c:v>
                </c:pt>
                <c:pt idx="22">
                  <c:v>20460.0</c:v>
                </c:pt>
                <c:pt idx="23">
                  <c:v>18810.0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Agosto2011!$K$5</c:f>
              <c:strCache>
                <c:ptCount val="1"/>
                <c:pt idx="0">
                  <c:v>9/Ago/2011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Agosto2011!$K$7:$K$30</c:f>
              <c:numCache>
                <c:formatCode>#,##0</c:formatCode>
                <c:ptCount val="24"/>
                <c:pt idx="0">
                  <c:v>16720.0</c:v>
                </c:pt>
                <c:pt idx="1">
                  <c:v>15840.0</c:v>
                </c:pt>
                <c:pt idx="2">
                  <c:v>15620.0</c:v>
                </c:pt>
                <c:pt idx="3">
                  <c:v>15290.0</c:v>
                </c:pt>
                <c:pt idx="4">
                  <c:v>15620.0</c:v>
                </c:pt>
                <c:pt idx="5">
                  <c:v>15620.0</c:v>
                </c:pt>
                <c:pt idx="6">
                  <c:v>16500.0</c:v>
                </c:pt>
                <c:pt idx="7">
                  <c:v>20020.0</c:v>
                </c:pt>
                <c:pt idx="8">
                  <c:v>23980.0</c:v>
                </c:pt>
                <c:pt idx="9">
                  <c:v>25520.0</c:v>
                </c:pt>
                <c:pt idx="10">
                  <c:v>25520.0</c:v>
                </c:pt>
                <c:pt idx="11">
                  <c:v>25520.0</c:v>
                </c:pt>
                <c:pt idx="12">
                  <c:v>24420.0</c:v>
                </c:pt>
                <c:pt idx="13">
                  <c:v>24970.0</c:v>
                </c:pt>
                <c:pt idx="14">
                  <c:v>24860.0</c:v>
                </c:pt>
                <c:pt idx="15">
                  <c:v>24310.0</c:v>
                </c:pt>
                <c:pt idx="16">
                  <c:v>23320.0</c:v>
                </c:pt>
                <c:pt idx="17">
                  <c:v>20570.0</c:v>
                </c:pt>
                <c:pt idx="18">
                  <c:v>21890.0</c:v>
                </c:pt>
                <c:pt idx="19">
                  <c:v>24420.0</c:v>
                </c:pt>
                <c:pt idx="20">
                  <c:v>24090.0</c:v>
                </c:pt>
                <c:pt idx="21">
                  <c:v>22880.0</c:v>
                </c:pt>
                <c:pt idx="22">
                  <c:v>20460.0</c:v>
                </c:pt>
                <c:pt idx="23">
                  <c:v>18810.0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Agosto2011!$L$5</c:f>
              <c:strCache>
                <c:ptCount val="1"/>
                <c:pt idx="0">
                  <c:v>10/Ago/2011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Agosto2011!$L$7:$L$30</c:f>
              <c:numCache>
                <c:formatCode>#,##0</c:formatCode>
                <c:ptCount val="24"/>
                <c:pt idx="0">
                  <c:v>17050.0</c:v>
                </c:pt>
                <c:pt idx="1">
                  <c:v>16170.0</c:v>
                </c:pt>
                <c:pt idx="2">
                  <c:v>15950.0</c:v>
                </c:pt>
                <c:pt idx="3">
                  <c:v>15620.0</c:v>
                </c:pt>
                <c:pt idx="4">
                  <c:v>15620.0</c:v>
                </c:pt>
                <c:pt idx="5">
                  <c:v>15730.0</c:v>
                </c:pt>
                <c:pt idx="6">
                  <c:v>16390.0</c:v>
                </c:pt>
                <c:pt idx="7">
                  <c:v>20350.0</c:v>
                </c:pt>
                <c:pt idx="8">
                  <c:v>23870.0</c:v>
                </c:pt>
                <c:pt idx="9">
                  <c:v>25740.0</c:v>
                </c:pt>
                <c:pt idx="10">
                  <c:v>24530.0</c:v>
                </c:pt>
                <c:pt idx="11">
                  <c:v>24530.0</c:v>
                </c:pt>
                <c:pt idx="12">
                  <c:v>23980.0</c:v>
                </c:pt>
                <c:pt idx="13">
                  <c:v>23760.0</c:v>
                </c:pt>
                <c:pt idx="14">
                  <c:v>24750.0</c:v>
                </c:pt>
                <c:pt idx="15">
                  <c:v>23760.0</c:v>
                </c:pt>
                <c:pt idx="16">
                  <c:v>23320.0</c:v>
                </c:pt>
                <c:pt idx="17">
                  <c:v>21670.0</c:v>
                </c:pt>
                <c:pt idx="18">
                  <c:v>21010.0</c:v>
                </c:pt>
                <c:pt idx="19">
                  <c:v>23980.0</c:v>
                </c:pt>
                <c:pt idx="20">
                  <c:v>24200.0</c:v>
                </c:pt>
                <c:pt idx="21">
                  <c:v>22440.0</c:v>
                </c:pt>
                <c:pt idx="22">
                  <c:v>19140.0</c:v>
                </c:pt>
                <c:pt idx="23">
                  <c:v>18260.0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Agosto2011!$M$5</c:f>
              <c:strCache>
                <c:ptCount val="1"/>
                <c:pt idx="0">
                  <c:v>11/Ago/2011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Agosto2011!$M$7:$M$30</c:f>
              <c:numCache>
                <c:formatCode>#,##0</c:formatCode>
                <c:ptCount val="24"/>
                <c:pt idx="0">
                  <c:v>16720.0</c:v>
                </c:pt>
                <c:pt idx="1">
                  <c:v>15950.0</c:v>
                </c:pt>
                <c:pt idx="2">
                  <c:v>15620.0</c:v>
                </c:pt>
                <c:pt idx="3">
                  <c:v>15620.0</c:v>
                </c:pt>
                <c:pt idx="4">
                  <c:v>15400.0</c:v>
                </c:pt>
                <c:pt idx="5">
                  <c:v>15070.0</c:v>
                </c:pt>
                <c:pt idx="6">
                  <c:v>16720.0</c:v>
                </c:pt>
                <c:pt idx="7">
                  <c:v>20680.0</c:v>
                </c:pt>
                <c:pt idx="8">
                  <c:v>23100.0</c:v>
                </c:pt>
                <c:pt idx="9">
                  <c:v>23760.0</c:v>
                </c:pt>
                <c:pt idx="10">
                  <c:v>24310.0</c:v>
                </c:pt>
                <c:pt idx="11">
                  <c:v>24640.0</c:v>
                </c:pt>
                <c:pt idx="12">
                  <c:v>24530.0</c:v>
                </c:pt>
                <c:pt idx="13">
                  <c:v>22880.0</c:v>
                </c:pt>
                <c:pt idx="14">
                  <c:v>23870.0</c:v>
                </c:pt>
                <c:pt idx="15">
                  <c:v>23650.0</c:v>
                </c:pt>
                <c:pt idx="16">
                  <c:v>22110.0</c:v>
                </c:pt>
                <c:pt idx="17">
                  <c:v>20790.0</c:v>
                </c:pt>
                <c:pt idx="18">
                  <c:v>22000.0</c:v>
                </c:pt>
                <c:pt idx="19">
                  <c:v>24860.0</c:v>
                </c:pt>
                <c:pt idx="20">
                  <c:v>24200.0</c:v>
                </c:pt>
                <c:pt idx="21">
                  <c:v>22330.0</c:v>
                </c:pt>
                <c:pt idx="22">
                  <c:v>20680.0</c:v>
                </c:pt>
                <c:pt idx="23">
                  <c:v>18590.0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Agosto2011!$N$5</c:f>
              <c:strCache>
                <c:ptCount val="1"/>
                <c:pt idx="0">
                  <c:v>12/Ago/2011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Agosto2011!$N$7:$N$30</c:f>
              <c:numCache>
                <c:formatCode>#,##0</c:formatCode>
                <c:ptCount val="24"/>
                <c:pt idx="0">
                  <c:v>17160.0</c:v>
                </c:pt>
                <c:pt idx="1">
                  <c:v>16610.0</c:v>
                </c:pt>
                <c:pt idx="2">
                  <c:v>15840.0</c:v>
                </c:pt>
                <c:pt idx="3">
                  <c:v>15730.0</c:v>
                </c:pt>
                <c:pt idx="4">
                  <c:v>15730.0</c:v>
                </c:pt>
                <c:pt idx="5">
                  <c:v>15950.0</c:v>
                </c:pt>
                <c:pt idx="6">
                  <c:v>16610.0</c:v>
                </c:pt>
                <c:pt idx="7">
                  <c:v>20020.0</c:v>
                </c:pt>
                <c:pt idx="8">
                  <c:v>24200.0</c:v>
                </c:pt>
                <c:pt idx="9">
                  <c:v>25410.0</c:v>
                </c:pt>
                <c:pt idx="10">
                  <c:v>25740.0</c:v>
                </c:pt>
                <c:pt idx="11">
                  <c:v>13970.0</c:v>
                </c:pt>
                <c:pt idx="12">
                  <c:v>15070.0</c:v>
                </c:pt>
                <c:pt idx="13">
                  <c:v>15070.0</c:v>
                </c:pt>
                <c:pt idx="14">
                  <c:v>17270.0</c:v>
                </c:pt>
                <c:pt idx="15">
                  <c:v>18150.0</c:v>
                </c:pt>
                <c:pt idx="16">
                  <c:v>17710.0</c:v>
                </c:pt>
                <c:pt idx="17">
                  <c:v>16390.0</c:v>
                </c:pt>
                <c:pt idx="18">
                  <c:v>22880.0</c:v>
                </c:pt>
                <c:pt idx="19">
                  <c:v>25410.0</c:v>
                </c:pt>
                <c:pt idx="20">
                  <c:v>24530.0</c:v>
                </c:pt>
                <c:pt idx="21">
                  <c:v>23210.0</c:v>
                </c:pt>
                <c:pt idx="22">
                  <c:v>21010.0</c:v>
                </c:pt>
                <c:pt idx="23">
                  <c:v>18700.0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Agosto2011!$Q$5</c:f>
              <c:strCache>
                <c:ptCount val="1"/>
                <c:pt idx="0">
                  <c:v>15/Ago/2011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Agosto2011!$Q$7:$Q$30</c:f>
              <c:numCache>
                <c:formatCode>#,##0</c:formatCode>
                <c:ptCount val="24"/>
                <c:pt idx="0">
                  <c:v>17820.0</c:v>
                </c:pt>
                <c:pt idx="1">
                  <c:v>17160.0</c:v>
                </c:pt>
                <c:pt idx="2">
                  <c:v>16830.0</c:v>
                </c:pt>
                <c:pt idx="3">
                  <c:v>16500.0</c:v>
                </c:pt>
                <c:pt idx="4">
                  <c:v>17380.0</c:v>
                </c:pt>
                <c:pt idx="5">
                  <c:v>12540.0</c:v>
                </c:pt>
                <c:pt idx="6">
                  <c:v>12210.0</c:v>
                </c:pt>
                <c:pt idx="7">
                  <c:v>11880.0</c:v>
                </c:pt>
                <c:pt idx="8">
                  <c:v>10450.0</c:v>
                </c:pt>
                <c:pt idx="9">
                  <c:v>11110.0</c:v>
                </c:pt>
                <c:pt idx="10">
                  <c:v>9900.0</c:v>
                </c:pt>
                <c:pt idx="11">
                  <c:v>10560.0</c:v>
                </c:pt>
                <c:pt idx="12">
                  <c:v>12320.0</c:v>
                </c:pt>
                <c:pt idx="13">
                  <c:v>12210.0</c:v>
                </c:pt>
                <c:pt idx="14">
                  <c:v>14300.0</c:v>
                </c:pt>
                <c:pt idx="15">
                  <c:v>16390.0</c:v>
                </c:pt>
                <c:pt idx="16">
                  <c:v>18480.0</c:v>
                </c:pt>
                <c:pt idx="17">
                  <c:v>18810.0</c:v>
                </c:pt>
                <c:pt idx="18">
                  <c:v>19910.0</c:v>
                </c:pt>
                <c:pt idx="19">
                  <c:v>22550.0</c:v>
                </c:pt>
                <c:pt idx="20">
                  <c:v>22990.0</c:v>
                </c:pt>
                <c:pt idx="21">
                  <c:v>22220.0</c:v>
                </c:pt>
                <c:pt idx="22">
                  <c:v>20350.0</c:v>
                </c:pt>
                <c:pt idx="23">
                  <c:v>18700.0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Agosto2011!$R$5</c:f>
              <c:strCache>
                <c:ptCount val="1"/>
                <c:pt idx="0">
                  <c:v>16/Ago/2011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Agosto2011!$R$7:$R$30</c:f>
              <c:numCache>
                <c:formatCode>#,##0</c:formatCode>
                <c:ptCount val="24"/>
                <c:pt idx="0">
                  <c:v>16280.0</c:v>
                </c:pt>
                <c:pt idx="1">
                  <c:v>16610.0</c:v>
                </c:pt>
                <c:pt idx="2">
                  <c:v>16280.0</c:v>
                </c:pt>
                <c:pt idx="3">
                  <c:v>17160.0</c:v>
                </c:pt>
                <c:pt idx="4">
                  <c:v>15730.0</c:v>
                </c:pt>
                <c:pt idx="5">
                  <c:v>16280.0</c:v>
                </c:pt>
                <c:pt idx="6">
                  <c:v>16940.0</c:v>
                </c:pt>
                <c:pt idx="7">
                  <c:v>19800.0</c:v>
                </c:pt>
                <c:pt idx="8">
                  <c:v>14960.0</c:v>
                </c:pt>
                <c:pt idx="9">
                  <c:v>6270.000000000001</c:v>
                </c:pt>
                <c:pt idx="10">
                  <c:v>6600.000000000001</c:v>
                </c:pt>
                <c:pt idx="11">
                  <c:v>10780.0</c:v>
                </c:pt>
                <c:pt idx="12">
                  <c:v>11000.0</c:v>
                </c:pt>
                <c:pt idx="13">
                  <c:v>13420.0</c:v>
                </c:pt>
                <c:pt idx="14">
                  <c:v>17160.0</c:v>
                </c:pt>
                <c:pt idx="15">
                  <c:v>19690.0</c:v>
                </c:pt>
                <c:pt idx="16">
                  <c:v>19800.0</c:v>
                </c:pt>
                <c:pt idx="17">
                  <c:v>21450.0</c:v>
                </c:pt>
                <c:pt idx="18">
                  <c:v>22330.0</c:v>
                </c:pt>
                <c:pt idx="19">
                  <c:v>990.0000000000001</c:v>
                </c:pt>
                <c:pt idx="20">
                  <c:v>8800.0</c:v>
                </c:pt>
                <c:pt idx="21">
                  <c:v>21450.0</c:v>
                </c:pt>
                <c:pt idx="22">
                  <c:v>21340.0</c:v>
                </c:pt>
                <c:pt idx="23">
                  <c:v>19360.0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Agosto2011!$S$5</c:f>
              <c:strCache>
                <c:ptCount val="1"/>
                <c:pt idx="0">
                  <c:v>17/Ago/2011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Agosto2011!$S$7:$S$30</c:f>
              <c:numCache>
                <c:formatCode>#,##0</c:formatCode>
                <c:ptCount val="24"/>
                <c:pt idx="0">
                  <c:v>18150.0</c:v>
                </c:pt>
                <c:pt idx="1">
                  <c:v>17160.0</c:v>
                </c:pt>
                <c:pt idx="2">
                  <c:v>14300.0</c:v>
                </c:pt>
                <c:pt idx="3">
                  <c:v>14410.0</c:v>
                </c:pt>
                <c:pt idx="4">
                  <c:v>12980.0</c:v>
                </c:pt>
                <c:pt idx="5">
                  <c:v>11220.0</c:v>
                </c:pt>
                <c:pt idx="6">
                  <c:v>17820.0</c:v>
                </c:pt>
                <c:pt idx="7">
                  <c:v>15620.0</c:v>
                </c:pt>
                <c:pt idx="8">
                  <c:v>21670.0</c:v>
                </c:pt>
                <c:pt idx="9">
                  <c:v>24420.0</c:v>
                </c:pt>
                <c:pt idx="10">
                  <c:v>27280.0</c:v>
                </c:pt>
                <c:pt idx="11">
                  <c:v>24750.0</c:v>
                </c:pt>
                <c:pt idx="12">
                  <c:v>21890.0</c:v>
                </c:pt>
                <c:pt idx="13">
                  <c:v>23650.0</c:v>
                </c:pt>
                <c:pt idx="14">
                  <c:v>23980.0</c:v>
                </c:pt>
                <c:pt idx="15">
                  <c:v>23925.0</c:v>
                </c:pt>
                <c:pt idx="16">
                  <c:v>23210.0</c:v>
                </c:pt>
                <c:pt idx="17">
                  <c:v>23430.0</c:v>
                </c:pt>
                <c:pt idx="18">
                  <c:v>25080.0</c:v>
                </c:pt>
                <c:pt idx="19">
                  <c:v>26510.0</c:v>
                </c:pt>
                <c:pt idx="20">
                  <c:v>24310.0</c:v>
                </c:pt>
                <c:pt idx="21">
                  <c:v>22550.0</c:v>
                </c:pt>
                <c:pt idx="22">
                  <c:v>21670.0</c:v>
                </c:pt>
                <c:pt idx="23">
                  <c:v>18480.0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Agosto2011!$T$5</c:f>
              <c:strCache>
                <c:ptCount val="1"/>
                <c:pt idx="0">
                  <c:v>18/Ago/2011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Agosto2011!$T$7:$T$30</c:f>
              <c:numCache>
                <c:formatCode>#,##0</c:formatCode>
                <c:ptCount val="24"/>
                <c:pt idx="0">
                  <c:v>17380.0</c:v>
                </c:pt>
                <c:pt idx="1">
                  <c:v>16720.0</c:v>
                </c:pt>
                <c:pt idx="2">
                  <c:v>16500.0</c:v>
                </c:pt>
                <c:pt idx="3">
                  <c:v>15840.0</c:v>
                </c:pt>
                <c:pt idx="4">
                  <c:v>15620.0</c:v>
                </c:pt>
                <c:pt idx="5">
                  <c:v>16060.0</c:v>
                </c:pt>
                <c:pt idx="6">
                  <c:v>16280.0</c:v>
                </c:pt>
                <c:pt idx="7">
                  <c:v>19140.0</c:v>
                </c:pt>
                <c:pt idx="8">
                  <c:v>24200.0</c:v>
                </c:pt>
                <c:pt idx="9">
                  <c:v>24750.0</c:v>
                </c:pt>
                <c:pt idx="10">
                  <c:v>25520.0</c:v>
                </c:pt>
                <c:pt idx="11">
                  <c:v>25410.0</c:v>
                </c:pt>
                <c:pt idx="12">
                  <c:v>25080.0</c:v>
                </c:pt>
                <c:pt idx="13">
                  <c:v>24420.0</c:v>
                </c:pt>
                <c:pt idx="14">
                  <c:v>24860.0</c:v>
                </c:pt>
                <c:pt idx="15">
                  <c:v>22660.0</c:v>
                </c:pt>
                <c:pt idx="16">
                  <c:v>21560.0</c:v>
                </c:pt>
                <c:pt idx="17">
                  <c:v>20570.0</c:v>
                </c:pt>
                <c:pt idx="18">
                  <c:v>25740.0</c:v>
                </c:pt>
                <c:pt idx="19">
                  <c:v>23760.0</c:v>
                </c:pt>
                <c:pt idx="20">
                  <c:v>20130.0</c:v>
                </c:pt>
                <c:pt idx="21">
                  <c:v>18700.0</c:v>
                </c:pt>
                <c:pt idx="22">
                  <c:v>19360.0</c:v>
                </c:pt>
                <c:pt idx="23">
                  <c:v>19250.0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Agosto2011!$U$5</c:f>
              <c:strCache>
                <c:ptCount val="1"/>
                <c:pt idx="0">
                  <c:v>19/Ago/2011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Agosto2011!$U$7:$U$30</c:f>
              <c:numCache>
                <c:formatCode>#,##0</c:formatCode>
                <c:ptCount val="24"/>
                <c:pt idx="0">
                  <c:v>17490.0</c:v>
                </c:pt>
                <c:pt idx="1">
                  <c:v>16720.0</c:v>
                </c:pt>
                <c:pt idx="2">
                  <c:v>16390.0</c:v>
                </c:pt>
                <c:pt idx="3">
                  <c:v>16280.0</c:v>
                </c:pt>
                <c:pt idx="4">
                  <c:v>16280.0</c:v>
                </c:pt>
                <c:pt idx="5">
                  <c:v>16170.0</c:v>
                </c:pt>
                <c:pt idx="6">
                  <c:v>17050.0</c:v>
                </c:pt>
                <c:pt idx="7">
                  <c:v>17160.0</c:v>
                </c:pt>
                <c:pt idx="8">
                  <c:v>24310.0</c:v>
                </c:pt>
                <c:pt idx="9">
                  <c:v>25410.0</c:v>
                </c:pt>
                <c:pt idx="10">
                  <c:v>25410.0</c:v>
                </c:pt>
                <c:pt idx="11">
                  <c:v>25740.0</c:v>
                </c:pt>
                <c:pt idx="12">
                  <c:v>25300.0</c:v>
                </c:pt>
                <c:pt idx="13">
                  <c:v>24860.0</c:v>
                </c:pt>
                <c:pt idx="14">
                  <c:v>25190.0</c:v>
                </c:pt>
                <c:pt idx="15">
                  <c:v>25190.0</c:v>
                </c:pt>
                <c:pt idx="16">
                  <c:v>23650.0</c:v>
                </c:pt>
                <c:pt idx="17">
                  <c:v>21890.0</c:v>
                </c:pt>
                <c:pt idx="18">
                  <c:v>21780.0</c:v>
                </c:pt>
                <c:pt idx="19">
                  <c:v>25080.0</c:v>
                </c:pt>
                <c:pt idx="20">
                  <c:v>24750.0</c:v>
                </c:pt>
                <c:pt idx="21">
                  <c:v>23430.0</c:v>
                </c:pt>
                <c:pt idx="22">
                  <c:v>21230.0</c:v>
                </c:pt>
                <c:pt idx="23">
                  <c:v>17600.0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Agosto2011!$X$5</c:f>
              <c:strCache>
                <c:ptCount val="1"/>
                <c:pt idx="0">
                  <c:v>22/Ago/2011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Agosto2011!$X$7:$X$30</c:f>
              <c:numCache>
                <c:formatCode>#,##0</c:formatCode>
                <c:ptCount val="24"/>
                <c:pt idx="0">
                  <c:v>15180.0</c:v>
                </c:pt>
                <c:pt idx="1">
                  <c:v>16060.0</c:v>
                </c:pt>
                <c:pt idx="2">
                  <c:v>15840.0</c:v>
                </c:pt>
                <c:pt idx="3">
                  <c:v>15620.0</c:v>
                </c:pt>
                <c:pt idx="4">
                  <c:v>15400.0</c:v>
                </c:pt>
                <c:pt idx="5">
                  <c:v>15180.0</c:v>
                </c:pt>
                <c:pt idx="6">
                  <c:v>15070.0</c:v>
                </c:pt>
                <c:pt idx="7">
                  <c:v>16060.0</c:v>
                </c:pt>
                <c:pt idx="8">
                  <c:v>17380.0</c:v>
                </c:pt>
                <c:pt idx="9">
                  <c:v>18040.0</c:v>
                </c:pt>
                <c:pt idx="10">
                  <c:v>18260.0</c:v>
                </c:pt>
                <c:pt idx="11">
                  <c:v>19030.0</c:v>
                </c:pt>
                <c:pt idx="12">
                  <c:v>19690.0</c:v>
                </c:pt>
                <c:pt idx="13">
                  <c:v>19030.0</c:v>
                </c:pt>
                <c:pt idx="14">
                  <c:v>18810.0</c:v>
                </c:pt>
                <c:pt idx="15">
                  <c:v>22880.0</c:v>
                </c:pt>
                <c:pt idx="16">
                  <c:v>18370.0</c:v>
                </c:pt>
                <c:pt idx="17">
                  <c:v>18150.0</c:v>
                </c:pt>
                <c:pt idx="18">
                  <c:v>19470.0</c:v>
                </c:pt>
                <c:pt idx="19">
                  <c:v>22330.0</c:v>
                </c:pt>
                <c:pt idx="20">
                  <c:v>22330.0</c:v>
                </c:pt>
                <c:pt idx="21">
                  <c:v>21670.0</c:v>
                </c:pt>
                <c:pt idx="22">
                  <c:v>20020.0</c:v>
                </c:pt>
                <c:pt idx="23">
                  <c:v>18370.0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Agosto2011!$Y$5</c:f>
              <c:strCache>
                <c:ptCount val="1"/>
                <c:pt idx="0">
                  <c:v>23/Ago/2011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Agosto2011!$Y$7:$Y$30</c:f>
              <c:numCache>
                <c:formatCode>#,##0</c:formatCode>
                <c:ptCount val="24"/>
                <c:pt idx="0">
                  <c:v>18370.0</c:v>
                </c:pt>
                <c:pt idx="1">
                  <c:v>16280.0</c:v>
                </c:pt>
                <c:pt idx="2">
                  <c:v>15730.0</c:v>
                </c:pt>
                <c:pt idx="3">
                  <c:v>15620.0</c:v>
                </c:pt>
                <c:pt idx="4">
                  <c:v>15620.0</c:v>
                </c:pt>
                <c:pt idx="5">
                  <c:v>15840.0</c:v>
                </c:pt>
                <c:pt idx="6">
                  <c:v>16500.0</c:v>
                </c:pt>
                <c:pt idx="7">
                  <c:v>19580.0</c:v>
                </c:pt>
                <c:pt idx="8">
                  <c:v>24860.0</c:v>
                </c:pt>
                <c:pt idx="9">
                  <c:v>24420.0</c:v>
                </c:pt>
                <c:pt idx="10">
                  <c:v>26290.0</c:v>
                </c:pt>
                <c:pt idx="11">
                  <c:v>25630.0</c:v>
                </c:pt>
                <c:pt idx="12">
                  <c:v>25300.0</c:v>
                </c:pt>
                <c:pt idx="13">
                  <c:v>24640.0</c:v>
                </c:pt>
                <c:pt idx="14">
                  <c:v>25300.0</c:v>
                </c:pt>
                <c:pt idx="15">
                  <c:v>24860.0</c:v>
                </c:pt>
                <c:pt idx="16">
                  <c:v>23430.0</c:v>
                </c:pt>
                <c:pt idx="17">
                  <c:v>22000.0</c:v>
                </c:pt>
                <c:pt idx="18">
                  <c:v>22660.0</c:v>
                </c:pt>
                <c:pt idx="19">
                  <c:v>24530.0</c:v>
                </c:pt>
                <c:pt idx="20">
                  <c:v>24200.0</c:v>
                </c:pt>
                <c:pt idx="21">
                  <c:v>22990.0</c:v>
                </c:pt>
                <c:pt idx="22">
                  <c:v>21010.0</c:v>
                </c:pt>
                <c:pt idx="23">
                  <c:v>18480.0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Agosto2011!$Z$5</c:f>
              <c:strCache>
                <c:ptCount val="1"/>
                <c:pt idx="0">
                  <c:v>24/Ago/2011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Agosto2011!$Z$7:$Z$30</c:f>
              <c:numCache>
                <c:formatCode>#,##0</c:formatCode>
                <c:ptCount val="24"/>
                <c:pt idx="0">
                  <c:v>17160.0</c:v>
                </c:pt>
                <c:pt idx="1">
                  <c:v>16720.0</c:v>
                </c:pt>
                <c:pt idx="2">
                  <c:v>16280.0</c:v>
                </c:pt>
                <c:pt idx="3">
                  <c:v>16170.0</c:v>
                </c:pt>
                <c:pt idx="4">
                  <c:v>16170.0</c:v>
                </c:pt>
                <c:pt idx="5">
                  <c:v>16610.0</c:v>
                </c:pt>
                <c:pt idx="6">
                  <c:v>16610.0</c:v>
                </c:pt>
                <c:pt idx="7">
                  <c:v>19690.0</c:v>
                </c:pt>
                <c:pt idx="8">
                  <c:v>25190.0</c:v>
                </c:pt>
                <c:pt idx="9">
                  <c:v>24970.0</c:v>
                </c:pt>
                <c:pt idx="10">
                  <c:v>20295.0</c:v>
                </c:pt>
                <c:pt idx="11">
                  <c:v>21560.0</c:v>
                </c:pt>
                <c:pt idx="12">
                  <c:v>21615.0</c:v>
                </c:pt>
                <c:pt idx="13">
                  <c:v>17600.0</c:v>
                </c:pt>
                <c:pt idx="14">
                  <c:v>21670.0</c:v>
                </c:pt>
                <c:pt idx="15">
                  <c:v>21780.0</c:v>
                </c:pt>
                <c:pt idx="16">
                  <c:v>22000.0</c:v>
                </c:pt>
                <c:pt idx="17">
                  <c:v>21010.0</c:v>
                </c:pt>
                <c:pt idx="18">
                  <c:v>21560.0</c:v>
                </c:pt>
                <c:pt idx="19">
                  <c:v>23980.0</c:v>
                </c:pt>
                <c:pt idx="20">
                  <c:v>23430.0</c:v>
                </c:pt>
                <c:pt idx="21">
                  <c:v>21010.0</c:v>
                </c:pt>
                <c:pt idx="22">
                  <c:v>19800.0</c:v>
                </c:pt>
                <c:pt idx="23">
                  <c:v>18040.0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Agosto2011!$AA$5</c:f>
              <c:strCache>
                <c:ptCount val="1"/>
                <c:pt idx="0">
                  <c:v>25/Ago/2011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Agosto2011!$AA$7:$AA$30</c:f>
              <c:numCache>
                <c:formatCode>#,##0</c:formatCode>
                <c:ptCount val="24"/>
                <c:pt idx="0">
                  <c:v>17820.0</c:v>
                </c:pt>
                <c:pt idx="1">
                  <c:v>16060.0</c:v>
                </c:pt>
                <c:pt idx="2">
                  <c:v>15840.0</c:v>
                </c:pt>
                <c:pt idx="3">
                  <c:v>15620.0</c:v>
                </c:pt>
                <c:pt idx="4">
                  <c:v>15620.0</c:v>
                </c:pt>
                <c:pt idx="5">
                  <c:v>15840.0</c:v>
                </c:pt>
                <c:pt idx="6">
                  <c:v>16830.0</c:v>
                </c:pt>
                <c:pt idx="7">
                  <c:v>19800.0</c:v>
                </c:pt>
                <c:pt idx="8">
                  <c:v>22055.0</c:v>
                </c:pt>
                <c:pt idx="9">
                  <c:v>23210.0</c:v>
                </c:pt>
                <c:pt idx="10">
                  <c:v>23210.0</c:v>
                </c:pt>
                <c:pt idx="11">
                  <c:v>23430.0</c:v>
                </c:pt>
                <c:pt idx="12">
                  <c:v>23540.0</c:v>
                </c:pt>
                <c:pt idx="13">
                  <c:v>23870.0</c:v>
                </c:pt>
                <c:pt idx="14">
                  <c:v>24640.0</c:v>
                </c:pt>
                <c:pt idx="15">
                  <c:v>24475.0</c:v>
                </c:pt>
                <c:pt idx="16">
                  <c:v>23430.0</c:v>
                </c:pt>
                <c:pt idx="17">
                  <c:v>21890.0</c:v>
                </c:pt>
                <c:pt idx="18">
                  <c:v>22550.0</c:v>
                </c:pt>
                <c:pt idx="19">
                  <c:v>25080.0</c:v>
                </c:pt>
                <c:pt idx="20">
                  <c:v>24420.0</c:v>
                </c:pt>
                <c:pt idx="21">
                  <c:v>22880.0</c:v>
                </c:pt>
                <c:pt idx="22">
                  <c:v>20900.0</c:v>
                </c:pt>
                <c:pt idx="23">
                  <c:v>18700.0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Agosto2011!$AB$5</c:f>
              <c:strCache>
                <c:ptCount val="1"/>
                <c:pt idx="0">
                  <c:v>26/Ago/2011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Agosto2011!$AB$7:$AB$30</c:f>
              <c:numCache>
                <c:formatCode>#,##0</c:formatCode>
                <c:ptCount val="24"/>
                <c:pt idx="0">
                  <c:v>17930.0</c:v>
                </c:pt>
                <c:pt idx="1">
                  <c:v>0.0</c:v>
                </c:pt>
                <c:pt idx="2">
                  <c:v>3080.0</c:v>
                </c:pt>
                <c:pt idx="3">
                  <c:v>6050.000000000001</c:v>
                </c:pt>
                <c:pt idx="4">
                  <c:v>12980.0</c:v>
                </c:pt>
                <c:pt idx="5">
                  <c:v>15510.0</c:v>
                </c:pt>
                <c:pt idx="6">
                  <c:v>15620.0</c:v>
                </c:pt>
                <c:pt idx="7">
                  <c:v>19470.0</c:v>
                </c:pt>
                <c:pt idx="8">
                  <c:v>25300.0</c:v>
                </c:pt>
                <c:pt idx="9">
                  <c:v>24640.0</c:v>
                </c:pt>
                <c:pt idx="10">
                  <c:v>25300.0</c:v>
                </c:pt>
                <c:pt idx="11">
                  <c:v>25630.0</c:v>
                </c:pt>
                <c:pt idx="12">
                  <c:v>24750.0</c:v>
                </c:pt>
                <c:pt idx="13">
                  <c:v>24310.0</c:v>
                </c:pt>
                <c:pt idx="14">
                  <c:v>24640.0</c:v>
                </c:pt>
                <c:pt idx="15">
                  <c:v>24310.0</c:v>
                </c:pt>
                <c:pt idx="16">
                  <c:v>22880.0</c:v>
                </c:pt>
                <c:pt idx="17">
                  <c:v>22000.0</c:v>
                </c:pt>
                <c:pt idx="18">
                  <c:v>22660.0</c:v>
                </c:pt>
                <c:pt idx="19">
                  <c:v>24530.0</c:v>
                </c:pt>
                <c:pt idx="20">
                  <c:v>24090.0</c:v>
                </c:pt>
                <c:pt idx="21">
                  <c:v>23210.0</c:v>
                </c:pt>
                <c:pt idx="22">
                  <c:v>20680.0</c:v>
                </c:pt>
                <c:pt idx="23">
                  <c:v>18700.0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Agosto2011!$AE$5</c:f>
              <c:strCache>
                <c:ptCount val="1"/>
                <c:pt idx="0">
                  <c:v>29/Ago/2011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Agosto2011!$AE$7:$AE$30</c:f>
              <c:numCache>
                <c:formatCode>#,##0</c:formatCode>
                <c:ptCount val="24"/>
                <c:pt idx="0">
                  <c:v>18260.0</c:v>
                </c:pt>
                <c:pt idx="1">
                  <c:v>16830.0</c:v>
                </c:pt>
                <c:pt idx="2">
                  <c:v>16610.0</c:v>
                </c:pt>
                <c:pt idx="3">
                  <c:v>16500.0</c:v>
                </c:pt>
                <c:pt idx="4">
                  <c:v>16500.0</c:v>
                </c:pt>
                <c:pt idx="5">
                  <c:v>16280.0</c:v>
                </c:pt>
                <c:pt idx="6">
                  <c:v>15840.0</c:v>
                </c:pt>
                <c:pt idx="7">
                  <c:v>16500.0</c:v>
                </c:pt>
                <c:pt idx="8">
                  <c:v>18040.0</c:v>
                </c:pt>
                <c:pt idx="9">
                  <c:v>18700.0</c:v>
                </c:pt>
                <c:pt idx="10">
                  <c:v>19030.0</c:v>
                </c:pt>
                <c:pt idx="11">
                  <c:v>19690.0</c:v>
                </c:pt>
                <c:pt idx="12">
                  <c:v>21230.0</c:v>
                </c:pt>
                <c:pt idx="13">
                  <c:v>19910.0</c:v>
                </c:pt>
                <c:pt idx="14">
                  <c:v>19360.0</c:v>
                </c:pt>
                <c:pt idx="15">
                  <c:v>18920.0</c:v>
                </c:pt>
                <c:pt idx="16">
                  <c:v>18590.0</c:v>
                </c:pt>
                <c:pt idx="17">
                  <c:v>18590.0</c:v>
                </c:pt>
                <c:pt idx="18">
                  <c:v>20790.0</c:v>
                </c:pt>
                <c:pt idx="19">
                  <c:v>23100.0</c:v>
                </c:pt>
                <c:pt idx="20">
                  <c:v>23100.0</c:v>
                </c:pt>
                <c:pt idx="21">
                  <c:v>22550.0</c:v>
                </c:pt>
                <c:pt idx="22">
                  <c:v>20460.0</c:v>
                </c:pt>
                <c:pt idx="23">
                  <c:v>19030.0</c:v>
                </c:pt>
              </c:numCache>
            </c:numRef>
          </c:val>
          <c:smooth val="0"/>
        </c:ser>
        <c:ser>
          <c:idx val="23"/>
          <c:order val="21"/>
          <c:tx>
            <c:strRef>
              <c:f>Agosto2011!$AG$5</c:f>
              <c:strCache>
                <c:ptCount val="1"/>
                <c:pt idx="0">
                  <c:v>31/Ago/2011</c:v>
                </c:pt>
              </c:strCache>
            </c:strRef>
          </c:tx>
          <c:val>
            <c:numRef>
              <c:f>Agosto2011!$AG$7:$AG$30</c:f>
              <c:numCache>
                <c:formatCode>#,##0</c:formatCode>
                <c:ptCount val="24"/>
                <c:pt idx="0">
                  <c:v>18150.0</c:v>
                </c:pt>
                <c:pt idx="1">
                  <c:v>17270.0</c:v>
                </c:pt>
                <c:pt idx="2">
                  <c:v>17050.0</c:v>
                </c:pt>
                <c:pt idx="3">
                  <c:v>16720.0</c:v>
                </c:pt>
                <c:pt idx="4">
                  <c:v>16390.0</c:v>
                </c:pt>
                <c:pt idx="5">
                  <c:v>16830.0</c:v>
                </c:pt>
                <c:pt idx="6">
                  <c:v>17710.0</c:v>
                </c:pt>
                <c:pt idx="7">
                  <c:v>21230.0</c:v>
                </c:pt>
                <c:pt idx="8">
                  <c:v>25850.0</c:v>
                </c:pt>
                <c:pt idx="9">
                  <c:v>26400.0</c:v>
                </c:pt>
                <c:pt idx="10">
                  <c:v>26400.0</c:v>
                </c:pt>
                <c:pt idx="11">
                  <c:v>26070.0</c:v>
                </c:pt>
                <c:pt idx="12">
                  <c:v>24530.0</c:v>
                </c:pt>
                <c:pt idx="13">
                  <c:v>25410.0</c:v>
                </c:pt>
                <c:pt idx="14">
                  <c:v>25850.0</c:v>
                </c:pt>
                <c:pt idx="15">
                  <c:v>25960.0</c:v>
                </c:pt>
                <c:pt idx="16">
                  <c:v>24090.0</c:v>
                </c:pt>
                <c:pt idx="17">
                  <c:v>23540.0</c:v>
                </c:pt>
                <c:pt idx="18">
                  <c:v>22550.0</c:v>
                </c:pt>
                <c:pt idx="19">
                  <c:v>25080.0</c:v>
                </c:pt>
                <c:pt idx="20">
                  <c:v>24420.0</c:v>
                </c:pt>
                <c:pt idx="21">
                  <c:v>23320.0</c:v>
                </c:pt>
                <c:pt idx="22">
                  <c:v>21230.0</c:v>
                </c:pt>
                <c:pt idx="23">
                  <c:v>19360.0</c:v>
                </c:pt>
              </c:numCache>
            </c:numRef>
          </c:val>
          <c:smooth val="0"/>
        </c:ser>
        <c:ser>
          <c:idx val="21"/>
          <c:order val="22"/>
          <c:tx>
            <c:strRef>
              <c:f>Agosto2011!$AF$5</c:f>
              <c:strCache>
                <c:ptCount val="1"/>
                <c:pt idx="0">
                  <c:v>30/Ago/2011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Agosto2011!$AF$7:$AF$30</c:f>
              <c:numCache>
                <c:formatCode>#,##0</c:formatCode>
                <c:ptCount val="24"/>
                <c:pt idx="0">
                  <c:v>17490.0</c:v>
                </c:pt>
                <c:pt idx="1">
                  <c:v>16940.0</c:v>
                </c:pt>
                <c:pt idx="2">
                  <c:v>16390.0</c:v>
                </c:pt>
                <c:pt idx="3">
                  <c:v>16060.0</c:v>
                </c:pt>
                <c:pt idx="4">
                  <c:v>15950.0</c:v>
                </c:pt>
                <c:pt idx="5">
                  <c:v>16390.0</c:v>
                </c:pt>
                <c:pt idx="6">
                  <c:v>18040.0</c:v>
                </c:pt>
                <c:pt idx="7">
                  <c:v>20790.0</c:v>
                </c:pt>
                <c:pt idx="8">
                  <c:v>23650.0</c:v>
                </c:pt>
                <c:pt idx="9">
                  <c:v>25520.0</c:v>
                </c:pt>
                <c:pt idx="10">
                  <c:v>25850.0</c:v>
                </c:pt>
                <c:pt idx="11">
                  <c:v>26400.0</c:v>
                </c:pt>
                <c:pt idx="12">
                  <c:v>25410.0</c:v>
                </c:pt>
                <c:pt idx="13">
                  <c:v>25410.0</c:v>
                </c:pt>
                <c:pt idx="14">
                  <c:v>26070.0</c:v>
                </c:pt>
                <c:pt idx="15">
                  <c:v>23980.0</c:v>
                </c:pt>
                <c:pt idx="16">
                  <c:v>25630.0</c:v>
                </c:pt>
                <c:pt idx="17">
                  <c:v>22110.0</c:v>
                </c:pt>
                <c:pt idx="18">
                  <c:v>23210.0</c:v>
                </c:pt>
                <c:pt idx="19">
                  <c:v>25190.0</c:v>
                </c:pt>
                <c:pt idx="20">
                  <c:v>24530.0</c:v>
                </c:pt>
                <c:pt idx="21">
                  <c:v>23210.0</c:v>
                </c:pt>
                <c:pt idx="22">
                  <c:v>21230.0</c:v>
                </c:pt>
                <c:pt idx="23">
                  <c:v>19250.0</c:v>
                </c:pt>
              </c:numCache>
            </c:numRef>
          </c:val>
          <c:smooth val="0"/>
        </c:ser>
        <c:ser>
          <c:idx val="22"/>
          <c:order val="23"/>
          <c:tx>
            <c:strRef>
              <c:f>Agosto2011!$AP$4:$AP$5</c:f>
              <c:strCache>
                <c:ptCount val="1"/>
                <c:pt idx="0">
                  <c:v>Máxima dias Semana</c:v>
                </c:pt>
              </c:strCache>
            </c:strRef>
          </c:tx>
          <c:val>
            <c:numRef>
              <c:f>Agosto2011!$AP$7:$AP$30</c:f>
              <c:numCache>
                <c:formatCode>#,##0</c:formatCode>
                <c:ptCount val="24"/>
                <c:pt idx="0">
                  <c:v>18590.0</c:v>
                </c:pt>
                <c:pt idx="1">
                  <c:v>17270.0</c:v>
                </c:pt>
                <c:pt idx="2">
                  <c:v>17050.0</c:v>
                </c:pt>
                <c:pt idx="3">
                  <c:v>17160.0</c:v>
                </c:pt>
                <c:pt idx="4">
                  <c:v>17380.0</c:v>
                </c:pt>
                <c:pt idx="5">
                  <c:v>17160.0</c:v>
                </c:pt>
                <c:pt idx="6">
                  <c:v>18040.0</c:v>
                </c:pt>
                <c:pt idx="7">
                  <c:v>21230.0</c:v>
                </c:pt>
                <c:pt idx="8">
                  <c:v>25850.0</c:v>
                </c:pt>
                <c:pt idx="9">
                  <c:v>26400.0</c:v>
                </c:pt>
                <c:pt idx="10">
                  <c:v>27280.0</c:v>
                </c:pt>
                <c:pt idx="11">
                  <c:v>26840.0</c:v>
                </c:pt>
                <c:pt idx="12">
                  <c:v>26070.0</c:v>
                </c:pt>
                <c:pt idx="13">
                  <c:v>26070.0</c:v>
                </c:pt>
                <c:pt idx="14">
                  <c:v>26510.0</c:v>
                </c:pt>
                <c:pt idx="15">
                  <c:v>25960.0</c:v>
                </c:pt>
                <c:pt idx="16">
                  <c:v>25630.0</c:v>
                </c:pt>
                <c:pt idx="17">
                  <c:v>23540.0</c:v>
                </c:pt>
                <c:pt idx="18">
                  <c:v>25740.0</c:v>
                </c:pt>
                <c:pt idx="19">
                  <c:v>26510.0</c:v>
                </c:pt>
                <c:pt idx="20">
                  <c:v>24750.0</c:v>
                </c:pt>
                <c:pt idx="21">
                  <c:v>23760.0</c:v>
                </c:pt>
                <c:pt idx="22">
                  <c:v>21780.0</c:v>
                </c:pt>
                <c:pt idx="23">
                  <c:v>19690.0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Agosto2011!$AH$5</c:f>
              <c:strCache>
                <c:ptCount val="1"/>
                <c:pt idx="0">
                  <c:v>1/Set/2011</c:v>
                </c:pt>
              </c:strCache>
            </c:strRef>
          </c:tx>
          <c:val>
            <c:numRef>
              <c:f>Agosto2011!$AH$7:$AH$30</c:f>
            </c:numRef>
          </c:val>
          <c:smooth val="0"/>
        </c:ser>
        <c:ser>
          <c:idx val="25"/>
          <c:order val="25"/>
          <c:tx>
            <c:strRef>
              <c:f>Agosto2011!$AI$5</c:f>
              <c:strCache>
                <c:ptCount val="1"/>
                <c:pt idx="0">
                  <c:v>2/Set/2011</c:v>
                </c:pt>
              </c:strCache>
            </c:strRef>
          </c:tx>
          <c:val>
            <c:numRef>
              <c:f>Agosto2011!$AI$7:$AI$30</c:f>
            </c:numRef>
          </c:val>
          <c:smooth val="0"/>
        </c:ser>
        <c:ser>
          <c:idx val="26"/>
          <c:order val="26"/>
          <c:tx>
            <c:strRef>
              <c:f>Agosto2011!$AL$5</c:f>
              <c:strCache>
                <c:ptCount val="1"/>
                <c:pt idx="0">
                  <c:v>5/Set/2011</c:v>
                </c:pt>
              </c:strCache>
            </c:strRef>
          </c:tx>
          <c:val>
            <c:numRef>
              <c:f>Agosto2011!$AL$7:$AL$30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1139320"/>
        <c:axId val="-2071143416"/>
      </c:lineChart>
      <c:catAx>
        <c:axId val="-2071139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71143416"/>
        <c:crosses val="autoZero"/>
        <c:auto val="1"/>
        <c:lblAlgn val="ctr"/>
        <c:lblOffset val="100"/>
        <c:noMultiLvlLbl val="0"/>
      </c:catAx>
      <c:valAx>
        <c:axId val="-20711434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711393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3" footer="0.31496062000000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-SABADOS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8"/>
          <c:order val="0"/>
          <c:tx>
            <c:strRef>
              <c:f>Agosto2011!$H$5</c:f>
              <c:strCache>
                <c:ptCount val="1"/>
                <c:pt idx="0">
                  <c:v>6/Ago/2011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Agosto2011!$H$7:$H$30</c:f>
              <c:numCache>
                <c:formatCode>#,##0</c:formatCode>
                <c:ptCount val="24"/>
                <c:pt idx="0">
                  <c:v>16170.0</c:v>
                </c:pt>
                <c:pt idx="1">
                  <c:v>15730.0</c:v>
                </c:pt>
                <c:pt idx="2">
                  <c:v>15620.0</c:v>
                </c:pt>
                <c:pt idx="3">
                  <c:v>15400.0</c:v>
                </c:pt>
                <c:pt idx="4">
                  <c:v>14960.0</c:v>
                </c:pt>
                <c:pt idx="5">
                  <c:v>15620.0</c:v>
                </c:pt>
                <c:pt idx="6">
                  <c:v>16170.0</c:v>
                </c:pt>
                <c:pt idx="7">
                  <c:v>21010.0</c:v>
                </c:pt>
                <c:pt idx="8">
                  <c:v>20900.0</c:v>
                </c:pt>
                <c:pt idx="9">
                  <c:v>22220.0</c:v>
                </c:pt>
                <c:pt idx="10">
                  <c:v>0.0</c:v>
                </c:pt>
                <c:pt idx="11">
                  <c:v>3080.0</c:v>
                </c:pt>
                <c:pt idx="12">
                  <c:v>15290.0</c:v>
                </c:pt>
                <c:pt idx="13">
                  <c:v>18040.0</c:v>
                </c:pt>
                <c:pt idx="14">
                  <c:v>21560.0</c:v>
                </c:pt>
                <c:pt idx="15">
                  <c:v>24090.0</c:v>
                </c:pt>
                <c:pt idx="16">
                  <c:v>24530.0</c:v>
                </c:pt>
                <c:pt idx="17">
                  <c:v>23210.0</c:v>
                </c:pt>
                <c:pt idx="18">
                  <c:v>24310.0</c:v>
                </c:pt>
                <c:pt idx="19">
                  <c:v>24640.0</c:v>
                </c:pt>
                <c:pt idx="20">
                  <c:v>23980.0</c:v>
                </c:pt>
                <c:pt idx="21">
                  <c:v>22660.0</c:v>
                </c:pt>
                <c:pt idx="22">
                  <c:v>20460.0</c:v>
                </c:pt>
                <c:pt idx="23">
                  <c:v>18810.0</c:v>
                </c:pt>
              </c:numCache>
            </c:numRef>
          </c:val>
          <c:smooth val="0"/>
        </c:ser>
        <c:ser>
          <c:idx val="19"/>
          <c:order val="1"/>
          <c:tx>
            <c:strRef>
              <c:f>Agosto2011!$O$5</c:f>
              <c:strCache>
                <c:ptCount val="1"/>
                <c:pt idx="0">
                  <c:v>13/Ago/2011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Agosto2011!$O$7:$O$30</c:f>
              <c:numCache>
                <c:formatCode>#,##0</c:formatCode>
                <c:ptCount val="24"/>
                <c:pt idx="0">
                  <c:v>16940.0</c:v>
                </c:pt>
                <c:pt idx="1">
                  <c:v>16610.0</c:v>
                </c:pt>
                <c:pt idx="2">
                  <c:v>15840.0</c:v>
                </c:pt>
                <c:pt idx="3">
                  <c:v>16280.0</c:v>
                </c:pt>
                <c:pt idx="4">
                  <c:v>16170.0</c:v>
                </c:pt>
                <c:pt idx="5">
                  <c:v>16720.0</c:v>
                </c:pt>
                <c:pt idx="6">
                  <c:v>16720.0</c:v>
                </c:pt>
                <c:pt idx="7">
                  <c:v>19360.0</c:v>
                </c:pt>
                <c:pt idx="8">
                  <c:v>24860.0</c:v>
                </c:pt>
                <c:pt idx="9">
                  <c:v>24860.0</c:v>
                </c:pt>
                <c:pt idx="10">
                  <c:v>25300.0</c:v>
                </c:pt>
                <c:pt idx="11">
                  <c:v>24970.0</c:v>
                </c:pt>
                <c:pt idx="12">
                  <c:v>23540.0</c:v>
                </c:pt>
                <c:pt idx="13">
                  <c:v>23650.0</c:v>
                </c:pt>
                <c:pt idx="14">
                  <c:v>23650.0</c:v>
                </c:pt>
                <c:pt idx="15">
                  <c:v>22990.0</c:v>
                </c:pt>
                <c:pt idx="16">
                  <c:v>3190.0</c:v>
                </c:pt>
                <c:pt idx="17">
                  <c:v>0.0</c:v>
                </c:pt>
                <c:pt idx="18">
                  <c:v>8800.0</c:v>
                </c:pt>
                <c:pt idx="19">
                  <c:v>15950.0</c:v>
                </c:pt>
                <c:pt idx="20">
                  <c:v>22220.0</c:v>
                </c:pt>
                <c:pt idx="21">
                  <c:v>22990.0</c:v>
                </c:pt>
                <c:pt idx="22">
                  <c:v>21340.0</c:v>
                </c:pt>
                <c:pt idx="23">
                  <c:v>19690.0</c:v>
                </c:pt>
              </c:numCache>
            </c:numRef>
          </c:val>
          <c:smooth val="0"/>
        </c:ser>
        <c:ser>
          <c:idx val="20"/>
          <c:order val="2"/>
          <c:tx>
            <c:strRef>
              <c:f>Agosto2011!$V$5</c:f>
              <c:strCache>
                <c:ptCount val="1"/>
                <c:pt idx="0">
                  <c:v>20/Ago/2011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Agosto2011!$V$7:$V$30</c:f>
              <c:numCache>
                <c:formatCode>#,##0</c:formatCode>
                <c:ptCount val="24"/>
                <c:pt idx="0">
                  <c:v>17600.0</c:v>
                </c:pt>
                <c:pt idx="1">
                  <c:v>17160.0</c:v>
                </c:pt>
                <c:pt idx="2">
                  <c:v>16720.0</c:v>
                </c:pt>
                <c:pt idx="3">
                  <c:v>16170.0</c:v>
                </c:pt>
                <c:pt idx="4">
                  <c:v>16060.0</c:v>
                </c:pt>
                <c:pt idx="5">
                  <c:v>16170.0</c:v>
                </c:pt>
                <c:pt idx="6">
                  <c:v>17380.0</c:v>
                </c:pt>
                <c:pt idx="7">
                  <c:v>20240.0</c:v>
                </c:pt>
                <c:pt idx="8">
                  <c:v>24420.0</c:v>
                </c:pt>
                <c:pt idx="9">
                  <c:v>25190.0</c:v>
                </c:pt>
                <c:pt idx="10">
                  <c:v>26070.0</c:v>
                </c:pt>
                <c:pt idx="11">
                  <c:v>26070.0</c:v>
                </c:pt>
                <c:pt idx="12">
                  <c:v>25520.0</c:v>
                </c:pt>
                <c:pt idx="13">
                  <c:v>25190.0</c:v>
                </c:pt>
                <c:pt idx="14">
                  <c:v>25740.0</c:v>
                </c:pt>
                <c:pt idx="15">
                  <c:v>24750.0</c:v>
                </c:pt>
                <c:pt idx="16">
                  <c:v>23430.0</c:v>
                </c:pt>
                <c:pt idx="17">
                  <c:v>22000.0</c:v>
                </c:pt>
                <c:pt idx="18">
                  <c:v>23870.0</c:v>
                </c:pt>
                <c:pt idx="19">
                  <c:v>24640.0</c:v>
                </c:pt>
                <c:pt idx="20">
                  <c:v>24310.0</c:v>
                </c:pt>
                <c:pt idx="21">
                  <c:v>22770.0</c:v>
                </c:pt>
                <c:pt idx="22">
                  <c:v>18920.0</c:v>
                </c:pt>
                <c:pt idx="23">
                  <c:v>19360.0</c:v>
                </c:pt>
              </c:numCache>
            </c:numRef>
          </c:val>
          <c:smooth val="0"/>
        </c:ser>
        <c:ser>
          <c:idx val="21"/>
          <c:order val="3"/>
          <c:tx>
            <c:strRef>
              <c:f>Agosto2011!$AC$5</c:f>
              <c:strCache>
                <c:ptCount val="1"/>
                <c:pt idx="0">
                  <c:v>27/Ago/2011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Agosto2011!$AC$7:$AC$30</c:f>
              <c:numCache>
                <c:formatCode>#,##0</c:formatCode>
                <c:ptCount val="24"/>
                <c:pt idx="0">
                  <c:v>17820.0</c:v>
                </c:pt>
                <c:pt idx="1">
                  <c:v>16830.0</c:v>
                </c:pt>
                <c:pt idx="2">
                  <c:v>16500.0</c:v>
                </c:pt>
                <c:pt idx="3">
                  <c:v>16500.0</c:v>
                </c:pt>
                <c:pt idx="4">
                  <c:v>16280.0</c:v>
                </c:pt>
                <c:pt idx="5">
                  <c:v>16500.0</c:v>
                </c:pt>
                <c:pt idx="6">
                  <c:v>17710.0</c:v>
                </c:pt>
                <c:pt idx="7">
                  <c:v>20350.0</c:v>
                </c:pt>
                <c:pt idx="8">
                  <c:v>24310.0</c:v>
                </c:pt>
                <c:pt idx="9">
                  <c:v>23980.0</c:v>
                </c:pt>
                <c:pt idx="10">
                  <c:v>24310.0</c:v>
                </c:pt>
                <c:pt idx="11">
                  <c:v>24970.0</c:v>
                </c:pt>
                <c:pt idx="12">
                  <c:v>24750.0</c:v>
                </c:pt>
                <c:pt idx="13">
                  <c:v>24750.0</c:v>
                </c:pt>
                <c:pt idx="14">
                  <c:v>24640.0</c:v>
                </c:pt>
                <c:pt idx="15">
                  <c:v>24530.0</c:v>
                </c:pt>
                <c:pt idx="16">
                  <c:v>23100.0</c:v>
                </c:pt>
                <c:pt idx="17">
                  <c:v>21560.0</c:v>
                </c:pt>
                <c:pt idx="18">
                  <c:v>22990.0</c:v>
                </c:pt>
                <c:pt idx="19">
                  <c:v>24750.0</c:v>
                </c:pt>
                <c:pt idx="20">
                  <c:v>24530.0</c:v>
                </c:pt>
                <c:pt idx="21">
                  <c:v>22880.0</c:v>
                </c:pt>
                <c:pt idx="22">
                  <c:v>20680.0</c:v>
                </c:pt>
                <c:pt idx="23">
                  <c:v>19580.0</c:v>
                </c:pt>
              </c:numCache>
            </c:numRef>
          </c:val>
          <c:smooth val="0"/>
        </c:ser>
        <c:ser>
          <c:idx val="22"/>
          <c:order val="4"/>
          <c:tx>
            <c:strRef>
              <c:f>Agosto2011!$AQ$4:$AQ$5</c:f>
              <c:strCache>
                <c:ptCount val="1"/>
                <c:pt idx="0">
                  <c:v>Máxima Sabads</c:v>
                </c:pt>
              </c:strCache>
            </c:strRef>
          </c:tx>
          <c:val>
            <c:numRef>
              <c:f>Agosto2011!$AQ$7:$AQ$30</c:f>
              <c:numCache>
                <c:formatCode>#,##0</c:formatCode>
                <c:ptCount val="24"/>
                <c:pt idx="0">
                  <c:v>17820.0</c:v>
                </c:pt>
                <c:pt idx="1">
                  <c:v>17160.0</c:v>
                </c:pt>
                <c:pt idx="2">
                  <c:v>16720.0</c:v>
                </c:pt>
                <c:pt idx="3">
                  <c:v>16500.0</c:v>
                </c:pt>
                <c:pt idx="4">
                  <c:v>16280.0</c:v>
                </c:pt>
                <c:pt idx="5">
                  <c:v>16720.0</c:v>
                </c:pt>
                <c:pt idx="6">
                  <c:v>17710.0</c:v>
                </c:pt>
                <c:pt idx="7">
                  <c:v>21010.0</c:v>
                </c:pt>
                <c:pt idx="8">
                  <c:v>24860.0</c:v>
                </c:pt>
                <c:pt idx="9">
                  <c:v>25190.0</c:v>
                </c:pt>
                <c:pt idx="10">
                  <c:v>26070.0</c:v>
                </c:pt>
                <c:pt idx="11">
                  <c:v>26070.0</c:v>
                </c:pt>
                <c:pt idx="12">
                  <c:v>25520.0</c:v>
                </c:pt>
                <c:pt idx="13">
                  <c:v>25190.0</c:v>
                </c:pt>
                <c:pt idx="14">
                  <c:v>25740.0</c:v>
                </c:pt>
                <c:pt idx="15">
                  <c:v>24750.0</c:v>
                </c:pt>
                <c:pt idx="16">
                  <c:v>24530.0</c:v>
                </c:pt>
                <c:pt idx="17">
                  <c:v>23210.0</c:v>
                </c:pt>
                <c:pt idx="18">
                  <c:v>24310.0</c:v>
                </c:pt>
                <c:pt idx="19">
                  <c:v>24750.0</c:v>
                </c:pt>
                <c:pt idx="20">
                  <c:v>24530.0</c:v>
                </c:pt>
                <c:pt idx="21">
                  <c:v>22990.0</c:v>
                </c:pt>
                <c:pt idx="22">
                  <c:v>21340.0</c:v>
                </c:pt>
                <c:pt idx="23">
                  <c:v>19690.0</c:v>
                </c:pt>
              </c:numCache>
            </c:numRef>
          </c:val>
          <c:smooth val="0"/>
        </c:ser>
        <c:ser>
          <c:idx val="0"/>
          <c:order val="5"/>
          <c:tx>
            <c:strRef>
              <c:f>Agosto2011!$AJ$5</c:f>
              <c:strCache>
                <c:ptCount val="1"/>
                <c:pt idx="0">
                  <c:v>3/Set/2011</c:v>
                </c:pt>
              </c:strCache>
            </c:strRef>
          </c:tx>
          <c:val>
            <c:numRef>
              <c:f>Agosto2011!$AJ$7:$AJ$30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1167736"/>
        <c:axId val="-2071164536"/>
      </c:lineChart>
      <c:catAx>
        <c:axId val="-2071167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71164536"/>
        <c:crosses val="autoZero"/>
        <c:auto val="1"/>
        <c:lblAlgn val="ctr"/>
        <c:lblOffset val="100"/>
        <c:noMultiLvlLbl val="0"/>
      </c:catAx>
      <c:valAx>
        <c:axId val="-20711645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711677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3" footer="0.31496062000000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-DOMINGOS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Agosto2011!$B$5</c:f>
              <c:strCache>
                <c:ptCount val="1"/>
              </c:strCache>
            </c:strRef>
          </c:tx>
          <c:val>
            <c:numRef>
              <c:f>Agosto2011!$B$7:$B$30</c:f>
              <c:numCache>
                <c:formatCode>#,##0</c:formatCode>
                <c:ptCount val="24"/>
              </c:numCache>
            </c:numRef>
          </c:val>
          <c:smooth val="0"/>
        </c:ser>
        <c:ser>
          <c:idx val="18"/>
          <c:order val="1"/>
          <c:tx>
            <c:strRef>
              <c:f>Agosto2011!$I$5</c:f>
              <c:strCache>
                <c:ptCount val="1"/>
                <c:pt idx="0">
                  <c:v>7/Ago/2011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Agosto2011!$I$7:$I$30</c:f>
              <c:numCache>
                <c:formatCode>#,##0</c:formatCode>
                <c:ptCount val="24"/>
                <c:pt idx="0">
                  <c:v>17710.0</c:v>
                </c:pt>
                <c:pt idx="1">
                  <c:v>16280.0</c:v>
                </c:pt>
                <c:pt idx="2">
                  <c:v>15950.0</c:v>
                </c:pt>
                <c:pt idx="3">
                  <c:v>15730.0</c:v>
                </c:pt>
                <c:pt idx="4">
                  <c:v>15620.0</c:v>
                </c:pt>
                <c:pt idx="5">
                  <c:v>15620.0</c:v>
                </c:pt>
                <c:pt idx="6">
                  <c:v>15620.0</c:v>
                </c:pt>
                <c:pt idx="7">
                  <c:v>17820.0</c:v>
                </c:pt>
                <c:pt idx="8">
                  <c:v>20240.0</c:v>
                </c:pt>
                <c:pt idx="9">
                  <c:v>20240.0</c:v>
                </c:pt>
                <c:pt idx="10">
                  <c:v>20350.0</c:v>
                </c:pt>
                <c:pt idx="11">
                  <c:v>21010.0</c:v>
                </c:pt>
                <c:pt idx="12">
                  <c:v>22880.0</c:v>
                </c:pt>
                <c:pt idx="13">
                  <c:v>20350.0</c:v>
                </c:pt>
                <c:pt idx="14">
                  <c:v>20130.0</c:v>
                </c:pt>
                <c:pt idx="15">
                  <c:v>19250.0</c:v>
                </c:pt>
                <c:pt idx="16">
                  <c:v>19250.0</c:v>
                </c:pt>
                <c:pt idx="17">
                  <c:v>18810.0</c:v>
                </c:pt>
                <c:pt idx="18">
                  <c:v>19580.0</c:v>
                </c:pt>
                <c:pt idx="19">
                  <c:v>23100.0</c:v>
                </c:pt>
                <c:pt idx="20">
                  <c:v>22990.0</c:v>
                </c:pt>
                <c:pt idx="21">
                  <c:v>22110.0</c:v>
                </c:pt>
                <c:pt idx="22">
                  <c:v>20350.0</c:v>
                </c:pt>
                <c:pt idx="23">
                  <c:v>19030.0</c:v>
                </c:pt>
              </c:numCache>
            </c:numRef>
          </c:val>
          <c:smooth val="0"/>
        </c:ser>
        <c:ser>
          <c:idx val="19"/>
          <c:order val="2"/>
          <c:tx>
            <c:strRef>
              <c:f>Agosto2011!$P$5</c:f>
              <c:strCache>
                <c:ptCount val="1"/>
                <c:pt idx="0">
                  <c:v>14/Ago/2011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Agosto2011!$P$7:$P$30</c:f>
              <c:numCache>
                <c:formatCode>#,##0</c:formatCode>
                <c:ptCount val="24"/>
                <c:pt idx="0">
                  <c:v>17710.0</c:v>
                </c:pt>
                <c:pt idx="1">
                  <c:v>17160.0</c:v>
                </c:pt>
                <c:pt idx="2">
                  <c:v>16610.0</c:v>
                </c:pt>
                <c:pt idx="3">
                  <c:v>16280.0</c:v>
                </c:pt>
                <c:pt idx="4">
                  <c:v>16280.0</c:v>
                </c:pt>
                <c:pt idx="5">
                  <c:v>16280.0</c:v>
                </c:pt>
                <c:pt idx="6">
                  <c:v>0.0</c:v>
                </c:pt>
                <c:pt idx="7">
                  <c:v>17820.0</c:v>
                </c:pt>
                <c:pt idx="8">
                  <c:v>19470.0</c:v>
                </c:pt>
                <c:pt idx="9">
                  <c:v>19690.0</c:v>
                </c:pt>
                <c:pt idx="10">
                  <c:v>20680.0</c:v>
                </c:pt>
                <c:pt idx="11">
                  <c:v>21670.0</c:v>
                </c:pt>
                <c:pt idx="12">
                  <c:v>20130.0</c:v>
                </c:pt>
                <c:pt idx="13">
                  <c:v>19470.0</c:v>
                </c:pt>
                <c:pt idx="14">
                  <c:v>19690.0</c:v>
                </c:pt>
                <c:pt idx="15">
                  <c:v>19250.0</c:v>
                </c:pt>
                <c:pt idx="16">
                  <c:v>19030.0</c:v>
                </c:pt>
                <c:pt idx="17">
                  <c:v>19140.0</c:v>
                </c:pt>
                <c:pt idx="18">
                  <c:v>20790.0</c:v>
                </c:pt>
                <c:pt idx="19">
                  <c:v>23540.0</c:v>
                </c:pt>
                <c:pt idx="20">
                  <c:v>23540.0</c:v>
                </c:pt>
                <c:pt idx="21">
                  <c:v>22330.0</c:v>
                </c:pt>
                <c:pt idx="22">
                  <c:v>20570.0</c:v>
                </c:pt>
                <c:pt idx="23">
                  <c:v>19140.0</c:v>
                </c:pt>
              </c:numCache>
            </c:numRef>
          </c:val>
          <c:smooth val="0"/>
        </c:ser>
        <c:ser>
          <c:idx val="20"/>
          <c:order val="3"/>
          <c:tx>
            <c:strRef>
              <c:f>Agosto2011!$W$5</c:f>
              <c:strCache>
                <c:ptCount val="1"/>
                <c:pt idx="0">
                  <c:v>21/Ago/2011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Agosto2011!$W$7:$W$30</c:f>
              <c:numCache>
                <c:formatCode>#,##0</c:formatCode>
                <c:ptCount val="24"/>
                <c:pt idx="0">
                  <c:v>18040.0</c:v>
                </c:pt>
                <c:pt idx="1">
                  <c:v>17160.0</c:v>
                </c:pt>
                <c:pt idx="2">
                  <c:v>16830.0</c:v>
                </c:pt>
                <c:pt idx="3">
                  <c:v>16720.0</c:v>
                </c:pt>
                <c:pt idx="4">
                  <c:v>16390.0</c:v>
                </c:pt>
                <c:pt idx="5">
                  <c:v>15950.0</c:v>
                </c:pt>
                <c:pt idx="6">
                  <c:v>13090.0</c:v>
                </c:pt>
                <c:pt idx="7">
                  <c:v>12100.0</c:v>
                </c:pt>
                <c:pt idx="8">
                  <c:v>13640.0</c:v>
                </c:pt>
                <c:pt idx="9">
                  <c:v>14960.0</c:v>
                </c:pt>
                <c:pt idx="10">
                  <c:v>15840.0</c:v>
                </c:pt>
                <c:pt idx="11">
                  <c:v>17820.0</c:v>
                </c:pt>
                <c:pt idx="12">
                  <c:v>19140.0</c:v>
                </c:pt>
                <c:pt idx="13">
                  <c:v>19360.0</c:v>
                </c:pt>
                <c:pt idx="14">
                  <c:v>19360.0</c:v>
                </c:pt>
                <c:pt idx="15">
                  <c:v>19250.0</c:v>
                </c:pt>
                <c:pt idx="16">
                  <c:v>18700.0</c:v>
                </c:pt>
                <c:pt idx="17">
                  <c:v>18700.0</c:v>
                </c:pt>
                <c:pt idx="18">
                  <c:v>20680.0</c:v>
                </c:pt>
                <c:pt idx="19">
                  <c:v>23320.0</c:v>
                </c:pt>
                <c:pt idx="20">
                  <c:v>22660.0</c:v>
                </c:pt>
                <c:pt idx="21">
                  <c:v>21560.0</c:v>
                </c:pt>
                <c:pt idx="22">
                  <c:v>19470.0</c:v>
                </c:pt>
                <c:pt idx="23">
                  <c:v>18370.0</c:v>
                </c:pt>
              </c:numCache>
            </c:numRef>
          </c:val>
          <c:smooth val="0"/>
        </c:ser>
        <c:ser>
          <c:idx val="21"/>
          <c:order val="4"/>
          <c:tx>
            <c:strRef>
              <c:f>Agosto2011!$AD$5</c:f>
              <c:strCache>
                <c:ptCount val="1"/>
                <c:pt idx="0">
                  <c:v>28/Ago/2011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Agosto2011!$AD$7:$AD$30</c:f>
              <c:numCache>
                <c:formatCode>#,##0</c:formatCode>
                <c:ptCount val="24"/>
                <c:pt idx="0">
                  <c:v>17820.0</c:v>
                </c:pt>
                <c:pt idx="1">
                  <c:v>16720.0</c:v>
                </c:pt>
                <c:pt idx="2">
                  <c:v>16280.0</c:v>
                </c:pt>
                <c:pt idx="3">
                  <c:v>16170.0</c:v>
                </c:pt>
                <c:pt idx="4">
                  <c:v>16170.0</c:v>
                </c:pt>
                <c:pt idx="5">
                  <c:v>16170.0</c:v>
                </c:pt>
                <c:pt idx="6">
                  <c:v>15950.0</c:v>
                </c:pt>
                <c:pt idx="7">
                  <c:v>17380.0</c:v>
                </c:pt>
                <c:pt idx="8">
                  <c:v>19470.0</c:v>
                </c:pt>
                <c:pt idx="9">
                  <c:v>19800.0</c:v>
                </c:pt>
                <c:pt idx="10">
                  <c:v>21120.0</c:v>
                </c:pt>
                <c:pt idx="11">
                  <c:v>21010.0</c:v>
                </c:pt>
                <c:pt idx="12">
                  <c:v>20790.0</c:v>
                </c:pt>
                <c:pt idx="13">
                  <c:v>20570.0</c:v>
                </c:pt>
                <c:pt idx="14">
                  <c:v>20020.0</c:v>
                </c:pt>
                <c:pt idx="15">
                  <c:v>21670.0</c:v>
                </c:pt>
                <c:pt idx="16">
                  <c:v>19690.0</c:v>
                </c:pt>
                <c:pt idx="17">
                  <c:v>19690.0</c:v>
                </c:pt>
                <c:pt idx="18">
                  <c:v>21890.0</c:v>
                </c:pt>
                <c:pt idx="19">
                  <c:v>25080.0</c:v>
                </c:pt>
                <c:pt idx="20">
                  <c:v>23320.0</c:v>
                </c:pt>
                <c:pt idx="21">
                  <c:v>22110.0</c:v>
                </c:pt>
                <c:pt idx="22">
                  <c:v>20790.0</c:v>
                </c:pt>
                <c:pt idx="23">
                  <c:v>19250.0</c:v>
                </c:pt>
              </c:numCache>
            </c:numRef>
          </c:val>
          <c:smooth val="0"/>
        </c:ser>
        <c:ser>
          <c:idx val="22"/>
          <c:order val="5"/>
          <c:tx>
            <c:strRef>
              <c:f>Agosto2011!$AR$4:$AR$5</c:f>
              <c:strCache>
                <c:ptCount val="1"/>
                <c:pt idx="0">
                  <c:v>Máxima Domingos</c:v>
                </c:pt>
              </c:strCache>
            </c:strRef>
          </c:tx>
          <c:val>
            <c:numRef>
              <c:f>Agosto2011!$AR$7:$AR$30</c:f>
              <c:numCache>
                <c:formatCode>#,##0</c:formatCode>
                <c:ptCount val="24"/>
                <c:pt idx="0">
                  <c:v>18040.0</c:v>
                </c:pt>
                <c:pt idx="1">
                  <c:v>17160.0</c:v>
                </c:pt>
                <c:pt idx="2">
                  <c:v>16830.0</c:v>
                </c:pt>
                <c:pt idx="3">
                  <c:v>16720.0</c:v>
                </c:pt>
                <c:pt idx="4">
                  <c:v>16390.0</c:v>
                </c:pt>
                <c:pt idx="5">
                  <c:v>16280.0</c:v>
                </c:pt>
                <c:pt idx="6">
                  <c:v>15950.0</c:v>
                </c:pt>
                <c:pt idx="7">
                  <c:v>17820.0</c:v>
                </c:pt>
                <c:pt idx="8">
                  <c:v>20240.0</c:v>
                </c:pt>
                <c:pt idx="9">
                  <c:v>20240.0</c:v>
                </c:pt>
                <c:pt idx="10">
                  <c:v>21120.0</c:v>
                </c:pt>
                <c:pt idx="11">
                  <c:v>21670.0</c:v>
                </c:pt>
                <c:pt idx="12">
                  <c:v>22880.0</c:v>
                </c:pt>
                <c:pt idx="13">
                  <c:v>20570.0</c:v>
                </c:pt>
                <c:pt idx="14">
                  <c:v>20130.0</c:v>
                </c:pt>
                <c:pt idx="15">
                  <c:v>21670.0</c:v>
                </c:pt>
                <c:pt idx="16">
                  <c:v>19690.0</c:v>
                </c:pt>
                <c:pt idx="17">
                  <c:v>19690.0</c:v>
                </c:pt>
                <c:pt idx="18">
                  <c:v>21890.0</c:v>
                </c:pt>
                <c:pt idx="19">
                  <c:v>25080.0</c:v>
                </c:pt>
                <c:pt idx="20">
                  <c:v>23540.0</c:v>
                </c:pt>
                <c:pt idx="21">
                  <c:v>22330.0</c:v>
                </c:pt>
                <c:pt idx="22">
                  <c:v>20790.0</c:v>
                </c:pt>
                <c:pt idx="23">
                  <c:v>19250.0</c:v>
                </c:pt>
              </c:numCache>
            </c:numRef>
          </c:val>
          <c:smooth val="0"/>
        </c:ser>
        <c:ser>
          <c:idx val="1"/>
          <c:order val="6"/>
          <c:tx>
            <c:strRef>
              <c:f>Agosto2011!$AK$5</c:f>
              <c:strCache>
                <c:ptCount val="1"/>
                <c:pt idx="0">
                  <c:v>4/Set/2011</c:v>
                </c:pt>
              </c:strCache>
            </c:strRef>
          </c:tx>
          <c:val>
            <c:numRef>
              <c:f>Agosto2011!$AK$7:$AK$30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1236872"/>
        <c:axId val="-2071233832"/>
      </c:lineChart>
      <c:catAx>
        <c:axId val="-2071236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71233832"/>
        <c:crosses val="autoZero"/>
        <c:auto val="1"/>
        <c:lblAlgn val="ctr"/>
        <c:lblOffset val="100"/>
        <c:noMultiLvlLbl val="0"/>
      </c:catAx>
      <c:valAx>
        <c:axId val="-20712338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712368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3" footer="0.31496062000000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Diagrama de Carga- DIAS DE SEMANA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Agosto2011!$C$5</c:f>
              <c:strCache>
                <c:ptCount val="1"/>
                <c:pt idx="0">
                  <c:v>1/Ago/2011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Agosto2011!$C$7:$C$30</c:f>
              <c:numCache>
                <c:formatCode>#,##0</c:formatCode>
                <c:ptCount val="24"/>
                <c:pt idx="0">
                  <c:v>17600.0</c:v>
                </c:pt>
                <c:pt idx="1">
                  <c:v>17270.0</c:v>
                </c:pt>
                <c:pt idx="2">
                  <c:v>16720.0</c:v>
                </c:pt>
                <c:pt idx="3">
                  <c:v>16610.0</c:v>
                </c:pt>
                <c:pt idx="4">
                  <c:v>16500.0</c:v>
                </c:pt>
                <c:pt idx="5">
                  <c:v>16390.0</c:v>
                </c:pt>
                <c:pt idx="6">
                  <c:v>15950.0</c:v>
                </c:pt>
                <c:pt idx="7">
                  <c:v>16610.0</c:v>
                </c:pt>
                <c:pt idx="8">
                  <c:v>18260.0</c:v>
                </c:pt>
                <c:pt idx="9">
                  <c:v>18700.0</c:v>
                </c:pt>
                <c:pt idx="10">
                  <c:v>19140.0</c:v>
                </c:pt>
                <c:pt idx="11">
                  <c:v>20900.0</c:v>
                </c:pt>
                <c:pt idx="12">
                  <c:v>20020.0</c:v>
                </c:pt>
                <c:pt idx="13">
                  <c:v>19690.0</c:v>
                </c:pt>
                <c:pt idx="14">
                  <c:v>19140.0</c:v>
                </c:pt>
                <c:pt idx="15">
                  <c:v>18700.0</c:v>
                </c:pt>
                <c:pt idx="16">
                  <c:v>18590.0</c:v>
                </c:pt>
                <c:pt idx="17">
                  <c:v>18590.0</c:v>
                </c:pt>
                <c:pt idx="18">
                  <c:v>19470.0</c:v>
                </c:pt>
                <c:pt idx="19">
                  <c:v>23100.0</c:v>
                </c:pt>
                <c:pt idx="20">
                  <c:v>23210.0</c:v>
                </c:pt>
                <c:pt idx="21">
                  <c:v>21780.0</c:v>
                </c:pt>
                <c:pt idx="22">
                  <c:v>20350.0</c:v>
                </c:pt>
                <c:pt idx="23">
                  <c:v>19030.0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Agosto2011!$E$5</c:f>
              <c:strCache>
                <c:ptCount val="1"/>
                <c:pt idx="0">
                  <c:v>3/Ago/2011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Agosto2011!$E$7:$E$30</c:f>
              <c:numCache>
                <c:formatCode>#,##0</c:formatCode>
                <c:ptCount val="24"/>
                <c:pt idx="0">
                  <c:v>18260.0</c:v>
                </c:pt>
                <c:pt idx="1">
                  <c:v>17050.0</c:v>
                </c:pt>
                <c:pt idx="2">
                  <c:v>16720.0</c:v>
                </c:pt>
                <c:pt idx="3">
                  <c:v>16610.0</c:v>
                </c:pt>
                <c:pt idx="4">
                  <c:v>16500.0</c:v>
                </c:pt>
                <c:pt idx="5">
                  <c:v>16720.0</c:v>
                </c:pt>
                <c:pt idx="6">
                  <c:v>17380.0</c:v>
                </c:pt>
                <c:pt idx="7">
                  <c:v>20350.0</c:v>
                </c:pt>
                <c:pt idx="8">
                  <c:v>23870.0</c:v>
                </c:pt>
                <c:pt idx="9">
                  <c:v>25630.0</c:v>
                </c:pt>
                <c:pt idx="10">
                  <c:v>23980.0</c:v>
                </c:pt>
                <c:pt idx="11">
                  <c:v>20460.0</c:v>
                </c:pt>
                <c:pt idx="12">
                  <c:v>21340.0</c:v>
                </c:pt>
                <c:pt idx="13">
                  <c:v>18920.0</c:v>
                </c:pt>
                <c:pt idx="14">
                  <c:v>24970.0</c:v>
                </c:pt>
                <c:pt idx="15">
                  <c:v>23760.0</c:v>
                </c:pt>
                <c:pt idx="16">
                  <c:v>21120.0</c:v>
                </c:pt>
                <c:pt idx="17">
                  <c:v>22220.0</c:v>
                </c:pt>
                <c:pt idx="18">
                  <c:v>21670.0</c:v>
                </c:pt>
                <c:pt idx="19">
                  <c:v>24750.0</c:v>
                </c:pt>
                <c:pt idx="20">
                  <c:v>24420.0</c:v>
                </c:pt>
                <c:pt idx="21">
                  <c:v>19580.0</c:v>
                </c:pt>
                <c:pt idx="22">
                  <c:v>18700.0</c:v>
                </c:pt>
                <c:pt idx="23">
                  <c:v>18150.0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Agosto2011!$F$5</c:f>
              <c:strCache>
                <c:ptCount val="1"/>
                <c:pt idx="0">
                  <c:v>4/Ago/2011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Agosto2011!$F$7:$F$30</c:f>
              <c:numCache>
                <c:formatCode>#,##0</c:formatCode>
                <c:ptCount val="24"/>
                <c:pt idx="0">
                  <c:v>18040.0</c:v>
                </c:pt>
                <c:pt idx="1">
                  <c:v>17270.0</c:v>
                </c:pt>
                <c:pt idx="2">
                  <c:v>17050.0</c:v>
                </c:pt>
                <c:pt idx="3">
                  <c:v>16830.0</c:v>
                </c:pt>
                <c:pt idx="4">
                  <c:v>16720.0</c:v>
                </c:pt>
                <c:pt idx="5">
                  <c:v>17160.0</c:v>
                </c:pt>
                <c:pt idx="6">
                  <c:v>17820.0</c:v>
                </c:pt>
                <c:pt idx="7">
                  <c:v>17820.0</c:v>
                </c:pt>
                <c:pt idx="8">
                  <c:v>20900.0</c:v>
                </c:pt>
                <c:pt idx="9">
                  <c:v>21670.0</c:v>
                </c:pt>
                <c:pt idx="10">
                  <c:v>21780.0</c:v>
                </c:pt>
                <c:pt idx="11">
                  <c:v>22550.0</c:v>
                </c:pt>
                <c:pt idx="12">
                  <c:v>24970.0</c:v>
                </c:pt>
                <c:pt idx="13">
                  <c:v>24420.0</c:v>
                </c:pt>
                <c:pt idx="14">
                  <c:v>24970.0</c:v>
                </c:pt>
                <c:pt idx="15">
                  <c:v>24750.0</c:v>
                </c:pt>
                <c:pt idx="16">
                  <c:v>23320.0</c:v>
                </c:pt>
                <c:pt idx="17">
                  <c:v>22000.0</c:v>
                </c:pt>
                <c:pt idx="18">
                  <c:v>22110.0</c:v>
                </c:pt>
                <c:pt idx="19">
                  <c:v>24860.0</c:v>
                </c:pt>
                <c:pt idx="20">
                  <c:v>24530.0</c:v>
                </c:pt>
                <c:pt idx="21">
                  <c:v>23540.0</c:v>
                </c:pt>
                <c:pt idx="22">
                  <c:v>20570.0</c:v>
                </c:pt>
                <c:pt idx="23">
                  <c:v>18260.0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Agosto2011!$J$5</c:f>
              <c:strCache>
                <c:ptCount val="1"/>
                <c:pt idx="0">
                  <c:v>8/Ago/2011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Agosto2011!$J$7:$J$30</c:f>
              <c:numCache>
                <c:formatCode>#,##0</c:formatCode>
                <c:ptCount val="24"/>
                <c:pt idx="0">
                  <c:v>16720.0</c:v>
                </c:pt>
                <c:pt idx="1">
                  <c:v>15840.0</c:v>
                </c:pt>
                <c:pt idx="2">
                  <c:v>15620.0</c:v>
                </c:pt>
                <c:pt idx="3">
                  <c:v>15290.0</c:v>
                </c:pt>
                <c:pt idx="4">
                  <c:v>15620.0</c:v>
                </c:pt>
                <c:pt idx="5">
                  <c:v>15620.0</c:v>
                </c:pt>
                <c:pt idx="6">
                  <c:v>16500.0</c:v>
                </c:pt>
                <c:pt idx="7">
                  <c:v>20020.0</c:v>
                </c:pt>
                <c:pt idx="8">
                  <c:v>23980.0</c:v>
                </c:pt>
                <c:pt idx="9">
                  <c:v>25520.0</c:v>
                </c:pt>
                <c:pt idx="10">
                  <c:v>25520.0</c:v>
                </c:pt>
                <c:pt idx="11">
                  <c:v>25520.0</c:v>
                </c:pt>
                <c:pt idx="12">
                  <c:v>24420.0</c:v>
                </c:pt>
                <c:pt idx="13">
                  <c:v>24970.0</c:v>
                </c:pt>
                <c:pt idx="14">
                  <c:v>24860.0</c:v>
                </c:pt>
                <c:pt idx="15">
                  <c:v>24310.0</c:v>
                </c:pt>
                <c:pt idx="16">
                  <c:v>23320.0</c:v>
                </c:pt>
                <c:pt idx="17">
                  <c:v>20570.0</c:v>
                </c:pt>
                <c:pt idx="18">
                  <c:v>21890.0</c:v>
                </c:pt>
                <c:pt idx="19">
                  <c:v>24420.0</c:v>
                </c:pt>
                <c:pt idx="20">
                  <c:v>24090.0</c:v>
                </c:pt>
                <c:pt idx="21">
                  <c:v>22880.0</c:v>
                </c:pt>
                <c:pt idx="22">
                  <c:v>20460.0</c:v>
                </c:pt>
                <c:pt idx="23">
                  <c:v>18810.0</c:v>
                </c:pt>
              </c:numCache>
            </c:numRef>
          </c:val>
          <c:smooth val="0"/>
        </c:ser>
        <c:ser>
          <c:idx val="8"/>
          <c:order val="4"/>
          <c:tx>
            <c:strRef>
              <c:f>Agosto2011!$M$5</c:f>
              <c:strCache>
                <c:ptCount val="1"/>
                <c:pt idx="0">
                  <c:v>11/Ago/2011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Agosto2011!$M$7:$M$30</c:f>
              <c:numCache>
                <c:formatCode>#,##0</c:formatCode>
                <c:ptCount val="24"/>
                <c:pt idx="0">
                  <c:v>16720.0</c:v>
                </c:pt>
                <c:pt idx="1">
                  <c:v>15950.0</c:v>
                </c:pt>
                <c:pt idx="2">
                  <c:v>15620.0</c:v>
                </c:pt>
                <c:pt idx="3">
                  <c:v>15620.0</c:v>
                </c:pt>
                <c:pt idx="4">
                  <c:v>15400.0</c:v>
                </c:pt>
                <c:pt idx="5">
                  <c:v>15070.0</c:v>
                </c:pt>
                <c:pt idx="6">
                  <c:v>16720.0</c:v>
                </c:pt>
                <c:pt idx="7">
                  <c:v>20680.0</c:v>
                </c:pt>
                <c:pt idx="8">
                  <c:v>23100.0</c:v>
                </c:pt>
                <c:pt idx="9">
                  <c:v>23760.0</c:v>
                </c:pt>
                <c:pt idx="10">
                  <c:v>24310.0</c:v>
                </c:pt>
                <c:pt idx="11">
                  <c:v>24640.0</c:v>
                </c:pt>
                <c:pt idx="12">
                  <c:v>24530.0</c:v>
                </c:pt>
                <c:pt idx="13">
                  <c:v>22880.0</c:v>
                </c:pt>
                <c:pt idx="14">
                  <c:v>23870.0</c:v>
                </c:pt>
                <c:pt idx="15">
                  <c:v>23650.0</c:v>
                </c:pt>
                <c:pt idx="16">
                  <c:v>22110.0</c:v>
                </c:pt>
                <c:pt idx="17">
                  <c:v>20790.0</c:v>
                </c:pt>
                <c:pt idx="18">
                  <c:v>22000.0</c:v>
                </c:pt>
                <c:pt idx="19">
                  <c:v>24860.0</c:v>
                </c:pt>
                <c:pt idx="20">
                  <c:v>24200.0</c:v>
                </c:pt>
                <c:pt idx="21">
                  <c:v>22330.0</c:v>
                </c:pt>
                <c:pt idx="22">
                  <c:v>20680.0</c:v>
                </c:pt>
                <c:pt idx="23">
                  <c:v>18590.0</c:v>
                </c:pt>
              </c:numCache>
            </c:numRef>
          </c:val>
          <c:smooth val="0"/>
        </c:ser>
        <c:ser>
          <c:idx val="9"/>
          <c:order val="5"/>
          <c:tx>
            <c:strRef>
              <c:f>Agosto2011!$N$5</c:f>
              <c:strCache>
                <c:ptCount val="1"/>
                <c:pt idx="0">
                  <c:v>12/Ago/2011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Agosto2011!$N$7:$N$30</c:f>
              <c:numCache>
                <c:formatCode>#,##0</c:formatCode>
                <c:ptCount val="24"/>
                <c:pt idx="0">
                  <c:v>17160.0</c:v>
                </c:pt>
                <c:pt idx="1">
                  <c:v>16610.0</c:v>
                </c:pt>
                <c:pt idx="2">
                  <c:v>15840.0</c:v>
                </c:pt>
                <c:pt idx="3">
                  <c:v>15730.0</c:v>
                </c:pt>
                <c:pt idx="4">
                  <c:v>15730.0</c:v>
                </c:pt>
                <c:pt idx="5">
                  <c:v>15950.0</c:v>
                </c:pt>
                <c:pt idx="6">
                  <c:v>16610.0</c:v>
                </c:pt>
                <c:pt idx="7">
                  <c:v>20020.0</c:v>
                </c:pt>
                <c:pt idx="8">
                  <c:v>24200.0</c:v>
                </c:pt>
                <c:pt idx="9">
                  <c:v>25410.0</c:v>
                </c:pt>
                <c:pt idx="10">
                  <c:v>25740.0</c:v>
                </c:pt>
                <c:pt idx="11">
                  <c:v>13970.0</c:v>
                </c:pt>
                <c:pt idx="12">
                  <c:v>15070.0</c:v>
                </c:pt>
                <c:pt idx="13">
                  <c:v>15070.0</c:v>
                </c:pt>
                <c:pt idx="14">
                  <c:v>17270.0</c:v>
                </c:pt>
                <c:pt idx="15">
                  <c:v>18150.0</c:v>
                </c:pt>
                <c:pt idx="16">
                  <c:v>17710.0</c:v>
                </c:pt>
                <c:pt idx="17">
                  <c:v>16390.0</c:v>
                </c:pt>
                <c:pt idx="18">
                  <c:v>22880.0</c:v>
                </c:pt>
                <c:pt idx="19">
                  <c:v>25410.0</c:v>
                </c:pt>
                <c:pt idx="20">
                  <c:v>24530.0</c:v>
                </c:pt>
                <c:pt idx="21">
                  <c:v>23210.0</c:v>
                </c:pt>
                <c:pt idx="22">
                  <c:v>21010.0</c:v>
                </c:pt>
                <c:pt idx="23">
                  <c:v>18700.0</c:v>
                </c:pt>
              </c:numCache>
            </c:numRef>
          </c:val>
          <c:smooth val="0"/>
        </c:ser>
        <c:ser>
          <c:idx val="10"/>
          <c:order val="6"/>
          <c:tx>
            <c:strRef>
              <c:f>Agosto2011!$Q$5</c:f>
              <c:strCache>
                <c:ptCount val="1"/>
                <c:pt idx="0">
                  <c:v>15/Ago/2011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Agosto2011!$Q$7:$Q$30</c:f>
              <c:numCache>
                <c:formatCode>#,##0</c:formatCode>
                <c:ptCount val="24"/>
                <c:pt idx="0">
                  <c:v>17820.0</c:v>
                </c:pt>
                <c:pt idx="1">
                  <c:v>17160.0</c:v>
                </c:pt>
                <c:pt idx="2">
                  <c:v>16830.0</c:v>
                </c:pt>
                <c:pt idx="3">
                  <c:v>16500.0</c:v>
                </c:pt>
                <c:pt idx="4">
                  <c:v>17380.0</c:v>
                </c:pt>
                <c:pt idx="5">
                  <c:v>12540.0</c:v>
                </c:pt>
                <c:pt idx="6">
                  <c:v>12210.0</c:v>
                </c:pt>
                <c:pt idx="7">
                  <c:v>11880.0</c:v>
                </c:pt>
                <c:pt idx="8">
                  <c:v>10450.0</c:v>
                </c:pt>
                <c:pt idx="9">
                  <c:v>11110.0</c:v>
                </c:pt>
                <c:pt idx="10">
                  <c:v>9900.0</c:v>
                </c:pt>
                <c:pt idx="11">
                  <c:v>10560.0</c:v>
                </c:pt>
                <c:pt idx="12">
                  <c:v>12320.0</c:v>
                </c:pt>
                <c:pt idx="13">
                  <c:v>12210.0</c:v>
                </c:pt>
                <c:pt idx="14">
                  <c:v>14300.0</c:v>
                </c:pt>
                <c:pt idx="15">
                  <c:v>16390.0</c:v>
                </c:pt>
                <c:pt idx="16">
                  <c:v>18480.0</c:v>
                </c:pt>
                <c:pt idx="17">
                  <c:v>18810.0</c:v>
                </c:pt>
                <c:pt idx="18">
                  <c:v>19910.0</c:v>
                </c:pt>
                <c:pt idx="19">
                  <c:v>22550.0</c:v>
                </c:pt>
                <c:pt idx="20">
                  <c:v>22990.0</c:v>
                </c:pt>
                <c:pt idx="21">
                  <c:v>22220.0</c:v>
                </c:pt>
                <c:pt idx="22">
                  <c:v>20350.0</c:v>
                </c:pt>
                <c:pt idx="23">
                  <c:v>18700.0</c:v>
                </c:pt>
              </c:numCache>
            </c:numRef>
          </c:val>
          <c:smooth val="0"/>
        </c:ser>
        <c:ser>
          <c:idx val="11"/>
          <c:order val="7"/>
          <c:tx>
            <c:strRef>
              <c:f>Agosto2011!$R$5</c:f>
              <c:strCache>
                <c:ptCount val="1"/>
                <c:pt idx="0">
                  <c:v>16/Ago/2011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Agosto2011!$R$7:$R$30</c:f>
              <c:numCache>
                <c:formatCode>#,##0</c:formatCode>
                <c:ptCount val="24"/>
                <c:pt idx="0">
                  <c:v>16280.0</c:v>
                </c:pt>
                <c:pt idx="1">
                  <c:v>16610.0</c:v>
                </c:pt>
                <c:pt idx="2">
                  <c:v>16280.0</c:v>
                </c:pt>
                <c:pt idx="3">
                  <c:v>17160.0</c:v>
                </c:pt>
                <c:pt idx="4">
                  <c:v>15730.0</c:v>
                </c:pt>
                <c:pt idx="5">
                  <c:v>16280.0</c:v>
                </c:pt>
                <c:pt idx="6">
                  <c:v>16940.0</c:v>
                </c:pt>
                <c:pt idx="7">
                  <c:v>19800.0</c:v>
                </c:pt>
                <c:pt idx="8">
                  <c:v>14960.0</c:v>
                </c:pt>
                <c:pt idx="9">
                  <c:v>6270.000000000001</c:v>
                </c:pt>
                <c:pt idx="10">
                  <c:v>6600.000000000001</c:v>
                </c:pt>
                <c:pt idx="11">
                  <c:v>10780.0</c:v>
                </c:pt>
                <c:pt idx="12">
                  <c:v>11000.0</c:v>
                </c:pt>
                <c:pt idx="13">
                  <c:v>13420.0</c:v>
                </c:pt>
                <c:pt idx="14">
                  <c:v>17160.0</c:v>
                </c:pt>
                <c:pt idx="15">
                  <c:v>19690.0</c:v>
                </c:pt>
                <c:pt idx="16">
                  <c:v>19800.0</c:v>
                </c:pt>
                <c:pt idx="17">
                  <c:v>21450.0</c:v>
                </c:pt>
                <c:pt idx="18">
                  <c:v>22330.0</c:v>
                </c:pt>
                <c:pt idx="19">
                  <c:v>990.0000000000001</c:v>
                </c:pt>
                <c:pt idx="20">
                  <c:v>8800.0</c:v>
                </c:pt>
                <c:pt idx="21">
                  <c:v>21450.0</c:v>
                </c:pt>
                <c:pt idx="22">
                  <c:v>21340.0</c:v>
                </c:pt>
                <c:pt idx="23">
                  <c:v>19360.0</c:v>
                </c:pt>
              </c:numCache>
            </c:numRef>
          </c:val>
          <c:smooth val="0"/>
        </c:ser>
        <c:ser>
          <c:idx val="13"/>
          <c:order val="8"/>
          <c:tx>
            <c:strRef>
              <c:f>Agosto2011!$T$5</c:f>
              <c:strCache>
                <c:ptCount val="1"/>
                <c:pt idx="0">
                  <c:v>18/Ago/2011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Agosto2011!$T$7:$T$30</c:f>
              <c:numCache>
                <c:formatCode>#,##0</c:formatCode>
                <c:ptCount val="24"/>
                <c:pt idx="0">
                  <c:v>17380.0</c:v>
                </c:pt>
                <c:pt idx="1">
                  <c:v>16720.0</c:v>
                </c:pt>
                <c:pt idx="2">
                  <c:v>16500.0</c:v>
                </c:pt>
                <c:pt idx="3">
                  <c:v>15840.0</c:v>
                </c:pt>
                <c:pt idx="4">
                  <c:v>15620.0</c:v>
                </c:pt>
                <c:pt idx="5">
                  <c:v>16060.0</c:v>
                </c:pt>
                <c:pt idx="6">
                  <c:v>16280.0</c:v>
                </c:pt>
                <c:pt idx="7">
                  <c:v>19140.0</c:v>
                </c:pt>
                <c:pt idx="8">
                  <c:v>24200.0</c:v>
                </c:pt>
                <c:pt idx="9">
                  <c:v>24750.0</c:v>
                </c:pt>
                <c:pt idx="10">
                  <c:v>25520.0</c:v>
                </c:pt>
                <c:pt idx="11">
                  <c:v>25410.0</c:v>
                </c:pt>
                <c:pt idx="12">
                  <c:v>25080.0</c:v>
                </c:pt>
                <c:pt idx="13">
                  <c:v>24420.0</c:v>
                </c:pt>
                <c:pt idx="14">
                  <c:v>24860.0</c:v>
                </c:pt>
                <c:pt idx="15">
                  <c:v>22660.0</c:v>
                </c:pt>
                <c:pt idx="16">
                  <c:v>21560.0</c:v>
                </c:pt>
                <c:pt idx="17">
                  <c:v>20570.0</c:v>
                </c:pt>
                <c:pt idx="18">
                  <c:v>25740.0</c:v>
                </c:pt>
                <c:pt idx="19">
                  <c:v>23760.0</c:v>
                </c:pt>
                <c:pt idx="20">
                  <c:v>20130.0</c:v>
                </c:pt>
                <c:pt idx="21">
                  <c:v>18700.0</c:v>
                </c:pt>
                <c:pt idx="22">
                  <c:v>19360.0</c:v>
                </c:pt>
                <c:pt idx="23">
                  <c:v>19250.0</c:v>
                </c:pt>
              </c:numCache>
            </c:numRef>
          </c:val>
          <c:smooth val="0"/>
        </c:ser>
        <c:ser>
          <c:idx val="14"/>
          <c:order val="9"/>
          <c:tx>
            <c:strRef>
              <c:f>Agosto2011!$U$5</c:f>
              <c:strCache>
                <c:ptCount val="1"/>
                <c:pt idx="0">
                  <c:v>19/Ago/2011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Agosto2011!$U$7:$U$30</c:f>
              <c:numCache>
                <c:formatCode>#,##0</c:formatCode>
                <c:ptCount val="24"/>
                <c:pt idx="0">
                  <c:v>17490.0</c:v>
                </c:pt>
                <c:pt idx="1">
                  <c:v>16720.0</c:v>
                </c:pt>
                <c:pt idx="2">
                  <c:v>16390.0</c:v>
                </c:pt>
                <c:pt idx="3">
                  <c:v>16280.0</c:v>
                </c:pt>
                <c:pt idx="4">
                  <c:v>16280.0</c:v>
                </c:pt>
                <c:pt idx="5">
                  <c:v>16170.0</c:v>
                </c:pt>
                <c:pt idx="6">
                  <c:v>17050.0</c:v>
                </c:pt>
                <c:pt idx="7">
                  <c:v>17160.0</c:v>
                </c:pt>
                <c:pt idx="8">
                  <c:v>24310.0</c:v>
                </c:pt>
                <c:pt idx="9">
                  <c:v>25410.0</c:v>
                </c:pt>
                <c:pt idx="10">
                  <c:v>25410.0</c:v>
                </c:pt>
                <c:pt idx="11">
                  <c:v>25740.0</c:v>
                </c:pt>
                <c:pt idx="12">
                  <c:v>25300.0</c:v>
                </c:pt>
                <c:pt idx="13">
                  <c:v>24860.0</c:v>
                </c:pt>
                <c:pt idx="14">
                  <c:v>25190.0</c:v>
                </c:pt>
                <c:pt idx="15">
                  <c:v>25190.0</c:v>
                </c:pt>
                <c:pt idx="16">
                  <c:v>23650.0</c:v>
                </c:pt>
                <c:pt idx="17">
                  <c:v>21890.0</c:v>
                </c:pt>
                <c:pt idx="18">
                  <c:v>21780.0</c:v>
                </c:pt>
                <c:pt idx="19">
                  <c:v>25080.0</c:v>
                </c:pt>
                <c:pt idx="20">
                  <c:v>24750.0</c:v>
                </c:pt>
                <c:pt idx="21">
                  <c:v>23430.0</c:v>
                </c:pt>
                <c:pt idx="22">
                  <c:v>21230.0</c:v>
                </c:pt>
                <c:pt idx="23">
                  <c:v>17600.0</c:v>
                </c:pt>
              </c:numCache>
            </c:numRef>
          </c:val>
          <c:smooth val="0"/>
        </c:ser>
        <c:ser>
          <c:idx val="17"/>
          <c:order val="10"/>
          <c:tx>
            <c:strRef>
              <c:f>Agosto2011!$Z$5</c:f>
              <c:strCache>
                <c:ptCount val="1"/>
                <c:pt idx="0">
                  <c:v>24/Ago/2011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Agosto2011!$Z$7:$Z$30</c:f>
              <c:numCache>
                <c:formatCode>#,##0</c:formatCode>
                <c:ptCount val="24"/>
                <c:pt idx="0">
                  <c:v>17160.0</c:v>
                </c:pt>
                <c:pt idx="1">
                  <c:v>16720.0</c:v>
                </c:pt>
                <c:pt idx="2">
                  <c:v>16280.0</c:v>
                </c:pt>
                <c:pt idx="3">
                  <c:v>16170.0</c:v>
                </c:pt>
                <c:pt idx="4">
                  <c:v>16170.0</c:v>
                </c:pt>
                <c:pt idx="5">
                  <c:v>16610.0</c:v>
                </c:pt>
                <c:pt idx="6">
                  <c:v>16610.0</c:v>
                </c:pt>
                <c:pt idx="7">
                  <c:v>19690.0</c:v>
                </c:pt>
                <c:pt idx="8">
                  <c:v>25190.0</c:v>
                </c:pt>
                <c:pt idx="9">
                  <c:v>24970.0</c:v>
                </c:pt>
                <c:pt idx="10">
                  <c:v>20295.0</c:v>
                </c:pt>
                <c:pt idx="11">
                  <c:v>21560.0</c:v>
                </c:pt>
                <c:pt idx="12">
                  <c:v>21615.0</c:v>
                </c:pt>
                <c:pt idx="13">
                  <c:v>17600.0</c:v>
                </c:pt>
                <c:pt idx="14">
                  <c:v>21670.0</c:v>
                </c:pt>
                <c:pt idx="15">
                  <c:v>21780.0</c:v>
                </c:pt>
                <c:pt idx="16">
                  <c:v>22000.0</c:v>
                </c:pt>
                <c:pt idx="17">
                  <c:v>21010.0</c:v>
                </c:pt>
                <c:pt idx="18">
                  <c:v>21560.0</c:v>
                </c:pt>
                <c:pt idx="19">
                  <c:v>23980.0</c:v>
                </c:pt>
                <c:pt idx="20">
                  <c:v>23430.0</c:v>
                </c:pt>
                <c:pt idx="21">
                  <c:v>21010.0</c:v>
                </c:pt>
                <c:pt idx="22">
                  <c:v>19800.0</c:v>
                </c:pt>
                <c:pt idx="23">
                  <c:v>18040.0</c:v>
                </c:pt>
              </c:numCache>
            </c:numRef>
          </c:val>
          <c:smooth val="0"/>
        </c:ser>
        <c:ser>
          <c:idx val="22"/>
          <c:order val="11"/>
          <c:tx>
            <c:strRef>
              <c:f>Agosto2011!$AP$4:$AP$5</c:f>
              <c:strCache>
                <c:ptCount val="1"/>
                <c:pt idx="0">
                  <c:v>Máxima dias Semana</c:v>
                </c:pt>
              </c:strCache>
            </c:strRef>
          </c:tx>
          <c:val>
            <c:numRef>
              <c:f>Agosto2011!$AP$7:$AP$30</c:f>
              <c:numCache>
                <c:formatCode>#,##0</c:formatCode>
                <c:ptCount val="24"/>
                <c:pt idx="0">
                  <c:v>18590.0</c:v>
                </c:pt>
                <c:pt idx="1">
                  <c:v>17270.0</c:v>
                </c:pt>
                <c:pt idx="2">
                  <c:v>17050.0</c:v>
                </c:pt>
                <c:pt idx="3">
                  <c:v>17160.0</c:v>
                </c:pt>
                <c:pt idx="4">
                  <c:v>17380.0</c:v>
                </c:pt>
                <c:pt idx="5">
                  <c:v>17160.0</c:v>
                </c:pt>
                <c:pt idx="6">
                  <c:v>18040.0</c:v>
                </c:pt>
                <c:pt idx="7">
                  <c:v>21230.0</c:v>
                </c:pt>
                <c:pt idx="8">
                  <c:v>25850.0</c:v>
                </c:pt>
                <c:pt idx="9">
                  <c:v>26400.0</c:v>
                </c:pt>
                <c:pt idx="10">
                  <c:v>27280.0</c:v>
                </c:pt>
                <c:pt idx="11">
                  <c:v>26840.0</c:v>
                </c:pt>
                <c:pt idx="12">
                  <c:v>26070.0</c:v>
                </c:pt>
                <c:pt idx="13">
                  <c:v>26070.0</c:v>
                </c:pt>
                <c:pt idx="14">
                  <c:v>26510.0</c:v>
                </c:pt>
                <c:pt idx="15">
                  <c:v>25960.0</c:v>
                </c:pt>
                <c:pt idx="16">
                  <c:v>25630.0</c:v>
                </c:pt>
                <c:pt idx="17">
                  <c:v>23540.0</c:v>
                </c:pt>
                <c:pt idx="18">
                  <c:v>25740.0</c:v>
                </c:pt>
                <c:pt idx="19">
                  <c:v>26510.0</c:v>
                </c:pt>
                <c:pt idx="20">
                  <c:v>24750.0</c:v>
                </c:pt>
                <c:pt idx="21">
                  <c:v>23760.0</c:v>
                </c:pt>
                <c:pt idx="22">
                  <c:v>21780.0</c:v>
                </c:pt>
                <c:pt idx="23">
                  <c:v>19690.0</c:v>
                </c:pt>
              </c:numCache>
            </c:numRef>
          </c:val>
          <c:smooth val="0"/>
        </c:ser>
        <c:ser>
          <c:idx val="24"/>
          <c:order val="12"/>
          <c:tx>
            <c:strRef>
              <c:f>Agosto2011!$AH$5</c:f>
              <c:strCache>
                <c:ptCount val="1"/>
                <c:pt idx="0">
                  <c:v>1/Set/2011</c:v>
                </c:pt>
              </c:strCache>
            </c:strRef>
          </c:tx>
          <c:val>
            <c:numRef>
              <c:f>Agosto2011!$AH$7:$AH$30</c:f>
            </c:numRef>
          </c:val>
          <c:smooth val="0"/>
        </c:ser>
        <c:ser>
          <c:idx val="25"/>
          <c:order val="13"/>
          <c:tx>
            <c:strRef>
              <c:f>Agosto2011!$AI$5</c:f>
              <c:strCache>
                <c:ptCount val="1"/>
                <c:pt idx="0">
                  <c:v>2/Set/2011</c:v>
                </c:pt>
              </c:strCache>
            </c:strRef>
          </c:tx>
          <c:val>
            <c:numRef>
              <c:f>Agosto2011!$AI$7:$AI$30</c:f>
            </c:numRef>
          </c:val>
          <c:smooth val="0"/>
        </c:ser>
        <c:ser>
          <c:idx val="26"/>
          <c:order val="14"/>
          <c:tx>
            <c:strRef>
              <c:f>Agosto2011!$AL$5</c:f>
              <c:strCache>
                <c:ptCount val="1"/>
                <c:pt idx="0">
                  <c:v>5/Set/2011</c:v>
                </c:pt>
              </c:strCache>
            </c:strRef>
          </c:tx>
          <c:val>
            <c:numRef>
              <c:f>Agosto2011!$AL$7:$AL$30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1338136"/>
        <c:axId val="-2071344232"/>
      </c:lineChart>
      <c:catAx>
        <c:axId val="-2071338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71344232"/>
        <c:crosses val="autoZero"/>
        <c:auto val="1"/>
        <c:lblAlgn val="ctr"/>
        <c:lblOffset val="100"/>
        <c:noMultiLvlLbl val="0"/>
      </c:catAx>
      <c:valAx>
        <c:axId val="-20713442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7133813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3" footer="0.31496062000000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-SABADOS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8"/>
          <c:order val="0"/>
          <c:tx>
            <c:strRef>
              <c:f>Agosto2011!$H$5</c:f>
              <c:strCache>
                <c:ptCount val="1"/>
                <c:pt idx="0">
                  <c:v>6/Ago/2011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Agosto2011!$H$7:$H$30</c:f>
              <c:numCache>
                <c:formatCode>#,##0</c:formatCode>
                <c:ptCount val="24"/>
                <c:pt idx="0">
                  <c:v>16170.0</c:v>
                </c:pt>
                <c:pt idx="1">
                  <c:v>15730.0</c:v>
                </c:pt>
                <c:pt idx="2">
                  <c:v>15620.0</c:v>
                </c:pt>
                <c:pt idx="3">
                  <c:v>15400.0</c:v>
                </c:pt>
                <c:pt idx="4">
                  <c:v>14960.0</c:v>
                </c:pt>
                <c:pt idx="5">
                  <c:v>15620.0</c:v>
                </c:pt>
                <c:pt idx="6">
                  <c:v>16170.0</c:v>
                </c:pt>
                <c:pt idx="7">
                  <c:v>21010.0</c:v>
                </c:pt>
                <c:pt idx="8">
                  <c:v>20900.0</c:v>
                </c:pt>
                <c:pt idx="9">
                  <c:v>22220.0</c:v>
                </c:pt>
                <c:pt idx="10">
                  <c:v>0.0</c:v>
                </c:pt>
                <c:pt idx="11">
                  <c:v>3080.0</c:v>
                </c:pt>
                <c:pt idx="12">
                  <c:v>15290.0</c:v>
                </c:pt>
                <c:pt idx="13">
                  <c:v>18040.0</c:v>
                </c:pt>
                <c:pt idx="14">
                  <c:v>21560.0</c:v>
                </c:pt>
                <c:pt idx="15">
                  <c:v>24090.0</c:v>
                </c:pt>
                <c:pt idx="16">
                  <c:v>24530.0</c:v>
                </c:pt>
                <c:pt idx="17">
                  <c:v>23210.0</c:v>
                </c:pt>
                <c:pt idx="18">
                  <c:v>24310.0</c:v>
                </c:pt>
                <c:pt idx="19">
                  <c:v>24640.0</c:v>
                </c:pt>
                <c:pt idx="20">
                  <c:v>23980.0</c:v>
                </c:pt>
                <c:pt idx="21">
                  <c:v>22660.0</c:v>
                </c:pt>
                <c:pt idx="22">
                  <c:v>20460.0</c:v>
                </c:pt>
                <c:pt idx="23">
                  <c:v>18810.0</c:v>
                </c:pt>
              </c:numCache>
            </c:numRef>
          </c:val>
          <c:smooth val="0"/>
        </c:ser>
        <c:ser>
          <c:idx val="19"/>
          <c:order val="1"/>
          <c:tx>
            <c:strRef>
              <c:f>Agosto2011!$O$5</c:f>
              <c:strCache>
                <c:ptCount val="1"/>
                <c:pt idx="0">
                  <c:v>13/Ago/2011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Agosto2011!$O$7:$O$30</c:f>
              <c:numCache>
                <c:formatCode>#,##0</c:formatCode>
                <c:ptCount val="24"/>
                <c:pt idx="0">
                  <c:v>16940.0</c:v>
                </c:pt>
                <c:pt idx="1">
                  <c:v>16610.0</c:v>
                </c:pt>
                <c:pt idx="2">
                  <c:v>15840.0</c:v>
                </c:pt>
                <c:pt idx="3">
                  <c:v>16280.0</c:v>
                </c:pt>
                <c:pt idx="4">
                  <c:v>16170.0</c:v>
                </c:pt>
                <c:pt idx="5">
                  <c:v>16720.0</c:v>
                </c:pt>
                <c:pt idx="6">
                  <c:v>16720.0</c:v>
                </c:pt>
                <c:pt idx="7">
                  <c:v>19360.0</c:v>
                </c:pt>
                <c:pt idx="8">
                  <c:v>24860.0</c:v>
                </c:pt>
                <c:pt idx="9">
                  <c:v>24860.0</c:v>
                </c:pt>
                <c:pt idx="10">
                  <c:v>25300.0</c:v>
                </c:pt>
                <c:pt idx="11">
                  <c:v>24970.0</c:v>
                </c:pt>
                <c:pt idx="12">
                  <c:v>23540.0</c:v>
                </c:pt>
                <c:pt idx="13">
                  <c:v>23650.0</c:v>
                </c:pt>
                <c:pt idx="14">
                  <c:v>23650.0</c:v>
                </c:pt>
                <c:pt idx="15">
                  <c:v>22990.0</c:v>
                </c:pt>
                <c:pt idx="16">
                  <c:v>3190.0</c:v>
                </c:pt>
                <c:pt idx="17">
                  <c:v>0.0</c:v>
                </c:pt>
                <c:pt idx="18">
                  <c:v>8800.0</c:v>
                </c:pt>
                <c:pt idx="19">
                  <c:v>15950.0</c:v>
                </c:pt>
                <c:pt idx="20">
                  <c:v>22220.0</c:v>
                </c:pt>
                <c:pt idx="21">
                  <c:v>22990.0</c:v>
                </c:pt>
                <c:pt idx="22">
                  <c:v>21340.0</c:v>
                </c:pt>
                <c:pt idx="23">
                  <c:v>19690.0</c:v>
                </c:pt>
              </c:numCache>
            </c:numRef>
          </c:val>
          <c:smooth val="0"/>
        </c:ser>
        <c:ser>
          <c:idx val="20"/>
          <c:order val="2"/>
          <c:tx>
            <c:strRef>
              <c:f>Agosto2011!$V$5</c:f>
              <c:strCache>
                <c:ptCount val="1"/>
                <c:pt idx="0">
                  <c:v>20/Ago/2011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Agosto2011!$V$7:$V$30</c:f>
              <c:numCache>
                <c:formatCode>#,##0</c:formatCode>
                <c:ptCount val="24"/>
                <c:pt idx="0">
                  <c:v>17600.0</c:v>
                </c:pt>
                <c:pt idx="1">
                  <c:v>17160.0</c:v>
                </c:pt>
                <c:pt idx="2">
                  <c:v>16720.0</c:v>
                </c:pt>
                <c:pt idx="3">
                  <c:v>16170.0</c:v>
                </c:pt>
                <c:pt idx="4">
                  <c:v>16060.0</c:v>
                </c:pt>
                <c:pt idx="5">
                  <c:v>16170.0</c:v>
                </c:pt>
                <c:pt idx="6">
                  <c:v>17380.0</c:v>
                </c:pt>
                <c:pt idx="7">
                  <c:v>20240.0</c:v>
                </c:pt>
                <c:pt idx="8">
                  <c:v>24420.0</c:v>
                </c:pt>
                <c:pt idx="9">
                  <c:v>25190.0</c:v>
                </c:pt>
                <c:pt idx="10">
                  <c:v>26070.0</c:v>
                </c:pt>
                <c:pt idx="11">
                  <c:v>26070.0</c:v>
                </c:pt>
                <c:pt idx="12">
                  <c:v>25520.0</c:v>
                </c:pt>
                <c:pt idx="13">
                  <c:v>25190.0</c:v>
                </c:pt>
                <c:pt idx="14">
                  <c:v>25740.0</c:v>
                </c:pt>
                <c:pt idx="15">
                  <c:v>24750.0</c:v>
                </c:pt>
                <c:pt idx="16">
                  <c:v>23430.0</c:v>
                </c:pt>
                <c:pt idx="17">
                  <c:v>22000.0</c:v>
                </c:pt>
                <c:pt idx="18">
                  <c:v>23870.0</c:v>
                </c:pt>
                <c:pt idx="19">
                  <c:v>24640.0</c:v>
                </c:pt>
                <c:pt idx="20">
                  <c:v>24310.0</c:v>
                </c:pt>
                <c:pt idx="21">
                  <c:v>22770.0</c:v>
                </c:pt>
                <c:pt idx="22">
                  <c:v>18920.0</c:v>
                </c:pt>
                <c:pt idx="23">
                  <c:v>19360.0</c:v>
                </c:pt>
              </c:numCache>
            </c:numRef>
          </c:val>
          <c:smooth val="0"/>
        </c:ser>
        <c:ser>
          <c:idx val="22"/>
          <c:order val="3"/>
          <c:tx>
            <c:strRef>
              <c:f>Agosto2011!$AQ$4:$AQ$5</c:f>
              <c:strCache>
                <c:ptCount val="1"/>
                <c:pt idx="0">
                  <c:v>Máxima Sabads</c:v>
                </c:pt>
              </c:strCache>
            </c:strRef>
          </c:tx>
          <c:val>
            <c:numRef>
              <c:f>Agosto2011!$AQ$7:$AQ$30</c:f>
              <c:numCache>
                <c:formatCode>#,##0</c:formatCode>
                <c:ptCount val="24"/>
                <c:pt idx="0">
                  <c:v>17820.0</c:v>
                </c:pt>
                <c:pt idx="1">
                  <c:v>17160.0</c:v>
                </c:pt>
                <c:pt idx="2">
                  <c:v>16720.0</c:v>
                </c:pt>
                <c:pt idx="3">
                  <c:v>16500.0</c:v>
                </c:pt>
                <c:pt idx="4">
                  <c:v>16280.0</c:v>
                </c:pt>
                <c:pt idx="5">
                  <c:v>16720.0</c:v>
                </c:pt>
                <c:pt idx="6">
                  <c:v>17710.0</c:v>
                </c:pt>
                <c:pt idx="7">
                  <c:v>21010.0</c:v>
                </c:pt>
                <c:pt idx="8">
                  <c:v>24860.0</c:v>
                </c:pt>
                <c:pt idx="9">
                  <c:v>25190.0</c:v>
                </c:pt>
                <c:pt idx="10">
                  <c:v>26070.0</c:v>
                </c:pt>
                <c:pt idx="11">
                  <c:v>26070.0</c:v>
                </c:pt>
                <c:pt idx="12">
                  <c:v>25520.0</c:v>
                </c:pt>
                <c:pt idx="13">
                  <c:v>25190.0</c:v>
                </c:pt>
                <c:pt idx="14">
                  <c:v>25740.0</c:v>
                </c:pt>
                <c:pt idx="15">
                  <c:v>24750.0</c:v>
                </c:pt>
                <c:pt idx="16">
                  <c:v>24530.0</c:v>
                </c:pt>
                <c:pt idx="17">
                  <c:v>23210.0</c:v>
                </c:pt>
                <c:pt idx="18">
                  <c:v>24310.0</c:v>
                </c:pt>
                <c:pt idx="19">
                  <c:v>24750.0</c:v>
                </c:pt>
                <c:pt idx="20">
                  <c:v>24530.0</c:v>
                </c:pt>
                <c:pt idx="21">
                  <c:v>22990.0</c:v>
                </c:pt>
                <c:pt idx="22">
                  <c:v>21340.0</c:v>
                </c:pt>
                <c:pt idx="23">
                  <c:v>19690.0</c:v>
                </c:pt>
              </c:numCache>
            </c:numRef>
          </c:val>
          <c:smooth val="0"/>
        </c:ser>
        <c:ser>
          <c:idx val="0"/>
          <c:order val="4"/>
          <c:tx>
            <c:strRef>
              <c:f>Agosto2011!$AJ$5</c:f>
              <c:strCache>
                <c:ptCount val="1"/>
                <c:pt idx="0">
                  <c:v>3/Set/2011</c:v>
                </c:pt>
              </c:strCache>
            </c:strRef>
          </c:tx>
          <c:val>
            <c:numRef>
              <c:f>Agosto2011!$AJ$7:$AJ$30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1374920"/>
        <c:axId val="-2071376760"/>
      </c:lineChart>
      <c:catAx>
        <c:axId val="-207137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71376760"/>
        <c:crosses val="autoZero"/>
        <c:auto val="1"/>
        <c:lblAlgn val="ctr"/>
        <c:lblOffset val="100"/>
        <c:noMultiLvlLbl val="0"/>
      </c:catAx>
      <c:valAx>
        <c:axId val="-20713767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713749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3" footer="0.31496062000000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-DOMINGOS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Agosto2011!$B$5</c:f>
              <c:strCache>
                <c:ptCount val="1"/>
              </c:strCache>
            </c:strRef>
          </c:tx>
          <c:val>
            <c:numRef>
              <c:f>Agosto2011!$B$7:$B$30</c:f>
              <c:numCache>
                <c:formatCode>#,##0</c:formatCode>
                <c:ptCount val="24"/>
              </c:numCache>
            </c:numRef>
          </c:val>
          <c:smooth val="0"/>
        </c:ser>
        <c:ser>
          <c:idx val="18"/>
          <c:order val="1"/>
          <c:tx>
            <c:strRef>
              <c:f>Agosto2011!$I$5</c:f>
              <c:strCache>
                <c:ptCount val="1"/>
                <c:pt idx="0">
                  <c:v>7/Ago/2011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Agosto2011!$I$7:$I$30</c:f>
              <c:numCache>
                <c:formatCode>#,##0</c:formatCode>
                <c:ptCount val="24"/>
                <c:pt idx="0">
                  <c:v>17710.0</c:v>
                </c:pt>
                <c:pt idx="1">
                  <c:v>16280.0</c:v>
                </c:pt>
                <c:pt idx="2">
                  <c:v>15950.0</c:v>
                </c:pt>
                <c:pt idx="3">
                  <c:v>15730.0</c:v>
                </c:pt>
                <c:pt idx="4">
                  <c:v>15620.0</c:v>
                </c:pt>
                <c:pt idx="5">
                  <c:v>15620.0</c:v>
                </c:pt>
                <c:pt idx="6">
                  <c:v>15620.0</c:v>
                </c:pt>
                <c:pt idx="7">
                  <c:v>17820.0</c:v>
                </c:pt>
                <c:pt idx="8">
                  <c:v>20240.0</c:v>
                </c:pt>
                <c:pt idx="9">
                  <c:v>20240.0</c:v>
                </c:pt>
                <c:pt idx="10">
                  <c:v>20350.0</c:v>
                </c:pt>
                <c:pt idx="11">
                  <c:v>21010.0</c:v>
                </c:pt>
                <c:pt idx="12">
                  <c:v>22880.0</c:v>
                </c:pt>
                <c:pt idx="13">
                  <c:v>20350.0</c:v>
                </c:pt>
                <c:pt idx="14">
                  <c:v>20130.0</c:v>
                </c:pt>
                <c:pt idx="15">
                  <c:v>19250.0</c:v>
                </c:pt>
                <c:pt idx="16">
                  <c:v>19250.0</c:v>
                </c:pt>
                <c:pt idx="17">
                  <c:v>18810.0</c:v>
                </c:pt>
                <c:pt idx="18">
                  <c:v>19580.0</c:v>
                </c:pt>
                <c:pt idx="19">
                  <c:v>23100.0</c:v>
                </c:pt>
                <c:pt idx="20">
                  <c:v>22990.0</c:v>
                </c:pt>
                <c:pt idx="21">
                  <c:v>22110.0</c:v>
                </c:pt>
                <c:pt idx="22">
                  <c:v>20350.0</c:v>
                </c:pt>
                <c:pt idx="23">
                  <c:v>19030.0</c:v>
                </c:pt>
              </c:numCache>
            </c:numRef>
          </c:val>
          <c:smooth val="0"/>
        </c:ser>
        <c:ser>
          <c:idx val="19"/>
          <c:order val="2"/>
          <c:tx>
            <c:strRef>
              <c:f>Agosto2011!$P$5</c:f>
              <c:strCache>
                <c:ptCount val="1"/>
                <c:pt idx="0">
                  <c:v>14/Ago/2011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Agosto2011!$P$7:$P$30</c:f>
              <c:numCache>
                <c:formatCode>#,##0</c:formatCode>
                <c:ptCount val="24"/>
                <c:pt idx="0">
                  <c:v>17710.0</c:v>
                </c:pt>
                <c:pt idx="1">
                  <c:v>17160.0</c:v>
                </c:pt>
                <c:pt idx="2">
                  <c:v>16610.0</c:v>
                </c:pt>
                <c:pt idx="3">
                  <c:v>16280.0</c:v>
                </c:pt>
                <c:pt idx="4">
                  <c:v>16280.0</c:v>
                </c:pt>
                <c:pt idx="5">
                  <c:v>16280.0</c:v>
                </c:pt>
                <c:pt idx="6">
                  <c:v>0.0</c:v>
                </c:pt>
                <c:pt idx="7">
                  <c:v>17820.0</c:v>
                </c:pt>
                <c:pt idx="8">
                  <c:v>19470.0</c:v>
                </c:pt>
                <c:pt idx="9">
                  <c:v>19690.0</c:v>
                </c:pt>
                <c:pt idx="10">
                  <c:v>20680.0</c:v>
                </c:pt>
                <c:pt idx="11">
                  <c:v>21670.0</c:v>
                </c:pt>
                <c:pt idx="12">
                  <c:v>20130.0</c:v>
                </c:pt>
                <c:pt idx="13">
                  <c:v>19470.0</c:v>
                </c:pt>
                <c:pt idx="14">
                  <c:v>19690.0</c:v>
                </c:pt>
                <c:pt idx="15">
                  <c:v>19250.0</c:v>
                </c:pt>
                <c:pt idx="16">
                  <c:v>19030.0</c:v>
                </c:pt>
                <c:pt idx="17">
                  <c:v>19140.0</c:v>
                </c:pt>
                <c:pt idx="18">
                  <c:v>20790.0</c:v>
                </c:pt>
                <c:pt idx="19">
                  <c:v>23540.0</c:v>
                </c:pt>
                <c:pt idx="20">
                  <c:v>23540.0</c:v>
                </c:pt>
                <c:pt idx="21">
                  <c:v>22330.0</c:v>
                </c:pt>
                <c:pt idx="22">
                  <c:v>20570.0</c:v>
                </c:pt>
                <c:pt idx="23">
                  <c:v>19140.0</c:v>
                </c:pt>
              </c:numCache>
            </c:numRef>
          </c:val>
          <c:smooth val="0"/>
        </c:ser>
        <c:ser>
          <c:idx val="20"/>
          <c:order val="3"/>
          <c:tx>
            <c:strRef>
              <c:f>Agosto2011!$W$5</c:f>
              <c:strCache>
                <c:ptCount val="1"/>
                <c:pt idx="0">
                  <c:v>21/Ago/2011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Agosto2011!$W$7:$W$30</c:f>
              <c:numCache>
                <c:formatCode>#,##0</c:formatCode>
                <c:ptCount val="24"/>
                <c:pt idx="0">
                  <c:v>18040.0</c:v>
                </c:pt>
                <c:pt idx="1">
                  <c:v>17160.0</c:v>
                </c:pt>
                <c:pt idx="2">
                  <c:v>16830.0</c:v>
                </c:pt>
                <c:pt idx="3">
                  <c:v>16720.0</c:v>
                </c:pt>
                <c:pt idx="4">
                  <c:v>16390.0</c:v>
                </c:pt>
                <c:pt idx="5">
                  <c:v>15950.0</c:v>
                </c:pt>
                <c:pt idx="6">
                  <c:v>13090.0</c:v>
                </c:pt>
                <c:pt idx="7">
                  <c:v>12100.0</c:v>
                </c:pt>
                <c:pt idx="8">
                  <c:v>13640.0</c:v>
                </c:pt>
                <c:pt idx="9">
                  <c:v>14960.0</c:v>
                </c:pt>
                <c:pt idx="10">
                  <c:v>15840.0</c:v>
                </c:pt>
                <c:pt idx="11">
                  <c:v>17820.0</c:v>
                </c:pt>
                <c:pt idx="12">
                  <c:v>19140.0</c:v>
                </c:pt>
                <c:pt idx="13">
                  <c:v>19360.0</c:v>
                </c:pt>
                <c:pt idx="14">
                  <c:v>19360.0</c:v>
                </c:pt>
                <c:pt idx="15">
                  <c:v>19250.0</c:v>
                </c:pt>
                <c:pt idx="16">
                  <c:v>18700.0</c:v>
                </c:pt>
                <c:pt idx="17">
                  <c:v>18700.0</c:v>
                </c:pt>
                <c:pt idx="18">
                  <c:v>20680.0</c:v>
                </c:pt>
                <c:pt idx="19">
                  <c:v>23320.0</c:v>
                </c:pt>
                <c:pt idx="20">
                  <c:v>22660.0</c:v>
                </c:pt>
                <c:pt idx="21">
                  <c:v>21560.0</c:v>
                </c:pt>
                <c:pt idx="22">
                  <c:v>19470.0</c:v>
                </c:pt>
                <c:pt idx="23">
                  <c:v>18370.0</c:v>
                </c:pt>
              </c:numCache>
            </c:numRef>
          </c:val>
          <c:smooth val="0"/>
        </c:ser>
        <c:ser>
          <c:idx val="21"/>
          <c:order val="4"/>
          <c:tx>
            <c:strRef>
              <c:f>Agosto2011!$AD$5</c:f>
              <c:strCache>
                <c:ptCount val="1"/>
                <c:pt idx="0">
                  <c:v>28/Ago/2011</c:v>
                </c:pt>
              </c:strCache>
            </c:strRef>
          </c:tx>
          <c:cat>
            <c:strRef>
              <c:f>Agosto2011!$A$7:$A$30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Agosto2011!$AD$7:$AD$30</c:f>
              <c:numCache>
                <c:formatCode>#,##0</c:formatCode>
                <c:ptCount val="24"/>
                <c:pt idx="0">
                  <c:v>17820.0</c:v>
                </c:pt>
                <c:pt idx="1">
                  <c:v>16720.0</c:v>
                </c:pt>
                <c:pt idx="2">
                  <c:v>16280.0</c:v>
                </c:pt>
                <c:pt idx="3">
                  <c:v>16170.0</c:v>
                </c:pt>
                <c:pt idx="4">
                  <c:v>16170.0</c:v>
                </c:pt>
                <c:pt idx="5">
                  <c:v>16170.0</c:v>
                </c:pt>
                <c:pt idx="6">
                  <c:v>15950.0</c:v>
                </c:pt>
                <c:pt idx="7">
                  <c:v>17380.0</c:v>
                </c:pt>
                <c:pt idx="8">
                  <c:v>19470.0</c:v>
                </c:pt>
                <c:pt idx="9">
                  <c:v>19800.0</c:v>
                </c:pt>
                <c:pt idx="10">
                  <c:v>21120.0</c:v>
                </c:pt>
                <c:pt idx="11">
                  <c:v>21010.0</c:v>
                </c:pt>
                <c:pt idx="12">
                  <c:v>20790.0</c:v>
                </c:pt>
                <c:pt idx="13">
                  <c:v>20570.0</c:v>
                </c:pt>
                <c:pt idx="14">
                  <c:v>20020.0</c:v>
                </c:pt>
                <c:pt idx="15">
                  <c:v>21670.0</c:v>
                </c:pt>
                <c:pt idx="16">
                  <c:v>19690.0</c:v>
                </c:pt>
                <c:pt idx="17">
                  <c:v>19690.0</c:v>
                </c:pt>
                <c:pt idx="18">
                  <c:v>21890.0</c:v>
                </c:pt>
                <c:pt idx="19">
                  <c:v>25080.0</c:v>
                </c:pt>
                <c:pt idx="20">
                  <c:v>23320.0</c:v>
                </c:pt>
                <c:pt idx="21">
                  <c:v>22110.0</c:v>
                </c:pt>
                <c:pt idx="22">
                  <c:v>20790.0</c:v>
                </c:pt>
                <c:pt idx="23">
                  <c:v>19250.0</c:v>
                </c:pt>
              </c:numCache>
            </c:numRef>
          </c:val>
          <c:smooth val="0"/>
        </c:ser>
        <c:ser>
          <c:idx val="22"/>
          <c:order val="5"/>
          <c:tx>
            <c:strRef>
              <c:f>Agosto2011!$AR$4:$AR$5</c:f>
              <c:strCache>
                <c:ptCount val="1"/>
                <c:pt idx="0">
                  <c:v>Máxima Domingos</c:v>
                </c:pt>
              </c:strCache>
            </c:strRef>
          </c:tx>
          <c:val>
            <c:numRef>
              <c:f>Agosto2011!$AR$7:$AR$30</c:f>
              <c:numCache>
                <c:formatCode>#,##0</c:formatCode>
                <c:ptCount val="24"/>
                <c:pt idx="0">
                  <c:v>18040.0</c:v>
                </c:pt>
                <c:pt idx="1">
                  <c:v>17160.0</c:v>
                </c:pt>
                <c:pt idx="2">
                  <c:v>16830.0</c:v>
                </c:pt>
                <c:pt idx="3">
                  <c:v>16720.0</c:v>
                </c:pt>
                <c:pt idx="4">
                  <c:v>16390.0</c:v>
                </c:pt>
                <c:pt idx="5">
                  <c:v>16280.0</c:v>
                </c:pt>
                <c:pt idx="6">
                  <c:v>15950.0</c:v>
                </c:pt>
                <c:pt idx="7">
                  <c:v>17820.0</c:v>
                </c:pt>
                <c:pt idx="8">
                  <c:v>20240.0</c:v>
                </c:pt>
                <c:pt idx="9">
                  <c:v>20240.0</c:v>
                </c:pt>
                <c:pt idx="10">
                  <c:v>21120.0</c:v>
                </c:pt>
                <c:pt idx="11">
                  <c:v>21670.0</c:v>
                </c:pt>
                <c:pt idx="12">
                  <c:v>22880.0</c:v>
                </c:pt>
                <c:pt idx="13">
                  <c:v>20570.0</c:v>
                </c:pt>
                <c:pt idx="14">
                  <c:v>20130.0</c:v>
                </c:pt>
                <c:pt idx="15">
                  <c:v>21670.0</c:v>
                </c:pt>
                <c:pt idx="16">
                  <c:v>19690.0</c:v>
                </c:pt>
                <c:pt idx="17">
                  <c:v>19690.0</c:v>
                </c:pt>
                <c:pt idx="18">
                  <c:v>21890.0</c:v>
                </c:pt>
                <c:pt idx="19">
                  <c:v>25080.0</c:v>
                </c:pt>
                <c:pt idx="20">
                  <c:v>23540.0</c:v>
                </c:pt>
                <c:pt idx="21">
                  <c:v>22330.0</c:v>
                </c:pt>
                <c:pt idx="22">
                  <c:v>20790.0</c:v>
                </c:pt>
                <c:pt idx="23">
                  <c:v>19250.0</c:v>
                </c:pt>
              </c:numCache>
            </c:numRef>
          </c:val>
          <c:smooth val="0"/>
        </c:ser>
        <c:ser>
          <c:idx val="1"/>
          <c:order val="6"/>
          <c:tx>
            <c:strRef>
              <c:f>Agosto2011!$AK$5</c:f>
              <c:strCache>
                <c:ptCount val="1"/>
                <c:pt idx="0">
                  <c:v>4/Set/2011</c:v>
                </c:pt>
              </c:strCache>
            </c:strRef>
          </c:tx>
          <c:val>
            <c:numRef>
              <c:f>Agosto2011!$AK$7:$AK$30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1446728"/>
        <c:axId val="-2071443688"/>
      </c:lineChart>
      <c:catAx>
        <c:axId val="-2071446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71443688"/>
        <c:crosses val="autoZero"/>
        <c:auto val="1"/>
        <c:lblAlgn val="ctr"/>
        <c:lblOffset val="100"/>
        <c:noMultiLvlLbl val="0"/>
      </c:catAx>
      <c:valAx>
        <c:axId val="-20714436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714467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3" footer="0.31496062000000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Diagrama de Carga- DIAS DE SEMANA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'Set2011'!$C$5</c:f>
              <c:strCache>
                <c:ptCount val="1"/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'Set2011'!$C$7:$C$30</c:f>
            </c:numRef>
          </c:val>
          <c:smooth val="0"/>
        </c:ser>
        <c:ser>
          <c:idx val="1"/>
          <c:order val="1"/>
          <c:tx>
            <c:strRef>
              <c:f>'Set2011'!$D$5</c:f>
              <c:strCache>
                <c:ptCount val="1"/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'Set2011'!$D$7:$D$30</c:f>
            </c:numRef>
          </c:val>
          <c:smooth val="0"/>
        </c:ser>
        <c:ser>
          <c:idx val="2"/>
          <c:order val="2"/>
          <c:tx>
            <c:strRef>
              <c:f>'Set2011'!$E$5</c:f>
              <c:strCache>
                <c:ptCount val="1"/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'Set2011'!$E$7:$E$30</c:f>
            </c:numRef>
          </c:val>
          <c:smooth val="0"/>
        </c:ser>
        <c:ser>
          <c:idx val="3"/>
          <c:order val="3"/>
          <c:tx>
            <c:strRef>
              <c:f>'Set2011'!$F$5</c:f>
              <c:strCache>
                <c:ptCount val="1"/>
                <c:pt idx="0">
                  <c:v>1/Set/2011</c:v>
                </c:pt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'Set2011'!$F$7:$F$30</c:f>
              <c:numCache>
                <c:formatCode>#,##0</c:formatCode>
                <c:ptCount val="24"/>
                <c:pt idx="0">
                  <c:v>18260.0</c:v>
                </c:pt>
                <c:pt idx="1">
                  <c:v>17600.0</c:v>
                </c:pt>
                <c:pt idx="2">
                  <c:v>17050.0</c:v>
                </c:pt>
                <c:pt idx="3">
                  <c:v>16720.0</c:v>
                </c:pt>
                <c:pt idx="4">
                  <c:v>16500.0</c:v>
                </c:pt>
                <c:pt idx="5">
                  <c:v>16940.0</c:v>
                </c:pt>
                <c:pt idx="6">
                  <c:v>17380.0</c:v>
                </c:pt>
                <c:pt idx="7">
                  <c:v>20900.0</c:v>
                </c:pt>
                <c:pt idx="8">
                  <c:v>24200.0</c:v>
                </c:pt>
                <c:pt idx="9">
                  <c:v>24970.0</c:v>
                </c:pt>
                <c:pt idx="10">
                  <c:v>24970.0</c:v>
                </c:pt>
                <c:pt idx="11">
                  <c:v>25520.0</c:v>
                </c:pt>
                <c:pt idx="12">
                  <c:v>14190.0</c:v>
                </c:pt>
                <c:pt idx="13">
                  <c:v>16280.0</c:v>
                </c:pt>
                <c:pt idx="14">
                  <c:v>23430.0</c:v>
                </c:pt>
                <c:pt idx="15">
                  <c:v>25520.0</c:v>
                </c:pt>
                <c:pt idx="16">
                  <c:v>25080.0</c:v>
                </c:pt>
                <c:pt idx="17">
                  <c:v>23980.0</c:v>
                </c:pt>
                <c:pt idx="18">
                  <c:v>24200.0</c:v>
                </c:pt>
                <c:pt idx="19">
                  <c:v>25300.0</c:v>
                </c:pt>
                <c:pt idx="20">
                  <c:v>24750.0</c:v>
                </c:pt>
                <c:pt idx="21">
                  <c:v>23320.0</c:v>
                </c:pt>
                <c:pt idx="22">
                  <c:v>21230.0</c:v>
                </c:pt>
                <c:pt idx="23">
                  <c:v>13750.0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'Set2011'!$G$5</c:f>
              <c:strCache>
                <c:ptCount val="1"/>
                <c:pt idx="0">
                  <c:v>2/Set/2011</c:v>
                </c:pt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'Set2011'!$G$7:$G$30</c:f>
              <c:numCache>
                <c:formatCode>#,##0</c:formatCode>
                <c:ptCount val="24"/>
                <c:pt idx="0">
                  <c:v>13090.0</c:v>
                </c:pt>
                <c:pt idx="1">
                  <c:v>12870.0</c:v>
                </c:pt>
                <c:pt idx="2">
                  <c:v>12320.0</c:v>
                </c:pt>
                <c:pt idx="3">
                  <c:v>12320.0</c:v>
                </c:pt>
                <c:pt idx="4">
                  <c:v>12320.0</c:v>
                </c:pt>
                <c:pt idx="5">
                  <c:v>12320.0</c:v>
                </c:pt>
                <c:pt idx="6">
                  <c:v>12870.0</c:v>
                </c:pt>
                <c:pt idx="7">
                  <c:v>14960.0</c:v>
                </c:pt>
                <c:pt idx="8">
                  <c:v>18370.0</c:v>
                </c:pt>
                <c:pt idx="9">
                  <c:v>18590.0</c:v>
                </c:pt>
                <c:pt idx="10">
                  <c:v>18810.0</c:v>
                </c:pt>
                <c:pt idx="11">
                  <c:v>19360.0</c:v>
                </c:pt>
                <c:pt idx="12">
                  <c:v>19030.0</c:v>
                </c:pt>
                <c:pt idx="13">
                  <c:v>18700.0</c:v>
                </c:pt>
                <c:pt idx="14">
                  <c:v>25850.0</c:v>
                </c:pt>
                <c:pt idx="15">
                  <c:v>25520.0</c:v>
                </c:pt>
                <c:pt idx="16">
                  <c:v>23430.0</c:v>
                </c:pt>
                <c:pt idx="17">
                  <c:v>22550.0</c:v>
                </c:pt>
                <c:pt idx="18">
                  <c:v>23540.0</c:v>
                </c:pt>
                <c:pt idx="19">
                  <c:v>25410.0</c:v>
                </c:pt>
                <c:pt idx="20">
                  <c:v>24640.0</c:v>
                </c:pt>
                <c:pt idx="21">
                  <c:v>23430.0</c:v>
                </c:pt>
                <c:pt idx="22">
                  <c:v>21450.0</c:v>
                </c:pt>
                <c:pt idx="23">
                  <c:v>19910.0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'Set2011'!$J$5</c:f>
              <c:strCache>
                <c:ptCount val="1"/>
                <c:pt idx="0">
                  <c:v>5/Set/2011</c:v>
                </c:pt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'Set2011'!$J$7:$J$30</c:f>
              <c:numCache>
                <c:formatCode>#,##0</c:formatCode>
                <c:ptCount val="24"/>
                <c:pt idx="0">
                  <c:v>17820.0</c:v>
                </c:pt>
                <c:pt idx="1">
                  <c:v>17050.0</c:v>
                </c:pt>
                <c:pt idx="2">
                  <c:v>16720.0</c:v>
                </c:pt>
                <c:pt idx="3">
                  <c:v>16610.0</c:v>
                </c:pt>
                <c:pt idx="4">
                  <c:v>16610.0</c:v>
                </c:pt>
                <c:pt idx="5">
                  <c:v>16610.0</c:v>
                </c:pt>
                <c:pt idx="6">
                  <c:v>16170.0</c:v>
                </c:pt>
                <c:pt idx="7">
                  <c:v>16940.0</c:v>
                </c:pt>
                <c:pt idx="8">
                  <c:v>18590.0</c:v>
                </c:pt>
                <c:pt idx="9">
                  <c:v>18590.0</c:v>
                </c:pt>
                <c:pt idx="10">
                  <c:v>19140.0</c:v>
                </c:pt>
                <c:pt idx="11">
                  <c:v>19470.0</c:v>
                </c:pt>
                <c:pt idx="12">
                  <c:v>19910.0</c:v>
                </c:pt>
                <c:pt idx="13">
                  <c:v>19690.0</c:v>
                </c:pt>
                <c:pt idx="14">
                  <c:v>19030.0</c:v>
                </c:pt>
                <c:pt idx="15">
                  <c:v>18700.0</c:v>
                </c:pt>
                <c:pt idx="16">
                  <c:v>18480.0</c:v>
                </c:pt>
                <c:pt idx="17">
                  <c:v>18480.0</c:v>
                </c:pt>
                <c:pt idx="18">
                  <c:v>21230.0</c:v>
                </c:pt>
                <c:pt idx="19">
                  <c:v>22770.0</c:v>
                </c:pt>
                <c:pt idx="20">
                  <c:v>22770.0</c:v>
                </c:pt>
                <c:pt idx="21">
                  <c:v>21670.0</c:v>
                </c:pt>
                <c:pt idx="22">
                  <c:v>20240.0</c:v>
                </c:pt>
                <c:pt idx="23">
                  <c:v>18590.0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'Set2011'!$K$5</c:f>
              <c:strCache>
                <c:ptCount val="1"/>
                <c:pt idx="0">
                  <c:v>6/Set/2011</c:v>
                </c:pt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'Set2011'!$K$7:$K$30</c:f>
              <c:numCache>
                <c:formatCode>#,##0</c:formatCode>
                <c:ptCount val="24"/>
                <c:pt idx="0">
                  <c:v>17600.0</c:v>
                </c:pt>
                <c:pt idx="1">
                  <c:v>16720.0</c:v>
                </c:pt>
                <c:pt idx="2">
                  <c:v>16390.0</c:v>
                </c:pt>
                <c:pt idx="3">
                  <c:v>16390.0</c:v>
                </c:pt>
                <c:pt idx="4">
                  <c:v>16280.0</c:v>
                </c:pt>
                <c:pt idx="5">
                  <c:v>16720.0</c:v>
                </c:pt>
                <c:pt idx="6">
                  <c:v>17270.0</c:v>
                </c:pt>
                <c:pt idx="7">
                  <c:v>21560.0</c:v>
                </c:pt>
                <c:pt idx="8">
                  <c:v>24860.0</c:v>
                </c:pt>
                <c:pt idx="9">
                  <c:v>25960.0</c:v>
                </c:pt>
                <c:pt idx="10">
                  <c:v>25960.0</c:v>
                </c:pt>
                <c:pt idx="11">
                  <c:v>25630.0</c:v>
                </c:pt>
                <c:pt idx="12">
                  <c:v>25300.0</c:v>
                </c:pt>
                <c:pt idx="13">
                  <c:v>25740.0</c:v>
                </c:pt>
                <c:pt idx="14">
                  <c:v>26290.0</c:v>
                </c:pt>
                <c:pt idx="15">
                  <c:v>25520.0</c:v>
                </c:pt>
                <c:pt idx="16">
                  <c:v>25300.0</c:v>
                </c:pt>
                <c:pt idx="17">
                  <c:v>22770.0</c:v>
                </c:pt>
                <c:pt idx="18">
                  <c:v>23760.0</c:v>
                </c:pt>
                <c:pt idx="19">
                  <c:v>24970.0</c:v>
                </c:pt>
                <c:pt idx="20">
                  <c:v>23870.0</c:v>
                </c:pt>
                <c:pt idx="21">
                  <c:v>23100.0</c:v>
                </c:pt>
                <c:pt idx="22">
                  <c:v>22440.0</c:v>
                </c:pt>
                <c:pt idx="23">
                  <c:v>19140.0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'Set2011'!$L$5</c:f>
              <c:strCache>
                <c:ptCount val="1"/>
                <c:pt idx="0">
                  <c:v>7/Set/2011</c:v>
                </c:pt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'Set2011'!$L$7:$L$30</c:f>
              <c:numCache>
                <c:formatCode>#,##0</c:formatCode>
                <c:ptCount val="24"/>
                <c:pt idx="0">
                  <c:v>18150.0</c:v>
                </c:pt>
                <c:pt idx="1">
                  <c:v>17490.0</c:v>
                </c:pt>
                <c:pt idx="2">
                  <c:v>17050.0</c:v>
                </c:pt>
                <c:pt idx="3">
                  <c:v>17050.0</c:v>
                </c:pt>
                <c:pt idx="4">
                  <c:v>17050.0</c:v>
                </c:pt>
                <c:pt idx="5">
                  <c:v>17050.0</c:v>
                </c:pt>
                <c:pt idx="6">
                  <c:v>17820.0</c:v>
                </c:pt>
                <c:pt idx="7">
                  <c:v>21230.0</c:v>
                </c:pt>
                <c:pt idx="8">
                  <c:v>25410.0</c:v>
                </c:pt>
                <c:pt idx="9">
                  <c:v>25190.0</c:v>
                </c:pt>
                <c:pt idx="10">
                  <c:v>25960.0</c:v>
                </c:pt>
                <c:pt idx="11">
                  <c:v>26620.0</c:v>
                </c:pt>
                <c:pt idx="12">
                  <c:v>19690.0</c:v>
                </c:pt>
                <c:pt idx="13">
                  <c:v>19360.0</c:v>
                </c:pt>
                <c:pt idx="14">
                  <c:v>22990.0</c:v>
                </c:pt>
                <c:pt idx="15">
                  <c:v>23210.0</c:v>
                </c:pt>
                <c:pt idx="16">
                  <c:v>22660.0</c:v>
                </c:pt>
                <c:pt idx="17">
                  <c:v>21780.0</c:v>
                </c:pt>
                <c:pt idx="18">
                  <c:v>22880.0</c:v>
                </c:pt>
                <c:pt idx="19">
                  <c:v>24310.0</c:v>
                </c:pt>
                <c:pt idx="20">
                  <c:v>23320.0</c:v>
                </c:pt>
                <c:pt idx="21">
                  <c:v>22000.0</c:v>
                </c:pt>
                <c:pt idx="22">
                  <c:v>19800.0</c:v>
                </c:pt>
                <c:pt idx="23">
                  <c:v>18480.0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'Set2011'!$M$5</c:f>
              <c:strCache>
                <c:ptCount val="1"/>
                <c:pt idx="0">
                  <c:v>8/Set/2011</c:v>
                </c:pt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'Set2011'!$M$7:$M$30</c:f>
              <c:numCache>
                <c:formatCode>#,##0</c:formatCode>
                <c:ptCount val="24"/>
                <c:pt idx="0">
                  <c:v>17270.0</c:v>
                </c:pt>
                <c:pt idx="1">
                  <c:v>16940.0</c:v>
                </c:pt>
                <c:pt idx="2">
                  <c:v>16280.0</c:v>
                </c:pt>
                <c:pt idx="3">
                  <c:v>15840.0</c:v>
                </c:pt>
                <c:pt idx="4">
                  <c:v>15730.0</c:v>
                </c:pt>
                <c:pt idx="5">
                  <c:v>16060.0</c:v>
                </c:pt>
                <c:pt idx="6">
                  <c:v>17380.0</c:v>
                </c:pt>
                <c:pt idx="7">
                  <c:v>21230.0</c:v>
                </c:pt>
                <c:pt idx="8">
                  <c:v>25190.0</c:v>
                </c:pt>
                <c:pt idx="9">
                  <c:v>24970.0</c:v>
                </c:pt>
                <c:pt idx="10">
                  <c:v>24310.0</c:v>
                </c:pt>
                <c:pt idx="11">
                  <c:v>24420.0</c:v>
                </c:pt>
                <c:pt idx="12">
                  <c:v>23870.0</c:v>
                </c:pt>
                <c:pt idx="13">
                  <c:v>23320.0</c:v>
                </c:pt>
                <c:pt idx="14">
                  <c:v>23980.0</c:v>
                </c:pt>
                <c:pt idx="15">
                  <c:v>23540.0</c:v>
                </c:pt>
                <c:pt idx="16">
                  <c:v>22660.0</c:v>
                </c:pt>
                <c:pt idx="17">
                  <c:v>20790.0</c:v>
                </c:pt>
                <c:pt idx="18">
                  <c:v>22330.0</c:v>
                </c:pt>
                <c:pt idx="19">
                  <c:v>23540.0</c:v>
                </c:pt>
                <c:pt idx="20">
                  <c:v>22330.0</c:v>
                </c:pt>
                <c:pt idx="21">
                  <c:v>21560.0</c:v>
                </c:pt>
                <c:pt idx="22">
                  <c:v>19250.0</c:v>
                </c:pt>
                <c:pt idx="23">
                  <c:v>17600.0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'Set2011'!$N$5</c:f>
              <c:strCache>
                <c:ptCount val="1"/>
                <c:pt idx="0">
                  <c:v>9/Set/2011</c:v>
                </c:pt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'Set2011'!$N$7:$N$30</c:f>
              <c:numCache>
                <c:formatCode>#,##0</c:formatCode>
                <c:ptCount val="24"/>
                <c:pt idx="0">
                  <c:v>16500.0</c:v>
                </c:pt>
                <c:pt idx="1">
                  <c:v>16060.0</c:v>
                </c:pt>
                <c:pt idx="2">
                  <c:v>15950.0</c:v>
                </c:pt>
                <c:pt idx="3">
                  <c:v>15840.0</c:v>
                </c:pt>
                <c:pt idx="4">
                  <c:v>15620.0</c:v>
                </c:pt>
                <c:pt idx="5">
                  <c:v>15840.0</c:v>
                </c:pt>
                <c:pt idx="6">
                  <c:v>16610.0</c:v>
                </c:pt>
                <c:pt idx="7">
                  <c:v>21010.0</c:v>
                </c:pt>
                <c:pt idx="8">
                  <c:v>23980.0</c:v>
                </c:pt>
                <c:pt idx="9">
                  <c:v>15620.0</c:v>
                </c:pt>
                <c:pt idx="10">
                  <c:v>17050.0</c:v>
                </c:pt>
                <c:pt idx="11">
                  <c:v>23430.0</c:v>
                </c:pt>
                <c:pt idx="12">
                  <c:v>22440.0</c:v>
                </c:pt>
                <c:pt idx="13">
                  <c:v>21890.0</c:v>
                </c:pt>
                <c:pt idx="14">
                  <c:v>24200.0</c:v>
                </c:pt>
                <c:pt idx="15">
                  <c:v>24090.0</c:v>
                </c:pt>
                <c:pt idx="16">
                  <c:v>19800.0</c:v>
                </c:pt>
                <c:pt idx="17">
                  <c:v>20790.0</c:v>
                </c:pt>
                <c:pt idx="18">
                  <c:v>22660.0</c:v>
                </c:pt>
                <c:pt idx="19">
                  <c:v>23540.0</c:v>
                </c:pt>
                <c:pt idx="20">
                  <c:v>22660.0</c:v>
                </c:pt>
                <c:pt idx="21">
                  <c:v>21670.0</c:v>
                </c:pt>
                <c:pt idx="22">
                  <c:v>19470.0</c:v>
                </c:pt>
                <c:pt idx="23">
                  <c:v>17600.0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'Set2011'!$Q$5</c:f>
              <c:strCache>
                <c:ptCount val="1"/>
                <c:pt idx="0">
                  <c:v>12/Set/2011</c:v>
                </c:pt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'Set2011'!$Q$7:$Q$30</c:f>
              <c:numCache>
                <c:formatCode>#,##0</c:formatCode>
                <c:ptCount val="24"/>
                <c:pt idx="0">
                  <c:v>18150.0</c:v>
                </c:pt>
                <c:pt idx="1">
                  <c:v>16940.0</c:v>
                </c:pt>
                <c:pt idx="2">
                  <c:v>16940.0</c:v>
                </c:pt>
                <c:pt idx="3">
                  <c:v>16940.0</c:v>
                </c:pt>
                <c:pt idx="4">
                  <c:v>15840.0</c:v>
                </c:pt>
                <c:pt idx="5">
                  <c:v>16060.0</c:v>
                </c:pt>
                <c:pt idx="6">
                  <c:v>15730.0</c:v>
                </c:pt>
                <c:pt idx="7">
                  <c:v>16830.0</c:v>
                </c:pt>
                <c:pt idx="8">
                  <c:v>17490.0</c:v>
                </c:pt>
                <c:pt idx="9">
                  <c:v>17820.0</c:v>
                </c:pt>
                <c:pt idx="10">
                  <c:v>18920.0</c:v>
                </c:pt>
                <c:pt idx="11">
                  <c:v>19250.0</c:v>
                </c:pt>
                <c:pt idx="12">
                  <c:v>18810.0</c:v>
                </c:pt>
                <c:pt idx="13">
                  <c:v>14190.0</c:v>
                </c:pt>
                <c:pt idx="14">
                  <c:v>14960.0</c:v>
                </c:pt>
                <c:pt idx="15">
                  <c:v>16170.0</c:v>
                </c:pt>
                <c:pt idx="16">
                  <c:v>17820.0</c:v>
                </c:pt>
                <c:pt idx="17">
                  <c:v>18150.0</c:v>
                </c:pt>
                <c:pt idx="18">
                  <c:v>19030.0</c:v>
                </c:pt>
                <c:pt idx="19">
                  <c:v>17600.0</c:v>
                </c:pt>
                <c:pt idx="20">
                  <c:v>19910.0</c:v>
                </c:pt>
                <c:pt idx="21">
                  <c:v>20240.0</c:v>
                </c:pt>
                <c:pt idx="22">
                  <c:v>18040.0</c:v>
                </c:pt>
                <c:pt idx="23">
                  <c:v>16720.0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'Set2011'!$R$5</c:f>
              <c:strCache>
                <c:ptCount val="1"/>
                <c:pt idx="0">
                  <c:v>13/Set/2011</c:v>
                </c:pt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'Set2011'!$R$7:$R$30</c:f>
              <c:numCache>
                <c:formatCode>#,##0</c:formatCode>
                <c:ptCount val="24"/>
                <c:pt idx="0">
                  <c:v>15950.0</c:v>
                </c:pt>
                <c:pt idx="1">
                  <c:v>13310.0</c:v>
                </c:pt>
                <c:pt idx="2">
                  <c:v>14960.0</c:v>
                </c:pt>
                <c:pt idx="3">
                  <c:v>14520.0</c:v>
                </c:pt>
                <c:pt idx="4">
                  <c:v>14520.0</c:v>
                </c:pt>
                <c:pt idx="5">
                  <c:v>14630.0</c:v>
                </c:pt>
                <c:pt idx="6">
                  <c:v>15620.0</c:v>
                </c:pt>
                <c:pt idx="7">
                  <c:v>18260.0</c:v>
                </c:pt>
                <c:pt idx="8">
                  <c:v>22770.0</c:v>
                </c:pt>
                <c:pt idx="9">
                  <c:v>24200.0</c:v>
                </c:pt>
                <c:pt idx="10">
                  <c:v>24090.0</c:v>
                </c:pt>
                <c:pt idx="11">
                  <c:v>25630.0</c:v>
                </c:pt>
                <c:pt idx="12">
                  <c:v>24090.0</c:v>
                </c:pt>
                <c:pt idx="13">
                  <c:v>23540.0</c:v>
                </c:pt>
                <c:pt idx="14">
                  <c:v>23210.0</c:v>
                </c:pt>
                <c:pt idx="15">
                  <c:v>22880.0</c:v>
                </c:pt>
                <c:pt idx="16">
                  <c:v>22330.0</c:v>
                </c:pt>
                <c:pt idx="17">
                  <c:v>21010.0</c:v>
                </c:pt>
                <c:pt idx="18">
                  <c:v>22770.0</c:v>
                </c:pt>
                <c:pt idx="19">
                  <c:v>23430.0</c:v>
                </c:pt>
                <c:pt idx="20">
                  <c:v>22330.0</c:v>
                </c:pt>
                <c:pt idx="21">
                  <c:v>21230.0</c:v>
                </c:pt>
                <c:pt idx="22">
                  <c:v>19140.0</c:v>
                </c:pt>
                <c:pt idx="23">
                  <c:v>17490.0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'Set2011'!$S$5</c:f>
              <c:strCache>
                <c:ptCount val="1"/>
                <c:pt idx="0">
                  <c:v>14/Set/2011</c:v>
                </c:pt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'Set2011'!$S$7:$S$30</c:f>
              <c:numCache>
                <c:formatCode>#,##0</c:formatCode>
                <c:ptCount val="24"/>
                <c:pt idx="0">
                  <c:v>15950.0</c:v>
                </c:pt>
                <c:pt idx="1">
                  <c:v>15620.0</c:v>
                </c:pt>
                <c:pt idx="2">
                  <c:v>15290.0</c:v>
                </c:pt>
                <c:pt idx="3">
                  <c:v>15180.0</c:v>
                </c:pt>
                <c:pt idx="4">
                  <c:v>15290.0</c:v>
                </c:pt>
                <c:pt idx="5">
                  <c:v>15400.0</c:v>
                </c:pt>
                <c:pt idx="6">
                  <c:v>17160.0</c:v>
                </c:pt>
                <c:pt idx="7">
                  <c:v>20130.0</c:v>
                </c:pt>
                <c:pt idx="8">
                  <c:v>23210.0</c:v>
                </c:pt>
                <c:pt idx="9">
                  <c:v>24420.0</c:v>
                </c:pt>
                <c:pt idx="10">
                  <c:v>12980.0</c:v>
                </c:pt>
                <c:pt idx="11">
                  <c:v>22000.0</c:v>
                </c:pt>
                <c:pt idx="12">
                  <c:v>23430.0</c:v>
                </c:pt>
                <c:pt idx="13">
                  <c:v>23320.0</c:v>
                </c:pt>
                <c:pt idx="14">
                  <c:v>23980.0</c:v>
                </c:pt>
                <c:pt idx="15">
                  <c:v>23540.0</c:v>
                </c:pt>
                <c:pt idx="16">
                  <c:v>23100.0</c:v>
                </c:pt>
                <c:pt idx="17">
                  <c:v>23210.0</c:v>
                </c:pt>
                <c:pt idx="18">
                  <c:v>23980.0</c:v>
                </c:pt>
                <c:pt idx="19">
                  <c:v>24970.0</c:v>
                </c:pt>
                <c:pt idx="20">
                  <c:v>23870.0</c:v>
                </c:pt>
                <c:pt idx="21">
                  <c:v>22550.0</c:v>
                </c:pt>
                <c:pt idx="22">
                  <c:v>18920.0</c:v>
                </c:pt>
                <c:pt idx="23">
                  <c:v>18150.0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'Set2011'!$T$5</c:f>
              <c:strCache>
                <c:ptCount val="1"/>
                <c:pt idx="0">
                  <c:v>15/Set/2011</c:v>
                </c:pt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'Set2011'!$T$7:$T$30</c:f>
              <c:numCache>
                <c:formatCode>#,##0</c:formatCode>
                <c:ptCount val="24"/>
                <c:pt idx="0">
                  <c:v>17160.0</c:v>
                </c:pt>
                <c:pt idx="1">
                  <c:v>16280.0</c:v>
                </c:pt>
                <c:pt idx="2">
                  <c:v>16060.0</c:v>
                </c:pt>
                <c:pt idx="3">
                  <c:v>15840.0</c:v>
                </c:pt>
                <c:pt idx="4">
                  <c:v>15840.0</c:v>
                </c:pt>
                <c:pt idx="5">
                  <c:v>16170.0</c:v>
                </c:pt>
                <c:pt idx="6">
                  <c:v>17050.0</c:v>
                </c:pt>
                <c:pt idx="7">
                  <c:v>21010.0</c:v>
                </c:pt>
                <c:pt idx="8">
                  <c:v>24090.0</c:v>
                </c:pt>
                <c:pt idx="9">
                  <c:v>24530.0</c:v>
                </c:pt>
                <c:pt idx="10">
                  <c:v>25300.0</c:v>
                </c:pt>
                <c:pt idx="11">
                  <c:v>26840.0</c:v>
                </c:pt>
                <c:pt idx="12">
                  <c:v>25410.0</c:v>
                </c:pt>
                <c:pt idx="13">
                  <c:v>26290.0</c:v>
                </c:pt>
                <c:pt idx="14">
                  <c:v>25410.0</c:v>
                </c:pt>
                <c:pt idx="15">
                  <c:v>24530.0</c:v>
                </c:pt>
                <c:pt idx="16">
                  <c:v>24200.0</c:v>
                </c:pt>
                <c:pt idx="17">
                  <c:v>21230.0</c:v>
                </c:pt>
                <c:pt idx="18">
                  <c:v>23650.0</c:v>
                </c:pt>
                <c:pt idx="19">
                  <c:v>24640.0</c:v>
                </c:pt>
                <c:pt idx="20">
                  <c:v>23430.0</c:v>
                </c:pt>
                <c:pt idx="21">
                  <c:v>22550.0</c:v>
                </c:pt>
                <c:pt idx="22">
                  <c:v>20570.0</c:v>
                </c:pt>
                <c:pt idx="23">
                  <c:v>18480.0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'Set2011'!$U$5</c:f>
              <c:strCache>
                <c:ptCount val="1"/>
                <c:pt idx="0">
                  <c:v>16/Set/2011</c:v>
                </c:pt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'Set2011'!$U$7:$U$30</c:f>
              <c:numCache>
                <c:formatCode>#,##0</c:formatCode>
                <c:ptCount val="24"/>
                <c:pt idx="0">
                  <c:v>17050.0</c:v>
                </c:pt>
                <c:pt idx="1">
                  <c:v>16390.0</c:v>
                </c:pt>
                <c:pt idx="2">
                  <c:v>16170.0</c:v>
                </c:pt>
                <c:pt idx="3">
                  <c:v>16060.0</c:v>
                </c:pt>
                <c:pt idx="4">
                  <c:v>15950.0</c:v>
                </c:pt>
                <c:pt idx="5">
                  <c:v>16390.0</c:v>
                </c:pt>
                <c:pt idx="6">
                  <c:v>16940.0</c:v>
                </c:pt>
                <c:pt idx="7">
                  <c:v>21120.0</c:v>
                </c:pt>
                <c:pt idx="8">
                  <c:v>24750.0</c:v>
                </c:pt>
                <c:pt idx="9">
                  <c:v>25080.0</c:v>
                </c:pt>
                <c:pt idx="10">
                  <c:v>25960.0</c:v>
                </c:pt>
                <c:pt idx="11">
                  <c:v>26070.0</c:v>
                </c:pt>
                <c:pt idx="12">
                  <c:v>24970.0</c:v>
                </c:pt>
                <c:pt idx="13">
                  <c:v>24860.0</c:v>
                </c:pt>
                <c:pt idx="14">
                  <c:v>25300.0</c:v>
                </c:pt>
                <c:pt idx="15">
                  <c:v>24420.0</c:v>
                </c:pt>
                <c:pt idx="16">
                  <c:v>23320.0</c:v>
                </c:pt>
                <c:pt idx="17">
                  <c:v>22110.0</c:v>
                </c:pt>
                <c:pt idx="18">
                  <c:v>24750.0</c:v>
                </c:pt>
                <c:pt idx="19">
                  <c:v>25410.0</c:v>
                </c:pt>
                <c:pt idx="20">
                  <c:v>24530.0</c:v>
                </c:pt>
                <c:pt idx="21">
                  <c:v>23430.0</c:v>
                </c:pt>
                <c:pt idx="22">
                  <c:v>21560.0</c:v>
                </c:pt>
                <c:pt idx="23">
                  <c:v>18920.0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'Set2011'!$X$5</c:f>
              <c:strCache>
                <c:ptCount val="1"/>
                <c:pt idx="0">
                  <c:v>19/Set/2011</c:v>
                </c:pt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'Set2011'!$X$7:$X$30</c:f>
              <c:numCache>
                <c:formatCode>#,##0</c:formatCode>
                <c:ptCount val="24"/>
                <c:pt idx="0">
                  <c:v>17490.0</c:v>
                </c:pt>
                <c:pt idx="1">
                  <c:v>16830.0</c:v>
                </c:pt>
                <c:pt idx="2">
                  <c:v>16170.0</c:v>
                </c:pt>
                <c:pt idx="3">
                  <c:v>16170.0</c:v>
                </c:pt>
                <c:pt idx="4">
                  <c:v>16060.0</c:v>
                </c:pt>
                <c:pt idx="5">
                  <c:v>12320.0</c:v>
                </c:pt>
                <c:pt idx="6">
                  <c:v>11660.0</c:v>
                </c:pt>
                <c:pt idx="7">
                  <c:v>10560.0</c:v>
                </c:pt>
                <c:pt idx="8">
                  <c:v>11770.0</c:v>
                </c:pt>
                <c:pt idx="9">
                  <c:v>11770.0</c:v>
                </c:pt>
                <c:pt idx="10">
                  <c:v>13640.0</c:v>
                </c:pt>
                <c:pt idx="11">
                  <c:v>11220.0</c:v>
                </c:pt>
                <c:pt idx="12">
                  <c:v>21560.0</c:v>
                </c:pt>
                <c:pt idx="13">
                  <c:v>20020.0</c:v>
                </c:pt>
                <c:pt idx="14">
                  <c:v>19360.0</c:v>
                </c:pt>
                <c:pt idx="15">
                  <c:v>19030.0</c:v>
                </c:pt>
                <c:pt idx="16">
                  <c:v>18810.0</c:v>
                </c:pt>
                <c:pt idx="17">
                  <c:v>19030.0</c:v>
                </c:pt>
                <c:pt idx="18">
                  <c:v>22330.0</c:v>
                </c:pt>
                <c:pt idx="19">
                  <c:v>23650.0</c:v>
                </c:pt>
                <c:pt idx="20">
                  <c:v>24530.0</c:v>
                </c:pt>
                <c:pt idx="21">
                  <c:v>23430.0</c:v>
                </c:pt>
                <c:pt idx="22">
                  <c:v>18920.0</c:v>
                </c:pt>
                <c:pt idx="23">
                  <c:v>18480.0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'Set2011'!$Y$5</c:f>
              <c:strCache>
                <c:ptCount val="1"/>
                <c:pt idx="0">
                  <c:v>20/Set/2011</c:v>
                </c:pt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'Set2011'!$Y$7:$Y$30</c:f>
              <c:numCache>
                <c:formatCode>#,##0</c:formatCode>
                <c:ptCount val="24"/>
                <c:pt idx="0">
                  <c:v>17160.0</c:v>
                </c:pt>
                <c:pt idx="1">
                  <c:v>16720.0</c:v>
                </c:pt>
                <c:pt idx="2">
                  <c:v>16280.0</c:v>
                </c:pt>
                <c:pt idx="3">
                  <c:v>15950.0</c:v>
                </c:pt>
                <c:pt idx="4">
                  <c:v>16280.0</c:v>
                </c:pt>
                <c:pt idx="5">
                  <c:v>16390.0</c:v>
                </c:pt>
                <c:pt idx="6">
                  <c:v>17600.0</c:v>
                </c:pt>
                <c:pt idx="7">
                  <c:v>22220.0</c:v>
                </c:pt>
                <c:pt idx="8">
                  <c:v>25410.0</c:v>
                </c:pt>
                <c:pt idx="9">
                  <c:v>26400.0</c:v>
                </c:pt>
                <c:pt idx="10">
                  <c:v>26730.0</c:v>
                </c:pt>
                <c:pt idx="11">
                  <c:v>26730.0</c:v>
                </c:pt>
                <c:pt idx="12">
                  <c:v>25520.0</c:v>
                </c:pt>
                <c:pt idx="13">
                  <c:v>25740.0</c:v>
                </c:pt>
                <c:pt idx="14">
                  <c:v>26400.0</c:v>
                </c:pt>
                <c:pt idx="15">
                  <c:v>25190.0</c:v>
                </c:pt>
                <c:pt idx="16">
                  <c:v>23870.0</c:v>
                </c:pt>
                <c:pt idx="17">
                  <c:v>22770.0</c:v>
                </c:pt>
                <c:pt idx="18">
                  <c:v>24860.0</c:v>
                </c:pt>
                <c:pt idx="19">
                  <c:v>25080.0</c:v>
                </c:pt>
                <c:pt idx="20">
                  <c:v>24090.0</c:v>
                </c:pt>
                <c:pt idx="21">
                  <c:v>22880.0</c:v>
                </c:pt>
                <c:pt idx="22">
                  <c:v>19800.0</c:v>
                </c:pt>
                <c:pt idx="23">
                  <c:v>18590.0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'Set2011'!$Z$5</c:f>
              <c:strCache>
                <c:ptCount val="1"/>
                <c:pt idx="0">
                  <c:v>21/Set/2011</c:v>
                </c:pt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'Set2011'!$Z$7:$Z$30</c:f>
              <c:numCache>
                <c:formatCode>#,##0</c:formatCode>
                <c:ptCount val="24"/>
                <c:pt idx="0">
                  <c:v>17270.0</c:v>
                </c:pt>
                <c:pt idx="1">
                  <c:v>16720.0</c:v>
                </c:pt>
                <c:pt idx="2">
                  <c:v>17160.0</c:v>
                </c:pt>
                <c:pt idx="3">
                  <c:v>16500.0</c:v>
                </c:pt>
                <c:pt idx="4">
                  <c:v>16390.0</c:v>
                </c:pt>
                <c:pt idx="5">
                  <c:v>16830.0</c:v>
                </c:pt>
                <c:pt idx="6">
                  <c:v>18150.0</c:v>
                </c:pt>
                <c:pt idx="7">
                  <c:v>22330.0</c:v>
                </c:pt>
                <c:pt idx="8">
                  <c:v>25410.0</c:v>
                </c:pt>
                <c:pt idx="9">
                  <c:v>25740.0</c:v>
                </c:pt>
                <c:pt idx="10">
                  <c:v>26070.0</c:v>
                </c:pt>
                <c:pt idx="11">
                  <c:v>26180.0</c:v>
                </c:pt>
                <c:pt idx="12">
                  <c:v>25520.0</c:v>
                </c:pt>
                <c:pt idx="13">
                  <c:v>25520.0</c:v>
                </c:pt>
                <c:pt idx="14">
                  <c:v>25520.0</c:v>
                </c:pt>
                <c:pt idx="15">
                  <c:v>24970.0</c:v>
                </c:pt>
                <c:pt idx="16">
                  <c:v>23375.0</c:v>
                </c:pt>
                <c:pt idx="17">
                  <c:v>22770.0</c:v>
                </c:pt>
                <c:pt idx="18">
                  <c:v>24420.0</c:v>
                </c:pt>
                <c:pt idx="19">
                  <c:v>25080.0</c:v>
                </c:pt>
                <c:pt idx="20">
                  <c:v>23650.0</c:v>
                </c:pt>
                <c:pt idx="21">
                  <c:v>22990.0</c:v>
                </c:pt>
                <c:pt idx="22">
                  <c:v>20240.0</c:v>
                </c:pt>
                <c:pt idx="23">
                  <c:v>18150.0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'Set2011'!$AA$5</c:f>
              <c:strCache>
                <c:ptCount val="1"/>
                <c:pt idx="0">
                  <c:v>22/Set/2011</c:v>
                </c:pt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'Set2011'!$AA$7:$AA$30</c:f>
              <c:numCache>
                <c:formatCode>#,##0</c:formatCode>
                <c:ptCount val="24"/>
                <c:pt idx="0">
                  <c:v>17490.0</c:v>
                </c:pt>
                <c:pt idx="1">
                  <c:v>15510.0</c:v>
                </c:pt>
                <c:pt idx="2">
                  <c:v>16610.0</c:v>
                </c:pt>
                <c:pt idx="3">
                  <c:v>16280.0</c:v>
                </c:pt>
                <c:pt idx="4">
                  <c:v>16500.0</c:v>
                </c:pt>
                <c:pt idx="5">
                  <c:v>16500.0</c:v>
                </c:pt>
                <c:pt idx="6">
                  <c:v>18920.0</c:v>
                </c:pt>
                <c:pt idx="7">
                  <c:v>21230.0</c:v>
                </c:pt>
                <c:pt idx="8">
                  <c:v>24970.0</c:v>
                </c:pt>
                <c:pt idx="9">
                  <c:v>25960.0</c:v>
                </c:pt>
                <c:pt idx="10">
                  <c:v>25630.0</c:v>
                </c:pt>
                <c:pt idx="11">
                  <c:v>26840.0</c:v>
                </c:pt>
                <c:pt idx="12">
                  <c:v>24860.0</c:v>
                </c:pt>
                <c:pt idx="13">
                  <c:v>25190.0</c:v>
                </c:pt>
                <c:pt idx="14">
                  <c:v>25630.0</c:v>
                </c:pt>
                <c:pt idx="15">
                  <c:v>25190.0</c:v>
                </c:pt>
                <c:pt idx="16">
                  <c:v>23870.0</c:v>
                </c:pt>
                <c:pt idx="17">
                  <c:v>22000.0</c:v>
                </c:pt>
                <c:pt idx="18">
                  <c:v>23760.0</c:v>
                </c:pt>
                <c:pt idx="19">
                  <c:v>24860.0</c:v>
                </c:pt>
                <c:pt idx="20">
                  <c:v>23870.0</c:v>
                </c:pt>
                <c:pt idx="21">
                  <c:v>24090.0</c:v>
                </c:pt>
                <c:pt idx="22">
                  <c:v>20570.0</c:v>
                </c:pt>
                <c:pt idx="23">
                  <c:v>20020.0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'Set2011'!$AB$5</c:f>
              <c:strCache>
                <c:ptCount val="1"/>
                <c:pt idx="0">
                  <c:v>23/Set/2011</c:v>
                </c:pt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'Set2011'!$AB$7:$AB$30</c:f>
              <c:numCache>
                <c:formatCode>#,##0</c:formatCode>
                <c:ptCount val="24"/>
                <c:pt idx="0">
                  <c:v>17380.0</c:v>
                </c:pt>
                <c:pt idx="1">
                  <c:v>16390.0</c:v>
                </c:pt>
                <c:pt idx="2">
                  <c:v>16060.0</c:v>
                </c:pt>
                <c:pt idx="3">
                  <c:v>15840.0</c:v>
                </c:pt>
                <c:pt idx="4">
                  <c:v>15840.0</c:v>
                </c:pt>
                <c:pt idx="5">
                  <c:v>16280.0</c:v>
                </c:pt>
                <c:pt idx="6">
                  <c:v>17930.0</c:v>
                </c:pt>
                <c:pt idx="7">
                  <c:v>19580.0</c:v>
                </c:pt>
                <c:pt idx="8">
                  <c:v>25080.0</c:v>
                </c:pt>
                <c:pt idx="9">
                  <c:v>25850.0</c:v>
                </c:pt>
                <c:pt idx="10">
                  <c:v>26290.0</c:v>
                </c:pt>
                <c:pt idx="11">
                  <c:v>26400.0</c:v>
                </c:pt>
                <c:pt idx="12">
                  <c:v>25300.0</c:v>
                </c:pt>
                <c:pt idx="13">
                  <c:v>25300.0</c:v>
                </c:pt>
                <c:pt idx="14">
                  <c:v>25520.0</c:v>
                </c:pt>
                <c:pt idx="15">
                  <c:v>24640.0</c:v>
                </c:pt>
                <c:pt idx="16">
                  <c:v>24530.0</c:v>
                </c:pt>
                <c:pt idx="17">
                  <c:v>24090.0</c:v>
                </c:pt>
                <c:pt idx="18">
                  <c:v>25080.0</c:v>
                </c:pt>
                <c:pt idx="19">
                  <c:v>25520.0</c:v>
                </c:pt>
                <c:pt idx="20">
                  <c:v>24640.0</c:v>
                </c:pt>
                <c:pt idx="21">
                  <c:v>23650.0</c:v>
                </c:pt>
                <c:pt idx="22">
                  <c:v>21010.0</c:v>
                </c:pt>
                <c:pt idx="23">
                  <c:v>19030.0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'Set2011'!$AE$5</c:f>
              <c:strCache>
                <c:ptCount val="1"/>
                <c:pt idx="0">
                  <c:v>26/Set/2011</c:v>
                </c:pt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'Set2011'!$AE$7:$AE$30</c:f>
              <c:numCache>
                <c:formatCode>#,##0</c:formatCode>
                <c:ptCount val="24"/>
                <c:pt idx="0">
                  <c:v>18590.0</c:v>
                </c:pt>
                <c:pt idx="1">
                  <c:v>17930.0</c:v>
                </c:pt>
                <c:pt idx="2">
                  <c:v>17050.0</c:v>
                </c:pt>
                <c:pt idx="3">
                  <c:v>17050.0</c:v>
                </c:pt>
                <c:pt idx="4">
                  <c:v>16720.0</c:v>
                </c:pt>
                <c:pt idx="5">
                  <c:v>16390.0</c:v>
                </c:pt>
                <c:pt idx="6">
                  <c:v>16170.0</c:v>
                </c:pt>
                <c:pt idx="7">
                  <c:v>17600.0</c:v>
                </c:pt>
                <c:pt idx="8">
                  <c:v>16720.0</c:v>
                </c:pt>
                <c:pt idx="9">
                  <c:v>19140.0</c:v>
                </c:pt>
                <c:pt idx="10">
                  <c:v>19690.0</c:v>
                </c:pt>
                <c:pt idx="11">
                  <c:v>20020.0</c:v>
                </c:pt>
                <c:pt idx="12">
                  <c:v>20240.0</c:v>
                </c:pt>
                <c:pt idx="13">
                  <c:v>20240.0</c:v>
                </c:pt>
                <c:pt idx="14">
                  <c:v>20020.0</c:v>
                </c:pt>
                <c:pt idx="15">
                  <c:v>19800.0</c:v>
                </c:pt>
                <c:pt idx="16">
                  <c:v>19360.0</c:v>
                </c:pt>
                <c:pt idx="17">
                  <c:v>19360.0</c:v>
                </c:pt>
                <c:pt idx="18">
                  <c:v>22990.0</c:v>
                </c:pt>
                <c:pt idx="19">
                  <c:v>23980.0</c:v>
                </c:pt>
                <c:pt idx="20">
                  <c:v>23980.0</c:v>
                </c:pt>
                <c:pt idx="21">
                  <c:v>23870.0</c:v>
                </c:pt>
                <c:pt idx="22">
                  <c:v>20570.0</c:v>
                </c:pt>
                <c:pt idx="23">
                  <c:v>18700.0</c:v>
                </c:pt>
              </c:numCache>
            </c:numRef>
          </c:val>
          <c:smooth val="0"/>
        </c:ser>
        <c:ser>
          <c:idx val="23"/>
          <c:order val="21"/>
          <c:tx>
            <c:strRef>
              <c:f>'Set2011'!$AG$5</c:f>
              <c:strCache>
                <c:ptCount val="1"/>
                <c:pt idx="0">
                  <c:v>28/Set/2011</c:v>
                </c:pt>
              </c:strCache>
            </c:strRef>
          </c:tx>
          <c:val>
            <c:numRef>
              <c:f>'Set2011'!$AG$7:$AG$30</c:f>
              <c:numCache>
                <c:formatCode>#,##0</c:formatCode>
                <c:ptCount val="24"/>
                <c:pt idx="0">
                  <c:v>18150.0</c:v>
                </c:pt>
                <c:pt idx="1">
                  <c:v>17600.0</c:v>
                </c:pt>
                <c:pt idx="2">
                  <c:v>17270.0</c:v>
                </c:pt>
                <c:pt idx="3">
                  <c:v>16940.0</c:v>
                </c:pt>
                <c:pt idx="4">
                  <c:v>17930.0</c:v>
                </c:pt>
                <c:pt idx="5">
                  <c:v>18040.0</c:v>
                </c:pt>
                <c:pt idx="6">
                  <c:v>19470.0</c:v>
                </c:pt>
                <c:pt idx="7">
                  <c:v>21890.0</c:v>
                </c:pt>
                <c:pt idx="8">
                  <c:v>26290.0</c:v>
                </c:pt>
                <c:pt idx="9">
                  <c:v>26840.0</c:v>
                </c:pt>
                <c:pt idx="10">
                  <c:v>27170.0</c:v>
                </c:pt>
                <c:pt idx="11">
                  <c:v>27390.0</c:v>
                </c:pt>
                <c:pt idx="12">
                  <c:v>26180.0</c:v>
                </c:pt>
                <c:pt idx="13">
                  <c:v>26290.0</c:v>
                </c:pt>
                <c:pt idx="14">
                  <c:v>26840.0</c:v>
                </c:pt>
                <c:pt idx="15">
                  <c:v>26345.0</c:v>
                </c:pt>
                <c:pt idx="16">
                  <c:v>24310.0</c:v>
                </c:pt>
                <c:pt idx="17">
                  <c:v>23210.0</c:v>
                </c:pt>
                <c:pt idx="18">
                  <c:v>26510.0</c:v>
                </c:pt>
                <c:pt idx="19">
                  <c:v>26070.0</c:v>
                </c:pt>
                <c:pt idx="20">
                  <c:v>25410.0</c:v>
                </c:pt>
                <c:pt idx="21">
                  <c:v>24860.0</c:v>
                </c:pt>
                <c:pt idx="22">
                  <c:v>21780.0</c:v>
                </c:pt>
                <c:pt idx="23">
                  <c:v>19580.0</c:v>
                </c:pt>
              </c:numCache>
            </c:numRef>
          </c:val>
          <c:smooth val="0"/>
        </c:ser>
        <c:ser>
          <c:idx val="21"/>
          <c:order val="22"/>
          <c:tx>
            <c:strRef>
              <c:f>'Set2011'!$AF$5</c:f>
              <c:strCache>
                <c:ptCount val="1"/>
                <c:pt idx="0">
                  <c:v>27/Set/2011</c:v>
                </c:pt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'Set2011'!$AF$7:$AF$30</c:f>
              <c:numCache>
                <c:formatCode>#,##0</c:formatCode>
                <c:ptCount val="24"/>
                <c:pt idx="0">
                  <c:v>16830.0</c:v>
                </c:pt>
                <c:pt idx="1">
                  <c:v>16390.0</c:v>
                </c:pt>
                <c:pt idx="2">
                  <c:v>16170.0</c:v>
                </c:pt>
                <c:pt idx="3">
                  <c:v>15950.0</c:v>
                </c:pt>
                <c:pt idx="4">
                  <c:v>16060.0</c:v>
                </c:pt>
                <c:pt idx="5">
                  <c:v>16060.0</c:v>
                </c:pt>
                <c:pt idx="6">
                  <c:v>17600.0</c:v>
                </c:pt>
                <c:pt idx="7">
                  <c:v>20680.0</c:v>
                </c:pt>
                <c:pt idx="8">
                  <c:v>25630.0</c:v>
                </c:pt>
                <c:pt idx="9">
                  <c:v>26620.0</c:v>
                </c:pt>
                <c:pt idx="10">
                  <c:v>0.0</c:v>
                </c:pt>
                <c:pt idx="11">
                  <c:v>6710.000000000001</c:v>
                </c:pt>
                <c:pt idx="12">
                  <c:v>16940.0</c:v>
                </c:pt>
                <c:pt idx="13">
                  <c:v>21450.0</c:v>
                </c:pt>
                <c:pt idx="14">
                  <c:v>21010.0</c:v>
                </c:pt>
                <c:pt idx="15">
                  <c:v>25300.0</c:v>
                </c:pt>
                <c:pt idx="16">
                  <c:v>24420.0</c:v>
                </c:pt>
                <c:pt idx="17">
                  <c:v>23760.0</c:v>
                </c:pt>
                <c:pt idx="18">
                  <c:v>26070.0</c:v>
                </c:pt>
                <c:pt idx="19">
                  <c:v>26180.0</c:v>
                </c:pt>
                <c:pt idx="20">
                  <c:v>25630.0</c:v>
                </c:pt>
                <c:pt idx="21">
                  <c:v>24420.0</c:v>
                </c:pt>
                <c:pt idx="22">
                  <c:v>22220.0</c:v>
                </c:pt>
                <c:pt idx="23">
                  <c:v>19470.0</c:v>
                </c:pt>
              </c:numCache>
            </c:numRef>
          </c:val>
          <c:smooth val="0"/>
        </c:ser>
        <c:ser>
          <c:idx val="22"/>
          <c:order val="23"/>
          <c:tx>
            <c:strRef>
              <c:f>'Set2011'!$AP$4:$AP$5</c:f>
              <c:strCache>
                <c:ptCount val="1"/>
                <c:pt idx="0">
                  <c:v>Máxima dias Semana</c:v>
                </c:pt>
              </c:strCache>
            </c:strRef>
          </c:tx>
          <c:val>
            <c:numRef>
              <c:f>'Set2011'!$AP$7:$AP$30</c:f>
              <c:numCache>
                <c:formatCode>#,##0</c:formatCode>
                <c:ptCount val="24"/>
                <c:pt idx="0">
                  <c:v>18590.0</c:v>
                </c:pt>
                <c:pt idx="1">
                  <c:v>17930.0</c:v>
                </c:pt>
                <c:pt idx="2">
                  <c:v>17380.0</c:v>
                </c:pt>
                <c:pt idx="3">
                  <c:v>17050.0</c:v>
                </c:pt>
                <c:pt idx="4">
                  <c:v>17930.0</c:v>
                </c:pt>
                <c:pt idx="5">
                  <c:v>18040.0</c:v>
                </c:pt>
                <c:pt idx="6">
                  <c:v>19470.0</c:v>
                </c:pt>
                <c:pt idx="7">
                  <c:v>22330.0</c:v>
                </c:pt>
                <c:pt idx="8">
                  <c:v>26290.0</c:v>
                </c:pt>
                <c:pt idx="9">
                  <c:v>26840.0</c:v>
                </c:pt>
                <c:pt idx="10">
                  <c:v>27610.0</c:v>
                </c:pt>
                <c:pt idx="11">
                  <c:v>27610.0</c:v>
                </c:pt>
                <c:pt idx="12">
                  <c:v>26510.0</c:v>
                </c:pt>
                <c:pt idx="13">
                  <c:v>26510.0</c:v>
                </c:pt>
                <c:pt idx="14">
                  <c:v>27280.0</c:v>
                </c:pt>
                <c:pt idx="15">
                  <c:v>26345.0</c:v>
                </c:pt>
                <c:pt idx="16">
                  <c:v>25300.0</c:v>
                </c:pt>
                <c:pt idx="17">
                  <c:v>24090.0</c:v>
                </c:pt>
                <c:pt idx="18">
                  <c:v>26510.0</c:v>
                </c:pt>
                <c:pt idx="19">
                  <c:v>26290.0</c:v>
                </c:pt>
                <c:pt idx="20">
                  <c:v>25630.0</c:v>
                </c:pt>
                <c:pt idx="21">
                  <c:v>24860.0</c:v>
                </c:pt>
                <c:pt idx="22">
                  <c:v>22440.0</c:v>
                </c:pt>
                <c:pt idx="23">
                  <c:v>20020.0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'Set2011'!$AH$5</c:f>
              <c:strCache>
                <c:ptCount val="1"/>
                <c:pt idx="0">
                  <c:v>29/Set/2011</c:v>
                </c:pt>
              </c:strCache>
            </c:strRef>
          </c:tx>
          <c:val>
            <c:numRef>
              <c:f>'Set2011'!$AH$7:$AH$30</c:f>
              <c:numCache>
                <c:formatCode>#,##0</c:formatCode>
                <c:ptCount val="24"/>
                <c:pt idx="0">
                  <c:v>18590.0</c:v>
                </c:pt>
                <c:pt idx="1">
                  <c:v>17930.0</c:v>
                </c:pt>
                <c:pt idx="2">
                  <c:v>17380.0</c:v>
                </c:pt>
                <c:pt idx="3">
                  <c:v>17050.0</c:v>
                </c:pt>
                <c:pt idx="4">
                  <c:v>17160.0</c:v>
                </c:pt>
                <c:pt idx="5">
                  <c:v>17490.0</c:v>
                </c:pt>
                <c:pt idx="6">
                  <c:v>18700.0</c:v>
                </c:pt>
                <c:pt idx="7">
                  <c:v>21450.0</c:v>
                </c:pt>
                <c:pt idx="8">
                  <c:v>26070.0</c:v>
                </c:pt>
                <c:pt idx="9">
                  <c:v>26730.0</c:v>
                </c:pt>
                <c:pt idx="10">
                  <c:v>27610.0</c:v>
                </c:pt>
                <c:pt idx="11">
                  <c:v>27610.0</c:v>
                </c:pt>
                <c:pt idx="12">
                  <c:v>26510.0</c:v>
                </c:pt>
                <c:pt idx="13">
                  <c:v>26510.0</c:v>
                </c:pt>
                <c:pt idx="14">
                  <c:v>27280.0</c:v>
                </c:pt>
                <c:pt idx="15">
                  <c:v>26290.0</c:v>
                </c:pt>
                <c:pt idx="16">
                  <c:v>24970.0</c:v>
                </c:pt>
                <c:pt idx="17">
                  <c:v>23430.0</c:v>
                </c:pt>
                <c:pt idx="18">
                  <c:v>26400.0</c:v>
                </c:pt>
                <c:pt idx="19">
                  <c:v>26290.0</c:v>
                </c:pt>
                <c:pt idx="20">
                  <c:v>24970.0</c:v>
                </c:pt>
                <c:pt idx="21">
                  <c:v>23320.0</c:v>
                </c:pt>
                <c:pt idx="22">
                  <c:v>21560.0</c:v>
                </c:pt>
                <c:pt idx="23">
                  <c:v>19360.0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'Set2011'!$AI$5</c:f>
              <c:strCache>
                <c:ptCount val="1"/>
                <c:pt idx="0">
                  <c:v>30/Set/2011</c:v>
                </c:pt>
              </c:strCache>
            </c:strRef>
          </c:tx>
          <c:val>
            <c:numRef>
              <c:f>'Set2011'!$AI$7:$AI$30</c:f>
              <c:numCache>
                <c:formatCode>#,##0</c:formatCode>
                <c:ptCount val="24"/>
                <c:pt idx="0">
                  <c:v>18590.0</c:v>
                </c:pt>
                <c:pt idx="1">
                  <c:v>14630.0</c:v>
                </c:pt>
                <c:pt idx="2">
                  <c:v>14960.0</c:v>
                </c:pt>
                <c:pt idx="3">
                  <c:v>16170.0</c:v>
                </c:pt>
                <c:pt idx="4">
                  <c:v>13200.0</c:v>
                </c:pt>
                <c:pt idx="5">
                  <c:v>13750.0</c:v>
                </c:pt>
                <c:pt idx="6">
                  <c:v>14850.0</c:v>
                </c:pt>
                <c:pt idx="7">
                  <c:v>16830.0</c:v>
                </c:pt>
                <c:pt idx="8">
                  <c:v>20570.0</c:v>
                </c:pt>
                <c:pt idx="9">
                  <c:v>23100.0</c:v>
                </c:pt>
                <c:pt idx="10">
                  <c:v>23540.0</c:v>
                </c:pt>
                <c:pt idx="11">
                  <c:v>23100.0</c:v>
                </c:pt>
                <c:pt idx="12">
                  <c:v>23210.0</c:v>
                </c:pt>
                <c:pt idx="13">
                  <c:v>22440.0</c:v>
                </c:pt>
                <c:pt idx="14">
                  <c:v>24420.0</c:v>
                </c:pt>
                <c:pt idx="15">
                  <c:v>24200.0</c:v>
                </c:pt>
                <c:pt idx="16">
                  <c:v>22880.0</c:v>
                </c:pt>
                <c:pt idx="17">
                  <c:v>23320.0</c:v>
                </c:pt>
                <c:pt idx="18">
                  <c:v>23430.0</c:v>
                </c:pt>
                <c:pt idx="19">
                  <c:v>24530.0</c:v>
                </c:pt>
                <c:pt idx="20">
                  <c:v>24750.0</c:v>
                </c:pt>
                <c:pt idx="21">
                  <c:v>22110.0</c:v>
                </c:pt>
                <c:pt idx="22">
                  <c:v>20130.0</c:v>
                </c:pt>
                <c:pt idx="23">
                  <c:v>19580.0</c:v>
                </c:pt>
              </c:numCache>
            </c:numRef>
          </c:val>
          <c:smooth val="0"/>
        </c:ser>
        <c:ser>
          <c:idx val="26"/>
          <c:order val="26"/>
          <c:tx>
            <c:strRef>
              <c:f>'Set2011'!$AL$5</c:f>
              <c:strCache>
                <c:ptCount val="1"/>
                <c:pt idx="0">
                  <c:v>3/Out/2011</c:v>
                </c:pt>
              </c:strCache>
            </c:strRef>
          </c:tx>
          <c:val>
            <c:numRef>
              <c:f>'Set2011'!$AL$7:$AL$30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1681896"/>
        <c:axId val="-2071686520"/>
      </c:lineChart>
      <c:catAx>
        <c:axId val="-2071681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71686520"/>
        <c:crosses val="autoZero"/>
        <c:auto val="1"/>
        <c:lblAlgn val="ctr"/>
        <c:lblOffset val="100"/>
        <c:noMultiLvlLbl val="0"/>
      </c:catAx>
      <c:valAx>
        <c:axId val="-20716865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716818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3" footer="0.31496062000000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-SABADOS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8"/>
          <c:order val="0"/>
          <c:tx>
            <c:strRef>
              <c:f>'Set2011'!$H$5</c:f>
              <c:strCache>
                <c:ptCount val="1"/>
                <c:pt idx="0">
                  <c:v>3/Set/2011</c:v>
                </c:pt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'Set2011'!$H$7:$H$30</c:f>
              <c:numCache>
                <c:formatCode>#,##0</c:formatCode>
                <c:ptCount val="24"/>
                <c:pt idx="0">
                  <c:v>17710.0</c:v>
                </c:pt>
                <c:pt idx="1">
                  <c:v>17930.0</c:v>
                </c:pt>
                <c:pt idx="2">
                  <c:v>17600.0</c:v>
                </c:pt>
                <c:pt idx="3">
                  <c:v>17160.0</c:v>
                </c:pt>
                <c:pt idx="4">
                  <c:v>17160.0</c:v>
                </c:pt>
                <c:pt idx="5">
                  <c:v>17380.0</c:v>
                </c:pt>
                <c:pt idx="6">
                  <c:v>18040.0</c:v>
                </c:pt>
                <c:pt idx="7">
                  <c:v>21560.0</c:v>
                </c:pt>
                <c:pt idx="8">
                  <c:v>25740.0</c:v>
                </c:pt>
                <c:pt idx="9">
                  <c:v>26400.0</c:v>
                </c:pt>
                <c:pt idx="10">
                  <c:v>25850.0</c:v>
                </c:pt>
                <c:pt idx="11">
                  <c:v>26290.0</c:v>
                </c:pt>
                <c:pt idx="12">
                  <c:v>25740.0</c:v>
                </c:pt>
                <c:pt idx="13">
                  <c:v>25410.0</c:v>
                </c:pt>
                <c:pt idx="14">
                  <c:v>25960.0</c:v>
                </c:pt>
                <c:pt idx="15">
                  <c:v>24970.0</c:v>
                </c:pt>
                <c:pt idx="16">
                  <c:v>23760.0</c:v>
                </c:pt>
                <c:pt idx="17">
                  <c:v>23210.0</c:v>
                </c:pt>
                <c:pt idx="18">
                  <c:v>25740.0</c:v>
                </c:pt>
                <c:pt idx="19">
                  <c:v>25410.0</c:v>
                </c:pt>
                <c:pt idx="20">
                  <c:v>24750.0</c:v>
                </c:pt>
                <c:pt idx="21">
                  <c:v>23430.0</c:v>
                </c:pt>
                <c:pt idx="22">
                  <c:v>21560.0</c:v>
                </c:pt>
                <c:pt idx="23">
                  <c:v>18810.0</c:v>
                </c:pt>
              </c:numCache>
            </c:numRef>
          </c:val>
          <c:smooth val="0"/>
        </c:ser>
        <c:ser>
          <c:idx val="19"/>
          <c:order val="1"/>
          <c:tx>
            <c:strRef>
              <c:f>'Set2011'!$O$5</c:f>
              <c:strCache>
                <c:ptCount val="1"/>
                <c:pt idx="0">
                  <c:v>10/Set/2011</c:v>
                </c:pt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'Set2011'!$O$7:$O$30</c:f>
              <c:numCache>
                <c:formatCode>#,##0</c:formatCode>
                <c:ptCount val="24"/>
                <c:pt idx="0">
                  <c:v>17930.0</c:v>
                </c:pt>
                <c:pt idx="1">
                  <c:v>15840.0</c:v>
                </c:pt>
                <c:pt idx="2">
                  <c:v>15620.0</c:v>
                </c:pt>
                <c:pt idx="3">
                  <c:v>15400.0</c:v>
                </c:pt>
                <c:pt idx="4">
                  <c:v>15400.0</c:v>
                </c:pt>
                <c:pt idx="5">
                  <c:v>15950.0</c:v>
                </c:pt>
                <c:pt idx="6">
                  <c:v>16940.0</c:v>
                </c:pt>
                <c:pt idx="7">
                  <c:v>20900.0</c:v>
                </c:pt>
                <c:pt idx="8">
                  <c:v>23320.0</c:v>
                </c:pt>
                <c:pt idx="9">
                  <c:v>24310.0</c:v>
                </c:pt>
                <c:pt idx="10">
                  <c:v>23760.0</c:v>
                </c:pt>
                <c:pt idx="11">
                  <c:v>11660.0</c:v>
                </c:pt>
                <c:pt idx="12">
                  <c:v>17270.0</c:v>
                </c:pt>
                <c:pt idx="13">
                  <c:v>23650.0</c:v>
                </c:pt>
                <c:pt idx="14">
                  <c:v>24530.0</c:v>
                </c:pt>
                <c:pt idx="15">
                  <c:v>24090.0</c:v>
                </c:pt>
                <c:pt idx="16">
                  <c:v>23100.0</c:v>
                </c:pt>
                <c:pt idx="17">
                  <c:v>22110.0</c:v>
                </c:pt>
                <c:pt idx="18">
                  <c:v>22550.0</c:v>
                </c:pt>
                <c:pt idx="19">
                  <c:v>23980.0</c:v>
                </c:pt>
                <c:pt idx="20">
                  <c:v>22440.0</c:v>
                </c:pt>
                <c:pt idx="21">
                  <c:v>22440.0</c:v>
                </c:pt>
                <c:pt idx="22">
                  <c:v>20350.0</c:v>
                </c:pt>
                <c:pt idx="23">
                  <c:v>19140.0</c:v>
                </c:pt>
              </c:numCache>
            </c:numRef>
          </c:val>
          <c:smooth val="0"/>
        </c:ser>
        <c:ser>
          <c:idx val="20"/>
          <c:order val="2"/>
          <c:tx>
            <c:strRef>
              <c:f>'Set2011'!$V$5</c:f>
              <c:strCache>
                <c:ptCount val="1"/>
                <c:pt idx="0">
                  <c:v>17/Set/2011</c:v>
                </c:pt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'Set2011'!$V$7:$V$30</c:f>
              <c:numCache>
                <c:formatCode>#,##0</c:formatCode>
                <c:ptCount val="24"/>
                <c:pt idx="0">
                  <c:v>17160.0</c:v>
                </c:pt>
                <c:pt idx="1">
                  <c:v>16830.0</c:v>
                </c:pt>
                <c:pt idx="2">
                  <c:v>16390.0</c:v>
                </c:pt>
                <c:pt idx="3">
                  <c:v>16170.0</c:v>
                </c:pt>
                <c:pt idx="4">
                  <c:v>15950.0</c:v>
                </c:pt>
                <c:pt idx="5">
                  <c:v>16610.0</c:v>
                </c:pt>
                <c:pt idx="6">
                  <c:v>17710.0</c:v>
                </c:pt>
                <c:pt idx="7">
                  <c:v>21120.0</c:v>
                </c:pt>
                <c:pt idx="8">
                  <c:v>24750.0</c:v>
                </c:pt>
                <c:pt idx="9">
                  <c:v>25630.0</c:v>
                </c:pt>
                <c:pt idx="10">
                  <c:v>25740.0</c:v>
                </c:pt>
                <c:pt idx="11">
                  <c:v>25630.0</c:v>
                </c:pt>
                <c:pt idx="12">
                  <c:v>25520.0</c:v>
                </c:pt>
                <c:pt idx="13">
                  <c:v>25630.0</c:v>
                </c:pt>
                <c:pt idx="14">
                  <c:v>25410.0</c:v>
                </c:pt>
                <c:pt idx="15">
                  <c:v>24860.0</c:v>
                </c:pt>
                <c:pt idx="16">
                  <c:v>21450.0</c:v>
                </c:pt>
                <c:pt idx="17">
                  <c:v>21780.0</c:v>
                </c:pt>
                <c:pt idx="18">
                  <c:v>25080.0</c:v>
                </c:pt>
                <c:pt idx="19">
                  <c:v>24860.0</c:v>
                </c:pt>
                <c:pt idx="20">
                  <c:v>24420.0</c:v>
                </c:pt>
                <c:pt idx="21">
                  <c:v>23100.0</c:v>
                </c:pt>
                <c:pt idx="22">
                  <c:v>21230.0</c:v>
                </c:pt>
                <c:pt idx="23">
                  <c:v>19470.0</c:v>
                </c:pt>
              </c:numCache>
            </c:numRef>
          </c:val>
          <c:smooth val="0"/>
        </c:ser>
        <c:ser>
          <c:idx val="21"/>
          <c:order val="3"/>
          <c:tx>
            <c:strRef>
              <c:f>'Set2011'!$AC$5</c:f>
              <c:strCache>
                <c:ptCount val="1"/>
                <c:pt idx="0">
                  <c:v>24/Set/2011</c:v>
                </c:pt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'Set2011'!$AC$7:$AC$30</c:f>
              <c:numCache>
                <c:formatCode>#,##0</c:formatCode>
                <c:ptCount val="24"/>
                <c:pt idx="0">
                  <c:v>17930.0</c:v>
                </c:pt>
                <c:pt idx="1">
                  <c:v>17050.0</c:v>
                </c:pt>
                <c:pt idx="2">
                  <c:v>16610.0</c:v>
                </c:pt>
                <c:pt idx="3">
                  <c:v>16390.0</c:v>
                </c:pt>
                <c:pt idx="4">
                  <c:v>16280.0</c:v>
                </c:pt>
                <c:pt idx="5">
                  <c:v>16830.0</c:v>
                </c:pt>
                <c:pt idx="6">
                  <c:v>17930.0</c:v>
                </c:pt>
                <c:pt idx="7">
                  <c:v>21010.0</c:v>
                </c:pt>
                <c:pt idx="8">
                  <c:v>24970.0</c:v>
                </c:pt>
                <c:pt idx="9">
                  <c:v>25080.0</c:v>
                </c:pt>
                <c:pt idx="10">
                  <c:v>24640.0</c:v>
                </c:pt>
                <c:pt idx="11">
                  <c:v>25630.0</c:v>
                </c:pt>
                <c:pt idx="12">
                  <c:v>26070.0</c:v>
                </c:pt>
                <c:pt idx="13">
                  <c:v>24090.0</c:v>
                </c:pt>
                <c:pt idx="14">
                  <c:v>25630.0</c:v>
                </c:pt>
                <c:pt idx="15">
                  <c:v>25850.0</c:v>
                </c:pt>
                <c:pt idx="16">
                  <c:v>24310.0</c:v>
                </c:pt>
                <c:pt idx="17">
                  <c:v>22660.0</c:v>
                </c:pt>
                <c:pt idx="18">
                  <c:v>24860.0</c:v>
                </c:pt>
                <c:pt idx="19">
                  <c:v>25300.0</c:v>
                </c:pt>
                <c:pt idx="20">
                  <c:v>24640.0</c:v>
                </c:pt>
                <c:pt idx="21">
                  <c:v>22770.0</c:v>
                </c:pt>
                <c:pt idx="22">
                  <c:v>21230.0</c:v>
                </c:pt>
                <c:pt idx="23">
                  <c:v>19910.0</c:v>
                </c:pt>
              </c:numCache>
            </c:numRef>
          </c:val>
          <c:smooth val="0"/>
        </c:ser>
        <c:ser>
          <c:idx val="22"/>
          <c:order val="4"/>
          <c:tx>
            <c:strRef>
              <c:f>'Set2011'!$AQ$4:$AQ$5</c:f>
              <c:strCache>
                <c:ptCount val="1"/>
                <c:pt idx="0">
                  <c:v>Máxima Sabads</c:v>
                </c:pt>
              </c:strCache>
            </c:strRef>
          </c:tx>
          <c:val>
            <c:numRef>
              <c:f>'Set2011'!$AQ$7:$AQ$30</c:f>
              <c:numCache>
                <c:formatCode>#,##0</c:formatCode>
                <c:ptCount val="24"/>
                <c:pt idx="0">
                  <c:v>17930.0</c:v>
                </c:pt>
                <c:pt idx="1">
                  <c:v>17930.0</c:v>
                </c:pt>
                <c:pt idx="2">
                  <c:v>17600.0</c:v>
                </c:pt>
                <c:pt idx="3">
                  <c:v>17160.0</c:v>
                </c:pt>
                <c:pt idx="4">
                  <c:v>17160.0</c:v>
                </c:pt>
                <c:pt idx="5">
                  <c:v>17380.0</c:v>
                </c:pt>
                <c:pt idx="6">
                  <c:v>18040.0</c:v>
                </c:pt>
                <c:pt idx="7">
                  <c:v>21560.0</c:v>
                </c:pt>
                <c:pt idx="8">
                  <c:v>25740.0</c:v>
                </c:pt>
                <c:pt idx="9">
                  <c:v>26400.0</c:v>
                </c:pt>
                <c:pt idx="10">
                  <c:v>25850.0</c:v>
                </c:pt>
                <c:pt idx="11">
                  <c:v>26290.0</c:v>
                </c:pt>
                <c:pt idx="12">
                  <c:v>26070.0</c:v>
                </c:pt>
                <c:pt idx="13">
                  <c:v>25630.0</c:v>
                </c:pt>
                <c:pt idx="14">
                  <c:v>25960.0</c:v>
                </c:pt>
                <c:pt idx="15">
                  <c:v>25850.0</c:v>
                </c:pt>
                <c:pt idx="16">
                  <c:v>24310.0</c:v>
                </c:pt>
                <c:pt idx="17">
                  <c:v>23210.0</c:v>
                </c:pt>
                <c:pt idx="18">
                  <c:v>25740.0</c:v>
                </c:pt>
                <c:pt idx="19">
                  <c:v>25410.0</c:v>
                </c:pt>
                <c:pt idx="20">
                  <c:v>24750.0</c:v>
                </c:pt>
                <c:pt idx="21">
                  <c:v>23430.0</c:v>
                </c:pt>
                <c:pt idx="22">
                  <c:v>21560.0</c:v>
                </c:pt>
                <c:pt idx="23">
                  <c:v>19910.0</c:v>
                </c:pt>
              </c:numCache>
            </c:numRef>
          </c:val>
          <c:smooth val="0"/>
        </c:ser>
        <c:ser>
          <c:idx val="0"/>
          <c:order val="5"/>
          <c:tx>
            <c:strRef>
              <c:f>'Set2011'!$AJ$5</c:f>
              <c:strCache>
                <c:ptCount val="1"/>
                <c:pt idx="0">
                  <c:v>1/Out/2011</c:v>
                </c:pt>
              </c:strCache>
            </c:strRef>
          </c:tx>
          <c:val>
            <c:numRef>
              <c:f>'Set2011'!$AJ$7:$AJ$30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1718024"/>
        <c:axId val="-2071727624"/>
      </c:lineChart>
      <c:catAx>
        <c:axId val="-2071718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71727624"/>
        <c:crosses val="autoZero"/>
        <c:auto val="1"/>
        <c:lblAlgn val="ctr"/>
        <c:lblOffset val="100"/>
        <c:noMultiLvlLbl val="0"/>
      </c:catAx>
      <c:valAx>
        <c:axId val="-20717276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717180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3" footer="0.31496062000000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-DOMINGOS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'Set2011'!$B$5</c:f>
              <c:strCache>
                <c:ptCount val="1"/>
              </c:strCache>
            </c:strRef>
          </c:tx>
          <c:val>
            <c:numRef>
              <c:f>'Set2011'!$B$7:$B$30</c:f>
            </c:numRef>
          </c:val>
          <c:smooth val="0"/>
        </c:ser>
        <c:ser>
          <c:idx val="18"/>
          <c:order val="1"/>
          <c:tx>
            <c:strRef>
              <c:f>'Set2011'!$I$5</c:f>
              <c:strCache>
                <c:ptCount val="1"/>
                <c:pt idx="0">
                  <c:v>4/Set/2011</c:v>
                </c:pt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'Set2011'!$I$7:$I$30</c:f>
              <c:numCache>
                <c:formatCode>#,##0</c:formatCode>
                <c:ptCount val="24"/>
                <c:pt idx="0">
                  <c:v>18700.0</c:v>
                </c:pt>
                <c:pt idx="1">
                  <c:v>17490.0</c:v>
                </c:pt>
                <c:pt idx="2">
                  <c:v>16720.0</c:v>
                </c:pt>
                <c:pt idx="3">
                  <c:v>16610.0</c:v>
                </c:pt>
                <c:pt idx="4">
                  <c:v>16500.0</c:v>
                </c:pt>
                <c:pt idx="5">
                  <c:v>16610.0</c:v>
                </c:pt>
                <c:pt idx="6">
                  <c:v>16280.0</c:v>
                </c:pt>
                <c:pt idx="7">
                  <c:v>17160.0</c:v>
                </c:pt>
                <c:pt idx="8">
                  <c:v>9680.0</c:v>
                </c:pt>
                <c:pt idx="9">
                  <c:v>1100.0</c:v>
                </c:pt>
                <c:pt idx="10">
                  <c:v>6710.000000000001</c:v>
                </c:pt>
                <c:pt idx="11">
                  <c:v>13640.0</c:v>
                </c:pt>
                <c:pt idx="12">
                  <c:v>13530.0</c:v>
                </c:pt>
                <c:pt idx="13">
                  <c:v>20350.0</c:v>
                </c:pt>
                <c:pt idx="14">
                  <c:v>19580.0</c:v>
                </c:pt>
                <c:pt idx="15">
                  <c:v>19580.0</c:v>
                </c:pt>
                <c:pt idx="16">
                  <c:v>19250.0</c:v>
                </c:pt>
                <c:pt idx="17">
                  <c:v>19250.0</c:v>
                </c:pt>
                <c:pt idx="18">
                  <c:v>21560.0</c:v>
                </c:pt>
                <c:pt idx="19">
                  <c:v>23980.0</c:v>
                </c:pt>
                <c:pt idx="20">
                  <c:v>23430.0</c:v>
                </c:pt>
                <c:pt idx="21">
                  <c:v>21890.0</c:v>
                </c:pt>
                <c:pt idx="22">
                  <c:v>20790.0</c:v>
                </c:pt>
                <c:pt idx="23">
                  <c:v>19470.0</c:v>
                </c:pt>
              </c:numCache>
            </c:numRef>
          </c:val>
          <c:smooth val="0"/>
        </c:ser>
        <c:ser>
          <c:idx val="19"/>
          <c:order val="2"/>
          <c:tx>
            <c:strRef>
              <c:f>'Set2011'!$P$5</c:f>
              <c:strCache>
                <c:ptCount val="1"/>
                <c:pt idx="0">
                  <c:v>11/Set/2011</c:v>
                </c:pt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'Set2011'!$P$7:$P$30</c:f>
              <c:numCache>
                <c:formatCode>#,##0</c:formatCode>
                <c:ptCount val="24"/>
                <c:pt idx="0">
                  <c:v>16720.0</c:v>
                </c:pt>
                <c:pt idx="1">
                  <c:v>15400.0</c:v>
                </c:pt>
                <c:pt idx="2">
                  <c:v>14740.0</c:v>
                </c:pt>
                <c:pt idx="3">
                  <c:v>15840.0</c:v>
                </c:pt>
                <c:pt idx="4">
                  <c:v>15620.0</c:v>
                </c:pt>
                <c:pt idx="5">
                  <c:v>15620.0</c:v>
                </c:pt>
                <c:pt idx="6">
                  <c:v>15290.0</c:v>
                </c:pt>
                <c:pt idx="7">
                  <c:v>16720.0</c:v>
                </c:pt>
                <c:pt idx="8">
                  <c:v>18700.0</c:v>
                </c:pt>
                <c:pt idx="9">
                  <c:v>19690.0</c:v>
                </c:pt>
                <c:pt idx="10">
                  <c:v>20240.0</c:v>
                </c:pt>
                <c:pt idx="11">
                  <c:v>20680.0</c:v>
                </c:pt>
                <c:pt idx="12">
                  <c:v>21340.0</c:v>
                </c:pt>
                <c:pt idx="13">
                  <c:v>21010.0</c:v>
                </c:pt>
                <c:pt idx="14">
                  <c:v>20570.0</c:v>
                </c:pt>
                <c:pt idx="15">
                  <c:v>20350.0</c:v>
                </c:pt>
                <c:pt idx="16">
                  <c:v>20130.0</c:v>
                </c:pt>
                <c:pt idx="17">
                  <c:v>19140.0</c:v>
                </c:pt>
                <c:pt idx="18">
                  <c:v>23980.0</c:v>
                </c:pt>
                <c:pt idx="19">
                  <c:v>25300.0</c:v>
                </c:pt>
                <c:pt idx="20">
                  <c:v>25080.0</c:v>
                </c:pt>
                <c:pt idx="21">
                  <c:v>23980.0</c:v>
                </c:pt>
                <c:pt idx="22">
                  <c:v>20570.0</c:v>
                </c:pt>
                <c:pt idx="23">
                  <c:v>19360.0</c:v>
                </c:pt>
              </c:numCache>
            </c:numRef>
          </c:val>
          <c:smooth val="0"/>
        </c:ser>
        <c:ser>
          <c:idx val="20"/>
          <c:order val="3"/>
          <c:tx>
            <c:strRef>
              <c:f>'Set2011'!$W$5</c:f>
              <c:strCache>
                <c:ptCount val="1"/>
                <c:pt idx="0">
                  <c:v>18/Set/2011</c:v>
                </c:pt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'Set2011'!$W$7:$W$30</c:f>
              <c:numCache>
                <c:formatCode>#,##0</c:formatCode>
                <c:ptCount val="24"/>
                <c:pt idx="0">
                  <c:v>18370.0</c:v>
                </c:pt>
                <c:pt idx="1">
                  <c:v>17380.0</c:v>
                </c:pt>
                <c:pt idx="2">
                  <c:v>16830.0</c:v>
                </c:pt>
                <c:pt idx="3">
                  <c:v>16500.0</c:v>
                </c:pt>
                <c:pt idx="4">
                  <c:v>16500.0</c:v>
                </c:pt>
                <c:pt idx="5">
                  <c:v>16500.0</c:v>
                </c:pt>
                <c:pt idx="6">
                  <c:v>16500.0</c:v>
                </c:pt>
                <c:pt idx="7">
                  <c:v>17710.0</c:v>
                </c:pt>
                <c:pt idx="8">
                  <c:v>19690.0</c:v>
                </c:pt>
                <c:pt idx="9">
                  <c:v>20790.0</c:v>
                </c:pt>
                <c:pt idx="10">
                  <c:v>20900.0</c:v>
                </c:pt>
                <c:pt idx="11">
                  <c:v>21120.0</c:v>
                </c:pt>
                <c:pt idx="12">
                  <c:v>20900.0</c:v>
                </c:pt>
                <c:pt idx="13">
                  <c:v>20790.0</c:v>
                </c:pt>
                <c:pt idx="14">
                  <c:v>20570.0</c:v>
                </c:pt>
                <c:pt idx="15">
                  <c:v>19910.0</c:v>
                </c:pt>
                <c:pt idx="16">
                  <c:v>19690.0</c:v>
                </c:pt>
                <c:pt idx="17">
                  <c:v>19470.0</c:v>
                </c:pt>
                <c:pt idx="18">
                  <c:v>22660.0</c:v>
                </c:pt>
                <c:pt idx="19">
                  <c:v>23760.0</c:v>
                </c:pt>
                <c:pt idx="20">
                  <c:v>23210.0</c:v>
                </c:pt>
                <c:pt idx="21">
                  <c:v>21780.0</c:v>
                </c:pt>
                <c:pt idx="22">
                  <c:v>20130.0</c:v>
                </c:pt>
                <c:pt idx="23">
                  <c:v>19030.0</c:v>
                </c:pt>
              </c:numCache>
            </c:numRef>
          </c:val>
          <c:smooth val="0"/>
        </c:ser>
        <c:ser>
          <c:idx val="21"/>
          <c:order val="4"/>
          <c:tx>
            <c:strRef>
              <c:f>'Set2011'!$AD$5</c:f>
              <c:strCache>
                <c:ptCount val="1"/>
                <c:pt idx="0">
                  <c:v>25/Set/2011</c:v>
                </c:pt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'Set2011'!$AD$7:$AD$30</c:f>
              <c:numCache>
                <c:formatCode>#,##0</c:formatCode>
                <c:ptCount val="24"/>
                <c:pt idx="0">
                  <c:v>17930.0</c:v>
                </c:pt>
                <c:pt idx="1">
                  <c:v>17270.0</c:v>
                </c:pt>
                <c:pt idx="2">
                  <c:v>16940.0</c:v>
                </c:pt>
                <c:pt idx="3">
                  <c:v>16610.0</c:v>
                </c:pt>
                <c:pt idx="4">
                  <c:v>16390.0</c:v>
                </c:pt>
                <c:pt idx="5">
                  <c:v>16610.0</c:v>
                </c:pt>
                <c:pt idx="6">
                  <c:v>17270.0</c:v>
                </c:pt>
                <c:pt idx="7">
                  <c:v>18480.0</c:v>
                </c:pt>
                <c:pt idx="8">
                  <c:v>20240.0</c:v>
                </c:pt>
                <c:pt idx="9">
                  <c:v>21120.0</c:v>
                </c:pt>
                <c:pt idx="10">
                  <c:v>21560.0</c:v>
                </c:pt>
                <c:pt idx="11">
                  <c:v>21560.0</c:v>
                </c:pt>
                <c:pt idx="12">
                  <c:v>21340.0</c:v>
                </c:pt>
                <c:pt idx="13">
                  <c:v>21230.0</c:v>
                </c:pt>
                <c:pt idx="14">
                  <c:v>21120.0</c:v>
                </c:pt>
                <c:pt idx="15">
                  <c:v>20020.0</c:v>
                </c:pt>
                <c:pt idx="16">
                  <c:v>19250.0</c:v>
                </c:pt>
                <c:pt idx="17">
                  <c:v>20460.0</c:v>
                </c:pt>
                <c:pt idx="18">
                  <c:v>22990.0</c:v>
                </c:pt>
                <c:pt idx="19">
                  <c:v>24420.0</c:v>
                </c:pt>
                <c:pt idx="20">
                  <c:v>23760.0</c:v>
                </c:pt>
                <c:pt idx="21">
                  <c:v>22550.0</c:v>
                </c:pt>
                <c:pt idx="22">
                  <c:v>20460.0</c:v>
                </c:pt>
                <c:pt idx="23">
                  <c:v>19140.0</c:v>
                </c:pt>
              </c:numCache>
            </c:numRef>
          </c:val>
          <c:smooth val="0"/>
        </c:ser>
        <c:ser>
          <c:idx val="22"/>
          <c:order val="5"/>
          <c:tx>
            <c:strRef>
              <c:f>'Set2011'!$AR$4:$AR$5</c:f>
              <c:strCache>
                <c:ptCount val="1"/>
                <c:pt idx="0">
                  <c:v>Máxima Domingos</c:v>
                </c:pt>
              </c:strCache>
            </c:strRef>
          </c:tx>
          <c:val>
            <c:numRef>
              <c:f>'Set2011'!$AR$7:$AR$30</c:f>
              <c:numCache>
                <c:formatCode>#,##0</c:formatCode>
                <c:ptCount val="24"/>
                <c:pt idx="0">
                  <c:v>18700.0</c:v>
                </c:pt>
                <c:pt idx="1">
                  <c:v>17490.0</c:v>
                </c:pt>
                <c:pt idx="2">
                  <c:v>16940.0</c:v>
                </c:pt>
                <c:pt idx="3">
                  <c:v>16610.0</c:v>
                </c:pt>
                <c:pt idx="4">
                  <c:v>16500.0</c:v>
                </c:pt>
                <c:pt idx="5">
                  <c:v>16610.0</c:v>
                </c:pt>
                <c:pt idx="6">
                  <c:v>17270.0</c:v>
                </c:pt>
                <c:pt idx="7">
                  <c:v>18480.0</c:v>
                </c:pt>
                <c:pt idx="8">
                  <c:v>20240.0</c:v>
                </c:pt>
                <c:pt idx="9">
                  <c:v>21120.0</c:v>
                </c:pt>
                <c:pt idx="10">
                  <c:v>21560.0</c:v>
                </c:pt>
                <c:pt idx="11">
                  <c:v>21560.0</c:v>
                </c:pt>
                <c:pt idx="12">
                  <c:v>21340.0</c:v>
                </c:pt>
                <c:pt idx="13">
                  <c:v>21230.0</c:v>
                </c:pt>
                <c:pt idx="14">
                  <c:v>21120.0</c:v>
                </c:pt>
                <c:pt idx="15">
                  <c:v>20350.0</c:v>
                </c:pt>
                <c:pt idx="16">
                  <c:v>20130.0</c:v>
                </c:pt>
                <c:pt idx="17">
                  <c:v>20460.0</c:v>
                </c:pt>
                <c:pt idx="18">
                  <c:v>23980.0</c:v>
                </c:pt>
                <c:pt idx="19">
                  <c:v>25300.0</c:v>
                </c:pt>
                <c:pt idx="20">
                  <c:v>25080.0</c:v>
                </c:pt>
                <c:pt idx="21">
                  <c:v>23980.0</c:v>
                </c:pt>
                <c:pt idx="22">
                  <c:v>20790.0</c:v>
                </c:pt>
                <c:pt idx="23">
                  <c:v>19470.0</c:v>
                </c:pt>
              </c:numCache>
            </c:numRef>
          </c:val>
          <c:smooth val="0"/>
        </c:ser>
        <c:ser>
          <c:idx val="1"/>
          <c:order val="6"/>
          <c:tx>
            <c:strRef>
              <c:f>'Set2011'!$AK$5</c:f>
              <c:strCache>
                <c:ptCount val="1"/>
                <c:pt idx="0">
                  <c:v>2/Out/2011</c:v>
                </c:pt>
              </c:strCache>
            </c:strRef>
          </c:tx>
          <c:val>
            <c:numRef>
              <c:f>'Set2011'!$AK$7:$AK$30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1778712"/>
        <c:axId val="-2071775672"/>
      </c:lineChart>
      <c:catAx>
        <c:axId val="-2071778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71775672"/>
        <c:crosses val="autoZero"/>
        <c:auto val="1"/>
        <c:lblAlgn val="ctr"/>
        <c:lblOffset val="100"/>
        <c:noMultiLvlLbl val="0"/>
      </c:catAx>
      <c:valAx>
        <c:axId val="-20717756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717787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3" footer="0.31496062000000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Diagrama de Carga- DIAS DE SEMANA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'Set2011'!$C$5</c:f>
              <c:strCache>
                <c:ptCount val="1"/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'Set2011'!$C$7:$C$30</c:f>
            </c:numRef>
          </c:val>
          <c:smooth val="0"/>
        </c:ser>
        <c:ser>
          <c:idx val="2"/>
          <c:order val="1"/>
          <c:tx>
            <c:strRef>
              <c:f>'Set2011'!$E$5</c:f>
              <c:strCache>
                <c:ptCount val="1"/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'Set2011'!$E$7:$E$30</c:f>
            </c:numRef>
          </c:val>
          <c:smooth val="0"/>
        </c:ser>
        <c:ser>
          <c:idx val="3"/>
          <c:order val="2"/>
          <c:tx>
            <c:strRef>
              <c:f>'Set2011'!$F$5</c:f>
              <c:strCache>
                <c:ptCount val="1"/>
                <c:pt idx="0">
                  <c:v>1/Set/2011</c:v>
                </c:pt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'Set2011'!$F$7:$F$30</c:f>
              <c:numCache>
                <c:formatCode>#,##0</c:formatCode>
                <c:ptCount val="24"/>
                <c:pt idx="0">
                  <c:v>18260.0</c:v>
                </c:pt>
                <c:pt idx="1">
                  <c:v>17600.0</c:v>
                </c:pt>
                <c:pt idx="2">
                  <c:v>17050.0</c:v>
                </c:pt>
                <c:pt idx="3">
                  <c:v>16720.0</c:v>
                </c:pt>
                <c:pt idx="4">
                  <c:v>16500.0</c:v>
                </c:pt>
                <c:pt idx="5">
                  <c:v>16940.0</c:v>
                </c:pt>
                <c:pt idx="6">
                  <c:v>17380.0</c:v>
                </c:pt>
                <c:pt idx="7">
                  <c:v>20900.0</c:v>
                </c:pt>
                <c:pt idx="8">
                  <c:v>24200.0</c:v>
                </c:pt>
                <c:pt idx="9">
                  <c:v>24970.0</c:v>
                </c:pt>
                <c:pt idx="10">
                  <c:v>24970.0</c:v>
                </c:pt>
                <c:pt idx="11">
                  <c:v>25520.0</c:v>
                </c:pt>
                <c:pt idx="12">
                  <c:v>14190.0</c:v>
                </c:pt>
                <c:pt idx="13">
                  <c:v>16280.0</c:v>
                </c:pt>
                <c:pt idx="14">
                  <c:v>23430.0</c:v>
                </c:pt>
                <c:pt idx="15">
                  <c:v>25520.0</c:v>
                </c:pt>
                <c:pt idx="16">
                  <c:v>25080.0</c:v>
                </c:pt>
                <c:pt idx="17">
                  <c:v>23980.0</c:v>
                </c:pt>
                <c:pt idx="18">
                  <c:v>24200.0</c:v>
                </c:pt>
                <c:pt idx="19">
                  <c:v>25300.0</c:v>
                </c:pt>
                <c:pt idx="20">
                  <c:v>24750.0</c:v>
                </c:pt>
                <c:pt idx="21">
                  <c:v>23320.0</c:v>
                </c:pt>
                <c:pt idx="22">
                  <c:v>21230.0</c:v>
                </c:pt>
                <c:pt idx="23">
                  <c:v>13750.0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'Set2011'!$J$5</c:f>
              <c:strCache>
                <c:ptCount val="1"/>
                <c:pt idx="0">
                  <c:v>5/Set/2011</c:v>
                </c:pt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'Set2011'!$J$7:$J$30</c:f>
              <c:numCache>
                <c:formatCode>#,##0</c:formatCode>
                <c:ptCount val="24"/>
                <c:pt idx="0">
                  <c:v>17820.0</c:v>
                </c:pt>
                <c:pt idx="1">
                  <c:v>17050.0</c:v>
                </c:pt>
                <c:pt idx="2">
                  <c:v>16720.0</c:v>
                </c:pt>
                <c:pt idx="3">
                  <c:v>16610.0</c:v>
                </c:pt>
                <c:pt idx="4">
                  <c:v>16610.0</c:v>
                </c:pt>
                <c:pt idx="5">
                  <c:v>16610.0</c:v>
                </c:pt>
                <c:pt idx="6">
                  <c:v>16170.0</c:v>
                </c:pt>
                <c:pt idx="7">
                  <c:v>16940.0</c:v>
                </c:pt>
                <c:pt idx="8">
                  <c:v>18590.0</c:v>
                </c:pt>
                <c:pt idx="9">
                  <c:v>18590.0</c:v>
                </c:pt>
                <c:pt idx="10">
                  <c:v>19140.0</c:v>
                </c:pt>
                <c:pt idx="11">
                  <c:v>19470.0</c:v>
                </c:pt>
                <c:pt idx="12">
                  <c:v>19910.0</c:v>
                </c:pt>
                <c:pt idx="13">
                  <c:v>19690.0</c:v>
                </c:pt>
                <c:pt idx="14">
                  <c:v>19030.0</c:v>
                </c:pt>
                <c:pt idx="15">
                  <c:v>18700.0</c:v>
                </c:pt>
                <c:pt idx="16">
                  <c:v>18480.0</c:v>
                </c:pt>
                <c:pt idx="17">
                  <c:v>18480.0</c:v>
                </c:pt>
                <c:pt idx="18">
                  <c:v>21230.0</c:v>
                </c:pt>
                <c:pt idx="19">
                  <c:v>22770.0</c:v>
                </c:pt>
                <c:pt idx="20">
                  <c:v>22770.0</c:v>
                </c:pt>
                <c:pt idx="21">
                  <c:v>21670.0</c:v>
                </c:pt>
                <c:pt idx="22">
                  <c:v>20240.0</c:v>
                </c:pt>
                <c:pt idx="23">
                  <c:v>18590.0</c:v>
                </c:pt>
              </c:numCache>
            </c:numRef>
          </c:val>
          <c:smooth val="0"/>
        </c:ser>
        <c:ser>
          <c:idx val="8"/>
          <c:order val="4"/>
          <c:tx>
            <c:strRef>
              <c:f>'Set2011'!$M$5</c:f>
              <c:strCache>
                <c:ptCount val="1"/>
                <c:pt idx="0">
                  <c:v>8/Set/2011</c:v>
                </c:pt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'Set2011'!$M$7:$M$30</c:f>
              <c:numCache>
                <c:formatCode>#,##0</c:formatCode>
                <c:ptCount val="24"/>
                <c:pt idx="0">
                  <c:v>17270.0</c:v>
                </c:pt>
                <c:pt idx="1">
                  <c:v>16940.0</c:v>
                </c:pt>
                <c:pt idx="2">
                  <c:v>16280.0</c:v>
                </c:pt>
                <c:pt idx="3">
                  <c:v>15840.0</c:v>
                </c:pt>
                <c:pt idx="4">
                  <c:v>15730.0</c:v>
                </c:pt>
                <c:pt idx="5">
                  <c:v>16060.0</c:v>
                </c:pt>
                <c:pt idx="6">
                  <c:v>17380.0</c:v>
                </c:pt>
                <c:pt idx="7">
                  <c:v>21230.0</c:v>
                </c:pt>
                <c:pt idx="8">
                  <c:v>25190.0</c:v>
                </c:pt>
                <c:pt idx="9">
                  <c:v>24970.0</c:v>
                </c:pt>
                <c:pt idx="10">
                  <c:v>24310.0</c:v>
                </c:pt>
                <c:pt idx="11">
                  <c:v>24420.0</c:v>
                </c:pt>
                <c:pt idx="12">
                  <c:v>23870.0</c:v>
                </c:pt>
                <c:pt idx="13">
                  <c:v>23320.0</c:v>
                </c:pt>
                <c:pt idx="14">
                  <c:v>23980.0</c:v>
                </c:pt>
                <c:pt idx="15">
                  <c:v>23540.0</c:v>
                </c:pt>
                <c:pt idx="16">
                  <c:v>22660.0</c:v>
                </c:pt>
                <c:pt idx="17">
                  <c:v>20790.0</c:v>
                </c:pt>
                <c:pt idx="18">
                  <c:v>22330.0</c:v>
                </c:pt>
                <c:pt idx="19">
                  <c:v>23540.0</c:v>
                </c:pt>
                <c:pt idx="20">
                  <c:v>22330.0</c:v>
                </c:pt>
                <c:pt idx="21">
                  <c:v>21560.0</c:v>
                </c:pt>
                <c:pt idx="22">
                  <c:v>19250.0</c:v>
                </c:pt>
                <c:pt idx="23">
                  <c:v>17600.0</c:v>
                </c:pt>
              </c:numCache>
            </c:numRef>
          </c:val>
          <c:smooth val="0"/>
        </c:ser>
        <c:ser>
          <c:idx val="9"/>
          <c:order val="5"/>
          <c:tx>
            <c:strRef>
              <c:f>'Set2011'!$N$5</c:f>
              <c:strCache>
                <c:ptCount val="1"/>
                <c:pt idx="0">
                  <c:v>9/Set/2011</c:v>
                </c:pt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'Set2011'!$N$7:$N$30</c:f>
              <c:numCache>
                <c:formatCode>#,##0</c:formatCode>
                <c:ptCount val="24"/>
                <c:pt idx="0">
                  <c:v>16500.0</c:v>
                </c:pt>
                <c:pt idx="1">
                  <c:v>16060.0</c:v>
                </c:pt>
                <c:pt idx="2">
                  <c:v>15950.0</c:v>
                </c:pt>
                <c:pt idx="3">
                  <c:v>15840.0</c:v>
                </c:pt>
                <c:pt idx="4">
                  <c:v>15620.0</c:v>
                </c:pt>
                <c:pt idx="5">
                  <c:v>15840.0</c:v>
                </c:pt>
                <c:pt idx="6">
                  <c:v>16610.0</c:v>
                </c:pt>
                <c:pt idx="7">
                  <c:v>21010.0</c:v>
                </c:pt>
                <c:pt idx="8">
                  <c:v>23980.0</c:v>
                </c:pt>
                <c:pt idx="9">
                  <c:v>15620.0</c:v>
                </c:pt>
                <c:pt idx="10">
                  <c:v>17050.0</c:v>
                </c:pt>
                <c:pt idx="11">
                  <c:v>23430.0</c:v>
                </c:pt>
                <c:pt idx="12">
                  <c:v>22440.0</c:v>
                </c:pt>
                <c:pt idx="13">
                  <c:v>21890.0</c:v>
                </c:pt>
                <c:pt idx="14">
                  <c:v>24200.0</c:v>
                </c:pt>
                <c:pt idx="15">
                  <c:v>24090.0</c:v>
                </c:pt>
                <c:pt idx="16">
                  <c:v>19800.0</c:v>
                </c:pt>
                <c:pt idx="17">
                  <c:v>20790.0</c:v>
                </c:pt>
                <c:pt idx="18">
                  <c:v>22660.0</c:v>
                </c:pt>
                <c:pt idx="19">
                  <c:v>23540.0</c:v>
                </c:pt>
                <c:pt idx="20">
                  <c:v>22660.0</c:v>
                </c:pt>
                <c:pt idx="21">
                  <c:v>21670.0</c:v>
                </c:pt>
                <c:pt idx="22">
                  <c:v>19470.0</c:v>
                </c:pt>
                <c:pt idx="23">
                  <c:v>17600.0</c:v>
                </c:pt>
              </c:numCache>
            </c:numRef>
          </c:val>
          <c:smooth val="0"/>
        </c:ser>
        <c:ser>
          <c:idx val="10"/>
          <c:order val="6"/>
          <c:tx>
            <c:strRef>
              <c:f>'Set2011'!$Q$5</c:f>
              <c:strCache>
                <c:ptCount val="1"/>
                <c:pt idx="0">
                  <c:v>12/Set/2011</c:v>
                </c:pt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'Set2011'!$Q$7:$Q$30</c:f>
              <c:numCache>
                <c:formatCode>#,##0</c:formatCode>
                <c:ptCount val="24"/>
                <c:pt idx="0">
                  <c:v>18150.0</c:v>
                </c:pt>
                <c:pt idx="1">
                  <c:v>16940.0</c:v>
                </c:pt>
                <c:pt idx="2">
                  <c:v>16940.0</c:v>
                </c:pt>
                <c:pt idx="3">
                  <c:v>16940.0</c:v>
                </c:pt>
                <c:pt idx="4">
                  <c:v>15840.0</c:v>
                </c:pt>
                <c:pt idx="5">
                  <c:v>16060.0</c:v>
                </c:pt>
                <c:pt idx="6">
                  <c:v>15730.0</c:v>
                </c:pt>
                <c:pt idx="7">
                  <c:v>16830.0</c:v>
                </c:pt>
                <c:pt idx="8">
                  <c:v>17490.0</c:v>
                </c:pt>
                <c:pt idx="9">
                  <c:v>17820.0</c:v>
                </c:pt>
                <c:pt idx="10">
                  <c:v>18920.0</c:v>
                </c:pt>
                <c:pt idx="11">
                  <c:v>19250.0</c:v>
                </c:pt>
                <c:pt idx="12">
                  <c:v>18810.0</c:v>
                </c:pt>
                <c:pt idx="13">
                  <c:v>14190.0</c:v>
                </c:pt>
                <c:pt idx="14">
                  <c:v>14960.0</c:v>
                </c:pt>
                <c:pt idx="15">
                  <c:v>16170.0</c:v>
                </c:pt>
                <c:pt idx="16">
                  <c:v>17820.0</c:v>
                </c:pt>
                <c:pt idx="17">
                  <c:v>18150.0</c:v>
                </c:pt>
                <c:pt idx="18">
                  <c:v>19030.0</c:v>
                </c:pt>
                <c:pt idx="19">
                  <c:v>17600.0</c:v>
                </c:pt>
                <c:pt idx="20">
                  <c:v>19910.0</c:v>
                </c:pt>
                <c:pt idx="21">
                  <c:v>20240.0</c:v>
                </c:pt>
                <c:pt idx="22">
                  <c:v>18040.0</c:v>
                </c:pt>
                <c:pt idx="23">
                  <c:v>16720.0</c:v>
                </c:pt>
              </c:numCache>
            </c:numRef>
          </c:val>
          <c:smooth val="0"/>
        </c:ser>
        <c:ser>
          <c:idx val="11"/>
          <c:order val="7"/>
          <c:tx>
            <c:strRef>
              <c:f>'Set2011'!$R$5</c:f>
              <c:strCache>
                <c:ptCount val="1"/>
                <c:pt idx="0">
                  <c:v>13/Set/2011</c:v>
                </c:pt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'Set2011'!$R$7:$R$30</c:f>
              <c:numCache>
                <c:formatCode>#,##0</c:formatCode>
                <c:ptCount val="24"/>
                <c:pt idx="0">
                  <c:v>15950.0</c:v>
                </c:pt>
                <c:pt idx="1">
                  <c:v>13310.0</c:v>
                </c:pt>
                <c:pt idx="2">
                  <c:v>14960.0</c:v>
                </c:pt>
                <c:pt idx="3">
                  <c:v>14520.0</c:v>
                </c:pt>
                <c:pt idx="4">
                  <c:v>14520.0</c:v>
                </c:pt>
                <c:pt idx="5">
                  <c:v>14630.0</c:v>
                </c:pt>
                <c:pt idx="6">
                  <c:v>15620.0</c:v>
                </c:pt>
                <c:pt idx="7">
                  <c:v>18260.0</c:v>
                </c:pt>
                <c:pt idx="8">
                  <c:v>22770.0</c:v>
                </c:pt>
                <c:pt idx="9">
                  <c:v>24200.0</c:v>
                </c:pt>
                <c:pt idx="10">
                  <c:v>24090.0</c:v>
                </c:pt>
                <c:pt idx="11">
                  <c:v>25630.0</c:v>
                </c:pt>
                <c:pt idx="12">
                  <c:v>24090.0</c:v>
                </c:pt>
                <c:pt idx="13">
                  <c:v>23540.0</c:v>
                </c:pt>
                <c:pt idx="14">
                  <c:v>23210.0</c:v>
                </c:pt>
                <c:pt idx="15">
                  <c:v>22880.0</c:v>
                </c:pt>
                <c:pt idx="16">
                  <c:v>22330.0</c:v>
                </c:pt>
                <c:pt idx="17">
                  <c:v>21010.0</c:v>
                </c:pt>
                <c:pt idx="18">
                  <c:v>22770.0</c:v>
                </c:pt>
                <c:pt idx="19">
                  <c:v>23430.0</c:v>
                </c:pt>
                <c:pt idx="20">
                  <c:v>22330.0</c:v>
                </c:pt>
                <c:pt idx="21">
                  <c:v>21230.0</c:v>
                </c:pt>
                <c:pt idx="22">
                  <c:v>19140.0</c:v>
                </c:pt>
                <c:pt idx="23">
                  <c:v>17490.0</c:v>
                </c:pt>
              </c:numCache>
            </c:numRef>
          </c:val>
          <c:smooth val="0"/>
        </c:ser>
        <c:ser>
          <c:idx val="13"/>
          <c:order val="8"/>
          <c:tx>
            <c:strRef>
              <c:f>'Set2011'!$T$5</c:f>
              <c:strCache>
                <c:ptCount val="1"/>
                <c:pt idx="0">
                  <c:v>15/Set/2011</c:v>
                </c:pt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'Set2011'!$T$7:$T$30</c:f>
              <c:numCache>
                <c:formatCode>#,##0</c:formatCode>
                <c:ptCount val="24"/>
                <c:pt idx="0">
                  <c:v>17160.0</c:v>
                </c:pt>
                <c:pt idx="1">
                  <c:v>16280.0</c:v>
                </c:pt>
                <c:pt idx="2">
                  <c:v>16060.0</c:v>
                </c:pt>
                <c:pt idx="3">
                  <c:v>15840.0</c:v>
                </c:pt>
                <c:pt idx="4">
                  <c:v>15840.0</c:v>
                </c:pt>
                <c:pt idx="5">
                  <c:v>16170.0</c:v>
                </c:pt>
                <c:pt idx="6">
                  <c:v>17050.0</c:v>
                </c:pt>
                <c:pt idx="7">
                  <c:v>21010.0</c:v>
                </c:pt>
                <c:pt idx="8">
                  <c:v>24090.0</c:v>
                </c:pt>
                <c:pt idx="9">
                  <c:v>24530.0</c:v>
                </c:pt>
                <c:pt idx="10">
                  <c:v>25300.0</c:v>
                </c:pt>
                <c:pt idx="11">
                  <c:v>26840.0</c:v>
                </c:pt>
                <c:pt idx="12">
                  <c:v>25410.0</c:v>
                </c:pt>
                <c:pt idx="13">
                  <c:v>26290.0</c:v>
                </c:pt>
                <c:pt idx="14">
                  <c:v>25410.0</c:v>
                </c:pt>
                <c:pt idx="15">
                  <c:v>24530.0</c:v>
                </c:pt>
                <c:pt idx="16">
                  <c:v>24200.0</c:v>
                </c:pt>
                <c:pt idx="17">
                  <c:v>21230.0</c:v>
                </c:pt>
                <c:pt idx="18">
                  <c:v>23650.0</c:v>
                </c:pt>
                <c:pt idx="19">
                  <c:v>24640.0</c:v>
                </c:pt>
                <c:pt idx="20">
                  <c:v>23430.0</c:v>
                </c:pt>
                <c:pt idx="21">
                  <c:v>22550.0</c:v>
                </c:pt>
                <c:pt idx="22">
                  <c:v>20570.0</c:v>
                </c:pt>
                <c:pt idx="23">
                  <c:v>18480.0</c:v>
                </c:pt>
              </c:numCache>
            </c:numRef>
          </c:val>
          <c:smooth val="0"/>
        </c:ser>
        <c:ser>
          <c:idx val="14"/>
          <c:order val="9"/>
          <c:tx>
            <c:strRef>
              <c:f>'Set2011'!$U$5</c:f>
              <c:strCache>
                <c:ptCount val="1"/>
                <c:pt idx="0">
                  <c:v>16/Set/2011</c:v>
                </c:pt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'Set2011'!$U$7:$U$30</c:f>
              <c:numCache>
                <c:formatCode>#,##0</c:formatCode>
                <c:ptCount val="24"/>
                <c:pt idx="0">
                  <c:v>17050.0</c:v>
                </c:pt>
                <c:pt idx="1">
                  <c:v>16390.0</c:v>
                </c:pt>
                <c:pt idx="2">
                  <c:v>16170.0</c:v>
                </c:pt>
                <c:pt idx="3">
                  <c:v>16060.0</c:v>
                </c:pt>
                <c:pt idx="4">
                  <c:v>15950.0</c:v>
                </c:pt>
                <c:pt idx="5">
                  <c:v>16390.0</c:v>
                </c:pt>
                <c:pt idx="6">
                  <c:v>16940.0</c:v>
                </c:pt>
                <c:pt idx="7">
                  <c:v>21120.0</c:v>
                </c:pt>
                <c:pt idx="8">
                  <c:v>24750.0</c:v>
                </c:pt>
                <c:pt idx="9">
                  <c:v>25080.0</c:v>
                </c:pt>
                <c:pt idx="10">
                  <c:v>25960.0</c:v>
                </c:pt>
                <c:pt idx="11">
                  <c:v>26070.0</c:v>
                </c:pt>
                <c:pt idx="12">
                  <c:v>24970.0</c:v>
                </c:pt>
                <c:pt idx="13">
                  <c:v>24860.0</c:v>
                </c:pt>
                <c:pt idx="14">
                  <c:v>25300.0</c:v>
                </c:pt>
                <c:pt idx="15">
                  <c:v>24420.0</c:v>
                </c:pt>
                <c:pt idx="16">
                  <c:v>23320.0</c:v>
                </c:pt>
                <c:pt idx="17">
                  <c:v>22110.0</c:v>
                </c:pt>
                <c:pt idx="18">
                  <c:v>24750.0</c:v>
                </c:pt>
                <c:pt idx="19">
                  <c:v>25410.0</c:v>
                </c:pt>
                <c:pt idx="20">
                  <c:v>24530.0</c:v>
                </c:pt>
                <c:pt idx="21">
                  <c:v>23430.0</c:v>
                </c:pt>
                <c:pt idx="22">
                  <c:v>21560.0</c:v>
                </c:pt>
                <c:pt idx="23">
                  <c:v>18920.0</c:v>
                </c:pt>
              </c:numCache>
            </c:numRef>
          </c:val>
          <c:smooth val="0"/>
        </c:ser>
        <c:ser>
          <c:idx val="17"/>
          <c:order val="10"/>
          <c:tx>
            <c:strRef>
              <c:f>'Set2011'!$Z$5</c:f>
              <c:strCache>
                <c:ptCount val="1"/>
                <c:pt idx="0">
                  <c:v>21/Set/2011</c:v>
                </c:pt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'Set2011'!$Z$7:$Z$30</c:f>
              <c:numCache>
                <c:formatCode>#,##0</c:formatCode>
                <c:ptCount val="24"/>
                <c:pt idx="0">
                  <c:v>17270.0</c:v>
                </c:pt>
                <c:pt idx="1">
                  <c:v>16720.0</c:v>
                </c:pt>
                <c:pt idx="2">
                  <c:v>17160.0</c:v>
                </c:pt>
                <c:pt idx="3">
                  <c:v>16500.0</c:v>
                </c:pt>
                <c:pt idx="4">
                  <c:v>16390.0</c:v>
                </c:pt>
                <c:pt idx="5">
                  <c:v>16830.0</c:v>
                </c:pt>
                <c:pt idx="6">
                  <c:v>18150.0</c:v>
                </c:pt>
                <c:pt idx="7">
                  <c:v>22330.0</c:v>
                </c:pt>
                <c:pt idx="8">
                  <c:v>25410.0</c:v>
                </c:pt>
                <c:pt idx="9">
                  <c:v>25740.0</c:v>
                </c:pt>
                <c:pt idx="10">
                  <c:v>26070.0</c:v>
                </c:pt>
                <c:pt idx="11">
                  <c:v>26180.0</c:v>
                </c:pt>
                <c:pt idx="12">
                  <c:v>25520.0</c:v>
                </c:pt>
                <c:pt idx="13">
                  <c:v>25520.0</c:v>
                </c:pt>
                <c:pt idx="14">
                  <c:v>25520.0</c:v>
                </c:pt>
                <c:pt idx="15">
                  <c:v>24970.0</c:v>
                </c:pt>
                <c:pt idx="16">
                  <c:v>23375.0</c:v>
                </c:pt>
                <c:pt idx="17">
                  <c:v>22770.0</c:v>
                </c:pt>
                <c:pt idx="18">
                  <c:v>24420.0</c:v>
                </c:pt>
                <c:pt idx="19">
                  <c:v>25080.0</c:v>
                </c:pt>
                <c:pt idx="20">
                  <c:v>23650.0</c:v>
                </c:pt>
                <c:pt idx="21">
                  <c:v>22990.0</c:v>
                </c:pt>
                <c:pt idx="22">
                  <c:v>20240.0</c:v>
                </c:pt>
                <c:pt idx="23">
                  <c:v>18150.0</c:v>
                </c:pt>
              </c:numCache>
            </c:numRef>
          </c:val>
          <c:smooth val="0"/>
        </c:ser>
        <c:ser>
          <c:idx val="22"/>
          <c:order val="11"/>
          <c:tx>
            <c:strRef>
              <c:f>'Set2011'!$AP$4:$AP$5</c:f>
              <c:strCache>
                <c:ptCount val="1"/>
                <c:pt idx="0">
                  <c:v>Máxima dias Semana</c:v>
                </c:pt>
              </c:strCache>
            </c:strRef>
          </c:tx>
          <c:val>
            <c:numRef>
              <c:f>'Set2011'!$AP$7:$AP$30</c:f>
              <c:numCache>
                <c:formatCode>#,##0</c:formatCode>
                <c:ptCount val="24"/>
                <c:pt idx="0">
                  <c:v>18590.0</c:v>
                </c:pt>
                <c:pt idx="1">
                  <c:v>17930.0</c:v>
                </c:pt>
                <c:pt idx="2">
                  <c:v>17380.0</c:v>
                </c:pt>
                <c:pt idx="3">
                  <c:v>17050.0</c:v>
                </c:pt>
                <c:pt idx="4">
                  <c:v>17930.0</c:v>
                </c:pt>
                <c:pt idx="5">
                  <c:v>18040.0</c:v>
                </c:pt>
                <c:pt idx="6">
                  <c:v>19470.0</c:v>
                </c:pt>
                <c:pt idx="7">
                  <c:v>22330.0</c:v>
                </c:pt>
                <c:pt idx="8">
                  <c:v>26290.0</c:v>
                </c:pt>
                <c:pt idx="9">
                  <c:v>26840.0</c:v>
                </c:pt>
                <c:pt idx="10">
                  <c:v>27610.0</c:v>
                </c:pt>
                <c:pt idx="11">
                  <c:v>27610.0</c:v>
                </c:pt>
                <c:pt idx="12">
                  <c:v>26510.0</c:v>
                </c:pt>
                <c:pt idx="13">
                  <c:v>26510.0</c:v>
                </c:pt>
                <c:pt idx="14">
                  <c:v>27280.0</c:v>
                </c:pt>
                <c:pt idx="15">
                  <c:v>26345.0</c:v>
                </c:pt>
                <c:pt idx="16">
                  <c:v>25300.0</c:v>
                </c:pt>
                <c:pt idx="17">
                  <c:v>24090.0</c:v>
                </c:pt>
                <c:pt idx="18">
                  <c:v>26510.0</c:v>
                </c:pt>
                <c:pt idx="19">
                  <c:v>26290.0</c:v>
                </c:pt>
                <c:pt idx="20">
                  <c:v>25630.0</c:v>
                </c:pt>
                <c:pt idx="21">
                  <c:v>24860.0</c:v>
                </c:pt>
                <c:pt idx="22">
                  <c:v>22440.0</c:v>
                </c:pt>
                <c:pt idx="23">
                  <c:v>20020.0</c:v>
                </c:pt>
              </c:numCache>
            </c:numRef>
          </c:val>
          <c:smooth val="0"/>
        </c:ser>
        <c:ser>
          <c:idx val="24"/>
          <c:order val="12"/>
          <c:tx>
            <c:strRef>
              <c:f>'Set2011'!$AH$5</c:f>
              <c:strCache>
                <c:ptCount val="1"/>
                <c:pt idx="0">
                  <c:v>29/Set/2011</c:v>
                </c:pt>
              </c:strCache>
            </c:strRef>
          </c:tx>
          <c:val>
            <c:numRef>
              <c:f>'Set2011'!$AH$7:$AH$30</c:f>
              <c:numCache>
                <c:formatCode>#,##0</c:formatCode>
                <c:ptCount val="24"/>
                <c:pt idx="0">
                  <c:v>18590.0</c:v>
                </c:pt>
                <c:pt idx="1">
                  <c:v>17930.0</c:v>
                </c:pt>
                <c:pt idx="2">
                  <c:v>17380.0</c:v>
                </c:pt>
                <c:pt idx="3">
                  <c:v>17050.0</c:v>
                </c:pt>
                <c:pt idx="4">
                  <c:v>17160.0</c:v>
                </c:pt>
                <c:pt idx="5">
                  <c:v>17490.0</c:v>
                </c:pt>
                <c:pt idx="6">
                  <c:v>18700.0</c:v>
                </c:pt>
                <c:pt idx="7">
                  <c:v>21450.0</c:v>
                </c:pt>
                <c:pt idx="8">
                  <c:v>26070.0</c:v>
                </c:pt>
                <c:pt idx="9">
                  <c:v>26730.0</c:v>
                </c:pt>
                <c:pt idx="10">
                  <c:v>27610.0</c:v>
                </c:pt>
                <c:pt idx="11">
                  <c:v>27610.0</c:v>
                </c:pt>
                <c:pt idx="12">
                  <c:v>26510.0</c:v>
                </c:pt>
                <c:pt idx="13">
                  <c:v>26510.0</c:v>
                </c:pt>
                <c:pt idx="14">
                  <c:v>27280.0</c:v>
                </c:pt>
                <c:pt idx="15">
                  <c:v>26290.0</c:v>
                </c:pt>
                <c:pt idx="16">
                  <c:v>24970.0</c:v>
                </c:pt>
                <c:pt idx="17">
                  <c:v>23430.0</c:v>
                </c:pt>
                <c:pt idx="18">
                  <c:v>26400.0</c:v>
                </c:pt>
                <c:pt idx="19">
                  <c:v>26290.0</c:v>
                </c:pt>
                <c:pt idx="20">
                  <c:v>24970.0</c:v>
                </c:pt>
                <c:pt idx="21">
                  <c:v>23320.0</c:v>
                </c:pt>
                <c:pt idx="22">
                  <c:v>21560.0</c:v>
                </c:pt>
                <c:pt idx="23">
                  <c:v>19360.0</c:v>
                </c:pt>
              </c:numCache>
            </c:numRef>
          </c:val>
          <c:smooth val="0"/>
        </c:ser>
        <c:ser>
          <c:idx val="25"/>
          <c:order val="13"/>
          <c:tx>
            <c:strRef>
              <c:f>'Set2011'!$AI$5</c:f>
              <c:strCache>
                <c:ptCount val="1"/>
                <c:pt idx="0">
                  <c:v>30/Set/2011</c:v>
                </c:pt>
              </c:strCache>
            </c:strRef>
          </c:tx>
          <c:val>
            <c:numRef>
              <c:f>'Set2011'!$AI$7:$AI$30</c:f>
              <c:numCache>
                <c:formatCode>#,##0</c:formatCode>
                <c:ptCount val="24"/>
                <c:pt idx="0">
                  <c:v>18590.0</c:v>
                </c:pt>
                <c:pt idx="1">
                  <c:v>14630.0</c:v>
                </c:pt>
                <c:pt idx="2">
                  <c:v>14960.0</c:v>
                </c:pt>
                <c:pt idx="3">
                  <c:v>16170.0</c:v>
                </c:pt>
                <c:pt idx="4">
                  <c:v>13200.0</c:v>
                </c:pt>
                <c:pt idx="5">
                  <c:v>13750.0</c:v>
                </c:pt>
                <c:pt idx="6">
                  <c:v>14850.0</c:v>
                </c:pt>
                <c:pt idx="7">
                  <c:v>16830.0</c:v>
                </c:pt>
                <c:pt idx="8">
                  <c:v>20570.0</c:v>
                </c:pt>
                <c:pt idx="9">
                  <c:v>23100.0</c:v>
                </c:pt>
                <c:pt idx="10">
                  <c:v>23540.0</c:v>
                </c:pt>
                <c:pt idx="11">
                  <c:v>23100.0</c:v>
                </c:pt>
                <c:pt idx="12">
                  <c:v>23210.0</c:v>
                </c:pt>
                <c:pt idx="13">
                  <c:v>22440.0</c:v>
                </c:pt>
                <c:pt idx="14">
                  <c:v>24420.0</c:v>
                </c:pt>
                <c:pt idx="15">
                  <c:v>24200.0</c:v>
                </c:pt>
                <c:pt idx="16">
                  <c:v>22880.0</c:v>
                </c:pt>
                <c:pt idx="17">
                  <c:v>23320.0</c:v>
                </c:pt>
                <c:pt idx="18">
                  <c:v>23430.0</c:v>
                </c:pt>
                <c:pt idx="19">
                  <c:v>24530.0</c:v>
                </c:pt>
                <c:pt idx="20">
                  <c:v>24750.0</c:v>
                </c:pt>
                <c:pt idx="21">
                  <c:v>22110.0</c:v>
                </c:pt>
                <c:pt idx="22">
                  <c:v>20130.0</c:v>
                </c:pt>
                <c:pt idx="23">
                  <c:v>19580.0</c:v>
                </c:pt>
              </c:numCache>
            </c:numRef>
          </c:val>
          <c:smooth val="0"/>
        </c:ser>
        <c:ser>
          <c:idx val="26"/>
          <c:order val="14"/>
          <c:tx>
            <c:strRef>
              <c:f>'Set2011'!$AL$5</c:f>
              <c:strCache>
                <c:ptCount val="1"/>
                <c:pt idx="0">
                  <c:v>3/Out/2011</c:v>
                </c:pt>
              </c:strCache>
            </c:strRef>
          </c:tx>
          <c:val>
            <c:numRef>
              <c:f>'Set2011'!$AL$7:$AL$30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1889784"/>
        <c:axId val="-2071886952"/>
      </c:lineChart>
      <c:catAx>
        <c:axId val="-2071889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71886952"/>
        <c:crosses val="autoZero"/>
        <c:auto val="1"/>
        <c:lblAlgn val="ctr"/>
        <c:lblOffset val="100"/>
        <c:noMultiLvlLbl val="0"/>
      </c:catAx>
      <c:valAx>
        <c:axId val="-20718869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7188978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3" footer="0.31496062000000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-SABADOS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8"/>
          <c:order val="0"/>
          <c:tx>
            <c:strRef>
              <c:f>'Set2011'!$H$5</c:f>
              <c:strCache>
                <c:ptCount val="1"/>
                <c:pt idx="0">
                  <c:v>3/Set/2011</c:v>
                </c:pt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'Set2011'!$H$7:$H$30</c:f>
              <c:numCache>
                <c:formatCode>#,##0</c:formatCode>
                <c:ptCount val="24"/>
                <c:pt idx="0">
                  <c:v>17710.0</c:v>
                </c:pt>
                <c:pt idx="1">
                  <c:v>17930.0</c:v>
                </c:pt>
                <c:pt idx="2">
                  <c:v>17600.0</c:v>
                </c:pt>
                <c:pt idx="3">
                  <c:v>17160.0</c:v>
                </c:pt>
                <c:pt idx="4">
                  <c:v>17160.0</c:v>
                </c:pt>
                <c:pt idx="5">
                  <c:v>17380.0</c:v>
                </c:pt>
                <c:pt idx="6">
                  <c:v>18040.0</c:v>
                </c:pt>
                <c:pt idx="7">
                  <c:v>21560.0</c:v>
                </c:pt>
                <c:pt idx="8">
                  <c:v>25740.0</c:v>
                </c:pt>
                <c:pt idx="9">
                  <c:v>26400.0</c:v>
                </c:pt>
                <c:pt idx="10">
                  <c:v>25850.0</c:v>
                </c:pt>
                <c:pt idx="11">
                  <c:v>26290.0</c:v>
                </c:pt>
                <c:pt idx="12">
                  <c:v>25740.0</c:v>
                </c:pt>
                <c:pt idx="13">
                  <c:v>25410.0</c:v>
                </c:pt>
                <c:pt idx="14">
                  <c:v>25960.0</c:v>
                </c:pt>
                <c:pt idx="15">
                  <c:v>24970.0</c:v>
                </c:pt>
                <c:pt idx="16">
                  <c:v>23760.0</c:v>
                </c:pt>
                <c:pt idx="17">
                  <c:v>23210.0</c:v>
                </c:pt>
                <c:pt idx="18">
                  <c:v>25740.0</c:v>
                </c:pt>
                <c:pt idx="19">
                  <c:v>25410.0</c:v>
                </c:pt>
                <c:pt idx="20">
                  <c:v>24750.0</c:v>
                </c:pt>
                <c:pt idx="21">
                  <c:v>23430.0</c:v>
                </c:pt>
                <c:pt idx="22">
                  <c:v>21560.0</c:v>
                </c:pt>
                <c:pt idx="23">
                  <c:v>18810.0</c:v>
                </c:pt>
              </c:numCache>
            </c:numRef>
          </c:val>
          <c:smooth val="0"/>
        </c:ser>
        <c:ser>
          <c:idx val="19"/>
          <c:order val="1"/>
          <c:tx>
            <c:strRef>
              <c:f>'Set2011'!$O$5</c:f>
              <c:strCache>
                <c:ptCount val="1"/>
                <c:pt idx="0">
                  <c:v>10/Set/2011</c:v>
                </c:pt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'Set2011'!$O$7:$O$30</c:f>
              <c:numCache>
                <c:formatCode>#,##0</c:formatCode>
                <c:ptCount val="24"/>
                <c:pt idx="0">
                  <c:v>17930.0</c:v>
                </c:pt>
                <c:pt idx="1">
                  <c:v>15840.0</c:v>
                </c:pt>
                <c:pt idx="2">
                  <c:v>15620.0</c:v>
                </c:pt>
                <c:pt idx="3">
                  <c:v>15400.0</c:v>
                </c:pt>
                <c:pt idx="4">
                  <c:v>15400.0</c:v>
                </c:pt>
                <c:pt idx="5">
                  <c:v>15950.0</c:v>
                </c:pt>
                <c:pt idx="6">
                  <c:v>16940.0</c:v>
                </c:pt>
                <c:pt idx="7">
                  <c:v>20900.0</c:v>
                </c:pt>
                <c:pt idx="8">
                  <c:v>23320.0</c:v>
                </c:pt>
                <c:pt idx="9">
                  <c:v>24310.0</c:v>
                </c:pt>
                <c:pt idx="10">
                  <c:v>23760.0</c:v>
                </c:pt>
                <c:pt idx="11">
                  <c:v>11660.0</c:v>
                </c:pt>
                <c:pt idx="12">
                  <c:v>17270.0</c:v>
                </c:pt>
                <c:pt idx="13">
                  <c:v>23650.0</c:v>
                </c:pt>
                <c:pt idx="14">
                  <c:v>24530.0</c:v>
                </c:pt>
                <c:pt idx="15">
                  <c:v>24090.0</c:v>
                </c:pt>
                <c:pt idx="16">
                  <c:v>23100.0</c:v>
                </c:pt>
                <c:pt idx="17">
                  <c:v>22110.0</c:v>
                </c:pt>
                <c:pt idx="18">
                  <c:v>22550.0</c:v>
                </c:pt>
                <c:pt idx="19">
                  <c:v>23980.0</c:v>
                </c:pt>
                <c:pt idx="20">
                  <c:v>22440.0</c:v>
                </c:pt>
                <c:pt idx="21">
                  <c:v>22440.0</c:v>
                </c:pt>
                <c:pt idx="22">
                  <c:v>20350.0</c:v>
                </c:pt>
                <c:pt idx="23">
                  <c:v>19140.0</c:v>
                </c:pt>
              </c:numCache>
            </c:numRef>
          </c:val>
          <c:smooth val="0"/>
        </c:ser>
        <c:ser>
          <c:idx val="20"/>
          <c:order val="2"/>
          <c:tx>
            <c:strRef>
              <c:f>'Set2011'!$V$5</c:f>
              <c:strCache>
                <c:ptCount val="1"/>
                <c:pt idx="0">
                  <c:v>17/Set/2011</c:v>
                </c:pt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'Set2011'!$V$7:$V$30</c:f>
              <c:numCache>
                <c:formatCode>#,##0</c:formatCode>
                <c:ptCount val="24"/>
                <c:pt idx="0">
                  <c:v>17160.0</c:v>
                </c:pt>
                <c:pt idx="1">
                  <c:v>16830.0</c:v>
                </c:pt>
                <c:pt idx="2">
                  <c:v>16390.0</c:v>
                </c:pt>
                <c:pt idx="3">
                  <c:v>16170.0</c:v>
                </c:pt>
                <c:pt idx="4">
                  <c:v>15950.0</c:v>
                </c:pt>
                <c:pt idx="5">
                  <c:v>16610.0</c:v>
                </c:pt>
                <c:pt idx="6">
                  <c:v>17710.0</c:v>
                </c:pt>
                <c:pt idx="7">
                  <c:v>21120.0</c:v>
                </c:pt>
                <c:pt idx="8">
                  <c:v>24750.0</c:v>
                </c:pt>
                <c:pt idx="9">
                  <c:v>25630.0</c:v>
                </c:pt>
                <c:pt idx="10">
                  <c:v>25740.0</c:v>
                </c:pt>
                <c:pt idx="11">
                  <c:v>25630.0</c:v>
                </c:pt>
                <c:pt idx="12">
                  <c:v>25520.0</c:v>
                </c:pt>
                <c:pt idx="13">
                  <c:v>25630.0</c:v>
                </c:pt>
                <c:pt idx="14">
                  <c:v>25410.0</c:v>
                </c:pt>
                <c:pt idx="15">
                  <c:v>24860.0</c:v>
                </c:pt>
                <c:pt idx="16">
                  <c:v>21450.0</c:v>
                </c:pt>
                <c:pt idx="17">
                  <c:v>21780.0</c:v>
                </c:pt>
                <c:pt idx="18">
                  <c:v>25080.0</c:v>
                </c:pt>
                <c:pt idx="19">
                  <c:v>24860.0</c:v>
                </c:pt>
                <c:pt idx="20">
                  <c:v>24420.0</c:v>
                </c:pt>
                <c:pt idx="21">
                  <c:v>23100.0</c:v>
                </c:pt>
                <c:pt idx="22">
                  <c:v>21230.0</c:v>
                </c:pt>
                <c:pt idx="23">
                  <c:v>19470.0</c:v>
                </c:pt>
              </c:numCache>
            </c:numRef>
          </c:val>
          <c:smooth val="0"/>
        </c:ser>
        <c:ser>
          <c:idx val="22"/>
          <c:order val="3"/>
          <c:tx>
            <c:strRef>
              <c:f>'Set2011'!$AQ$4:$AQ$5</c:f>
              <c:strCache>
                <c:ptCount val="1"/>
                <c:pt idx="0">
                  <c:v>Máxima Sabads</c:v>
                </c:pt>
              </c:strCache>
            </c:strRef>
          </c:tx>
          <c:val>
            <c:numRef>
              <c:f>'Set2011'!$AQ$7:$AQ$30</c:f>
              <c:numCache>
                <c:formatCode>#,##0</c:formatCode>
                <c:ptCount val="24"/>
                <c:pt idx="0">
                  <c:v>17930.0</c:v>
                </c:pt>
                <c:pt idx="1">
                  <c:v>17930.0</c:v>
                </c:pt>
                <c:pt idx="2">
                  <c:v>17600.0</c:v>
                </c:pt>
                <c:pt idx="3">
                  <c:v>17160.0</c:v>
                </c:pt>
                <c:pt idx="4">
                  <c:v>17160.0</c:v>
                </c:pt>
                <c:pt idx="5">
                  <c:v>17380.0</c:v>
                </c:pt>
                <c:pt idx="6">
                  <c:v>18040.0</c:v>
                </c:pt>
                <c:pt idx="7">
                  <c:v>21560.0</c:v>
                </c:pt>
                <c:pt idx="8">
                  <c:v>25740.0</c:v>
                </c:pt>
                <c:pt idx="9">
                  <c:v>26400.0</c:v>
                </c:pt>
                <c:pt idx="10">
                  <c:v>25850.0</c:v>
                </c:pt>
                <c:pt idx="11">
                  <c:v>26290.0</c:v>
                </c:pt>
                <c:pt idx="12">
                  <c:v>26070.0</c:v>
                </c:pt>
                <c:pt idx="13">
                  <c:v>25630.0</c:v>
                </c:pt>
                <c:pt idx="14">
                  <c:v>25960.0</c:v>
                </c:pt>
                <c:pt idx="15">
                  <c:v>25850.0</c:v>
                </c:pt>
                <c:pt idx="16">
                  <c:v>24310.0</c:v>
                </c:pt>
                <c:pt idx="17">
                  <c:v>23210.0</c:v>
                </c:pt>
                <c:pt idx="18">
                  <c:v>25740.0</c:v>
                </c:pt>
                <c:pt idx="19">
                  <c:v>25410.0</c:v>
                </c:pt>
                <c:pt idx="20">
                  <c:v>24750.0</c:v>
                </c:pt>
                <c:pt idx="21">
                  <c:v>23430.0</c:v>
                </c:pt>
                <c:pt idx="22">
                  <c:v>21560.0</c:v>
                </c:pt>
                <c:pt idx="23">
                  <c:v>19910.0</c:v>
                </c:pt>
              </c:numCache>
            </c:numRef>
          </c:val>
          <c:smooth val="0"/>
        </c:ser>
        <c:ser>
          <c:idx val="0"/>
          <c:order val="4"/>
          <c:tx>
            <c:strRef>
              <c:f>'Set2011'!$AJ$5</c:f>
              <c:strCache>
                <c:ptCount val="1"/>
                <c:pt idx="0">
                  <c:v>1/Out/2011</c:v>
                </c:pt>
              </c:strCache>
            </c:strRef>
          </c:tx>
          <c:val>
            <c:numRef>
              <c:f>'Set2011'!$AJ$7:$AJ$30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1906808"/>
        <c:axId val="-2071903688"/>
      </c:lineChart>
      <c:catAx>
        <c:axId val="-2071906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71903688"/>
        <c:crosses val="autoZero"/>
        <c:auto val="1"/>
        <c:lblAlgn val="ctr"/>
        <c:lblOffset val="100"/>
        <c:noMultiLvlLbl val="0"/>
      </c:catAx>
      <c:valAx>
        <c:axId val="-20719036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719068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3" footer="0.31496062000000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-DOMINGOS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'Set2011'!$B$5</c:f>
              <c:strCache>
                <c:ptCount val="1"/>
              </c:strCache>
            </c:strRef>
          </c:tx>
          <c:val>
            <c:numRef>
              <c:f>'Set2011'!$B$7:$B$30</c:f>
            </c:numRef>
          </c:val>
          <c:smooth val="0"/>
        </c:ser>
        <c:ser>
          <c:idx val="18"/>
          <c:order val="1"/>
          <c:tx>
            <c:strRef>
              <c:f>'Set2011'!$I$5</c:f>
              <c:strCache>
                <c:ptCount val="1"/>
                <c:pt idx="0">
                  <c:v>4/Set/2011</c:v>
                </c:pt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'Set2011'!$I$7:$I$30</c:f>
              <c:numCache>
                <c:formatCode>#,##0</c:formatCode>
                <c:ptCount val="24"/>
                <c:pt idx="0">
                  <c:v>18700.0</c:v>
                </c:pt>
                <c:pt idx="1">
                  <c:v>17490.0</c:v>
                </c:pt>
                <c:pt idx="2">
                  <c:v>16720.0</c:v>
                </c:pt>
                <c:pt idx="3">
                  <c:v>16610.0</c:v>
                </c:pt>
                <c:pt idx="4">
                  <c:v>16500.0</c:v>
                </c:pt>
                <c:pt idx="5">
                  <c:v>16610.0</c:v>
                </c:pt>
                <c:pt idx="6">
                  <c:v>16280.0</c:v>
                </c:pt>
                <c:pt idx="7">
                  <c:v>17160.0</c:v>
                </c:pt>
                <c:pt idx="8">
                  <c:v>9680.0</c:v>
                </c:pt>
                <c:pt idx="9">
                  <c:v>1100.0</c:v>
                </c:pt>
                <c:pt idx="10">
                  <c:v>6710.000000000001</c:v>
                </c:pt>
                <c:pt idx="11">
                  <c:v>13640.0</c:v>
                </c:pt>
                <c:pt idx="12">
                  <c:v>13530.0</c:v>
                </c:pt>
                <c:pt idx="13">
                  <c:v>20350.0</c:v>
                </c:pt>
                <c:pt idx="14">
                  <c:v>19580.0</c:v>
                </c:pt>
                <c:pt idx="15">
                  <c:v>19580.0</c:v>
                </c:pt>
                <c:pt idx="16">
                  <c:v>19250.0</c:v>
                </c:pt>
                <c:pt idx="17">
                  <c:v>19250.0</c:v>
                </c:pt>
                <c:pt idx="18">
                  <c:v>21560.0</c:v>
                </c:pt>
                <c:pt idx="19">
                  <c:v>23980.0</c:v>
                </c:pt>
                <c:pt idx="20">
                  <c:v>23430.0</c:v>
                </c:pt>
                <c:pt idx="21">
                  <c:v>21890.0</c:v>
                </c:pt>
                <c:pt idx="22">
                  <c:v>20790.0</c:v>
                </c:pt>
                <c:pt idx="23">
                  <c:v>19470.0</c:v>
                </c:pt>
              </c:numCache>
            </c:numRef>
          </c:val>
          <c:smooth val="0"/>
        </c:ser>
        <c:ser>
          <c:idx val="19"/>
          <c:order val="2"/>
          <c:tx>
            <c:strRef>
              <c:f>'Set2011'!$P$5</c:f>
              <c:strCache>
                <c:ptCount val="1"/>
                <c:pt idx="0">
                  <c:v>11/Set/2011</c:v>
                </c:pt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'Set2011'!$P$7:$P$30</c:f>
              <c:numCache>
                <c:formatCode>#,##0</c:formatCode>
                <c:ptCount val="24"/>
                <c:pt idx="0">
                  <c:v>16720.0</c:v>
                </c:pt>
                <c:pt idx="1">
                  <c:v>15400.0</c:v>
                </c:pt>
                <c:pt idx="2">
                  <c:v>14740.0</c:v>
                </c:pt>
                <c:pt idx="3">
                  <c:v>15840.0</c:v>
                </c:pt>
                <c:pt idx="4">
                  <c:v>15620.0</c:v>
                </c:pt>
                <c:pt idx="5">
                  <c:v>15620.0</c:v>
                </c:pt>
                <c:pt idx="6">
                  <c:v>15290.0</c:v>
                </c:pt>
                <c:pt idx="7">
                  <c:v>16720.0</c:v>
                </c:pt>
                <c:pt idx="8">
                  <c:v>18700.0</c:v>
                </c:pt>
                <c:pt idx="9">
                  <c:v>19690.0</c:v>
                </c:pt>
                <c:pt idx="10">
                  <c:v>20240.0</c:v>
                </c:pt>
                <c:pt idx="11">
                  <c:v>20680.0</c:v>
                </c:pt>
                <c:pt idx="12">
                  <c:v>21340.0</c:v>
                </c:pt>
                <c:pt idx="13">
                  <c:v>21010.0</c:v>
                </c:pt>
                <c:pt idx="14">
                  <c:v>20570.0</c:v>
                </c:pt>
                <c:pt idx="15">
                  <c:v>20350.0</c:v>
                </c:pt>
                <c:pt idx="16">
                  <c:v>20130.0</c:v>
                </c:pt>
                <c:pt idx="17">
                  <c:v>19140.0</c:v>
                </c:pt>
                <c:pt idx="18">
                  <c:v>23980.0</c:v>
                </c:pt>
                <c:pt idx="19">
                  <c:v>25300.0</c:v>
                </c:pt>
                <c:pt idx="20">
                  <c:v>25080.0</c:v>
                </c:pt>
                <c:pt idx="21">
                  <c:v>23980.0</c:v>
                </c:pt>
                <c:pt idx="22">
                  <c:v>20570.0</c:v>
                </c:pt>
                <c:pt idx="23">
                  <c:v>19360.0</c:v>
                </c:pt>
              </c:numCache>
            </c:numRef>
          </c:val>
          <c:smooth val="0"/>
        </c:ser>
        <c:ser>
          <c:idx val="20"/>
          <c:order val="3"/>
          <c:tx>
            <c:strRef>
              <c:f>'Set2011'!$W$5</c:f>
              <c:strCache>
                <c:ptCount val="1"/>
                <c:pt idx="0">
                  <c:v>18/Set/2011</c:v>
                </c:pt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'Set2011'!$W$7:$W$30</c:f>
              <c:numCache>
                <c:formatCode>#,##0</c:formatCode>
                <c:ptCount val="24"/>
                <c:pt idx="0">
                  <c:v>18370.0</c:v>
                </c:pt>
                <c:pt idx="1">
                  <c:v>17380.0</c:v>
                </c:pt>
                <c:pt idx="2">
                  <c:v>16830.0</c:v>
                </c:pt>
                <c:pt idx="3">
                  <c:v>16500.0</c:v>
                </c:pt>
                <c:pt idx="4">
                  <c:v>16500.0</c:v>
                </c:pt>
                <c:pt idx="5">
                  <c:v>16500.0</c:v>
                </c:pt>
                <c:pt idx="6">
                  <c:v>16500.0</c:v>
                </c:pt>
                <c:pt idx="7">
                  <c:v>17710.0</c:v>
                </c:pt>
                <c:pt idx="8">
                  <c:v>19690.0</c:v>
                </c:pt>
                <c:pt idx="9">
                  <c:v>20790.0</c:v>
                </c:pt>
                <c:pt idx="10">
                  <c:v>20900.0</c:v>
                </c:pt>
                <c:pt idx="11">
                  <c:v>21120.0</c:v>
                </c:pt>
                <c:pt idx="12">
                  <c:v>20900.0</c:v>
                </c:pt>
                <c:pt idx="13">
                  <c:v>20790.0</c:v>
                </c:pt>
                <c:pt idx="14">
                  <c:v>20570.0</c:v>
                </c:pt>
                <c:pt idx="15">
                  <c:v>19910.0</c:v>
                </c:pt>
                <c:pt idx="16">
                  <c:v>19690.0</c:v>
                </c:pt>
                <c:pt idx="17">
                  <c:v>19470.0</c:v>
                </c:pt>
                <c:pt idx="18">
                  <c:v>22660.0</c:v>
                </c:pt>
                <c:pt idx="19">
                  <c:v>23760.0</c:v>
                </c:pt>
                <c:pt idx="20">
                  <c:v>23210.0</c:v>
                </c:pt>
                <c:pt idx="21">
                  <c:v>21780.0</c:v>
                </c:pt>
                <c:pt idx="22">
                  <c:v>20130.0</c:v>
                </c:pt>
                <c:pt idx="23">
                  <c:v>19030.0</c:v>
                </c:pt>
              </c:numCache>
            </c:numRef>
          </c:val>
          <c:smooth val="0"/>
        </c:ser>
        <c:ser>
          <c:idx val="21"/>
          <c:order val="4"/>
          <c:tx>
            <c:strRef>
              <c:f>'Set2011'!$AD$5</c:f>
              <c:strCache>
                <c:ptCount val="1"/>
                <c:pt idx="0">
                  <c:v>25/Set/2011</c:v>
                </c:pt>
              </c:strCache>
            </c:strRef>
          </c:tx>
          <c:cat>
            <c:strRef>
              <c:f>'Set2011'!$A$7:$A$30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'Set2011'!$AD$7:$AD$30</c:f>
              <c:numCache>
                <c:formatCode>#,##0</c:formatCode>
                <c:ptCount val="24"/>
                <c:pt idx="0">
                  <c:v>17930.0</c:v>
                </c:pt>
                <c:pt idx="1">
                  <c:v>17270.0</c:v>
                </c:pt>
                <c:pt idx="2">
                  <c:v>16940.0</c:v>
                </c:pt>
                <c:pt idx="3">
                  <c:v>16610.0</c:v>
                </c:pt>
                <c:pt idx="4">
                  <c:v>16390.0</c:v>
                </c:pt>
                <c:pt idx="5">
                  <c:v>16610.0</c:v>
                </c:pt>
                <c:pt idx="6">
                  <c:v>17270.0</c:v>
                </c:pt>
                <c:pt idx="7">
                  <c:v>18480.0</c:v>
                </c:pt>
                <c:pt idx="8">
                  <c:v>20240.0</c:v>
                </c:pt>
                <c:pt idx="9">
                  <c:v>21120.0</c:v>
                </c:pt>
                <c:pt idx="10">
                  <c:v>21560.0</c:v>
                </c:pt>
                <c:pt idx="11">
                  <c:v>21560.0</c:v>
                </c:pt>
                <c:pt idx="12">
                  <c:v>21340.0</c:v>
                </c:pt>
                <c:pt idx="13">
                  <c:v>21230.0</c:v>
                </c:pt>
                <c:pt idx="14">
                  <c:v>21120.0</c:v>
                </c:pt>
                <c:pt idx="15">
                  <c:v>20020.0</c:v>
                </c:pt>
                <c:pt idx="16">
                  <c:v>19250.0</c:v>
                </c:pt>
                <c:pt idx="17">
                  <c:v>20460.0</c:v>
                </c:pt>
                <c:pt idx="18">
                  <c:v>22990.0</c:v>
                </c:pt>
                <c:pt idx="19">
                  <c:v>24420.0</c:v>
                </c:pt>
                <c:pt idx="20">
                  <c:v>23760.0</c:v>
                </c:pt>
                <c:pt idx="21">
                  <c:v>22550.0</c:v>
                </c:pt>
                <c:pt idx="22">
                  <c:v>20460.0</c:v>
                </c:pt>
                <c:pt idx="23">
                  <c:v>19140.0</c:v>
                </c:pt>
              </c:numCache>
            </c:numRef>
          </c:val>
          <c:smooth val="0"/>
        </c:ser>
        <c:ser>
          <c:idx val="22"/>
          <c:order val="5"/>
          <c:tx>
            <c:strRef>
              <c:f>'Set2011'!$AR$4:$AR$5</c:f>
              <c:strCache>
                <c:ptCount val="1"/>
                <c:pt idx="0">
                  <c:v>Máxima Domingos</c:v>
                </c:pt>
              </c:strCache>
            </c:strRef>
          </c:tx>
          <c:val>
            <c:numRef>
              <c:f>'Set2011'!$AR$7:$AR$30</c:f>
              <c:numCache>
                <c:formatCode>#,##0</c:formatCode>
                <c:ptCount val="24"/>
                <c:pt idx="0">
                  <c:v>18700.0</c:v>
                </c:pt>
                <c:pt idx="1">
                  <c:v>17490.0</c:v>
                </c:pt>
                <c:pt idx="2">
                  <c:v>16940.0</c:v>
                </c:pt>
                <c:pt idx="3">
                  <c:v>16610.0</c:v>
                </c:pt>
                <c:pt idx="4">
                  <c:v>16500.0</c:v>
                </c:pt>
                <c:pt idx="5">
                  <c:v>16610.0</c:v>
                </c:pt>
                <c:pt idx="6">
                  <c:v>17270.0</c:v>
                </c:pt>
                <c:pt idx="7">
                  <c:v>18480.0</c:v>
                </c:pt>
                <c:pt idx="8">
                  <c:v>20240.0</c:v>
                </c:pt>
                <c:pt idx="9">
                  <c:v>21120.0</c:v>
                </c:pt>
                <c:pt idx="10">
                  <c:v>21560.0</c:v>
                </c:pt>
                <c:pt idx="11">
                  <c:v>21560.0</c:v>
                </c:pt>
                <c:pt idx="12">
                  <c:v>21340.0</c:v>
                </c:pt>
                <c:pt idx="13">
                  <c:v>21230.0</c:v>
                </c:pt>
                <c:pt idx="14">
                  <c:v>21120.0</c:v>
                </c:pt>
                <c:pt idx="15">
                  <c:v>20350.0</c:v>
                </c:pt>
                <c:pt idx="16">
                  <c:v>20130.0</c:v>
                </c:pt>
                <c:pt idx="17">
                  <c:v>20460.0</c:v>
                </c:pt>
                <c:pt idx="18">
                  <c:v>23980.0</c:v>
                </c:pt>
                <c:pt idx="19">
                  <c:v>25300.0</c:v>
                </c:pt>
                <c:pt idx="20">
                  <c:v>25080.0</c:v>
                </c:pt>
                <c:pt idx="21">
                  <c:v>23980.0</c:v>
                </c:pt>
                <c:pt idx="22">
                  <c:v>20790.0</c:v>
                </c:pt>
                <c:pt idx="23">
                  <c:v>19470.0</c:v>
                </c:pt>
              </c:numCache>
            </c:numRef>
          </c:val>
          <c:smooth val="0"/>
        </c:ser>
        <c:ser>
          <c:idx val="1"/>
          <c:order val="6"/>
          <c:tx>
            <c:strRef>
              <c:f>'Set2011'!$AK$5</c:f>
              <c:strCache>
                <c:ptCount val="1"/>
                <c:pt idx="0">
                  <c:v>2/Out/2011</c:v>
                </c:pt>
              </c:strCache>
            </c:strRef>
          </c:tx>
          <c:val>
            <c:numRef>
              <c:f>'Set2011'!$AK$7:$AK$30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563128"/>
        <c:axId val="-2128560088"/>
      </c:lineChart>
      <c:catAx>
        <c:axId val="-2128563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128560088"/>
        <c:crosses val="autoZero"/>
        <c:auto val="1"/>
        <c:lblAlgn val="ctr"/>
        <c:lblOffset val="100"/>
        <c:noMultiLvlLbl val="0"/>
      </c:catAx>
      <c:valAx>
        <c:axId val="-21285600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1285631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4" footer="0.314960620000004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Diagrama de Carga- DIAS DE SEMANA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'Out2011'!$C$5</c:f>
              <c:strCache>
                <c:ptCount val="1"/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'Out2011'!$C$7:$C$30</c:f>
            </c:numRef>
          </c:val>
          <c:smooth val="0"/>
        </c:ser>
        <c:ser>
          <c:idx val="1"/>
          <c:order val="1"/>
          <c:tx>
            <c:strRef>
              <c:f>'Out2011'!$D$5</c:f>
              <c:strCache>
                <c:ptCount val="1"/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'Out2011'!$D$7:$D$30</c:f>
            </c:numRef>
          </c:val>
          <c:smooth val="0"/>
        </c:ser>
        <c:ser>
          <c:idx val="2"/>
          <c:order val="2"/>
          <c:tx>
            <c:strRef>
              <c:f>'Out2011'!$E$5</c:f>
              <c:strCache>
                <c:ptCount val="1"/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'Out2011'!$E$7:$E$30</c:f>
            </c:numRef>
          </c:val>
          <c:smooth val="0"/>
        </c:ser>
        <c:ser>
          <c:idx val="3"/>
          <c:order val="3"/>
          <c:tx>
            <c:strRef>
              <c:f>'Out2011'!$F$5</c:f>
              <c:strCache>
                <c:ptCount val="1"/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'Out2011'!$F$7:$F$30</c:f>
            </c:numRef>
          </c:val>
          <c:smooth val="0"/>
        </c:ser>
        <c:ser>
          <c:idx val="4"/>
          <c:order val="4"/>
          <c:tx>
            <c:strRef>
              <c:f>'Out2011'!$G$5</c:f>
              <c:strCache>
                <c:ptCount val="1"/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'Out2011'!$G$7:$G$30</c:f>
              <c:numCache>
                <c:formatCode>#,##0</c:formatCode>
                <c:ptCount val="24"/>
              </c:numCache>
            </c:numRef>
          </c:val>
          <c:smooth val="0"/>
        </c:ser>
        <c:ser>
          <c:idx val="5"/>
          <c:order val="5"/>
          <c:tx>
            <c:strRef>
              <c:f>'Out2011'!$J$5</c:f>
              <c:strCache>
                <c:ptCount val="1"/>
                <c:pt idx="0">
                  <c:v>3/Out/2011</c:v>
                </c:pt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'Out2011'!$J$7:$J$30</c:f>
              <c:numCache>
                <c:formatCode>#,##0</c:formatCode>
                <c:ptCount val="24"/>
                <c:pt idx="0">
                  <c:v>16600.0</c:v>
                </c:pt>
                <c:pt idx="1">
                  <c:v>15800.0</c:v>
                </c:pt>
                <c:pt idx="2">
                  <c:v>15300.0</c:v>
                </c:pt>
                <c:pt idx="3">
                  <c:v>15000.0</c:v>
                </c:pt>
                <c:pt idx="4">
                  <c:v>14900.0</c:v>
                </c:pt>
                <c:pt idx="5">
                  <c:v>14900.0</c:v>
                </c:pt>
                <c:pt idx="6">
                  <c:v>14500.0</c:v>
                </c:pt>
                <c:pt idx="7">
                  <c:v>15200.0</c:v>
                </c:pt>
                <c:pt idx="8">
                  <c:v>16400.0</c:v>
                </c:pt>
                <c:pt idx="9">
                  <c:v>17200.0</c:v>
                </c:pt>
                <c:pt idx="10">
                  <c:v>18900.0</c:v>
                </c:pt>
                <c:pt idx="11">
                  <c:v>19700.0</c:v>
                </c:pt>
                <c:pt idx="12">
                  <c:v>20700.0</c:v>
                </c:pt>
                <c:pt idx="13">
                  <c:v>19000.0</c:v>
                </c:pt>
                <c:pt idx="14">
                  <c:v>18300.0</c:v>
                </c:pt>
                <c:pt idx="15">
                  <c:v>17000.0</c:v>
                </c:pt>
                <c:pt idx="16">
                  <c:v>17200.0</c:v>
                </c:pt>
                <c:pt idx="17">
                  <c:v>17400.0</c:v>
                </c:pt>
                <c:pt idx="18">
                  <c:v>20600.0</c:v>
                </c:pt>
                <c:pt idx="19">
                  <c:v>21800.0</c:v>
                </c:pt>
                <c:pt idx="20">
                  <c:v>21600.0</c:v>
                </c:pt>
                <c:pt idx="21">
                  <c:v>20400.0</c:v>
                </c:pt>
                <c:pt idx="22">
                  <c:v>18500.0</c:v>
                </c:pt>
                <c:pt idx="23">
                  <c:v>17300.0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'Out2011'!$K$5</c:f>
              <c:strCache>
                <c:ptCount val="1"/>
                <c:pt idx="0">
                  <c:v>4/Out/2011</c:v>
                </c:pt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'Out2011'!$K$7:$K$30</c:f>
              <c:numCache>
                <c:formatCode>#,##0</c:formatCode>
                <c:ptCount val="24"/>
                <c:pt idx="0">
                  <c:v>16000.0</c:v>
                </c:pt>
                <c:pt idx="1">
                  <c:v>15400.0</c:v>
                </c:pt>
                <c:pt idx="2">
                  <c:v>15200.0</c:v>
                </c:pt>
                <c:pt idx="3">
                  <c:v>14900.0</c:v>
                </c:pt>
                <c:pt idx="4">
                  <c:v>14800.0</c:v>
                </c:pt>
                <c:pt idx="5">
                  <c:v>15600.0</c:v>
                </c:pt>
                <c:pt idx="6">
                  <c:v>17000.0</c:v>
                </c:pt>
                <c:pt idx="7">
                  <c:v>19500.0</c:v>
                </c:pt>
                <c:pt idx="8">
                  <c:v>25000.0</c:v>
                </c:pt>
                <c:pt idx="9">
                  <c:v>24700.0</c:v>
                </c:pt>
                <c:pt idx="10">
                  <c:v>25100.0</c:v>
                </c:pt>
                <c:pt idx="11">
                  <c:v>23400.0</c:v>
                </c:pt>
                <c:pt idx="12">
                  <c:v>24700.0</c:v>
                </c:pt>
                <c:pt idx="13">
                  <c:v>24300.0</c:v>
                </c:pt>
                <c:pt idx="14">
                  <c:v>24300.0</c:v>
                </c:pt>
                <c:pt idx="15">
                  <c:v>24200.0</c:v>
                </c:pt>
                <c:pt idx="16">
                  <c:v>23200.0</c:v>
                </c:pt>
                <c:pt idx="17">
                  <c:v>23200.0</c:v>
                </c:pt>
                <c:pt idx="18">
                  <c:v>23900.0</c:v>
                </c:pt>
                <c:pt idx="19">
                  <c:v>23800.0</c:v>
                </c:pt>
                <c:pt idx="20">
                  <c:v>24200.0</c:v>
                </c:pt>
                <c:pt idx="21">
                  <c:v>21600.0</c:v>
                </c:pt>
                <c:pt idx="22">
                  <c:v>19700.0</c:v>
                </c:pt>
                <c:pt idx="23">
                  <c:v>17700.0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'Out2011'!$L$5</c:f>
              <c:strCache>
                <c:ptCount val="1"/>
                <c:pt idx="0">
                  <c:v>5/Out/2011</c:v>
                </c:pt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'Out2011'!$L$7:$L$30</c:f>
              <c:numCache>
                <c:formatCode>#,##0</c:formatCode>
                <c:ptCount val="24"/>
                <c:pt idx="0">
                  <c:v>16600.0</c:v>
                </c:pt>
                <c:pt idx="1">
                  <c:v>15500.0</c:v>
                </c:pt>
                <c:pt idx="2">
                  <c:v>15500.0</c:v>
                </c:pt>
                <c:pt idx="3">
                  <c:v>15400.0</c:v>
                </c:pt>
                <c:pt idx="4">
                  <c:v>15500.0</c:v>
                </c:pt>
                <c:pt idx="5">
                  <c:v>16100.0</c:v>
                </c:pt>
                <c:pt idx="6">
                  <c:v>17400.0</c:v>
                </c:pt>
                <c:pt idx="7">
                  <c:v>20100.0</c:v>
                </c:pt>
                <c:pt idx="8">
                  <c:v>24000.0</c:v>
                </c:pt>
                <c:pt idx="9">
                  <c:v>24400.0</c:v>
                </c:pt>
                <c:pt idx="10">
                  <c:v>20200.0</c:v>
                </c:pt>
                <c:pt idx="11">
                  <c:v>20400.0</c:v>
                </c:pt>
                <c:pt idx="12">
                  <c:v>23400.0</c:v>
                </c:pt>
                <c:pt idx="13">
                  <c:v>23200.0</c:v>
                </c:pt>
                <c:pt idx="14">
                  <c:v>16400.0</c:v>
                </c:pt>
                <c:pt idx="15">
                  <c:v>16900.0</c:v>
                </c:pt>
                <c:pt idx="16">
                  <c:v>22300.0</c:v>
                </c:pt>
                <c:pt idx="17">
                  <c:v>20100.0</c:v>
                </c:pt>
                <c:pt idx="18">
                  <c:v>23800.0</c:v>
                </c:pt>
                <c:pt idx="19">
                  <c:v>23200.0</c:v>
                </c:pt>
                <c:pt idx="20">
                  <c:v>22000.0</c:v>
                </c:pt>
                <c:pt idx="21">
                  <c:v>22100.0</c:v>
                </c:pt>
                <c:pt idx="22">
                  <c:v>20400.0</c:v>
                </c:pt>
                <c:pt idx="23">
                  <c:v>18900.0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'Out2011'!$M$5</c:f>
              <c:strCache>
                <c:ptCount val="1"/>
                <c:pt idx="0">
                  <c:v>6/Out/2011</c:v>
                </c:pt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'Out2011'!$M$7:$M$30</c:f>
              <c:numCache>
                <c:formatCode>#,##0</c:formatCode>
                <c:ptCount val="24"/>
                <c:pt idx="0">
                  <c:v>16500.0</c:v>
                </c:pt>
                <c:pt idx="1">
                  <c:v>16100.0</c:v>
                </c:pt>
                <c:pt idx="2">
                  <c:v>15700.0</c:v>
                </c:pt>
                <c:pt idx="3">
                  <c:v>15500.0</c:v>
                </c:pt>
                <c:pt idx="4">
                  <c:v>15600.0</c:v>
                </c:pt>
                <c:pt idx="5">
                  <c:v>15600.0</c:v>
                </c:pt>
                <c:pt idx="6">
                  <c:v>15900.0</c:v>
                </c:pt>
                <c:pt idx="7">
                  <c:v>18600.0</c:v>
                </c:pt>
                <c:pt idx="8">
                  <c:v>23600.0</c:v>
                </c:pt>
                <c:pt idx="9">
                  <c:v>23900.0</c:v>
                </c:pt>
                <c:pt idx="10">
                  <c:v>24200.0</c:v>
                </c:pt>
                <c:pt idx="11">
                  <c:v>24400.0</c:v>
                </c:pt>
                <c:pt idx="12">
                  <c:v>23500.0</c:v>
                </c:pt>
                <c:pt idx="13">
                  <c:v>23200.0</c:v>
                </c:pt>
                <c:pt idx="14">
                  <c:v>23700.0</c:v>
                </c:pt>
                <c:pt idx="15">
                  <c:v>22700.0</c:v>
                </c:pt>
                <c:pt idx="16">
                  <c:v>21700.0</c:v>
                </c:pt>
                <c:pt idx="17">
                  <c:v>20300.0</c:v>
                </c:pt>
                <c:pt idx="18">
                  <c:v>22700.0</c:v>
                </c:pt>
                <c:pt idx="19">
                  <c:v>23900.0</c:v>
                </c:pt>
                <c:pt idx="20">
                  <c:v>23400.0</c:v>
                </c:pt>
                <c:pt idx="21">
                  <c:v>21600.0</c:v>
                </c:pt>
                <c:pt idx="22">
                  <c:v>20400.0</c:v>
                </c:pt>
                <c:pt idx="23">
                  <c:v>18400.0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'Out2011'!$N$5</c:f>
              <c:strCache>
                <c:ptCount val="1"/>
                <c:pt idx="0">
                  <c:v>7/Out/2011</c:v>
                </c:pt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'Out2011'!$N$7:$N$30</c:f>
              <c:numCache>
                <c:formatCode>#,##0</c:formatCode>
                <c:ptCount val="24"/>
                <c:pt idx="0">
                  <c:v>16200.0</c:v>
                </c:pt>
                <c:pt idx="1">
                  <c:v>15700.0</c:v>
                </c:pt>
                <c:pt idx="2">
                  <c:v>15200.0</c:v>
                </c:pt>
                <c:pt idx="3">
                  <c:v>15000.0</c:v>
                </c:pt>
                <c:pt idx="4">
                  <c:v>15000.0</c:v>
                </c:pt>
                <c:pt idx="5">
                  <c:v>15000.0</c:v>
                </c:pt>
                <c:pt idx="6">
                  <c:v>15500.0</c:v>
                </c:pt>
                <c:pt idx="7">
                  <c:v>19500.0</c:v>
                </c:pt>
                <c:pt idx="8">
                  <c:v>21000.0</c:v>
                </c:pt>
                <c:pt idx="9">
                  <c:v>19300.0</c:v>
                </c:pt>
                <c:pt idx="10">
                  <c:v>23100.0</c:v>
                </c:pt>
                <c:pt idx="11">
                  <c:v>23700.0</c:v>
                </c:pt>
                <c:pt idx="12">
                  <c:v>23800.0</c:v>
                </c:pt>
                <c:pt idx="13">
                  <c:v>23300.0</c:v>
                </c:pt>
                <c:pt idx="14">
                  <c:v>23900.0</c:v>
                </c:pt>
                <c:pt idx="15">
                  <c:v>22900.0</c:v>
                </c:pt>
                <c:pt idx="16">
                  <c:v>21000.0</c:v>
                </c:pt>
                <c:pt idx="17">
                  <c:v>20200.0</c:v>
                </c:pt>
                <c:pt idx="18">
                  <c:v>23200.0</c:v>
                </c:pt>
                <c:pt idx="19">
                  <c:v>23300.0</c:v>
                </c:pt>
                <c:pt idx="20">
                  <c:v>23000.0</c:v>
                </c:pt>
                <c:pt idx="21">
                  <c:v>20000.0</c:v>
                </c:pt>
                <c:pt idx="22">
                  <c:v>19300.0</c:v>
                </c:pt>
                <c:pt idx="23">
                  <c:v>17500.0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'Out2011'!$Q$5</c:f>
              <c:strCache>
                <c:ptCount val="1"/>
                <c:pt idx="0">
                  <c:v>10/Out/2011</c:v>
                </c:pt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'Out2011'!$Q$7:$Q$30</c:f>
              <c:numCache>
                <c:formatCode>#,##0</c:formatCode>
                <c:ptCount val="24"/>
                <c:pt idx="0">
                  <c:v>16000.0</c:v>
                </c:pt>
                <c:pt idx="1">
                  <c:v>15500.0</c:v>
                </c:pt>
                <c:pt idx="2">
                  <c:v>15000.0</c:v>
                </c:pt>
                <c:pt idx="3">
                  <c:v>14900.0</c:v>
                </c:pt>
                <c:pt idx="4">
                  <c:v>14700.0</c:v>
                </c:pt>
                <c:pt idx="5">
                  <c:v>14700.0</c:v>
                </c:pt>
                <c:pt idx="6">
                  <c:v>10400.0</c:v>
                </c:pt>
                <c:pt idx="7">
                  <c:v>10400.0</c:v>
                </c:pt>
                <c:pt idx="8">
                  <c:v>11500.0</c:v>
                </c:pt>
                <c:pt idx="9">
                  <c:v>11500.0</c:v>
                </c:pt>
                <c:pt idx="10">
                  <c:v>17400.0</c:v>
                </c:pt>
                <c:pt idx="11">
                  <c:v>17700.0</c:v>
                </c:pt>
                <c:pt idx="12">
                  <c:v>18100.0</c:v>
                </c:pt>
                <c:pt idx="13">
                  <c:v>18100.0</c:v>
                </c:pt>
                <c:pt idx="14">
                  <c:v>17700.0</c:v>
                </c:pt>
                <c:pt idx="15">
                  <c:v>17400.0</c:v>
                </c:pt>
                <c:pt idx="16">
                  <c:v>17400.0</c:v>
                </c:pt>
                <c:pt idx="17">
                  <c:v>17700.0</c:v>
                </c:pt>
                <c:pt idx="18">
                  <c:v>20500.0</c:v>
                </c:pt>
                <c:pt idx="19">
                  <c:v>21000.0</c:v>
                </c:pt>
                <c:pt idx="20">
                  <c:v>20800.0</c:v>
                </c:pt>
                <c:pt idx="21">
                  <c:v>19700.0</c:v>
                </c:pt>
                <c:pt idx="22">
                  <c:v>18800.0</c:v>
                </c:pt>
                <c:pt idx="23">
                  <c:v>16400.0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'Out2011'!$R$5</c:f>
              <c:strCache>
                <c:ptCount val="1"/>
                <c:pt idx="0">
                  <c:v>11/Out/2011</c:v>
                </c:pt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'Out2011'!$R$7:$R$30</c:f>
              <c:numCache>
                <c:formatCode>#,##0</c:formatCode>
                <c:ptCount val="24"/>
                <c:pt idx="0">
                  <c:v>15500.0</c:v>
                </c:pt>
                <c:pt idx="1">
                  <c:v>15000.0</c:v>
                </c:pt>
                <c:pt idx="2">
                  <c:v>14700.0</c:v>
                </c:pt>
                <c:pt idx="3">
                  <c:v>14500.0</c:v>
                </c:pt>
                <c:pt idx="4">
                  <c:v>14800.0</c:v>
                </c:pt>
                <c:pt idx="5">
                  <c:v>15200.0</c:v>
                </c:pt>
                <c:pt idx="6">
                  <c:v>16400.0</c:v>
                </c:pt>
                <c:pt idx="7">
                  <c:v>19500.0</c:v>
                </c:pt>
                <c:pt idx="8">
                  <c:v>23000.0</c:v>
                </c:pt>
                <c:pt idx="9">
                  <c:v>25000.0</c:v>
                </c:pt>
                <c:pt idx="10">
                  <c:v>24600.0</c:v>
                </c:pt>
                <c:pt idx="11">
                  <c:v>24800.0</c:v>
                </c:pt>
                <c:pt idx="12">
                  <c:v>24700.0</c:v>
                </c:pt>
                <c:pt idx="13">
                  <c:v>24600.0</c:v>
                </c:pt>
                <c:pt idx="14">
                  <c:v>24000.0</c:v>
                </c:pt>
                <c:pt idx="15">
                  <c:v>23300.0</c:v>
                </c:pt>
                <c:pt idx="16">
                  <c:v>21700.0</c:v>
                </c:pt>
                <c:pt idx="17">
                  <c:v>21000.0</c:v>
                </c:pt>
                <c:pt idx="18">
                  <c:v>23100.0</c:v>
                </c:pt>
                <c:pt idx="19">
                  <c:v>23400.0</c:v>
                </c:pt>
                <c:pt idx="20">
                  <c:v>22500.0</c:v>
                </c:pt>
                <c:pt idx="21">
                  <c:v>22200.0</c:v>
                </c:pt>
                <c:pt idx="22">
                  <c:v>19200.0</c:v>
                </c:pt>
                <c:pt idx="23">
                  <c:v>16800.0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'Out2011'!$S$5</c:f>
              <c:strCache>
                <c:ptCount val="1"/>
                <c:pt idx="0">
                  <c:v>12/Out/2011</c:v>
                </c:pt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'Out2011'!$S$7:$S$30</c:f>
              <c:numCache>
                <c:formatCode>#,##0</c:formatCode>
                <c:ptCount val="24"/>
                <c:pt idx="0">
                  <c:v>15800.0</c:v>
                </c:pt>
                <c:pt idx="1">
                  <c:v>15400.0</c:v>
                </c:pt>
                <c:pt idx="2">
                  <c:v>15000.0</c:v>
                </c:pt>
                <c:pt idx="3">
                  <c:v>15000.0</c:v>
                </c:pt>
                <c:pt idx="4">
                  <c:v>14800.0</c:v>
                </c:pt>
                <c:pt idx="5">
                  <c:v>15300.0</c:v>
                </c:pt>
                <c:pt idx="6">
                  <c:v>16500.0</c:v>
                </c:pt>
                <c:pt idx="7">
                  <c:v>20700.0</c:v>
                </c:pt>
                <c:pt idx="8">
                  <c:v>23700.0</c:v>
                </c:pt>
                <c:pt idx="9">
                  <c:v>23900.0</c:v>
                </c:pt>
                <c:pt idx="10">
                  <c:v>23100.0</c:v>
                </c:pt>
                <c:pt idx="11">
                  <c:v>23400.0</c:v>
                </c:pt>
                <c:pt idx="12">
                  <c:v>21400.0</c:v>
                </c:pt>
                <c:pt idx="13">
                  <c:v>17800.0</c:v>
                </c:pt>
                <c:pt idx="14">
                  <c:v>17800.0</c:v>
                </c:pt>
                <c:pt idx="15">
                  <c:v>17200.0</c:v>
                </c:pt>
                <c:pt idx="16">
                  <c:v>21400.0</c:v>
                </c:pt>
                <c:pt idx="17">
                  <c:v>19600.0</c:v>
                </c:pt>
                <c:pt idx="18">
                  <c:v>22900.0</c:v>
                </c:pt>
                <c:pt idx="19">
                  <c:v>23300.0</c:v>
                </c:pt>
                <c:pt idx="20">
                  <c:v>22200.0</c:v>
                </c:pt>
                <c:pt idx="21">
                  <c:v>17400.0</c:v>
                </c:pt>
                <c:pt idx="22">
                  <c:v>17000.0</c:v>
                </c:pt>
                <c:pt idx="23">
                  <c:v>16900.0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'Out2011'!$T$5</c:f>
              <c:strCache>
                <c:ptCount val="1"/>
                <c:pt idx="0">
                  <c:v>13/Out/2011</c:v>
                </c:pt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'Out2011'!$T$7:$T$30</c:f>
              <c:numCache>
                <c:formatCode>#,##0</c:formatCode>
                <c:ptCount val="24"/>
                <c:pt idx="0">
                  <c:v>15800.0</c:v>
                </c:pt>
                <c:pt idx="1">
                  <c:v>15100.0</c:v>
                </c:pt>
                <c:pt idx="2">
                  <c:v>14900.0</c:v>
                </c:pt>
                <c:pt idx="3">
                  <c:v>14800.0</c:v>
                </c:pt>
                <c:pt idx="4">
                  <c:v>14500.0</c:v>
                </c:pt>
                <c:pt idx="5">
                  <c:v>15000.0</c:v>
                </c:pt>
                <c:pt idx="6">
                  <c:v>16400.0</c:v>
                </c:pt>
                <c:pt idx="7">
                  <c:v>18700.0</c:v>
                </c:pt>
                <c:pt idx="8">
                  <c:v>23400.0</c:v>
                </c:pt>
                <c:pt idx="9">
                  <c:v>23200.0</c:v>
                </c:pt>
                <c:pt idx="10">
                  <c:v>23600.0</c:v>
                </c:pt>
                <c:pt idx="11">
                  <c:v>23400.0</c:v>
                </c:pt>
                <c:pt idx="12">
                  <c:v>24100.0</c:v>
                </c:pt>
                <c:pt idx="13">
                  <c:v>23800.0</c:v>
                </c:pt>
                <c:pt idx="14">
                  <c:v>23500.0</c:v>
                </c:pt>
                <c:pt idx="15">
                  <c:v>21500.0</c:v>
                </c:pt>
                <c:pt idx="16">
                  <c:v>21400.0</c:v>
                </c:pt>
                <c:pt idx="17">
                  <c:v>20400.0</c:v>
                </c:pt>
                <c:pt idx="18">
                  <c:v>23600.0</c:v>
                </c:pt>
                <c:pt idx="19">
                  <c:v>23600.0</c:v>
                </c:pt>
                <c:pt idx="20">
                  <c:v>24200.0</c:v>
                </c:pt>
                <c:pt idx="21">
                  <c:v>21400.0</c:v>
                </c:pt>
                <c:pt idx="22">
                  <c:v>20400.0</c:v>
                </c:pt>
                <c:pt idx="23">
                  <c:v>17400.0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'Out2011'!$U$5</c:f>
              <c:strCache>
                <c:ptCount val="1"/>
                <c:pt idx="0">
                  <c:v>14/Out/2011</c:v>
                </c:pt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'Out2011'!$U$7:$U$30</c:f>
              <c:numCache>
                <c:formatCode>#,##0</c:formatCode>
                <c:ptCount val="24"/>
                <c:pt idx="0">
                  <c:v>16400.0</c:v>
                </c:pt>
                <c:pt idx="1">
                  <c:v>15600.0</c:v>
                </c:pt>
                <c:pt idx="2">
                  <c:v>15300.0</c:v>
                </c:pt>
                <c:pt idx="3">
                  <c:v>15000.0</c:v>
                </c:pt>
                <c:pt idx="4">
                  <c:v>15000.0</c:v>
                </c:pt>
                <c:pt idx="5">
                  <c:v>15300.0</c:v>
                </c:pt>
                <c:pt idx="6">
                  <c:v>16600.0</c:v>
                </c:pt>
                <c:pt idx="7">
                  <c:v>19200.0</c:v>
                </c:pt>
                <c:pt idx="8">
                  <c:v>21700.0</c:v>
                </c:pt>
                <c:pt idx="9">
                  <c:v>23500.0</c:v>
                </c:pt>
                <c:pt idx="10">
                  <c:v>22850.0</c:v>
                </c:pt>
                <c:pt idx="11">
                  <c:v>24550.0</c:v>
                </c:pt>
                <c:pt idx="12">
                  <c:v>23750.0</c:v>
                </c:pt>
                <c:pt idx="13">
                  <c:v>23550.0</c:v>
                </c:pt>
                <c:pt idx="14">
                  <c:v>23450.0</c:v>
                </c:pt>
                <c:pt idx="15">
                  <c:v>22650.0</c:v>
                </c:pt>
                <c:pt idx="16">
                  <c:v>22100.0</c:v>
                </c:pt>
                <c:pt idx="17">
                  <c:v>21000.0</c:v>
                </c:pt>
                <c:pt idx="18">
                  <c:v>24000.0</c:v>
                </c:pt>
                <c:pt idx="19">
                  <c:v>23800.0</c:v>
                </c:pt>
                <c:pt idx="20">
                  <c:v>22700.0</c:v>
                </c:pt>
                <c:pt idx="21">
                  <c:v>21000.0</c:v>
                </c:pt>
                <c:pt idx="22">
                  <c:v>19000.0</c:v>
                </c:pt>
                <c:pt idx="23">
                  <c:v>17200.0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'Out2011'!$X$5</c:f>
              <c:strCache>
                <c:ptCount val="1"/>
                <c:pt idx="0">
                  <c:v>17/Out/2011</c:v>
                </c:pt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'Out2011'!$X$7:$X$30</c:f>
              <c:numCache>
                <c:formatCode>#,##0</c:formatCode>
                <c:ptCount val="24"/>
                <c:pt idx="0">
                  <c:v>16400.0</c:v>
                </c:pt>
                <c:pt idx="1">
                  <c:v>15900.0</c:v>
                </c:pt>
                <c:pt idx="2">
                  <c:v>15500.0</c:v>
                </c:pt>
                <c:pt idx="3">
                  <c:v>15100.0</c:v>
                </c:pt>
                <c:pt idx="4">
                  <c:v>15200.0</c:v>
                </c:pt>
                <c:pt idx="5">
                  <c:v>15200.0</c:v>
                </c:pt>
                <c:pt idx="6">
                  <c:v>14800.0</c:v>
                </c:pt>
                <c:pt idx="7">
                  <c:v>15600.0</c:v>
                </c:pt>
                <c:pt idx="8">
                  <c:v>16500.0</c:v>
                </c:pt>
                <c:pt idx="9">
                  <c:v>17000.0</c:v>
                </c:pt>
                <c:pt idx="10">
                  <c:v>16700.0</c:v>
                </c:pt>
                <c:pt idx="11">
                  <c:v>16800.0</c:v>
                </c:pt>
                <c:pt idx="12">
                  <c:v>17200.0</c:v>
                </c:pt>
                <c:pt idx="13">
                  <c:v>17000.0</c:v>
                </c:pt>
                <c:pt idx="14">
                  <c:v>16500.0</c:v>
                </c:pt>
                <c:pt idx="15">
                  <c:v>16200.0</c:v>
                </c:pt>
                <c:pt idx="16">
                  <c:v>16800.0</c:v>
                </c:pt>
                <c:pt idx="17">
                  <c:v>17700.0</c:v>
                </c:pt>
                <c:pt idx="18">
                  <c:v>13100.0</c:v>
                </c:pt>
                <c:pt idx="19">
                  <c:v>8100.0</c:v>
                </c:pt>
                <c:pt idx="20">
                  <c:v>12200.0</c:v>
                </c:pt>
                <c:pt idx="21">
                  <c:v>12400.0</c:v>
                </c:pt>
                <c:pt idx="22">
                  <c:v>11800.0</c:v>
                </c:pt>
                <c:pt idx="23">
                  <c:v>10800.0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'Out2011'!$Y$5</c:f>
              <c:strCache>
                <c:ptCount val="1"/>
                <c:pt idx="0">
                  <c:v>18/Out/2011</c:v>
                </c:pt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'Out2011'!$Y$7:$Y$30</c:f>
              <c:numCache>
                <c:formatCode>#,##0</c:formatCode>
                <c:ptCount val="24"/>
                <c:pt idx="0">
                  <c:v>11600.0</c:v>
                </c:pt>
                <c:pt idx="1">
                  <c:v>10600.0</c:v>
                </c:pt>
                <c:pt idx="2">
                  <c:v>7800.0</c:v>
                </c:pt>
                <c:pt idx="3">
                  <c:v>10400.0</c:v>
                </c:pt>
                <c:pt idx="4">
                  <c:v>10700.0</c:v>
                </c:pt>
                <c:pt idx="5">
                  <c:v>11200.0</c:v>
                </c:pt>
                <c:pt idx="6">
                  <c:v>12400.0</c:v>
                </c:pt>
                <c:pt idx="7">
                  <c:v>13300.0</c:v>
                </c:pt>
                <c:pt idx="8">
                  <c:v>16600.0</c:v>
                </c:pt>
                <c:pt idx="9">
                  <c:v>14900.0</c:v>
                </c:pt>
                <c:pt idx="10">
                  <c:v>20500.0</c:v>
                </c:pt>
                <c:pt idx="11">
                  <c:v>18800.0</c:v>
                </c:pt>
                <c:pt idx="12">
                  <c:v>18300.0</c:v>
                </c:pt>
                <c:pt idx="13">
                  <c:v>17600.0</c:v>
                </c:pt>
                <c:pt idx="14">
                  <c:v>17600.0</c:v>
                </c:pt>
                <c:pt idx="15">
                  <c:v>15800.0</c:v>
                </c:pt>
                <c:pt idx="16">
                  <c:v>22900.0</c:v>
                </c:pt>
                <c:pt idx="17">
                  <c:v>21100.0</c:v>
                </c:pt>
                <c:pt idx="18">
                  <c:v>24100.0</c:v>
                </c:pt>
                <c:pt idx="19">
                  <c:v>22800.0</c:v>
                </c:pt>
                <c:pt idx="20">
                  <c:v>21600.0</c:v>
                </c:pt>
                <c:pt idx="21">
                  <c:v>19900.0</c:v>
                </c:pt>
                <c:pt idx="22">
                  <c:v>19300.0</c:v>
                </c:pt>
                <c:pt idx="23">
                  <c:v>17200.0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'Out2011'!$Z$5</c:f>
              <c:strCache>
                <c:ptCount val="1"/>
                <c:pt idx="0">
                  <c:v>19/Out/2011</c:v>
                </c:pt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'Out2011'!$Z$7:$Z$30</c:f>
              <c:numCache>
                <c:formatCode>#,##0</c:formatCode>
                <c:ptCount val="24"/>
                <c:pt idx="0">
                  <c:v>16300.0</c:v>
                </c:pt>
                <c:pt idx="1">
                  <c:v>15800.0</c:v>
                </c:pt>
                <c:pt idx="2">
                  <c:v>15400.0</c:v>
                </c:pt>
                <c:pt idx="3">
                  <c:v>15300.0</c:v>
                </c:pt>
                <c:pt idx="4">
                  <c:v>15200.0</c:v>
                </c:pt>
                <c:pt idx="5">
                  <c:v>15800.0</c:v>
                </c:pt>
                <c:pt idx="6">
                  <c:v>17500.0</c:v>
                </c:pt>
                <c:pt idx="7">
                  <c:v>20600.0</c:v>
                </c:pt>
                <c:pt idx="8">
                  <c:v>23600.0</c:v>
                </c:pt>
                <c:pt idx="9">
                  <c:v>24100.0</c:v>
                </c:pt>
                <c:pt idx="10">
                  <c:v>24100.0</c:v>
                </c:pt>
                <c:pt idx="11">
                  <c:v>24500.0</c:v>
                </c:pt>
                <c:pt idx="12">
                  <c:v>23400.0</c:v>
                </c:pt>
                <c:pt idx="13">
                  <c:v>22200.0</c:v>
                </c:pt>
                <c:pt idx="14">
                  <c:v>22900.0</c:v>
                </c:pt>
                <c:pt idx="15">
                  <c:v>22900.0</c:v>
                </c:pt>
                <c:pt idx="16">
                  <c:v>21300.0</c:v>
                </c:pt>
                <c:pt idx="17">
                  <c:v>20800.0</c:v>
                </c:pt>
                <c:pt idx="18">
                  <c:v>23400.0</c:v>
                </c:pt>
                <c:pt idx="19">
                  <c:v>23600.0</c:v>
                </c:pt>
                <c:pt idx="20">
                  <c:v>22200.0</c:v>
                </c:pt>
                <c:pt idx="21">
                  <c:v>21100.0</c:v>
                </c:pt>
                <c:pt idx="22">
                  <c:v>19200.0</c:v>
                </c:pt>
                <c:pt idx="23">
                  <c:v>17200.0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'Out2011'!$AA$5</c:f>
              <c:strCache>
                <c:ptCount val="1"/>
                <c:pt idx="0">
                  <c:v>20/Out/2011</c:v>
                </c:pt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'Out2011'!$AA$7:$AA$30</c:f>
              <c:numCache>
                <c:formatCode>#,##0</c:formatCode>
                <c:ptCount val="24"/>
                <c:pt idx="0">
                  <c:v>16500.0</c:v>
                </c:pt>
                <c:pt idx="1">
                  <c:v>15700.0</c:v>
                </c:pt>
                <c:pt idx="2">
                  <c:v>15200.0</c:v>
                </c:pt>
                <c:pt idx="3">
                  <c:v>15200.0</c:v>
                </c:pt>
                <c:pt idx="4">
                  <c:v>15100.0</c:v>
                </c:pt>
                <c:pt idx="5">
                  <c:v>16000.0</c:v>
                </c:pt>
                <c:pt idx="6">
                  <c:v>17200.0</c:v>
                </c:pt>
                <c:pt idx="7">
                  <c:v>19800.0</c:v>
                </c:pt>
                <c:pt idx="8">
                  <c:v>22900.0</c:v>
                </c:pt>
                <c:pt idx="9">
                  <c:v>23600.0</c:v>
                </c:pt>
                <c:pt idx="10">
                  <c:v>23900.0</c:v>
                </c:pt>
                <c:pt idx="11">
                  <c:v>24700.0</c:v>
                </c:pt>
                <c:pt idx="12">
                  <c:v>23900.0</c:v>
                </c:pt>
                <c:pt idx="13">
                  <c:v>23700.0</c:v>
                </c:pt>
                <c:pt idx="14">
                  <c:v>24400.0</c:v>
                </c:pt>
                <c:pt idx="15">
                  <c:v>24000.0</c:v>
                </c:pt>
                <c:pt idx="16">
                  <c:v>22700.0</c:v>
                </c:pt>
                <c:pt idx="17">
                  <c:v>21700.0</c:v>
                </c:pt>
                <c:pt idx="18">
                  <c:v>24300.0</c:v>
                </c:pt>
                <c:pt idx="19">
                  <c:v>24000.0</c:v>
                </c:pt>
                <c:pt idx="20">
                  <c:v>22600.0</c:v>
                </c:pt>
                <c:pt idx="21">
                  <c:v>21000.0</c:v>
                </c:pt>
                <c:pt idx="22">
                  <c:v>20100.0</c:v>
                </c:pt>
                <c:pt idx="23">
                  <c:v>17200.0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'Out2011'!$AB$5</c:f>
              <c:strCache>
                <c:ptCount val="1"/>
                <c:pt idx="0">
                  <c:v>21/Out/2011</c:v>
                </c:pt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'Out2011'!$AB$7:$AB$30</c:f>
              <c:numCache>
                <c:formatCode>#,##0</c:formatCode>
                <c:ptCount val="24"/>
                <c:pt idx="0">
                  <c:v>16200.0</c:v>
                </c:pt>
                <c:pt idx="1">
                  <c:v>15200.0</c:v>
                </c:pt>
                <c:pt idx="2">
                  <c:v>15000.0</c:v>
                </c:pt>
                <c:pt idx="3">
                  <c:v>14800.0</c:v>
                </c:pt>
                <c:pt idx="4">
                  <c:v>14700.0</c:v>
                </c:pt>
                <c:pt idx="5">
                  <c:v>14900.0</c:v>
                </c:pt>
                <c:pt idx="6">
                  <c:v>15000.0</c:v>
                </c:pt>
                <c:pt idx="7">
                  <c:v>21100.0</c:v>
                </c:pt>
                <c:pt idx="8">
                  <c:v>23900.0</c:v>
                </c:pt>
                <c:pt idx="9">
                  <c:v>24000.0</c:v>
                </c:pt>
                <c:pt idx="10">
                  <c:v>24100.0</c:v>
                </c:pt>
                <c:pt idx="11">
                  <c:v>24200.0</c:v>
                </c:pt>
                <c:pt idx="12">
                  <c:v>23800.0</c:v>
                </c:pt>
                <c:pt idx="13">
                  <c:v>22300.0</c:v>
                </c:pt>
                <c:pt idx="14">
                  <c:v>22600.0</c:v>
                </c:pt>
                <c:pt idx="15">
                  <c:v>22600.0</c:v>
                </c:pt>
                <c:pt idx="16">
                  <c:v>20600.0</c:v>
                </c:pt>
                <c:pt idx="17">
                  <c:v>20400.0</c:v>
                </c:pt>
                <c:pt idx="18">
                  <c:v>23300.0</c:v>
                </c:pt>
                <c:pt idx="19">
                  <c:v>23000.0</c:v>
                </c:pt>
                <c:pt idx="20">
                  <c:v>21800.0</c:v>
                </c:pt>
                <c:pt idx="21">
                  <c:v>20600.0</c:v>
                </c:pt>
                <c:pt idx="22">
                  <c:v>18300.0</c:v>
                </c:pt>
                <c:pt idx="23">
                  <c:v>16800.0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'Out2011'!$AE$5</c:f>
              <c:strCache>
                <c:ptCount val="1"/>
                <c:pt idx="0">
                  <c:v>24/Out/2011</c:v>
                </c:pt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'Out2011'!$AE$7:$AE$30</c:f>
              <c:numCache>
                <c:formatCode>#,##0</c:formatCode>
                <c:ptCount val="24"/>
                <c:pt idx="0">
                  <c:v>14400.0</c:v>
                </c:pt>
                <c:pt idx="1">
                  <c:v>13900.0</c:v>
                </c:pt>
                <c:pt idx="2">
                  <c:v>13500.0</c:v>
                </c:pt>
                <c:pt idx="3">
                  <c:v>13400.0</c:v>
                </c:pt>
                <c:pt idx="4">
                  <c:v>13200.0</c:v>
                </c:pt>
                <c:pt idx="5">
                  <c:v>13200.0</c:v>
                </c:pt>
                <c:pt idx="6">
                  <c:v>13100.0</c:v>
                </c:pt>
                <c:pt idx="7">
                  <c:v>14000.0</c:v>
                </c:pt>
                <c:pt idx="8">
                  <c:v>15300.0</c:v>
                </c:pt>
                <c:pt idx="9">
                  <c:v>15900.0</c:v>
                </c:pt>
                <c:pt idx="10">
                  <c:v>15600.0</c:v>
                </c:pt>
                <c:pt idx="11">
                  <c:v>17000.0</c:v>
                </c:pt>
                <c:pt idx="12">
                  <c:v>15800.0</c:v>
                </c:pt>
                <c:pt idx="13">
                  <c:v>16100.0</c:v>
                </c:pt>
                <c:pt idx="14">
                  <c:v>18100.0</c:v>
                </c:pt>
                <c:pt idx="15">
                  <c:v>16400.0</c:v>
                </c:pt>
                <c:pt idx="16">
                  <c:v>15800.0</c:v>
                </c:pt>
                <c:pt idx="17">
                  <c:v>16400.0</c:v>
                </c:pt>
                <c:pt idx="18">
                  <c:v>20500.0</c:v>
                </c:pt>
                <c:pt idx="19">
                  <c:v>20500.0</c:v>
                </c:pt>
                <c:pt idx="20">
                  <c:v>20100.0</c:v>
                </c:pt>
                <c:pt idx="21">
                  <c:v>18700.0</c:v>
                </c:pt>
                <c:pt idx="22">
                  <c:v>16700.0</c:v>
                </c:pt>
                <c:pt idx="23">
                  <c:v>15400.0</c:v>
                </c:pt>
              </c:numCache>
            </c:numRef>
          </c:val>
          <c:smooth val="0"/>
        </c:ser>
        <c:ser>
          <c:idx val="23"/>
          <c:order val="21"/>
          <c:tx>
            <c:strRef>
              <c:f>'Out2011'!$AG$5</c:f>
              <c:strCache>
                <c:ptCount val="1"/>
                <c:pt idx="0">
                  <c:v>26/Out/2011</c:v>
                </c:pt>
              </c:strCache>
            </c:strRef>
          </c:tx>
          <c:val>
            <c:numRef>
              <c:f>'Out2011'!$AG$7:$AG$30</c:f>
              <c:numCache>
                <c:formatCode>#,##0</c:formatCode>
                <c:ptCount val="24"/>
                <c:pt idx="0">
                  <c:v>14900.0</c:v>
                </c:pt>
                <c:pt idx="1">
                  <c:v>14300.0</c:v>
                </c:pt>
                <c:pt idx="2">
                  <c:v>14100.0</c:v>
                </c:pt>
                <c:pt idx="3">
                  <c:v>14100.0</c:v>
                </c:pt>
                <c:pt idx="4">
                  <c:v>13900.0</c:v>
                </c:pt>
                <c:pt idx="5">
                  <c:v>14500.0</c:v>
                </c:pt>
                <c:pt idx="6">
                  <c:v>16300.0</c:v>
                </c:pt>
                <c:pt idx="7">
                  <c:v>18100.0</c:v>
                </c:pt>
                <c:pt idx="8">
                  <c:v>22000.0</c:v>
                </c:pt>
                <c:pt idx="9">
                  <c:v>22700.0</c:v>
                </c:pt>
                <c:pt idx="10">
                  <c:v>22600.0</c:v>
                </c:pt>
                <c:pt idx="11">
                  <c:v>23500.0</c:v>
                </c:pt>
                <c:pt idx="12">
                  <c:v>23400.0</c:v>
                </c:pt>
                <c:pt idx="13">
                  <c:v>22600.0</c:v>
                </c:pt>
                <c:pt idx="14">
                  <c:v>21400.0</c:v>
                </c:pt>
                <c:pt idx="15">
                  <c:v>20200.0</c:v>
                </c:pt>
                <c:pt idx="16">
                  <c:v>19600.0</c:v>
                </c:pt>
                <c:pt idx="17">
                  <c:v>19500.0</c:v>
                </c:pt>
                <c:pt idx="18">
                  <c:v>22000.0</c:v>
                </c:pt>
                <c:pt idx="19">
                  <c:v>21600.0</c:v>
                </c:pt>
                <c:pt idx="20">
                  <c:v>21700.0</c:v>
                </c:pt>
                <c:pt idx="21">
                  <c:v>19000.0</c:v>
                </c:pt>
                <c:pt idx="22">
                  <c:v>18000.0</c:v>
                </c:pt>
                <c:pt idx="23">
                  <c:v>15700.0</c:v>
                </c:pt>
              </c:numCache>
            </c:numRef>
          </c:val>
          <c:smooth val="0"/>
        </c:ser>
        <c:ser>
          <c:idx val="21"/>
          <c:order val="22"/>
          <c:tx>
            <c:strRef>
              <c:f>'Out2011'!$AF$5</c:f>
              <c:strCache>
                <c:ptCount val="1"/>
                <c:pt idx="0">
                  <c:v>25/Out/2011</c:v>
                </c:pt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'Out2011'!$AF$7:$AF$30</c:f>
              <c:numCache>
                <c:formatCode>#,##0</c:formatCode>
                <c:ptCount val="24"/>
                <c:pt idx="0">
                  <c:v>14700.0</c:v>
                </c:pt>
                <c:pt idx="1">
                  <c:v>13900.0</c:v>
                </c:pt>
                <c:pt idx="2">
                  <c:v>13500.0</c:v>
                </c:pt>
                <c:pt idx="3">
                  <c:v>13500.0</c:v>
                </c:pt>
                <c:pt idx="4">
                  <c:v>13500.0</c:v>
                </c:pt>
                <c:pt idx="5">
                  <c:v>14100.0</c:v>
                </c:pt>
                <c:pt idx="6">
                  <c:v>15600.0</c:v>
                </c:pt>
                <c:pt idx="7">
                  <c:v>17700.0</c:v>
                </c:pt>
                <c:pt idx="8">
                  <c:v>21100.0</c:v>
                </c:pt>
                <c:pt idx="9">
                  <c:v>22600.0</c:v>
                </c:pt>
                <c:pt idx="10">
                  <c:v>22500.0</c:v>
                </c:pt>
                <c:pt idx="11">
                  <c:v>23200.0</c:v>
                </c:pt>
                <c:pt idx="12">
                  <c:v>22300.0</c:v>
                </c:pt>
                <c:pt idx="13">
                  <c:v>22000.0</c:v>
                </c:pt>
                <c:pt idx="14">
                  <c:v>22100.0</c:v>
                </c:pt>
                <c:pt idx="15">
                  <c:v>22200.0</c:v>
                </c:pt>
                <c:pt idx="16">
                  <c:v>21300.0</c:v>
                </c:pt>
                <c:pt idx="17">
                  <c:v>20800.0</c:v>
                </c:pt>
                <c:pt idx="18">
                  <c:v>22700.0</c:v>
                </c:pt>
                <c:pt idx="19">
                  <c:v>22600.0</c:v>
                </c:pt>
                <c:pt idx="20">
                  <c:v>21400.0</c:v>
                </c:pt>
                <c:pt idx="21">
                  <c:v>21200.0</c:v>
                </c:pt>
                <c:pt idx="22">
                  <c:v>18000.0</c:v>
                </c:pt>
                <c:pt idx="23">
                  <c:v>16000.0</c:v>
                </c:pt>
              </c:numCache>
            </c:numRef>
          </c:val>
          <c:smooth val="0"/>
        </c:ser>
        <c:ser>
          <c:idx val="22"/>
          <c:order val="23"/>
          <c:tx>
            <c:strRef>
              <c:f>'Out2011'!$AP$4:$AP$5</c:f>
              <c:strCache>
                <c:ptCount val="1"/>
                <c:pt idx="0">
                  <c:v>Máxima dias Semana</c:v>
                </c:pt>
              </c:strCache>
            </c:strRef>
          </c:tx>
          <c:val>
            <c:numRef>
              <c:f>'Out2011'!$AP$7:$AP$30</c:f>
              <c:numCache>
                <c:formatCode>#,##0</c:formatCode>
                <c:ptCount val="24"/>
                <c:pt idx="0">
                  <c:v>16600.0</c:v>
                </c:pt>
                <c:pt idx="1">
                  <c:v>16100.0</c:v>
                </c:pt>
                <c:pt idx="2">
                  <c:v>15700.0</c:v>
                </c:pt>
                <c:pt idx="3">
                  <c:v>15500.0</c:v>
                </c:pt>
                <c:pt idx="4">
                  <c:v>15600.0</c:v>
                </c:pt>
                <c:pt idx="5">
                  <c:v>16100.0</c:v>
                </c:pt>
                <c:pt idx="6">
                  <c:v>17500.0</c:v>
                </c:pt>
                <c:pt idx="7">
                  <c:v>21100.0</c:v>
                </c:pt>
                <c:pt idx="8">
                  <c:v>25000.0</c:v>
                </c:pt>
                <c:pt idx="9">
                  <c:v>25000.0</c:v>
                </c:pt>
                <c:pt idx="10">
                  <c:v>25100.0</c:v>
                </c:pt>
                <c:pt idx="11">
                  <c:v>24800.0</c:v>
                </c:pt>
                <c:pt idx="12">
                  <c:v>24700.0</c:v>
                </c:pt>
                <c:pt idx="13">
                  <c:v>24600.0</c:v>
                </c:pt>
                <c:pt idx="14">
                  <c:v>24400.0</c:v>
                </c:pt>
                <c:pt idx="15">
                  <c:v>24200.0</c:v>
                </c:pt>
                <c:pt idx="16">
                  <c:v>23200.0</c:v>
                </c:pt>
                <c:pt idx="17">
                  <c:v>23200.0</c:v>
                </c:pt>
                <c:pt idx="18">
                  <c:v>24300.0</c:v>
                </c:pt>
                <c:pt idx="19">
                  <c:v>24000.0</c:v>
                </c:pt>
                <c:pt idx="20">
                  <c:v>24200.0</c:v>
                </c:pt>
                <c:pt idx="21">
                  <c:v>22200.0</c:v>
                </c:pt>
                <c:pt idx="22">
                  <c:v>20400.0</c:v>
                </c:pt>
                <c:pt idx="23">
                  <c:v>18900.0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'Out2011'!$AH$5</c:f>
              <c:strCache>
                <c:ptCount val="1"/>
                <c:pt idx="0">
                  <c:v>27/Out/2011</c:v>
                </c:pt>
              </c:strCache>
            </c:strRef>
          </c:tx>
          <c:val>
            <c:numRef>
              <c:f>'Out2011'!$AH$7:$AH$30</c:f>
              <c:numCache>
                <c:formatCode>#,##0</c:formatCode>
                <c:ptCount val="24"/>
                <c:pt idx="0">
                  <c:v>14500.0</c:v>
                </c:pt>
                <c:pt idx="1">
                  <c:v>13900.0</c:v>
                </c:pt>
                <c:pt idx="2">
                  <c:v>13900.0</c:v>
                </c:pt>
                <c:pt idx="3">
                  <c:v>13600.0</c:v>
                </c:pt>
                <c:pt idx="4">
                  <c:v>13500.0</c:v>
                </c:pt>
                <c:pt idx="5">
                  <c:v>14000.0</c:v>
                </c:pt>
                <c:pt idx="6">
                  <c:v>16200.0</c:v>
                </c:pt>
                <c:pt idx="7">
                  <c:v>18700.0</c:v>
                </c:pt>
                <c:pt idx="8">
                  <c:v>21500.0</c:v>
                </c:pt>
                <c:pt idx="9">
                  <c:v>23500.0</c:v>
                </c:pt>
                <c:pt idx="10">
                  <c:v>22600.0</c:v>
                </c:pt>
                <c:pt idx="11">
                  <c:v>22900.0</c:v>
                </c:pt>
                <c:pt idx="12">
                  <c:v>20600.0</c:v>
                </c:pt>
                <c:pt idx="13">
                  <c:v>20700.0</c:v>
                </c:pt>
                <c:pt idx="14">
                  <c:v>21000.0</c:v>
                </c:pt>
                <c:pt idx="15">
                  <c:v>20500.0</c:v>
                </c:pt>
                <c:pt idx="16">
                  <c:v>19800.0</c:v>
                </c:pt>
                <c:pt idx="17">
                  <c:v>19500.0</c:v>
                </c:pt>
                <c:pt idx="18">
                  <c:v>22100.0</c:v>
                </c:pt>
                <c:pt idx="19">
                  <c:v>21900.0</c:v>
                </c:pt>
                <c:pt idx="20">
                  <c:v>21400.0</c:v>
                </c:pt>
                <c:pt idx="21">
                  <c:v>20000.0</c:v>
                </c:pt>
                <c:pt idx="22">
                  <c:v>17500.0</c:v>
                </c:pt>
                <c:pt idx="23">
                  <c:v>16000.0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'Out2011'!$AI$5</c:f>
              <c:strCache>
                <c:ptCount val="1"/>
                <c:pt idx="0">
                  <c:v>28/Out/2011</c:v>
                </c:pt>
              </c:strCache>
            </c:strRef>
          </c:tx>
          <c:val>
            <c:numRef>
              <c:f>'Out2011'!$AI$7:$AI$30</c:f>
              <c:numCache>
                <c:formatCode>#,##0</c:formatCode>
                <c:ptCount val="24"/>
                <c:pt idx="0">
                  <c:v>14400.0</c:v>
                </c:pt>
                <c:pt idx="1">
                  <c:v>14100.0</c:v>
                </c:pt>
                <c:pt idx="2">
                  <c:v>13900.0</c:v>
                </c:pt>
                <c:pt idx="3">
                  <c:v>14000.0</c:v>
                </c:pt>
                <c:pt idx="4">
                  <c:v>13800.0</c:v>
                </c:pt>
                <c:pt idx="5">
                  <c:v>14500.0</c:v>
                </c:pt>
                <c:pt idx="6">
                  <c:v>15900.0</c:v>
                </c:pt>
                <c:pt idx="7">
                  <c:v>17200.0</c:v>
                </c:pt>
                <c:pt idx="8">
                  <c:v>21400.0</c:v>
                </c:pt>
                <c:pt idx="9">
                  <c:v>21700.0</c:v>
                </c:pt>
                <c:pt idx="10">
                  <c:v>22700.0</c:v>
                </c:pt>
                <c:pt idx="11">
                  <c:v>22600.0</c:v>
                </c:pt>
                <c:pt idx="12">
                  <c:v>21600.0</c:v>
                </c:pt>
                <c:pt idx="13">
                  <c:v>22400.0</c:v>
                </c:pt>
                <c:pt idx="14">
                  <c:v>22400.0</c:v>
                </c:pt>
                <c:pt idx="15">
                  <c:v>22400.0</c:v>
                </c:pt>
                <c:pt idx="16">
                  <c:v>20600.0</c:v>
                </c:pt>
                <c:pt idx="17">
                  <c:v>19900.0</c:v>
                </c:pt>
                <c:pt idx="18">
                  <c:v>22700.0</c:v>
                </c:pt>
                <c:pt idx="19">
                  <c:v>21100.0</c:v>
                </c:pt>
                <c:pt idx="20">
                  <c:v>20500.0</c:v>
                </c:pt>
                <c:pt idx="21">
                  <c:v>21100.0</c:v>
                </c:pt>
                <c:pt idx="22">
                  <c:v>17900.0</c:v>
                </c:pt>
                <c:pt idx="23">
                  <c:v>16500.0</c:v>
                </c:pt>
              </c:numCache>
            </c:numRef>
          </c:val>
          <c:smooth val="0"/>
        </c:ser>
        <c:ser>
          <c:idx val="26"/>
          <c:order val="26"/>
          <c:tx>
            <c:strRef>
              <c:f>'Out2011'!$AL$5</c:f>
              <c:strCache>
                <c:ptCount val="1"/>
                <c:pt idx="0">
                  <c:v>31/Out/2011</c:v>
                </c:pt>
              </c:strCache>
            </c:strRef>
          </c:tx>
          <c:val>
            <c:numRef>
              <c:f>'Out2011'!$AL$7:$AL$30</c:f>
              <c:numCache>
                <c:formatCode>#,##0</c:formatCode>
                <c:ptCount val="24"/>
                <c:pt idx="0">
                  <c:v>16100.0</c:v>
                </c:pt>
                <c:pt idx="1">
                  <c:v>15600.0</c:v>
                </c:pt>
                <c:pt idx="2">
                  <c:v>15300.0</c:v>
                </c:pt>
                <c:pt idx="3">
                  <c:v>14900.0</c:v>
                </c:pt>
                <c:pt idx="4">
                  <c:v>14900.0</c:v>
                </c:pt>
                <c:pt idx="5">
                  <c:v>14900.0</c:v>
                </c:pt>
                <c:pt idx="6">
                  <c:v>14500.0</c:v>
                </c:pt>
                <c:pt idx="7">
                  <c:v>15100.0</c:v>
                </c:pt>
                <c:pt idx="8">
                  <c:v>16700.0</c:v>
                </c:pt>
                <c:pt idx="9">
                  <c:v>16700.0</c:v>
                </c:pt>
                <c:pt idx="10">
                  <c:v>17200.0</c:v>
                </c:pt>
                <c:pt idx="11">
                  <c:v>17200.0</c:v>
                </c:pt>
                <c:pt idx="12">
                  <c:v>17500.0</c:v>
                </c:pt>
                <c:pt idx="13">
                  <c:v>17500.0</c:v>
                </c:pt>
                <c:pt idx="14">
                  <c:v>17100.0</c:v>
                </c:pt>
                <c:pt idx="15">
                  <c:v>16200.0</c:v>
                </c:pt>
                <c:pt idx="16">
                  <c:v>16700.0</c:v>
                </c:pt>
                <c:pt idx="17">
                  <c:v>17500.0</c:v>
                </c:pt>
                <c:pt idx="18">
                  <c:v>20500.0</c:v>
                </c:pt>
                <c:pt idx="19">
                  <c:v>21400.0</c:v>
                </c:pt>
                <c:pt idx="20">
                  <c:v>20200.0</c:v>
                </c:pt>
                <c:pt idx="21">
                  <c:v>19500.0</c:v>
                </c:pt>
                <c:pt idx="22">
                  <c:v>18800.0</c:v>
                </c:pt>
                <c:pt idx="23">
                  <c:v>17600.0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4918856"/>
        <c:axId val="-2064915816"/>
      </c:lineChart>
      <c:catAx>
        <c:axId val="-2064918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64915816"/>
        <c:crosses val="autoZero"/>
        <c:auto val="1"/>
        <c:lblAlgn val="ctr"/>
        <c:lblOffset val="100"/>
        <c:noMultiLvlLbl val="0"/>
      </c:catAx>
      <c:valAx>
        <c:axId val="-20649158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49188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3" footer="0.31496062000000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-SABADOS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8"/>
          <c:order val="0"/>
          <c:tx>
            <c:strRef>
              <c:f>'Out2011'!$H$5</c:f>
              <c:strCache>
                <c:ptCount val="1"/>
                <c:pt idx="0">
                  <c:v>1/Out/2011</c:v>
                </c:pt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'Out2011'!$H$7:$H$30</c:f>
              <c:numCache>
                <c:formatCode>#,##0</c:formatCode>
                <c:ptCount val="24"/>
                <c:pt idx="0">
                  <c:v>15900.0</c:v>
                </c:pt>
                <c:pt idx="1">
                  <c:v>15100.0</c:v>
                </c:pt>
                <c:pt idx="2">
                  <c:v>14900.0</c:v>
                </c:pt>
                <c:pt idx="3">
                  <c:v>14700.0</c:v>
                </c:pt>
                <c:pt idx="4">
                  <c:v>14600.0</c:v>
                </c:pt>
                <c:pt idx="5">
                  <c:v>14900.0</c:v>
                </c:pt>
                <c:pt idx="6">
                  <c:v>15000.0</c:v>
                </c:pt>
                <c:pt idx="7">
                  <c:v>16700.0</c:v>
                </c:pt>
                <c:pt idx="8">
                  <c:v>19600.0</c:v>
                </c:pt>
                <c:pt idx="9">
                  <c:v>22600.0</c:v>
                </c:pt>
                <c:pt idx="10">
                  <c:v>20800.0</c:v>
                </c:pt>
                <c:pt idx="11">
                  <c:v>23200.0</c:v>
                </c:pt>
                <c:pt idx="12">
                  <c:v>21900.0</c:v>
                </c:pt>
                <c:pt idx="13">
                  <c:v>22500.0</c:v>
                </c:pt>
                <c:pt idx="14">
                  <c:v>23600.0</c:v>
                </c:pt>
                <c:pt idx="15">
                  <c:v>23300.0</c:v>
                </c:pt>
                <c:pt idx="16">
                  <c:v>21900.0</c:v>
                </c:pt>
                <c:pt idx="17">
                  <c:v>21700.0</c:v>
                </c:pt>
                <c:pt idx="18">
                  <c:v>24000.0</c:v>
                </c:pt>
                <c:pt idx="19">
                  <c:v>23900.0</c:v>
                </c:pt>
                <c:pt idx="20">
                  <c:v>22400.0</c:v>
                </c:pt>
                <c:pt idx="21">
                  <c:v>20900.0</c:v>
                </c:pt>
                <c:pt idx="22">
                  <c:v>19000.0</c:v>
                </c:pt>
                <c:pt idx="23">
                  <c:v>17600.0</c:v>
                </c:pt>
              </c:numCache>
            </c:numRef>
          </c:val>
          <c:smooth val="0"/>
        </c:ser>
        <c:ser>
          <c:idx val="19"/>
          <c:order val="1"/>
          <c:tx>
            <c:strRef>
              <c:f>'Out2011'!$O$5</c:f>
              <c:strCache>
                <c:ptCount val="1"/>
                <c:pt idx="0">
                  <c:v>8/Out/2011</c:v>
                </c:pt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'Out2011'!$O$7:$O$30</c:f>
              <c:numCache>
                <c:formatCode>#,##0</c:formatCode>
                <c:ptCount val="24"/>
                <c:pt idx="0">
                  <c:v>16500.0</c:v>
                </c:pt>
                <c:pt idx="1">
                  <c:v>15900.0</c:v>
                </c:pt>
                <c:pt idx="2">
                  <c:v>15500.0</c:v>
                </c:pt>
                <c:pt idx="3">
                  <c:v>15300.0</c:v>
                </c:pt>
                <c:pt idx="4">
                  <c:v>15600.0</c:v>
                </c:pt>
                <c:pt idx="5">
                  <c:v>15600.0</c:v>
                </c:pt>
                <c:pt idx="6">
                  <c:v>17100.0</c:v>
                </c:pt>
                <c:pt idx="7">
                  <c:v>19000.0</c:v>
                </c:pt>
                <c:pt idx="8">
                  <c:v>22600.0</c:v>
                </c:pt>
                <c:pt idx="9">
                  <c:v>24100.0</c:v>
                </c:pt>
                <c:pt idx="10">
                  <c:v>22700.0</c:v>
                </c:pt>
                <c:pt idx="11">
                  <c:v>22400.0</c:v>
                </c:pt>
                <c:pt idx="12">
                  <c:v>21900.0</c:v>
                </c:pt>
                <c:pt idx="13">
                  <c:v>22500.0</c:v>
                </c:pt>
                <c:pt idx="14">
                  <c:v>22500.0</c:v>
                </c:pt>
                <c:pt idx="15">
                  <c:v>22500.0</c:v>
                </c:pt>
                <c:pt idx="16">
                  <c:v>23700.0</c:v>
                </c:pt>
                <c:pt idx="17">
                  <c:v>21300.0</c:v>
                </c:pt>
                <c:pt idx="18">
                  <c:v>22900.0</c:v>
                </c:pt>
                <c:pt idx="19">
                  <c:v>22900.0</c:v>
                </c:pt>
                <c:pt idx="20">
                  <c:v>23000.0</c:v>
                </c:pt>
                <c:pt idx="21">
                  <c:v>20900.0</c:v>
                </c:pt>
                <c:pt idx="22">
                  <c:v>20900.0</c:v>
                </c:pt>
                <c:pt idx="23">
                  <c:v>17100.0</c:v>
                </c:pt>
              </c:numCache>
            </c:numRef>
          </c:val>
          <c:smooth val="0"/>
        </c:ser>
        <c:ser>
          <c:idx val="20"/>
          <c:order val="2"/>
          <c:tx>
            <c:strRef>
              <c:f>'Out2011'!$V$5</c:f>
              <c:strCache>
                <c:ptCount val="1"/>
                <c:pt idx="0">
                  <c:v>15/Out/2011</c:v>
                </c:pt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'Out2011'!$V$7:$V$30</c:f>
              <c:numCache>
                <c:formatCode>#,##0</c:formatCode>
                <c:ptCount val="24"/>
                <c:pt idx="0">
                  <c:v>15900.0</c:v>
                </c:pt>
                <c:pt idx="1">
                  <c:v>15500.0</c:v>
                </c:pt>
                <c:pt idx="2">
                  <c:v>15300.0</c:v>
                </c:pt>
                <c:pt idx="3">
                  <c:v>15000.0</c:v>
                </c:pt>
                <c:pt idx="4">
                  <c:v>15000.0</c:v>
                </c:pt>
                <c:pt idx="5">
                  <c:v>15300.0</c:v>
                </c:pt>
                <c:pt idx="6">
                  <c:v>16700.0</c:v>
                </c:pt>
                <c:pt idx="7">
                  <c:v>20100.0</c:v>
                </c:pt>
                <c:pt idx="8">
                  <c:v>22400.0</c:v>
                </c:pt>
                <c:pt idx="9">
                  <c:v>22300.0</c:v>
                </c:pt>
                <c:pt idx="10">
                  <c:v>23100.0</c:v>
                </c:pt>
                <c:pt idx="11">
                  <c:v>23600.0</c:v>
                </c:pt>
                <c:pt idx="12">
                  <c:v>23200.0</c:v>
                </c:pt>
                <c:pt idx="13">
                  <c:v>22400.0</c:v>
                </c:pt>
                <c:pt idx="14">
                  <c:v>17900.0</c:v>
                </c:pt>
                <c:pt idx="15">
                  <c:v>16900.0</c:v>
                </c:pt>
                <c:pt idx="16">
                  <c:v>16100.0</c:v>
                </c:pt>
                <c:pt idx="17">
                  <c:v>20600.0</c:v>
                </c:pt>
                <c:pt idx="18">
                  <c:v>23400.0</c:v>
                </c:pt>
                <c:pt idx="19">
                  <c:v>23200.0</c:v>
                </c:pt>
                <c:pt idx="20">
                  <c:v>22200.0</c:v>
                </c:pt>
                <c:pt idx="21">
                  <c:v>21500.0</c:v>
                </c:pt>
                <c:pt idx="22">
                  <c:v>19200.0</c:v>
                </c:pt>
                <c:pt idx="23">
                  <c:v>17100.0</c:v>
                </c:pt>
              </c:numCache>
            </c:numRef>
          </c:val>
          <c:smooth val="0"/>
        </c:ser>
        <c:ser>
          <c:idx val="21"/>
          <c:order val="3"/>
          <c:tx>
            <c:strRef>
              <c:f>'Out2011'!$AC$5</c:f>
              <c:strCache>
                <c:ptCount val="1"/>
                <c:pt idx="0">
                  <c:v>22/Out/2011</c:v>
                </c:pt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'Out2011'!$AC$7:$AC$30</c:f>
              <c:numCache>
                <c:formatCode>#,##0</c:formatCode>
                <c:ptCount val="24"/>
                <c:pt idx="0">
                  <c:v>16600.0</c:v>
                </c:pt>
                <c:pt idx="1">
                  <c:v>15100.0</c:v>
                </c:pt>
                <c:pt idx="2">
                  <c:v>14200.0</c:v>
                </c:pt>
                <c:pt idx="3">
                  <c:v>14000.0</c:v>
                </c:pt>
                <c:pt idx="4">
                  <c:v>13900.0</c:v>
                </c:pt>
                <c:pt idx="5">
                  <c:v>14600.0</c:v>
                </c:pt>
                <c:pt idx="6">
                  <c:v>16000.0</c:v>
                </c:pt>
                <c:pt idx="7">
                  <c:v>12000.0</c:v>
                </c:pt>
                <c:pt idx="8">
                  <c:v>19700.0</c:v>
                </c:pt>
                <c:pt idx="9">
                  <c:v>21700.0</c:v>
                </c:pt>
                <c:pt idx="10">
                  <c:v>21800.0</c:v>
                </c:pt>
                <c:pt idx="11">
                  <c:v>22000.0</c:v>
                </c:pt>
                <c:pt idx="12">
                  <c:v>20700.0</c:v>
                </c:pt>
                <c:pt idx="13">
                  <c:v>20250.0</c:v>
                </c:pt>
                <c:pt idx="14">
                  <c:v>21300.0</c:v>
                </c:pt>
                <c:pt idx="15">
                  <c:v>0.0</c:v>
                </c:pt>
                <c:pt idx="16">
                  <c:v>8600.0</c:v>
                </c:pt>
                <c:pt idx="17">
                  <c:v>16700.0</c:v>
                </c:pt>
                <c:pt idx="18">
                  <c:v>18800.0</c:v>
                </c:pt>
                <c:pt idx="19">
                  <c:v>19700.0</c:v>
                </c:pt>
                <c:pt idx="20">
                  <c:v>17100.0</c:v>
                </c:pt>
                <c:pt idx="21">
                  <c:v>16900.0</c:v>
                </c:pt>
                <c:pt idx="22">
                  <c:v>15200.0</c:v>
                </c:pt>
                <c:pt idx="23">
                  <c:v>14400.0</c:v>
                </c:pt>
              </c:numCache>
            </c:numRef>
          </c:val>
          <c:smooth val="0"/>
        </c:ser>
        <c:ser>
          <c:idx val="22"/>
          <c:order val="4"/>
          <c:tx>
            <c:strRef>
              <c:f>'Out2011'!$AQ$4:$AQ$5</c:f>
              <c:strCache>
                <c:ptCount val="1"/>
                <c:pt idx="0">
                  <c:v>Máxima Sabads</c:v>
                </c:pt>
              </c:strCache>
            </c:strRef>
          </c:tx>
          <c:val>
            <c:numRef>
              <c:f>'Out2011'!$AQ$7:$AQ$30</c:f>
              <c:numCache>
                <c:formatCode>#,##0</c:formatCode>
                <c:ptCount val="24"/>
                <c:pt idx="0">
                  <c:v>16600.0</c:v>
                </c:pt>
                <c:pt idx="1">
                  <c:v>15900.0</c:v>
                </c:pt>
                <c:pt idx="2">
                  <c:v>15500.0</c:v>
                </c:pt>
                <c:pt idx="3">
                  <c:v>15300.0</c:v>
                </c:pt>
                <c:pt idx="4">
                  <c:v>15600.0</c:v>
                </c:pt>
                <c:pt idx="5">
                  <c:v>15600.0</c:v>
                </c:pt>
                <c:pt idx="6">
                  <c:v>17100.0</c:v>
                </c:pt>
                <c:pt idx="7">
                  <c:v>20100.0</c:v>
                </c:pt>
                <c:pt idx="8">
                  <c:v>22600.0</c:v>
                </c:pt>
                <c:pt idx="9">
                  <c:v>24100.0</c:v>
                </c:pt>
                <c:pt idx="10">
                  <c:v>23100.0</c:v>
                </c:pt>
                <c:pt idx="11">
                  <c:v>23600.0</c:v>
                </c:pt>
                <c:pt idx="12">
                  <c:v>23200.0</c:v>
                </c:pt>
                <c:pt idx="13">
                  <c:v>22500.0</c:v>
                </c:pt>
                <c:pt idx="14">
                  <c:v>23600.0</c:v>
                </c:pt>
                <c:pt idx="15">
                  <c:v>23300.0</c:v>
                </c:pt>
                <c:pt idx="16">
                  <c:v>23700.0</c:v>
                </c:pt>
                <c:pt idx="17">
                  <c:v>21700.0</c:v>
                </c:pt>
                <c:pt idx="18">
                  <c:v>24000.0</c:v>
                </c:pt>
                <c:pt idx="19">
                  <c:v>23900.0</c:v>
                </c:pt>
                <c:pt idx="20">
                  <c:v>23200.0</c:v>
                </c:pt>
                <c:pt idx="21">
                  <c:v>21500.0</c:v>
                </c:pt>
                <c:pt idx="22">
                  <c:v>20900.0</c:v>
                </c:pt>
                <c:pt idx="23">
                  <c:v>17600.0</c:v>
                </c:pt>
              </c:numCache>
            </c:numRef>
          </c:val>
          <c:smooth val="0"/>
        </c:ser>
        <c:ser>
          <c:idx val="0"/>
          <c:order val="5"/>
          <c:tx>
            <c:strRef>
              <c:f>'Out2011'!$AJ$5</c:f>
              <c:strCache>
                <c:ptCount val="1"/>
                <c:pt idx="0">
                  <c:v>29/Out/2011</c:v>
                </c:pt>
              </c:strCache>
            </c:strRef>
          </c:tx>
          <c:val>
            <c:numRef>
              <c:f>'Out2011'!$AJ$7:$AJ$30</c:f>
              <c:numCache>
                <c:formatCode>#,##0</c:formatCode>
                <c:ptCount val="24"/>
                <c:pt idx="0">
                  <c:v>15200.0</c:v>
                </c:pt>
                <c:pt idx="1">
                  <c:v>14700.0</c:v>
                </c:pt>
                <c:pt idx="2">
                  <c:v>14400.0</c:v>
                </c:pt>
                <c:pt idx="3">
                  <c:v>14200.0</c:v>
                </c:pt>
                <c:pt idx="4">
                  <c:v>14500.0</c:v>
                </c:pt>
                <c:pt idx="5">
                  <c:v>15200.0</c:v>
                </c:pt>
                <c:pt idx="6">
                  <c:v>16800.0</c:v>
                </c:pt>
                <c:pt idx="7">
                  <c:v>19200.0</c:v>
                </c:pt>
                <c:pt idx="8">
                  <c:v>22500.0</c:v>
                </c:pt>
                <c:pt idx="9">
                  <c:v>22300.0</c:v>
                </c:pt>
                <c:pt idx="10">
                  <c:v>22800.0</c:v>
                </c:pt>
                <c:pt idx="11">
                  <c:v>23300.0</c:v>
                </c:pt>
                <c:pt idx="12">
                  <c:v>22300.0</c:v>
                </c:pt>
                <c:pt idx="13">
                  <c:v>22200.0</c:v>
                </c:pt>
                <c:pt idx="14">
                  <c:v>22600.0</c:v>
                </c:pt>
                <c:pt idx="15">
                  <c:v>22000.0</c:v>
                </c:pt>
                <c:pt idx="16">
                  <c:v>21200.0</c:v>
                </c:pt>
                <c:pt idx="17">
                  <c:v>20600.0</c:v>
                </c:pt>
                <c:pt idx="18">
                  <c:v>23500.0</c:v>
                </c:pt>
                <c:pt idx="19">
                  <c:v>22900.0</c:v>
                </c:pt>
                <c:pt idx="20">
                  <c:v>23200.0</c:v>
                </c:pt>
                <c:pt idx="21">
                  <c:v>21500.0</c:v>
                </c:pt>
                <c:pt idx="22">
                  <c:v>18800.0</c:v>
                </c:pt>
                <c:pt idx="23">
                  <c:v>16500.0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4946312"/>
        <c:axId val="-2064950456"/>
      </c:lineChart>
      <c:catAx>
        <c:axId val="-2064946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64950456"/>
        <c:crosses val="autoZero"/>
        <c:auto val="1"/>
        <c:lblAlgn val="ctr"/>
        <c:lblOffset val="100"/>
        <c:noMultiLvlLbl val="0"/>
      </c:catAx>
      <c:valAx>
        <c:axId val="-20649504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49463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4" footer="0.314960620000004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-DOMINGOS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'Out2011'!$B$5</c:f>
              <c:strCache>
                <c:ptCount val="1"/>
              </c:strCache>
            </c:strRef>
          </c:tx>
          <c:val>
            <c:numRef>
              <c:f>'Out2011'!$B$7:$B$30</c:f>
            </c:numRef>
          </c:val>
          <c:smooth val="0"/>
        </c:ser>
        <c:ser>
          <c:idx val="18"/>
          <c:order val="1"/>
          <c:tx>
            <c:strRef>
              <c:f>'Out2011'!$I$5</c:f>
              <c:strCache>
                <c:ptCount val="1"/>
                <c:pt idx="0">
                  <c:v>2/Out/2011</c:v>
                </c:pt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'Out2011'!$I$7:$I$30</c:f>
              <c:numCache>
                <c:formatCode>#,##0</c:formatCode>
                <c:ptCount val="24"/>
                <c:pt idx="0">
                  <c:v>16800.0</c:v>
                </c:pt>
                <c:pt idx="1">
                  <c:v>16000.0</c:v>
                </c:pt>
                <c:pt idx="2">
                  <c:v>15500.0</c:v>
                </c:pt>
                <c:pt idx="3">
                  <c:v>15100.0</c:v>
                </c:pt>
                <c:pt idx="4">
                  <c:v>15000.0</c:v>
                </c:pt>
                <c:pt idx="5">
                  <c:v>15100.0</c:v>
                </c:pt>
                <c:pt idx="6">
                  <c:v>15500.0</c:v>
                </c:pt>
                <c:pt idx="7">
                  <c:v>16400.0</c:v>
                </c:pt>
                <c:pt idx="8">
                  <c:v>17500.0</c:v>
                </c:pt>
                <c:pt idx="9">
                  <c:v>19300.0</c:v>
                </c:pt>
                <c:pt idx="10">
                  <c:v>19500.0</c:v>
                </c:pt>
                <c:pt idx="11">
                  <c:v>19600.0</c:v>
                </c:pt>
                <c:pt idx="12">
                  <c:v>18500.0</c:v>
                </c:pt>
                <c:pt idx="13">
                  <c:v>18900.0</c:v>
                </c:pt>
                <c:pt idx="14">
                  <c:v>19200.0</c:v>
                </c:pt>
                <c:pt idx="15">
                  <c:v>18900.0</c:v>
                </c:pt>
                <c:pt idx="16">
                  <c:v>18300.0</c:v>
                </c:pt>
                <c:pt idx="17">
                  <c:v>18400.0</c:v>
                </c:pt>
                <c:pt idx="18">
                  <c:v>21200.0</c:v>
                </c:pt>
                <c:pt idx="19">
                  <c:v>22000.0</c:v>
                </c:pt>
                <c:pt idx="20">
                  <c:v>20200.0</c:v>
                </c:pt>
                <c:pt idx="21">
                  <c:v>20500.0</c:v>
                </c:pt>
                <c:pt idx="22">
                  <c:v>19000.0</c:v>
                </c:pt>
                <c:pt idx="23">
                  <c:v>17800.0</c:v>
                </c:pt>
              </c:numCache>
            </c:numRef>
          </c:val>
          <c:smooth val="0"/>
        </c:ser>
        <c:ser>
          <c:idx val="19"/>
          <c:order val="2"/>
          <c:tx>
            <c:strRef>
              <c:f>'Out2011'!$P$5</c:f>
              <c:strCache>
                <c:ptCount val="1"/>
                <c:pt idx="0">
                  <c:v>9/Out/2011</c:v>
                </c:pt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'Out2011'!$P$7:$P$30</c:f>
              <c:numCache>
                <c:formatCode>#,##0</c:formatCode>
                <c:ptCount val="24"/>
                <c:pt idx="0">
                  <c:v>16400.0</c:v>
                </c:pt>
                <c:pt idx="1">
                  <c:v>15800.0</c:v>
                </c:pt>
                <c:pt idx="2">
                  <c:v>15100.0</c:v>
                </c:pt>
                <c:pt idx="3">
                  <c:v>15000.0</c:v>
                </c:pt>
                <c:pt idx="4">
                  <c:v>14800.0</c:v>
                </c:pt>
                <c:pt idx="5">
                  <c:v>15100.0</c:v>
                </c:pt>
                <c:pt idx="6">
                  <c:v>15400.0</c:v>
                </c:pt>
                <c:pt idx="7">
                  <c:v>16500.0</c:v>
                </c:pt>
                <c:pt idx="8">
                  <c:v>19400.0</c:v>
                </c:pt>
                <c:pt idx="9">
                  <c:v>17700.0</c:v>
                </c:pt>
                <c:pt idx="10">
                  <c:v>18200.0</c:v>
                </c:pt>
                <c:pt idx="11">
                  <c:v>18200.0</c:v>
                </c:pt>
                <c:pt idx="12">
                  <c:v>18400.0</c:v>
                </c:pt>
                <c:pt idx="13">
                  <c:v>18500.0</c:v>
                </c:pt>
                <c:pt idx="14">
                  <c:v>17400.0</c:v>
                </c:pt>
                <c:pt idx="15">
                  <c:v>16800.0</c:v>
                </c:pt>
                <c:pt idx="16">
                  <c:v>18900.0</c:v>
                </c:pt>
                <c:pt idx="17">
                  <c:v>18000.0</c:v>
                </c:pt>
                <c:pt idx="18">
                  <c:v>21600.0</c:v>
                </c:pt>
                <c:pt idx="19">
                  <c:v>21900.0</c:v>
                </c:pt>
                <c:pt idx="20">
                  <c:v>21500.0</c:v>
                </c:pt>
                <c:pt idx="21">
                  <c:v>20200.0</c:v>
                </c:pt>
                <c:pt idx="22">
                  <c:v>18800.0</c:v>
                </c:pt>
                <c:pt idx="23">
                  <c:v>17200.0</c:v>
                </c:pt>
              </c:numCache>
            </c:numRef>
          </c:val>
          <c:smooth val="0"/>
        </c:ser>
        <c:ser>
          <c:idx val="20"/>
          <c:order val="3"/>
          <c:tx>
            <c:strRef>
              <c:f>'Out2011'!$W$5</c:f>
              <c:strCache>
                <c:ptCount val="1"/>
                <c:pt idx="0">
                  <c:v>16/Out/2011</c:v>
                </c:pt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'Out2011'!$W$7:$W$30</c:f>
              <c:numCache>
                <c:formatCode>#,##0</c:formatCode>
                <c:ptCount val="24"/>
                <c:pt idx="0">
                  <c:v>16500.0</c:v>
                </c:pt>
                <c:pt idx="1">
                  <c:v>15700.0</c:v>
                </c:pt>
                <c:pt idx="2">
                  <c:v>15400.0</c:v>
                </c:pt>
                <c:pt idx="3">
                  <c:v>15200.0</c:v>
                </c:pt>
                <c:pt idx="4">
                  <c:v>15100.0</c:v>
                </c:pt>
                <c:pt idx="5">
                  <c:v>15400.0</c:v>
                </c:pt>
                <c:pt idx="6">
                  <c:v>15500.0</c:v>
                </c:pt>
                <c:pt idx="7">
                  <c:v>16300.0</c:v>
                </c:pt>
                <c:pt idx="8">
                  <c:v>18100.0</c:v>
                </c:pt>
                <c:pt idx="9">
                  <c:v>18800.0</c:v>
                </c:pt>
                <c:pt idx="10">
                  <c:v>18100.0</c:v>
                </c:pt>
                <c:pt idx="11">
                  <c:v>19300.0</c:v>
                </c:pt>
                <c:pt idx="12">
                  <c:v>20500.0</c:v>
                </c:pt>
                <c:pt idx="13">
                  <c:v>19100.0</c:v>
                </c:pt>
                <c:pt idx="14">
                  <c:v>18500.0</c:v>
                </c:pt>
                <c:pt idx="15">
                  <c:v>18600.0</c:v>
                </c:pt>
                <c:pt idx="16">
                  <c:v>16800.0</c:v>
                </c:pt>
                <c:pt idx="17">
                  <c:v>18200.0</c:v>
                </c:pt>
                <c:pt idx="18">
                  <c:v>21800.0</c:v>
                </c:pt>
                <c:pt idx="19">
                  <c:v>22400.0</c:v>
                </c:pt>
                <c:pt idx="20">
                  <c:v>21300.0</c:v>
                </c:pt>
                <c:pt idx="21">
                  <c:v>21000.0</c:v>
                </c:pt>
                <c:pt idx="22">
                  <c:v>19600.0</c:v>
                </c:pt>
                <c:pt idx="23">
                  <c:v>18800.0</c:v>
                </c:pt>
              </c:numCache>
            </c:numRef>
          </c:val>
          <c:smooth val="0"/>
        </c:ser>
        <c:ser>
          <c:idx val="21"/>
          <c:order val="4"/>
          <c:tx>
            <c:strRef>
              <c:f>'Out2011'!$AD$5</c:f>
              <c:strCache>
                <c:ptCount val="1"/>
                <c:pt idx="0">
                  <c:v>23/Out/2011</c:v>
                </c:pt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'Out2011'!$AD$7:$AD$30</c:f>
              <c:numCache>
                <c:formatCode>#,##0</c:formatCode>
                <c:ptCount val="24"/>
                <c:pt idx="0">
                  <c:v>12700.0</c:v>
                </c:pt>
                <c:pt idx="1">
                  <c:v>12700.0</c:v>
                </c:pt>
                <c:pt idx="2">
                  <c:v>12700.0</c:v>
                </c:pt>
                <c:pt idx="3">
                  <c:v>12500.0</c:v>
                </c:pt>
                <c:pt idx="4">
                  <c:v>12400.0</c:v>
                </c:pt>
                <c:pt idx="5">
                  <c:v>12700.0</c:v>
                </c:pt>
                <c:pt idx="6">
                  <c:v>13400.0</c:v>
                </c:pt>
                <c:pt idx="7">
                  <c:v>14800.0</c:v>
                </c:pt>
                <c:pt idx="8">
                  <c:v>15300.0</c:v>
                </c:pt>
                <c:pt idx="9">
                  <c:v>16600.0</c:v>
                </c:pt>
                <c:pt idx="10">
                  <c:v>17000.0</c:v>
                </c:pt>
                <c:pt idx="11">
                  <c:v>17300.0</c:v>
                </c:pt>
                <c:pt idx="12">
                  <c:v>17000.0</c:v>
                </c:pt>
                <c:pt idx="13">
                  <c:v>17600.0</c:v>
                </c:pt>
                <c:pt idx="14">
                  <c:v>17700.0</c:v>
                </c:pt>
                <c:pt idx="15">
                  <c:v>16000.0</c:v>
                </c:pt>
                <c:pt idx="16">
                  <c:v>16500.0</c:v>
                </c:pt>
                <c:pt idx="17">
                  <c:v>17300.0</c:v>
                </c:pt>
                <c:pt idx="18">
                  <c:v>20600.0</c:v>
                </c:pt>
                <c:pt idx="19">
                  <c:v>20600.0</c:v>
                </c:pt>
                <c:pt idx="20">
                  <c:v>20000.0</c:v>
                </c:pt>
                <c:pt idx="21">
                  <c:v>17600.0</c:v>
                </c:pt>
                <c:pt idx="22">
                  <c:v>17300.0</c:v>
                </c:pt>
                <c:pt idx="23">
                  <c:v>16100.0</c:v>
                </c:pt>
              </c:numCache>
            </c:numRef>
          </c:val>
          <c:smooth val="0"/>
        </c:ser>
        <c:ser>
          <c:idx val="22"/>
          <c:order val="5"/>
          <c:tx>
            <c:strRef>
              <c:f>'Out2011'!$AR$4:$AR$5</c:f>
              <c:strCache>
                <c:ptCount val="1"/>
                <c:pt idx="0">
                  <c:v>Máxima Domingos</c:v>
                </c:pt>
              </c:strCache>
            </c:strRef>
          </c:tx>
          <c:val>
            <c:numRef>
              <c:f>'Out2011'!$AR$7:$AR$30</c:f>
              <c:numCache>
                <c:formatCode>#,##0</c:formatCode>
                <c:ptCount val="24"/>
                <c:pt idx="0">
                  <c:v>16800.0</c:v>
                </c:pt>
                <c:pt idx="1">
                  <c:v>16000.0</c:v>
                </c:pt>
                <c:pt idx="2">
                  <c:v>15500.0</c:v>
                </c:pt>
                <c:pt idx="3">
                  <c:v>15200.0</c:v>
                </c:pt>
                <c:pt idx="4">
                  <c:v>15100.0</c:v>
                </c:pt>
                <c:pt idx="5">
                  <c:v>15400.0</c:v>
                </c:pt>
                <c:pt idx="6">
                  <c:v>15500.0</c:v>
                </c:pt>
                <c:pt idx="7">
                  <c:v>16500.0</c:v>
                </c:pt>
                <c:pt idx="8">
                  <c:v>19400.0</c:v>
                </c:pt>
                <c:pt idx="9">
                  <c:v>19300.0</c:v>
                </c:pt>
                <c:pt idx="10">
                  <c:v>19500.0</c:v>
                </c:pt>
                <c:pt idx="11">
                  <c:v>19600.0</c:v>
                </c:pt>
                <c:pt idx="12">
                  <c:v>20500.0</c:v>
                </c:pt>
                <c:pt idx="13">
                  <c:v>19100.0</c:v>
                </c:pt>
                <c:pt idx="14">
                  <c:v>19200.0</c:v>
                </c:pt>
                <c:pt idx="15">
                  <c:v>18900.0</c:v>
                </c:pt>
                <c:pt idx="16">
                  <c:v>18900.0</c:v>
                </c:pt>
                <c:pt idx="17">
                  <c:v>18400.0</c:v>
                </c:pt>
                <c:pt idx="18">
                  <c:v>21800.0</c:v>
                </c:pt>
                <c:pt idx="19">
                  <c:v>22400.0</c:v>
                </c:pt>
                <c:pt idx="20">
                  <c:v>21500.0</c:v>
                </c:pt>
                <c:pt idx="21">
                  <c:v>21000.0</c:v>
                </c:pt>
                <c:pt idx="22">
                  <c:v>19600.0</c:v>
                </c:pt>
                <c:pt idx="23">
                  <c:v>18800.0</c:v>
                </c:pt>
              </c:numCache>
            </c:numRef>
          </c:val>
          <c:smooth val="0"/>
        </c:ser>
        <c:ser>
          <c:idx val="1"/>
          <c:order val="6"/>
          <c:tx>
            <c:strRef>
              <c:f>'Out2011'!$AK$5</c:f>
              <c:strCache>
                <c:ptCount val="1"/>
                <c:pt idx="0">
                  <c:v>30/Out/2011</c:v>
                </c:pt>
              </c:strCache>
            </c:strRef>
          </c:tx>
          <c:val>
            <c:numRef>
              <c:f>'Out2011'!$AK$7:$AK$30</c:f>
              <c:numCache>
                <c:formatCode>#,##0</c:formatCode>
                <c:ptCount val="24"/>
                <c:pt idx="0">
                  <c:v>15800.0</c:v>
                </c:pt>
                <c:pt idx="1">
                  <c:v>15200.0</c:v>
                </c:pt>
                <c:pt idx="2">
                  <c:v>14600.0</c:v>
                </c:pt>
                <c:pt idx="3">
                  <c:v>14400.0</c:v>
                </c:pt>
                <c:pt idx="4">
                  <c:v>14400.0</c:v>
                </c:pt>
                <c:pt idx="5">
                  <c:v>14800.0</c:v>
                </c:pt>
                <c:pt idx="6">
                  <c:v>15400.0</c:v>
                </c:pt>
                <c:pt idx="7">
                  <c:v>16200.0</c:v>
                </c:pt>
                <c:pt idx="8">
                  <c:v>18200.0</c:v>
                </c:pt>
                <c:pt idx="9">
                  <c:v>18300.0</c:v>
                </c:pt>
                <c:pt idx="10">
                  <c:v>18400.0</c:v>
                </c:pt>
                <c:pt idx="11">
                  <c:v>19400.0</c:v>
                </c:pt>
                <c:pt idx="12">
                  <c:v>20300.0</c:v>
                </c:pt>
                <c:pt idx="13">
                  <c:v>18700.0</c:v>
                </c:pt>
                <c:pt idx="14">
                  <c:v>18300.0</c:v>
                </c:pt>
                <c:pt idx="15">
                  <c:v>17800.0</c:v>
                </c:pt>
                <c:pt idx="16">
                  <c:v>16900.0</c:v>
                </c:pt>
                <c:pt idx="17">
                  <c:v>18300.0</c:v>
                </c:pt>
                <c:pt idx="18">
                  <c:v>20900.0</c:v>
                </c:pt>
                <c:pt idx="19">
                  <c:v>21700.0</c:v>
                </c:pt>
                <c:pt idx="20">
                  <c:v>21500.0</c:v>
                </c:pt>
                <c:pt idx="21">
                  <c:v>19700.0</c:v>
                </c:pt>
                <c:pt idx="22">
                  <c:v>18900.0</c:v>
                </c:pt>
                <c:pt idx="23">
                  <c:v>17300.0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5020648"/>
        <c:axId val="-2065026632"/>
      </c:lineChart>
      <c:catAx>
        <c:axId val="-2065020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65026632"/>
        <c:crosses val="autoZero"/>
        <c:auto val="1"/>
        <c:lblAlgn val="ctr"/>
        <c:lblOffset val="100"/>
        <c:noMultiLvlLbl val="0"/>
      </c:catAx>
      <c:valAx>
        <c:axId val="-20650266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50206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4" footer="0.314960620000004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Diagrama de Carga- DIAS DE SEMANA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'Out2011'!$C$5</c:f>
              <c:strCache>
                <c:ptCount val="1"/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'Out2011'!$C$7:$C$30</c:f>
            </c:numRef>
          </c:val>
          <c:smooth val="0"/>
        </c:ser>
        <c:ser>
          <c:idx val="2"/>
          <c:order val="1"/>
          <c:tx>
            <c:strRef>
              <c:f>'Out2011'!$E$5</c:f>
              <c:strCache>
                <c:ptCount val="1"/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'Out2011'!$E$7:$E$30</c:f>
            </c:numRef>
          </c:val>
          <c:smooth val="0"/>
        </c:ser>
        <c:ser>
          <c:idx val="3"/>
          <c:order val="2"/>
          <c:tx>
            <c:strRef>
              <c:f>'Out2011'!$F$5</c:f>
              <c:strCache>
                <c:ptCount val="1"/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'Out2011'!$F$7:$F$30</c:f>
            </c:numRef>
          </c:val>
          <c:smooth val="0"/>
        </c:ser>
        <c:ser>
          <c:idx val="5"/>
          <c:order val="3"/>
          <c:tx>
            <c:strRef>
              <c:f>'Out2011'!$J$5</c:f>
              <c:strCache>
                <c:ptCount val="1"/>
                <c:pt idx="0">
                  <c:v>3/Out/2011</c:v>
                </c:pt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'Out2011'!$J$7:$J$30</c:f>
              <c:numCache>
                <c:formatCode>#,##0</c:formatCode>
                <c:ptCount val="24"/>
                <c:pt idx="0">
                  <c:v>16600.0</c:v>
                </c:pt>
                <c:pt idx="1">
                  <c:v>15800.0</c:v>
                </c:pt>
                <c:pt idx="2">
                  <c:v>15300.0</c:v>
                </c:pt>
                <c:pt idx="3">
                  <c:v>15000.0</c:v>
                </c:pt>
                <c:pt idx="4">
                  <c:v>14900.0</c:v>
                </c:pt>
                <c:pt idx="5">
                  <c:v>14900.0</c:v>
                </c:pt>
                <c:pt idx="6">
                  <c:v>14500.0</c:v>
                </c:pt>
                <c:pt idx="7">
                  <c:v>15200.0</c:v>
                </c:pt>
                <c:pt idx="8">
                  <c:v>16400.0</c:v>
                </c:pt>
                <c:pt idx="9">
                  <c:v>17200.0</c:v>
                </c:pt>
                <c:pt idx="10">
                  <c:v>18900.0</c:v>
                </c:pt>
                <c:pt idx="11">
                  <c:v>19700.0</c:v>
                </c:pt>
                <c:pt idx="12">
                  <c:v>20700.0</c:v>
                </c:pt>
                <c:pt idx="13">
                  <c:v>19000.0</c:v>
                </c:pt>
                <c:pt idx="14">
                  <c:v>18300.0</c:v>
                </c:pt>
                <c:pt idx="15">
                  <c:v>17000.0</c:v>
                </c:pt>
                <c:pt idx="16">
                  <c:v>17200.0</c:v>
                </c:pt>
                <c:pt idx="17">
                  <c:v>17400.0</c:v>
                </c:pt>
                <c:pt idx="18">
                  <c:v>20600.0</c:v>
                </c:pt>
                <c:pt idx="19">
                  <c:v>21800.0</c:v>
                </c:pt>
                <c:pt idx="20">
                  <c:v>21600.0</c:v>
                </c:pt>
                <c:pt idx="21">
                  <c:v>20400.0</c:v>
                </c:pt>
                <c:pt idx="22">
                  <c:v>18500.0</c:v>
                </c:pt>
                <c:pt idx="23">
                  <c:v>17300.0</c:v>
                </c:pt>
              </c:numCache>
            </c:numRef>
          </c:val>
          <c:smooth val="0"/>
        </c:ser>
        <c:ser>
          <c:idx val="8"/>
          <c:order val="4"/>
          <c:tx>
            <c:strRef>
              <c:f>'Out2011'!$M$5</c:f>
              <c:strCache>
                <c:ptCount val="1"/>
                <c:pt idx="0">
                  <c:v>6/Out/2011</c:v>
                </c:pt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'Out2011'!$M$7:$M$30</c:f>
              <c:numCache>
                <c:formatCode>#,##0</c:formatCode>
                <c:ptCount val="24"/>
                <c:pt idx="0">
                  <c:v>16500.0</c:v>
                </c:pt>
                <c:pt idx="1">
                  <c:v>16100.0</c:v>
                </c:pt>
                <c:pt idx="2">
                  <c:v>15700.0</c:v>
                </c:pt>
                <c:pt idx="3">
                  <c:v>15500.0</c:v>
                </c:pt>
                <c:pt idx="4">
                  <c:v>15600.0</c:v>
                </c:pt>
                <c:pt idx="5">
                  <c:v>15600.0</c:v>
                </c:pt>
                <c:pt idx="6">
                  <c:v>15900.0</c:v>
                </c:pt>
                <c:pt idx="7">
                  <c:v>18600.0</c:v>
                </c:pt>
                <c:pt idx="8">
                  <c:v>23600.0</c:v>
                </c:pt>
                <c:pt idx="9">
                  <c:v>23900.0</c:v>
                </c:pt>
                <c:pt idx="10">
                  <c:v>24200.0</c:v>
                </c:pt>
                <c:pt idx="11">
                  <c:v>24400.0</c:v>
                </c:pt>
                <c:pt idx="12">
                  <c:v>23500.0</c:v>
                </c:pt>
                <c:pt idx="13">
                  <c:v>23200.0</c:v>
                </c:pt>
                <c:pt idx="14">
                  <c:v>23700.0</c:v>
                </c:pt>
                <c:pt idx="15">
                  <c:v>22700.0</c:v>
                </c:pt>
                <c:pt idx="16">
                  <c:v>21700.0</c:v>
                </c:pt>
                <c:pt idx="17">
                  <c:v>20300.0</c:v>
                </c:pt>
                <c:pt idx="18">
                  <c:v>22700.0</c:v>
                </c:pt>
                <c:pt idx="19">
                  <c:v>23900.0</c:v>
                </c:pt>
                <c:pt idx="20">
                  <c:v>23400.0</c:v>
                </c:pt>
                <c:pt idx="21">
                  <c:v>21600.0</c:v>
                </c:pt>
                <c:pt idx="22">
                  <c:v>20400.0</c:v>
                </c:pt>
                <c:pt idx="23">
                  <c:v>18400.0</c:v>
                </c:pt>
              </c:numCache>
            </c:numRef>
          </c:val>
          <c:smooth val="0"/>
        </c:ser>
        <c:ser>
          <c:idx val="9"/>
          <c:order val="5"/>
          <c:tx>
            <c:strRef>
              <c:f>'Out2011'!$N$5</c:f>
              <c:strCache>
                <c:ptCount val="1"/>
                <c:pt idx="0">
                  <c:v>7/Out/2011</c:v>
                </c:pt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'Out2011'!$N$7:$N$30</c:f>
              <c:numCache>
                <c:formatCode>#,##0</c:formatCode>
                <c:ptCount val="24"/>
                <c:pt idx="0">
                  <c:v>16200.0</c:v>
                </c:pt>
                <c:pt idx="1">
                  <c:v>15700.0</c:v>
                </c:pt>
                <c:pt idx="2">
                  <c:v>15200.0</c:v>
                </c:pt>
                <c:pt idx="3">
                  <c:v>15000.0</c:v>
                </c:pt>
                <c:pt idx="4">
                  <c:v>15000.0</c:v>
                </c:pt>
                <c:pt idx="5">
                  <c:v>15000.0</c:v>
                </c:pt>
                <c:pt idx="6">
                  <c:v>15500.0</c:v>
                </c:pt>
                <c:pt idx="7">
                  <c:v>19500.0</c:v>
                </c:pt>
                <c:pt idx="8">
                  <c:v>21000.0</c:v>
                </c:pt>
                <c:pt idx="9">
                  <c:v>19300.0</c:v>
                </c:pt>
                <c:pt idx="10">
                  <c:v>23100.0</c:v>
                </c:pt>
                <c:pt idx="11">
                  <c:v>23700.0</c:v>
                </c:pt>
                <c:pt idx="12">
                  <c:v>23800.0</c:v>
                </c:pt>
                <c:pt idx="13">
                  <c:v>23300.0</c:v>
                </c:pt>
                <c:pt idx="14">
                  <c:v>23900.0</c:v>
                </c:pt>
                <c:pt idx="15">
                  <c:v>22900.0</c:v>
                </c:pt>
                <c:pt idx="16">
                  <c:v>21000.0</c:v>
                </c:pt>
                <c:pt idx="17">
                  <c:v>20200.0</c:v>
                </c:pt>
                <c:pt idx="18">
                  <c:v>23200.0</c:v>
                </c:pt>
                <c:pt idx="19">
                  <c:v>23300.0</c:v>
                </c:pt>
                <c:pt idx="20">
                  <c:v>23000.0</c:v>
                </c:pt>
                <c:pt idx="21">
                  <c:v>20000.0</c:v>
                </c:pt>
                <c:pt idx="22">
                  <c:v>19300.0</c:v>
                </c:pt>
                <c:pt idx="23">
                  <c:v>17500.0</c:v>
                </c:pt>
              </c:numCache>
            </c:numRef>
          </c:val>
          <c:smooth val="0"/>
        </c:ser>
        <c:ser>
          <c:idx val="10"/>
          <c:order val="6"/>
          <c:tx>
            <c:strRef>
              <c:f>'Out2011'!$Q$5</c:f>
              <c:strCache>
                <c:ptCount val="1"/>
                <c:pt idx="0">
                  <c:v>10/Out/2011</c:v>
                </c:pt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'Out2011'!$Q$7:$Q$30</c:f>
              <c:numCache>
                <c:formatCode>#,##0</c:formatCode>
                <c:ptCount val="24"/>
                <c:pt idx="0">
                  <c:v>16000.0</c:v>
                </c:pt>
                <c:pt idx="1">
                  <c:v>15500.0</c:v>
                </c:pt>
                <c:pt idx="2">
                  <c:v>15000.0</c:v>
                </c:pt>
                <c:pt idx="3">
                  <c:v>14900.0</c:v>
                </c:pt>
                <c:pt idx="4">
                  <c:v>14700.0</c:v>
                </c:pt>
                <c:pt idx="5">
                  <c:v>14700.0</c:v>
                </c:pt>
                <c:pt idx="6">
                  <c:v>10400.0</c:v>
                </c:pt>
                <c:pt idx="7">
                  <c:v>10400.0</c:v>
                </c:pt>
                <c:pt idx="8">
                  <c:v>11500.0</c:v>
                </c:pt>
                <c:pt idx="9">
                  <c:v>11500.0</c:v>
                </c:pt>
                <c:pt idx="10">
                  <c:v>17400.0</c:v>
                </c:pt>
                <c:pt idx="11">
                  <c:v>17700.0</c:v>
                </c:pt>
                <c:pt idx="12">
                  <c:v>18100.0</c:v>
                </c:pt>
                <c:pt idx="13">
                  <c:v>18100.0</c:v>
                </c:pt>
                <c:pt idx="14">
                  <c:v>17700.0</c:v>
                </c:pt>
                <c:pt idx="15">
                  <c:v>17400.0</c:v>
                </c:pt>
                <c:pt idx="16">
                  <c:v>17400.0</c:v>
                </c:pt>
                <c:pt idx="17">
                  <c:v>17700.0</c:v>
                </c:pt>
                <c:pt idx="18">
                  <c:v>20500.0</c:v>
                </c:pt>
                <c:pt idx="19">
                  <c:v>21000.0</c:v>
                </c:pt>
                <c:pt idx="20">
                  <c:v>20800.0</c:v>
                </c:pt>
                <c:pt idx="21">
                  <c:v>19700.0</c:v>
                </c:pt>
                <c:pt idx="22">
                  <c:v>18800.0</c:v>
                </c:pt>
                <c:pt idx="23">
                  <c:v>16400.0</c:v>
                </c:pt>
              </c:numCache>
            </c:numRef>
          </c:val>
          <c:smooth val="0"/>
        </c:ser>
        <c:ser>
          <c:idx val="11"/>
          <c:order val="7"/>
          <c:tx>
            <c:strRef>
              <c:f>'Out2011'!$R$5</c:f>
              <c:strCache>
                <c:ptCount val="1"/>
                <c:pt idx="0">
                  <c:v>11/Out/2011</c:v>
                </c:pt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'Out2011'!$R$7:$R$30</c:f>
              <c:numCache>
                <c:formatCode>#,##0</c:formatCode>
                <c:ptCount val="24"/>
                <c:pt idx="0">
                  <c:v>15500.0</c:v>
                </c:pt>
                <c:pt idx="1">
                  <c:v>15000.0</c:v>
                </c:pt>
                <c:pt idx="2">
                  <c:v>14700.0</c:v>
                </c:pt>
                <c:pt idx="3">
                  <c:v>14500.0</c:v>
                </c:pt>
                <c:pt idx="4">
                  <c:v>14800.0</c:v>
                </c:pt>
                <c:pt idx="5">
                  <c:v>15200.0</c:v>
                </c:pt>
                <c:pt idx="6">
                  <c:v>16400.0</c:v>
                </c:pt>
                <c:pt idx="7">
                  <c:v>19500.0</c:v>
                </c:pt>
                <c:pt idx="8">
                  <c:v>23000.0</c:v>
                </c:pt>
                <c:pt idx="9">
                  <c:v>25000.0</c:v>
                </c:pt>
                <c:pt idx="10">
                  <c:v>24600.0</c:v>
                </c:pt>
                <c:pt idx="11">
                  <c:v>24800.0</c:v>
                </c:pt>
                <c:pt idx="12">
                  <c:v>24700.0</c:v>
                </c:pt>
                <c:pt idx="13">
                  <c:v>24600.0</c:v>
                </c:pt>
                <c:pt idx="14">
                  <c:v>24000.0</c:v>
                </c:pt>
                <c:pt idx="15">
                  <c:v>23300.0</c:v>
                </c:pt>
                <c:pt idx="16">
                  <c:v>21700.0</c:v>
                </c:pt>
                <c:pt idx="17">
                  <c:v>21000.0</c:v>
                </c:pt>
                <c:pt idx="18">
                  <c:v>23100.0</c:v>
                </c:pt>
                <c:pt idx="19">
                  <c:v>23400.0</c:v>
                </c:pt>
                <c:pt idx="20">
                  <c:v>22500.0</c:v>
                </c:pt>
                <c:pt idx="21">
                  <c:v>22200.0</c:v>
                </c:pt>
                <c:pt idx="22">
                  <c:v>19200.0</c:v>
                </c:pt>
                <c:pt idx="23">
                  <c:v>16800.0</c:v>
                </c:pt>
              </c:numCache>
            </c:numRef>
          </c:val>
          <c:smooth val="0"/>
        </c:ser>
        <c:ser>
          <c:idx val="13"/>
          <c:order val="8"/>
          <c:tx>
            <c:strRef>
              <c:f>'Out2011'!$T$5</c:f>
              <c:strCache>
                <c:ptCount val="1"/>
                <c:pt idx="0">
                  <c:v>13/Out/2011</c:v>
                </c:pt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'Out2011'!$T$7:$T$30</c:f>
              <c:numCache>
                <c:formatCode>#,##0</c:formatCode>
                <c:ptCount val="24"/>
                <c:pt idx="0">
                  <c:v>15800.0</c:v>
                </c:pt>
                <c:pt idx="1">
                  <c:v>15100.0</c:v>
                </c:pt>
                <c:pt idx="2">
                  <c:v>14900.0</c:v>
                </c:pt>
                <c:pt idx="3">
                  <c:v>14800.0</c:v>
                </c:pt>
                <c:pt idx="4">
                  <c:v>14500.0</c:v>
                </c:pt>
                <c:pt idx="5">
                  <c:v>15000.0</c:v>
                </c:pt>
                <c:pt idx="6">
                  <c:v>16400.0</c:v>
                </c:pt>
                <c:pt idx="7">
                  <c:v>18700.0</c:v>
                </c:pt>
                <c:pt idx="8">
                  <c:v>23400.0</c:v>
                </c:pt>
                <c:pt idx="9">
                  <c:v>23200.0</c:v>
                </c:pt>
                <c:pt idx="10">
                  <c:v>23600.0</c:v>
                </c:pt>
                <c:pt idx="11">
                  <c:v>23400.0</c:v>
                </c:pt>
                <c:pt idx="12">
                  <c:v>24100.0</c:v>
                </c:pt>
                <c:pt idx="13">
                  <c:v>23800.0</c:v>
                </c:pt>
                <c:pt idx="14">
                  <c:v>23500.0</c:v>
                </c:pt>
                <c:pt idx="15">
                  <c:v>21500.0</c:v>
                </c:pt>
                <c:pt idx="16">
                  <c:v>21400.0</c:v>
                </c:pt>
                <c:pt idx="17">
                  <c:v>20400.0</c:v>
                </c:pt>
                <c:pt idx="18">
                  <c:v>23600.0</c:v>
                </c:pt>
                <c:pt idx="19">
                  <c:v>23600.0</c:v>
                </c:pt>
                <c:pt idx="20">
                  <c:v>24200.0</c:v>
                </c:pt>
                <c:pt idx="21">
                  <c:v>21400.0</c:v>
                </c:pt>
                <c:pt idx="22">
                  <c:v>20400.0</c:v>
                </c:pt>
                <c:pt idx="23">
                  <c:v>17400.0</c:v>
                </c:pt>
              </c:numCache>
            </c:numRef>
          </c:val>
          <c:smooth val="0"/>
        </c:ser>
        <c:ser>
          <c:idx val="14"/>
          <c:order val="9"/>
          <c:tx>
            <c:strRef>
              <c:f>'Out2011'!$U$5</c:f>
              <c:strCache>
                <c:ptCount val="1"/>
                <c:pt idx="0">
                  <c:v>14/Out/2011</c:v>
                </c:pt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'Out2011'!$U$7:$U$30</c:f>
              <c:numCache>
                <c:formatCode>#,##0</c:formatCode>
                <c:ptCount val="24"/>
                <c:pt idx="0">
                  <c:v>16400.0</c:v>
                </c:pt>
                <c:pt idx="1">
                  <c:v>15600.0</c:v>
                </c:pt>
                <c:pt idx="2">
                  <c:v>15300.0</c:v>
                </c:pt>
                <c:pt idx="3">
                  <c:v>15000.0</c:v>
                </c:pt>
                <c:pt idx="4">
                  <c:v>15000.0</c:v>
                </c:pt>
                <c:pt idx="5">
                  <c:v>15300.0</c:v>
                </c:pt>
                <c:pt idx="6">
                  <c:v>16600.0</c:v>
                </c:pt>
                <c:pt idx="7">
                  <c:v>19200.0</c:v>
                </c:pt>
                <c:pt idx="8">
                  <c:v>21700.0</c:v>
                </c:pt>
                <c:pt idx="9">
                  <c:v>23500.0</c:v>
                </c:pt>
                <c:pt idx="10">
                  <c:v>22850.0</c:v>
                </c:pt>
                <c:pt idx="11">
                  <c:v>24550.0</c:v>
                </c:pt>
                <c:pt idx="12">
                  <c:v>23750.0</c:v>
                </c:pt>
                <c:pt idx="13">
                  <c:v>23550.0</c:v>
                </c:pt>
                <c:pt idx="14">
                  <c:v>23450.0</c:v>
                </c:pt>
                <c:pt idx="15">
                  <c:v>22650.0</c:v>
                </c:pt>
                <c:pt idx="16">
                  <c:v>22100.0</c:v>
                </c:pt>
                <c:pt idx="17">
                  <c:v>21000.0</c:v>
                </c:pt>
                <c:pt idx="18">
                  <c:v>24000.0</c:v>
                </c:pt>
                <c:pt idx="19">
                  <c:v>23800.0</c:v>
                </c:pt>
                <c:pt idx="20">
                  <c:v>22700.0</c:v>
                </c:pt>
                <c:pt idx="21">
                  <c:v>21000.0</c:v>
                </c:pt>
                <c:pt idx="22">
                  <c:v>19000.0</c:v>
                </c:pt>
                <c:pt idx="23">
                  <c:v>17200.0</c:v>
                </c:pt>
              </c:numCache>
            </c:numRef>
          </c:val>
          <c:smooth val="0"/>
        </c:ser>
        <c:ser>
          <c:idx val="17"/>
          <c:order val="10"/>
          <c:tx>
            <c:strRef>
              <c:f>'Out2011'!$Z$5</c:f>
              <c:strCache>
                <c:ptCount val="1"/>
                <c:pt idx="0">
                  <c:v>19/Out/2011</c:v>
                </c:pt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'Out2011'!$Z$7:$Z$30</c:f>
              <c:numCache>
                <c:formatCode>#,##0</c:formatCode>
                <c:ptCount val="24"/>
                <c:pt idx="0">
                  <c:v>16300.0</c:v>
                </c:pt>
                <c:pt idx="1">
                  <c:v>15800.0</c:v>
                </c:pt>
                <c:pt idx="2">
                  <c:v>15400.0</c:v>
                </c:pt>
                <c:pt idx="3">
                  <c:v>15300.0</c:v>
                </c:pt>
                <c:pt idx="4">
                  <c:v>15200.0</c:v>
                </c:pt>
                <c:pt idx="5">
                  <c:v>15800.0</c:v>
                </c:pt>
                <c:pt idx="6">
                  <c:v>17500.0</c:v>
                </c:pt>
                <c:pt idx="7">
                  <c:v>20600.0</c:v>
                </c:pt>
                <c:pt idx="8">
                  <c:v>23600.0</c:v>
                </c:pt>
                <c:pt idx="9">
                  <c:v>24100.0</c:v>
                </c:pt>
                <c:pt idx="10">
                  <c:v>24100.0</c:v>
                </c:pt>
                <c:pt idx="11">
                  <c:v>24500.0</c:v>
                </c:pt>
                <c:pt idx="12">
                  <c:v>23400.0</c:v>
                </c:pt>
                <c:pt idx="13">
                  <c:v>22200.0</c:v>
                </c:pt>
                <c:pt idx="14">
                  <c:v>22900.0</c:v>
                </c:pt>
                <c:pt idx="15">
                  <c:v>22900.0</c:v>
                </c:pt>
                <c:pt idx="16">
                  <c:v>21300.0</c:v>
                </c:pt>
                <c:pt idx="17">
                  <c:v>20800.0</c:v>
                </c:pt>
                <c:pt idx="18">
                  <c:v>23400.0</c:v>
                </c:pt>
                <c:pt idx="19">
                  <c:v>23600.0</c:v>
                </c:pt>
                <c:pt idx="20">
                  <c:v>22200.0</c:v>
                </c:pt>
                <c:pt idx="21">
                  <c:v>21100.0</c:v>
                </c:pt>
                <c:pt idx="22">
                  <c:v>19200.0</c:v>
                </c:pt>
                <c:pt idx="23">
                  <c:v>17200.0</c:v>
                </c:pt>
              </c:numCache>
            </c:numRef>
          </c:val>
          <c:smooth val="0"/>
        </c:ser>
        <c:ser>
          <c:idx val="22"/>
          <c:order val="11"/>
          <c:tx>
            <c:strRef>
              <c:f>'Out2011'!$AP$4:$AP$5</c:f>
              <c:strCache>
                <c:ptCount val="1"/>
                <c:pt idx="0">
                  <c:v>Máxima dias Semana</c:v>
                </c:pt>
              </c:strCache>
            </c:strRef>
          </c:tx>
          <c:val>
            <c:numRef>
              <c:f>'Out2011'!$AP$7:$AP$30</c:f>
              <c:numCache>
                <c:formatCode>#,##0</c:formatCode>
                <c:ptCount val="24"/>
                <c:pt idx="0">
                  <c:v>16600.0</c:v>
                </c:pt>
                <c:pt idx="1">
                  <c:v>16100.0</c:v>
                </c:pt>
                <c:pt idx="2">
                  <c:v>15700.0</c:v>
                </c:pt>
                <c:pt idx="3">
                  <c:v>15500.0</c:v>
                </c:pt>
                <c:pt idx="4">
                  <c:v>15600.0</c:v>
                </c:pt>
                <c:pt idx="5">
                  <c:v>16100.0</c:v>
                </c:pt>
                <c:pt idx="6">
                  <c:v>17500.0</c:v>
                </c:pt>
                <c:pt idx="7">
                  <c:v>21100.0</c:v>
                </c:pt>
                <c:pt idx="8">
                  <c:v>25000.0</c:v>
                </c:pt>
                <c:pt idx="9">
                  <c:v>25000.0</c:v>
                </c:pt>
                <c:pt idx="10">
                  <c:v>25100.0</c:v>
                </c:pt>
                <c:pt idx="11">
                  <c:v>24800.0</c:v>
                </c:pt>
                <c:pt idx="12">
                  <c:v>24700.0</c:v>
                </c:pt>
                <c:pt idx="13">
                  <c:v>24600.0</c:v>
                </c:pt>
                <c:pt idx="14">
                  <c:v>24400.0</c:v>
                </c:pt>
                <c:pt idx="15">
                  <c:v>24200.0</c:v>
                </c:pt>
                <c:pt idx="16">
                  <c:v>23200.0</c:v>
                </c:pt>
                <c:pt idx="17">
                  <c:v>23200.0</c:v>
                </c:pt>
                <c:pt idx="18">
                  <c:v>24300.0</c:v>
                </c:pt>
                <c:pt idx="19">
                  <c:v>24000.0</c:v>
                </c:pt>
                <c:pt idx="20">
                  <c:v>24200.0</c:v>
                </c:pt>
                <c:pt idx="21">
                  <c:v>22200.0</c:v>
                </c:pt>
                <c:pt idx="22">
                  <c:v>20400.0</c:v>
                </c:pt>
                <c:pt idx="23">
                  <c:v>18900.0</c:v>
                </c:pt>
              </c:numCache>
            </c:numRef>
          </c:val>
          <c:smooth val="0"/>
        </c:ser>
        <c:ser>
          <c:idx val="24"/>
          <c:order val="12"/>
          <c:tx>
            <c:strRef>
              <c:f>'Out2011'!$AH$5</c:f>
              <c:strCache>
                <c:ptCount val="1"/>
                <c:pt idx="0">
                  <c:v>27/Out/2011</c:v>
                </c:pt>
              </c:strCache>
            </c:strRef>
          </c:tx>
          <c:val>
            <c:numRef>
              <c:f>'Out2011'!$AH$7:$AH$30</c:f>
              <c:numCache>
                <c:formatCode>#,##0</c:formatCode>
                <c:ptCount val="24"/>
                <c:pt idx="0">
                  <c:v>14500.0</c:v>
                </c:pt>
                <c:pt idx="1">
                  <c:v>13900.0</c:v>
                </c:pt>
                <c:pt idx="2">
                  <c:v>13900.0</c:v>
                </c:pt>
                <c:pt idx="3">
                  <c:v>13600.0</c:v>
                </c:pt>
                <c:pt idx="4">
                  <c:v>13500.0</c:v>
                </c:pt>
                <c:pt idx="5">
                  <c:v>14000.0</c:v>
                </c:pt>
                <c:pt idx="6">
                  <c:v>16200.0</c:v>
                </c:pt>
                <c:pt idx="7">
                  <c:v>18700.0</c:v>
                </c:pt>
                <c:pt idx="8">
                  <c:v>21500.0</c:v>
                </c:pt>
                <c:pt idx="9">
                  <c:v>23500.0</c:v>
                </c:pt>
                <c:pt idx="10">
                  <c:v>22600.0</c:v>
                </c:pt>
                <c:pt idx="11">
                  <c:v>22900.0</c:v>
                </c:pt>
                <c:pt idx="12">
                  <c:v>20600.0</c:v>
                </c:pt>
                <c:pt idx="13">
                  <c:v>20700.0</c:v>
                </c:pt>
                <c:pt idx="14">
                  <c:v>21000.0</c:v>
                </c:pt>
                <c:pt idx="15">
                  <c:v>20500.0</c:v>
                </c:pt>
                <c:pt idx="16">
                  <c:v>19800.0</c:v>
                </c:pt>
                <c:pt idx="17">
                  <c:v>19500.0</c:v>
                </c:pt>
                <c:pt idx="18">
                  <c:v>22100.0</c:v>
                </c:pt>
                <c:pt idx="19">
                  <c:v>21900.0</c:v>
                </c:pt>
                <c:pt idx="20">
                  <c:v>21400.0</c:v>
                </c:pt>
                <c:pt idx="21">
                  <c:v>20000.0</c:v>
                </c:pt>
                <c:pt idx="22">
                  <c:v>17500.0</c:v>
                </c:pt>
                <c:pt idx="23">
                  <c:v>16000.0</c:v>
                </c:pt>
              </c:numCache>
            </c:numRef>
          </c:val>
          <c:smooth val="0"/>
        </c:ser>
        <c:ser>
          <c:idx val="25"/>
          <c:order val="13"/>
          <c:tx>
            <c:strRef>
              <c:f>'Out2011'!$AI$5</c:f>
              <c:strCache>
                <c:ptCount val="1"/>
                <c:pt idx="0">
                  <c:v>28/Out/2011</c:v>
                </c:pt>
              </c:strCache>
            </c:strRef>
          </c:tx>
          <c:val>
            <c:numRef>
              <c:f>'Out2011'!$AI$7:$AI$30</c:f>
              <c:numCache>
                <c:formatCode>#,##0</c:formatCode>
                <c:ptCount val="24"/>
                <c:pt idx="0">
                  <c:v>14400.0</c:v>
                </c:pt>
                <c:pt idx="1">
                  <c:v>14100.0</c:v>
                </c:pt>
                <c:pt idx="2">
                  <c:v>13900.0</c:v>
                </c:pt>
                <c:pt idx="3">
                  <c:v>14000.0</c:v>
                </c:pt>
                <c:pt idx="4">
                  <c:v>13800.0</c:v>
                </c:pt>
                <c:pt idx="5">
                  <c:v>14500.0</c:v>
                </c:pt>
                <c:pt idx="6">
                  <c:v>15900.0</c:v>
                </c:pt>
                <c:pt idx="7">
                  <c:v>17200.0</c:v>
                </c:pt>
                <c:pt idx="8">
                  <c:v>21400.0</c:v>
                </c:pt>
                <c:pt idx="9">
                  <c:v>21700.0</c:v>
                </c:pt>
                <c:pt idx="10">
                  <c:v>22700.0</c:v>
                </c:pt>
                <c:pt idx="11">
                  <c:v>22600.0</c:v>
                </c:pt>
                <c:pt idx="12">
                  <c:v>21600.0</c:v>
                </c:pt>
                <c:pt idx="13">
                  <c:v>22400.0</c:v>
                </c:pt>
                <c:pt idx="14">
                  <c:v>22400.0</c:v>
                </c:pt>
                <c:pt idx="15">
                  <c:v>22400.0</c:v>
                </c:pt>
                <c:pt idx="16">
                  <c:v>20600.0</c:v>
                </c:pt>
                <c:pt idx="17">
                  <c:v>19900.0</c:v>
                </c:pt>
                <c:pt idx="18">
                  <c:v>22700.0</c:v>
                </c:pt>
                <c:pt idx="19">
                  <c:v>21100.0</c:v>
                </c:pt>
                <c:pt idx="20">
                  <c:v>20500.0</c:v>
                </c:pt>
                <c:pt idx="21">
                  <c:v>21100.0</c:v>
                </c:pt>
                <c:pt idx="22">
                  <c:v>17900.0</c:v>
                </c:pt>
                <c:pt idx="23">
                  <c:v>16500.0</c:v>
                </c:pt>
              </c:numCache>
            </c:numRef>
          </c:val>
          <c:smooth val="0"/>
        </c:ser>
        <c:ser>
          <c:idx val="26"/>
          <c:order val="14"/>
          <c:tx>
            <c:strRef>
              <c:f>'Out2011'!$AL$5</c:f>
              <c:strCache>
                <c:ptCount val="1"/>
                <c:pt idx="0">
                  <c:v>31/Out/2011</c:v>
                </c:pt>
              </c:strCache>
            </c:strRef>
          </c:tx>
          <c:val>
            <c:numRef>
              <c:f>'Out2011'!$AL$7:$AL$30</c:f>
              <c:numCache>
                <c:formatCode>#,##0</c:formatCode>
                <c:ptCount val="24"/>
                <c:pt idx="0">
                  <c:v>16100.0</c:v>
                </c:pt>
                <c:pt idx="1">
                  <c:v>15600.0</c:v>
                </c:pt>
                <c:pt idx="2">
                  <c:v>15300.0</c:v>
                </c:pt>
                <c:pt idx="3">
                  <c:v>14900.0</c:v>
                </c:pt>
                <c:pt idx="4">
                  <c:v>14900.0</c:v>
                </c:pt>
                <c:pt idx="5">
                  <c:v>14900.0</c:v>
                </c:pt>
                <c:pt idx="6">
                  <c:v>14500.0</c:v>
                </c:pt>
                <c:pt idx="7">
                  <c:v>15100.0</c:v>
                </c:pt>
                <c:pt idx="8">
                  <c:v>16700.0</c:v>
                </c:pt>
                <c:pt idx="9">
                  <c:v>16700.0</c:v>
                </c:pt>
                <c:pt idx="10">
                  <c:v>17200.0</c:v>
                </c:pt>
                <c:pt idx="11">
                  <c:v>17200.0</c:v>
                </c:pt>
                <c:pt idx="12">
                  <c:v>17500.0</c:v>
                </c:pt>
                <c:pt idx="13">
                  <c:v>17500.0</c:v>
                </c:pt>
                <c:pt idx="14">
                  <c:v>17100.0</c:v>
                </c:pt>
                <c:pt idx="15">
                  <c:v>16200.0</c:v>
                </c:pt>
                <c:pt idx="16">
                  <c:v>16700.0</c:v>
                </c:pt>
                <c:pt idx="17">
                  <c:v>17500.0</c:v>
                </c:pt>
                <c:pt idx="18">
                  <c:v>20500.0</c:v>
                </c:pt>
                <c:pt idx="19">
                  <c:v>21400.0</c:v>
                </c:pt>
                <c:pt idx="20">
                  <c:v>20200.0</c:v>
                </c:pt>
                <c:pt idx="21">
                  <c:v>19500.0</c:v>
                </c:pt>
                <c:pt idx="22">
                  <c:v>18800.0</c:v>
                </c:pt>
                <c:pt idx="23">
                  <c:v>17600.0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5155480"/>
        <c:axId val="-2065163576"/>
      </c:lineChart>
      <c:catAx>
        <c:axId val="-2065155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65163576"/>
        <c:crosses val="autoZero"/>
        <c:auto val="1"/>
        <c:lblAlgn val="ctr"/>
        <c:lblOffset val="100"/>
        <c:noMultiLvlLbl val="0"/>
      </c:catAx>
      <c:valAx>
        <c:axId val="-20651635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515548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4" footer="0.314960620000004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-SABADOS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8"/>
          <c:order val="0"/>
          <c:tx>
            <c:strRef>
              <c:f>'Out2011'!$H$5</c:f>
              <c:strCache>
                <c:ptCount val="1"/>
                <c:pt idx="0">
                  <c:v>1/Out/2011</c:v>
                </c:pt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'Out2011'!$H$7:$H$30</c:f>
              <c:numCache>
                <c:formatCode>#,##0</c:formatCode>
                <c:ptCount val="24"/>
                <c:pt idx="0">
                  <c:v>15900.0</c:v>
                </c:pt>
                <c:pt idx="1">
                  <c:v>15100.0</c:v>
                </c:pt>
                <c:pt idx="2">
                  <c:v>14900.0</c:v>
                </c:pt>
                <c:pt idx="3">
                  <c:v>14700.0</c:v>
                </c:pt>
                <c:pt idx="4">
                  <c:v>14600.0</c:v>
                </c:pt>
                <c:pt idx="5">
                  <c:v>14900.0</c:v>
                </c:pt>
                <c:pt idx="6">
                  <c:v>15000.0</c:v>
                </c:pt>
                <c:pt idx="7">
                  <c:v>16700.0</c:v>
                </c:pt>
                <c:pt idx="8">
                  <c:v>19600.0</c:v>
                </c:pt>
                <c:pt idx="9">
                  <c:v>22600.0</c:v>
                </c:pt>
                <c:pt idx="10">
                  <c:v>20800.0</c:v>
                </c:pt>
                <c:pt idx="11">
                  <c:v>23200.0</c:v>
                </c:pt>
                <c:pt idx="12">
                  <c:v>21900.0</c:v>
                </c:pt>
                <c:pt idx="13">
                  <c:v>22500.0</c:v>
                </c:pt>
                <c:pt idx="14">
                  <c:v>23600.0</c:v>
                </c:pt>
                <c:pt idx="15">
                  <c:v>23300.0</c:v>
                </c:pt>
                <c:pt idx="16">
                  <c:v>21900.0</c:v>
                </c:pt>
                <c:pt idx="17">
                  <c:v>21700.0</c:v>
                </c:pt>
                <c:pt idx="18">
                  <c:v>24000.0</c:v>
                </c:pt>
                <c:pt idx="19">
                  <c:v>23900.0</c:v>
                </c:pt>
                <c:pt idx="20">
                  <c:v>22400.0</c:v>
                </c:pt>
                <c:pt idx="21">
                  <c:v>20900.0</c:v>
                </c:pt>
                <c:pt idx="22">
                  <c:v>19000.0</c:v>
                </c:pt>
                <c:pt idx="23">
                  <c:v>17600.0</c:v>
                </c:pt>
              </c:numCache>
            </c:numRef>
          </c:val>
          <c:smooth val="0"/>
        </c:ser>
        <c:ser>
          <c:idx val="19"/>
          <c:order val="1"/>
          <c:tx>
            <c:strRef>
              <c:f>'Out2011'!$O$5</c:f>
              <c:strCache>
                <c:ptCount val="1"/>
                <c:pt idx="0">
                  <c:v>8/Out/2011</c:v>
                </c:pt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'Out2011'!$O$7:$O$30</c:f>
              <c:numCache>
                <c:formatCode>#,##0</c:formatCode>
                <c:ptCount val="24"/>
                <c:pt idx="0">
                  <c:v>16500.0</c:v>
                </c:pt>
                <c:pt idx="1">
                  <c:v>15900.0</c:v>
                </c:pt>
                <c:pt idx="2">
                  <c:v>15500.0</c:v>
                </c:pt>
                <c:pt idx="3">
                  <c:v>15300.0</c:v>
                </c:pt>
                <c:pt idx="4">
                  <c:v>15600.0</c:v>
                </c:pt>
                <c:pt idx="5">
                  <c:v>15600.0</c:v>
                </c:pt>
                <c:pt idx="6">
                  <c:v>17100.0</c:v>
                </c:pt>
                <c:pt idx="7">
                  <c:v>19000.0</c:v>
                </c:pt>
                <c:pt idx="8">
                  <c:v>22600.0</c:v>
                </c:pt>
                <c:pt idx="9">
                  <c:v>24100.0</c:v>
                </c:pt>
                <c:pt idx="10">
                  <c:v>22700.0</c:v>
                </c:pt>
                <c:pt idx="11">
                  <c:v>22400.0</c:v>
                </c:pt>
                <c:pt idx="12">
                  <c:v>21900.0</c:v>
                </c:pt>
                <c:pt idx="13">
                  <c:v>22500.0</c:v>
                </c:pt>
                <c:pt idx="14">
                  <c:v>22500.0</c:v>
                </c:pt>
                <c:pt idx="15">
                  <c:v>22500.0</c:v>
                </c:pt>
                <c:pt idx="16">
                  <c:v>23700.0</c:v>
                </c:pt>
                <c:pt idx="17">
                  <c:v>21300.0</c:v>
                </c:pt>
                <c:pt idx="18">
                  <c:v>22900.0</c:v>
                </c:pt>
                <c:pt idx="19">
                  <c:v>22900.0</c:v>
                </c:pt>
                <c:pt idx="20">
                  <c:v>23000.0</c:v>
                </c:pt>
                <c:pt idx="21">
                  <c:v>20900.0</c:v>
                </c:pt>
                <c:pt idx="22">
                  <c:v>20900.0</c:v>
                </c:pt>
                <c:pt idx="23">
                  <c:v>17100.0</c:v>
                </c:pt>
              </c:numCache>
            </c:numRef>
          </c:val>
          <c:smooth val="0"/>
        </c:ser>
        <c:ser>
          <c:idx val="20"/>
          <c:order val="2"/>
          <c:tx>
            <c:strRef>
              <c:f>'Out2011'!$V$5</c:f>
              <c:strCache>
                <c:ptCount val="1"/>
                <c:pt idx="0">
                  <c:v>15/Out/2011</c:v>
                </c:pt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'Out2011'!$V$7:$V$30</c:f>
              <c:numCache>
                <c:formatCode>#,##0</c:formatCode>
                <c:ptCount val="24"/>
                <c:pt idx="0">
                  <c:v>15900.0</c:v>
                </c:pt>
                <c:pt idx="1">
                  <c:v>15500.0</c:v>
                </c:pt>
                <c:pt idx="2">
                  <c:v>15300.0</c:v>
                </c:pt>
                <c:pt idx="3">
                  <c:v>15000.0</c:v>
                </c:pt>
                <c:pt idx="4">
                  <c:v>15000.0</c:v>
                </c:pt>
                <c:pt idx="5">
                  <c:v>15300.0</c:v>
                </c:pt>
                <c:pt idx="6">
                  <c:v>16700.0</c:v>
                </c:pt>
                <c:pt idx="7">
                  <c:v>20100.0</c:v>
                </c:pt>
                <c:pt idx="8">
                  <c:v>22400.0</c:v>
                </c:pt>
                <c:pt idx="9">
                  <c:v>22300.0</c:v>
                </c:pt>
                <c:pt idx="10">
                  <c:v>23100.0</c:v>
                </c:pt>
                <c:pt idx="11">
                  <c:v>23600.0</c:v>
                </c:pt>
                <c:pt idx="12">
                  <c:v>23200.0</c:v>
                </c:pt>
                <c:pt idx="13">
                  <c:v>22400.0</c:v>
                </c:pt>
                <c:pt idx="14">
                  <c:v>17900.0</c:v>
                </c:pt>
                <c:pt idx="15">
                  <c:v>16900.0</c:v>
                </c:pt>
                <c:pt idx="16">
                  <c:v>16100.0</c:v>
                </c:pt>
                <c:pt idx="17">
                  <c:v>20600.0</c:v>
                </c:pt>
                <c:pt idx="18">
                  <c:v>23400.0</c:v>
                </c:pt>
                <c:pt idx="19">
                  <c:v>23200.0</c:v>
                </c:pt>
                <c:pt idx="20">
                  <c:v>22200.0</c:v>
                </c:pt>
                <c:pt idx="21">
                  <c:v>21500.0</c:v>
                </c:pt>
                <c:pt idx="22">
                  <c:v>19200.0</c:v>
                </c:pt>
                <c:pt idx="23">
                  <c:v>17100.0</c:v>
                </c:pt>
              </c:numCache>
            </c:numRef>
          </c:val>
          <c:smooth val="0"/>
        </c:ser>
        <c:ser>
          <c:idx val="22"/>
          <c:order val="3"/>
          <c:tx>
            <c:strRef>
              <c:f>'Out2011'!$AQ$4:$AQ$5</c:f>
              <c:strCache>
                <c:ptCount val="1"/>
                <c:pt idx="0">
                  <c:v>Máxima Sabads</c:v>
                </c:pt>
              </c:strCache>
            </c:strRef>
          </c:tx>
          <c:val>
            <c:numRef>
              <c:f>'Out2011'!$AQ$7:$AQ$30</c:f>
              <c:numCache>
                <c:formatCode>#,##0</c:formatCode>
                <c:ptCount val="24"/>
                <c:pt idx="0">
                  <c:v>16600.0</c:v>
                </c:pt>
                <c:pt idx="1">
                  <c:v>15900.0</c:v>
                </c:pt>
                <c:pt idx="2">
                  <c:v>15500.0</c:v>
                </c:pt>
                <c:pt idx="3">
                  <c:v>15300.0</c:v>
                </c:pt>
                <c:pt idx="4">
                  <c:v>15600.0</c:v>
                </c:pt>
                <c:pt idx="5">
                  <c:v>15600.0</c:v>
                </c:pt>
                <c:pt idx="6">
                  <c:v>17100.0</c:v>
                </c:pt>
                <c:pt idx="7">
                  <c:v>20100.0</c:v>
                </c:pt>
                <c:pt idx="8">
                  <c:v>22600.0</c:v>
                </c:pt>
                <c:pt idx="9">
                  <c:v>24100.0</c:v>
                </c:pt>
                <c:pt idx="10">
                  <c:v>23100.0</c:v>
                </c:pt>
                <c:pt idx="11">
                  <c:v>23600.0</c:v>
                </c:pt>
                <c:pt idx="12">
                  <c:v>23200.0</c:v>
                </c:pt>
                <c:pt idx="13">
                  <c:v>22500.0</c:v>
                </c:pt>
                <c:pt idx="14">
                  <c:v>23600.0</c:v>
                </c:pt>
                <c:pt idx="15">
                  <c:v>23300.0</c:v>
                </c:pt>
                <c:pt idx="16">
                  <c:v>23700.0</c:v>
                </c:pt>
                <c:pt idx="17">
                  <c:v>21700.0</c:v>
                </c:pt>
                <c:pt idx="18">
                  <c:v>24000.0</c:v>
                </c:pt>
                <c:pt idx="19">
                  <c:v>23900.0</c:v>
                </c:pt>
                <c:pt idx="20">
                  <c:v>23200.0</c:v>
                </c:pt>
                <c:pt idx="21">
                  <c:v>21500.0</c:v>
                </c:pt>
                <c:pt idx="22">
                  <c:v>20900.0</c:v>
                </c:pt>
                <c:pt idx="23">
                  <c:v>17600.0</c:v>
                </c:pt>
              </c:numCache>
            </c:numRef>
          </c:val>
          <c:smooth val="0"/>
        </c:ser>
        <c:ser>
          <c:idx val="0"/>
          <c:order val="4"/>
          <c:tx>
            <c:strRef>
              <c:f>'Out2011'!$AJ$5</c:f>
              <c:strCache>
                <c:ptCount val="1"/>
                <c:pt idx="0">
                  <c:v>29/Out/2011</c:v>
                </c:pt>
              </c:strCache>
            </c:strRef>
          </c:tx>
          <c:val>
            <c:numRef>
              <c:f>'Out2011'!$AJ$7:$AJ$30</c:f>
              <c:numCache>
                <c:formatCode>#,##0</c:formatCode>
                <c:ptCount val="24"/>
                <c:pt idx="0">
                  <c:v>15200.0</c:v>
                </c:pt>
                <c:pt idx="1">
                  <c:v>14700.0</c:v>
                </c:pt>
                <c:pt idx="2">
                  <c:v>14400.0</c:v>
                </c:pt>
                <c:pt idx="3">
                  <c:v>14200.0</c:v>
                </c:pt>
                <c:pt idx="4">
                  <c:v>14500.0</c:v>
                </c:pt>
                <c:pt idx="5">
                  <c:v>15200.0</c:v>
                </c:pt>
                <c:pt idx="6">
                  <c:v>16800.0</c:v>
                </c:pt>
                <c:pt idx="7">
                  <c:v>19200.0</c:v>
                </c:pt>
                <c:pt idx="8">
                  <c:v>22500.0</c:v>
                </c:pt>
                <c:pt idx="9">
                  <c:v>22300.0</c:v>
                </c:pt>
                <c:pt idx="10">
                  <c:v>22800.0</c:v>
                </c:pt>
                <c:pt idx="11">
                  <c:v>23300.0</c:v>
                </c:pt>
                <c:pt idx="12">
                  <c:v>22300.0</c:v>
                </c:pt>
                <c:pt idx="13">
                  <c:v>22200.0</c:v>
                </c:pt>
                <c:pt idx="14">
                  <c:v>22600.0</c:v>
                </c:pt>
                <c:pt idx="15">
                  <c:v>22000.0</c:v>
                </c:pt>
                <c:pt idx="16">
                  <c:v>21200.0</c:v>
                </c:pt>
                <c:pt idx="17">
                  <c:v>20600.0</c:v>
                </c:pt>
                <c:pt idx="18">
                  <c:v>23500.0</c:v>
                </c:pt>
                <c:pt idx="19">
                  <c:v>22900.0</c:v>
                </c:pt>
                <c:pt idx="20">
                  <c:v>23200.0</c:v>
                </c:pt>
                <c:pt idx="21">
                  <c:v>21500.0</c:v>
                </c:pt>
                <c:pt idx="22">
                  <c:v>18800.0</c:v>
                </c:pt>
                <c:pt idx="23">
                  <c:v>16500.0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5201560"/>
        <c:axId val="-2065205656"/>
      </c:lineChart>
      <c:catAx>
        <c:axId val="-2065201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65205656"/>
        <c:crosses val="autoZero"/>
        <c:auto val="1"/>
        <c:lblAlgn val="ctr"/>
        <c:lblOffset val="100"/>
        <c:noMultiLvlLbl val="0"/>
      </c:catAx>
      <c:valAx>
        <c:axId val="-20652056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5201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4" footer="0.314960620000004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-DOMINGOS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'Out2011'!$B$5</c:f>
              <c:strCache>
                <c:ptCount val="1"/>
              </c:strCache>
            </c:strRef>
          </c:tx>
          <c:val>
            <c:numRef>
              <c:f>'Out2011'!$B$7:$B$30</c:f>
            </c:numRef>
          </c:val>
          <c:smooth val="0"/>
        </c:ser>
        <c:ser>
          <c:idx val="18"/>
          <c:order val="1"/>
          <c:tx>
            <c:strRef>
              <c:f>'Out2011'!$I$5</c:f>
              <c:strCache>
                <c:ptCount val="1"/>
                <c:pt idx="0">
                  <c:v>2/Out/2011</c:v>
                </c:pt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'Out2011'!$I$7:$I$30</c:f>
              <c:numCache>
                <c:formatCode>#,##0</c:formatCode>
                <c:ptCount val="24"/>
                <c:pt idx="0">
                  <c:v>16800.0</c:v>
                </c:pt>
                <c:pt idx="1">
                  <c:v>16000.0</c:v>
                </c:pt>
                <c:pt idx="2">
                  <c:v>15500.0</c:v>
                </c:pt>
                <c:pt idx="3">
                  <c:v>15100.0</c:v>
                </c:pt>
                <c:pt idx="4">
                  <c:v>15000.0</c:v>
                </c:pt>
                <c:pt idx="5">
                  <c:v>15100.0</c:v>
                </c:pt>
                <c:pt idx="6">
                  <c:v>15500.0</c:v>
                </c:pt>
                <c:pt idx="7">
                  <c:v>16400.0</c:v>
                </c:pt>
                <c:pt idx="8">
                  <c:v>17500.0</c:v>
                </c:pt>
                <c:pt idx="9">
                  <c:v>19300.0</c:v>
                </c:pt>
                <c:pt idx="10">
                  <c:v>19500.0</c:v>
                </c:pt>
                <c:pt idx="11">
                  <c:v>19600.0</c:v>
                </c:pt>
                <c:pt idx="12">
                  <c:v>18500.0</c:v>
                </c:pt>
                <c:pt idx="13">
                  <c:v>18900.0</c:v>
                </c:pt>
                <c:pt idx="14">
                  <c:v>19200.0</c:v>
                </c:pt>
                <c:pt idx="15">
                  <c:v>18900.0</c:v>
                </c:pt>
                <c:pt idx="16">
                  <c:v>18300.0</c:v>
                </c:pt>
                <c:pt idx="17">
                  <c:v>18400.0</c:v>
                </c:pt>
                <c:pt idx="18">
                  <c:v>21200.0</c:v>
                </c:pt>
                <c:pt idx="19">
                  <c:v>22000.0</c:v>
                </c:pt>
                <c:pt idx="20">
                  <c:v>20200.0</c:v>
                </c:pt>
                <c:pt idx="21">
                  <c:v>20500.0</c:v>
                </c:pt>
                <c:pt idx="22">
                  <c:v>19000.0</c:v>
                </c:pt>
                <c:pt idx="23">
                  <c:v>17800.0</c:v>
                </c:pt>
              </c:numCache>
            </c:numRef>
          </c:val>
          <c:smooth val="0"/>
        </c:ser>
        <c:ser>
          <c:idx val="19"/>
          <c:order val="2"/>
          <c:tx>
            <c:strRef>
              <c:f>'Out2011'!$P$5</c:f>
              <c:strCache>
                <c:ptCount val="1"/>
                <c:pt idx="0">
                  <c:v>9/Out/2011</c:v>
                </c:pt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'Out2011'!$P$7:$P$30</c:f>
              <c:numCache>
                <c:formatCode>#,##0</c:formatCode>
                <c:ptCount val="24"/>
                <c:pt idx="0">
                  <c:v>16400.0</c:v>
                </c:pt>
                <c:pt idx="1">
                  <c:v>15800.0</c:v>
                </c:pt>
                <c:pt idx="2">
                  <c:v>15100.0</c:v>
                </c:pt>
                <c:pt idx="3">
                  <c:v>15000.0</c:v>
                </c:pt>
                <c:pt idx="4">
                  <c:v>14800.0</c:v>
                </c:pt>
                <c:pt idx="5">
                  <c:v>15100.0</c:v>
                </c:pt>
                <c:pt idx="6">
                  <c:v>15400.0</c:v>
                </c:pt>
                <c:pt idx="7">
                  <c:v>16500.0</c:v>
                </c:pt>
                <c:pt idx="8">
                  <c:v>19400.0</c:v>
                </c:pt>
                <c:pt idx="9">
                  <c:v>17700.0</c:v>
                </c:pt>
                <c:pt idx="10">
                  <c:v>18200.0</c:v>
                </c:pt>
                <c:pt idx="11">
                  <c:v>18200.0</c:v>
                </c:pt>
                <c:pt idx="12">
                  <c:v>18400.0</c:v>
                </c:pt>
                <c:pt idx="13">
                  <c:v>18500.0</c:v>
                </c:pt>
                <c:pt idx="14">
                  <c:v>17400.0</c:v>
                </c:pt>
                <c:pt idx="15">
                  <c:v>16800.0</c:v>
                </c:pt>
                <c:pt idx="16">
                  <c:v>18900.0</c:v>
                </c:pt>
                <c:pt idx="17">
                  <c:v>18000.0</c:v>
                </c:pt>
                <c:pt idx="18">
                  <c:v>21600.0</c:v>
                </c:pt>
                <c:pt idx="19">
                  <c:v>21900.0</c:v>
                </c:pt>
                <c:pt idx="20">
                  <c:v>21500.0</c:v>
                </c:pt>
                <c:pt idx="21">
                  <c:v>20200.0</c:v>
                </c:pt>
                <c:pt idx="22">
                  <c:v>18800.0</c:v>
                </c:pt>
                <c:pt idx="23">
                  <c:v>17200.0</c:v>
                </c:pt>
              </c:numCache>
            </c:numRef>
          </c:val>
          <c:smooth val="0"/>
        </c:ser>
        <c:ser>
          <c:idx val="20"/>
          <c:order val="3"/>
          <c:tx>
            <c:strRef>
              <c:f>'Out2011'!$W$5</c:f>
              <c:strCache>
                <c:ptCount val="1"/>
                <c:pt idx="0">
                  <c:v>16/Out/2011</c:v>
                </c:pt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'Out2011'!$W$7:$W$30</c:f>
              <c:numCache>
                <c:formatCode>#,##0</c:formatCode>
                <c:ptCount val="24"/>
                <c:pt idx="0">
                  <c:v>16500.0</c:v>
                </c:pt>
                <c:pt idx="1">
                  <c:v>15700.0</c:v>
                </c:pt>
                <c:pt idx="2">
                  <c:v>15400.0</c:v>
                </c:pt>
                <c:pt idx="3">
                  <c:v>15200.0</c:v>
                </c:pt>
                <c:pt idx="4">
                  <c:v>15100.0</c:v>
                </c:pt>
                <c:pt idx="5">
                  <c:v>15400.0</c:v>
                </c:pt>
                <c:pt idx="6">
                  <c:v>15500.0</c:v>
                </c:pt>
                <c:pt idx="7">
                  <c:v>16300.0</c:v>
                </c:pt>
                <c:pt idx="8">
                  <c:v>18100.0</c:v>
                </c:pt>
                <c:pt idx="9">
                  <c:v>18800.0</c:v>
                </c:pt>
                <c:pt idx="10">
                  <c:v>18100.0</c:v>
                </c:pt>
                <c:pt idx="11">
                  <c:v>19300.0</c:v>
                </c:pt>
                <c:pt idx="12">
                  <c:v>20500.0</c:v>
                </c:pt>
                <c:pt idx="13">
                  <c:v>19100.0</c:v>
                </c:pt>
                <c:pt idx="14">
                  <c:v>18500.0</c:v>
                </c:pt>
                <c:pt idx="15">
                  <c:v>18600.0</c:v>
                </c:pt>
                <c:pt idx="16">
                  <c:v>16800.0</c:v>
                </c:pt>
                <c:pt idx="17">
                  <c:v>18200.0</c:v>
                </c:pt>
                <c:pt idx="18">
                  <c:v>21800.0</c:v>
                </c:pt>
                <c:pt idx="19">
                  <c:v>22400.0</c:v>
                </c:pt>
                <c:pt idx="20">
                  <c:v>21300.0</c:v>
                </c:pt>
                <c:pt idx="21">
                  <c:v>21000.0</c:v>
                </c:pt>
                <c:pt idx="22">
                  <c:v>19600.0</c:v>
                </c:pt>
                <c:pt idx="23">
                  <c:v>18800.0</c:v>
                </c:pt>
              </c:numCache>
            </c:numRef>
          </c:val>
          <c:smooth val="0"/>
        </c:ser>
        <c:ser>
          <c:idx val="21"/>
          <c:order val="4"/>
          <c:tx>
            <c:strRef>
              <c:f>'Out2011'!$AD$5</c:f>
              <c:strCache>
                <c:ptCount val="1"/>
                <c:pt idx="0">
                  <c:v>23/Out/2011</c:v>
                </c:pt>
              </c:strCache>
            </c:strRef>
          </c:tx>
          <c:cat>
            <c:strRef>
              <c:f>'Out2011'!$A$7:$A$30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'Out2011'!$AD$7:$AD$30</c:f>
              <c:numCache>
                <c:formatCode>#,##0</c:formatCode>
                <c:ptCount val="24"/>
                <c:pt idx="0">
                  <c:v>12700.0</c:v>
                </c:pt>
                <c:pt idx="1">
                  <c:v>12700.0</c:v>
                </c:pt>
                <c:pt idx="2">
                  <c:v>12700.0</c:v>
                </c:pt>
                <c:pt idx="3">
                  <c:v>12500.0</c:v>
                </c:pt>
                <c:pt idx="4">
                  <c:v>12400.0</c:v>
                </c:pt>
                <c:pt idx="5">
                  <c:v>12700.0</c:v>
                </c:pt>
                <c:pt idx="6">
                  <c:v>13400.0</c:v>
                </c:pt>
                <c:pt idx="7">
                  <c:v>14800.0</c:v>
                </c:pt>
                <c:pt idx="8">
                  <c:v>15300.0</c:v>
                </c:pt>
                <c:pt idx="9">
                  <c:v>16600.0</c:v>
                </c:pt>
                <c:pt idx="10">
                  <c:v>17000.0</c:v>
                </c:pt>
                <c:pt idx="11">
                  <c:v>17300.0</c:v>
                </c:pt>
                <c:pt idx="12">
                  <c:v>17000.0</c:v>
                </c:pt>
                <c:pt idx="13">
                  <c:v>17600.0</c:v>
                </c:pt>
                <c:pt idx="14">
                  <c:v>17700.0</c:v>
                </c:pt>
                <c:pt idx="15">
                  <c:v>16000.0</c:v>
                </c:pt>
                <c:pt idx="16">
                  <c:v>16500.0</c:v>
                </c:pt>
                <c:pt idx="17">
                  <c:v>17300.0</c:v>
                </c:pt>
                <c:pt idx="18">
                  <c:v>20600.0</c:v>
                </c:pt>
                <c:pt idx="19">
                  <c:v>20600.0</c:v>
                </c:pt>
                <c:pt idx="20">
                  <c:v>20000.0</c:v>
                </c:pt>
                <c:pt idx="21">
                  <c:v>17600.0</c:v>
                </c:pt>
                <c:pt idx="22">
                  <c:v>17300.0</c:v>
                </c:pt>
                <c:pt idx="23">
                  <c:v>16100.0</c:v>
                </c:pt>
              </c:numCache>
            </c:numRef>
          </c:val>
          <c:smooth val="0"/>
        </c:ser>
        <c:ser>
          <c:idx val="22"/>
          <c:order val="5"/>
          <c:tx>
            <c:strRef>
              <c:f>'Out2011'!$AR$4:$AR$5</c:f>
              <c:strCache>
                <c:ptCount val="1"/>
                <c:pt idx="0">
                  <c:v>Máxima Domingos</c:v>
                </c:pt>
              </c:strCache>
            </c:strRef>
          </c:tx>
          <c:val>
            <c:numRef>
              <c:f>'Out2011'!$AR$7:$AR$30</c:f>
              <c:numCache>
                <c:formatCode>#,##0</c:formatCode>
                <c:ptCount val="24"/>
                <c:pt idx="0">
                  <c:v>16800.0</c:v>
                </c:pt>
                <c:pt idx="1">
                  <c:v>16000.0</c:v>
                </c:pt>
                <c:pt idx="2">
                  <c:v>15500.0</c:v>
                </c:pt>
                <c:pt idx="3">
                  <c:v>15200.0</c:v>
                </c:pt>
                <c:pt idx="4">
                  <c:v>15100.0</c:v>
                </c:pt>
                <c:pt idx="5">
                  <c:v>15400.0</c:v>
                </c:pt>
                <c:pt idx="6">
                  <c:v>15500.0</c:v>
                </c:pt>
                <c:pt idx="7">
                  <c:v>16500.0</c:v>
                </c:pt>
                <c:pt idx="8">
                  <c:v>19400.0</c:v>
                </c:pt>
                <c:pt idx="9">
                  <c:v>19300.0</c:v>
                </c:pt>
                <c:pt idx="10">
                  <c:v>19500.0</c:v>
                </c:pt>
                <c:pt idx="11">
                  <c:v>19600.0</c:v>
                </c:pt>
                <c:pt idx="12">
                  <c:v>20500.0</c:v>
                </c:pt>
                <c:pt idx="13">
                  <c:v>19100.0</c:v>
                </c:pt>
                <c:pt idx="14">
                  <c:v>19200.0</c:v>
                </c:pt>
                <c:pt idx="15">
                  <c:v>18900.0</c:v>
                </c:pt>
                <c:pt idx="16">
                  <c:v>18900.0</c:v>
                </c:pt>
                <c:pt idx="17">
                  <c:v>18400.0</c:v>
                </c:pt>
                <c:pt idx="18">
                  <c:v>21800.0</c:v>
                </c:pt>
                <c:pt idx="19">
                  <c:v>22400.0</c:v>
                </c:pt>
                <c:pt idx="20">
                  <c:v>21500.0</c:v>
                </c:pt>
                <c:pt idx="21">
                  <c:v>21000.0</c:v>
                </c:pt>
                <c:pt idx="22">
                  <c:v>19600.0</c:v>
                </c:pt>
                <c:pt idx="23">
                  <c:v>18800.0</c:v>
                </c:pt>
              </c:numCache>
            </c:numRef>
          </c:val>
          <c:smooth val="0"/>
        </c:ser>
        <c:ser>
          <c:idx val="1"/>
          <c:order val="6"/>
          <c:tx>
            <c:strRef>
              <c:f>'Out2011'!$AK$5</c:f>
              <c:strCache>
                <c:ptCount val="1"/>
                <c:pt idx="0">
                  <c:v>30/Out/2011</c:v>
                </c:pt>
              </c:strCache>
            </c:strRef>
          </c:tx>
          <c:val>
            <c:numRef>
              <c:f>'Out2011'!$AK$7:$AK$30</c:f>
              <c:numCache>
                <c:formatCode>#,##0</c:formatCode>
                <c:ptCount val="24"/>
                <c:pt idx="0">
                  <c:v>15800.0</c:v>
                </c:pt>
                <c:pt idx="1">
                  <c:v>15200.0</c:v>
                </c:pt>
                <c:pt idx="2">
                  <c:v>14600.0</c:v>
                </c:pt>
                <c:pt idx="3">
                  <c:v>14400.0</c:v>
                </c:pt>
                <c:pt idx="4">
                  <c:v>14400.0</c:v>
                </c:pt>
                <c:pt idx="5">
                  <c:v>14800.0</c:v>
                </c:pt>
                <c:pt idx="6">
                  <c:v>15400.0</c:v>
                </c:pt>
                <c:pt idx="7">
                  <c:v>16200.0</c:v>
                </c:pt>
                <c:pt idx="8">
                  <c:v>18200.0</c:v>
                </c:pt>
                <c:pt idx="9">
                  <c:v>18300.0</c:v>
                </c:pt>
                <c:pt idx="10">
                  <c:v>18400.0</c:v>
                </c:pt>
                <c:pt idx="11">
                  <c:v>19400.0</c:v>
                </c:pt>
                <c:pt idx="12">
                  <c:v>20300.0</c:v>
                </c:pt>
                <c:pt idx="13">
                  <c:v>18700.0</c:v>
                </c:pt>
                <c:pt idx="14">
                  <c:v>18300.0</c:v>
                </c:pt>
                <c:pt idx="15">
                  <c:v>17800.0</c:v>
                </c:pt>
                <c:pt idx="16">
                  <c:v>16900.0</c:v>
                </c:pt>
                <c:pt idx="17">
                  <c:v>18300.0</c:v>
                </c:pt>
                <c:pt idx="18">
                  <c:v>20900.0</c:v>
                </c:pt>
                <c:pt idx="19">
                  <c:v>21700.0</c:v>
                </c:pt>
                <c:pt idx="20">
                  <c:v>21500.0</c:v>
                </c:pt>
                <c:pt idx="21">
                  <c:v>19700.0</c:v>
                </c:pt>
                <c:pt idx="22">
                  <c:v>18900.0</c:v>
                </c:pt>
                <c:pt idx="23">
                  <c:v>17300.0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5283192"/>
        <c:axId val="-2065311400"/>
      </c:lineChart>
      <c:catAx>
        <c:axId val="-2065283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65311400"/>
        <c:crosses val="autoZero"/>
        <c:auto val="1"/>
        <c:lblAlgn val="ctr"/>
        <c:lblOffset val="100"/>
        <c:noMultiLvlLbl val="0"/>
      </c:catAx>
      <c:valAx>
        <c:axId val="-20653114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52831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4" footer="0.314960620000004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Diagrama de Carga- DIAS DE SEMANA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'Nov2011'!$C$5</c:f>
              <c:strCache>
                <c:ptCount val="1"/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'Nov2011'!$C$7:$C$30</c:f>
            </c:numRef>
          </c:val>
          <c:smooth val="0"/>
        </c:ser>
        <c:ser>
          <c:idx val="1"/>
          <c:order val="1"/>
          <c:tx>
            <c:strRef>
              <c:f>'Nov2011'!$D$5</c:f>
              <c:strCache>
                <c:ptCount val="1"/>
                <c:pt idx="0">
                  <c:v>1/Nov/2011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'Nov2011'!$D$7:$D$30</c:f>
              <c:numCache>
                <c:formatCode>#,##0</c:formatCode>
                <c:ptCount val="24"/>
                <c:pt idx="0">
                  <c:v>17913.7</c:v>
                </c:pt>
                <c:pt idx="1">
                  <c:v>16155.3</c:v>
                </c:pt>
                <c:pt idx="2">
                  <c:v>15605.8</c:v>
                </c:pt>
                <c:pt idx="3">
                  <c:v>15605.8</c:v>
                </c:pt>
                <c:pt idx="4">
                  <c:v>15386.0</c:v>
                </c:pt>
                <c:pt idx="5">
                  <c:v>15495.9</c:v>
                </c:pt>
                <c:pt idx="6">
                  <c:v>15276.1</c:v>
                </c:pt>
                <c:pt idx="7">
                  <c:v>16045.4</c:v>
                </c:pt>
                <c:pt idx="8">
                  <c:v>17364.2</c:v>
                </c:pt>
                <c:pt idx="9">
                  <c:v>17913.7</c:v>
                </c:pt>
                <c:pt idx="10">
                  <c:v>19782.0</c:v>
                </c:pt>
                <c:pt idx="11">
                  <c:v>18133.5</c:v>
                </c:pt>
                <c:pt idx="12">
                  <c:v>18792.9</c:v>
                </c:pt>
                <c:pt idx="13">
                  <c:v>17803.8</c:v>
                </c:pt>
                <c:pt idx="14">
                  <c:v>20221.6</c:v>
                </c:pt>
                <c:pt idx="15">
                  <c:v>18133.5</c:v>
                </c:pt>
                <c:pt idx="16">
                  <c:v>18023.6</c:v>
                </c:pt>
                <c:pt idx="17">
                  <c:v>18353.3</c:v>
                </c:pt>
                <c:pt idx="18">
                  <c:v>22639.4</c:v>
                </c:pt>
                <c:pt idx="19">
                  <c:v>23298.8</c:v>
                </c:pt>
                <c:pt idx="20">
                  <c:v>22859.2</c:v>
                </c:pt>
                <c:pt idx="21">
                  <c:v>21320.6</c:v>
                </c:pt>
                <c:pt idx="22">
                  <c:v>19012.7</c:v>
                </c:pt>
                <c:pt idx="23">
                  <c:v>17364.2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'Nov2011'!$E$5</c:f>
              <c:strCache>
                <c:ptCount val="1"/>
                <c:pt idx="0">
                  <c:v>2/Nov/2011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'Nov2011'!$E$7:$E$30</c:f>
              <c:numCache>
                <c:formatCode>#,##0</c:formatCode>
                <c:ptCount val="24"/>
                <c:pt idx="0">
                  <c:v>16594.9</c:v>
                </c:pt>
                <c:pt idx="1">
                  <c:v>16045.4</c:v>
                </c:pt>
                <c:pt idx="2">
                  <c:v>15715.7</c:v>
                </c:pt>
                <c:pt idx="3">
                  <c:v>15715.7</c:v>
                </c:pt>
                <c:pt idx="4">
                  <c:v>15495.9</c:v>
                </c:pt>
                <c:pt idx="5">
                  <c:v>16265.2</c:v>
                </c:pt>
                <c:pt idx="6">
                  <c:v>17803.8</c:v>
                </c:pt>
                <c:pt idx="7">
                  <c:v>21100.8</c:v>
                </c:pt>
                <c:pt idx="8">
                  <c:v>18737.95</c:v>
                </c:pt>
                <c:pt idx="9">
                  <c:v>25167.1</c:v>
                </c:pt>
                <c:pt idx="10">
                  <c:v>26156.2</c:v>
                </c:pt>
                <c:pt idx="11">
                  <c:v>26046.3</c:v>
                </c:pt>
                <c:pt idx="12">
                  <c:v>25386.9</c:v>
                </c:pt>
                <c:pt idx="13">
                  <c:v>25386.9</c:v>
                </c:pt>
                <c:pt idx="14">
                  <c:v>24727.5</c:v>
                </c:pt>
                <c:pt idx="15">
                  <c:v>23518.6</c:v>
                </c:pt>
                <c:pt idx="16">
                  <c:v>23188.9</c:v>
                </c:pt>
                <c:pt idx="17">
                  <c:v>22859.2</c:v>
                </c:pt>
                <c:pt idx="18">
                  <c:v>25716.6</c:v>
                </c:pt>
                <c:pt idx="19">
                  <c:v>25277.0</c:v>
                </c:pt>
                <c:pt idx="20">
                  <c:v>24397.8</c:v>
                </c:pt>
                <c:pt idx="21">
                  <c:v>22859.2</c:v>
                </c:pt>
                <c:pt idx="22">
                  <c:v>20001.8</c:v>
                </c:pt>
                <c:pt idx="23">
                  <c:v>18463.2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'Nov2011'!$F$5</c:f>
              <c:strCache>
                <c:ptCount val="1"/>
                <c:pt idx="0">
                  <c:v>3/Nov/2011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'Nov2011'!$F$7:$F$30</c:f>
              <c:numCache>
                <c:formatCode>#,##0</c:formatCode>
                <c:ptCount val="24"/>
                <c:pt idx="0">
                  <c:v>16814.7</c:v>
                </c:pt>
                <c:pt idx="1">
                  <c:v>16045.4</c:v>
                </c:pt>
                <c:pt idx="2">
                  <c:v>15935.5</c:v>
                </c:pt>
                <c:pt idx="3">
                  <c:v>15935.5</c:v>
                </c:pt>
                <c:pt idx="4">
                  <c:v>15495.9</c:v>
                </c:pt>
                <c:pt idx="5">
                  <c:v>16045.4</c:v>
                </c:pt>
                <c:pt idx="6">
                  <c:v>17803.8</c:v>
                </c:pt>
                <c:pt idx="7">
                  <c:v>19891.9</c:v>
                </c:pt>
                <c:pt idx="8">
                  <c:v>23628.5</c:v>
                </c:pt>
                <c:pt idx="9">
                  <c:v>23738.4</c:v>
                </c:pt>
                <c:pt idx="10">
                  <c:v>24232.95</c:v>
                </c:pt>
                <c:pt idx="11">
                  <c:v>24287.9</c:v>
                </c:pt>
                <c:pt idx="12">
                  <c:v>24947.3</c:v>
                </c:pt>
                <c:pt idx="13">
                  <c:v>24837.4</c:v>
                </c:pt>
                <c:pt idx="14">
                  <c:v>23408.7</c:v>
                </c:pt>
                <c:pt idx="15">
                  <c:v>23738.4</c:v>
                </c:pt>
                <c:pt idx="16">
                  <c:v>24178.0</c:v>
                </c:pt>
                <c:pt idx="17">
                  <c:v>22639.4</c:v>
                </c:pt>
                <c:pt idx="18">
                  <c:v>25277.0</c:v>
                </c:pt>
                <c:pt idx="19">
                  <c:v>25057.2</c:v>
                </c:pt>
                <c:pt idx="20">
                  <c:v>25057.2</c:v>
                </c:pt>
                <c:pt idx="21">
                  <c:v>23958.2</c:v>
                </c:pt>
                <c:pt idx="22">
                  <c:v>20661.2</c:v>
                </c:pt>
                <c:pt idx="23">
                  <c:v>18463.2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'Nov2011'!$G$5</c:f>
              <c:strCache>
                <c:ptCount val="1"/>
                <c:pt idx="0">
                  <c:v>4/Nov/2011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'Nov2011'!$G$7:$G$30</c:f>
              <c:numCache>
                <c:formatCode>#,##0</c:formatCode>
                <c:ptCount val="24"/>
                <c:pt idx="0">
                  <c:v>16924.6</c:v>
                </c:pt>
                <c:pt idx="1">
                  <c:v>16265.2</c:v>
                </c:pt>
                <c:pt idx="2">
                  <c:v>16045.4</c:v>
                </c:pt>
                <c:pt idx="3">
                  <c:v>15825.6</c:v>
                </c:pt>
                <c:pt idx="4">
                  <c:v>15935.5</c:v>
                </c:pt>
                <c:pt idx="5">
                  <c:v>16375.1</c:v>
                </c:pt>
                <c:pt idx="6">
                  <c:v>18023.6</c:v>
                </c:pt>
                <c:pt idx="7">
                  <c:v>20221.6</c:v>
                </c:pt>
                <c:pt idx="8">
                  <c:v>23408.7</c:v>
                </c:pt>
                <c:pt idx="9">
                  <c:v>23848.3</c:v>
                </c:pt>
                <c:pt idx="10">
                  <c:v>22199.8</c:v>
                </c:pt>
                <c:pt idx="11">
                  <c:v>19672.1</c:v>
                </c:pt>
                <c:pt idx="12">
                  <c:v>19452.3</c:v>
                </c:pt>
                <c:pt idx="13">
                  <c:v>19122.6</c:v>
                </c:pt>
                <c:pt idx="14">
                  <c:v>18243.4</c:v>
                </c:pt>
                <c:pt idx="15">
                  <c:v>19672.1</c:v>
                </c:pt>
                <c:pt idx="16">
                  <c:v>17474.1</c:v>
                </c:pt>
                <c:pt idx="17">
                  <c:v>22309.7</c:v>
                </c:pt>
                <c:pt idx="18">
                  <c:v>25936.4</c:v>
                </c:pt>
                <c:pt idx="19">
                  <c:v>25936.4</c:v>
                </c:pt>
                <c:pt idx="20">
                  <c:v>24178.0</c:v>
                </c:pt>
                <c:pt idx="21">
                  <c:v>23628.5</c:v>
                </c:pt>
                <c:pt idx="22">
                  <c:v>20221.6</c:v>
                </c:pt>
                <c:pt idx="23">
                  <c:v>19562.2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'Nov2011'!$J$5</c:f>
              <c:strCache>
                <c:ptCount val="1"/>
                <c:pt idx="0">
                  <c:v>7/Nov/2011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'Nov2011'!$J$7:$J$30</c:f>
              <c:numCache>
                <c:formatCode>#,##0</c:formatCode>
                <c:ptCount val="24"/>
                <c:pt idx="0">
                  <c:v>17144.4</c:v>
                </c:pt>
                <c:pt idx="1">
                  <c:v>16704.8</c:v>
                </c:pt>
                <c:pt idx="2">
                  <c:v>16265.2</c:v>
                </c:pt>
                <c:pt idx="3">
                  <c:v>16045.4</c:v>
                </c:pt>
                <c:pt idx="4">
                  <c:v>15715.7</c:v>
                </c:pt>
                <c:pt idx="5">
                  <c:v>15056.3</c:v>
                </c:pt>
                <c:pt idx="6">
                  <c:v>15276.1</c:v>
                </c:pt>
                <c:pt idx="7">
                  <c:v>16155.3</c:v>
                </c:pt>
                <c:pt idx="8">
                  <c:v>17474.1</c:v>
                </c:pt>
                <c:pt idx="9">
                  <c:v>18243.4</c:v>
                </c:pt>
                <c:pt idx="10">
                  <c:v>18683.0</c:v>
                </c:pt>
                <c:pt idx="11">
                  <c:v>19672.1</c:v>
                </c:pt>
                <c:pt idx="12">
                  <c:v>19452.3</c:v>
                </c:pt>
                <c:pt idx="13">
                  <c:v>19012.7</c:v>
                </c:pt>
                <c:pt idx="14">
                  <c:v>18463.2</c:v>
                </c:pt>
                <c:pt idx="15">
                  <c:v>18902.8</c:v>
                </c:pt>
                <c:pt idx="16">
                  <c:v>18792.9</c:v>
                </c:pt>
                <c:pt idx="17">
                  <c:v>19452.3</c:v>
                </c:pt>
                <c:pt idx="18">
                  <c:v>23518.6</c:v>
                </c:pt>
                <c:pt idx="19">
                  <c:v>23518.6</c:v>
                </c:pt>
                <c:pt idx="20">
                  <c:v>22749.3</c:v>
                </c:pt>
                <c:pt idx="21">
                  <c:v>20111.7</c:v>
                </c:pt>
                <c:pt idx="22">
                  <c:v>19122.6</c:v>
                </c:pt>
                <c:pt idx="23">
                  <c:v>17693.9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'Nov2011'!$K$5</c:f>
              <c:strCache>
                <c:ptCount val="1"/>
                <c:pt idx="0">
                  <c:v>8/Nov/2011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'Nov2011'!$K$7:$K$30</c:f>
              <c:numCache>
                <c:formatCode>#,##0</c:formatCode>
                <c:ptCount val="24"/>
                <c:pt idx="0">
                  <c:v>16594.9</c:v>
                </c:pt>
                <c:pt idx="1">
                  <c:v>15935.5</c:v>
                </c:pt>
                <c:pt idx="2">
                  <c:v>15715.7</c:v>
                </c:pt>
                <c:pt idx="3">
                  <c:v>15605.8</c:v>
                </c:pt>
                <c:pt idx="4">
                  <c:v>15386.0</c:v>
                </c:pt>
                <c:pt idx="5">
                  <c:v>16265.2</c:v>
                </c:pt>
                <c:pt idx="6">
                  <c:v>17693.9</c:v>
                </c:pt>
                <c:pt idx="7">
                  <c:v>20331.5</c:v>
                </c:pt>
                <c:pt idx="8">
                  <c:v>24287.9</c:v>
                </c:pt>
                <c:pt idx="9">
                  <c:v>25057.2</c:v>
                </c:pt>
                <c:pt idx="10">
                  <c:v>25277.0</c:v>
                </c:pt>
                <c:pt idx="11">
                  <c:v>25606.7</c:v>
                </c:pt>
                <c:pt idx="12">
                  <c:v>22749.3</c:v>
                </c:pt>
                <c:pt idx="13">
                  <c:v>21760.2</c:v>
                </c:pt>
                <c:pt idx="14">
                  <c:v>26815.6</c:v>
                </c:pt>
                <c:pt idx="15">
                  <c:v>23188.9</c:v>
                </c:pt>
                <c:pt idx="16">
                  <c:v>23298.8</c:v>
                </c:pt>
                <c:pt idx="17">
                  <c:v>22969.1</c:v>
                </c:pt>
                <c:pt idx="18">
                  <c:v>25716.6</c:v>
                </c:pt>
                <c:pt idx="19">
                  <c:v>24837.4</c:v>
                </c:pt>
                <c:pt idx="20">
                  <c:v>23628.5</c:v>
                </c:pt>
                <c:pt idx="21">
                  <c:v>22969.1</c:v>
                </c:pt>
                <c:pt idx="22">
                  <c:v>20001.8</c:v>
                </c:pt>
                <c:pt idx="23">
                  <c:v>17913.7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'Nov2011'!$L$5</c:f>
              <c:strCache>
                <c:ptCount val="1"/>
                <c:pt idx="0">
                  <c:v>9/Nov/2011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'Nov2011'!$L$7:$L$30</c:f>
              <c:numCache>
                <c:formatCode>#,##0</c:formatCode>
                <c:ptCount val="24"/>
                <c:pt idx="0">
                  <c:v>18023.6</c:v>
                </c:pt>
                <c:pt idx="1">
                  <c:v>17364.2</c:v>
                </c:pt>
                <c:pt idx="2">
                  <c:v>16594.9</c:v>
                </c:pt>
                <c:pt idx="3">
                  <c:v>16485.0</c:v>
                </c:pt>
                <c:pt idx="4">
                  <c:v>16265.2</c:v>
                </c:pt>
                <c:pt idx="5">
                  <c:v>16594.9</c:v>
                </c:pt>
                <c:pt idx="6">
                  <c:v>16924.6</c:v>
                </c:pt>
                <c:pt idx="7">
                  <c:v>18133.5</c:v>
                </c:pt>
                <c:pt idx="8">
                  <c:v>21320.6</c:v>
                </c:pt>
                <c:pt idx="9">
                  <c:v>19452.3</c:v>
                </c:pt>
                <c:pt idx="10">
                  <c:v>20001.8</c:v>
                </c:pt>
                <c:pt idx="11">
                  <c:v>20001.8</c:v>
                </c:pt>
                <c:pt idx="12">
                  <c:v>20221.6</c:v>
                </c:pt>
                <c:pt idx="13">
                  <c:v>20331.5</c:v>
                </c:pt>
                <c:pt idx="14">
                  <c:v>19122.6</c:v>
                </c:pt>
                <c:pt idx="15">
                  <c:v>18463.2</c:v>
                </c:pt>
                <c:pt idx="16">
                  <c:v>20771.1</c:v>
                </c:pt>
                <c:pt idx="17">
                  <c:v>19782.0</c:v>
                </c:pt>
                <c:pt idx="18">
                  <c:v>23738.4</c:v>
                </c:pt>
                <c:pt idx="19">
                  <c:v>24068.1</c:v>
                </c:pt>
                <c:pt idx="20">
                  <c:v>23628.5</c:v>
                </c:pt>
                <c:pt idx="21">
                  <c:v>22199.8</c:v>
                </c:pt>
                <c:pt idx="22">
                  <c:v>20661.2</c:v>
                </c:pt>
                <c:pt idx="23">
                  <c:v>18902.8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'Nov2011'!$M$5</c:f>
              <c:strCache>
                <c:ptCount val="1"/>
                <c:pt idx="0">
                  <c:v>10/Nov/2011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'Nov2011'!$M$7:$M$30</c:f>
              <c:numCache>
                <c:formatCode>#,##0</c:formatCode>
                <c:ptCount val="24"/>
                <c:pt idx="0">
                  <c:v>16155.3</c:v>
                </c:pt>
                <c:pt idx="1">
                  <c:v>15605.8</c:v>
                </c:pt>
                <c:pt idx="2">
                  <c:v>15935.5</c:v>
                </c:pt>
                <c:pt idx="3">
                  <c:v>15605.8</c:v>
                </c:pt>
                <c:pt idx="4">
                  <c:v>15056.3</c:v>
                </c:pt>
                <c:pt idx="5">
                  <c:v>16375.1</c:v>
                </c:pt>
                <c:pt idx="6">
                  <c:v>18133.5</c:v>
                </c:pt>
                <c:pt idx="7">
                  <c:v>20441.4</c:v>
                </c:pt>
                <c:pt idx="8">
                  <c:v>23738.4</c:v>
                </c:pt>
                <c:pt idx="9">
                  <c:v>25167.1</c:v>
                </c:pt>
                <c:pt idx="10">
                  <c:v>26705.7</c:v>
                </c:pt>
                <c:pt idx="11">
                  <c:v>26046.3</c:v>
                </c:pt>
                <c:pt idx="12">
                  <c:v>23298.8</c:v>
                </c:pt>
                <c:pt idx="13">
                  <c:v>24397.8</c:v>
                </c:pt>
                <c:pt idx="14">
                  <c:v>24287.9</c:v>
                </c:pt>
                <c:pt idx="15">
                  <c:v>24947.3</c:v>
                </c:pt>
                <c:pt idx="16">
                  <c:v>22969.1</c:v>
                </c:pt>
                <c:pt idx="17">
                  <c:v>23738.4</c:v>
                </c:pt>
                <c:pt idx="18">
                  <c:v>25826.5</c:v>
                </c:pt>
                <c:pt idx="19">
                  <c:v>25496.8</c:v>
                </c:pt>
                <c:pt idx="20">
                  <c:v>24507.7</c:v>
                </c:pt>
                <c:pt idx="21">
                  <c:v>22749.3</c:v>
                </c:pt>
                <c:pt idx="22">
                  <c:v>20441.4</c:v>
                </c:pt>
                <c:pt idx="23">
                  <c:v>18573.1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'Nov2011'!$N$5</c:f>
              <c:strCache>
                <c:ptCount val="1"/>
                <c:pt idx="0">
                  <c:v>11/Nov/2011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'Nov2011'!$N$7:$N$30</c:f>
              <c:numCache>
                <c:formatCode>#,##0</c:formatCode>
                <c:ptCount val="24"/>
                <c:pt idx="0">
                  <c:v>17254.3</c:v>
                </c:pt>
                <c:pt idx="1">
                  <c:v>16375.1</c:v>
                </c:pt>
                <c:pt idx="2">
                  <c:v>16265.2</c:v>
                </c:pt>
                <c:pt idx="3">
                  <c:v>16265.2</c:v>
                </c:pt>
                <c:pt idx="4">
                  <c:v>16155.3</c:v>
                </c:pt>
                <c:pt idx="5">
                  <c:v>16924.6</c:v>
                </c:pt>
                <c:pt idx="6">
                  <c:v>18792.9</c:v>
                </c:pt>
                <c:pt idx="7">
                  <c:v>20331.5</c:v>
                </c:pt>
                <c:pt idx="8">
                  <c:v>24178.0</c:v>
                </c:pt>
                <c:pt idx="9">
                  <c:v>24837.4</c:v>
                </c:pt>
                <c:pt idx="10">
                  <c:v>24727.5</c:v>
                </c:pt>
                <c:pt idx="11">
                  <c:v>26815.6</c:v>
                </c:pt>
                <c:pt idx="12">
                  <c:v>23518.6</c:v>
                </c:pt>
                <c:pt idx="13">
                  <c:v>24287.9</c:v>
                </c:pt>
                <c:pt idx="14">
                  <c:v>24397.8</c:v>
                </c:pt>
                <c:pt idx="15">
                  <c:v>24507.7</c:v>
                </c:pt>
                <c:pt idx="16">
                  <c:v>24068.1</c:v>
                </c:pt>
                <c:pt idx="17">
                  <c:v>22969.1</c:v>
                </c:pt>
                <c:pt idx="18">
                  <c:v>25826.5</c:v>
                </c:pt>
                <c:pt idx="19">
                  <c:v>25496.8</c:v>
                </c:pt>
                <c:pt idx="20">
                  <c:v>24507.7</c:v>
                </c:pt>
                <c:pt idx="21">
                  <c:v>23958.2</c:v>
                </c:pt>
                <c:pt idx="22">
                  <c:v>20661.2</c:v>
                </c:pt>
                <c:pt idx="23">
                  <c:v>19012.7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'Nov2011'!$Q$5</c:f>
              <c:strCache>
                <c:ptCount val="1"/>
                <c:pt idx="0">
                  <c:v>14/Nov/2011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'Nov2011'!$Q$7:$Q$30</c:f>
              <c:numCache>
                <c:formatCode>#,##0</c:formatCode>
                <c:ptCount val="24"/>
                <c:pt idx="0">
                  <c:v>17364.2</c:v>
                </c:pt>
                <c:pt idx="1">
                  <c:v>16924.6</c:v>
                </c:pt>
                <c:pt idx="2">
                  <c:v>16155.3</c:v>
                </c:pt>
                <c:pt idx="3">
                  <c:v>15935.5</c:v>
                </c:pt>
                <c:pt idx="4">
                  <c:v>15715.7</c:v>
                </c:pt>
                <c:pt idx="5">
                  <c:v>15715.7</c:v>
                </c:pt>
                <c:pt idx="6">
                  <c:v>15386.0</c:v>
                </c:pt>
                <c:pt idx="7">
                  <c:v>16594.9</c:v>
                </c:pt>
                <c:pt idx="8">
                  <c:v>18243.4</c:v>
                </c:pt>
                <c:pt idx="9">
                  <c:v>18463.2</c:v>
                </c:pt>
                <c:pt idx="10">
                  <c:v>18683.0</c:v>
                </c:pt>
                <c:pt idx="11">
                  <c:v>19342.4</c:v>
                </c:pt>
                <c:pt idx="12">
                  <c:v>19782.0</c:v>
                </c:pt>
                <c:pt idx="13">
                  <c:v>19672.1</c:v>
                </c:pt>
                <c:pt idx="14">
                  <c:v>19122.6</c:v>
                </c:pt>
                <c:pt idx="15">
                  <c:v>18573.1</c:v>
                </c:pt>
                <c:pt idx="16">
                  <c:v>16924.6</c:v>
                </c:pt>
                <c:pt idx="17">
                  <c:v>19122.6</c:v>
                </c:pt>
                <c:pt idx="18">
                  <c:v>23079.0</c:v>
                </c:pt>
                <c:pt idx="19">
                  <c:v>24068.1</c:v>
                </c:pt>
                <c:pt idx="20">
                  <c:v>22749.3</c:v>
                </c:pt>
                <c:pt idx="21">
                  <c:v>21100.8</c:v>
                </c:pt>
                <c:pt idx="22">
                  <c:v>19672.1</c:v>
                </c:pt>
                <c:pt idx="23">
                  <c:v>17693.9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'Nov2011'!$R$5</c:f>
              <c:strCache>
                <c:ptCount val="1"/>
                <c:pt idx="0">
                  <c:v>15/Nov/2011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'Nov2011'!$R$7:$R$30</c:f>
              <c:numCache>
                <c:formatCode>#,##0</c:formatCode>
                <c:ptCount val="24"/>
                <c:pt idx="0">
                  <c:v>16375.1</c:v>
                </c:pt>
                <c:pt idx="1">
                  <c:v>15825.6</c:v>
                </c:pt>
                <c:pt idx="2">
                  <c:v>15605.8</c:v>
                </c:pt>
                <c:pt idx="3">
                  <c:v>15276.1</c:v>
                </c:pt>
                <c:pt idx="4">
                  <c:v>15495.9</c:v>
                </c:pt>
                <c:pt idx="5">
                  <c:v>16155.3</c:v>
                </c:pt>
                <c:pt idx="6">
                  <c:v>17584.0</c:v>
                </c:pt>
                <c:pt idx="7">
                  <c:v>20331.5</c:v>
                </c:pt>
                <c:pt idx="8">
                  <c:v>22419.6</c:v>
                </c:pt>
                <c:pt idx="9">
                  <c:v>25167.1</c:v>
                </c:pt>
                <c:pt idx="10">
                  <c:v>26925.5</c:v>
                </c:pt>
                <c:pt idx="11">
                  <c:v>26485.9</c:v>
                </c:pt>
                <c:pt idx="12">
                  <c:v>25277.0</c:v>
                </c:pt>
                <c:pt idx="13">
                  <c:v>24617.6</c:v>
                </c:pt>
                <c:pt idx="14">
                  <c:v>14506.8</c:v>
                </c:pt>
                <c:pt idx="15">
                  <c:v>19452.3</c:v>
                </c:pt>
                <c:pt idx="16">
                  <c:v>19562.2</c:v>
                </c:pt>
                <c:pt idx="17">
                  <c:v>22309.7</c:v>
                </c:pt>
                <c:pt idx="18">
                  <c:v>25716.6</c:v>
                </c:pt>
                <c:pt idx="19">
                  <c:v>25277.0</c:v>
                </c:pt>
                <c:pt idx="20">
                  <c:v>24068.1</c:v>
                </c:pt>
                <c:pt idx="21">
                  <c:v>22199.8</c:v>
                </c:pt>
                <c:pt idx="22">
                  <c:v>20331.5</c:v>
                </c:pt>
                <c:pt idx="23">
                  <c:v>17913.7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'Nov2011'!$S$5</c:f>
              <c:strCache>
                <c:ptCount val="1"/>
                <c:pt idx="0">
                  <c:v>16/Nov/2011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'Nov2011'!$S$7:$S$30</c:f>
              <c:numCache>
                <c:formatCode>#,##0</c:formatCode>
                <c:ptCount val="24"/>
                <c:pt idx="0">
                  <c:v>16814.7</c:v>
                </c:pt>
                <c:pt idx="1">
                  <c:v>16045.4</c:v>
                </c:pt>
                <c:pt idx="2">
                  <c:v>15715.7</c:v>
                </c:pt>
                <c:pt idx="3">
                  <c:v>15386.0</c:v>
                </c:pt>
                <c:pt idx="4">
                  <c:v>15166.2</c:v>
                </c:pt>
                <c:pt idx="5">
                  <c:v>15715.7</c:v>
                </c:pt>
                <c:pt idx="6">
                  <c:v>18243.4</c:v>
                </c:pt>
                <c:pt idx="7">
                  <c:v>20771.1</c:v>
                </c:pt>
                <c:pt idx="8">
                  <c:v>24287.9</c:v>
                </c:pt>
                <c:pt idx="9">
                  <c:v>24178.0</c:v>
                </c:pt>
                <c:pt idx="10">
                  <c:v>24397.8</c:v>
                </c:pt>
                <c:pt idx="11">
                  <c:v>25167.1</c:v>
                </c:pt>
                <c:pt idx="12">
                  <c:v>24617.6</c:v>
                </c:pt>
                <c:pt idx="13">
                  <c:v>24837.4</c:v>
                </c:pt>
                <c:pt idx="14">
                  <c:v>25057.2</c:v>
                </c:pt>
                <c:pt idx="15">
                  <c:v>23848.3</c:v>
                </c:pt>
                <c:pt idx="16">
                  <c:v>22749.3</c:v>
                </c:pt>
                <c:pt idx="17">
                  <c:v>22749.3</c:v>
                </c:pt>
                <c:pt idx="18">
                  <c:v>25606.7</c:v>
                </c:pt>
                <c:pt idx="19">
                  <c:v>25496.8</c:v>
                </c:pt>
                <c:pt idx="20">
                  <c:v>24727.5</c:v>
                </c:pt>
                <c:pt idx="21">
                  <c:v>22309.7</c:v>
                </c:pt>
                <c:pt idx="22">
                  <c:v>21870.1</c:v>
                </c:pt>
                <c:pt idx="23">
                  <c:v>18133.5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'Nov2011'!$T$5</c:f>
              <c:strCache>
                <c:ptCount val="1"/>
                <c:pt idx="0">
                  <c:v>17/Nov/2011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'Nov2011'!$T$7:$T$30</c:f>
              <c:numCache>
                <c:formatCode>#,##0</c:formatCode>
                <c:ptCount val="24"/>
                <c:pt idx="0">
                  <c:v>16704.8</c:v>
                </c:pt>
                <c:pt idx="1">
                  <c:v>16155.3</c:v>
                </c:pt>
                <c:pt idx="2">
                  <c:v>15935.5</c:v>
                </c:pt>
                <c:pt idx="3">
                  <c:v>15825.6</c:v>
                </c:pt>
                <c:pt idx="4">
                  <c:v>15825.6</c:v>
                </c:pt>
                <c:pt idx="5">
                  <c:v>16375.1</c:v>
                </c:pt>
                <c:pt idx="6">
                  <c:v>18573.1</c:v>
                </c:pt>
                <c:pt idx="7">
                  <c:v>20221.6</c:v>
                </c:pt>
                <c:pt idx="8">
                  <c:v>24727.5</c:v>
                </c:pt>
                <c:pt idx="9">
                  <c:v>24947.3</c:v>
                </c:pt>
                <c:pt idx="10">
                  <c:v>25057.2</c:v>
                </c:pt>
                <c:pt idx="11">
                  <c:v>25496.8</c:v>
                </c:pt>
                <c:pt idx="12">
                  <c:v>24947.3</c:v>
                </c:pt>
                <c:pt idx="13">
                  <c:v>24727.5</c:v>
                </c:pt>
                <c:pt idx="14">
                  <c:v>25277.0</c:v>
                </c:pt>
                <c:pt idx="15">
                  <c:v>23958.2</c:v>
                </c:pt>
                <c:pt idx="16">
                  <c:v>22749.3</c:v>
                </c:pt>
                <c:pt idx="17">
                  <c:v>23848.3</c:v>
                </c:pt>
                <c:pt idx="18">
                  <c:v>24947.3</c:v>
                </c:pt>
                <c:pt idx="19">
                  <c:v>24947.3</c:v>
                </c:pt>
                <c:pt idx="20">
                  <c:v>23848.3</c:v>
                </c:pt>
                <c:pt idx="21">
                  <c:v>22199.8</c:v>
                </c:pt>
                <c:pt idx="22">
                  <c:v>19562.2</c:v>
                </c:pt>
                <c:pt idx="23">
                  <c:v>18902.8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'Nov2011'!$U$5</c:f>
              <c:strCache>
                <c:ptCount val="1"/>
                <c:pt idx="0">
                  <c:v>18/Nov/2011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'Nov2011'!$U$7:$U$30</c:f>
              <c:numCache>
                <c:formatCode>#,##0</c:formatCode>
                <c:ptCount val="24"/>
                <c:pt idx="0">
                  <c:v>16485.0</c:v>
                </c:pt>
                <c:pt idx="1">
                  <c:v>15825.6</c:v>
                </c:pt>
                <c:pt idx="2">
                  <c:v>15495.9</c:v>
                </c:pt>
                <c:pt idx="3">
                  <c:v>15276.1</c:v>
                </c:pt>
                <c:pt idx="4">
                  <c:v>15166.2</c:v>
                </c:pt>
                <c:pt idx="5">
                  <c:v>15935.5</c:v>
                </c:pt>
                <c:pt idx="6">
                  <c:v>17693.9</c:v>
                </c:pt>
                <c:pt idx="7">
                  <c:v>20221.6</c:v>
                </c:pt>
                <c:pt idx="8">
                  <c:v>23958.2</c:v>
                </c:pt>
                <c:pt idx="9">
                  <c:v>24947.3</c:v>
                </c:pt>
                <c:pt idx="10">
                  <c:v>25386.9</c:v>
                </c:pt>
                <c:pt idx="11">
                  <c:v>25936.4</c:v>
                </c:pt>
                <c:pt idx="12">
                  <c:v>25057.2</c:v>
                </c:pt>
                <c:pt idx="13">
                  <c:v>24837.4</c:v>
                </c:pt>
                <c:pt idx="14">
                  <c:v>25277.0</c:v>
                </c:pt>
                <c:pt idx="15">
                  <c:v>26046.3</c:v>
                </c:pt>
                <c:pt idx="16">
                  <c:v>22969.1</c:v>
                </c:pt>
                <c:pt idx="17">
                  <c:v>22309.7</c:v>
                </c:pt>
                <c:pt idx="18">
                  <c:v>25716.6</c:v>
                </c:pt>
                <c:pt idx="19">
                  <c:v>25496.8</c:v>
                </c:pt>
                <c:pt idx="20">
                  <c:v>25826.5</c:v>
                </c:pt>
                <c:pt idx="21">
                  <c:v>22529.5</c:v>
                </c:pt>
                <c:pt idx="22">
                  <c:v>21210.7</c:v>
                </c:pt>
                <c:pt idx="23">
                  <c:v>18133.5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'Nov2011'!$X$5</c:f>
              <c:strCache>
                <c:ptCount val="1"/>
                <c:pt idx="0">
                  <c:v>21/Nov/2011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'Nov2011'!$X$7:$X$30</c:f>
              <c:numCache>
                <c:formatCode>#,##0</c:formatCode>
                <c:ptCount val="24"/>
                <c:pt idx="0">
                  <c:v>17364.2</c:v>
                </c:pt>
                <c:pt idx="1">
                  <c:v>16594.9</c:v>
                </c:pt>
                <c:pt idx="2">
                  <c:v>16045.4</c:v>
                </c:pt>
                <c:pt idx="3">
                  <c:v>15715.7</c:v>
                </c:pt>
                <c:pt idx="4">
                  <c:v>15715.7</c:v>
                </c:pt>
                <c:pt idx="5">
                  <c:v>15715.7</c:v>
                </c:pt>
                <c:pt idx="6">
                  <c:v>15605.8</c:v>
                </c:pt>
                <c:pt idx="7">
                  <c:v>16485.0</c:v>
                </c:pt>
                <c:pt idx="8">
                  <c:v>17584.0</c:v>
                </c:pt>
                <c:pt idx="9">
                  <c:v>18243.4</c:v>
                </c:pt>
                <c:pt idx="10">
                  <c:v>18683.0</c:v>
                </c:pt>
                <c:pt idx="11">
                  <c:v>19122.6</c:v>
                </c:pt>
                <c:pt idx="12">
                  <c:v>19672.1</c:v>
                </c:pt>
                <c:pt idx="13">
                  <c:v>19562.2</c:v>
                </c:pt>
                <c:pt idx="14">
                  <c:v>18792.9</c:v>
                </c:pt>
                <c:pt idx="15">
                  <c:v>18463.2</c:v>
                </c:pt>
                <c:pt idx="16">
                  <c:v>18573.1</c:v>
                </c:pt>
                <c:pt idx="17">
                  <c:v>19232.5</c:v>
                </c:pt>
                <c:pt idx="18">
                  <c:v>21870.1</c:v>
                </c:pt>
                <c:pt idx="19">
                  <c:v>23518.6</c:v>
                </c:pt>
                <c:pt idx="20">
                  <c:v>22859.2</c:v>
                </c:pt>
                <c:pt idx="21">
                  <c:v>21100.8</c:v>
                </c:pt>
                <c:pt idx="22">
                  <c:v>20441.4</c:v>
                </c:pt>
                <c:pt idx="23">
                  <c:v>19562.2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'Nov2011'!$Y$5</c:f>
              <c:strCache>
                <c:ptCount val="1"/>
                <c:pt idx="0">
                  <c:v>22/Nov/2011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'Nov2011'!$Y$7:$Y$30</c:f>
              <c:numCache>
                <c:formatCode>#,##0</c:formatCode>
                <c:ptCount val="24"/>
                <c:pt idx="0">
                  <c:v>16045.4</c:v>
                </c:pt>
                <c:pt idx="1">
                  <c:v>15605.8</c:v>
                </c:pt>
                <c:pt idx="2">
                  <c:v>16485.0</c:v>
                </c:pt>
                <c:pt idx="3">
                  <c:v>16375.1</c:v>
                </c:pt>
                <c:pt idx="4">
                  <c:v>16045.4</c:v>
                </c:pt>
                <c:pt idx="5">
                  <c:v>16814.7</c:v>
                </c:pt>
                <c:pt idx="6">
                  <c:v>16155.3</c:v>
                </c:pt>
                <c:pt idx="7">
                  <c:v>19891.9</c:v>
                </c:pt>
                <c:pt idx="8">
                  <c:v>23188.9</c:v>
                </c:pt>
                <c:pt idx="9">
                  <c:v>24178.0</c:v>
                </c:pt>
                <c:pt idx="10">
                  <c:v>24837.4</c:v>
                </c:pt>
                <c:pt idx="11">
                  <c:v>25826.5</c:v>
                </c:pt>
                <c:pt idx="12">
                  <c:v>24837.4</c:v>
                </c:pt>
                <c:pt idx="13">
                  <c:v>23848.3</c:v>
                </c:pt>
                <c:pt idx="14">
                  <c:v>24837.4</c:v>
                </c:pt>
                <c:pt idx="15">
                  <c:v>21980.0</c:v>
                </c:pt>
                <c:pt idx="16">
                  <c:v>20111.7</c:v>
                </c:pt>
                <c:pt idx="17">
                  <c:v>19122.6</c:v>
                </c:pt>
                <c:pt idx="18">
                  <c:v>20881.0</c:v>
                </c:pt>
                <c:pt idx="19">
                  <c:v>20001.8</c:v>
                </c:pt>
                <c:pt idx="20">
                  <c:v>20221.6</c:v>
                </c:pt>
                <c:pt idx="21">
                  <c:v>20111.7</c:v>
                </c:pt>
                <c:pt idx="22">
                  <c:v>18683.0</c:v>
                </c:pt>
                <c:pt idx="23">
                  <c:v>17693.9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'Nov2011'!$Z$5</c:f>
              <c:strCache>
                <c:ptCount val="1"/>
                <c:pt idx="0">
                  <c:v>23/Nov/2011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'Nov2011'!$Z$7:$Z$30</c:f>
              <c:numCache>
                <c:formatCode>#,##0</c:formatCode>
                <c:ptCount val="24"/>
                <c:pt idx="0">
                  <c:v>16155.3</c:v>
                </c:pt>
                <c:pt idx="1">
                  <c:v>15715.7</c:v>
                </c:pt>
                <c:pt idx="2">
                  <c:v>15276.1</c:v>
                </c:pt>
                <c:pt idx="3">
                  <c:v>15276.1</c:v>
                </c:pt>
                <c:pt idx="4">
                  <c:v>15056.3</c:v>
                </c:pt>
                <c:pt idx="5">
                  <c:v>15605.8</c:v>
                </c:pt>
                <c:pt idx="6">
                  <c:v>15825.6</c:v>
                </c:pt>
                <c:pt idx="7">
                  <c:v>18243.4</c:v>
                </c:pt>
                <c:pt idx="8">
                  <c:v>19782.0</c:v>
                </c:pt>
                <c:pt idx="9">
                  <c:v>19342.4</c:v>
                </c:pt>
                <c:pt idx="10">
                  <c:v>16594.9</c:v>
                </c:pt>
                <c:pt idx="11">
                  <c:v>14616.7</c:v>
                </c:pt>
                <c:pt idx="12">
                  <c:v>14287.0</c:v>
                </c:pt>
                <c:pt idx="13">
                  <c:v>13737.5</c:v>
                </c:pt>
                <c:pt idx="14">
                  <c:v>14067.2</c:v>
                </c:pt>
                <c:pt idx="15">
                  <c:v>13737.5</c:v>
                </c:pt>
                <c:pt idx="16">
                  <c:v>12748.4</c:v>
                </c:pt>
                <c:pt idx="17">
                  <c:v>11869.2</c:v>
                </c:pt>
                <c:pt idx="18">
                  <c:v>11539.5</c:v>
                </c:pt>
                <c:pt idx="19">
                  <c:v>15276.1</c:v>
                </c:pt>
                <c:pt idx="20">
                  <c:v>19782.0</c:v>
                </c:pt>
                <c:pt idx="21">
                  <c:v>20771.1</c:v>
                </c:pt>
                <c:pt idx="22">
                  <c:v>19232.5</c:v>
                </c:pt>
                <c:pt idx="23">
                  <c:v>18133.5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'Nov2011'!$AA$5</c:f>
              <c:strCache>
                <c:ptCount val="1"/>
                <c:pt idx="0">
                  <c:v>24/Nov/2011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'Nov2011'!$AA$7:$AA$30</c:f>
              <c:numCache>
                <c:formatCode>#,##0</c:formatCode>
                <c:ptCount val="24"/>
                <c:pt idx="0">
                  <c:v>16814.7</c:v>
                </c:pt>
                <c:pt idx="1">
                  <c:v>16265.2</c:v>
                </c:pt>
                <c:pt idx="2">
                  <c:v>15605.8</c:v>
                </c:pt>
                <c:pt idx="3">
                  <c:v>16814.7</c:v>
                </c:pt>
                <c:pt idx="4">
                  <c:v>16814.7</c:v>
                </c:pt>
                <c:pt idx="5">
                  <c:v>17254.3</c:v>
                </c:pt>
                <c:pt idx="6">
                  <c:v>17913.7</c:v>
                </c:pt>
                <c:pt idx="7">
                  <c:v>20221.6</c:v>
                </c:pt>
                <c:pt idx="8">
                  <c:v>23738.4</c:v>
                </c:pt>
                <c:pt idx="9">
                  <c:v>24178.0</c:v>
                </c:pt>
                <c:pt idx="10">
                  <c:v>24837.4</c:v>
                </c:pt>
                <c:pt idx="11">
                  <c:v>25826.5</c:v>
                </c:pt>
                <c:pt idx="12">
                  <c:v>24727.5</c:v>
                </c:pt>
                <c:pt idx="13">
                  <c:v>23903.25</c:v>
                </c:pt>
                <c:pt idx="14">
                  <c:v>24397.8</c:v>
                </c:pt>
                <c:pt idx="15">
                  <c:v>22859.2</c:v>
                </c:pt>
                <c:pt idx="16">
                  <c:v>20881.0</c:v>
                </c:pt>
                <c:pt idx="17">
                  <c:v>22089.9</c:v>
                </c:pt>
                <c:pt idx="18">
                  <c:v>23188.9</c:v>
                </c:pt>
                <c:pt idx="19">
                  <c:v>23298.8</c:v>
                </c:pt>
                <c:pt idx="20">
                  <c:v>22639.4</c:v>
                </c:pt>
                <c:pt idx="21">
                  <c:v>22419.6</c:v>
                </c:pt>
                <c:pt idx="22">
                  <c:v>20331.5</c:v>
                </c:pt>
                <c:pt idx="23">
                  <c:v>17913.7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'Nov2011'!$AB$5</c:f>
              <c:strCache>
                <c:ptCount val="1"/>
                <c:pt idx="0">
                  <c:v>25/Nov/2011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'Nov2011'!$AB$7:$AB$30</c:f>
              <c:numCache>
                <c:formatCode>#,##0</c:formatCode>
                <c:ptCount val="24"/>
                <c:pt idx="0">
                  <c:v>16485.0</c:v>
                </c:pt>
                <c:pt idx="1">
                  <c:v>15715.7</c:v>
                </c:pt>
                <c:pt idx="2">
                  <c:v>15386.0</c:v>
                </c:pt>
                <c:pt idx="3">
                  <c:v>15166.2</c:v>
                </c:pt>
                <c:pt idx="4">
                  <c:v>15166.2</c:v>
                </c:pt>
                <c:pt idx="5">
                  <c:v>15715.7</c:v>
                </c:pt>
                <c:pt idx="6">
                  <c:v>18353.3</c:v>
                </c:pt>
                <c:pt idx="7">
                  <c:v>19891.9</c:v>
                </c:pt>
                <c:pt idx="8">
                  <c:v>0.0</c:v>
                </c:pt>
                <c:pt idx="9">
                  <c:v>4396.0</c:v>
                </c:pt>
                <c:pt idx="10">
                  <c:v>16045.4</c:v>
                </c:pt>
                <c:pt idx="11">
                  <c:v>18902.8</c:v>
                </c:pt>
                <c:pt idx="12">
                  <c:v>20441.4</c:v>
                </c:pt>
                <c:pt idx="13">
                  <c:v>20990.9</c:v>
                </c:pt>
                <c:pt idx="14">
                  <c:v>21430.5</c:v>
                </c:pt>
                <c:pt idx="15">
                  <c:v>22089.9</c:v>
                </c:pt>
                <c:pt idx="16">
                  <c:v>21760.2</c:v>
                </c:pt>
                <c:pt idx="17">
                  <c:v>20881.0</c:v>
                </c:pt>
                <c:pt idx="18">
                  <c:v>25386.9</c:v>
                </c:pt>
                <c:pt idx="19">
                  <c:v>25496.8</c:v>
                </c:pt>
                <c:pt idx="20">
                  <c:v>24507.7</c:v>
                </c:pt>
                <c:pt idx="21">
                  <c:v>22749.3</c:v>
                </c:pt>
                <c:pt idx="22">
                  <c:v>18792.9</c:v>
                </c:pt>
                <c:pt idx="23">
                  <c:v>17913.7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'Nov2011'!$AE$5</c:f>
              <c:strCache>
                <c:ptCount val="1"/>
                <c:pt idx="0">
                  <c:v>28/Nov/2011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'Nov2011'!$AE$7:$AE$30</c:f>
              <c:numCache>
                <c:formatCode>#,##0</c:formatCode>
                <c:ptCount val="24"/>
                <c:pt idx="0">
                  <c:v>17693.9</c:v>
                </c:pt>
                <c:pt idx="1">
                  <c:v>16814.7</c:v>
                </c:pt>
                <c:pt idx="2">
                  <c:v>16485.0</c:v>
                </c:pt>
                <c:pt idx="3">
                  <c:v>16155.3</c:v>
                </c:pt>
                <c:pt idx="4">
                  <c:v>16155.3</c:v>
                </c:pt>
                <c:pt idx="5">
                  <c:v>16045.4</c:v>
                </c:pt>
                <c:pt idx="6">
                  <c:v>15825.6</c:v>
                </c:pt>
                <c:pt idx="7">
                  <c:v>16375.1</c:v>
                </c:pt>
                <c:pt idx="8">
                  <c:v>17803.8</c:v>
                </c:pt>
                <c:pt idx="9">
                  <c:v>18243.4</c:v>
                </c:pt>
                <c:pt idx="10">
                  <c:v>18792.9</c:v>
                </c:pt>
                <c:pt idx="11">
                  <c:v>19452.3</c:v>
                </c:pt>
                <c:pt idx="12">
                  <c:v>20331.5</c:v>
                </c:pt>
                <c:pt idx="13">
                  <c:v>20221.6</c:v>
                </c:pt>
                <c:pt idx="14">
                  <c:v>18573.1</c:v>
                </c:pt>
                <c:pt idx="15">
                  <c:v>18792.9</c:v>
                </c:pt>
                <c:pt idx="16">
                  <c:v>18792.9</c:v>
                </c:pt>
                <c:pt idx="17">
                  <c:v>19452.3</c:v>
                </c:pt>
                <c:pt idx="18">
                  <c:v>22859.2</c:v>
                </c:pt>
                <c:pt idx="19">
                  <c:v>22969.1</c:v>
                </c:pt>
                <c:pt idx="20">
                  <c:v>23408.7</c:v>
                </c:pt>
                <c:pt idx="21">
                  <c:v>21320.6</c:v>
                </c:pt>
                <c:pt idx="22">
                  <c:v>19012.7</c:v>
                </c:pt>
                <c:pt idx="23">
                  <c:v>17364.2</c:v>
                </c:pt>
              </c:numCache>
            </c:numRef>
          </c:val>
          <c:smooth val="0"/>
        </c:ser>
        <c:ser>
          <c:idx val="23"/>
          <c:order val="21"/>
          <c:tx>
            <c:strRef>
              <c:f>'Nov2011'!$AG$5</c:f>
              <c:strCache>
                <c:ptCount val="1"/>
                <c:pt idx="0">
                  <c:v>30/Nov/2011</c:v>
                </c:pt>
              </c:strCache>
            </c:strRef>
          </c:tx>
          <c:val>
            <c:numRef>
              <c:f>'Nov2011'!$AG$7:$AG$30</c:f>
              <c:numCache>
                <c:formatCode>#,##0</c:formatCode>
                <c:ptCount val="24"/>
                <c:pt idx="0">
                  <c:v>17254.3</c:v>
                </c:pt>
                <c:pt idx="1">
                  <c:v>16814.7</c:v>
                </c:pt>
                <c:pt idx="2">
                  <c:v>16375.1</c:v>
                </c:pt>
                <c:pt idx="3">
                  <c:v>16265.2</c:v>
                </c:pt>
                <c:pt idx="4">
                  <c:v>16375.1</c:v>
                </c:pt>
                <c:pt idx="5">
                  <c:v>17254.3</c:v>
                </c:pt>
                <c:pt idx="6">
                  <c:v>18573.1</c:v>
                </c:pt>
                <c:pt idx="7">
                  <c:v>21870.1</c:v>
                </c:pt>
                <c:pt idx="8">
                  <c:v>25167.1</c:v>
                </c:pt>
                <c:pt idx="9">
                  <c:v>25936.4</c:v>
                </c:pt>
                <c:pt idx="10">
                  <c:v>26156.2</c:v>
                </c:pt>
                <c:pt idx="11">
                  <c:v>26815.6</c:v>
                </c:pt>
                <c:pt idx="12">
                  <c:v>26156.2</c:v>
                </c:pt>
                <c:pt idx="13">
                  <c:v>12748.4</c:v>
                </c:pt>
                <c:pt idx="14">
                  <c:v>16704.8</c:v>
                </c:pt>
                <c:pt idx="15">
                  <c:v>25167.1</c:v>
                </c:pt>
                <c:pt idx="16">
                  <c:v>21430.5</c:v>
                </c:pt>
                <c:pt idx="17">
                  <c:v>25277.0</c:v>
                </c:pt>
                <c:pt idx="18">
                  <c:v>26815.6</c:v>
                </c:pt>
                <c:pt idx="19">
                  <c:v>26156.2</c:v>
                </c:pt>
                <c:pt idx="20">
                  <c:v>24837.4</c:v>
                </c:pt>
                <c:pt idx="21">
                  <c:v>23738.4</c:v>
                </c:pt>
                <c:pt idx="22">
                  <c:v>19782.0</c:v>
                </c:pt>
                <c:pt idx="23">
                  <c:v>18463.2</c:v>
                </c:pt>
              </c:numCache>
            </c:numRef>
          </c:val>
          <c:smooth val="0"/>
        </c:ser>
        <c:ser>
          <c:idx val="21"/>
          <c:order val="22"/>
          <c:tx>
            <c:strRef>
              <c:f>'Nov2011'!$AF$5</c:f>
              <c:strCache>
                <c:ptCount val="1"/>
                <c:pt idx="0">
                  <c:v>29/Nov/2011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'Nov2011'!$AF$7:$AF$30</c:f>
              <c:numCache>
                <c:formatCode>#,##0</c:formatCode>
                <c:ptCount val="24"/>
                <c:pt idx="0">
                  <c:v>16594.9</c:v>
                </c:pt>
                <c:pt idx="1">
                  <c:v>15825.6</c:v>
                </c:pt>
                <c:pt idx="2">
                  <c:v>15715.7</c:v>
                </c:pt>
                <c:pt idx="3">
                  <c:v>15605.8</c:v>
                </c:pt>
                <c:pt idx="4">
                  <c:v>15495.9</c:v>
                </c:pt>
                <c:pt idx="5">
                  <c:v>16375.1</c:v>
                </c:pt>
                <c:pt idx="6">
                  <c:v>18573.1</c:v>
                </c:pt>
                <c:pt idx="7">
                  <c:v>20661.2</c:v>
                </c:pt>
                <c:pt idx="8">
                  <c:v>24287.9</c:v>
                </c:pt>
                <c:pt idx="9">
                  <c:v>25167.1</c:v>
                </c:pt>
                <c:pt idx="10">
                  <c:v>25496.8</c:v>
                </c:pt>
                <c:pt idx="11">
                  <c:v>25936.4</c:v>
                </c:pt>
                <c:pt idx="12">
                  <c:v>25277.0</c:v>
                </c:pt>
                <c:pt idx="13">
                  <c:v>25167.1</c:v>
                </c:pt>
                <c:pt idx="14">
                  <c:v>25167.1</c:v>
                </c:pt>
                <c:pt idx="15">
                  <c:v>24947.3</c:v>
                </c:pt>
                <c:pt idx="16">
                  <c:v>23958.2</c:v>
                </c:pt>
                <c:pt idx="17">
                  <c:v>22969.1</c:v>
                </c:pt>
                <c:pt idx="18">
                  <c:v>26595.8</c:v>
                </c:pt>
                <c:pt idx="19">
                  <c:v>26156.2</c:v>
                </c:pt>
                <c:pt idx="20">
                  <c:v>25277.0</c:v>
                </c:pt>
                <c:pt idx="21">
                  <c:v>24178.0</c:v>
                </c:pt>
                <c:pt idx="22">
                  <c:v>21100.8</c:v>
                </c:pt>
                <c:pt idx="23">
                  <c:v>18902.8</c:v>
                </c:pt>
              </c:numCache>
            </c:numRef>
          </c:val>
          <c:smooth val="0"/>
        </c:ser>
        <c:ser>
          <c:idx val="22"/>
          <c:order val="23"/>
          <c:tx>
            <c:strRef>
              <c:f>'Nov2011'!$AP$4:$AP$5</c:f>
              <c:strCache>
                <c:ptCount val="1"/>
                <c:pt idx="0">
                  <c:v>Máxima dias Semana</c:v>
                </c:pt>
              </c:strCache>
            </c:strRef>
          </c:tx>
          <c:val>
            <c:numRef>
              <c:f>'Nov2011'!$AP$7:$AP$30</c:f>
              <c:numCache>
                <c:formatCode>#,##0</c:formatCode>
                <c:ptCount val="24"/>
                <c:pt idx="0">
                  <c:v>18023.6</c:v>
                </c:pt>
                <c:pt idx="1">
                  <c:v>17364.2</c:v>
                </c:pt>
                <c:pt idx="2">
                  <c:v>16594.9</c:v>
                </c:pt>
                <c:pt idx="3">
                  <c:v>16814.7</c:v>
                </c:pt>
                <c:pt idx="4">
                  <c:v>16814.7</c:v>
                </c:pt>
                <c:pt idx="5">
                  <c:v>17254.3</c:v>
                </c:pt>
                <c:pt idx="6">
                  <c:v>18792.9</c:v>
                </c:pt>
                <c:pt idx="7">
                  <c:v>21870.1</c:v>
                </c:pt>
                <c:pt idx="8">
                  <c:v>25167.1</c:v>
                </c:pt>
                <c:pt idx="9">
                  <c:v>25936.4</c:v>
                </c:pt>
                <c:pt idx="10">
                  <c:v>26925.5</c:v>
                </c:pt>
                <c:pt idx="11">
                  <c:v>26815.6</c:v>
                </c:pt>
                <c:pt idx="12">
                  <c:v>26156.2</c:v>
                </c:pt>
                <c:pt idx="13">
                  <c:v>25386.9</c:v>
                </c:pt>
                <c:pt idx="14">
                  <c:v>26815.6</c:v>
                </c:pt>
                <c:pt idx="15">
                  <c:v>26046.3</c:v>
                </c:pt>
                <c:pt idx="16">
                  <c:v>24178.0</c:v>
                </c:pt>
                <c:pt idx="17">
                  <c:v>25277.0</c:v>
                </c:pt>
                <c:pt idx="18">
                  <c:v>26815.6</c:v>
                </c:pt>
                <c:pt idx="19">
                  <c:v>26156.2</c:v>
                </c:pt>
                <c:pt idx="20">
                  <c:v>25826.5</c:v>
                </c:pt>
                <c:pt idx="21">
                  <c:v>24178.0</c:v>
                </c:pt>
                <c:pt idx="22">
                  <c:v>21870.1</c:v>
                </c:pt>
                <c:pt idx="23">
                  <c:v>19562.2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'Nov2011'!$AH$5</c:f>
              <c:strCache>
                <c:ptCount val="1"/>
                <c:pt idx="0">
                  <c:v>1/Dez/2011</c:v>
                </c:pt>
              </c:strCache>
            </c:strRef>
          </c:tx>
          <c:val>
            <c:numRef>
              <c:f>'Nov2011'!$AH$7:$AH$30</c:f>
            </c:numRef>
          </c:val>
          <c:smooth val="0"/>
        </c:ser>
        <c:ser>
          <c:idx val="25"/>
          <c:order val="25"/>
          <c:tx>
            <c:strRef>
              <c:f>'Nov2011'!$AI$5</c:f>
              <c:strCache>
                <c:ptCount val="1"/>
                <c:pt idx="0">
                  <c:v>2/Dez/2011</c:v>
                </c:pt>
              </c:strCache>
            </c:strRef>
          </c:tx>
          <c:val>
            <c:numRef>
              <c:f>'Nov2011'!$AI$7:$AI$30</c:f>
            </c:numRef>
          </c:val>
          <c:smooth val="0"/>
        </c:ser>
        <c:ser>
          <c:idx val="26"/>
          <c:order val="26"/>
          <c:tx>
            <c:strRef>
              <c:f>'Nov2011'!$AL$5</c:f>
              <c:strCache>
                <c:ptCount val="1"/>
                <c:pt idx="0">
                  <c:v>5/Dez/2011</c:v>
                </c:pt>
              </c:strCache>
            </c:strRef>
          </c:tx>
          <c:val>
            <c:numRef>
              <c:f>'Nov2011'!$AL$7:$AL$30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5573000"/>
        <c:axId val="-2065570360"/>
      </c:lineChart>
      <c:catAx>
        <c:axId val="-2065573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65570360"/>
        <c:crosses val="autoZero"/>
        <c:auto val="1"/>
        <c:lblAlgn val="ctr"/>
        <c:lblOffset val="100"/>
        <c:noMultiLvlLbl val="0"/>
      </c:catAx>
      <c:valAx>
        <c:axId val="-20655703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55730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4" footer="0.314960620000004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-SABADOS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8"/>
          <c:order val="0"/>
          <c:tx>
            <c:strRef>
              <c:f>'Nov2011'!$H$5</c:f>
              <c:strCache>
                <c:ptCount val="1"/>
                <c:pt idx="0">
                  <c:v>5/Nov/2011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'Nov2011'!$H$7:$H$30</c:f>
              <c:numCache>
                <c:formatCode>#,##0</c:formatCode>
                <c:ptCount val="24"/>
                <c:pt idx="0">
                  <c:v>16704.8</c:v>
                </c:pt>
                <c:pt idx="1">
                  <c:v>16485.0</c:v>
                </c:pt>
                <c:pt idx="2">
                  <c:v>15825.6</c:v>
                </c:pt>
                <c:pt idx="3">
                  <c:v>15935.5</c:v>
                </c:pt>
                <c:pt idx="4">
                  <c:v>16045.4</c:v>
                </c:pt>
                <c:pt idx="5">
                  <c:v>17034.5</c:v>
                </c:pt>
                <c:pt idx="6">
                  <c:v>18463.2</c:v>
                </c:pt>
                <c:pt idx="7">
                  <c:v>21320.6</c:v>
                </c:pt>
                <c:pt idx="8">
                  <c:v>24617.6</c:v>
                </c:pt>
                <c:pt idx="9">
                  <c:v>24837.4</c:v>
                </c:pt>
                <c:pt idx="10">
                  <c:v>25277.0</c:v>
                </c:pt>
                <c:pt idx="11">
                  <c:v>25826.5</c:v>
                </c:pt>
                <c:pt idx="12">
                  <c:v>24287.9</c:v>
                </c:pt>
                <c:pt idx="13">
                  <c:v>24507.7</c:v>
                </c:pt>
                <c:pt idx="14">
                  <c:v>24507.7</c:v>
                </c:pt>
                <c:pt idx="15">
                  <c:v>24287.9</c:v>
                </c:pt>
                <c:pt idx="16">
                  <c:v>25496.8</c:v>
                </c:pt>
                <c:pt idx="17">
                  <c:v>23079.0</c:v>
                </c:pt>
                <c:pt idx="18">
                  <c:v>25496.8</c:v>
                </c:pt>
                <c:pt idx="19">
                  <c:v>25057.2</c:v>
                </c:pt>
                <c:pt idx="20">
                  <c:v>24068.1</c:v>
                </c:pt>
                <c:pt idx="21">
                  <c:v>23079.0</c:v>
                </c:pt>
                <c:pt idx="22">
                  <c:v>20331.5</c:v>
                </c:pt>
                <c:pt idx="23">
                  <c:v>18463.2</c:v>
                </c:pt>
              </c:numCache>
            </c:numRef>
          </c:val>
          <c:smooth val="0"/>
        </c:ser>
        <c:ser>
          <c:idx val="19"/>
          <c:order val="1"/>
          <c:tx>
            <c:strRef>
              <c:f>'Nov2011'!$O$5</c:f>
              <c:strCache>
                <c:ptCount val="1"/>
                <c:pt idx="0">
                  <c:v>12/Nov/2011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'Nov2011'!$O$7:$O$30</c:f>
              <c:numCache>
                <c:formatCode>#,##0</c:formatCode>
                <c:ptCount val="24"/>
                <c:pt idx="0">
                  <c:v>17474.1</c:v>
                </c:pt>
                <c:pt idx="1">
                  <c:v>17034.5</c:v>
                </c:pt>
                <c:pt idx="2">
                  <c:v>16814.7</c:v>
                </c:pt>
                <c:pt idx="3">
                  <c:v>16704.8</c:v>
                </c:pt>
                <c:pt idx="4">
                  <c:v>16485.0</c:v>
                </c:pt>
                <c:pt idx="5">
                  <c:v>17364.2</c:v>
                </c:pt>
                <c:pt idx="6">
                  <c:v>19342.4</c:v>
                </c:pt>
                <c:pt idx="7">
                  <c:v>20441.4</c:v>
                </c:pt>
                <c:pt idx="8">
                  <c:v>25606.7</c:v>
                </c:pt>
                <c:pt idx="9">
                  <c:v>25496.8</c:v>
                </c:pt>
                <c:pt idx="10">
                  <c:v>24837.4</c:v>
                </c:pt>
                <c:pt idx="11">
                  <c:v>26046.3</c:v>
                </c:pt>
                <c:pt idx="12">
                  <c:v>25167.1</c:v>
                </c:pt>
                <c:pt idx="13">
                  <c:v>24178.0</c:v>
                </c:pt>
                <c:pt idx="14">
                  <c:v>24397.8</c:v>
                </c:pt>
                <c:pt idx="15">
                  <c:v>24287.9</c:v>
                </c:pt>
                <c:pt idx="16">
                  <c:v>23408.7</c:v>
                </c:pt>
                <c:pt idx="17">
                  <c:v>23628.5</c:v>
                </c:pt>
                <c:pt idx="18">
                  <c:v>25716.6</c:v>
                </c:pt>
                <c:pt idx="19">
                  <c:v>24727.5</c:v>
                </c:pt>
                <c:pt idx="20">
                  <c:v>24178.0</c:v>
                </c:pt>
                <c:pt idx="21">
                  <c:v>24287.9</c:v>
                </c:pt>
                <c:pt idx="22">
                  <c:v>22419.6</c:v>
                </c:pt>
                <c:pt idx="23">
                  <c:v>19122.6</c:v>
                </c:pt>
              </c:numCache>
            </c:numRef>
          </c:val>
          <c:smooth val="0"/>
        </c:ser>
        <c:ser>
          <c:idx val="20"/>
          <c:order val="2"/>
          <c:tx>
            <c:strRef>
              <c:f>'Nov2011'!$V$5</c:f>
              <c:strCache>
                <c:ptCount val="1"/>
                <c:pt idx="0">
                  <c:v>19/Nov/2011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'Nov2011'!$V$7:$V$30</c:f>
              <c:numCache>
                <c:formatCode>#,##0</c:formatCode>
                <c:ptCount val="24"/>
                <c:pt idx="0">
                  <c:v>16594.9</c:v>
                </c:pt>
                <c:pt idx="1">
                  <c:v>15825.6</c:v>
                </c:pt>
                <c:pt idx="2">
                  <c:v>15715.7</c:v>
                </c:pt>
                <c:pt idx="3">
                  <c:v>15605.8</c:v>
                </c:pt>
                <c:pt idx="4">
                  <c:v>15495.9</c:v>
                </c:pt>
                <c:pt idx="5">
                  <c:v>16375.1</c:v>
                </c:pt>
                <c:pt idx="6">
                  <c:v>18573.1</c:v>
                </c:pt>
                <c:pt idx="7">
                  <c:v>20661.2</c:v>
                </c:pt>
                <c:pt idx="8">
                  <c:v>24287.9</c:v>
                </c:pt>
                <c:pt idx="9">
                  <c:v>25167.1</c:v>
                </c:pt>
                <c:pt idx="10">
                  <c:v>25496.8</c:v>
                </c:pt>
                <c:pt idx="11">
                  <c:v>25936.4</c:v>
                </c:pt>
                <c:pt idx="12">
                  <c:v>25277.0</c:v>
                </c:pt>
                <c:pt idx="13">
                  <c:v>25167.1</c:v>
                </c:pt>
                <c:pt idx="14">
                  <c:v>25167.1</c:v>
                </c:pt>
                <c:pt idx="15">
                  <c:v>24947.3</c:v>
                </c:pt>
                <c:pt idx="16">
                  <c:v>23958.2</c:v>
                </c:pt>
                <c:pt idx="17">
                  <c:v>22969.1</c:v>
                </c:pt>
                <c:pt idx="18">
                  <c:v>26595.8</c:v>
                </c:pt>
                <c:pt idx="19">
                  <c:v>26156.2</c:v>
                </c:pt>
                <c:pt idx="20">
                  <c:v>25277.0</c:v>
                </c:pt>
                <c:pt idx="21">
                  <c:v>24178.0</c:v>
                </c:pt>
                <c:pt idx="22">
                  <c:v>21100.8</c:v>
                </c:pt>
                <c:pt idx="23">
                  <c:v>18902.8</c:v>
                </c:pt>
              </c:numCache>
            </c:numRef>
          </c:val>
          <c:smooth val="0"/>
        </c:ser>
        <c:ser>
          <c:idx val="21"/>
          <c:order val="3"/>
          <c:tx>
            <c:strRef>
              <c:f>'Nov2011'!$AC$5</c:f>
              <c:strCache>
                <c:ptCount val="1"/>
                <c:pt idx="0">
                  <c:v>26/Nov/2011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'Nov2011'!$AC$7:$AC$30</c:f>
              <c:numCache>
                <c:formatCode>#,##0</c:formatCode>
                <c:ptCount val="24"/>
                <c:pt idx="0">
                  <c:v>17034.5</c:v>
                </c:pt>
                <c:pt idx="1">
                  <c:v>16375.1</c:v>
                </c:pt>
                <c:pt idx="2">
                  <c:v>16155.3</c:v>
                </c:pt>
                <c:pt idx="3">
                  <c:v>15495.9</c:v>
                </c:pt>
                <c:pt idx="4">
                  <c:v>15605.8</c:v>
                </c:pt>
                <c:pt idx="5">
                  <c:v>16485.0</c:v>
                </c:pt>
                <c:pt idx="6">
                  <c:v>17803.8</c:v>
                </c:pt>
                <c:pt idx="7">
                  <c:v>20551.3</c:v>
                </c:pt>
                <c:pt idx="8">
                  <c:v>25496.8</c:v>
                </c:pt>
                <c:pt idx="9">
                  <c:v>24947.3</c:v>
                </c:pt>
                <c:pt idx="10">
                  <c:v>24617.6</c:v>
                </c:pt>
                <c:pt idx="11">
                  <c:v>26046.3</c:v>
                </c:pt>
                <c:pt idx="12">
                  <c:v>24178.0</c:v>
                </c:pt>
                <c:pt idx="13">
                  <c:v>23518.6</c:v>
                </c:pt>
                <c:pt idx="14">
                  <c:v>25277.0</c:v>
                </c:pt>
                <c:pt idx="15">
                  <c:v>23408.7</c:v>
                </c:pt>
                <c:pt idx="16">
                  <c:v>23079.0</c:v>
                </c:pt>
                <c:pt idx="17">
                  <c:v>22529.5</c:v>
                </c:pt>
                <c:pt idx="18">
                  <c:v>23079.0</c:v>
                </c:pt>
                <c:pt idx="19">
                  <c:v>23848.3</c:v>
                </c:pt>
                <c:pt idx="20">
                  <c:v>25716.6</c:v>
                </c:pt>
                <c:pt idx="21">
                  <c:v>24397.8</c:v>
                </c:pt>
                <c:pt idx="22">
                  <c:v>20551.3</c:v>
                </c:pt>
                <c:pt idx="23">
                  <c:v>19232.5</c:v>
                </c:pt>
              </c:numCache>
            </c:numRef>
          </c:val>
          <c:smooth val="0"/>
        </c:ser>
        <c:ser>
          <c:idx val="22"/>
          <c:order val="4"/>
          <c:tx>
            <c:strRef>
              <c:f>'Nov2011'!$AQ$4:$AQ$5</c:f>
              <c:strCache>
                <c:ptCount val="1"/>
                <c:pt idx="0">
                  <c:v>Máxima Sabads</c:v>
                </c:pt>
              </c:strCache>
            </c:strRef>
          </c:tx>
          <c:val>
            <c:numRef>
              <c:f>'Nov2011'!$AQ$7:$AQ$30</c:f>
              <c:numCache>
                <c:formatCode>#,##0</c:formatCode>
                <c:ptCount val="24"/>
                <c:pt idx="0">
                  <c:v>17474.1</c:v>
                </c:pt>
                <c:pt idx="1">
                  <c:v>17034.5</c:v>
                </c:pt>
                <c:pt idx="2">
                  <c:v>16814.7</c:v>
                </c:pt>
                <c:pt idx="3">
                  <c:v>16704.8</c:v>
                </c:pt>
                <c:pt idx="4">
                  <c:v>16485.0</c:v>
                </c:pt>
                <c:pt idx="5">
                  <c:v>17364.2</c:v>
                </c:pt>
                <c:pt idx="6">
                  <c:v>19342.4</c:v>
                </c:pt>
                <c:pt idx="7">
                  <c:v>21320.6</c:v>
                </c:pt>
                <c:pt idx="8">
                  <c:v>25606.7</c:v>
                </c:pt>
                <c:pt idx="9">
                  <c:v>25496.8</c:v>
                </c:pt>
                <c:pt idx="10">
                  <c:v>25496.8</c:v>
                </c:pt>
                <c:pt idx="11">
                  <c:v>26046.3</c:v>
                </c:pt>
                <c:pt idx="12">
                  <c:v>25277.0</c:v>
                </c:pt>
                <c:pt idx="13">
                  <c:v>25167.1</c:v>
                </c:pt>
                <c:pt idx="14">
                  <c:v>25277.0</c:v>
                </c:pt>
                <c:pt idx="15">
                  <c:v>24947.3</c:v>
                </c:pt>
                <c:pt idx="16">
                  <c:v>25496.8</c:v>
                </c:pt>
                <c:pt idx="17">
                  <c:v>23628.5</c:v>
                </c:pt>
                <c:pt idx="18">
                  <c:v>26595.8</c:v>
                </c:pt>
                <c:pt idx="19">
                  <c:v>26156.2</c:v>
                </c:pt>
                <c:pt idx="20">
                  <c:v>25716.6</c:v>
                </c:pt>
                <c:pt idx="21">
                  <c:v>24397.8</c:v>
                </c:pt>
                <c:pt idx="22">
                  <c:v>22419.6</c:v>
                </c:pt>
                <c:pt idx="23">
                  <c:v>19232.5</c:v>
                </c:pt>
              </c:numCache>
            </c:numRef>
          </c:val>
          <c:smooth val="0"/>
        </c:ser>
        <c:ser>
          <c:idx val="0"/>
          <c:order val="5"/>
          <c:tx>
            <c:strRef>
              <c:f>'Nov2011'!$AJ$5</c:f>
              <c:strCache>
                <c:ptCount val="1"/>
                <c:pt idx="0">
                  <c:v>3/Dez/2011</c:v>
                </c:pt>
              </c:strCache>
            </c:strRef>
          </c:tx>
          <c:val>
            <c:numRef>
              <c:f>'Nov2011'!$AJ$7:$AJ$30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5588952"/>
        <c:axId val="-2065585752"/>
      </c:lineChart>
      <c:catAx>
        <c:axId val="-2065588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65585752"/>
        <c:crosses val="autoZero"/>
        <c:auto val="1"/>
        <c:lblAlgn val="ctr"/>
        <c:lblOffset val="100"/>
        <c:noMultiLvlLbl val="0"/>
      </c:catAx>
      <c:valAx>
        <c:axId val="-20655857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5588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4" footer="0.314960620000004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-DOMINGOS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'Nov2011'!$B$5</c:f>
              <c:strCache>
                <c:ptCount val="1"/>
              </c:strCache>
            </c:strRef>
          </c:tx>
          <c:val>
            <c:numRef>
              <c:f>'Nov2011'!$B$7:$B$30</c:f>
            </c:numRef>
          </c:val>
          <c:smooth val="0"/>
        </c:ser>
        <c:ser>
          <c:idx val="18"/>
          <c:order val="1"/>
          <c:tx>
            <c:strRef>
              <c:f>'Nov2011'!$I$5</c:f>
              <c:strCache>
                <c:ptCount val="1"/>
                <c:pt idx="0">
                  <c:v>6/Nov/2011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'Nov2011'!$I$7:$I$30</c:f>
              <c:numCache>
                <c:formatCode>#,##0</c:formatCode>
                <c:ptCount val="24"/>
                <c:pt idx="0">
                  <c:v>17144.4</c:v>
                </c:pt>
                <c:pt idx="1">
                  <c:v>16265.2</c:v>
                </c:pt>
                <c:pt idx="2">
                  <c:v>15825.6</c:v>
                </c:pt>
                <c:pt idx="3">
                  <c:v>15825.6</c:v>
                </c:pt>
                <c:pt idx="4">
                  <c:v>15825.6</c:v>
                </c:pt>
                <c:pt idx="5">
                  <c:v>15825.6</c:v>
                </c:pt>
                <c:pt idx="6">
                  <c:v>16485.0</c:v>
                </c:pt>
                <c:pt idx="7">
                  <c:v>17584.0</c:v>
                </c:pt>
                <c:pt idx="8">
                  <c:v>19562.2</c:v>
                </c:pt>
                <c:pt idx="9">
                  <c:v>19782.0</c:v>
                </c:pt>
                <c:pt idx="10">
                  <c:v>20551.3</c:v>
                </c:pt>
                <c:pt idx="11">
                  <c:v>21100.8</c:v>
                </c:pt>
                <c:pt idx="12">
                  <c:v>21320.6</c:v>
                </c:pt>
                <c:pt idx="13">
                  <c:v>20551.3</c:v>
                </c:pt>
                <c:pt idx="14">
                  <c:v>19562.2</c:v>
                </c:pt>
                <c:pt idx="15">
                  <c:v>19672.1</c:v>
                </c:pt>
                <c:pt idx="16">
                  <c:v>19562.2</c:v>
                </c:pt>
                <c:pt idx="17">
                  <c:v>20001.8</c:v>
                </c:pt>
                <c:pt idx="18">
                  <c:v>23848.3</c:v>
                </c:pt>
                <c:pt idx="19">
                  <c:v>23958.2</c:v>
                </c:pt>
                <c:pt idx="20">
                  <c:v>23298.8</c:v>
                </c:pt>
                <c:pt idx="21">
                  <c:v>21980.0</c:v>
                </c:pt>
                <c:pt idx="22">
                  <c:v>20331.5</c:v>
                </c:pt>
                <c:pt idx="23">
                  <c:v>20001.8</c:v>
                </c:pt>
              </c:numCache>
            </c:numRef>
          </c:val>
          <c:smooth val="0"/>
        </c:ser>
        <c:ser>
          <c:idx val="19"/>
          <c:order val="2"/>
          <c:tx>
            <c:strRef>
              <c:f>'Nov2011'!$P$5</c:f>
              <c:strCache>
                <c:ptCount val="1"/>
                <c:pt idx="0">
                  <c:v>13/Nov/2011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'Nov2011'!$P$7:$P$30</c:f>
              <c:numCache>
                <c:formatCode>#,##0</c:formatCode>
                <c:ptCount val="24"/>
                <c:pt idx="0">
                  <c:v>17803.8</c:v>
                </c:pt>
                <c:pt idx="1">
                  <c:v>17144.4</c:v>
                </c:pt>
                <c:pt idx="2">
                  <c:v>16704.8</c:v>
                </c:pt>
                <c:pt idx="3">
                  <c:v>16375.1</c:v>
                </c:pt>
                <c:pt idx="4">
                  <c:v>16265.2</c:v>
                </c:pt>
                <c:pt idx="5">
                  <c:v>16375.1</c:v>
                </c:pt>
                <c:pt idx="6">
                  <c:v>16704.8</c:v>
                </c:pt>
                <c:pt idx="7">
                  <c:v>17913.7</c:v>
                </c:pt>
                <c:pt idx="8">
                  <c:v>20221.6</c:v>
                </c:pt>
                <c:pt idx="9">
                  <c:v>21100.8</c:v>
                </c:pt>
                <c:pt idx="10">
                  <c:v>21650.3</c:v>
                </c:pt>
                <c:pt idx="11">
                  <c:v>21540.4</c:v>
                </c:pt>
                <c:pt idx="12">
                  <c:v>19672.1</c:v>
                </c:pt>
                <c:pt idx="13">
                  <c:v>20771.1</c:v>
                </c:pt>
                <c:pt idx="14">
                  <c:v>18133.5</c:v>
                </c:pt>
                <c:pt idx="15">
                  <c:v>19562.2</c:v>
                </c:pt>
                <c:pt idx="16">
                  <c:v>19342.4</c:v>
                </c:pt>
                <c:pt idx="17">
                  <c:v>20331.5</c:v>
                </c:pt>
                <c:pt idx="18">
                  <c:v>23958.2</c:v>
                </c:pt>
                <c:pt idx="19">
                  <c:v>24068.1</c:v>
                </c:pt>
                <c:pt idx="20">
                  <c:v>24507.7</c:v>
                </c:pt>
                <c:pt idx="21">
                  <c:v>22419.6</c:v>
                </c:pt>
                <c:pt idx="22">
                  <c:v>21760.2</c:v>
                </c:pt>
                <c:pt idx="23">
                  <c:v>18573.1</c:v>
                </c:pt>
              </c:numCache>
            </c:numRef>
          </c:val>
          <c:smooth val="0"/>
        </c:ser>
        <c:ser>
          <c:idx val="20"/>
          <c:order val="3"/>
          <c:tx>
            <c:strRef>
              <c:f>'Nov2011'!$W$5</c:f>
              <c:strCache>
                <c:ptCount val="1"/>
                <c:pt idx="0">
                  <c:v>20/Nov/2011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'Nov2011'!$W$7:$W$30</c:f>
              <c:numCache>
                <c:formatCode>#,##0</c:formatCode>
                <c:ptCount val="24"/>
                <c:pt idx="0">
                  <c:v>17254.3</c:v>
                </c:pt>
                <c:pt idx="1">
                  <c:v>16704.8</c:v>
                </c:pt>
                <c:pt idx="2">
                  <c:v>16045.4</c:v>
                </c:pt>
                <c:pt idx="3">
                  <c:v>15715.7</c:v>
                </c:pt>
                <c:pt idx="4">
                  <c:v>16045.4</c:v>
                </c:pt>
                <c:pt idx="5">
                  <c:v>16045.4</c:v>
                </c:pt>
                <c:pt idx="6">
                  <c:v>16924.6</c:v>
                </c:pt>
                <c:pt idx="7">
                  <c:v>18133.5</c:v>
                </c:pt>
                <c:pt idx="8">
                  <c:v>19452.3</c:v>
                </c:pt>
                <c:pt idx="9">
                  <c:v>20771.1</c:v>
                </c:pt>
                <c:pt idx="10">
                  <c:v>21430.5</c:v>
                </c:pt>
                <c:pt idx="11">
                  <c:v>21320.6</c:v>
                </c:pt>
                <c:pt idx="12">
                  <c:v>21210.7</c:v>
                </c:pt>
                <c:pt idx="13">
                  <c:v>20551.3</c:v>
                </c:pt>
                <c:pt idx="14">
                  <c:v>20441.4</c:v>
                </c:pt>
                <c:pt idx="15">
                  <c:v>20221.6</c:v>
                </c:pt>
                <c:pt idx="16">
                  <c:v>19562.2</c:v>
                </c:pt>
                <c:pt idx="17">
                  <c:v>20111.7</c:v>
                </c:pt>
                <c:pt idx="18">
                  <c:v>24068.1</c:v>
                </c:pt>
                <c:pt idx="19">
                  <c:v>24287.9</c:v>
                </c:pt>
                <c:pt idx="20">
                  <c:v>23848.3</c:v>
                </c:pt>
                <c:pt idx="21">
                  <c:v>22309.7</c:v>
                </c:pt>
                <c:pt idx="22">
                  <c:v>20551.3</c:v>
                </c:pt>
                <c:pt idx="23">
                  <c:v>17474.1</c:v>
                </c:pt>
              </c:numCache>
            </c:numRef>
          </c:val>
          <c:smooth val="0"/>
        </c:ser>
        <c:ser>
          <c:idx val="21"/>
          <c:order val="4"/>
          <c:tx>
            <c:strRef>
              <c:f>'Nov2011'!$AD$5</c:f>
              <c:strCache>
                <c:ptCount val="1"/>
                <c:pt idx="0">
                  <c:v>27/Nov/2011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'Nov2011'!$AD$7:$AD$30</c:f>
              <c:numCache>
                <c:formatCode>#,##0</c:formatCode>
                <c:ptCount val="24"/>
                <c:pt idx="0">
                  <c:v>17913.7</c:v>
                </c:pt>
                <c:pt idx="1">
                  <c:v>16485.0</c:v>
                </c:pt>
                <c:pt idx="2">
                  <c:v>16045.4</c:v>
                </c:pt>
                <c:pt idx="3">
                  <c:v>15495.9</c:v>
                </c:pt>
                <c:pt idx="4">
                  <c:v>15495.9</c:v>
                </c:pt>
                <c:pt idx="5">
                  <c:v>16045.4</c:v>
                </c:pt>
                <c:pt idx="6">
                  <c:v>16924.6</c:v>
                </c:pt>
                <c:pt idx="7">
                  <c:v>17913.7</c:v>
                </c:pt>
                <c:pt idx="8">
                  <c:v>19562.2</c:v>
                </c:pt>
                <c:pt idx="9">
                  <c:v>20441.4</c:v>
                </c:pt>
                <c:pt idx="10">
                  <c:v>20990.9</c:v>
                </c:pt>
                <c:pt idx="11">
                  <c:v>22199.8</c:v>
                </c:pt>
                <c:pt idx="12">
                  <c:v>18243.4</c:v>
                </c:pt>
                <c:pt idx="13">
                  <c:v>21320.6</c:v>
                </c:pt>
                <c:pt idx="14">
                  <c:v>20771.1</c:v>
                </c:pt>
                <c:pt idx="15">
                  <c:v>20001.8</c:v>
                </c:pt>
                <c:pt idx="16">
                  <c:v>19782.0</c:v>
                </c:pt>
                <c:pt idx="17">
                  <c:v>21320.6</c:v>
                </c:pt>
                <c:pt idx="18">
                  <c:v>24287.9</c:v>
                </c:pt>
                <c:pt idx="19">
                  <c:v>24397.8</c:v>
                </c:pt>
                <c:pt idx="20">
                  <c:v>23628.5</c:v>
                </c:pt>
                <c:pt idx="21">
                  <c:v>22199.8</c:v>
                </c:pt>
                <c:pt idx="22">
                  <c:v>20221.6</c:v>
                </c:pt>
                <c:pt idx="23">
                  <c:v>19122.6</c:v>
                </c:pt>
              </c:numCache>
            </c:numRef>
          </c:val>
          <c:smooth val="0"/>
        </c:ser>
        <c:ser>
          <c:idx val="22"/>
          <c:order val="5"/>
          <c:tx>
            <c:strRef>
              <c:f>'Nov2011'!$AR$4:$AR$5</c:f>
              <c:strCache>
                <c:ptCount val="1"/>
                <c:pt idx="0">
                  <c:v>Máxima Domingos</c:v>
                </c:pt>
              </c:strCache>
            </c:strRef>
          </c:tx>
          <c:val>
            <c:numRef>
              <c:f>'Nov2011'!$AR$7:$AR$30</c:f>
              <c:numCache>
                <c:formatCode>#,##0</c:formatCode>
                <c:ptCount val="24"/>
                <c:pt idx="0">
                  <c:v>17913.7</c:v>
                </c:pt>
                <c:pt idx="1">
                  <c:v>17144.4</c:v>
                </c:pt>
                <c:pt idx="2">
                  <c:v>16704.8</c:v>
                </c:pt>
                <c:pt idx="3">
                  <c:v>16375.1</c:v>
                </c:pt>
                <c:pt idx="4">
                  <c:v>16265.2</c:v>
                </c:pt>
                <c:pt idx="5">
                  <c:v>16375.1</c:v>
                </c:pt>
                <c:pt idx="6">
                  <c:v>16924.6</c:v>
                </c:pt>
                <c:pt idx="7">
                  <c:v>18133.5</c:v>
                </c:pt>
                <c:pt idx="8">
                  <c:v>20221.6</c:v>
                </c:pt>
                <c:pt idx="9">
                  <c:v>21100.8</c:v>
                </c:pt>
                <c:pt idx="10">
                  <c:v>21650.3</c:v>
                </c:pt>
                <c:pt idx="11">
                  <c:v>22199.8</c:v>
                </c:pt>
                <c:pt idx="12">
                  <c:v>21320.6</c:v>
                </c:pt>
                <c:pt idx="13">
                  <c:v>21320.6</c:v>
                </c:pt>
                <c:pt idx="14">
                  <c:v>20771.1</c:v>
                </c:pt>
                <c:pt idx="15">
                  <c:v>20221.6</c:v>
                </c:pt>
                <c:pt idx="16">
                  <c:v>19782.0</c:v>
                </c:pt>
                <c:pt idx="17">
                  <c:v>21320.6</c:v>
                </c:pt>
                <c:pt idx="18">
                  <c:v>24287.9</c:v>
                </c:pt>
                <c:pt idx="19">
                  <c:v>24397.8</c:v>
                </c:pt>
                <c:pt idx="20">
                  <c:v>24507.7</c:v>
                </c:pt>
                <c:pt idx="21">
                  <c:v>22419.6</c:v>
                </c:pt>
                <c:pt idx="22">
                  <c:v>21760.2</c:v>
                </c:pt>
                <c:pt idx="23">
                  <c:v>20001.8</c:v>
                </c:pt>
              </c:numCache>
            </c:numRef>
          </c:val>
          <c:smooth val="0"/>
        </c:ser>
        <c:ser>
          <c:idx val="1"/>
          <c:order val="6"/>
          <c:tx>
            <c:strRef>
              <c:f>'Nov2011'!$AK$5</c:f>
              <c:strCache>
                <c:ptCount val="1"/>
                <c:pt idx="0">
                  <c:v>4/Dez/2011</c:v>
                </c:pt>
              </c:strCache>
            </c:strRef>
          </c:tx>
          <c:val>
            <c:numRef>
              <c:f>'Nov2011'!$AK$7:$AK$30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5608280"/>
        <c:axId val="-2065605240"/>
      </c:lineChart>
      <c:catAx>
        <c:axId val="-2065608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65605240"/>
        <c:crosses val="autoZero"/>
        <c:auto val="1"/>
        <c:lblAlgn val="ctr"/>
        <c:lblOffset val="100"/>
        <c:noMultiLvlLbl val="0"/>
      </c:catAx>
      <c:valAx>
        <c:axId val="-20656052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0656082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4" footer="0.314960620000004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Diagrama de Carga- DIAS DE SEMANA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'Nov2011'!$C$5</c:f>
              <c:strCache>
                <c:ptCount val="1"/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'Nov2011'!$C$7:$C$30</c:f>
            </c:numRef>
          </c:val>
          <c:smooth val="0"/>
        </c:ser>
        <c:ser>
          <c:idx val="2"/>
          <c:order val="1"/>
          <c:tx>
            <c:strRef>
              <c:f>'Nov2011'!$E$5</c:f>
              <c:strCache>
                <c:ptCount val="1"/>
                <c:pt idx="0">
                  <c:v>2/Nov/2011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'Nov2011'!$E$7:$E$30</c:f>
              <c:numCache>
                <c:formatCode>#,##0</c:formatCode>
                <c:ptCount val="24"/>
                <c:pt idx="0">
                  <c:v>16594.9</c:v>
                </c:pt>
                <c:pt idx="1">
                  <c:v>16045.4</c:v>
                </c:pt>
                <c:pt idx="2">
                  <c:v>15715.7</c:v>
                </c:pt>
                <c:pt idx="3">
                  <c:v>15715.7</c:v>
                </c:pt>
                <c:pt idx="4">
                  <c:v>15495.9</c:v>
                </c:pt>
                <c:pt idx="5">
                  <c:v>16265.2</c:v>
                </c:pt>
                <c:pt idx="6">
                  <c:v>17803.8</c:v>
                </c:pt>
                <c:pt idx="7">
                  <c:v>21100.8</c:v>
                </c:pt>
                <c:pt idx="8">
                  <c:v>18737.95</c:v>
                </c:pt>
                <c:pt idx="9">
                  <c:v>25167.1</c:v>
                </c:pt>
                <c:pt idx="10">
                  <c:v>26156.2</c:v>
                </c:pt>
                <c:pt idx="11">
                  <c:v>26046.3</c:v>
                </c:pt>
                <c:pt idx="12">
                  <c:v>25386.9</c:v>
                </c:pt>
                <c:pt idx="13">
                  <c:v>25386.9</c:v>
                </c:pt>
                <c:pt idx="14">
                  <c:v>24727.5</c:v>
                </c:pt>
                <c:pt idx="15">
                  <c:v>23518.6</c:v>
                </c:pt>
                <c:pt idx="16">
                  <c:v>23188.9</c:v>
                </c:pt>
                <c:pt idx="17">
                  <c:v>22859.2</c:v>
                </c:pt>
                <c:pt idx="18">
                  <c:v>25716.6</c:v>
                </c:pt>
                <c:pt idx="19">
                  <c:v>25277.0</c:v>
                </c:pt>
                <c:pt idx="20">
                  <c:v>24397.8</c:v>
                </c:pt>
                <c:pt idx="21">
                  <c:v>22859.2</c:v>
                </c:pt>
                <c:pt idx="22">
                  <c:v>20001.8</c:v>
                </c:pt>
                <c:pt idx="23">
                  <c:v>18463.2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'Nov2011'!$F$5</c:f>
              <c:strCache>
                <c:ptCount val="1"/>
                <c:pt idx="0">
                  <c:v>3/Nov/2011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'Nov2011'!$F$7:$F$30</c:f>
              <c:numCache>
                <c:formatCode>#,##0</c:formatCode>
                <c:ptCount val="24"/>
                <c:pt idx="0">
                  <c:v>16814.7</c:v>
                </c:pt>
                <c:pt idx="1">
                  <c:v>16045.4</c:v>
                </c:pt>
                <c:pt idx="2">
                  <c:v>15935.5</c:v>
                </c:pt>
                <c:pt idx="3">
                  <c:v>15935.5</c:v>
                </c:pt>
                <c:pt idx="4">
                  <c:v>15495.9</c:v>
                </c:pt>
                <c:pt idx="5">
                  <c:v>16045.4</c:v>
                </c:pt>
                <c:pt idx="6">
                  <c:v>17803.8</c:v>
                </c:pt>
                <c:pt idx="7">
                  <c:v>19891.9</c:v>
                </c:pt>
                <c:pt idx="8">
                  <c:v>23628.5</c:v>
                </c:pt>
                <c:pt idx="9">
                  <c:v>23738.4</c:v>
                </c:pt>
                <c:pt idx="10">
                  <c:v>24232.95</c:v>
                </c:pt>
                <c:pt idx="11">
                  <c:v>24287.9</c:v>
                </c:pt>
                <c:pt idx="12">
                  <c:v>24947.3</c:v>
                </c:pt>
                <c:pt idx="13">
                  <c:v>24837.4</c:v>
                </c:pt>
                <c:pt idx="14">
                  <c:v>23408.7</c:v>
                </c:pt>
                <c:pt idx="15">
                  <c:v>23738.4</c:v>
                </c:pt>
                <c:pt idx="16">
                  <c:v>24178.0</c:v>
                </c:pt>
                <c:pt idx="17">
                  <c:v>22639.4</c:v>
                </c:pt>
                <c:pt idx="18">
                  <c:v>25277.0</c:v>
                </c:pt>
                <c:pt idx="19">
                  <c:v>25057.2</c:v>
                </c:pt>
                <c:pt idx="20">
                  <c:v>25057.2</c:v>
                </c:pt>
                <c:pt idx="21">
                  <c:v>23958.2</c:v>
                </c:pt>
                <c:pt idx="22">
                  <c:v>20661.2</c:v>
                </c:pt>
                <c:pt idx="23">
                  <c:v>18463.2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'Nov2011'!$J$5</c:f>
              <c:strCache>
                <c:ptCount val="1"/>
                <c:pt idx="0">
                  <c:v>7/Nov/2011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'Nov2011'!$J$7:$J$30</c:f>
              <c:numCache>
                <c:formatCode>#,##0</c:formatCode>
                <c:ptCount val="24"/>
                <c:pt idx="0">
                  <c:v>17144.4</c:v>
                </c:pt>
                <c:pt idx="1">
                  <c:v>16704.8</c:v>
                </c:pt>
                <c:pt idx="2">
                  <c:v>16265.2</c:v>
                </c:pt>
                <c:pt idx="3">
                  <c:v>16045.4</c:v>
                </c:pt>
                <c:pt idx="4">
                  <c:v>15715.7</c:v>
                </c:pt>
                <c:pt idx="5">
                  <c:v>15056.3</c:v>
                </c:pt>
                <c:pt idx="6">
                  <c:v>15276.1</c:v>
                </c:pt>
                <c:pt idx="7">
                  <c:v>16155.3</c:v>
                </c:pt>
                <c:pt idx="8">
                  <c:v>17474.1</c:v>
                </c:pt>
                <c:pt idx="9">
                  <c:v>18243.4</c:v>
                </c:pt>
                <c:pt idx="10">
                  <c:v>18683.0</c:v>
                </c:pt>
                <c:pt idx="11">
                  <c:v>19672.1</c:v>
                </c:pt>
                <c:pt idx="12">
                  <c:v>19452.3</c:v>
                </c:pt>
                <c:pt idx="13">
                  <c:v>19012.7</c:v>
                </c:pt>
                <c:pt idx="14">
                  <c:v>18463.2</c:v>
                </c:pt>
                <c:pt idx="15">
                  <c:v>18902.8</c:v>
                </c:pt>
                <c:pt idx="16">
                  <c:v>18792.9</c:v>
                </c:pt>
                <c:pt idx="17">
                  <c:v>19452.3</c:v>
                </c:pt>
                <c:pt idx="18">
                  <c:v>23518.6</c:v>
                </c:pt>
                <c:pt idx="19">
                  <c:v>23518.6</c:v>
                </c:pt>
                <c:pt idx="20">
                  <c:v>22749.3</c:v>
                </c:pt>
                <c:pt idx="21">
                  <c:v>20111.7</c:v>
                </c:pt>
                <c:pt idx="22">
                  <c:v>19122.6</c:v>
                </c:pt>
                <c:pt idx="23">
                  <c:v>17693.9</c:v>
                </c:pt>
              </c:numCache>
            </c:numRef>
          </c:val>
          <c:smooth val="0"/>
        </c:ser>
        <c:ser>
          <c:idx val="8"/>
          <c:order val="4"/>
          <c:tx>
            <c:strRef>
              <c:f>'Nov2011'!$M$5</c:f>
              <c:strCache>
                <c:ptCount val="1"/>
                <c:pt idx="0">
                  <c:v>10/Nov/2011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'Nov2011'!$M$7:$M$30</c:f>
              <c:numCache>
                <c:formatCode>#,##0</c:formatCode>
                <c:ptCount val="24"/>
                <c:pt idx="0">
                  <c:v>16155.3</c:v>
                </c:pt>
                <c:pt idx="1">
                  <c:v>15605.8</c:v>
                </c:pt>
                <c:pt idx="2">
                  <c:v>15935.5</c:v>
                </c:pt>
                <c:pt idx="3">
                  <c:v>15605.8</c:v>
                </c:pt>
                <c:pt idx="4">
                  <c:v>15056.3</c:v>
                </c:pt>
                <c:pt idx="5">
                  <c:v>16375.1</c:v>
                </c:pt>
                <c:pt idx="6">
                  <c:v>18133.5</c:v>
                </c:pt>
                <c:pt idx="7">
                  <c:v>20441.4</c:v>
                </c:pt>
                <c:pt idx="8">
                  <c:v>23738.4</c:v>
                </c:pt>
                <c:pt idx="9">
                  <c:v>25167.1</c:v>
                </c:pt>
                <c:pt idx="10">
                  <c:v>26705.7</c:v>
                </c:pt>
                <c:pt idx="11">
                  <c:v>26046.3</c:v>
                </c:pt>
                <c:pt idx="12">
                  <c:v>23298.8</c:v>
                </c:pt>
                <c:pt idx="13">
                  <c:v>24397.8</c:v>
                </c:pt>
                <c:pt idx="14">
                  <c:v>24287.9</c:v>
                </c:pt>
                <c:pt idx="15">
                  <c:v>24947.3</c:v>
                </c:pt>
                <c:pt idx="16">
                  <c:v>22969.1</c:v>
                </c:pt>
                <c:pt idx="17">
                  <c:v>23738.4</c:v>
                </c:pt>
                <c:pt idx="18">
                  <c:v>25826.5</c:v>
                </c:pt>
                <c:pt idx="19">
                  <c:v>25496.8</c:v>
                </c:pt>
                <c:pt idx="20">
                  <c:v>24507.7</c:v>
                </c:pt>
                <c:pt idx="21">
                  <c:v>22749.3</c:v>
                </c:pt>
                <c:pt idx="22">
                  <c:v>20441.4</c:v>
                </c:pt>
                <c:pt idx="23">
                  <c:v>18573.1</c:v>
                </c:pt>
              </c:numCache>
            </c:numRef>
          </c:val>
          <c:smooth val="0"/>
        </c:ser>
        <c:ser>
          <c:idx val="9"/>
          <c:order val="5"/>
          <c:tx>
            <c:strRef>
              <c:f>'Nov2011'!$N$5</c:f>
              <c:strCache>
                <c:ptCount val="1"/>
                <c:pt idx="0">
                  <c:v>11/Nov/2011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'Nov2011'!$N$7:$N$30</c:f>
              <c:numCache>
                <c:formatCode>#,##0</c:formatCode>
                <c:ptCount val="24"/>
                <c:pt idx="0">
                  <c:v>17254.3</c:v>
                </c:pt>
                <c:pt idx="1">
                  <c:v>16375.1</c:v>
                </c:pt>
                <c:pt idx="2">
                  <c:v>16265.2</c:v>
                </c:pt>
                <c:pt idx="3">
                  <c:v>16265.2</c:v>
                </c:pt>
                <c:pt idx="4">
                  <c:v>16155.3</c:v>
                </c:pt>
                <c:pt idx="5">
                  <c:v>16924.6</c:v>
                </c:pt>
                <c:pt idx="6">
                  <c:v>18792.9</c:v>
                </c:pt>
                <c:pt idx="7">
                  <c:v>20331.5</c:v>
                </c:pt>
                <c:pt idx="8">
                  <c:v>24178.0</c:v>
                </c:pt>
                <c:pt idx="9">
                  <c:v>24837.4</c:v>
                </c:pt>
                <c:pt idx="10">
                  <c:v>24727.5</c:v>
                </c:pt>
                <c:pt idx="11">
                  <c:v>26815.6</c:v>
                </c:pt>
                <c:pt idx="12">
                  <c:v>23518.6</c:v>
                </c:pt>
                <c:pt idx="13">
                  <c:v>24287.9</c:v>
                </c:pt>
                <c:pt idx="14">
                  <c:v>24397.8</c:v>
                </c:pt>
                <c:pt idx="15">
                  <c:v>24507.7</c:v>
                </c:pt>
                <c:pt idx="16">
                  <c:v>24068.1</c:v>
                </c:pt>
                <c:pt idx="17">
                  <c:v>22969.1</c:v>
                </c:pt>
                <c:pt idx="18">
                  <c:v>25826.5</c:v>
                </c:pt>
                <c:pt idx="19">
                  <c:v>25496.8</c:v>
                </c:pt>
                <c:pt idx="20">
                  <c:v>24507.7</c:v>
                </c:pt>
                <c:pt idx="21">
                  <c:v>23958.2</c:v>
                </c:pt>
                <c:pt idx="22">
                  <c:v>20661.2</c:v>
                </c:pt>
                <c:pt idx="23">
                  <c:v>19012.7</c:v>
                </c:pt>
              </c:numCache>
            </c:numRef>
          </c:val>
          <c:smooth val="0"/>
        </c:ser>
        <c:ser>
          <c:idx val="10"/>
          <c:order val="6"/>
          <c:tx>
            <c:strRef>
              <c:f>'Nov2011'!$Q$5</c:f>
              <c:strCache>
                <c:ptCount val="1"/>
                <c:pt idx="0">
                  <c:v>14/Nov/2011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'Nov2011'!$Q$7:$Q$30</c:f>
              <c:numCache>
                <c:formatCode>#,##0</c:formatCode>
                <c:ptCount val="24"/>
                <c:pt idx="0">
                  <c:v>17364.2</c:v>
                </c:pt>
                <c:pt idx="1">
                  <c:v>16924.6</c:v>
                </c:pt>
                <c:pt idx="2">
                  <c:v>16155.3</c:v>
                </c:pt>
                <c:pt idx="3">
                  <c:v>15935.5</c:v>
                </c:pt>
                <c:pt idx="4">
                  <c:v>15715.7</c:v>
                </c:pt>
                <c:pt idx="5">
                  <c:v>15715.7</c:v>
                </c:pt>
                <c:pt idx="6">
                  <c:v>15386.0</c:v>
                </c:pt>
                <c:pt idx="7">
                  <c:v>16594.9</c:v>
                </c:pt>
                <c:pt idx="8">
                  <c:v>18243.4</c:v>
                </c:pt>
                <c:pt idx="9">
                  <c:v>18463.2</c:v>
                </c:pt>
                <c:pt idx="10">
                  <c:v>18683.0</c:v>
                </c:pt>
                <c:pt idx="11">
                  <c:v>19342.4</c:v>
                </c:pt>
                <c:pt idx="12">
                  <c:v>19782.0</c:v>
                </c:pt>
                <c:pt idx="13">
                  <c:v>19672.1</c:v>
                </c:pt>
                <c:pt idx="14">
                  <c:v>19122.6</c:v>
                </c:pt>
                <c:pt idx="15">
                  <c:v>18573.1</c:v>
                </c:pt>
                <c:pt idx="16">
                  <c:v>16924.6</c:v>
                </c:pt>
                <c:pt idx="17">
                  <c:v>19122.6</c:v>
                </c:pt>
                <c:pt idx="18">
                  <c:v>23079.0</c:v>
                </c:pt>
                <c:pt idx="19">
                  <c:v>24068.1</c:v>
                </c:pt>
                <c:pt idx="20">
                  <c:v>22749.3</c:v>
                </c:pt>
                <c:pt idx="21">
                  <c:v>21100.8</c:v>
                </c:pt>
                <c:pt idx="22">
                  <c:v>19672.1</c:v>
                </c:pt>
                <c:pt idx="23">
                  <c:v>17693.9</c:v>
                </c:pt>
              </c:numCache>
            </c:numRef>
          </c:val>
          <c:smooth val="0"/>
        </c:ser>
        <c:ser>
          <c:idx val="11"/>
          <c:order val="7"/>
          <c:tx>
            <c:strRef>
              <c:f>'Nov2011'!$R$5</c:f>
              <c:strCache>
                <c:ptCount val="1"/>
                <c:pt idx="0">
                  <c:v>15/Nov/2011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'Nov2011'!$R$7:$R$30</c:f>
              <c:numCache>
                <c:formatCode>#,##0</c:formatCode>
                <c:ptCount val="24"/>
                <c:pt idx="0">
                  <c:v>16375.1</c:v>
                </c:pt>
                <c:pt idx="1">
                  <c:v>15825.6</c:v>
                </c:pt>
                <c:pt idx="2">
                  <c:v>15605.8</c:v>
                </c:pt>
                <c:pt idx="3">
                  <c:v>15276.1</c:v>
                </c:pt>
                <c:pt idx="4">
                  <c:v>15495.9</c:v>
                </c:pt>
                <c:pt idx="5">
                  <c:v>16155.3</c:v>
                </c:pt>
                <c:pt idx="6">
                  <c:v>17584.0</c:v>
                </c:pt>
                <c:pt idx="7">
                  <c:v>20331.5</c:v>
                </c:pt>
                <c:pt idx="8">
                  <c:v>22419.6</c:v>
                </c:pt>
                <c:pt idx="9">
                  <c:v>25167.1</c:v>
                </c:pt>
                <c:pt idx="10">
                  <c:v>26925.5</c:v>
                </c:pt>
                <c:pt idx="11">
                  <c:v>26485.9</c:v>
                </c:pt>
                <c:pt idx="12">
                  <c:v>25277.0</c:v>
                </c:pt>
                <c:pt idx="13">
                  <c:v>24617.6</c:v>
                </c:pt>
                <c:pt idx="14">
                  <c:v>14506.8</c:v>
                </c:pt>
                <c:pt idx="15">
                  <c:v>19452.3</c:v>
                </c:pt>
                <c:pt idx="16">
                  <c:v>19562.2</c:v>
                </c:pt>
                <c:pt idx="17">
                  <c:v>22309.7</c:v>
                </c:pt>
                <c:pt idx="18">
                  <c:v>25716.6</c:v>
                </c:pt>
                <c:pt idx="19">
                  <c:v>25277.0</c:v>
                </c:pt>
                <c:pt idx="20">
                  <c:v>24068.1</c:v>
                </c:pt>
                <c:pt idx="21">
                  <c:v>22199.8</c:v>
                </c:pt>
                <c:pt idx="22">
                  <c:v>20331.5</c:v>
                </c:pt>
                <c:pt idx="23">
                  <c:v>17913.7</c:v>
                </c:pt>
              </c:numCache>
            </c:numRef>
          </c:val>
          <c:smooth val="0"/>
        </c:ser>
        <c:ser>
          <c:idx val="13"/>
          <c:order val="8"/>
          <c:tx>
            <c:strRef>
              <c:f>'Nov2011'!$T$5</c:f>
              <c:strCache>
                <c:ptCount val="1"/>
                <c:pt idx="0">
                  <c:v>17/Nov/2011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'Nov2011'!$T$7:$T$30</c:f>
              <c:numCache>
                <c:formatCode>#,##0</c:formatCode>
                <c:ptCount val="24"/>
                <c:pt idx="0">
                  <c:v>16704.8</c:v>
                </c:pt>
                <c:pt idx="1">
                  <c:v>16155.3</c:v>
                </c:pt>
                <c:pt idx="2">
                  <c:v>15935.5</c:v>
                </c:pt>
                <c:pt idx="3">
                  <c:v>15825.6</c:v>
                </c:pt>
                <c:pt idx="4">
                  <c:v>15825.6</c:v>
                </c:pt>
                <c:pt idx="5">
                  <c:v>16375.1</c:v>
                </c:pt>
                <c:pt idx="6">
                  <c:v>18573.1</c:v>
                </c:pt>
                <c:pt idx="7">
                  <c:v>20221.6</c:v>
                </c:pt>
                <c:pt idx="8">
                  <c:v>24727.5</c:v>
                </c:pt>
                <c:pt idx="9">
                  <c:v>24947.3</c:v>
                </c:pt>
                <c:pt idx="10">
                  <c:v>25057.2</c:v>
                </c:pt>
                <c:pt idx="11">
                  <c:v>25496.8</c:v>
                </c:pt>
                <c:pt idx="12">
                  <c:v>24947.3</c:v>
                </c:pt>
                <c:pt idx="13">
                  <c:v>24727.5</c:v>
                </c:pt>
                <c:pt idx="14">
                  <c:v>25277.0</c:v>
                </c:pt>
                <c:pt idx="15">
                  <c:v>23958.2</c:v>
                </c:pt>
                <c:pt idx="16">
                  <c:v>22749.3</c:v>
                </c:pt>
                <c:pt idx="17">
                  <c:v>23848.3</c:v>
                </c:pt>
                <c:pt idx="18">
                  <c:v>24947.3</c:v>
                </c:pt>
                <c:pt idx="19">
                  <c:v>24947.3</c:v>
                </c:pt>
                <c:pt idx="20">
                  <c:v>23848.3</c:v>
                </c:pt>
                <c:pt idx="21">
                  <c:v>22199.8</c:v>
                </c:pt>
                <c:pt idx="22">
                  <c:v>19562.2</c:v>
                </c:pt>
                <c:pt idx="23">
                  <c:v>18902.8</c:v>
                </c:pt>
              </c:numCache>
            </c:numRef>
          </c:val>
          <c:smooth val="0"/>
        </c:ser>
        <c:ser>
          <c:idx val="14"/>
          <c:order val="9"/>
          <c:tx>
            <c:strRef>
              <c:f>'Nov2011'!$U$5</c:f>
              <c:strCache>
                <c:ptCount val="1"/>
                <c:pt idx="0">
                  <c:v>18/Nov/2011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'Nov2011'!$U$7:$U$30</c:f>
              <c:numCache>
                <c:formatCode>#,##0</c:formatCode>
                <c:ptCount val="24"/>
                <c:pt idx="0">
                  <c:v>16485.0</c:v>
                </c:pt>
                <c:pt idx="1">
                  <c:v>15825.6</c:v>
                </c:pt>
                <c:pt idx="2">
                  <c:v>15495.9</c:v>
                </c:pt>
                <c:pt idx="3">
                  <c:v>15276.1</c:v>
                </c:pt>
                <c:pt idx="4">
                  <c:v>15166.2</c:v>
                </c:pt>
                <c:pt idx="5">
                  <c:v>15935.5</c:v>
                </c:pt>
                <c:pt idx="6">
                  <c:v>17693.9</c:v>
                </c:pt>
                <c:pt idx="7">
                  <c:v>20221.6</c:v>
                </c:pt>
                <c:pt idx="8">
                  <c:v>23958.2</c:v>
                </c:pt>
                <c:pt idx="9">
                  <c:v>24947.3</c:v>
                </c:pt>
                <c:pt idx="10">
                  <c:v>25386.9</c:v>
                </c:pt>
                <c:pt idx="11">
                  <c:v>25936.4</c:v>
                </c:pt>
                <c:pt idx="12">
                  <c:v>25057.2</c:v>
                </c:pt>
                <c:pt idx="13">
                  <c:v>24837.4</c:v>
                </c:pt>
                <c:pt idx="14">
                  <c:v>25277.0</c:v>
                </c:pt>
                <c:pt idx="15">
                  <c:v>26046.3</c:v>
                </c:pt>
                <c:pt idx="16">
                  <c:v>22969.1</c:v>
                </c:pt>
                <c:pt idx="17">
                  <c:v>22309.7</c:v>
                </c:pt>
                <c:pt idx="18">
                  <c:v>25716.6</c:v>
                </c:pt>
                <c:pt idx="19">
                  <c:v>25496.8</c:v>
                </c:pt>
                <c:pt idx="20">
                  <c:v>25826.5</c:v>
                </c:pt>
                <c:pt idx="21">
                  <c:v>22529.5</c:v>
                </c:pt>
                <c:pt idx="22">
                  <c:v>21210.7</c:v>
                </c:pt>
                <c:pt idx="23">
                  <c:v>18133.5</c:v>
                </c:pt>
              </c:numCache>
            </c:numRef>
          </c:val>
          <c:smooth val="0"/>
        </c:ser>
        <c:ser>
          <c:idx val="17"/>
          <c:order val="10"/>
          <c:tx>
            <c:strRef>
              <c:f>'Nov2011'!$Z$5</c:f>
              <c:strCache>
                <c:ptCount val="1"/>
                <c:pt idx="0">
                  <c:v>23/Nov/2011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'Nov2011'!$Z$7:$Z$30</c:f>
              <c:numCache>
                <c:formatCode>#,##0</c:formatCode>
                <c:ptCount val="24"/>
                <c:pt idx="0">
                  <c:v>16155.3</c:v>
                </c:pt>
                <c:pt idx="1">
                  <c:v>15715.7</c:v>
                </c:pt>
                <c:pt idx="2">
                  <c:v>15276.1</c:v>
                </c:pt>
                <c:pt idx="3">
                  <c:v>15276.1</c:v>
                </c:pt>
                <c:pt idx="4">
                  <c:v>15056.3</c:v>
                </c:pt>
                <c:pt idx="5">
                  <c:v>15605.8</c:v>
                </c:pt>
                <c:pt idx="6">
                  <c:v>15825.6</c:v>
                </c:pt>
                <c:pt idx="7">
                  <c:v>18243.4</c:v>
                </c:pt>
                <c:pt idx="8">
                  <c:v>19782.0</c:v>
                </c:pt>
                <c:pt idx="9">
                  <c:v>19342.4</c:v>
                </c:pt>
                <c:pt idx="10">
                  <c:v>16594.9</c:v>
                </c:pt>
                <c:pt idx="11">
                  <c:v>14616.7</c:v>
                </c:pt>
                <c:pt idx="12">
                  <c:v>14287.0</c:v>
                </c:pt>
                <c:pt idx="13">
                  <c:v>13737.5</c:v>
                </c:pt>
                <c:pt idx="14">
                  <c:v>14067.2</c:v>
                </c:pt>
                <c:pt idx="15">
                  <c:v>13737.5</c:v>
                </c:pt>
                <c:pt idx="16">
                  <c:v>12748.4</c:v>
                </c:pt>
                <c:pt idx="17">
                  <c:v>11869.2</c:v>
                </c:pt>
                <c:pt idx="18">
                  <c:v>11539.5</c:v>
                </c:pt>
                <c:pt idx="19">
                  <c:v>15276.1</c:v>
                </c:pt>
                <c:pt idx="20">
                  <c:v>19782.0</c:v>
                </c:pt>
                <c:pt idx="21">
                  <c:v>20771.1</c:v>
                </c:pt>
                <c:pt idx="22">
                  <c:v>19232.5</c:v>
                </c:pt>
                <c:pt idx="23">
                  <c:v>18133.5</c:v>
                </c:pt>
              </c:numCache>
            </c:numRef>
          </c:val>
          <c:smooth val="0"/>
        </c:ser>
        <c:ser>
          <c:idx val="22"/>
          <c:order val="11"/>
          <c:tx>
            <c:strRef>
              <c:f>'Nov2011'!$AP$4:$AP$5</c:f>
              <c:strCache>
                <c:ptCount val="1"/>
                <c:pt idx="0">
                  <c:v>Máxima dias Semana</c:v>
                </c:pt>
              </c:strCache>
            </c:strRef>
          </c:tx>
          <c:val>
            <c:numRef>
              <c:f>'Nov2011'!$AP$7:$AP$30</c:f>
              <c:numCache>
                <c:formatCode>#,##0</c:formatCode>
                <c:ptCount val="24"/>
                <c:pt idx="0">
                  <c:v>18023.6</c:v>
                </c:pt>
                <c:pt idx="1">
                  <c:v>17364.2</c:v>
                </c:pt>
                <c:pt idx="2">
                  <c:v>16594.9</c:v>
                </c:pt>
                <c:pt idx="3">
                  <c:v>16814.7</c:v>
                </c:pt>
                <c:pt idx="4">
                  <c:v>16814.7</c:v>
                </c:pt>
                <c:pt idx="5">
                  <c:v>17254.3</c:v>
                </c:pt>
                <c:pt idx="6">
                  <c:v>18792.9</c:v>
                </c:pt>
                <c:pt idx="7">
                  <c:v>21870.1</c:v>
                </c:pt>
                <c:pt idx="8">
                  <c:v>25167.1</c:v>
                </c:pt>
                <c:pt idx="9">
                  <c:v>25936.4</c:v>
                </c:pt>
                <c:pt idx="10">
                  <c:v>26925.5</c:v>
                </c:pt>
                <c:pt idx="11">
                  <c:v>26815.6</c:v>
                </c:pt>
                <c:pt idx="12">
                  <c:v>26156.2</c:v>
                </c:pt>
                <c:pt idx="13">
                  <c:v>25386.9</c:v>
                </c:pt>
                <c:pt idx="14">
                  <c:v>26815.6</c:v>
                </c:pt>
                <c:pt idx="15">
                  <c:v>26046.3</c:v>
                </c:pt>
                <c:pt idx="16">
                  <c:v>24178.0</c:v>
                </c:pt>
                <c:pt idx="17">
                  <c:v>25277.0</c:v>
                </c:pt>
                <c:pt idx="18">
                  <c:v>26815.6</c:v>
                </c:pt>
                <c:pt idx="19">
                  <c:v>26156.2</c:v>
                </c:pt>
                <c:pt idx="20">
                  <c:v>25826.5</c:v>
                </c:pt>
                <c:pt idx="21">
                  <c:v>24178.0</c:v>
                </c:pt>
                <c:pt idx="22">
                  <c:v>21870.1</c:v>
                </c:pt>
                <c:pt idx="23">
                  <c:v>19562.2</c:v>
                </c:pt>
              </c:numCache>
            </c:numRef>
          </c:val>
          <c:smooth val="0"/>
        </c:ser>
        <c:ser>
          <c:idx val="24"/>
          <c:order val="12"/>
          <c:tx>
            <c:strRef>
              <c:f>'Nov2011'!$AH$5</c:f>
              <c:strCache>
                <c:ptCount val="1"/>
                <c:pt idx="0">
                  <c:v>1/Dez/2011</c:v>
                </c:pt>
              </c:strCache>
            </c:strRef>
          </c:tx>
          <c:val>
            <c:numRef>
              <c:f>'Nov2011'!$AH$7:$AH$30</c:f>
            </c:numRef>
          </c:val>
          <c:smooth val="0"/>
        </c:ser>
        <c:ser>
          <c:idx val="25"/>
          <c:order val="13"/>
          <c:tx>
            <c:strRef>
              <c:f>'Nov2011'!$AI$5</c:f>
              <c:strCache>
                <c:ptCount val="1"/>
                <c:pt idx="0">
                  <c:v>2/Dez/2011</c:v>
                </c:pt>
              </c:strCache>
            </c:strRef>
          </c:tx>
          <c:val>
            <c:numRef>
              <c:f>'Nov2011'!$AI$7:$AI$30</c:f>
            </c:numRef>
          </c:val>
          <c:smooth val="0"/>
        </c:ser>
        <c:ser>
          <c:idx val="26"/>
          <c:order val="14"/>
          <c:tx>
            <c:strRef>
              <c:f>'Nov2011'!$AL$5</c:f>
              <c:strCache>
                <c:ptCount val="1"/>
                <c:pt idx="0">
                  <c:v>5/Dez/2011</c:v>
                </c:pt>
              </c:strCache>
            </c:strRef>
          </c:tx>
          <c:val>
            <c:numRef>
              <c:f>'Nov2011'!$AL$7:$AL$30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2988776"/>
        <c:axId val="-2123322808"/>
      </c:lineChart>
      <c:catAx>
        <c:axId val="-2122988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123322808"/>
        <c:crosses val="autoZero"/>
        <c:auto val="1"/>
        <c:lblAlgn val="ctr"/>
        <c:lblOffset val="100"/>
        <c:noMultiLvlLbl val="0"/>
      </c:catAx>
      <c:valAx>
        <c:axId val="-21233228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12298877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4" footer="0.314960620000004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-SABADOS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8"/>
          <c:order val="0"/>
          <c:tx>
            <c:strRef>
              <c:f>'Nov2011'!$H$5</c:f>
              <c:strCache>
                <c:ptCount val="1"/>
                <c:pt idx="0">
                  <c:v>5/Nov/2011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'Nov2011'!$H$7:$H$30</c:f>
              <c:numCache>
                <c:formatCode>#,##0</c:formatCode>
                <c:ptCount val="24"/>
                <c:pt idx="0">
                  <c:v>16704.8</c:v>
                </c:pt>
                <c:pt idx="1">
                  <c:v>16485.0</c:v>
                </c:pt>
                <c:pt idx="2">
                  <c:v>15825.6</c:v>
                </c:pt>
                <c:pt idx="3">
                  <c:v>15935.5</c:v>
                </c:pt>
                <c:pt idx="4">
                  <c:v>16045.4</c:v>
                </c:pt>
                <c:pt idx="5">
                  <c:v>17034.5</c:v>
                </c:pt>
                <c:pt idx="6">
                  <c:v>18463.2</c:v>
                </c:pt>
                <c:pt idx="7">
                  <c:v>21320.6</c:v>
                </c:pt>
                <c:pt idx="8">
                  <c:v>24617.6</c:v>
                </c:pt>
                <c:pt idx="9">
                  <c:v>24837.4</c:v>
                </c:pt>
                <c:pt idx="10">
                  <c:v>25277.0</c:v>
                </c:pt>
                <c:pt idx="11">
                  <c:v>25826.5</c:v>
                </c:pt>
                <c:pt idx="12">
                  <c:v>24287.9</c:v>
                </c:pt>
                <c:pt idx="13">
                  <c:v>24507.7</c:v>
                </c:pt>
                <c:pt idx="14">
                  <c:v>24507.7</c:v>
                </c:pt>
                <c:pt idx="15">
                  <c:v>24287.9</c:v>
                </c:pt>
                <c:pt idx="16">
                  <c:v>25496.8</c:v>
                </c:pt>
                <c:pt idx="17">
                  <c:v>23079.0</c:v>
                </c:pt>
                <c:pt idx="18">
                  <c:v>25496.8</c:v>
                </c:pt>
                <c:pt idx="19">
                  <c:v>25057.2</c:v>
                </c:pt>
                <c:pt idx="20">
                  <c:v>24068.1</c:v>
                </c:pt>
                <c:pt idx="21">
                  <c:v>23079.0</c:v>
                </c:pt>
                <c:pt idx="22">
                  <c:v>20331.5</c:v>
                </c:pt>
                <c:pt idx="23">
                  <c:v>18463.2</c:v>
                </c:pt>
              </c:numCache>
            </c:numRef>
          </c:val>
          <c:smooth val="0"/>
        </c:ser>
        <c:ser>
          <c:idx val="19"/>
          <c:order val="1"/>
          <c:tx>
            <c:strRef>
              <c:f>'Nov2011'!$O$5</c:f>
              <c:strCache>
                <c:ptCount val="1"/>
                <c:pt idx="0">
                  <c:v>12/Nov/2011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'Nov2011'!$O$7:$O$30</c:f>
              <c:numCache>
                <c:formatCode>#,##0</c:formatCode>
                <c:ptCount val="24"/>
                <c:pt idx="0">
                  <c:v>17474.1</c:v>
                </c:pt>
                <c:pt idx="1">
                  <c:v>17034.5</c:v>
                </c:pt>
                <c:pt idx="2">
                  <c:v>16814.7</c:v>
                </c:pt>
                <c:pt idx="3">
                  <c:v>16704.8</c:v>
                </c:pt>
                <c:pt idx="4">
                  <c:v>16485.0</c:v>
                </c:pt>
                <c:pt idx="5">
                  <c:v>17364.2</c:v>
                </c:pt>
                <c:pt idx="6">
                  <c:v>19342.4</c:v>
                </c:pt>
                <c:pt idx="7">
                  <c:v>20441.4</c:v>
                </c:pt>
                <c:pt idx="8">
                  <c:v>25606.7</c:v>
                </c:pt>
                <c:pt idx="9">
                  <c:v>25496.8</c:v>
                </c:pt>
                <c:pt idx="10">
                  <c:v>24837.4</c:v>
                </c:pt>
                <c:pt idx="11">
                  <c:v>26046.3</c:v>
                </c:pt>
                <c:pt idx="12">
                  <c:v>25167.1</c:v>
                </c:pt>
                <c:pt idx="13">
                  <c:v>24178.0</c:v>
                </c:pt>
                <c:pt idx="14">
                  <c:v>24397.8</c:v>
                </c:pt>
                <c:pt idx="15">
                  <c:v>24287.9</c:v>
                </c:pt>
                <c:pt idx="16">
                  <c:v>23408.7</c:v>
                </c:pt>
                <c:pt idx="17">
                  <c:v>23628.5</c:v>
                </c:pt>
                <c:pt idx="18">
                  <c:v>25716.6</c:v>
                </c:pt>
                <c:pt idx="19">
                  <c:v>24727.5</c:v>
                </c:pt>
                <c:pt idx="20">
                  <c:v>24178.0</c:v>
                </c:pt>
                <c:pt idx="21">
                  <c:v>24287.9</c:v>
                </c:pt>
                <c:pt idx="22">
                  <c:v>22419.6</c:v>
                </c:pt>
                <c:pt idx="23">
                  <c:v>19122.6</c:v>
                </c:pt>
              </c:numCache>
            </c:numRef>
          </c:val>
          <c:smooth val="0"/>
        </c:ser>
        <c:ser>
          <c:idx val="20"/>
          <c:order val="2"/>
          <c:tx>
            <c:strRef>
              <c:f>'Nov2011'!$V$5</c:f>
              <c:strCache>
                <c:ptCount val="1"/>
                <c:pt idx="0">
                  <c:v>19/Nov/2011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'Nov2011'!$V$7:$V$30</c:f>
              <c:numCache>
                <c:formatCode>#,##0</c:formatCode>
                <c:ptCount val="24"/>
                <c:pt idx="0">
                  <c:v>16594.9</c:v>
                </c:pt>
                <c:pt idx="1">
                  <c:v>15825.6</c:v>
                </c:pt>
                <c:pt idx="2">
                  <c:v>15715.7</c:v>
                </c:pt>
                <c:pt idx="3">
                  <c:v>15605.8</c:v>
                </c:pt>
                <c:pt idx="4">
                  <c:v>15495.9</c:v>
                </c:pt>
                <c:pt idx="5">
                  <c:v>16375.1</c:v>
                </c:pt>
                <c:pt idx="6">
                  <c:v>18573.1</c:v>
                </c:pt>
                <c:pt idx="7">
                  <c:v>20661.2</c:v>
                </c:pt>
                <c:pt idx="8">
                  <c:v>24287.9</c:v>
                </c:pt>
                <c:pt idx="9">
                  <c:v>25167.1</c:v>
                </c:pt>
                <c:pt idx="10">
                  <c:v>25496.8</c:v>
                </c:pt>
                <c:pt idx="11">
                  <c:v>25936.4</c:v>
                </c:pt>
                <c:pt idx="12">
                  <c:v>25277.0</c:v>
                </c:pt>
                <c:pt idx="13">
                  <c:v>25167.1</c:v>
                </c:pt>
                <c:pt idx="14">
                  <c:v>25167.1</c:v>
                </c:pt>
                <c:pt idx="15">
                  <c:v>24947.3</c:v>
                </c:pt>
                <c:pt idx="16">
                  <c:v>23958.2</c:v>
                </c:pt>
                <c:pt idx="17">
                  <c:v>22969.1</c:v>
                </c:pt>
                <c:pt idx="18">
                  <c:v>26595.8</c:v>
                </c:pt>
                <c:pt idx="19">
                  <c:v>26156.2</c:v>
                </c:pt>
                <c:pt idx="20">
                  <c:v>25277.0</c:v>
                </c:pt>
                <c:pt idx="21">
                  <c:v>24178.0</c:v>
                </c:pt>
                <c:pt idx="22">
                  <c:v>21100.8</c:v>
                </c:pt>
                <c:pt idx="23">
                  <c:v>18902.8</c:v>
                </c:pt>
              </c:numCache>
            </c:numRef>
          </c:val>
          <c:smooth val="0"/>
        </c:ser>
        <c:ser>
          <c:idx val="22"/>
          <c:order val="3"/>
          <c:tx>
            <c:strRef>
              <c:f>'Nov2011'!$AQ$4:$AQ$5</c:f>
              <c:strCache>
                <c:ptCount val="1"/>
                <c:pt idx="0">
                  <c:v>Máxima Sabads</c:v>
                </c:pt>
              </c:strCache>
            </c:strRef>
          </c:tx>
          <c:val>
            <c:numRef>
              <c:f>'Nov2011'!$AQ$7:$AQ$30</c:f>
              <c:numCache>
                <c:formatCode>#,##0</c:formatCode>
                <c:ptCount val="24"/>
                <c:pt idx="0">
                  <c:v>17474.1</c:v>
                </c:pt>
                <c:pt idx="1">
                  <c:v>17034.5</c:v>
                </c:pt>
                <c:pt idx="2">
                  <c:v>16814.7</c:v>
                </c:pt>
                <c:pt idx="3">
                  <c:v>16704.8</c:v>
                </c:pt>
                <c:pt idx="4">
                  <c:v>16485.0</c:v>
                </c:pt>
                <c:pt idx="5">
                  <c:v>17364.2</c:v>
                </c:pt>
                <c:pt idx="6">
                  <c:v>19342.4</c:v>
                </c:pt>
                <c:pt idx="7">
                  <c:v>21320.6</c:v>
                </c:pt>
                <c:pt idx="8">
                  <c:v>25606.7</c:v>
                </c:pt>
                <c:pt idx="9">
                  <c:v>25496.8</c:v>
                </c:pt>
                <c:pt idx="10">
                  <c:v>25496.8</c:v>
                </c:pt>
                <c:pt idx="11">
                  <c:v>26046.3</c:v>
                </c:pt>
                <c:pt idx="12">
                  <c:v>25277.0</c:v>
                </c:pt>
                <c:pt idx="13">
                  <c:v>25167.1</c:v>
                </c:pt>
                <c:pt idx="14">
                  <c:v>25277.0</c:v>
                </c:pt>
                <c:pt idx="15">
                  <c:v>24947.3</c:v>
                </c:pt>
                <c:pt idx="16">
                  <c:v>25496.8</c:v>
                </c:pt>
                <c:pt idx="17">
                  <c:v>23628.5</c:v>
                </c:pt>
                <c:pt idx="18">
                  <c:v>26595.8</c:v>
                </c:pt>
                <c:pt idx="19">
                  <c:v>26156.2</c:v>
                </c:pt>
                <c:pt idx="20">
                  <c:v>25716.6</c:v>
                </c:pt>
                <c:pt idx="21">
                  <c:v>24397.8</c:v>
                </c:pt>
                <c:pt idx="22">
                  <c:v>22419.6</c:v>
                </c:pt>
                <c:pt idx="23">
                  <c:v>19232.5</c:v>
                </c:pt>
              </c:numCache>
            </c:numRef>
          </c:val>
          <c:smooth val="0"/>
        </c:ser>
        <c:ser>
          <c:idx val="0"/>
          <c:order val="4"/>
          <c:tx>
            <c:strRef>
              <c:f>'Nov2011'!$AJ$5</c:f>
              <c:strCache>
                <c:ptCount val="1"/>
                <c:pt idx="0">
                  <c:v>3/Dez/2011</c:v>
                </c:pt>
              </c:strCache>
            </c:strRef>
          </c:tx>
          <c:val>
            <c:numRef>
              <c:f>'Nov2011'!$AJ$7:$AJ$30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2344408"/>
        <c:axId val="-2122341288"/>
      </c:lineChart>
      <c:catAx>
        <c:axId val="-2122344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122341288"/>
        <c:crosses val="autoZero"/>
        <c:auto val="1"/>
        <c:lblAlgn val="ctr"/>
        <c:lblOffset val="100"/>
        <c:noMultiLvlLbl val="0"/>
      </c:catAx>
      <c:valAx>
        <c:axId val="-21223412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1223444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4" footer="0.314960620000004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-DOMINGOS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'Nov2011'!$B$5</c:f>
              <c:strCache>
                <c:ptCount val="1"/>
              </c:strCache>
            </c:strRef>
          </c:tx>
          <c:val>
            <c:numRef>
              <c:f>'Nov2011'!$B$7:$B$30</c:f>
            </c:numRef>
          </c:val>
          <c:smooth val="0"/>
        </c:ser>
        <c:ser>
          <c:idx val="18"/>
          <c:order val="1"/>
          <c:tx>
            <c:strRef>
              <c:f>'Nov2011'!$I$5</c:f>
              <c:strCache>
                <c:ptCount val="1"/>
                <c:pt idx="0">
                  <c:v>6/Nov/2011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'Nov2011'!$I$7:$I$30</c:f>
              <c:numCache>
                <c:formatCode>#,##0</c:formatCode>
                <c:ptCount val="24"/>
                <c:pt idx="0">
                  <c:v>17144.4</c:v>
                </c:pt>
                <c:pt idx="1">
                  <c:v>16265.2</c:v>
                </c:pt>
                <c:pt idx="2">
                  <c:v>15825.6</c:v>
                </c:pt>
                <c:pt idx="3">
                  <c:v>15825.6</c:v>
                </c:pt>
                <c:pt idx="4">
                  <c:v>15825.6</c:v>
                </c:pt>
                <c:pt idx="5">
                  <c:v>15825.6</c:v>
                </c:pt>
                <c:pt idx="6">
                  <c:v>16485.0</c:v>
                </c:pt>
                <c:pt idx="7">
                  <c:v>17584.0</c:v>
                </c:pt>
                <c:pt idx="8">
                  <c:v>19562.2</c:v>
                </c:pt>
                <c:pt idx="9">
                  <c:v>19782.0</c:v>
                </c:pt>
                <c:pt idx="10">
                  <c:v>20551.3</c:v>
                </c:pt>
                <c:pt idx="11">
                  <c:v>21100.8</c:v>
                </c:pt>
                <c:pt idx="12">
                  <c:v>21320.6</c:v>
                </c:pt>
                <c:pt idx="13">
                  <c:v>20551.3</c:v>
                </c:pt>
                <c:pt idx="14">
                  <c:v>19562.2</c:v>
                </c:pt>
                <c:pt idx="15">
                  <c:v>19672.1</c:v>
                </c:pt>
                <c:pt idx="16">
                  <c:v>19562.2</c:v>
                </c:pt>
                <c:pt idx="17">
                  <c:v>20001.8</c:v>
                </c:pt>
                <c:pt idx="18">
                  <c:v>23848.3</c:v>
                </c:pt>
                <c:pt idx="19">
                  <c:v>23958.2</c:v>
                </c:pt>
                <c:pt idx="20">
                  <c:v>23298.8</c:v>
                </c:pt>
                <c:pt idx="21">
                  <c:v>21980.0</c:v>
                </c:pt>
                <c:pt idx="22">
                  <c:v>20331.5</c:v>
                </c:pt>
                <c:pt idx="23">
                  <c:v>20001.8</c:v>
                </c:pt>
              </c:numCache>
            </c:numRef>
          </c:val>
          <c:smooth val="0"/>
        </c:ser>
        <c:ser>
          <c:idx val="19"/>
          <c:order val="2"/>
          <c:tx>
            <c:strRef>
              <c:f>'Nov2011'!$P$5</c:f>
              <c:strCache>
                <c:ptCount val="1"/>
                <c:pt idx="0">
                  <c:v>13/Nov/2011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'Nov2011'!$P$7:$P$30</c:f>
              <c:numCache>
                <c:formatCode>#,##0</c:formatCode>
                <c:ptCount val="24"/>
                <c:pt idx="0">
                  <c:v>17803.8</c:v>
                </c:pt>
                <c:pt idx="1">
                  <c:v>17144.4</c:v>
                </c:pt>
                <c:pt idx="2">
                  <c:v>16704.8</c:v>
                </c:pt>
                <c:pt idx="3">
                  <c:v>16375.1</c:v>
                </c:pt>
                <c:pt idx="4">
                  <c:v>16265.2</c:v>
                </c:pt>
                <c:pt idx="5">
                  <c:v>16375.1</c:v>
                </c:pt>
                <c:pt idx="6">
                  <c:v>16704.8</c:v>
                </c:pt>
                <c:pt idx="7">
                  <c:v>17913.7</c:v>
                </c:pt>
                <c:pt idx="8">
                  <c:v>20221.6</c:v>
                </c:pt>
                <c:pt idx="9">
                  <c:v>21100.8</c:v>
                </c:pt>
                <c:pt idx="10">
                  <c:v>21650.3</c:v>
                </c:pt>
                <c:pt idx="11">
                  <c:v>21540.4</c:v>
                </c:pt>
                <c:pt idx="12">
                  <c:v>19672.1</c:v>
                </c:pt>
                <c:pt idx="13">
                  <c:v>20771.1</c:v>
                </c:pt>
                <c:pt idx="14">
                  <c:v>18133.5</c:v>
                </c:pt>
                <c:pt idx="15">
                  <c:v>19562.2</c:v>
                </c:pt>
                <c:pt idx="16">
                  <c:v>19342.4</c:v>
                </c:pt>
                <c:pt idx="17">
                  <c:v>20331.5</c:v>
                </c:pt>
                <c:pt idx="18">
                  <c:v>23958.2</c:v>
                </c:pt>
                <c:pt idx="19">
                  <c:v>24068.1</c:v>
                </c:pt>
                <c:pt idx="20">
                  <c:v>24507.7</c:v>
                </c:pt>
                <c:pt idx="21">
                  <c:v>22419.6</c:v>
                </c:pt>
                <c:pt idx="22">
                  <c:v>21760.2</c:v>
                </c:pt>
                <c:pt idx="23">
                  <c:v>18573.1</c:v>
                </c:pt>
              </c:numCache>
            </c:numRef>
          </c:val>
          <c:smooth val="0"/>
        </c:ser>
        <c:ser>
          <c:idx val="20"/>
          <c:order val="3"/>
          <c:tx>
            <c:strRef>
              <c:f>'Nov2011'!$W$5</c:f>
              <c:strCache>
                <c:ptCount val="1"/>
                <c:pt idx="0">
                  <c:v>20/Nov/2011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'Nov2011'!$W$7:$W$30</c:f>
              <c:numCache>
                <c:formatCode>#,##0</c:formatCode>
                <c:ptCount val="24"/>
                <c:pt idx="0">
                  <c:v>17254.3</c:v>
                </c:pt>
                <c:pt idx="1">
                  <c:v>16704.8</c:v>
                </c:pt>
                <c:pt idx="2">
                  <c:v>16045.4</c:v>
                </c:pt>
                <c:pt idx="3">
                  <c:v>15715.7</c:v>
                </c:pt>
                <c:pt idx="4">
                  <c:v>16045.4</c:v>
                </c:pt>
                <c:pt idx="5">
                  <c:v>16045.4</c:v>
                </c:pt>
                <c:pt idx="6">
                  <c:v>16924.6</c:v>
                </c:pt>
                <c:pt idx="7">
                  <c:v>18133.5</c:v>
                </c:pt>
                <c:pt idx="8">
                  <c:v>19452.3</c:v>
                </c:pt>
                <c:pt idx="9">
                  <c:v>20771.1</c:v>
                </c:pt>
                <c:pt idx="10">
                  <c:v>21430.5</c:v>
                </c:pt>
                <c:pt idx="11">
                  <c:v>21320.6</c:v>
                </c:pt>
                <c:pt idx="12">
                  <c:v>21210.7</c:v>
                </c:pt>
                <c:pt idx="13">
                  <c:v>20551.3</c:v>
                </c:pt>
                <c:pt idx="14">
                  <c:v>20441.4</c:v>
                </c:pt>
                <c:pt idx="15">
                  <c:v>20221.6</c:v>
                </c:pt>
                <c:pt idx="16">
                  <c:v>19562.2</c:v>
                </c:pt>
                <c:pt idx="17">
                  <c:v>20111.7</c:v>
                </c:pt>
                <c:pt idx="18">
                  <c:v>24068.1</c:v>
                </c:pt>
                <c:pt idx="19">
                  <c:v>24287.9</c:v>
                </c:pt>
                <c:pt idx="20">
                  <c:v>23848.3</c:v>
                </c:pt>
                <c:pt idx="21">
                  <c:v>22309.7</c:v>
                </c:pt>
                <c:pt idx="22">
                  <c:v>20551.3</c:v>
                </c:pt>
                <c:pt idx="23">
                  <c:v>17474.1</c:v>
                </c:pt>
              </c:numCache>
            </c:numRef>
          </c:val>
          <c:smooth val="0"/>
        </c:ser>
        <c:ser>
          <c:idx val="21"/>
          <c:order val="4"/>
          <c:tx>
            <c:strRef>
              <c:f>'Nov2011'!$AD$5</c:f>
              <c:strCache>
                <c:ptCount val="1"/>
                <c:pt idx="0">
                  <c:v>27/Nov/2011</c:v>
                </c:pt>
              </c:strCache>
            </c:strRef>
          </c:tx>
          <c:cat>
            <c:strRef>
              <c:f>'Nov2011'!$A$7:$A$30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'Nov2011'!$AD$7:$AD$30</c:f>
              <c:numCache>
                <c:formatCode>#,##0</c:formatCode>
                <c:ptCount val="24"/>
                <c:pt idx="0">
                  <c:v>17913.7</c:v>
                </c:pt>
                <c:pt idx="1">
                  <c:v>16485.0</c:v>
                </c:pt>
                <c:pt idx="2">
                  <c:v>16045.4</c:v>
                </c:pt>
                <c:pt idx="3">
                  <c:v>15495.9</c:v>
                </c:pt>
                <c:pt idx="4">
                  <c:v>15495.9</c:v>
                </c:pt>
                <c:pt idx="5">
                  <c:v>16045.4</c:v>
                </c:pt>
                <c:pt idx="6">
                  <c:v>16924.6</c:v>
                </c:pt>
                <c:pt idx="7">
                  <c:v>17913.7</c:v>
                </c:pt>
                <c:pt idx="8">
                  <c:v>19562.2</c:v>
                </c:pt>
                <c:pt idx="9">
                  <c:v>20441.4</c:v>
                </c:pt>
                <c:pt idx="10">
                  <c:v>20990.9</c:v>
                </c:pt>
                <c:pt idx="11">
                  <c:v>22199.8</c:v>
                </c:pt>
                <c:pt idx="12">
                  <c:v>18243.4</c:v>
                </c:pt>
                <c:pt idx="13">
                  <c:v>21320.6</c:v>
                </c:pt>
                <c:pt idx="14">
                  <c:v>20771.1</c:v>
                </c:pt>
                <c:pt idx="15">
                  <c:v>20001.8</c:v>
                </c:pt>
                <c:pt idx="16">
                  <c:v>19782.0</c:v>
                </c:pt>
                <c:pt idx="17">
                  <c:v>21320.6</c:v>
                </c:pt>
                <c:pt idx="18">
                  <c:v>24287.9</c:v>
                </c:pt>
                <c:pt idx="19">
                  <c:v>24397.8</c:v>
                </c:pt>
                <c:pt idx="20">
                  <c:v>23628.5</c:v>
                </c:pt>
                <c:pt idx="21">
                  <c:v>22199.8</c:v>
                </c:pt>
                <c:pt idx="22">
                  <c:v>20221.6</c:v>
                </c:pt>
                <c:pt idx="23">
                  <c:v>19122.6</c:v>
                </c:pt>
              </c:numCache>
            </c:numRef>
          </c:val>
          <c:smooth val="0"/>
        </c:ser>
        <c:ser>
          <c:idx val="22"/>
          <c:order val="5"/>
          <c:tx>
            <c:strRef>
              <c:f>'Nov2011'!$AR$4:$AR$5</c:f>
              <c:strCache>
                <c:ptCount val="1"/>
                <c:pt idx="0">
                  <c:v>Máxima Domingos</c:v>
                </c:pt>
              </c:strCache>
            </c:strRef>
          </c:tx>
          <c:val>
            <c:numRef>
              <c:f>'Nov2011'!$AR$7:$AR$30</c:f>
              <c:numCache>
                <c:formatCode>#,##0</c:formatCode>
                <c:ptCount val="24"/>
                <c:pt idx="0">
                  <c:v>17913.7</c:v>
                </c:pt>
                <c:pt idx="1">
                  <c:v>17144.4</c:v>
                </c:pt>
                <c:pt idx="2">
                  <c:v>16704.8</c:v>
                </c:pt>
                <c:pt idx="3">
                  <c:v>16375.1</c:v>
                </c:pt>
                <c:pt idx="4">
                  <c:v>16265.2</c:v>
                </c:pt>
                <c:pt idx="5">
                  <c:v>16375.1</c:v>
                </c:pt>
                <c:pt idx="6">
                  <c:v>16924.6</c:v>
                </c:pt>
                <c:pt idx="7">
                  <c:v>18133.5</c:v>
                </c:pt>
                <c:pt idx="8">
                  <c:v>20221.6</c:v>
                </c:pt>
                <c:pt idx="9">
                  <c:v>21100.8</c:v>
                </c:pt>
                <c:pt idx="10">
                  <c:v>21650.3</c:v>
                </c:pt>
                <c:pt idx="11">
                  <c:v>22199.8</c:v>
                </c:pt>
                <c:pt idx="12">
                  <c:v>21320.6</c:v>
                </c:pt>
                <c:pt idx="13">
                  <c:v>21320.6</c:v>
                </c:pt>
                <c:pt idx="14">
                  <c:v>20771.1</c:v>
                </c:pt>
                <c:pt idx="15">
                  <c:v>20221.6</c:v>
                </c:pt>
                <c:pt idx="16">
                  <c:v>19782.0</c:v>
                </c:pt>
                <c:pt idx="17">
                  <c:v>21320.6</c:v>
                </c:pt>
                <c:pt idx="18">
                  <c:v>24287.9</c:v>
                </c:pt>
                <c:pt idx="19">
                  <c:v>24397.8</c:v>
                </c:pt>
                <c:pt idx="20">
                  <c:v>24507.7</c:v>
                </c:pt>
                <c:pt idx="21">
                  <c:v>22419.6</c:v>
                </c:pt>
                <c:pt idx="22">
                  <c:v>21760.2</c:v>
                </c:pt>
                <c:pt idx="23">
                  <c:v>20001.8</c:v>
                </c:pt>
              </c:numCache>
            </c:numRef>
          </c:val>
          <c:smooth val="0"/>
        </c:ser>
        <c:ser>
          <c:idx val="1"/>
          <c:order val="6"/>
          <c:tx>
            <c:strRef>
              <c:f>'Nov2011'!$AK$5</c:f>
              <c:strCache>
                <c:ptCount val="1"/>
                <c:pt idx="0">
                  <c:v>4/Dez/2011</c:v>
                </c:pt>
              </c:strCache>
            </c:strRef>
          </c:tx>
          <c:val>
            <c:numRef>
              <c:f>'Nov2011'!$AK$7:$AK$30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2433000"/>
        <c:axId val="-2122435880"/>
      </c:lineChart>
      <c:catAx>
        <c:axId val="-2122433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122435880"/>
        <c:crosses val="autoZero"/>
        <c:auto val="1"/>
        <c:lblAlgn val="ctr"/>
        <c:lblOffset val="100"/>
        <c:noMultiLvlLbl val="0"/>
      </c:catAx>
      <c:valAx>
        <c:axId val="-21224358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1224330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4" footer="0.314960620000004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Diagrama de Carga- DIAS DE SEMANA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'Dez2011'!$C$5</c:f>
              <c:strCache>
                <c:ptCount val="1"/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'Dez2011'!$C$7:$C$30</c:f>
            </c:numRef>
          </c:val>
          <c:smooth val="0"/>
        </c:ser>
        <c:ser>
          <c:idx val="1"/>
          <c:order val="1"/>
          <c:tx>
            <c:strRef>
              <c:f>'Dez2011'!$D$5</c:f>
              <c:strCache>
                <c:ptCount val="1"/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'Dez2011'!$D$7:$D$30</c:f>
            </c:numRef>
          </c:val>
          <c:smooth val="0"/>
        </c:ser>
        <c:ser>
          <c:idx val="2"/>
          <c:order val="2"/>
          <c:tx>
            <c:strRef>
              <c:f>'Dez2011'!$E$5</c:f>
              <c:strCache>
                <c:ptCount val="1"/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'Dez2011'!$E$7:$E$30</c:f>
            </c:numRef>
          </c:val>
          <c:smooth val="0"/>
        </c:ser>
        <c:ser>
          <c:idx val="3"/>
          <c:order val="3"/>
          <c:tx>
            <c:strRef>
              <c:f>'Dez2011'!$F$5</c:f>
              <c:strCache>
                <c:ptCount val="1"/>
                <c:pt idx="0">
                  <c:v>1/Dez/2011</c:v>
                </c:pt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'Dez2011'!$F$7:$F$30</c:f>
              <c:numCache>
                <c:formatCode>#,##0</c:formatCode>
                <c:ptCount val="24"/>
                <c:pt idx="0">
                  <c:v>17521.2</c:v>
                </c:pt>
                <c:pt idx="1">
                  <c:v>17074.8</c:v>
                </c:pt>
                <c:pt idx="2">
                  <c:v>16628.4</c:v>
                </c:pt>
                <c:pt idx="3">
                  <c:v>16740.0</c:v>
                </c:pt>
                <c:pt idx="4">
                  <c:v>18637.2</c:v>
                </c:pt>
                <c:pt idx="5">
                  <c:v>17409.6</c:v>
                </c:pt>
                <c:pt idx="6">
                  <c:v>18302.4</c:v>
                </c:pt>
                <c:pt idx="7">
                  <c:v>21762.0</c:v>
                </c:pt>
                <c:pt idx="8">
                  <c:v>25891.2</c:v>
                </c:pt>
                <c:pt idx="9">
                  <c:v>26002.8</c:v>
                </c:pt>
                <c:pt idx="10">
                  <c:v>24663.6</c:v>
                </c:pt>
                <c:pt idx="11">
                  <c:v>26337.6</c:v>
                </c:pt>
                <c:pt idx="12">
                  <c:v>16963.2</c:v>
                </c:pt>
                <c:pt idx="13">
                  <c:v>18748.8</c:v>
                </c:pt>
                <c:pt idx="14">
                  <c:v>23770.8</c:v>
                </c:pt>
                <c:pt idx="15">
                  <c:v>24663.6</c:v>
                </c:pt>
                <c:pt idx="16">
                  <c:v>22543.2</c:v>
                </c:pt>
                <c:pt idx="17">
                  <c:v>13615.2</c:v>
                </c:pt>
                <c:pt idx="18">
                  <c:v>0.0</c:v>
                </c:pt>
                <c:pt idx="19">
                  <c:v>10713.6</c:v>
                </c:pt>
                <c:pt idx="20">
                  <c:v>19195.2</c:v>
                </c:pt>
                <c:pt idx="21">
                  <c:v>22989.6</c:v>
                </c:pt>
                <c:pt idx="22">
                  <c:v>20088.0</c:v>
                </c:pt>
                <c:pt idx="23">
                  <c:v>18302.4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'Dez2011'!$G$5</c:f>
              <c:strCache>
                <c:ptCount val="1"/>
                <c:pt idx="0">
                  <c:v>2/Dez/2011</c:v>
                </c:pt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'Dez2011'!$G$7:$G$30</c:f>
              <c:numCache>
                <c:formatCode>#,##0</c:formatCode>
                <c:ptCount val="24"/>
                <c:pt idx="0">
                  <c:v>16740.0</c:v>
                </c:pt>
                <c:pt idx="1">
                  <c:v>15958.8</c:v>
                </c:pt>
                <c:pt idx="2">
                  <c:v>15512.4</c:v>
                </c:pt>
                <c:pt idx="3">
                  <c:v>15512.4</c:v>
                </c:pt>
                <c:pt idx="4">
                  <c:v>15512.4</c:v>
                </c:pt>
                <c:pt idx="5">
                  <c:v>16405.2</c:v>
                </c:pt>
                <c:pt idx="6">
                  <c:v>17967.6</c:v>
                </c:pt>
                <c:pt idx="7">
                  <c:v>20534.4</c:v>
                </c:pt>
                <c:pt idx="8">
                  <c:v>23994.0</c:v>
                </c:pt>
                <c:pt idx="9">
                  <c:v>24775.2</c:v>
                </c:pt>
                <c:pt idx="10">
                  <c:v>25333.2</c:v>
                </c:pt>
                <c:pt idx="11">
                  <c:v>25891.2</c:v>
                </c:pt>
                <c:pt idx="12">
                  <c:v>25221.6</c:v>
                </c:pt>
                <c:pt idx="13">
                  <c:v>26114.4</c:v>
                </c:pt>
                <c:pt idx="14">
                  <c:v>27007.2</c:v>
                </c:pt>
                <c:pt idx="15">
                  <c:v>24552.0</c:v>
                </c:pt>
                <c:pt idx="16">
                  <c:v>23994.0</c:v>
                </c:pt>
                <c:pt idx="17">
                  <c:v>22431.6</c:v>
                </c:pt>
                <c:pt idx="18">
                  <c:v>25668.0</c:v>
                </c:pt>
                <c:pt idx="19">
                  <c:v>25779.6</c:v>
                </c:pt>
                <c:pt idx="20">
                  <c:v>24328.8</c:v>
                </c:pt>
                <c:pt idx="21">
                  <c:v>22431.6</c:v>
                </c:pt>
                <c:pt idx="22">
                  <c:v>20646.0</c:v>
                </c:pt>
                <c:pt idx="23">
                  <c:v>19418.4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'Dez2011'!$J$5</c:f>
              <c:strCache>
                <c:ptCount val="1"/>
                <c:pt idx="0">
                  <c:v>5/Dez/2011</c:v>
                </c:pt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'Dez2011'!$J$7:$J$30</c:f>
              <c:numCache>
                <c:formatCode>#,##0</c:formatCode>
                <c:ptCount val="24"/>
                <c:pt idx="0">
                  <c:v>18414.0</c:v>
                </c:pt>
                <c:pt idx="1">
                  <c:v>16405.2</c:v>
                </c:pt>
                <c:pt idx="2">
                  <c:v>16182.0</c:v>
                </c:pt>
                <c:pt idx="3">
                  <c:v>6807.6</c:v>
                </c:pt>
                <c:pt idx="4">
                  <c:v>7365.6</c:v>
                </c:pt>
                <c:pt idx="5">
                  <c:v>8258.400000000001</c:v>
                </c:pt>
                <c:pt idx="6">
                  <c:v>8928.0</c:v>
                </c:pt>
                <c:pt idx="7">
                  <c:v>13057.2</c:v>
                </c:pt>
                <c:pt idx="8">
                  <c:v>16740.0</c:v>
                </c:pt>
                <c:pt idx="9">
                  <c:v>15624.0</c:v>
                </c:pt>
                <c:pt idx="10">
                  <c:v>15177.6</c:v>
                </c:pt>
                <c:pt idx="11">
                  <c:v>16516.8</c:v>
                </c:pt>
                <c:pt idx="12">
                  <c:v>20199.6</c:v>
                </c:pt>
                <c:pt idx="13">
                  <c:v>20534.4</c:v>
                </c:pt>
                <c:pt idx="14">
                  <c:v>19864.8</c:v>
                </c:pt>
                <c:pt idx="15">
                  <c:v>19418.4</c:v>
                </c:pt>
                <c:pt idx="16">
                  <c:v>19195.2</c:v>
                </c:pt>
                <c:pt idx="17">
                  <c:v>19976.4</c:v>
                </c:pt>
                <c:pt idx="18">
                  <c:v>24328.8</c:v>
                </c:pt>
                <c:pt idx="19">
                  <c:v>24663.6</c:v>
                </c:pt>
                <c:pt idx="20">
                  <c:v>23994.0</c:v>
                </c:pt>
                <c:pt idx="21">
                  <c:v>22543.2</c:v>
                </c:pt>
                <c:pt idx="22">
                  <c:v>20088.0</c:v>
                </c:pt>
                <c:pt idx="23">
                  <c:v>18190.8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'Dez2011'!$K$5</c:f>
              <c:strCache>
                <c:ptCount val="1"/>
                <c:pt idx="0">
                  <c:v>6/Dez/2011</c:v>
                </c:pt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'Dez2011'!$K$7:$K$30</c:f>
              <c:numCache>
                <c:formatCode>#,##0</c:formatCode>
                <c:ptCount val="24"/>
                <c:pt idx="0">
                  <c:v>16963.2</c:v>
                </c:pt>
                <c:pt idx="1">
                  <c:v>16516.8</c:v>
                </c:pt>
                <c:pt idx="2">
                  <c:v>16070.4</c:v>
                </c:pt>
                <c:pt idx="3">
                  <c:v>16070.4</c:v>
                </c:pt>
                <c:pt idx="4">
                  <c:v>16070.4</c:v>
                </c:pt>
                <c:pt idx="5">
                  <c:v>16628.4</c:v>
                </c:pt>
                <c:pt idx="6">
                  <c:v>18860.4</c:v>
                </c:pt>
                <c:pt idx="7">
                  <c:v>21650.4</c:v>
                </c:pt>
                <c:pt idx="8">
                  <c:v>24663.6</c:v>
                </c:pt>
                <c:pt idx="9">
                  <c:v>25668.0</c:v>
                </c:pt>
                <c:pt idx="10">
                  <c:v>26114.4</c:v>
                </c:pt>
                <c:pt idx="11">
                  <c:v>26784.0</c:v>
                </c:pt>
                <c:pt idx="12">
                  <c:v>26002.8</c:v>
                </c:pt>
                <c:pt idx="13">
                  <c:v>25891.2</c:v>
                </c:pt>
                <c:pt idx="14">
                  <c:v>26226.0</c:v>
                </c:pt>
                <c:pt idx="15">
                  <c:v>25779.6</c:v>
                </c:pt>
                <c:pt idx="16">
                  <c:v>24105.6</c:v>
                </c:pt>
                <c:pt idx="17">
                  <c:v>24440.4</c:v>
                </c:pt>
                <c:pt idx="18">
                  <c:v>26449.2</c:v>
                </c:pt>
                <c:pt idx="19">
                  <c:v>26449.2</c:v>
                </c:pt>
                <c:pt idx="20">
                  <c:v>26895.6</c:v>
                </c:pt>
                <c:pt idx="21">
                  <c:v>24217.2</c:v>
                </c:pt>
                <c:pt idx="22">
                  <c:v>21985.2</c:v>
                </c:pt>
                <c:pt idx="23">
                  <c:v>19083.6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'Dez2011'!$L$5</c:f>
              <c:strCache>
                <c:ptCount val="1"/>
                <c:pt idx="0">
                  <c:v>7/Dez/2011</c:v>
                </c:pt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'Dez2011'!$L$7:$L$30</c:f>
              <c:numCache>
                <c:formatCode>#,##0</c:formatCode>
                <c:ptCount val="24"/>
                <c:pt idx="0">
                  <c:v>17521.2</c:v>
                </c:pt>
                <c:pt idx="1">
                  <c:v>17298.0</c:v>
                </c:pt>
                <c:pt idx="2">
                  <c:v>16628.4</c:v>
                </c:pt>
                <c:pt idx="3">
                  <c:v>16516.8</c:v>
                </c:pt>
                <c:pt idx="4">
                  <c:v>16851.6</c:v>
                </c:pt>
                <c:pt idx="5">
                  <c:v>17744.4</c:v>
                </c:pt>
                <c:pt idx="6">
                  <c:v>19083.6</c:v>
                </c:pt>
                <c:pt idx="7">
                  <c:v>22320.0</c:v>
                </c:pt>
                <c:pt idx="8">
                  <c:v>23994.0</c:v>
                </c:pt>
                <c:pt idx="9">
                  <c:v>25779.6</c:v>
                </c:pt>
                <c:pt idx="10">
                  <c:v>26226.0</c:v>
                </c:pt>
                <c:pt idx="11">
                  <c:v>26560.8</c:v>
                </c:pt>
                <c:pt idx="12">
                  <c:v>26337.6</c:v>
                </c:pt>
                <c:pt idx="13">
                  <c:v>25779.6</c:v>
                </c:pt>
                <c:pt idx="14">
                  <c:v>26002.8</c:v>
                </c:pt>
                <c:pt idx="15">
                  <c:v>25556.4</c:v>
                </c:pt>
                <c:pt idx="16">
                  <c:v>24105.6</c:v>
                </c:pt>
                <c:pt idx="17">
                  <c:v>23882.4</c:v>
                </c:pt>
                <c:pt idx="18">
                  <c:v>27007.2</c:v>
                </c:pt>
                <c:pt idx="19">
                  <c:v>26672.4</c:v>
                </c:pt>
                <c:pt idx="20">
                  <c:v>25779.6</c:v>
                </c:pt>
                <c:pt idx="21">
                  <c:v>23659.2</c:v>
                </c:pt>
                <c:pt idx="22">
                  <c:v>21092.4</c:v>
                </c:pt>
                <c:pt idx="23">
                  <c:v>18972.0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'Dez2011'!$M$5</c:f>
              <c:strCache>
                <c:ptCount val="1"/>
                <c:pt idx="0">
                  <c:v>8/Dez/2011</c:v>
                </c:pt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'Dez2011'!$M$7:$M$30</c:f>
              <c:numCache>
                <c:formatCode>#,##0</c:formatCode>
                <c:ptCount val="24"/>
                <c:pt idx="0">
                  <c:v>17409.6</c:v>
                </c:pt>
                <c:pt idx="1">
                  <c:v>16740.0</c:v>
                </c:pt>
                <c:pt idx="2">
                  <c:v>16740.0</c:v>
                </c:pt>
                <c:pt idx="3">
                  <c:v>16293.6</c:v>
                </c:pt>
                <c:pt idx="4">
                  <c:v>16740.0</c:v>
                </c:pt>
                <c:pt idx="5">
                  <c:v>16963.2</c:v>
                </c:pt>
                <c:pt idx="6">
                  <c:v>18525.6</c:v>
                </c:pt>
                <c:pt idx="7">
                  <c:v>22320.0</c:v>
                </c:pt>
                <c:pt idx="8">
                  <c:v>23994.0</c:v>
                </c:pt>
                <c:pt idx="9">
                  <c:v>25444.8</c:v>
                </c:pt>
                <c:pt idx="10">
                  <c:v>24217.2</c:v>
                </c:pt>
                <c:pt idx="11">
                  <c:v>26449.2</c:v>
                </c:pt>
                <c:pt idx="12">
                  <c:v>26449.2</c:v>
                </c:pt>
                <c:pt idx="13">
                  <c:v>21650.4</c:v>
                </c:pt>
                <c:pt idx="14">
                  <c:v>25668.0</c:v>
                </c:pt>
                <c:pt idx="15">
                  <c:v>24998.4</c:v>
                </c:pt>
                <c:pt idx="16">
                  <c:v>24105.6</c:v>
                </c:pt>
                <c:pt idx="17">
                  <c:v>23770.8</c:v>
                </c:pt>
                <c:pt idx="18">
                  <c:v>25556.4</c:v>
                </c:pt>
                <c:pt idx="19">
                  <c:v>25110.0</c:v>
                </c:pt>
                <c:pt idx="20">
                  <c:v>25668.0</c:v>
                </c:pt>
                <c:pt idx="21">
                  <c:v>23882.4</c:v>
                </c:pt>
                <c:pt idx="22">
                  <c:v>22208.4</c:v>
                </c:pt>
                <c:pt idx="23">
                  <c:v>18860.4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'Dez2011'!$N$5</c:f>
              <c:strCache>
                <c:ptCount val="1"/>
                <c:pt idx="0">
                  <c:v>9/Dez/2011</c:v>
                </c:pt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'Dez2011'!$N$7:$N$30</c:f>
              <c:numCache>
                <c:formatCode>#,##0</c:formatCode>
                <c:ptCount val="24"/>
                <c:pt idx="0">
                  <c:v>17521.2</c:v>
                </c:pt>
                <c:pt idx="1">
                  <c:v>16851.6</c:v>
                </c:pt>
                <c:pt idx="2">
                  <c:v>16182.0</c:v>
                </c:pt>
                <c:pt idx="3">
                  <c:v>16182.0</c:v>
                </c:pt>
                <c:pt idx="4">
                  <c:v>16293.6</c:v>
                </c:pt>
                <c:pt idx="5">
                  <c:v>17521.2</c:v>
                </c:pt>
                <c:pt idx="6">
                  <c:v>19083.6</c:v>
                </c:pt>
                <c:pt idx="7">
                  <c:v>21762.0</c:v>
                </c:pt>
                <c:pt idx="8">
                  <c:v>24217.2</c:v>
                </c:pt>
                <c:pt idx="9">
                  <c:v>25668.0</c:v>
                </c:pt>
                <c:pt idx="10">
                  <c:v>24775.2</c:v>
                </c:pt>
                <c:pt idx="11">
                  <c:v>24552.0</c:v>
                </c:pt>
                <c:pt idx="12">
                  <c:v>24775.2</c:v>
                </c:pt>
                <c:pt idx="13">
                  <c:v>23659.2</c:v>
                </c:pt>
                <c:pt idx="14">
                  <c:v>25556.4</c:v>
                </c:pt>
                <c:pt idx="15">
                  <c:v>24775.2</c:v>
                </c:pt>
                <c:pt idx="16">
                  <c:v>24552.0</c:v>
                </c:pt>
                <c:pt idx="17">
                  <c:v>23882.4</c:v>
                </c:pt>
                <c:pt idx="18">
                  <c:v>26002.8</c:v>
                </c:pt>
                <c:pt idx="19">
                  <c:v>25891.2</c:v>
                </c:pt>
                <c:pt idx="20">
                  <c:v>24886.8</c:v>
                </c:pt>
                <c:pt idx="21">
                  <c:v>23212.8</c:v>
                </c:pt>
                <c:pt idx="22">
                  <c:v>20422.8</c:v>
                </c:pt>
                <c:pt idx="23">
                  <c:v>18190.8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'Dez2011'!$Q$5</c:f>
              <c:strCache>
                <c:ptCount val="1"/>
                <c:pt idx="0">
                  <c:v>12/Dez/2011</c:v>
                </c:pt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'Dez2011'!$Q$7:$Q$30</c:f>
              <c:numCache>
                <c:formatCode>#,##0</c:formatCode>
                <c:ptCount val="24"/>
                <c:pt idx="0">
                  <c:v>12722.4</c:v>
                </c:pt>
                <c:pt idx="1">
                  <c:v>15512.4</c:v>
                </c:pt>
                <c:pt idx="2">
                  <c:v>16628.4</c:v>
                </c:pt>
                <c:pt idx="3">
                  <c:v>15289.2</c:v>
                </c:pt>
                <c:pt idx="4">
                  <c:v>15177.6</c:v>
                </c:pt>
                <c:pt idx="5">
                  <c:v>15177.6</c:v>
                </c:pt>
                <c:pt idx="6">
                  <c:v>15177.6</c:v>
                </c:pt>
                <c:pt idx="7">
                  <c:v>15400.8</c:v>
                </c:pt>
                <c:pt idx="8">
                  <c:v>19306.8</c:v>
                </c:pt>
                <c:pt idx="9">
                  <c:v>18414.0</c:v>
                </c:pt>
                <c:pt idx="10">
                  <c:v>18525.6</c:v>
                </c:pt>
                <c:pt idx="11">
                  <c:v>18972.0</c:v>
                </c:pt>
                <c:pt idx="12">
                  <c:v>19306.8</c:v>
                </c:pt>
                <c:pt idx="13">
                  <c:v>19027.8</c:v>
                </c:pt>
                <c:pt idx="14">
                  <c:v>18469.8</c:v>
                </c:pt>
                <c:pt idx="15">
                  <c:v>17688.6</c:v>
                </c:pt>
                <c:pt idx="16">
                  <c:v>16963.2</c:v>
                </c:pt>
                <c:pt idx="17">
                  <c:v>19641.6</c:v>
                </c:pt>
                <c:pt idx="18">
                  <c:v>21092.4</c:v>
                </c:pt>
                <c:pt idx="19">
                  <c:v>21762.0</c:v>
                </c:pt>
                <c:pt idx="20">
                  <c:v>6919.200000000001</c:v>
                </c:pt>
                <c:pt idx="21">
                  <c:v>7588.800000000001</c:v>
                </c:pt>
                <c:pt idx="22">
                  <c:v>11606.4</c:v>
                </c:pt>
                <c:pt idx="23">
                  <c:v>17186.4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'Dez2011'!$R$5</c:f>
              <c:strCache>
                <c:ptCount val="1"/>
                <c:pt idx="0">
                  <c:v>13/Dez/2011</c:v>
                </c:pt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'Dez2011'!$R$7:$R$30</c:f>
              <c:numCache>
                <c:formatCode>#,##0</c:formatCode>
                <c:ptCount val="24"/>
                <c:pt idx="0">
                  <c:v>17409.6</c:v>
                </c:pt>
                <c:pt idx="1">
                  <c:v>14731.2</c:v>
                </c:pt>
                <c:pt idx="2">
                  <c:v>14508.0</c:v>
                </c:pt>
                <c:pt idx="3">
                  <c:v>14284.8</c:v>
                </c:pt>
                <c:pt idx="4">
                  <c:v>14284.8</c:v>
                </c:pt>
                <c:pt idx="5">
                  <c:v>15289.2</c:v>
                </c:pt>
                <c:pt idx="6">
                  <c:v>17744.4</c:v>
                </c:pt>
                <c:pt idx="7">
                  <c:v>20757.6</c:v>
                </c:pt>
                <c:pt idx="8">
                  <c:v>21985.2</c:v>
                </c:pt>
                <c:pt idx="9">
                  <c:v>21873.6</c:v>
                </c:pt>
                <c:pt idx="10">
                  <c:v>23324.4</c:v>
                </c:pt>
                <c:pt idx="11">
                  <c:v>22543.2</c:v>
                </c:pt>
                <c:pt idx="12">
                  <c:v>12164.4</c:v>
                </c:pt>
                <c:pt idx="13">
                  <c:v>11941.2</c:v>
                </c:pt>
                <c:pt idx="14">
                  <c:v>16851.6</c:v>
                </c:pt>
                <c:pt idx="15">
                  <c:v>16851.6</c:v>
                </c:pt>
                <c:pt idx="16">
                  <c:v>16405.2</c:v>
                </c:pt>
                <c:pt idx="17">
                  <c:v>15735.6</c:v>
                </c:pt>
                <c:pt idx="18">
                  <c:v>22543.2</c:v>
                </c:pt>
                <c:pt idx="19">
                  <c:v>26895.6</c:v>
                </c:pt>
                <c:pt idx="20">
                  <c:v>23882.4</c:v>
                </c:pt>
                <c:pt idx="21">
                  <c:v>22878.0</c:v>
                </c:pt>
                <c:pt idx="22">
                  <c:v>21427.2</c:v>
                </c:pt>
                <c:pt idx="23">
                  <c:v>13615.2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'Dez2011'!$S$5</c:f>
              <c:strCache>
                <c:ptCount val="1"/>
                <c:pt idx="0">
                  <c:v>14/Dez/2011</c:v>
                </c:pt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'Dez2011'!$S$7:$S$30</c:f>
              <c:numCache>
                <c:formatCode>#,##0</c:formatCode>
                <c:ptCount val="24"/>
                <c:pt idx="0">
                  <c:v>16963.2</c:v>
                </c:pt>
                <c:pt idx="1">
                  <c:v>16963.2</c:v>
                </c:pt>
                <c:pt idx="2">
                  <c:v>16628.4</c:v>
                </c:pt>
                <c:pt idx="3">
                  <c:v>16516.8</c:v>
                </c:pt>
                <c:pt idx="4">
                  <c:v>16628.4</c:v>
                </c:pt>
                <c:pt idx="5">
                  <c:v>17186.4</c:v>
                </c:pt>
                <c:pt idx="6">
                  <c:v>19530.0</c:v>
                </c:pt>
                <c:pt idx="7">
                  <c:v>21315.6</c:v>
                </c:pt>
                <c:pt idx="8">
                  <c:v>23994.0</c:v>
                </c:pt>
                <c:pt idx="9">
                  <c:v>25556.4</c:v>
                </c:pt>
                <c:pt idx="10">
                  <c:v>25110.0</c:v>
                </c:pt>
                <c:pt idx="11">
                  <c:v>24886.8</c:v>
                </c:pt>
                <c:pt idx="12">
                  <c:v>23659.2</c:v>
                </c:pt>
                <c:pt idx="13">
                  <c:v>24328.8</c:v>
                </c:pt>
                <c:pt idx="14">
                  <c:v>24886.8</c:v>
                </c:pt>
                <c:pt idx="15">
                  <c:v>23547.6</c:v>
                </c:pt>
                <c:pt idx="16">
                  <c:v>22878.0</c:v>
                </c:pt>
                <c:pt idx="17">
                  <c:v>24105.6</c:v>
                </c:pt>
                <c:pt idx="18">
                  <c:v>25779.6</c:v>
                </c:pt>
                <c:pt idx="19">
                  <c:v>26114.4</c:v>
                </c:pt>
                <c:pt idx="20">
                  <c:v>24552.0</c:v>
                </c:pt>
                <c:pt idx="21">
                  <c:v>23212.8</c:v>
                </c:pt>
                <c:pt idx="22">
                  <c:v>20869.2</c:v>
                </c:pt>
                <c:pt idx="23">
                  <c:v>17744.4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'Dez2011'!$T$5</c:f>
              <c:strCache>
                <c:ptCount val="1"/>
                <c:pt idx="0">
                  <c:v>15/Dez/2011</c:v>
                </c:pt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'Dez2011'!$T$7:$T$30</c:f>
              <c:numCache>
                <c:formatCode>#,##0</c:formatCode>
                <c:ptCount val="24"/>
                <c:pt idx="0">
                  <c:v>16516.8</c:v>
                </c:pt>
                <c:pt idx="1">
                  <c:v>15847.2</c:v>
                </c:pt>
                <c:pt idx="2">
                  <c:v>15512.4</c:v>
                </c:pt>
                <c:pt idx="3">
                  <c:v>15847.2</c:v>
                </c:pt>
                <c:pt idx="4">
                  <c:v>16070.4</c:v>
                </c:pt>
                <c:pt idx="5">
                  <c:v>16516.8</c:v>
                </c:pt>
                <c:pt idx="6">
                  <c:v>17967.6</c:v>
                </c:pt>
                <c:pt idx="7">
                  <c:v>21092.4</c:v>
                </c:pt>
                <c:pt idx="8">
                  <c:v>25110.0</c:v>
                </c:pt>
                <c:pt idx="9">
                  <c:v>23324.4</c:v>
                </c:pt>
                <c:pt idx="10">
                  <c:v>23882.4</c:v>
                </c:pt>
                <c:pt idx="11">
                  <c:v>24105.6</c:v>
                </c:pt>
                <c:pt idx="12">
                  <c:v>24328.8</c:v>
                </c:pt>
                <c:pt idx="13">
                  <c:v>24217.2</c:v>
                </c:pt>
                <c:pt idx="14">
                  <c:v>22878.0</c:v>
                </c:pt>
                <c:pt idx="15">
                  <c:v>25110.0</c:v>
                </c:pt>
                <c:pt idx="16">
                  <c:v>20311.2</c:v>
                </c:pt>
                <c:pt idx="17">
                  <c:v>19306.8</c:v>
                </c:pt>
                <c:pt idx="18">
                  <c:v>22320.0</c:v>
                </c:pt>
                <c:pt idx="19">
                  <c:v>25333.2</c:v>
                </c:pt>
                <c:pt idx="20">
                  <c:v>19753.2</c:v>
                </c:pt>
                <c:pt idx="21">
                  <c:v>19753.2</c:v>
                </c:pt>
                <c:pt idx="22">
                  <c:v>19530.0</c:v>
                </c:pt>
                <c:pt idx="23">
                  <c:v>18190.8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'Dez2011'!$U$5</c:f>
              <c:strCache>
                <c:ptCount val="1"/>
                <c:pt idx="0">
                  <c:v>16/Dez/2011</c:v>
                </c:pt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'Dez2011'!$U$7:$U$30</c:f>
              <c:numCache>
                <c:formatCode>#,##0</c:formatCode>
                <c:ptCount val="24"/>
                <c:pt idx="0">
                  <c:v>14954.4</c:v>
                </c:pt>
                <c:pt idx="1">
                  <c:v>15735.6</c:v>
                </c:pt>
                <c:pt idx="2">
                  <c:v>15400.8</c:v>
                </c:pt>
                <c:pt idx="3">
                  <c:v>15400.8</c:v>
                </c:pt>
                <c:pt idx="4">
                  <c:v>15512.4</c:v>
                </c:pt>
                <c:pt idx="5">
                  <c:v>16628.4</c:v>
                </c:pt>
                <c:pt idx="6">
                  <c:v>18190.8</c:v>
                </c:pt>
                <c:pt idx="7">
                  <c:v>20869.2</c:v>
                </c:pt>
                <c:pt idx="8">
                  <c:v>18123.84</c:v>
                </c:pt>
                <c:pt idx="9">
                  <c:v>21407.112</c:v>
                </c:pt>
                <c:pt idx="10">
                  <c:v>12995.82</c:v>
                </c:pt>
                <c:pt idx="11">
                  <c:v>17737.704</c:v>
                </c:pt>
                <c:pt idx="12">
                  <c:v>21561.12</c:v>
                </c:pt>
                <c:pt idx="13">
                  <c:v>22593.42</c:v>
                </c:pt>
                <c:pt idx="14">
                  <c:v>22408.164</c:v>
                </c:pt>
                <c:pt idx="15">
                  <c:v>18137.232</c:v>
                </c:pt>
                <c:pt idx="16">
                  <c:v>22712.832</c:v>
                </c:pt>
                <c:pt idx="17">
                  <c:v>22504.14</c:v>
                </c:pt>
                <c:pt idx="18">
                  <c:v>26200.332</c:v>
                </c:pt>
                <c:pt idx="19">
                  <c:v>25871.112</c:v>
                </c:pt>
                <c:pt idx="20">
                  <c:v>25014.024</c:v>
                </c:pt>
                <c:pt idx="21">
                  <c:v>23733.972</c:v>
                </c:pt>
                <c:pt idx="22">
                  <c:v>19695.168</c:v>
                </c:pt>
                <c:pt idx="23">
                  <c:v>13626.36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'Dez2011'!$X$5</c:f>
              <c:strCache>
                <c:ptCount val="1"/>
                <c:pt idx="0">
                  <c:v>19/Dez/2011</c:v>
                </c:pt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'Dez2011'!$X$7:$X$30</c:f>
              <c:numCache>
                <c:formatCode>#,##0</c:formatCode>
                <c:ptCount val="24"/>
                <c:pt idx="0">
                  <c:v>16813.656</c:v>
                </c:pt>
                <c:pt idx="1">
                  <c:v>16130.664</c:v>
                </c:pt>
                <c:pt idx="2">
                  <c:v>15678.684</c:v>
                </c:pt>
                <c:pt idx="3">
                  <c:v>15565.968</c:v>
                </c:pt>
                <c:pt idx="4">
                  <c:v>15242.328</c:v>
                </c:pt>
                <c:pt idx="5">
                  <c:v>15456.6</c:v>
                </c:pt>
                <c:pt idx="6">
                  <c:v>15478.92</c:v>
                </c:pt>
                <c:pt idx="7">
                  <c:v>15869.52</c:v>
                </c:pt>
                <c:pt idx="8">
                  <c:v>17864.928</c:v>
                </c:pt>
                <c:pt idx="9">
                  <c:v>16808.076</c:v>
                </c:pt>
                <c:pt idx="10">
                  <c:v>18022.284</c:v>
                </c:pt>
                <c:pt idx="11">
                  <c:v>18446.364</c:v>
                </c:pt>
                <c:pt idx="12">
                  <c:v>19907.208</c:v>
                </c:pt>
                <c:pt idx="13">
                  <c:v>19293.408</c:v>
                </c:pt>
                <c:pt idx="14">
                  <c:v>19838.016</c:v>
                </c:pt>
                <c:pt idx="15">
                  <c:v>19146.096</c:v>
                </c:pt>
                <c:pt idx="16">
                  <c:v>18393.912</c:v>
                </c:pt>
                <c:pt idx="17">
                  <c:v>20668.32</c:v>
                </c:pt>
                <c:pt idx="18">
                  <c:v>23101.2</c:v>
                </c:pt>
                <c:pt idx="19">
                  <c:v>24552.0</c:v>
                </c:pt>
                <c:pt idx="20">
                  <c:v>23882.4</c:v>
                </c:pt>
                <c:pt idx="21">
                  <c:v>20869.2</c:v>
                </c:pt>
                <c:pt idx="22">
                  <c:v>18972.0</c:v>
                </c:pt>
                <c:pt idx="23">
                  <c:v>17521.2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'Dez2011'!$Y$5</c:f>
              <c:strCache>
                <c:ptCount val="1"/>
                <c:pt idx="0">
                  <c:v>20/Dez/2011</c:v>
                </c:pt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'Dez2011'!$Y$7:$Y$30</c:f>
              <c:numCache>
                <c:formatCode>#,##0</c:formatCode>
                <c:ptCount val="24"/>
                <c:pt idx="0">
                  <c:v>16182.0</c:v>
                </c:pt>
                <c:pt idx="1">
                  <c:v>15512.4</c:v>
                </c:pt>
                <c:pt idx="2">
                  <c:v>15177.6</c:v>
                </c:pt>
                <c:pt idx="3">
                  <c:v>15066.0</c:v>
                </c:pt>
                <c:pt idx="4">
                  <c:v>15177.6</c:v>
                </c:pt>
                <c:pt idx="5">
                  <c:v>16182.0</c:v>
                </c:pt>
                <c:pt idx="6">
                  <c:v>17409.6</c:v>
                </c:pt>
                <c:pt idx="7">
                  <c:v>21427.2</c:v>
                </c:pt>
                <c:pt idx="8">
                  <c:v>23324.4</c:v>
                </c:pt>
                <c:pt idx="9">
                  <c:v>23994.0</c:v>
                </c:pt>
                <c:pt idx="10">
                  <c:v>21873.6</c:v>
                </c:pt>
                <c:pt idx="11">
                  <c:v>24552.0</c:v>
                </c:pt>
                <c:pt idx="12">
                  <c:v>23770.8</c:v>
                </c:pt>
                <c:pt idx="13">
                  <c:v>24353.352</c:v>
                </c:pt>
                <c:pt idx="14">
                  <c:v>23770.8</c:v>
                </c:pt>
                <c:pt idx="15">
                  <c:v>22766.4</c:v>
                </c:pt>
                <c:pt idx="16">
                  <c:v>22543.2</c:v>
                </c:pt>
                <c:pt idx="17">
                  <c:v>22654.8</c:v>
                </c:pt>
                <c:pt idx="18">
                  <c:v>0.0</c:v>
                </c:pt>
                <c:pt idx="19">
                  <c:v>446.4</c:v>
                </c:pt>
                <c:pt idx="20">
                  <c:v>16628.4</c:v>
                </c:pt>
                <c:pt idx="21">
                  <c:v>18109.332</c:v>
                </c:pt>
                <c:pt idx="22">
                  <c:v>18860.4</c:v>
                </c:pt>
                <c:pt idx="23">
                  <c:v>17409.6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'Dez2011'!$Z$5</c:f>
              <c:strCache>
                <c:ptCount val="1"/>
                <c:pt idx="0">
                  <c:v>21/Dez/2011</c:v>
                </c:pt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'Dez2011'!$Z$7:$Z$30</c:f>
              <c:numCache>
                <c:formatCode>#,##0</c:formatCode>
                <c:ptCount val="24"/>
                <c:pt idx="0">
                  <c:v>16516.8</c:v>
                </c:pt>
                <c:pt idx="1">
                  <c:v>15847.2</c:v>
                </c:pt>
                <c:pt idx="2">
                  <c:v>15512.4</c:v>
                </c:pt>
                <c:pt idx="3">
                  <c:v>15400.8</c:v>
                </c:pt>
                <c:pt idx="4">
                  <c:v>15400.8</c:v>
                </c:pt>
                <c:pt idx="5">
                  <c:v>17298.0</c:v>
                </c:pt>
                <c:pt idx="6">
                  <c:v>18190.8</c:v>
                </c:pt>
                <c:pt idx="7">
                  <c:v>20199.6</c:v>
                </c:pt>
                <c:pt idx="8">
                  <c:v>23213.916</c:v>
                </c:pt>
                <c:pt idx="9">
                  <c:v>23671.476</c:v>
                </c:pt>
                <c:pt idx="10">
                  <c:v>22831.128</c:v>
                </c:pt>
                <c:pt idx="11">
                  <c:v>26438.04</c:v>
                </c:pt>
                <c:pt idx="12">
                  <c:v>22989.6</c:v>
                </c:pt>
                <c:pt idx="13">
                  <c:v>23101.2</c:v>
                </c:pt>
                <c:pt idx="14">
                  <c:v>23436.0</c:v>
                </c:pt>
                <c:pt idx="15">
                  <c:v>23994.0</c:v>
                </c:pt>
                <c:pt idx="16">
                  <c:v>22989.6</c:v>
                </c:pt>
                <c:pt idx="17">
                  <c:v>21985.2</c:v>
                </c:pt>
                <c:pt idx="18">
                  <c:v>24775.2</c:v>
                </c:pt>
                <c:pt idx="19">
                  <c:v>24328.8</c:v>
                </c:pt>
                <c:pt idx="20">
                  <c:v>23436.0</c:v>
                </c:pt>
                <c:pt idx="21">
                  <c:v>22208.4</c:v>
                </c:pt>
                <c:pt idx="22">
                  <c:v>19418.4</c:v>
                </c:pt>
                <c:pt idx="23">
                  <c:v>17186.4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'Dez2011'!$AA$5</c:f>
              <c:strCache>
                <c:ptCount val="1"/>
                <c:pt idx="0">
                  <c:v>22/Dez/2011</c:v>
                </c:pt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'Dez2011'!$AA$7:$AA$30</c:f>
              <c:numCache>
                <c:formatCode>#,##0</c:formatCode>
                <c:ptCount val="24"/>
                <c:pt idx="0">
                  <c:v>16628.4</c:v>
                </c:pt>
                <c:pt idx="1">
                  <c:v>16628.4</c:v>
                </c:pt>
                <c:pt idx="2">
                  <c:v>14731.2</c:v>
                </c:pt>
                <c:pt idx="3">
                  <c:v>14731.2</c:v>
                </c:pt>
                <c:pt idx="4">
                  <c:v>14842.8</c:v>
                </c:pt>
                <c:pt idx="5">
                  <c:v>15289.2</c:v>
                </c:pt>
                <c:pt idx="6">
                  <c:v>16628.4</c:v>
                </c:pt>
                <c:pt idx="7">
                  <c:v>20534.4</c:v>
                </c:pt>
                <c:pt idx="8">
                  <c:v>22431.6</c:v>
                </c:pt>
                <c:pt idx="9">
                  <c:v>21650.4</c:v>
                </c:pt>
                <c:pt idx="10">
                  <c:v>23101.2</c:v>
                </c:pt>
                <c:pt idx="11">
                  <c:v>23659.2</c:v>
                </c:pt>
                <c:pt idx="12">
                  <c:v>23212.8</c:v>
                </c:pt>
                <c:pt idx="13">
                  <c:v>23436.0</c:v>
                </c:pt>
                <c:pt idx="14">
                  <c:v>23659.2</c:v>
                </c:pt>
                <c:pt idx="15">
                  <c:v>23547.6</c:v>
                </c:pt>
                <c:pt idx="16">
                  <c:v>22320.0</c:v>
                </c:pt>
                <c:pt idx="17">
                  <c:v>22766.4</c:v>
                </c:pt>
                <c:pt idx="18">
                  <c:v>25556.4</c:v>
                </c:pt>
                <c:pt idx="19">
                  <c:v>25221.6</c:v>
                </c:pt>
                <c:pt idx="20">
                  <c:v>24552.0</c:v>
                </c:pt>
                <c:pt idx="21">
                  <c:v>22878.0</c:v>
                </c:pt>
                <c:pt idx="22">
                  <c:v>19530.0</c:v>
                </c:pt>
                <c:pt idx="23">
                  <c:v>18079.2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'Dez2011'!$AB$5</c:f>
              <c:strCache>
                <c:ptCount val="1"/>
                <c:pt idx="0">
                  <c:v>23/Dez/2011</c:v>
                </c:pt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'Dez2011'!$AB$7:$AB$30</c:f>
              <c:numCache>
                <c:formatCode>#,##0</c:formatCode>
                <c:ptCount val="24"/>
                <c:pt idx="0">
                  <c:v>15289.2</c:v>
                </c:pt>
                <c:pt idx="1">
                  <c:v>15958.8</c:v>
                </c:pt>
                <c:pt idx="2">
                  <c:v>14284.8</c:v>
                </c:pt>
                <c:pt idx="3">
                  <c:v>14061.6</c:v>
                </c:pt>
                <c:pt idx="4">
                  <c:v>14173.2</c:v>
                </c:pt>
                <c:pt idx="5">
                  <c:v>14731.2</c:v>
                </c:pt>
                <c:pt idx="6">
                  <c:v>16182.0</c:v>
                </c:pt>
                <c:pt idx="7">
                  <c:v>20534.4</c:v>
                </c:pt>
                <c:pt idx="8">
                  <c:v>22786.488</c:v>
                </c:pt>
                <c:pt idx="9">
                  <c:v>21831.192</c:v>
                </c:pt>
                <c:pt idx="10">
                  <c:v>22890.276</c:v>
                </c:pt>
                <c:pt idx="11">
                  <c:v>23972.796</c:v>
                </c:pt>
                <c:pt idx="12">
                  <c:v>23142.492</c:v>
                </c:pt>
                <c:pt idx="13">
                  <c:v>22896.972</c:v>
                </c:pt>
                <c:pt idx="14">
                  <c:v>23785.308</c:v>
                </c:pt>
                <c:pt idx="15">
                  <c:v>23073.3</c:v>
                </c:pt>
                <c:pt idx="16">
                  <c:v>21762.0</c:v>
                </c:pt>
                <c:pt idx="17">
                  <c:v>23324.4</c:v>
                </c:pt>
                <c:pt idx="18">
                  <c:v>26560.8</c:v>
                </c:pt>
                <c:pt idx="19">
                  <c:v>25779.6</c:v>
                </c:pt>
                <c:pt idx="20">
                  <c:v>24775.2</c:v>
                </c:pt>
                <c:pt idx="21">
                  <c:v>23436.0</c:v>
                </c:pt>
                <c:pt idx="22">
                  <c:v>21315.6</c:v>
                </c:pt>
                <c:pt idx="23">
                  <c:v>18637.2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'Dez2011'!$AE$5</c:f>
              <c:strCache>
                <c:ptCount val="1"/>
                <c:pt idx="0">
                  <c:v>26/Dez/2011</c:v>
                </c:pt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'Dez2011'!$AE$7:$AE$30</c:f>
              <c:numCache>
                <c:formatCode>#,##0</c:formatCode>
                <c:ptCount val="24"/>
                <c:pt idx="0">
                  <c:v>16628.4</c:v>
                </c:pt>
                <c:pt idx="1">
                  <c:v>16182.0</c:v>
                </c:pt>
                <c:pt idx="2">
                  <c:v>15847.2</c:v>
                </c:pt>
                <c:pt idx="3">
                  <c:v>15512.4</c:v>
                </c:pt>
                <c:pt idx="4">
                  <c:v>15177.6</c:v>
                </c:pt>
                <c:pt idx="5">
                  <c:v>15177.6</c:v>
                </c:pt>
                <c:pt idx="6">
                  <c:v>15177.6</c:v>
                </c:pt>
                <c:pt idx="7">
                  <c:v>15512.4</c:v>
                </c:pt>
                <c:pt idx="8">
                  <c:v>16740.0</c:v>
                </c:pt>
                <c:pt idx="9">
                  <c:v>17632.8</c:v>
                </c:pt>
                <c:pt idx="10">
                  <c:v>18079.2</c:v>
                </c:pt>
                <c:pt idx="11">
                  <c:v>18637.2</c:v>
                </c:pt>
                <c:pt idx="12">
                  <c:v>18748.8</c:v>
                </c:pt>
                <c:pt idx="13">
                  <c:v>18302.4</c:v>
                </c:pt>
                <c:pt idx="14">
                  <c:v>18190.8</c:v>
                </c:pt>
                <c:pt idx="15">
                  <c:v>17744.4</c:v>
                </c:pt>
                <c:pt idx="16">
                  <c:v>18079.2</c:v>
                </c:pt>
                <c:pt idx="17">
                  <c:v>18302.4</c:v>
                </c:pt>
                <c:pt idx="18">
                  <c:v>22543.2</c:v>
                </c:pt>
                <c:pt idx="19">
                  <c:v>22989.6</c:v>
                </c:pt>
                <c:pt idx="20">
                  <c:v>22431.6</c:v>
                </c:pt>
                <c:pt idx="21">
                  <c:v>18079.2</c:v>
                </c:pt>
                <c:pt idx="22">
                  <c:v>17409.6</c:v>
                </c:pt>
                <c:pt idx="23">
                  <c:v>17409.6</c:v>
                </c:pt>
              </c:numCache>
            </c:numRef>
          </c:val>
          <c:smooth val="0"/>
        </c:ser>
        <c:ser>
          <c:idx val="23"/>
          <c:order val="21"/>
          <c:tx>
            <c:strRef>
              <c:f>'Dez2011'!$AG$5</c:f>
              <c:strCache>
                <c:ptCount val="1"/>
                <c:pt idx="0">
                  <c:v>28/Dez/2011</c:v>
                </c:pt>
              </c:strCache>
            </c:strRef>
          </c:tx>
          <c:val>
            <c:numRef>
              <c:f>'Dez2011'!$AG$7:$AG$30</c:f>
              <c:numCache>
                <c:formatCode>#,##0</c:formatCode>
                <c:ptCount val="24"/>
                <c:pt idx="0">
                  <c:v>16740.0</c:v>
                </c:pt>
                <c:pt idx="1">
                  <c:v>16070.4</c:v>
                </c:pt>
                <c:pt idx="2">
                  <c:v>15847.2</c:v>
                </c:pt>
                <c:pt idx="3">
                  <c:v>15512.4</c:v>
                </c:pt>
                <c:pt idx="4">
                  <c:v>15512.4</c:v>
                </c:pt>
                <c:pt idx="5">
                  <c:v>15847.2</c:v>
                </c:pt>
                <c:pt idx="6">
                  <c:v>16963.2</c:v>
                </c:pt>
                <c:pt idx="7">
                  <c:v>17744.4</c:v>
                </c:pt>
                <c:pt idx="8">
                  <c:v>23324.4</c:v>
                </c:pt>
                <c:pt idx="9">
                  <c:v>23659.2</c:v>
                </c:pt>
                <c:pt idx="10">
                  <c:v>23770.8</c:v>
                </c:pt>
                <c:pt idx="11">
                  <c:v>23770.8</c:v>
                </c:pt>
                <c:pt idx="12">
                  <c:v>23994.0</c:v>
                </c:pt>
                <c:pt idx="13">
                  <c:v>24105.6</c:v>
                </c:pt>
                <c:pt idx="14">
                  <c:v>23770.8</c:v>
                </c:pt>
                <c:pt idx="15">
                  <c:v>23101.2</c:v>
                </c:pt>
                <c:pt idx="16">
                  <c:v>22431.6</c:v>
                </c:pt>
                <c:pt idx="17">
                  <c:v>21762.0</c:v>
                </c:pt>
                <c:pt idx="18">
                  <c:v>25333.2</c:v>
                </c:pt>
                <c:pt idx="19">
                  <c:v>24998.4</c:v>
                </c:pt>
                <c:pt idx="20">
                  <c:v>24217.2</c:v>
                </c:pt>
                <c:pt idx="21">
                  <c:v>22654.8</c:v>
                </c:pt>
                <c:pt idx="22">
                  <c:v>19864.8</c:v>
                </c:pt>
                <c:pt idx="23">
                  <c:v>17744.4</c:v>
                </c:pt>
              </c:numCache>
            </c:numRef>
          </c:val>
          <c:smooth val="0"/>
        </c:ser>
        <c:ser>
          <c:idx val="21"/>
          <c:order val="22"/>
          <c:tx>
            <c:strRef>
              <c:f>'Dez2011'!$AF$5</c:f>
              <c:strCache>
                <c:ptCount val="1"/>
                <c:pt idx="0">
                  <c:v>27/Dez/2011</c:v>
                </c:pt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'Dez2011'!$AF$7:$AF$30</c:f>
              <c:numCache>
                <c:formatCode>#,##0</c:formatCode>
                <c:ptCount val="24"/>
                <c:pt idx="0">
                  <c:v>16182.0</c:v>
                </c:pt>
                <c:pt idx="1">
                  <c:v>15512.4</c:v>
                </c:pt>
                <c:pt idx="2">
                  <c:v>15066.0</c:v>
                </c:pt>
                <c:pt idx="3">
                  <c:v>15066.0</c:v>
                </c:pt>
                <c:pt idx="4">
                  <c:v>15066.0</c:v>
                </c:pt>
                <c:pt idx="5">
                  <c:v>15400.8</c:v>
                </c:pt>
                <c:pt idx="6">
                  <c:v>16628.4</c:v>
                </c:pt>
                <c:pt idx="7">
                  <c:v>19083.6</c:v>
                </c:pt>
                <c:pt idx="8">
                  <c:v>22654.8</c:v>
                </c:pt>
                <c:pt idx="9">
                  <c:v>23101.2</c:v>
                </c:pt>
                <c:pt idx="10">
                  <c:v>23436.0</c:v>
                </c:pt>
                <c:pt idx="11">
                  <c:v>23770.8</c:v>
                </c:pt>
                <c:pt idx="12">
                  <c:v>23770.8</c:v>
                </c:pt>
                <c:pt idx="13">
                  <c:v>23547.6</c:v>
                </c:pt>
                <c:pt idx="14">
                  <c:v>23547.6</c:v>
                </c:pt>
                <c:pt idx="15">
                  <c:v>23101.2</c:v>
                </c:pt>
                <c:pt idx="16">
                  <c:v>22543.2</c:v>
                </c:pt>
                <c:pt idx="17">
                  <c:v>22320.0</c:v>
                </c:pt>
                <c:pt idx="18">
                  <c:v>25668.0</c:v>
                </c:pt>
                <c:pt idx="19">
                  <c:v>25333.2</c:v>
                </c:pt>
                <c:pt idx="20">
                  <c:v>24217.2</c:v>
                </c:pt>
                <c:pt idx="21">
                  <c:v>22878.0</c:v>
                </c:pt>
                <c:pt idx="22">
                  <c:v>20199.6</c:v>
                </c:pt>
                <c:pt idx="23">
                  <c:v>17856.0</c:v>
                </c:pt>
              </c:numCache>
            </c:numRef>
          </c:val>
          <c:smooth val="0"/>
        </c:ser>
        <c:ser>
          <c:idx val="22"/>
          <c:order val="23"/>
          <c:tx>
            <c:strRef>
              <c:f>'Dez2011'!$AP$4:$AP$5</c:f>
              <c:strCache>
                <c:ptCount val="1"/>
                <c:pt idx="0">
                  <c:v>Máxima dias Semana</c:v>
                </c:pt>
              </c:strCache>
            </c:strRef>
          </c:tx>
          <c:val>
            <c:numRef>
              <c:f>'Dez2011'!$AP$7:$AP$30</c:f>
              <c:numCache>
                <c:formatCode>#,##0</c:formatCode>
                <c:ptCount val="24"/>
                <c:pt idx="0">
                  <c:v>18414.0</c:v>
                </c:pt>
                <c:pt idx="1">
                  <c:v>17298.0</c:v>
                </c:pt>
                <c:pt idx="2">
                  <c:v>16740.0</c:v>
                </c:pt>
                <c:pt idx="3">
                  <c:v>16740.0</c:v>
                </c:pt>
                <c:pt idx="4">
                  <c:v>18637.2</c:v>
                </c:pt>
                <c:pt idx="5">
                  <c:v>17744.4</c:v>
                </c:pt>
                <c:pt idx="6">
                  <c:v>19530.0</c:v>
                </c:pt>
                <c:pt idx="7">
                  <c:v>22320.0</c:v>
                </c:pt>
                <c:pt idx="8">
                  <c:v>25891.2</c:v>
                </c:pt>
                <c:pt idx="9">
                  <c:v>26002.8</c:v>
                </c:pt>
                <c:pt idx="10">
                  <c:v>26226.0</c:v>
                </c:pt>
                <c:pt idx="11">
                  <c:v>26784.0</c:v>
                </c:pt>
                <c:pt idx="12">
                  <c:v>26449.2</c:v>
                </c:pt>
                <c:pt idx="13">
                  <c:v>26114.4</c:v>
                </c:pt>
                <c:pt idx="14">
                  <c:v>27007.2</c:v>
                </c:pt>
                <c:pt idx="15">
                  <c:v>25779.6</c:v>
                </c:pt>
                <c:pt idx="16">
                  <c:v>24552.0</c:v>
                </c:pt>
                <c:pt idx="17">
                  <c:v>24440.4</c:v>
                </c:pt>
                <c:pt idx="18">
                  <c:v>27007.2</c:v>
                </c:pt>
                <c:pt idx="19">
                  <c:v>26895.6</c:v>
                </c:pt>
                <c:pt idx="20">
                  <c:v>26895.6</c:v>
                </c:pt>
                <c:pt idx="21">
                  <c:v>24217.2</c:v>
                </c:pt>
                <c:pt idx="22">
                  <c:v>22208.4</c:v>
                </c:pt>
                <c:pt idx="23">
                  <c:v>19753.2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'Dez2011'!$AH$5</c:f>
              <c:strCache>
                <c:ptCount val="1"/>
                <c:pt idx="0">
                  <c:v>29/Dez/2011</c:v>
                </c:pt>
              </c:strCache>
            </c:strRef>
          </c:tx>
          <c:val>
            <c:numRef>
              <c:f>'Dez2011'!$AH$7:$AH$30</c:f>
              <c:numCache>
                <c:formatCode>#,##0</c:formatCode>
                <c:ptCount val="24"/>
                <c:pt idx="0">
                  <c:v>16628.4</c:v>
                </c:pt>
                <c:pt idx="1">
                  <c:v>16182.0</c:v>
                </c:pt>
                <c:pt idx="2">
                  <c:v>15847.2</c:v>
                </c:pt>
                <c:pt idx="3">
                  <c:v>15512.4</c:v>
                </c:pt>
                <c:pt idx="4">
                  <c:v>15512.4</c:v>
                </c:pt>
                <c:pt idx="5">
                  <c:v>15735.6</c:v>
                </c:pt>
                <c:pt idx="6">
                  <c:v>17186.4</c:v>
                </c:pt>
                <c:pt idx="7">
                  <c:v>19195.2</c:v>
                </c:pt>
                <c:pt idx="8">
                  <c:v>22878.0</c:v>
                </c:pt>
                <c:pt idx="9">
                  <c:v>23324.4</c:v>
                </c:pt>
                <c:pt idx="10">
                  <c:v>23659.2</c:v>
                </c:pt>
                <c:pt idx="11">
                  <c:v>23212.8</c:v>
                </c:pt>
                <c:pt idx="12">
                  <c:v>23101.2</c:v>
                </c:pt>
                <c:pt idx="13">
                  <c:v>22766.4</c:v>
                </c:pt>
                <c:pt idx="14">
                  <c:v>23212.8</c:v>
                </c:pt>
                <c:pt idx="15">
                  <c:v>23436.0</c:v>
                </c:pt>
                <c:pt idx="16">
                  <c:v>22096.8</c:v>
                </c:pt>
                <c:pt idx="17">
                  <c:v>23101.2</c:v>
                </c:pt>
                <c:pt idx="18">
                  <c:v>24998.4</c:v>
                </c:pt>
                <c:pt idx="19">
                  <c:v>25333.2</c:v>
                </c:pt>
                <c:pt idx="20">
                  <c:v>24217.2</c:v>
                </c:pt>
                <c:pt idx="21">
                  <c:v>19083.6</c:v>
                </c:pt>
                <c:pt idx="22">
                  <c:v>20534.4</c:v>
                </c:pt>
                <c:pt idx="23">
                  <c:v>18079.2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'Dez2011'!$AI$5</c:f>
              <c:strCache>
                <c:ptCount val="1"/>
                <c:pt idx="0">
                  <c:v>30/Dez/2011</c:v>
                </c:pt>
              </c:strCache>
            </c:strRef>
          </c:tx>
          <c:val>
            <c:numRef>
              <c:f>'Dez2011'!$AI$7:$AI$30</c:f>
              <c:numCache>
                <c:formatCode>#,##0</c:formatCode>
                <c:ptCount val="24"/>
                <c:pt idx="0">
                  <c:v>16628.4</c:v>
                </c:pt>
                <c:pt idx="1">
                  <c:v>16070.4</c:v>
                </c:pt>
                <c:pt idx="2">
                  <c:v>15735.6</c:v>
                </c:pt>
                <c:pt idx="3">
                  <c:v>15735.6</c:v>
                </c:pt>
                <c:pt idx="4">
                  <c:v>15624.0</c:v>
                </c:pt>
                <c:pt idx="5">
                  <c:v>16070.4</c:v>
                </c:pt>
                <c:pt idx="6">
                  <c:v>17298.0</c:v>
                </c:pt>
                <c:pt idx="7">
                  <c:v>18414.0</c:v>
                </c:pt>
                <c:pt idx="8">
                  <c:v>22777.56</c:v>
                </c:pt>
                <c:pt idx="9">
                  <c:v>23643.576</c:v>
                </c:pt>
                <c:pt idx="10">
                  <c:v>25060.896</c:v>
                </c:pt>
                <c:pt idx="11">
                  <c:v>23970.564</c:v>
                </c:pt>
                <c:pt idx="12">
                  <c:v>22028.724</c:v>
                </c:pt>
                <c:pt idx="13">
                  <c:v>22828.896</c:v>
                </c:pt>
                <c:pt idx="14">
                  <c:v>23256.324</c:v>
                </c:pt>
                <c:pt idx="15">
                  <c:v>22856.796</c:v>
                </c:pt>
                <c:pt idx="16">
                  <c:v>22260.852</c:v>
                </c:pt>
                <c:pt idx="17">
                  <c:v>21807.756</c:v>
                </c:pt>
                <c:pt idx="18">
                  <c:v>25505.064</c:v>
                </c:pt>
                <c:pt idx="19">
                  <c:v>25635.636</c:v>
                </c:pt>
                <c:pt idx="20">
                  <c:v>25843.212</c:v>
                </c:pt>
                <c:pt idx="21">
                  <c:v>23146.956</c:v>
                </c:pt>
                <c:pt idx="22">
                  <c:v>20956.248</c:v>
                </c:pt>
                <c:pt idx="23">
                  <c:v>19753.2</c:v>
                </c:pt>
              </c:numCache>
            </c:numRef>
          </c:val>
          <c:smooth val="0"/>
        </c:ser>
        <c:ser>
          <c:idx val="26"/>
          <c:order val="26"/>
          <c:tx>
            <c:strRef>
              <c:f>'Dez2011'!$AL$5</c:f>
              <c:strCache>
                <c:ptCount val="1"/>
                <c:pt idx="0">
                  <c:v>2/Jan/2012</c:v>
                </c:pt>
              </c:strCache>
            </c:strRef>
          </c:tx>
          <c:val>
            <c:numRef>
              <c:f>'Dez2011'!$AL$7:$AL$30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2763272"/>
        <c:axId val="-2122760328"/>
      </c:lineChart>
      <c:catAx>
        <c:axId val="-212276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122760328"/>
        <c:crosses val="autoZero"/>
        <c:auto val="1"/>
        <c:lblAlgn val="ctr"/>
        <c:lblOffset val="100"/>
        <c:noMultiLvlLbl val="0"/>
      </c:catAx>
      <c:valAx>
        <c:axId val="-21227603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122763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4" footer="0.314960620000004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-SABADOS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8"/>
          <c:order val="0"/>
          <c:tx>
            <c:strRef>
              <c:f>'Dez2011'!$H$5</c:f>
              <c:strCache>
                <c:ptCount val="1"/>
                <c:pt idx="0">
                  <c:v>3/Dez/2011</c:v>
                </c:pt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'Dez2011'!$H$7:$H$30</c:f>
              <c:numCache>
                <c:formatCode>#,##0</c:formatCode>
                <c:ptCount val="24"/>
                <c:pt idx="0">
                  <c:v>17186.4</c:v>
                </c:pt>
                <c:pt idx="1">
                  <c:v>16740.0</c:v>
                </c:pt>
                <c:pt idx="2">
                  <c:v>16293.6</c:v>
                </c:pt>
                <c:pt idx="3">
                  <c:v>16293.6</c:v>
                </c:pt>
                <c:pt idx="4">
                  <c:v>16070.4</c:v>
                </c:pt>
                <c:pt idx="5">
                  <c:v>16851.6</c:v>
                </c:pt>
                <c:pt idx="6">
                  <c:v>18525.6</c:v>
                </c:pt>
                <c:pt idx="7">
                  <c:v>20869.2</c:v>
                </c:pt>
                <c:pt idx="8">
                  <c:v>24663.6</c:v>
                </c:pt>
                <c:pt idx="9">
                  <c:v>25221.6</c:v>
                </c:pt>
                <c:pt idx="10">
                  <c:v>25668.0</c:v>
                </c:pt>
                <c:pt idx="11">
                  <c:v>26114.4</c:v>
                </c:pt>
                <c:pt idx="12">
                  <c:v>24552.0</c:v>
                </c:pt>
                <c:pt idx="13">
                  <c:v>24886.8</c:v>
                </c:pt>
                <c:pt idx="14">
                  <c:v>25110.0</c:v>
                </c:pt>
                <c:pt idx="15">
                  <c:v>24552.0</c:v>
                </c:pt>
                <c:pt idx="16">
                  <c:v>23770.8</c:v>
                </c:pt>
                <c:pt idx="17">
                  <c:v>23659.2</c:v>
                </c:pt>
                <c:pt idx="18">
                  <c:v>23324.4</c:v>
                </c:pt>
                <c:pt idx="19">
                  <c:v>19418.4</c:v>
                </c:pt>
                <c:pt idx="20">
                  <c:v>17856.0</c:v>
                </c:pt>
                <c:pt idx="21">
                  <c:v>23770.8</c:v>
                </c:pt>
                <c:pt idx="22">
                  <c:v>21315.6</c:v>
                </c:pt>
                <c:pt idx="23">
                  <c:v>19306.8</c:v>
                </c:pt>
              </c:numCache>
            </c:numRef>
          </c:val>
          <c:smooth val="0"/>
        </c:ser>
        <c:ser>
          <c:idx val="19"/>
          <c:order val="1"/>
          <c:tx>
            <c:strRef>
              <c:f>'Dez2011'!$O$5</c:f>
              <c:strCache>
                <c:ptCount val="1"/>
                <c:pt idx="0">
                  <c:v>10/Dez/2011</c:v>
                </c:pt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'Dez2011'!$O$7:$O$30</c:f>
              <c:numCache>
                <c:formatCode>#,##0</c:formatCode>
                <c:ptCount val="24"/>
                <c:pt idx="0">
                  <c:v>17074.8</c:v>
                </c:pt>
                <c:pt idx="1">
                  <c:v>16182.0</c:v>
                </c:pt>
                <c:pt idx="2">
                  <c:v>15847.2</c:v>
                </c:pt>
                <c:pt idx="3">
                  <c:v>15735.6</c:v>
                </c:pt>
                <c:pt idx="4">
                  <c:v>15735.6</c:v>
                </c:pt>
                <c:pt idx="5">
                  <c:v>16405.2</c:v>
                </c:pt>
                <c:pt idx="6">
                  <c:v>18302.4</c:v>
                </c:pt>
                <c:pt idx="7">
                  <c:v>20757.6</c:v>
                </c:pt>
                <c:pt idx="8">
                  <c:v>23547.6</c:v>
                </c:pt>
                <c:pt idx="9">
                  <c:v>23101.2</c:v>
                </c:pt>
                <c:pt idx="10">
                  <c:v>23324.4</c:v>
                </c:pt>
                <c:pt idx="11">
                  <c:v>24105.6</c:v>
                </c:pt>
                <c:pt idx="12">
                  <c:v>22208.4</c:v>
                </c:pt>
                <c:pt idx="13">
                  <c:v>23882.4</c:v>
                </c:pt>
                <c:pt idx="14">
                  <c:v>24440.4</c:v>
                </c:pt>
                <c:pt idx="15">
                  <c:v>24217.2</c:v>
                </c:pt>
                <c:pt idx="16">
                  <c:v>23436.0</c:v>
                </c:pt>
                <c:pt idx="17">
                  <c:v>25444.8</c:v>
                </c:pt>
                <c:pt idx="18">
                  <c:v>26560.8</c:v>
                </c:pt>
                <c:pt idx="19">
                  <c:v>26337.6</c:v>
                </c:pt>
                <c:pt idx="20">
                  <c:v>24998.4</c:v>
                </c:pt>
                <c:pt idx="21">
                  <c:v>23770.8</c:v>
                </c:pt>
                <c:pt idx="22">
                  <c:v>21650.4</c:v>
                </c:pt>
                <c:pt idx="23">
                  <c:v>19306.8</c:v>
                </c:pt>
              </c:numCache>
            </c:numRef>
          </c:val>
          <c:smooth val="0"/>
        </c:ser>
        <c:ser>
          <c:idx val="20"/>
          <c:order val="2"/>
          <c:tx>
            <c:strRef>
              <c:f>'Dez2011'!$V$5</c:f>
              <c:strCache>
                <c:ptCount val="1"/>
                <c:pt idx="0">
                  <c:v>17/Dez/2011</c:v>
                </c:pt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'Dez2011'!$V$7:$V$30</c:f>
              <c:numCache>
                <c:formatCode>#,##0</c:formatCode>
                <c:ptCount val="24"/>
                <c:pt idx="0">
                  <c:v>14826.06</c:v>
                </c:pt>
                <c:pt idx="1">
                  <c:v>13950.0</c:v>
                </c:pt>
                <c:pt idx="2">
                  <c:v>13838.4</c:v>
                </c:pt>
                <c:pt idx="3">
                  <c:v>13168.8</c:v>
                </c:pt>
                <c:pt idx="4">
                  <c:v>13503.6</c:v>
                </c:pt>
                <c:pt idx="5">
                  <c:v>15400.8</c:v>
                </c:pt>
                <c:pt idx="6">
                  <c:v>16405.2</c:v>
                </c:pt>
                <c:pt idx="7">
                  <c:v>17946.396</c:v>
                </c:pt>
                <c:pt idx="8">
                  <c:v>21070.08</c:v>
                </c:pt>
                <c:pt idx="9">
                  <c:v>21597.948</c:v>
                </c:pt>
                <c:pt idx="10">
                  <c:v>20639.304</c:v>
                </c:pt>
                <c:pt idx="11">
                  <c:v>23691.564</c:v>
                </c:pt>
                <c:pt idx="12">
                  <c:v>23985.072</c:v>
                </c:pt>
                <c:pt idx="13">
                  <c:v>24197.112</c:v>
                </c:pt>
                <c:pt idx="14">
                  <c:v>23487.336</c:v>
                </c:pt>
                <c:pt idx="15">
                  <c:v>23742.9</c:v>
                </c:pt>
                <c:pt idx="16">
                  <c:v>22038.768</c:v>
                </c:pt>
                <c:pt idx="17">
                  <c:v>22503.024</c:v>
                </c:pt>
                <c:pt idx="18">
                  <c:v>23876.82</c:v>
                </c:pt>
                <c:pt idx="19">
                  <c:v>23979.492</c:v>
                </c:pt>
                <c:pt idx="20">
                  <c:v>24346.656</c:v>
                </c:pt>
                <c:pt idx="21">
                  <c:v>22667.076</c:v>
                </c:pt>
                <c:pt idx="22">
                  <c:v>20937.276</c:v>
                </c:pt>
                <c:pt idx="23">
                  <c:v>16689.78</c:v>
                </c:pt>
              </c:numCache>
            </c:numRef>
          </c:val>
          <c:smooth val="0"/>
        </c:ser>
        <c:ser>
          <c:idx val="21"/>
          <c:order val="3"/>
          <c:tx>
            <c:strRef>
              <c:f>'Dez2011'!$AC$5</c:f>
              <c:strCache>
                <c:ptCount val="1"/>
                <c:pt idx="0">
                  <c:v>24/Dez/2011</c:v>
                </c:pt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'Dez2011'!$AC$7:$AC$30</c:f>
              <c:numCache>
                <c:formatCode>#,##0</c:formatCode>
                <c:ptCount val="24"/>
                <c:pt idx="0">
                  <c:v>17409.6</c:v>
                </c:pt>
                <c:pt idx="1">
                  <c:v>16628.4</c:v>
                </c:pt>
                <c:pt idx="2">
                  <c:v>16182.0</c:v>
                </c:pt>
                <c:pt idx="3">
                  <c:v>15847.2</c:v>
                </c:pt>
                <c:pt idx="4">
                  <c:v>15847.2</c:v>
                </c:pt>
                <c:pt idx="5">
                  <c:v>16070.4</c:v>
                </c:pt>
                <c:pt idx="6">
                  <c:v>16740.0</c:v>
                </c:pt>
                <c:pt idx="7">
                  <c:v>17744.4</c:v>
                </c:pt>
                <c:pt idx="8">
                  <c:v>19864.8</c:v>
                </c:pt>
                <c:pt idx="9">
                  <c:v>20646.0</c:v>
                </c:pt>
                <c:pt idx="10">
                  <c:v>20199.6</c:v>
                </c:pt>
                <c:pt idx="11">
                  <c:v>20534.4</c:v>
                </c:pt>
                <c:pt idx="12">
                  <c:v>20646.0</c:v>
                </c:pt>
                <c:pt idx="13">
                  <c:v>20088.0</c:v>
                </c:pt>
                <c:pt idx="14">
                  <c:v>20311.2</c:v>
                </c:pt>
                <c:pt idx="15">
                  <c:v>19976.4</c:v>
                </c:pt>
                <c:pt idx="16">
                  <c:v>19753.2</c:v>
                </c:pt>
                <c:pt idx="17">
                  <c:v>21538.8</c:v>
                </c:pt>
                <c:pt idx="18">
                  <c:v>22096.8</c:v>
                </c:pt>
                <c:pt idx="19">
                  <c:v>23324.4</c:v>
                </c:pt>
                <c:pt idx="20">
                  <c:v>23324.4</c:v>
                </c:pt>
                <c:pt idx="21">
                  <c:v>21315.6</c:v>
                </c:pt>
                <c:pt idx="22">
                  <c:v>20980.8</c:v>
                </c:pt>
                <c:pt idx="23">
                  <c:v>20534.4</c:v>
                </c:pt>
              </c:numCache>
            </c:numRef>
          </c:val>
          <c:smooth val="0"/>
        </c:ser>
        <c:ser>
          <c:idx val="22"/>
          <c:order val="4"/>
          <c:tx>
            <c:strRef>
              <c:f>'Dez2011'!$AQ$4:$AQ$5</c:f>
              <c:strCache>
                <c:ptCount val="1"/>
                <c:pt idx="0">
                  <c:v>Máxima Sabads</c:v>
                </c:pt>
              </c:strCache>
            </c:strRef>
          </c:tx>
          <c:val>
            <c:numRef>
              <c:f>'Dez2011'!$AQ$7:$AQ$30</c:f>
              <c:numCache>
                <c:formatCode>#,##0</c:formatCode>
                <c:ptCount val="24"/>
                <c:pt idx="0">
                  <c:v>17409.6</c:v>
                </c:pt>
                <c:pt idx="1">
                  <c:v>16740.0</c:v>
                </c:pt>
                <c:pt idx="2">
                  <c:v>16293.6</c:v>
                </c:pt>
                <c:pt idx="3">
                  <c:v>16293.6</c:v>
                </c:pt>
                <c:pt idx="4">
                  <c:v>16070.4</c:v>
                </c:pt>
                <c:pt idx="5">
                  <c:v>16851.6</c:v>
                </c:pt>
                <c:pt idx="6">
                  <c:v>18525.6</c:v>
                </c:pt>
                <c:pt idx="7">
                  <c:v>20869.2</c:v>
                </c:pt>
                <c:pt idx="8">
                  <c:v>24663.6</c:v>
                </c:pt>
                <c:pt idx="9">
                  <c:v>25221.6</c:v>
                </c:pt>
                <c:pt idx="10">
                  <c:v>25668.0</c:v>
                </c:pt>
                <c:pt idx="11">
                  <c:v>26114.4</c:v>
                </c:pt>
                <c:pt idx="12">
                  <c:v>24552.0</c:v>
                </c:pt>
                <c:pt idx="13">
                  <c:v>24886.8</c:v>
                </c:pt>
                <c:pt idx="14">
                  <c:v>25110.0</c:v>
                </c:pt>
                <c:pt idx="15">
                  <c:v>24552.0</c:v>
                </c:pt>
                <c:pt idx="16">
                  <c:v>23770.8</c:v>
                </c:pt>
                <c:pt idx="17">
                  <c:v>25444.8</c:v>
                </c:pt>
                <c:pt idx="18">
                  <c:v>26560.8</c:v>
                </c:pt>
                <c:pt idx="19">
                  <c:v>26337.6</c:v>
                </c:pt>
                <c:pt idx="20">
                  <c:v>25848.792</c:v>
                </c:pt>
                <c:pt idx="21">
                  <c:v>25198.164</c:v>
                </c:pt>
                <c:pt idx="22">
                  <c:v>24597.756</c:v>
                </c:pt>
                <c:pt idx="23">
                  <c:v>23265.252</c:v>
                </c:pt>
              </c:numCache>
            </c:numRef>
          </c:val>
          <c:smooth val="0"/>
        </c:ser>
        <c:ser>
          <c:idx val="0"/>
          <c:order val="5"/>
          <c:tx>
            <c:strRef>
              <c:f>'Dez2011'!$AJ$5</c:f>
              <c:strCache>
                <c:ptCount val="1"/>
                <c:pt idx="0">
                  <c:v>31/Dez/2011</c:v>
                </c:pt>
              </c:strCache>
            </c:strRef>
          </c:tx>
          <c:val>
            <c:numRef>
              <c:f>'Dez2011'!$AJ$7:$AJ$30</c:f>
              <c:numCache>
                <c:formatCode>#,##0</c:formatCode>
                <c:ptCount val="24"/>
                <c:pt idx="0">
                  <c:v>17074.8</c:v>
                </c:pt>
                <c:pt idx="1">
                  <c:v>16293.6</c:v>
                </c:pt>
                <c:pt idx="2">
                  <c:v>16182.0</c:v>
                </c:pt>
                <c:pt idx="3">
                  <c:v>15847.2</c:v>
                </c:pt>
                <c:pt idx="4">
                  <c:v>15847.2</c:v>
                </c:pt>
                <c:pt idx="5">
                  <c:v>15958.8</c:v>
                </c:pt>
                <c:pt idx="6">
                  <c:v>16963.2</c:v>
                </c:pt>
                <c:pt idx="7">
                  <c:v>17856.0</c:v>
                </c:pt>
                <c:pt idx="8">
                  <c:v>21204.0</c:v>
                </c:pt>
                <c:pt idx="9">
                  <c:v>21315.6</c:v>
                </c:pt>
                <c:pt idx="10">
                  <c:v>21538.8</c:v>
                </c:pt>
                <c:pt idx="11">
                  <c:v>21650.4</c:v>
                </c:pt>
                <c:pt idx="12">
                  <c:v>21762.0</c:v>
                </c:pt>
                <c:pt idx="13">
                  <c:v>21538.8</c:v>
                </c:pt>
                <c:pt idx="14">
                  <c:v>21092.4</c:v>
                </c:pt>
                <c:pt idx="15">
                  <c:v>20869.2</c:v>
                </c:pt>
                <c:pt idx="16">
                  <c:v>19306.8</c:v>
                </c:pt>
                <c:pt idx="17">
                  <c:v>21513.132</c:v>
                </c:pt>
                <c:pt idx="18">
                  <c:v>25520.688</c:v>
                </c:pt>
                <c:pt idx="19">
                  <c:v>25751.7</c:v>
                </c:pt>
                <c:pt idx="20">
                  <c:v>25848.792</c:v>
                </c:pt>
                <c:pt idx="21">
                  <c:v>25198.164</c:v>
                </c:pt>
                <c:pt idx="22">
                  <c:v>24597.756</c:v>
                </c:pt>
                <c:pt idx="23">
                  <c:v>23265.252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2737064"/>
        <c:axId val="-2122733864"/>
      </c:lineChart>
      <c:catAx>
        <c:axId val="-2122737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122733864"/>
        <c:crosses val="autoZero"/>
        <c:auto val="1"/>
        <c:lblAlgn val="ctr"/>
        <c:lblOffset val="100"/>
        <c:noMultiLvlLbl val="0"/>
      </c:catAx>
      <c:valAx>
        <c:axId val="-21227338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1227370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4" footer="0.314960620000004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-DOMINGOS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'Dez2011'!$B$5</c:f>
              <c:strCache>
                <c:ptCount val="1"/>
              </c:strCache>
            </c:strRef>
          </c:tx>
          <c:val>
            <c:numRef>
              <c:f>'Dez2011'!$B$7:$B$30</c:f>
            </c:numRef>
          </c:val>
          <c:smooth val="0"/>
        </c:ser>
        <c:ser>
          <c:idx val="18"/>
          <c:order val="1"/>
          <c:tx>
            <c:strRef>
              <c:f>'Dez2011'!$I$5</c:f>
              <c:strCache>
                <c:ptCount val="1"/>
                <c:pt idx="0">
                  <c:v>4/Dez/2011</c:v>
                </c:pt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'Dez2011'!$I$7:$I$30</c:f>
              <c:numCache>
                <c:formatCode>#,##0</c:formatCode>
                <c:ptCount val="24"/>
                <c:pt idx="0">
                  <c:v>15400.8</c:v>
                </c:pt>
                <c:pt idx="1">
                  <c:v>15177.6</c:v>
                </c:pt>
                <c:pt idx="2">
                  <c:v>14954.4</c:v>
                </c:pt>
                <c:pt idx="3">
                  <c:v>14731.2</c:v>
                </c:pt>
                <c:pt idx="4">
                  <c:v>14731.2</c:v>
                </c:pt>
                <c:pt idx="5">
                  <c:v>14731.2</c:v>
                </c:pt>
                <c:pt idx="6">
                  <c:v>14173.2</c:v>
                </c:pt>
                <c:pt idx="7">
                  <c:v>15066.0</c:v>
                </c:pt>
                <c:pt idx="8">
                  <c:v>20088.0</c:v>
                </c:pt>
                <c:pt idx="9">
                  <c:v>20757.6</c:v>
                </c:pt>
                <c:pt idx="10">
                  <c:v>21204.0</c:v>
                </c:pt>
                <c:pt idx="11">
                  <c:v>23101.2</c:v>
                </c:pt>
                <c:pt idx="12">
                  <c:v>22208.4</c:v>
                </c:pt>
                <c:pt idx="13">
                  <c:v>22096.8</c:v>
                </c:pt>
                <c:pt idx="14">
                  <c:v>21427.2</c:v>
                </c:pt>
                <c:pt idx="15">
                  <c:v>20422.8</c:v>
                </c:pt>
                <c:pt idx="16">
                  <c:v>19530.0</c:v>
                </c:pt>
                <c:pt idx="17">
                  <c:v>20646.0</c:v>
                </c:pt>
                <c:pt idx="18">
                  <c:v>24217.2</c:v>
                </c:pt>
                <c:pt idx="19">
                  <c:v>0.0</c:v>
                </c:pt>
                <c:pt idx="20">
                  <c:v>10490.4</c:v>
                </c:pt>
                <c:pt idx="21">
                  <c:v>22878.0</c:v>
                </c:pt>
                <c:pt idx="22">
                  <c:v>20199.6</c:v>
                </c:pt>
                <c:pt idx="23">
                  <c:v>20088.0</c:v>
                </c:pt>
              </c:numCache>
            </c:numRef>
          </c:val>
          <c:smooth val="0"/>
        </c:ser>
        <c:ser>
          <c:idx val="19"/>
          <c:order val="2"/>
          <c:tx>
            <c:strRef>
              <c:f>'Dez2011'!$P$5</c:f>
              <c:strCache>
                <c:ptCount val="1"/>
                <c:pt idx="0">
                  <c:v>11/Dez/2011</c:v>
                </c:pt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'Dez2011'!$P$7:$P$30</c:f>
              <c:numCache>
                <c:formatCode>#,##0</c:formatCode>
                <c:ptCount val="24"/>
                <c:pt idx="0">
                  <c:v>18190.8</c:v>
                </c:pt>
                <c:pt idx="1">
                  <c:v>17186.4</c:v>
                </c:pt>
                <c:pt idx="2">
                  <c:v>17074.8</c:v>
                </c:pt>
                <c:pt idx="3">
                  <c:v>16628.4</c:v>
                </c:pt>
                <c:pt idx="4">
                  <c:v>16516.8</c:v>
                </c:pt>
                <c:pt idx="5">
                  <c:v>16740.0</c:v>
                </c:pt>
                <c:pt idx="6">
                  <c:v>17856.0</c:v>
                </c:pt>
                <c:pt idx="7">
                  <c:v>17744.4</c:v>
                </c:pt>
                <c:pt idx="8">
                  <c:v>19530.0</c:v>
                </c:pt>
                <c:pt idx="9">
                  <c:v>20422.8</c:v>
                </c:pt>
                <c:pt idx="10">
                  <c:v>20534.4</c:v>
                </c:pt>
                <c:pt idx="11">
                  <c:v>20757.6</c:v>
                </c:pt>
                <c:pt idx="12">
                  <c:v>20534.4</c:v>
                </c:pt>
                <c:pt idx="13">
                  <c:v>21538.8</c:v>
                </c:pt>
                <c:pt idx="14">
                  <c:v>21538.8</c:v>
                </c:pt>
                <c:pt idx="15">
                  <c:v>19641.6</c:v>
                </c:pt>
                <c:pt idx="16">
                  <c:v>19306.8</c:v>
                </c:pt>
                <c:pt idx="17">
                  <c:v>19864.8</c:v>
                </c:pt>
                <c:pt idx="18">
                  <c:v>23994.0</c:v>
                </c:pt>
                <c:pt idx="19">
                  <c:v>24217.2</c:v>
                </c:pt>
                <c:pt idx="20">
                  <c:v>23212.8</c:v>
                </c:pt>
                <c:pt idx="21">
                  <c:v>21873.6</c:v>
                </c:pt>
                <c:pt idx="22">
                  <c:v>18414.0</c:v>
                </c:pt>
                <c:pt idx="23">
                  <c:v>7700.400000000001</c:v>
                </c:pt>
              </c:numCache>
            </c:numRef>
          </c:val>
          <c:smooth val="0"/>
        </c:ser>
        <c:ser>
          <c:idx val="20"/>
          <c:order val="3"/>
          <c:tx>
            <c:strRef>
              <c:f>'Dez2011'!$W$5</c:f>
              <c:strCache>
                <c:ptCount val="1"/>
                <c:pt idx="0">
                  <c:v>18/Dez/2011</c:v>
                </c:pt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'Dez2011'!$W$7:$W$30</c:f>
              <c:numCache>
                <c:formatCode>#,##0</c:formatCode>
                <c:ptCount val="24"/>
                <c:pt idx="0">
                  <c:v>17091.54</c:v>
                </c:pt>
                <c:pt idx="1">
                  <c:v>16336.008</c:v>
                </c:pt>
                <c:pt idx="2">
                  <c:v>15875.1</c:v>
                </c:pt>
                <c:pt idx="3">
                  <c:v>15779.124</c:v>
                </c:pt>
                <c:pt idx="4">
                  <c:v>15561.504</c:v>
                </c:pt>
                <c:pt idx="5">
                  <c:v>15990.048</c:v>
                </c:pt>
                <c:pt idx="6">
                  <c:v>16575.948</c:v>
                </c:pt>
                <c:pt idx="7">
                  <c:v>17837.028</c:v>
                </c:pt>
                <c:pt idx="8">
                  <c:v>19340.28</c:v>
                </c:pt>
                <c:pt idx="9">
                  <c:v>20173.932</c:v>
                </c:pt>
                <c:pt idx="10">
                  <c:v>20925.0</c:v>
                </c:pt>
                <c:pt idx="11">
                  <c:v>20721.888</c:v>
                </c:pt>
                <c:pt idx="12">
                  <c:v>20604.708</c:v>
                </c:pt>
                <c:pt idx="13">
                  <c:v>19362.6</c:v>
                </c:pt>
                <c:pt idx="14">
                  <c:v>19485.36</c:v>
                </c:pt>
                <c:pt idx="15">
                  <c:v>20015.46</c:v>
                </c:pt>
                <c:pt idx="16">
                  <c:v>19408.356</c:v>
                </c:pt>
                <c:pt idx="17">
                  <c:v>19656.108</c:v>
                </c:pt>
                <c:pt idx="18">
                  <c:v>22432.716</c:v>
                </c:pt>
                <c:pt idx="19">
                  <c:v>24665.832</c:v>
                </c:pt>
                <c:pt idx="20">
                  <c:v>24704.892</c:v>
                </c:pt>
                <c:pt idx="21">
                  <c:v>21947.256</c:v>
                </c:pt>
                <c:pt idx="22">
                  <c:v>20050.056</c:v>
                </c:pt>
                <c:pt idx="23">
                  <c:v>18597.024</c:v>
                </c:pt>
              </c:numCache>
            </c:numRef>
          </c:val>
          <c:smooth val="0"/>
        </c:ser>
        <c:ser>
          <c:idx val="21"/>
          <c:order val="4"/>
          <c:tx>
            <c:strRef>
              <c:f>'Dez2011'!$AD$5</c:f>
              <c:strCache>
                <c:ptCount val="1"/>
                <c:pt idx="0">
                  <c:v>25/Dez/2011</c:v>
                </c:pt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'Dez2011'!$AD$7:$AD$30</c:f>
              <c:numCache>
                <c:formatCode>#,##0</c:formatCode>
                <c:ptCount val="24"/>
                <c:pt idx="0">
                  <c:v>17744.4</c:v>
                </c:pt>
                <c:pt idx="1">
                  <c:v>17409.6</c:v>
                </c:pt>
                <c:pt idx="2">
                  <c:v>17409.6</c:v>
                </c:pt>
                <c:pt idx="3">
                  <c:v>16628.4</c:v>
                </c:pt>
                <c:pt idx="4">
                  <c:v>15958.8</c:v>
                </c:pt>
                <c:pt idx="5">
                  <c:v>15958.8</c:v>
                </c:pt>
                <c:pt idx="6">
                  <c:v>15400.8</c:v>
                </c:pt>
                <c:pt idx="7">
                  <c:v>16070.4</c:v>
                </c:pt>
                <c:pt idx="8">
                  <c:v>17186.4</c:v>
                </c:pt>
                <c:pt idx="9">
                  <c:v>17744.4</c:v>
                </c:pt>
                <c:pt idx="10">
                  <c:v>17744.4</c:v>
                </c:pt>
                <c:pt idx="11">
                  <c:v>18302.4</c:v>
                </c:pt>
                <c:pt idx="12">
                  <c:v>18525.6</c:v>
                </c:pt>
                <c:pt idx="13">
                  <c:v>18414.0</c:v>
                </c:pt>
                <c:pt idx="14">
                  <c:v>17632.8</c:v>
                </c:pt>
                <c:pt idx="15">
                  <c:v>17298.0</c:v>
                </c:pt>
                <c:pt idx="16">
                  <c:v>17409.6</c:v>
                </c:pt>
                <c:pt idx="17">
                  <c:v>19306.8</c:v>
                </c:pt>
                <c:pt idx="18">
                  <c:v>21255.336</c:v>
                </c:pt>
                <c:pt idx="19">
                  <c:v>21846.816</c:v>
                </c:pt>
                <c:pt idx="20">
                  <c:v>21730.752</c:v>
                </c:pt>
                <c:pt idx="21">
                  <c:v>20947.32</c:v>
                </c:pt>
                <c:pt idx="22">
                  <c:v>18902.808</c:v>
                </c:pt>
                <c:pt idx="23">
                  <c:v>17744.4</c:v>
                </c:pt>
              </c:numCache>
            </c:numRef>
          </c:val>
          <c:smooth val="0"/>
        </c:ser>
        <c:ser>
          <c:idx val="22"/>
          <c:order val="5"/>
          <c:tx>
            <c:strRef>
              <c:f>'Dez2011'!$AR$4:$AR$5</c:f>
              <c:strCache>
                <c:ptCount val="1"/>
                <c:pt idx="0">
                  <c:v>Máxima Domingos</c:v>
                </c:pt>
              </c:strCache>
            </c:strRef>
          </c:tx>
          <c:val>
            <c:numRef>
              <c:f>'Dez2011'!$AR$7:$AR$30</c:f>
              <c:numCache>
                <c:formatCode>#,##0</c:formatCode>
                <c:ptCount val="24"/>
                <c:pt idx="0">
                  <c:v>18190.8</c:v>
                </c:pt>
                <c:pt idx="1">
                  <c:v>17409.6</c:v>
                </c:pt>
                <c:pt idx="2">
                  <c:v>17409.6</c:v>
                </c:pt>
                <c:pt idx="3">
                  <c:v>16628.4</c:v>
                </c:pt>
                <c:pt idx="4">
                  <c:v>16516.8</c:v>
                </c:pt>
                <c:pt idx="5">
                  <c:v>16740.0</c:v>
                </c:pt>
                <c:pt idx="6">
                  <c:v>17856.0</c:v>
                </c:pt>
                <c:pt idx="7">
                  <c:v>17837.028</c:v>
                </c:pt>
                <c:pt idx="8">
                  <c:v>20088.0</c:v>
                </c:pt>
                <c:pt idx="9">
                  <c:v>20757.6</c:v>
                </c:pt>
                <c:pt idx="10">
                  <c:v>21204.0</c:v>
                </c:pt>
                <c:pt idx="11">
                  <c:v>23101.2</c:v>
                </c:pt>
                <c:pt idx="12">
                  <c:v>22208.4</c:v>
                </c:pt>
                <c:pt idx="13">
                  <c:v>22096.8</c:v>
                </c:pt>
                <c:pt idx="14">
                  <c:v>21538.8</c:v>
                </c:pt>
                <c:pt idx="15">
                  <c:v>20422.8</c:v>
                </c:pt>
                <c:pt idx="16">
                  <c:v>19530.0</c:v>
                </c:pt>
                <c:pt idx="17">
                  <c:v>20646.0</c:v>
                </c:pt>
                <c:pt idx="18">
                  <c:v>24217.2</c:v>
                </c:pt>
                <c:pt idx="19">
                  <c:v>24665.832</c:v>
                </c:pt>
                <c:pt idx="20">
                  <c:v>24704.892</c:v>
                </c:pt>
                <c:pt idx="21">
                  <c:v>22878.0</c:v>
                </c:pt>
                <c:pt idx="22">
                  <c:v>20199.6</c:v>
                </c:pt>
                <c:pt idx="23">
                  <c:v>20088.0</c:v>
                </c:pt>
              </c:numCache>
            </c:numRef>
          </c:val>
          <c:smooth val="0"/>
        </c:ser>
        <c:ser>
          <c:idx val="1"/>
          <c:order val="6"/>
          <c:tx>
            <c:strRef>
              <c:f>'Dez2011'!$AK$5</c:f>
              <c:strCache>
                <c:ptCount val="1"/>
                <c:pt idx="0">
                  <c:v>1/Jan/2012</c:v>
                </c:pt>
              </c:strCache>
            </c:strRef>
          </c:tx>
          <c:val>
            <c:numRef>
              <c:f>'Dez2011'!$AK$7:$AK$30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2858120"/>
        <c:axId val="-2122869832"/>
      </c:lineChart>
      <c:catAx>
        <c:axId val="-2122858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122869832"/>
        <c:crosses val="autoZero"/>
        <c:auto val="1"/>
        <c:lblAlgn val="ctr"/>
        <c:lblOffset val="100"/>
        <c:noMultiLvlLbl val="0"/>
      </c:catAx>
      <c:valAx>
        <c:axId val="-21228698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1228581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4" footer="0.314960620000004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Diagrama de Carga- DIAS DE SEMANA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'Dez2011'!$C$5</c:f>
              <c:strCache>
                <c:ptCount val="1"/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'Dez2011'!$C$7:$C$30</c:f>
            </c:numRef>
          </c:val>
          <c:smooth val="0"/>
        </c:ser>
        <c:ser>
          <c:idx val="2"/>
          <c:order val="1"/>
          <c:tx>
            <c:strRef>
              <c:f>'Dez2011'!$E$5</c:f>
              <c:strCache>
                <c:ptCount val="1"/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'Dez2011'!$E$7:$E$30</c:f>
            </c:numRef>
          </c:val>
          <c:smooth val="0"/>
        </c:ser>
        <c:ser>
          <c:idx val="3"/>
          <c:order val="2"/>
          <c:tx>
            <c:strRef>
              <c:f>'Dez2011'!$F$5</c:f>
              <c:strCache>
                <c:ptCount val="1"/>
                <c:pt idx="0">
                  <c:v>1/Dez/2011</c:v>
                </c:pt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'Dez2011'!$F$7:$F$30</c:f>
              <c:numCache>
                <c:formatCode>#,##0</c:formatCode>
                <c:ptCount val="24"/>
                <c:pt idx="0">
                  <c:v>17521.2</c:v>
                </c:pt>
                <c:pt idx="1">
                  <c:v>17074.8</c:v>
                </c:pt>
                <c:pt idx="2">
                  <c:v>16628.4</c:v>
                </c:pt>
                <c:pt idx="3">
                  <c:v>16740.0</c:v>
                </c:pt>
                <c:pt idx="4">
                  <c:v>18637.2</c:v>
                </c:pt>
                <c:pt idx="5">
                  <c:v>17409.6</c:v>
                </c:pt>
                <c:pt idx="6">
                  <c:v>18302.4</c:v>
                </c:pt>
                <c:pt idx="7">
                  <c:v>21762.0</c:v>
                </c:pt>
                <c:pt idx="8">
                  <c:v>25891.2</c:v>
                </c:pt>
                <c:pt idx="9">
                  <c:v>26002.8</c:v>
                </c:pt>
                <c:pt idx="10">
                  <c:v>24663.6</c:v>
                </c:pt>
                <c:pt idx="11">
                  <c:v>26337.6</c:v>
                </c:pt>
                <c:pt idx="12">
                  <c:v>16963.2</c:v>
                </c:pt>
                <c:pt idx="13">
                  <c:v>18748.8</c:v>
                </c:pt>
                <c:pt idx="14">
                  <c:v>23770.8</c:v>
                </c:pt>
                <c:pt idx="15">
                  <c:v>24663.6</c:v>
                </c:pt>
                <c:pt idx="16">
                  <c:v>22543.2</c:v>
                </c:pt>
                <c:pt idx="17">
                  <c:v>13615.2</c:v>
                </c:pt>
                <c:pt idx="18">
                  <c:v>0.0</c:v>
                </c:pt>
                <c:pt idx="19">
                  <c:v>10713.6</c:v>
                </c:pt>
                <c:pt idx="20">
                  <c:v>19195.2</c:v>
                </c:pt>
                <c:pt idx="21">
                  <c:v>22989.6</c:v>
                </c:pt>
                <c:pt idx="22">
                  <c:v>20088.0</c:v>
                </c:pt>
                <c:pt idx="23">
                  <c:v>18302.4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'Dez2011'!$J$5</c:f>
              <c:strCache>
                <c:ptCount val="1"/>
                <c:pt idx="0">
                  <c:v>5/Dez/2011</c:v>
                </c:pt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'Dez2011'!$J$7:$J$30</c:f>
              <c:numCache>
                <c:formatCode>#,##0</c:formatCode>
                <c:ptCount val="24"/>
                <c:pt idx="0">
                  <c:v>18414.0</c:v>
                </c:pt>
                <c:pt idx="1">
                  <c:v>16405.2</c:v>
                </c:pt>
                <c:pt idx="2">
                  <c:v>16182.0</c:v>
                </c:pt>
                <c:pt idx="3">
                  <c:v>6807.6</c:v>
                </c:pt>
                <c:pt idx="4">
                  <c:v>7365.6</c:v>
                </c:pt>
                <c:pt idx="5">
                  <c:v>8258.400000000001</c:v>
                </c:pt>
                <c:pt idx="6">
                  <c:v>8928.0</c:v>
                </c:pt>
                <c:pt idx="7">
                  <c:v>13057.2</c:v>
                </c:pt>
                <c:pt idx="8">
                  <c:v>16740.0</c:v>
                </c:pt>
                <c:pt idx="9">
                  <c:v>15624.0</c:v>
                </c:pt>
                <c:pt idx="10">
                  <c:v>15177.6</c:v>
                </c:pt>
                <c:pt idx="11">
                  <c:v>16516.8</c:v>
                </c:pt>
                <c:pt idx="12">
                  <c:v>20199.6</c:v>
                </c:pt>
                <c:pt idx="13">
                  <c:v>20534.4</c:v>
                </c:pt>
                <c:pt idx="14">
                  <c:v>19864.8</c:v>
                </c:pt>
                <c:pt idx="15">
                  <c:v>19418.4</c:v>
                </c:pt>
                <c:pt idx="16">
                  <c:v>19195.2</c:v>
                </c:pt>
                <c:pt idx="17">
                  <c:v>19976.4</c:v>
                </c:pt>
                <c:pt idx="18">
                  <c:v>24328.8</c:v>
                </c:pt>
                <c:pt idx="19">
                  <c:v>24663.6</c:v>
                </c:pt>
                <c:pt idx="20">
                  <c:v>23994.0</c:v>
                </c:pt>
                <c:pt idx="21">
                  <c:v>22543.2</c:v>
                </c:pt>
                <c:pt idx="22">
                  <c:v>20088.0</c:v>
                </c:pt>
                <c:pt idx="23">
                  <c:v>18190.8</c:v>
                </c:pt>
              </c:numCache>
            </c:numRef>
          </c:val>
          <c:smooth val="0"/>
        </c:ser>
        <c:ser>
          <c:idx val="8"/>
          <c:order val="4"/>
          <c:tx>
            <c:strRef>
              <c:f>'Dez2011'!$M$5</c:f>
              <c:strCache>
                <c:ptCount val="1"/>
                <c:pt idx="0">
                  <c:v>8/Dez/2011</c:v>
                </c:pt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'Dez2011'!$M$7:$M$30</c:f>
              <c:numCache>
                <c:formatCode>#,##0</c:formatCode>
                <c:ptCount val="24"/>
                <c:pt idx="0">
                  <c:v>17409.6</c:v>
                </c:pt>
                <c:pt idx="1">
                  <c:v>16740.0</c:v>
                </c:pt>
                <c:pt idx="2">
                  <c:v>16740.0</c:v>
                </c:pt>
                <c:pt idx="3">
                  <c:v>16293.6</c:v>
                </c:pt>
                <c:pt idx="4">
                  <c:v>16740.0</c:v>
                </c:pt>
                <c:pt idx="5">
                  <c:v>16963.2</c:v>
                </c:pt>
                <c:pt idx="6">
                  <c:v>18525.6</c:v>
                </c:pt>
                <c:pt idx="7">
                  <c:v>22320.0</c:v>
                </c:pt>
                <c:pt idx="8">
                  <c:v>23994.0</c:v>
                </c:pt>
                <c:pt idx="9">
                  <c:v>25444.8</c:v>
                </c:pt>
                <c:pt idx="10">
                  <c:v>24217.2</c:v>
                </c:pt>
                <c:pt idx="11">
                  <c:v>26449.2</c:v>
                </c:pt>
                <c:pt idx="12">
                  <c:v>26449.2</c:v>
                </c:pt>
                <c:pt idx="13">
                  <c:v>21650.4</c:v>
                </c:pt>
                <c:pt idx="14">
                  <c:v>25668.0</c:v>
                </c:pt>
                <c:pt idx="15">
                  <c:v>24998.4</c:v>
                </c:pt>
                <c:pt idx="16">
                  <c:v>24105.6</c:v>
                </c:pt>
                <c:pt idx="17">
                  <c:v>23770.8</c:v>
                </c:pt>
                <c:pt idx="18">
                  <c:v>25556.4</c:v>
                </c:pt>
                <c:pt idx="19">
                  <c:v>25110.0</c:v>
                </c:pt>
                <c:pt idx="20">
                  <c:v>25668.0</c:v>
                </c:pt>
                <c:pt idx="21">
                  <c:v>23882.4</c:v>
                </c:pt>
                <c:pt idx="22">
                  <c:v>22208.4</c:v>
                </c:pt>
                <c:pt idx="23">
                  <c:v>18860.4</c:v>
                </c:pt>
              </c:numCache>
            </c:numRef>
          </c:val>
          <c:smooth val="0"/>
        </c:ser>
        <c:ser>
          <c:idx val="9"/>
          <c:order val="5"/>
          <c:tx>
            <c:strRef>
              <c:f>'Dez2011'!$N$5</c:f>
              <c:strCache>
                <c:ptCount val="1"/>
                <c:pt idx="0">
                  <c:v>9/Dez/2011</c:v>
                </c:pt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'Dez2011'!$N$7:$N$30</c:f>
              <c:numCache>
                <c:formatCode>#,##0</c:formatCode>
                <c:ptCount val="24"/>
                <c:pt idx="0">
                  <c:v>17521.2</c:v>
                </c:pt>
                <c:pt idx="1">
                  <c:v>16851.6</c:v>
                </c:pt>
                <c:pt idx="2">
                  <c:v>16182.0</c:v>
                </c:pt>
                <c:pt idx="3">
                  <c:v>16182.0</c:v>
                </c:pt>
                <c:pt idx="4">
                  <c:v>16293.6</c:v>
                </c:pt>
                <c:pt idx="5">
                  <c:v>17521.2</c:v>
                </c:pt>
                <c:pt idx="6">
                  <c:v>19083.6</c:v>
                </c:pt>
                <c:pt idx="7">
                  <c:v>21762.0</c:v>
                </c:pt>
                <c:pt idx="8">
                  <c:v>24217.2</c:v>
                </c:pt>
                <c:pt idx="9">
                  <c:v>25668.0</c:v>
                </c:pt>
                <c:pt idx="10">
                  <c:v>24775.2</c:v>
                </c:pt>
                <c:pt idx="11">
                  <c:v>24552.0</c:v>
                </c:pt>
                <c:pt idx="12">
                  <c:v>24775.2</c:v>
                </c:pt>
                <c:pt idx="13">
                  <c:v>23659.2</c:v>
                </c:pt>
                <c:pt idx="14">
                  <c:v>25556.4</c:v>
                </c:pt>
                <c:pt idx="15">
                  <c:v>24775.2</c:v>
                </c:pt>
                <c:pt idx="16">
                  <c:v>24552.0</c:v>
                </c:pt>
                <c:pt idx="17">
                  <c:v>23882.4</c:v>
                </c:pt>
                <c:pt idx="18">
                  <c:v>26002.8</c:v>
                </c:pt>
                <c:pt idx="19">
                  <c:v>25891.2</c:v>
                </c:pt>
                <c:pt idx="20">
                  <c:v>24886.8</c:v>
                </c:pt>
                <c:pt idx="21">
                  <c:v>23212.8</c:v>
                </c:pt>
                <c:pt idx="22">
                  <c:v>20422.8</c:v>
                </c:pt>
                <c:pt idx="23">
                  <c:v>18190.8</c:v>
                </c:pt>
              </c:numCache>
            </c:numRef>
          </c:val>
          <c:smooth val="0"/>
        </c:ser>
        <c:ser>
          <c:idx val="10"/>
          <c:order val="6"/>
          <c:tx>
            <c:strRef>
              <c:f>'Dez2011'!$Q$5</c:f>
              <c:strCache>
                <c:ptCount val="1"/>
                <c:pt idx="0">
                  <c:v>12/Dez/2011</c:v>
                </c:pt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'Dez2011'!$Q$7:$Q$30</c:f>
              <c:numCache>
                <c:formatCode>#,##0</c:formatCode>
                <c:ptCount val="24"/>
                <c:pt idx="0">
                  <c:v>12722.4</c:v>
                </c:pt>
                <c:pt idx="1">
                  <c:v>15512.4</c:v>
                </c:pt>
                <c:pt idx="2">
                  <c:v>16628.4</c:v>
                </c:pt>
                <c:pt idx="3">
                  <c:v>15289.2</c:v>
                </c:pt>
                <c:pt idx="4">
                  <c:v>15177.6</c:v>
                </c:pt>
                <c:pt idx="5">
                  <c:v>15177.6</c:v>
                </c:pt>
                <c:pt idx="6">
                  <c:v>15177.6</c:v>
                </c:pt>
                <c:pt idx="7">
                  <c:v>15400.8</c:v>
                </c:pt>
                <c:pt idx="8">
                  <c:v>19306.8</c:v>
                </c:pt>
                <c:pt idx="9">
                  <c:v>18414.0</c:v>
                </c:pt>
                <c:pt idx="10">
                  <c:v>18525.6</c:v>
                </c:pt>
                <c:pt idx="11">
                  <c:v>18972.0</c:v>
                </c:pt>
                <c:pt idx="12">
                  <c:v>19306.8</c:v>
                </c:pt>
                <c:pt idx="13">
                  <c:v>19027.8</c:v>
                </c:pt>
                <c:pt idx="14">
                  <c:v>18469.8</c:v>
                </c:pt>
                <c:pt idx="15">
                  <c:v>17688.6</c:v>
                </c:pt>
                <c:pt idx="16">
                  <c:v>16963.2</c:v>
                </c:pt>
                <c:pt idx="17">
                  <c:v>19641.6</c:v>
                </c:pt>
                <c:pt idx="18">
                  <c:v>21092.4</c:v>
                </c:pt>
                <c:pt idx="19">
                  <c:v>21762.0</c:v>
                </c:pt>
                <c:pt idx="20">
                  <c:v>6919.200000000001</c:v>
                </c:pt>
                <c:pt idx="21">
                  <c:v>7588.800000000001</c:v>
                </c:pt>
                <c:pt idx="22">
                  <c:v>11606.4</c:v>
                </c:pt>
                <c:pt idx="23">
                  <c:v>17186.4</c:v>
                </c:pt>
              </c:numCache>
            </c:numRef>
          </c:val>
          <c:smooth val="0"/>
        </c:ser>
        <c:ser>
          <c:idx val="11"/>
          <c:order val="7"/>
          <c:tx>
            <c:strRef>
              <c:f>'Dez2011'!$R$5</c:f>
              <c:strCache>
                <c:ptCount val="1"/>
                <c:pt idx="0">
                  <c:v>13/Dez/2011</c:v>
                </c:pt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'Dez2011'!$R$7:$R$30</c:f>
              <c:numCache>
                <c:formatCode>#,##0</c:formatCode>
                <c:ptCount val="24"/>
                <c:pt idx="0">
                  <c:v>17409.6</c:v>
                </c:pt>
                <c:pt idx="1">
                  <c:v>14731.2</c:v>
                </c:pt>
                <c:pt idx="2">
                  <c:v>14508.0</c:v>
                </c:pt>
                <c:pt idx="3">
                  <c:v>14284.8</c:v>
                </c:pt>
                <c:pt idx="4">
                  <c:v>14284.8</c:v>
                </c:pt>
                <c:pt idx="5">
                  <c:v>15289.2</c:v>
                </c:pt>
                <c:pt idx="6">
                  <c:v>17744.4</c:v>
                </c:pt>
                <c:pt idx="7">
                  <c:v>20757.6</c:v>
                </c:pt>
                <c:pt idx="8">
                  <c:v>21985.2</c:v>
                </c:pt>
                <c:pt idx="9">
                  <c:v>21873.6</c:v>
                </c:pt>
                <c:pt idx="10">
                  <c:v>23324.4</c:v>
                </c:pt>
                <c:pt idx="11">
                  <c:v>22543.2</c:v>
                </c:pt>
                <c:pt idx="12">
                  <c:v>12164.4</c:v>
                </c:pt>
                <c:pt idx="13">
                  <c:v>11941.2</c:v>
                </c:pt>
                <c:pt idx="14">
                  <c:v>16851.6</c:v>
                </c:pt>
                <c:pt idx="15">
                  <c:v>16851.6</c:v>
                </c:pt>
                <c:pt idx="16">
                  <c:v>16405.2</c:v>
                </c:pt>
                <c:pt idx="17">
                  <c:v>15735.6</c:v>
                </c:pt>
                <c:pt idx="18">
                  <c:v>22543.2</c:v>
                </c:pt>
                <c:pt idx="19">
                  <c:v>26895.6</c:v>
                </c:pt>
                <c:pt idx="20">
                  <c:v>23882.4</c:v>
                </c:pt>
                <c:pt idx="21">
                  <c:v>22878.0</c:v>
                </c:pt>
                <c:pt idx="22">
                  <c:v>21427.2</c:v>
                </c:pt>
                <c:pt idx="23">
                  <c:v>13615.2</c:v>
                </c:pt>
              </c:numCache>
            </c:numRef>
          </c:val>
          <c:smooth val="0"/>
        </c:ser>
        <c:ser>
          <c:idx val="13"/>
          <c:order val="8"/>
          <c:tx>
            <c:strRef>
              <c:f>'Dez2011'!$T$5</c:f>
              <c:strCache>
                <c:ptCount val="1"/>
                <c:pt idx="0">
                  <c:v>15/Dez/2011</c:v>
                </c:pt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'Dez2011'!$T$7:$T$30</c:f>
              <c:numCache>
                <c:formatCode>#,##0</c:formatCode>
                <c:ptCount val="24"/>
                <c:pt idx="0">
                  <c:v>16516.8</c:v>
                </c:pt>
                <c:pt idx="1">
                  <c:v>15847.2</c:v>
                </c:pt>
                <c:pt idx="2">
                  <c:v>15512.4</c:v>
                </c:pt>
                <c:pt idx="3">
                  <c:v>15847.2</c:v>
                </c:pt>
                <c:pt idx="4">
                  <c:v>16070.4</c:v>
                </c:pt>
                <c:pt idx="5">
                  <c:v>16516.8</c:v>
                </c:pt>
                <c:pt idx="6">
                  <c:v>17967.6</c:v>
                </c:pt>
                <c:pt idx="7">
                  <c:v>21092.4</c:v>
                </c:pt>
                <c:pt idx="8">
                  <c:v>25110.0</c:v>
                </c:pt>
                <c:pt idx="9">
                  <c:v>23324.4</c:v>
                </c:pt>
                <c:pt idx="10">
                  <c:v>23882.4</c:v>
                </c:pt>
                <c:pt idx="11">
                  <c:v>24105.6</c:v>
                </c:pt>
                <c:pt idx="12">
                  <c:v>24328.8</c:v>
                </c:pt>
                <c:pt idx="13">
                  <c:v>24217.2</c:v>
                </c:pt>
                <c:pt idx="14">
                  <c:v>22878.0</c:v>
                </c:pt>
                <c:pt idx="15">
                  <c:v>25110.0</c:v>
                </c:pt>
                <c:pt idx="16">
                  <c:v>20311.2</c:v>
                </c:pt>
                <c:pt idx="17">
                  <c:v>19306.8</c:v>
                </c:pt>
                <c:pt idx="18">
                  <c:v>22320.0</c:v>
                </c:pt>
                <c:pt idx="19">
                  <c:v>25333.2</c:v>
                </c:pt>
                <c:pt idx="20">
                  <c:v>19753.2</c:v>
                </c:pt>
                <c:pt idx="21">
                  <c:v>19753.2</c:v>
                </c:pt>
                <c:pt idx="22">
                  <c:v>19530.0</c:v>
                </c:pt>
                <c:pt idx="23">
                  <c:v>18190.8</c:v>
                </c:pt>
              </c:numCache>
            </c:numRef>
          </c:val>
          <c:smooth val="0"/>
        </c:ser>
        <c:ser>
          <c:idx val="14"/>
          <c:order val="9"/>
          <c:tx>
            <c:strRef>
              <c:f>'Dez2011'!$U$5</c:f>
              <c:strCache>
                <c:ptCount val="1"/>
                <c:pt idx="0">
                  <c:v>16/Dez/2011</c:v>
                </c:pt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'Dez2011'!$U$7:$U$30</c:f>
              <c:numCache>
                <c:formatCode>#,##0</c:formatCode>
                <c:ptCount val="24"/>
                <c:pt idx="0">
                  <c:v>14954.4</c:v>
                </c:pt>
                <c:pt idx="1">
                  <c:v>15735.6</c:v>
                </c:pt>
                <c:pt idx="2">
                  <c:v>15400.8</c:v>
                </c:pt>
                <c:pt idx="3">
                  <c:v>15400.8</c:v>
                </c:pt>
                <c:pt idx="4">
                  <c:v>15512.4</c:v>
                </c:pt>
                <c:pt idx="5">
                  <c:v>16628.4</c:v>
                </c:pt>
                <c:pt idx="6">
                  <c:v>18190.8</c:v>
                </c:pt>
                <c:pt idx="7">
                  <c:v>20869.2</c:v>
                </c:pt>
                <c:pt idx="8">
                  <c:v>18123.84</c:v>
                </c:pt>
                <c:pt idx="9">
                  <c:v>21407.112</c:v>
                </c:pt>
                <c:pt idx="10">
                  <c:v>12995.82</c:v>
                </c:pt>
                <c:pt idx="11">
                  <c:v>17737.704</c:v>
                </c:pt>
                <c:pt idx="12">
                  <c:v>21561.12</c:v>
                </c:pt>
                <c:pt idx="13">
                  <c:v>22593.42</c:v>
                </c:pt>
                <c:pt idx="14">
                  <c:v>22408.164</c:v>
                </c:pt>
                <c:pt idx="15">
                  <c:v>18137.232</c:v>
                </c:pt>
                <c:pt idx="16">
                  <c:v>22712.832</c:v>
                </c:pt>
                <c:pt idx="17">
                  <c:v>22504.14</c:v>
                </c:pt>
                <c:pt idx="18">
                  <c:v>26200.332</c:v>
                </c:pt>
                <c:pt idx="19">
                  <c:v>25871.112</c:v>
                </c:pt>
                <c:pt idx="20">
                  <c:v>25014.024</c:v>
                </c:pt>
                <c:pt idx="21">
                  <c:v>23733.972</c:v>
                </c:pt>
                <c:pt idx="22">
                  <c:v>19695.168</c:v>
                </c:pt>
                <c:pt idx="23">
                  <c:v>13626.36</c:v>
                </c:pt>
              </c:numCache>
            </c:numRef>
          </c:val>
          <c:smooth val="0"/>
        </c:ser>
        <c:ser>
          <c:idx val="17"/>
          <c:order val="10"/>
          <c:tx>
            <c:strRef>
              <c:f>'Dez2011'!$Z$5</c:f>
              <c:strCache>
                <c:ptCount val="1"/>
                <c:pt idx="0">
                  <c:v>21/Dez/2011</c:v>
                </c:pt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'Dez2011'!$Z$7:$Z$30</c:f>
              <c:numCache>
                <c:formatCode>#,##0</c:formatCode>
                <c:ptCount val="24"/>
                <c:pt idx="0">
                  <c:v>16516.8</c:v>
                </c:pt>
                <c:pt idx="1">
                  <c:v>15847.2</c:v>
                </c:pt>
                <c:pt idx="2">
                  <c:v>15512.4</c:v>
                </c:pt>
                <c:pt idx="3">
                  <c:v>15400.8</c:v>
                </c:pt>
                <c:pt idx="4">
                  <c:v>15400.8</c:v>
                </c:pt>
                <c:pt idx="5">
                  <c:v>17298.0</c:v>
                </c:pt>
                <c:pt idx="6">
                  <c:v>18190.8</c:v>
                </c:pt>
                <c:pt idx="7">
                  <c:v>20199.6</c:v>
                </c:pt>
                <c:pt idx="8">
                  <c:v>23213.916</c:v>
                </c:pt>
                <c:pt idx="9">
                  <c:v>23671.476</c:v>
                </c:pt>
                <c:pt idx="10">
                  <c:v>22831.128</c:v>
                </c:pt>
                <c:pt idx="11">
                  <c:v>26438.04</c:v>
                </c:pt>
                <c:pt idx="12">
                  <c:v>22989.6</c:v>
                </c:pt>
                <c:pt idx="13">
                  <c:v>23101.2</c:v>
                </c:pt>
                <c:pt idx="14">
                  <c:v>23436.0</c:v>
                </c:pt>
                <c:pt idx="15">
                  <c:v>23994.0</c:v>
                </c:pt>
                <c:pt idx="16">
                  <c:v>22989.6</c:v>
                </c:pt>
                <c:pt idx="17">
                  <c:v>21985.2</c:v>
                </c:pt>
                <c:pt idx="18">
                  <c:v>24775.2</c:v>
                </c:pt>
                <c:pt idx="19">
                  <c:v>24328.8</c:v>
                </c:pt>
                <c:pt idx="20">
                  <c:v>23436.0</c:v>
                </c:pt>
                <c:pt idx="21">
                  <c:v>22208.4</c:v>
                </c:pt>
                <c:pt idx="22">
                  <c:v>19418.4</c:v>
                </c:pt>
                <c:pt idx="23">
                  <c:v>17186.4</c:v>
                </c:pt>
              </c:numCache>
            </c:numRef>
          </c:val>
          <c:smooth val="0"/>
        </c:ser>
        <c:ser>
          <c:idx val="22"/>
          <c:order val="11"/>
          <c:tx>
            <c:strRef>
              <c:f>'Dez2011'!$AP$4:$AP$5</c:f>
              <c:strCache>
                <c:ptCount val="1"/>
                <c:pt idx="0">
                  <c:v>Máxima dias Semana</c:v>
                </c:pt>
              </c:strCache>
            </c:strRef>
          </c:tx>
          <c:val>
            <c:numRef>
              <c:f>'Dez2011'!$AP$7:$AP$30</c:f>
              <c:numCache>
                <c:formatCode>#,##0</c:formatCode>
                <c:ptCount val="24"/>
                <c:pt idx="0">
                  <c:v>18414.0</c:v>
                </c:pt>
                <c:pt idx="1">
                  <c:v>17298.0</c:v>
                </c:pt>
                <c:pt idx="2">
                  <c:v>16740.0</c:v>
                </c:pt>
                <c:pt idx="3">
                  <c:v>16740.0</c:v>
                </c:pt>
                <c:pt idx="4">
                  <c:v>18637.2</c:v>
                </c:pt>
                <c:pt idx="5">
                  <c:v>17744.4</c:v>
                </c:pt>
                <c:pt idx="6">
                  <c:v>19530.0</c:v>
                </c:pt>
                <c:pt idx="7">
                  <c:v>22320.0</c:v>
                </c:pt>
                <c:pt idx="8">
                  <c:v>25891.2</c:v>
                </c:pt>
                <c:pt idx="9">
                  <c:v>26002.8</c:v>
                </c:pt>
                <c:pt idx="10">
                  <c:v>26226.0</c:v>
                </c:pt>
                <c:pt idx="11">
                  <c:v>26784.0</c:v>
                </c:pt>
                <c:pt idx="12">
                  <c:v>26449.2</c:v>
                </c:pt>
                <c:pt idx="13">
                  <c:v>26114.4</c:v>
                </c:pt>
                <c:pt idx="14">
                  <c:v>27007.2</c:v>
                </c:pt>
                <c:pt idx="15">
                  <c:v>25779.6</c:v>
                </c:pt>
                <c:pt idx="16">
                  <c:v>24552.0</c:v>
                </c:pt>
                <c:pt idx="17">
                  <c:v>24440.4</c:v>
                </c:pt>
                <c:pt idx="18">
                  <c:v>27007.2</c:v>
                </c:pt>
                <c:pt idx="19">
                  <c:v>26895.6</c:v>
                </c:pt>
                <c:pt idx="20">
                  <c:v>26895.6</c:v>
                </c:pt>
                <c:pt idx="21">
                  <c:v>24217.2</c:v>
                </c:pt>
                <c:pt idx="22">
                  <c:v>22208.4</c:v>
                </c:pt>
                <c:pt idx="23">
                  <c:v>19753.2</c:v>
                </c:pt>
              </c:numCache>
            </c:numRef>
          </c:val>
          <c:smooth val="0"/>
        </c:ser>
        <c:ser>
          <c:idx val="24"/>
          <c:order val="12"/>
          <c:tx>
            <c:strRef>
              <c:f>'Dez2011'!$AH$5</c:f>
              <c:strCache>
                <c:ptCount val="1"/>
                <c:pt idx="0">
                  <c:v>29/Dez/2011</c:v>
                </c:pt>
              </c:strCache>
            </c:strRef>
          </c:tx>
          <c:val>
            <c:numRef>
              <c:f>'Dez2011'!$AH$7:$AH$30</c:f>
              <c:numCache>
                <c:formatCode>#,##0</c:formatCode>
                <c:ptCount val="24"/>
                <c:pt idx="0">
                  <c:v>16628.4</c:v>
                </c:pt>
                <c:pt idx="1">
                  <c:v>16182.0</c:v>
                </c:pt>
                <c:pt idx="2">
                  <c:v>15847.2</c:v>
                </c:pt>
                <c:pt idx="3">
                  <c:v>15512.4</c:v>
                </c:pt>
                <c:pt idx="4">
                  <c:v>15512.4</c:v>
                </c:pt>
                <c:pt idx="5">
                  <c:v>15735.6</c:v>
                </c:pt>
                <c:pt idx="6">
                  <c:v>17186.4</c:v>
                </c:pt>
                <c:pt idx="7">
                  <c:v>19195.2</c:v>
                </c:pt>
                <c:pt idx="8">
                  <c:v>22878.0</c:v>
                </c:pt>
                <c:pt idx="9">
                  <c:v>23324.4</c:v>
                </c:pt>
                <c:pt idx="10">
                  <c:v>23659.2</c:v>
                </c:pt>
                <c:pt idx="11">
                  <c:v>23212.8</c:v>
                </c:pt>
                <c:pt idx="12">
                  <c:v>23101.2</c:v>
                </c:pt>
                <c:pt idx="13">
                  <c:v>22766.4</c:v>
                </c:pt>
                <c:pt idx="14">
                  <c:v>23212.8</c:v>
                </c:pt>
                <c:pt idx="15">
                  <c:v>23436.0</c:v>
                </c:pt>
                <c:pt idx="16">
                  <c:v>22096.8</c:v>
                </c:pt>
                <c:pt idx="17">
                  <c:v>23101.2</c:v>
                </c:pt>
                <c:pt idx="18">
                  <c:v>24998.4</c:v>
                </c:pt>
                <c:pt idx="19">
                  <c:v>25333.2</c:v>
                </c:pt>
                <c:pt idx="20">
                  <c:v>24217.2</c:v>
                </c:pt>
                <c:pt idx="21">
                  <c:v>19083.6</c:v>
                </c:pt>
                <c:pt idx="22">
                  <c:v>20534.4</c:v>
                </c:pt>
                <c:pt idx="23">
                  <c:v>18079.2</c:v>
                </c:pt>
              </c:numCache>
            </c:numRef>
          </c:val>
          <c:smooth val="0"/>
        </c:ser>
        <c:ser>
          <c:idx val="25"/>
          <c:order val="13"/>
          <c:tx>
            <c:strRef>
              <c:f>'Dez2011'!$AI$5</c:f>
              <c:strCache>
                <c:ptCount val="1"/>
                <c:pt idx="0">
                  <c:v>30/Dez/2011</c:v>
                </c:pt>
              </c:strCache>
            </c:strRef>
          </c:tx>
          <c:val>
            <c:numRef>
              <c:f>'Dez2011'!$AI$7:$AI$30</c:f>
              <c:numCache>
                <c:formatCode>#,##0</c:formatCode>
                <c:ptCount val="24"/>
                <c:pt idx="0">
                  <c:v>16628.4</c:v>
                </c:pt>
                <c:pt idx="1">
                  <c:v>16070.4</c:v>
                </c:pt>
                <c:pt idx="2">
                  <c:v>15735.6</c:v>
                </c:pt>
                <c:pt idx="3">
                  <c:v>15735.6</c:v>
                </c:pt>
                <c:pt idx="4">
                  <c:v>15624.0</c:v>
                </c:pt>
                <c:pt idx="5">
                  <c:v>16070.4</c:v>
                </c:pt>
                <c:pt idx="6">
                  <c:v>17298.0</c:v>
                </c:pt>
                <c:pt idx="7">
                  <c:v>18414.0</c:v>
                </c:pt>
                <c:pt idx="8">
                  <c:v>22777.56</c:v>
                </c:pt>
                <c:pt idx="9">
                  <c:v>23643.576</c:v>
                </c:pt>
                <c:pt idx="10">
                  <c:v>25060.896</c:v>
                </c:pt>
                <c:pt idx="11">
                  <c:v>23970.564</c:v>
                </c:pt>
                <c:pt idx="12">
                  <c:v>22028.724</c:v>
                </c:pt>
                <c:pt idx="13">
                  <c:v>22828.896</c:v>
                </c:pt>
                <c:pt idx="14">
                  <c:v>23256.324</c:v>
                </c:pt>
                <c:pt idx="15">
                  <c:v>22856.796</c:v>
                </c:pt>
                <c:pt idx="16">
                  <c:v>22260.852</c:v>
                </c:pt>
                <c:pt idx="17">
                  <c:v>21807.756</c:v>
                </c:pt>
                <c:pt idx="18">
                  <c:v>25505.064</c:v>
                </c:pt>
                <c:pt idx="19">
                  <c:v>25635.636</c:v>
                </c:pt>
                <c:pt idx="20">
                  <c:v>25843.212</c:v>
                </c:pt>
                <c:pt idx="21">
                  <c:v>23146.956</c:v>
                </c:pt>
                <c:pt idx="22">
                  <c:v>20956.248</c:v>
                </c:pt>
                <c:pt idx="23">
                  <c:v>19753.2</c:v>
                </c:pt>
              </c:numCache>
            </c:numRef>
          </c:val>
          <c:smooth val="0"/>
        </c:ser>
        <c:ser>
          <c:idx val="26"/>
          <c:order val="14"/>
          <c:tx>
            <c:strRef>
              <c:f>'Dez2011'!$AL$5</c:f>
              <c:strCache>
                <c:ptCount val="1"/>
                <c:pt idx="0">
                  <c:v>2/Jan/2012</c:v>
                </c:pt>
              </c:strCache>
            </c:strRef>
          </c:tx>
          <c:val>
            <c:numRef>
              <c:f>'Dez2011'!$AL$7:$AL$30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3023560"/>
        <c:axId val="-2123034312"/>
      </c:lineChart>
      <c:catAx>
        <c:axId val="-2123023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123034312"/>
        <c:crosses val="autoZero"/>
        <c:auto val="1"/>
        <c:lblAlgn val="ctr"/>
        <c:lblOffset val="100"/>
        <c:noMultiLvlLbl val="0"/>
      </c:catAx>
      <c:valAx>
        <c:axId val="-2123034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12302356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4" footer="0.314960620000004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-SABADOS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8"/>
          <c:order val="0"/>
          <c:tx>
            <c:strRef>
              <c:f>'Dez2011'!$H$5</c:f>
              <c:strCache>
                <c:ptCount val="1"/>
                <c:pt idx="0">
                  <c:v>3/Dez/2011</c:v>
                </c:pt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'Dez2011'!$H$7:$H$30</c:f>
              <c:numCache>
                <c:formatCode>#,##0</c:formatCode>
                <c:ptCount val="24"/>
                <c:pt idx="0">
                  <c:v>17186.4</c:v>
                </c:pt>
                <c:pt idx="1">
                  <c:v>16740.0</c:v>
                </c:pt>
                <c:pt idx="2">
                  <c:v>16293.6</c:v>
                </c:pt>
                <c:pt idx="3">
                  <c:v>16293.6</c:v>
                </c:pt>
                <c:pt idx="4">
                  <c:v>16070.4</c:v>
                </c:pt>
                <c:pt idx="5">
                  <c:v>16851.6</c:v>
                </c:pt>
                <c:pt idx="6">
                  <c:v>18525.6</c:v>
                </c:pt>
                <c:pt idx="7">
                  <c:v>20869.2</c:v>
                </c:pt>
                <c:pt idx="8">
                  <c:v>24663.6</c:v>
                </c:pt>
                <c:pt idx="9">
                  <c:v>25221.6</c:v>
                </c:pt>
                <c:pt idx="10">
                  <c:v>25668.0</c:v>
                </c:pt>
                <c:pt idx="11">
                  <c:v>26114.4</c:v>
                </c:pt>
                <c:pt idx="12">
                  <c:v>24552.0</c:v>
                </c:pt>
                <c:pt idx="13">
                  <c:v>24886.8</c:v>
                </c:pt>
                <c:pt idx="14">
                  <c:v>25110.0</c:v>
                </c:pt>
                <c:pt idx="15">
                  <c:v>24552.0</c:v>
                </c:pt>
                <c:pt idx="16">
                  <c:v>23770.8</c:v>
                </c:pt>
                <c:pt idx="17">
                  <c:v>23659.2</c:v>
                </c:pt>
                <c:pt idx="18">
                  <c:v>23324.4</c:v>
                </c:pt>
                <c:pt idx="19">
                  <c:v>19418.4</c:v>
                </c:pt>
                <c:pt idx="20">
                  <c:v>17856.0</c:v>
                </c:pt>
                <c:pt idx="21">
                  <c:v>23770.8</c:v>
                </c:pt>
                <c:pt idx="22">
                  <c:v>21315.6</c:v>
                </c:pt>
                <c:pt idx="23">
                  <c:v>19306.8</c:v>
                </c:pt>
              </c:numCache>
            </c:numRef>
          </c:val>
          <c:smooth val="0"/>
        </c:ser>
        <c:ser>
          <c:idx val="19"/>
          <c:order val="1"/>
          <c:tx>
            <c:strRef>
              <c:f>'Dez2011'!$O$5</c:f>
              <c:strCache>
                <c:ptCount val="1"/>
                <c:pt idx="0">
                  <c:v>10/Dez/2011</c:v>
                </c:pt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'Dez2011'!$O$7:$O$30</c:f>
              <c:numCache>
                <c:formatCode>#,##0</c:formatCode>
                <c:ptCount val="24"/>
                <c:pt idx="0">
                  <c:v>17074.8</c:v>
                </c:pt>
                <c:pt idx="1">
                  <c:v>16182.0</c:v>
                </c:pt>
                <c:pt idx="2">
                  <c:v>15847.2</c:v>
                </c:pt>
                <c:pt idx="3">
                  <c:v>15735.6</c:v>
                </c:pt>
                <c:pt idx="4">
                  <c:v>15735.6</c:v>
                </c:pt>
                <c:pt idx="5">
                  <c:v>16405.2</c:v>
                </c:pt>
                <c:pt idx="6">
                  <c:v>18302.4</c:v>
                </c:pt>
                <c:pt idx="7">
                  <c:v>20757.6</c:v>
                </c:pt>
                <c:pt idx="8">
                  <c:v>23547.6</c:v>
                </c:pt>
                <c:pt idx="9">
                  <c:v>23101.2</c:v>
                </c:pt>
                <c:pt idx="10">
                  <c:v>23324.4</c:v>
                </c:pt>
                <c:pt idx="11">
                  <c:v>24105.6</c:v>
                </c:pt>
                <c:pt idx="12">
                  <c:v>22208.4</c:v>
                </c:pt>
                <c:pt idx="13">
                  <c:v>23882.4</c:v>
                </c:pt>
                <c:pt idx="14">
                  <c:v>24440.4</c:v>
                </c:pt>
                <c:pt idx="15">
                  <c:v>24217.2</c:v>
                </c:pt>
                <c:pt idx="16">
                  <c:v>23436.0</c:v>
                </c:pt>
                <c:pt idx="17">
                  <c:v>25444.8</c:v>
                </c:pt>
                <c:pt idx="18">
                  <c:v>26560.8</c:v>
                </c:pt>
                <c:pt idx="19">
                  <c:v>26337.6</c:v>
                </c:pt>
                <c:pt idx="20">
                  <c:v>24998.4</c:v>
                </c:pt>
                <c:pt idx="21">
                  <c:v>23770.8</c:v>
                </c:pt>
                <c:pt idx="22">
                  <c:v>21650.4</c:v>
                </c:pt>
                <c:pt idx="23">
                  <c:v>19306.8</c:v>
                </c:pt>
              </c:numCache>
            </c:numRef>
          </c:val>
          <c:smooth val="0"/>
        </c:ser>
        <c:ser>
          <c:idx val="20"/>
          <c:order val="2"/>
          <c:tx>
            <c:strRef>
              <c:f>'Dez2011'!$V$5</c:f>
              <c:strCache>
                <c:ptCount val="1"/>
                <c:pt idx="0">
                  <c:v>17/Dez/2011</c:v>
                </c:pt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'Dez2011'!$V$7:$V$30</c:f>
              <c:numCache>
                <c:formatCode>#,##0</c:formatCode>
                <c:ptCount val="24"/>
                <c:pt idx="0">
                  <c:v>14826.06</c:v>
                </c:pt>
                <c:pt idx="1">
                  <c:v>13950.0</c:v>
                </c:pt>
                <c:pt idx="2">
                  <c:v>13838.4</c:v>
                </c:pt>
                <c:pt idx="3">
                  <c:v>13168.8</c:v>
                </c:pt>
                <c:pt idx="4">
                  <c:v>13503.6</c:v>
                </c:pt>
                <c:pt idx="5">
                  <c:v>15400.8</c:v>
                </c:pt>
                <c:pt idx="6">
                  <c:v>16405.2</c:v>
                </c:pt>
                <c:pt idx="7">
                  <c:v>17946.396</c:v>
                </c:pt>
                <c:pt idx="8">
                  <c:v>21070.08</c:v>
                </c:pt>
                <c:pt idx="9">
                  <c:v>21597.948</c:v>
                </c:pt>
                <c:pt idx="10">
                  <c:v>20639.304</c:v>
                </c:pt>
                <c:pt idx="11">
                  <c:v>23691.564</c:v>
                </c:pt>
                <c:pt idx="12">
                  <c:v>23985.072</c:v>
                </c:pt>
                <c:pt idx="13">
                  <c:v>24197.112</c:v>
                </c:pt>
                <c:pt idx="14">
                  <c:v>23487.336</c:v>
                </c:pt>
                <c:pt idx="15">
                  <c:v>23742.9</c:v>
                </c:pt>
                <c:pt idx="16">
                  <c:v>22038.768</c:v>
                </c:pt>
                <c:pt idx="17">
                  <c:v>22503.024</c:v>
                </c:pt>
                <c:pt idx="18">
                  <c:v>23876.82</c:v>
                </c:pt>
                <c:pt idx="19">
                  <c:v>23979.492</c:v>
                </c:pt>
                <c:pt idx="20">
                  <c:v>24346.656</c:v>
                </c:pt>
                <c:pt idx="21">
                  <c:v>22667.076</c:v>
                </c:pt>
                <c:pt idx="22">
                  <c:v>20937.276</c:v>
                </c:pt>
                <c:pt idx="23">
                  <c:v>16689.78</c:v>
                </c:pt>
              </c:numCache>
            </c:numRef>
          </c:val>
          <c:smooth val="0"/>
        </c:ser>
        <c:ser>
          <c:idx val="22"/>
          <c:order val="3"/>
          <c:tx>
            <c:strRef>
              <c:f>'Dez2011'!$AQ$4:$AQ$5</c:f>
              <c:strCache>
                <c:ptCount val="1"/>
                <c:pt idx="0">
                  <c:v>Máxima Sabads</c:v>
                </c:pt>
              </c:strCache>
            </c:strRef>
          </c:tx>
          <c:val>
            <c:numRef>
              <c:f>'Dez2011'!$AQ$7:$AQ$30</c:f>
              <c:numCache>
                <c:formatCode>#,##0</c:formatCode>
                <c:ptCount val="24"/>
                <c:pt idx="0">
                  <c:v>17409.6</c:v>
                </c:pt>
                <c:pt idx="1">
                  <c:v>16740.0</c:v>
                </c:pt>
                <c:pt idx="2">
                  <c:v>16293.6</c:v>
                </c:pt>
                <c:pt idx="3">
                  <c:v>16293.6</c:v>
                </c:pt>
                <c:pt idx="4">
                  <c:v>16070.4</c:v>
                </c:pt>
                <c:pt idx="5">
                  <c:v>16851.6</c:v>
                </c:pt>
                <c:pt idx="6">
                  <c:v>18525.6</c:v>
                </c:pt>
                <c:pt idx="7">
                  <c:v>20869.2</c:v>
                </c:pt>
                <c:pt idx="8">
                  <c:v>24663.6</c:v>
                </c:pt>
                <c:pt idx="9">
                  <c:v>25221.6</c:v>
                </c:pt>
                <c:pt idx="10">
                  <c:v>25668.0</c:v>
                </c:pt>
                <c:pt idx="11">
                  <c:v>26114.4</c:v>
                </c:pt>
                <c:pt idx="12">
                  <c:v>24552.0</c:v>
                </c:pt>
                <c:pt idx="13">
                  <c:v>24886.8</c:v>
                </c:pt>
                <c:pt idx="14">
                  <c:v>25110.0</c:v>
                </c:pt>
                <c:pt idx="15">
                  <c:v>24552.0</c:v>
                </c:pt>
                <c:pt idx="16">
                  <c:v>23770.8</c:v>
                </c:pt>
                <c:pt idx="17">
                  <c:v>25444.8</c:v>
                </c:pt>
                <c:pt idx="18">
                  <c:v>26560.8</c:v>
                </c:pt>
                <c:pt idx="19">
                  <c:v>26337.6</c:v>
                </c:pt>
                <c:pt idx="20">
                  <c:v>25848.792</c:v>
                </c:pt>
                <c:pt idx="21">
                  <c:v>25198.164</c:v>
                </c:pt>
                <c:pt idx="22">
                  <c:v>24597.756</c:v>
                </c:pt>
                <c:pt idx="23">
                  <c:v>23265.252</c:v>
                </c:pt>
              </c:numCache>
            </c:numRef>
          </c:val>
          <c:smooth val="0"/>
        </c:ser>
        <c:ser>
          <c:idx val="0"/>
          <c:order val="4"/>
          <c:tx>
            <c:strRef>
              <c:f>'Dez2011'!$AJ$5</c:f>
              <c:strCache>
                <c:ptCount val="1"/>
                <c:pt idx="0">
                  <c:v>31/Dez/2011</c:v>
                </c:pt>
              </c:strCache>
            </c:strRef>
          </c:tx>
          <c:val>
            <c:numRef>
              <c:f>'Dez2011'!$AJ$7:$AJ$30</c:f>
              <c:numCache>
                <c:formatCode>#,##0</c:formatCode>
                <c:ptCount val="24"/>
                <c:pt idx="0">
                  <c:v>17074.8</c:v>
                </c:pt>
                <c:pt idx="1">
                  <c:v>16293.6</c:v>
                </c:pt>
                <c:pt idx="2">
                  <c:v>16182.0</c:v>
                </c:pt>
                <c:pt idx="3">
                  <c:v>15847.2</c:v>
                </c:pt>
                <c:pt idx="4">
                  <c:v>15847.2</c:v>
                </c:pt>
                <c:pt idx="5">
                  <c:v>15958.8</c:v>
                </c:pt>
                <c:pt idx="6">
                  <c:v>16963.2</c:v>
                </c:pt>
                <c:pt idx="7">
                  <c:v>17856.0</c:v>
                </c:pt>
                <c:pt idx="8">
                  <c:v>21204.0</c:v>
                </c:pt>
                <c:pt idx="9">
                  <c:v>21315.6</c:v>
                </c:pt>
                <c:pt idx="10">
                  <c:v>21538.8</c:v>
                </c:pt>
                <c:pt idx="11">
                  <c:v>21650.4</c:v>
                </c:pt>
                <c:pt idx="12">
                  <c:v>21762.0</c:v>
                </c:pt>
                <c:pt idx="13">
                  <c:v>21538.8</c:v>
                </c:pt>
                <c:pt idx="14">
                  <c:v>21092.4</c:v>
                </c:pt>
                <c:pt idx="15">
                  <c:v>20869.2</c:v>
                </c:pt>
                <c:pt idx="16">
                  <c:v>19306.8</c:v>
                </c:pt>
                <c:pt idx="17">
                  <c:v>21513.132</c:v>
                </c:pt>
                <c:pt idx="18">
                  <c:v>25520.688</c:v>
                </c:pt>
                <c:pt idx="19">
                  <c:v>25751.7</c:v>
                </c:pt>
                <c:pt idx="20">
                  <c:v>25848.792</c:v>
                </c:pt>
                <c:pt idx="21">
                  <c:v>25198.164</c:v>
                </c:pt>
                <c:pt idx="22">
                  <c:v>24597.756</c:v>
                </c:pt>
                <c:pt idx="23">
                  <c:v>23265.252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3070504"/>
        <c:axId val="-2123073672"/>
      </c:lineChart>
      <c:catAx>
        <c:axId val="-2123070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123073672"/>
        <c:crosses val="autoZero"/>
        <c:auto val="1"/>
        <c:lblAlgn val="ctr"/>
        <c:lblOffset val="100"/>
        <c:noMultiLvlLbl val="0"/>
      </c:catAx>
      <c:valAx>
        <c:axId val="-21230736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1230705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4" footer="0.314960620000004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-DOMINGOS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'Dez2011'!$B$5</c:f>
              <c:strCache>
                <c:ptCount val="1"/>
              </c:strCache>
            </c:strRef>
          </c:tx>
          <c:val>
            <c:numRef>
              <c:f>'Dez2011'!$B$7:$B$30</c:f>
            </c:numRef>
          </c:val>
          <c:smooth val="0"/>
        </c:ser>
        <c:ser>
          <c:idx val="18"/>
          <c:order val="1"/>
          <c:tx>
            <c:strRef>
              <c:f>'Dez2011'!$I$5</c:f>
              <c:strCache>
                <c:ptCount val="1"/>
                <c:pt idx="0">
                  <c:v>4/Dez/2011</c:v>
                </c:pt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'Dez2011'!$I$7:$I$30</c:f>
              <c:numCache>
                <c:formatCode>#,##0</c:formatCode>
                <c:ptCount val="24"/>
                <c:pt idx="0">
                  <c:v>15400.8</c:v>
                </c:pt>
                <c:pt idx="1">
                  <c:v>15177.6</c:v>
                </c:pt>
                <c:pt idx="2">
                  <c:v>14954.4</c:v>
                </c:pt>
                <c:pt idx="3">
                  <c:v>14731.2</c:v>
                </c:pt>
                <c:pt idx="4">
                  <c:v>14731.2</c:v>
                </c:pt>
                <c:pt idx="5">
                  <c:v>14731.2</c:v>
                </c:pt>
                <c:pt idx="6">
                  <c:v>14173.2</c:v>
                </c:pt>
                <c:pt idx="7">
                  <c:v>15066.0</c:v>
                </c:pt>
                <c:pt idx="8">
                  <c:v>20088.0</c:v>
                </c:pt>
                <c:pt idx="9">
                  <c:v>20757.6</c:v>
                </c:pt>
                <c:pt idx="10">
                  <c:v>21204.0</c:v>
                </c:pt>
                <c:pt idx="11">
                  <c:v>23101.2</c:v>
                </c:pt>
                <c:pt idx="12">
                  <c:v>22208.4</c:v>
                </c:pt>
                <c:pt idx="13">
                  <c:v>22096.8</c:v>
                </c:pt>
                <c:pt idx="14">
                  <c:v>21427.2</c:v>
                </c:pt>
                <c:pt idx="15">
                  <c:v>20422.8</c:v>
                </c:pt>
                <c:pt idx="16">
                  <c:v>19530.0</c:v>
                </c:pt>
                <c:pt idx="17">
                  <c:v>20646.0</c:v>
                </c:pt>
                <c:pt idx="18">
                  <c:v>24217.2</c:v>
                </c:pt>
                <c:pt idx="19">
                  <c:v>0.0</c:v>
                </c:pt>
                <c:pt idx="20">
                  <c:v>10490.4</c:v>
                </c:pt>
                <c:pt idx="21">
                  <c:v>22878.0</c:v>
                </c:pt>
                <c:pt idx="22">
                  <c:v>20199.6</c:v>
                </c:pt>
                <c:pt idx="23">
                  <c:v>20088.0</c:v>
                </c:pt>
              </c:numCache>
            </c:numRef>
          </c:val>
          <c:smooth val="0"/>
        </c:ser>
        <c:ser>
          <c:idx val="19"/>
          <c:order val="2"/>
          <c:tx>
            <c:strRef>
              <c:f>'Dez2011'!$P$5</c:f>
              <c:strCache>
                <c:ptCount val="1"/>
                <c:pt idx="0">
                  <c:v>11/Dez/2011</c:v>
                </c:pt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'Dez2011'!$P$7:$P$30</c:f>
              <c:numCache>
                <c:formatCode>#,##0</c:formatCode>
                <c:ptCount val="24"/>
                <c:pt idx="0">
                  <c:v>18190.8</c:v>
                </c:pt>
                <c:pt idx="1">
                  <c:v>17186.4</c:v>
                </c:pt>
                <c:pt idx="2">
                  <c:v>17074.8</c:v>
                </c:pt>
                <c:pt idx="3">
                  <c:v>16628.4</c:v>
                </c:pt>
                <c:pt idx="4">
                  <c:v>16516.8</c:v>
                </c:pt>
                <c:pt idx="5">
                  <c:v>16740.0</c:v>
                </c:pt>
                <c:pt idx="6">
                  <c:v>17856.0</c:v>
                </c:pt>
                <c:pt idx="7">
                  <c:v>17744.4</c:v>
                </c:pt>
                <c:pt idx="8">
                  <c:v>19530.0</c:v>
                </c:pt>
                <c:pt idx="9">
                  <c:v>20422.8</c:v>
                </c:pt>
                <c:pt idx="10">
                  <c:v>20534.4</c:v>
                </c:pt>
                <c:pt idx="11">
                  <c:v>20757.6</c:v>
                </c:pt>
                <c:pt idx="12">
                  <c:v>20534.4</c:v>
                </c:pt>
                <c:pt idx="13">
                  <c:v>21538.8</c:v>
                </c:pt>
                <c:pt idx="14">
                  <c:v>21538.8</c:v>
                </c:pt>
                <c:pt idx="15">
                  <c:v>19641.6</c:v>
                </c:pt>
                <c:pt idx="16">
                  <c:v>19306.8</c:v>
                </c:pt>
                <c:pt idx="17">
                  <c:v>19864.8</c:v>
                </c:pt>
                <c:pt idx="18">
                  <c:v>23994.0</c:v>
                </c:pt>
                <c:pt idx="19">
                  <c:v>24217.2</c:v>
                </c:pt>
                <c:pt idx="20">
                  <c:v>23212.8</c:v>
                </c:pt>
                <c:pt idx="21">
                  <c:v>21873.6</c:v>
                </c:pt>
                <c:pt idx="22">
                  <c:v>18414.0</c:v>
                </c:pt>
                <c:pt idx="23">
                  <c:v>7700.400000000001</c:v>
                </c:pt>
              </c:numCache>
            </c:numRef>
          </c:val>
          <c:smooth val="0"/>
        </c:ser>
        <c:ser>
          <c:idx val="20"/>
          <c:order val="3"/>
          <c:tx>
            <c:strRef>
              <c:f>'Dez2011'!$W$5</c:f>
              <c:strCache>
                <c:ptCount val="1"/>
                <c:pt idx="0">
                  <c:v>18/Dez/2011</c:v>
                </c:pt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'Dez2011'!$W$7:$W$30</c:f>
              <c:numCache>
                <c:formatCode>#,##0</c:formatCode>
                <c:ptCount val="24"/>
                <c:pt idx="0">
                  <c:v>17091.54</c:v>
                </c:pt>
                <c:pt idx="1">
                  <c:v>16336.008</c:v>
                </c:pt>
                <c:pt idx="2">
                  <c:v>15875.1</c:v>
                </c:pt>
                <c:pt idx="3">
                  <c:v>15779.124</c:v>
                </c:pt>
                <c:pt idx="4">
                  <c:v>15561.504</c:v>
                </c:pt>
                <c:pt idx="5">
                  <c:v>15990.048</c:v>
                </c:pt>
                <c:pt idx="6">
                  <c:v>16575.948</c:v>
                </c:pt>
                <c:pt idx="7">
                  <c:v>17837.028</c:v>
                </c:pt>
                <c:pt idx="8">
                  <c:v>19340.28</c:v>
                </c:pt>
                <c:pt idx="9">
                  <c:v>20173.932</c:v>
                </c:pt>
                <c:pt idx="10">
                  <c:v>20925.0</c:v>
                </c:pt>
                <c:pt idx="11">
                  <c:v>20721.888</c:v>
                </c:pt>
                <c:pt idx="12">
                  <c:v>20604.708</c:v>
                </c:pt>
                <c:pt idx="13">
                  <c:v>19362.6</c:v>
                </c:pt>
                <c:pt idx="14">
                  <c:v>19485.36</c:v>
                </c:pt>
                <c:pt idx="15">
                  <c:v>20015.46</c:v>
                </c:pt>
                <c:pt idx="16">
                  <c:v>19408.356</c:v>
                </c:pt>
                <c:pt idx="17">
                  <c:v>19656.108</c:v>
                </c:pt>
                <c:pt idx="18">
                  <c:v>22432.716</c:v>
                </c:pt>
                <c:pt idx="19">
                  <c:v>24665.832</c:v>
                </c:pt>
                <c:pt idx="20">
                  <c:v>24704.892</c:v>
                </c:pt>
                <c:pt idx="21">
                  <c:v>21947.256</c:v>
                </c:pt>
                <c:pt idx="22">
                  <c:v>20050.056</c:v>
                </c:pt>
                <c:pt idx="23">
                  <c:v>18597.024</c:v>
                </c:pt>
              </c:numCache>
            </c:numRef>
          </c:val>
          <c:smooth val="0"/>
        </c:ser>
        <c:ser>
          <c:idx val="21"/>
          <c:order val="4"/>
          <c:tx>
            <c:strRef>
              <c:f>'Dez2011'!$AD$5</c:f>
              <c:strCache>
                <c:ptCount val="1"/>
                <c:pt idx="0">
                  <c:v>25/Dez/2011</c:v>
                </c:pt>
              </c:strCache>
            </c:strRef>
          </c:tx>
          <c:cat>
            <c:strRef>
              <c:f>'Dez2011'!$A$7:$A$30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'Dez2011'!$AD$7:$AD$30</c:f>
              <c:numCache>
                <c:formatCode>#,##0</c:formatCode>
                <c:ptCount val="24"/>
                <c:pt idx="0">
                  <c:v>17744.4</c:v>
                </c:pt>
                <c:pt idx="1">
                  <c:v>17409.6</c:v>
                </c:pt>
                <c:pt idx="2">
                  <c:v>17409.6</c:v>
                </c:pt>
                <c:pt idx="3">
                  <c:v>16628.4</c:v>
                </c:pt>
                <c:pt idx="4">
                  <c:v>15958.8</c:v>
                </c:pt>
                <c:pt idx="5">
                  <c:v>15958.8</c:v>
                </c:pt>
                <c:pt idx="6">
                  <c:v>15400.8</c:v>
                </c:pt>
                <c:pt idx="7">
                  <c:v>16070.4</c:v>
                </c:pt>
                <c:pt idx="8">
                  <c:v>17186.4</c:v>
                </c:pt>
                <c:pt idx="9">
                  <c:v>17744.4</c:v>
                </c:pt>
                <c:pt idx="10">
                  <c:v>17744.4</c:v>
                </c:pt>
                <c:pt idx="11">
                  <c:v>18302.4</c:v>
                </c:pt>
                <c:pt idx="12">
                  <c:v>18525.6</c:v>
                </c:pt>
                <c:pt idx="13">
                  <c:v>18414.0</c:v>
                </c:pt>
                <c:pt idx="14">
                  <c:v>17632.8</c:v>
                </c:pt>
                <c:pt idx="15">
                  <c:v>17298.0</c:v>
                </c:pt>
                <c:pt idx="16">
                  <c:v>17409.6</c:v>
                </c:pt>
                <c:pt idx="17">
                  <c:v>19306.8</c:v>
                </c:pt>
                <c:pt idx="18">
                  <c:v>21255.336</c:v>
                </c:pt>
                <c:pt idx="19">
                  <c:v>21846.816</c:v>
                </c:pt>
                <c:pt idx="20">
                  <c:v>21730.752</c:v>
                </c:pt>
                <c:pt idx="21">
                  <c:v>20947.32</c:v>
                </c:pt>
                <c:pt idx="22">
                  <c:v>18902.808</c:v>
                </c:pt>
                <c:pt idx="23">
                  <c:v>17744.4</c:v>
                </c:pt>
              </c:numCache>
            </c:numRef>
          </c:val>
          <c:smooth val="0"/>
        </c:ser>
        <c:ser>
          <c:idx val="22"/>
          <c:order val="5"/>
          <c:tx>
            <c:strRef>
              <c:f>'Dez2011'!$AR$4:$AR$5</c:f>
              <c:strCache>
                <c:ptCount val="1"/>
                <c:pt idx="0">
                  <c:v>Máxima Domingos</c:v>
                </c:pt>
              </c:strCache>
            </c:strRef>
          </c:tx>
          <c:val>
            <c:numRef>
              <c:f>'Dez2011'!$AR$7:$AR$30</c:f>
              <c:numCache>
                <c:formatCode>#,##0</c:formatCode>
                <c:ptCount val="24"/>
                <c:pt idx="0">
                  <c:v>18190.8</c:v>
                </c:pt>
                <c:pt idx="1">
                  <c:v>17409.6</c:v>
                </c:pt>
                <c:pt idx="2">
                  <c:v>17409.6</c:v>
                </c:pt>
                <c:pt idx="3">
                  <c:v>16628.4</c:v>
                </c:pt>
                <c:pt idx="4">
                  <c:v>16516.8</c:v>
                </c:pt>
                <c:pt idx="5">
                  <c:v>16740.0</c:v>
                </c:pt>
                <c:pt idx="6">
                  <c:v>17856.0</c:v>
                </c:pt>
                <c:pt idx="7">
                  <c:v>17837.028</c:v>
                </c:pt>
                <c:pt idx="8">
                  <c:v>20088.0</c:v>
                </c:pt>
                <c:pt idx="9">
                  <c:v>20757.6</c:v>
                </c:pt>
                <c:pt idx="10">
                  <c:v>21204.0</c:v>
                </c:pt>
                <c:pt idx="11">
                  <c:v>23101.2</c:v>
                </c:pt>
                <c:pt idx="12">
                  <c:v>22208.4</c:v>
                </c:pt>
                <c:pt idx="13">
                  <c:v>22096.8</c:v>
                </c:pt>
                <c:pt idx="14">
                  <c:v>21538.8</c:v>
                </c:pt>
                <c:pt idx="15">
                  <c:v>20422.8</c:v>
                </c:pt>
                <c:pt idx="16">
                  <c:v>19530.0</c:v>
                </c:pt>
                <c:pt idx="17">
                  <c:v>20646.0</c:v>
                </c:pt>
                <c:pt idx="18">
                  <c:v>24217.2</c:v>
                </c:pt>
                <c:pt idx="19">
                  <c:v>24665.832</c:v>
                </c:pt>
                <c:pt idx="20">
                  <c:v>24704.892</c:v>
                </c:pt>
                <c:pt idx="21">
                  <c:v>22878.0</c:v>
                </c:pt>
                <c:pt idx="22">
                  <c:v>20199.6</c:v>
                </c:pt>
                <c:pt idx="23">
                  <c:v>20088.0</c:v>
                </c:pt>
              </c:numCache>
            </c:numRef>
          </c:val>
          <c:smooth val="0"/>
        </c:ser>
        <c:ser>
          <c:idx val="1"/>
          <c:order val="6"/>
          <c:tx>
            <c:strRef>
              <c:f>'Dez2011'!$AK$5</c:f>
              <c:strCache>
                <c:ptCount val="1"/>
                <c:pt idx="0">
                  <c:v>1/Jan/2012</c:v>
                </c:pt>
              </c:strCache>
            </c:strRef>
          </c:tx>
          <c:val>
            <c:numRef>
              <c:f>'Dez2011'!$AK$7:$AK$30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3112200"/>
        <c:axId val="-2123156584"/>
      </c:lineChart>
      <c:catAx>
        <c:axId val="-2123112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123156584"/>
        <c:crosses val="autoZero"/>
        <c:auto val="1"/>
        <c:lblAlgn val="ctr"/>
        <c:lblOffset val="100"/>
        <c:noMultiLvlLbl val="0"/>
      </c:catAx>
      <c:valAx>
        <c:axId val="-21231565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Potencia [kW]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-21231122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4" footer="0.314960620000004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PRODUÇÃO SOLAR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DESPACHO!$AJ$4</c:f>
              <c:strCache>
                <c:ptCount val="1"/>
                <c:pt idx="0">
                  <c:v>Produção Solar</c:v>
                </c:pt>
              </c:strCache>
            </c:strRef>
          </c:tx>
          <c:marker>
            <c:symbol val="none"/>
          </c:marker>
          <c:cat>
            <c:strRef>
              <c:f>DESPACHO!$AI$5:$AI$28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DESPACHO!$AJ$5:$AJ$28</c:f>
              <c:numCache>
                <c:formatCode>#,##0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60.0</c:v>
                </c:pt>
                <c:pt idx="7">
                  <c:v>300.0</c:v>
                </c:pt>
                <c:pt idx="8">
                  <c:v>900.0</c:v>
                </c:pt>
                <c:pt idx="9">
                  <c:v>1600.0</c:v>
                </c:pt>
                <c:pt idx="10">
                  <c:v>2000.0</c:v>
                </c:pt>
                <c:pt idx="11">
                  <c:v>2500.0</c:v>
                </c:pt>
                <c:pt idx="12">
                  <c:v>2500.0</c:v>
                </c:pt>
                <c:pt idx="13">
                  <c:v>2200.0</c:v>
                </c:pt>
                <c:pt idx="14">
                  <c:v>1800.0</c:v>
                </c:pt>
                <c:pt idx="15">
                  <c:v>1400.0</c:v>
                </c:pt>
                <c:pt idx="16">
                  <c:v>900.0</c:v>
                </c:pt>
                <c:pt idx="17">
                  <c:v>300.0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8658600"/>
        <c:axId val="2128631912"/>
      </c:lineChart>
      <c:catAx>
        <c:axId val="2128658600"/>
        <c:scaling>
          <c:orientation val="minMax"/>
        </c:scaling>
        <c:delete val="0"/>
        <c:axPos val="b"/>
        <c:majorTickMark val="out"/>
        <c:minorTickMark val="none"/>
        <c:tickLblPos val="nextTo"/>
        <c:crossAx val="2128631912"/>
        <c:crosses val="autoZero"/>
        <c:auto val="1"/>
        <c:lblAlgn val="ctr"/>
        <c:lblOffset val="100"/>
        <c:noMultiLvlLbl val="0"/>
      </c:catAx>
      <c:valAx>
        <c:axId val="2128631912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21286586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DESPACHO</a:t>
            </a:r>
            <a:r>
              <a:rPr lang="en-US" baseline="0"/>
              <a:t> DIAS SEMANA</a:t>
            </a:r>
            <a:r>
              <a:rPr lang="en-US"/>
              <a:t>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DESPACHO!$AF$1</c:f>
              <c:strCache>
                <c:ptCount val="1"/>
                <c:pt idx="0">
                  <c:v>CARGA</c:v>
                </c:pt>
              </c:strCache>
            </c:strRef>
          </c:tx>
          <c:val>
            <c:numRef>
              <c:f>DESPACHO!$AF$5:$AF$28</c:f>
              <c:numCache>
                <c:formatCode>#,##0</c:formatCode>
                <c:ptCount val="24"/>
                <c:pt idx="0">
                  <c:v>20400.0</c:v>
                </c:pt>
                <c:pt idx="1">
                  <c:v>19200.0</c:v>
                </c:pt>
                <c:pt idx="2">
                  <c:v>19200.0</c:v>
                </c:pt>
                <c:pt idx="3">
                  <c:v>19200.0</c:v>
                </c:pt>
                <c:pt idx="4">
                  <c:v>19200.0</c:v>
                </c:pt>
                <c:pt idx="5">
                  <c:v>19200.0</c:v>
                </c:pt>
                <c:pt idx="6">
                  <c:v>19200.0</c:v>
                </c:pt>
                <c:pt idx="7">
                  <c:v>24000.0</c:v>
                </c:pt>
                <c:pt idx="8">
                  <c:v>30600.0</c:v>
                </c:pt>
                <c:pt idx="9">
                  <c:v>30600.0</c:v>
                </c:pt>
                <c:pt idx="10">
                  <c:v>30600.0</c:v>
                </c:pt>
                <c:pt idx="11">
                  <c:v>30600.0</c:v>
                </c:pt>
                <c:pt idx="12">
                  <c:v>30600.0</c:v>
                </c:pt>
                <c:pt idx="13">
                  <c:v>30600.0</c:v>
                </c:pt>
                <c:pt idx="14">
                  <c:v>30600.0</c:v>
                </c:pt>
                <c:pt idx="15">
                  <c:v>30600.0</c:v>
                </c:pt>
                <c:pt idx="16">
                  <c:v>28800.0</c:v>
                </c:pt>
                <c:pt idx="17">
                  <c:v>28800.0</c:v>
                </c:pt>
                <c:pt idx="18">
                  <c:v>28800.0</c:v>
                </c:pt>
                <c:pt idx="19">
                  <c:v>31800.0</c:v>
                </c:pt>
                <c:pt idx="20">
                  <c:v>31800.0</c:v>
                </c:pt>
                <c:pt idx="21">
                  <c:v>30000.0</c:v>
                </c:pt>
                <c:pt idx="22">
                  <c:v>27600.0</c:v>
                </c:pt>
                <c:pt idx="23">
                  <c:v>22800.0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DESPACHO!$AF$42</c:f>
              <c:strCache>
                <c:ptCount val="1"/>
                <c:pt idx="0">
                  <c:v>Potência Térmica</c:v>
                </c:pt>
              </c:strCache>
            </c:strRef>
          </c:tx>
          <c:cat>
            <c:strRef>
              <c:f>DESPACHO!$AX$5:$AX$28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DESPACHO!$AF$46:$AF$69</c:f>
              <c:numCache>
                <c:formatCode>#,##0</c:formatCode>
                <c:ptCount val="24"/>
                <c:pt idx="0">
                  <c:v>17340.0</c:v>
                </c:pt>
                <c:pt idx="1">
                  <c:v>16320.0</c:v>
                </c:pt>
                <c:pt idx="2">
                  <c:v>16320.0</c:v>
                </c:pt>
                <c:pt idx="3">
                  <c:v>16320.0</c:v>
                </c:pt>
                <c:pt idx="4">
                  <c:v>16320.0</c:v>
                </c:pt>
                <c:pt idx="5">
                  <c:v>16320.0</c:v>
                </c:pt>
                <c:pt idx="6">
                  <c:v>16320.0</c:v>
                </c:pt>
                <c:pt idx="7">
                  <c:v>20400.0</c:v>
                </c:pt>
                <c:pt idx="8">
                  <c:v>26010.0</c:v>
                </c:pt>
                <c:pt idx="9">
                  <c:v>26010.0</c:v>
                </c:pt>
                <c:pt idx="10">
                  <c:v>26010.0</c:v>
                </c:pt>
                <c:pt idx="11">
                  <c:v>26010.0</c:v>
                </c:pt>
                <c:pt idx="12">
                  <c:v>26010.0</c:v>
                </c:pt>
                <c:pt idx="13">
                  <c:v>26010.0</c:v>
                </c:pt>
                <c:pt idx="14">
                  <c:v>26010.0</c:v>
                </c:pt>
                <c:pt idx="15">
                  <c:v>26010.0</c:v>
                </c:pt>
                <c:pt idx="16">
                  <c:v>24480.0</c:v>
                </c:pt>
                <c:pt idx="17">
                  <c:v>24480.0</c:v>
                </c:pt>
                <c:pt idx="18">
                  <c:v>24480.0</c:v>
                </c:pt>
                <c:pt idx="19">
                  <c:v>27030.0</c:v>
                </c:pt>
                <c:pt idx="20">
                  <c:v>27030.0</c:v>
                </c:pt>
                <c:pt idx="21">
                  <c:v>25500.0</c:v>
                </c:pt>
                <c:pt idx="22">
                  <c:v>23460.0</c:v>
                </c:pt>
                <c:pt idx="23">
                  <c:v>19380.0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DESPACHO!$AF$103</c:f>
              <c:strCache>
                <c:ptCount val="1"/>
                <c:pt idx="0">
                  <c:v>Potência Eólica aceite</c:v>
                </c:pt>
              </c:strCache>
            </c:strRef>
          </c:tx>
          <c:val>
            <c:numRef>
              <c:f>DESPACHO!$AF$107:$AF$130</c:f>
              <c:numCache>
                <c:formatCode>0</c:formatCode>
                <c:ptCount val="24"/>
                <c:pt idx="0">
                  <c:v>6120.0</c:v>
                </c:pt>
                <c:pt idx="1">
                  <c:v>5760.0</c:v>
                </c:pt>
                <c:pt idx="2">
                  <c:v>5760.0</c:v>
                </c:pt>
                <c:pt idx="3">
                  <c:v>5760.0</c:v>
                </c:pt>
                <c:pt idx="4">
                  <c:v>5760.0</c:v>
                </c:pt>
                <c:pt idx="5">
                  <c:v>5700.0</c:v>
                </c:pt>
                <c:pt idx="6">
                  <c:v>5460.0</c:v>
                </c:pt>
                <c:pt idx="7">
                  <c:v>6300.0</c:v>
                </c:pt>
                <c:pt idx="8">
                  <c:v>7580.0</c:v>
                </c:pt>
                <c:pt idx="9">
                  <c:v>7180.0</c:v>
                </c:pt>
                <c:pt idx="10">
                  <c:v>6680.0</c:v>
                </c:pt>
                <c:pt idx="11">
                  <c:v>6680.0</c:v>
                </c:pt>
                <c:pt idx="12">
                  <c:v>6980.0</c:v>
                </c:pt>
                <c:pt idx="13">
                  <c:v>7380.0</c:v>
                </c:pt>
                <c:pt idx="14">
                  <c:v>7780.0</c:v>
                </c:pt>
                <c:pt idx="15">
                  <c:v>8280.0</c:v>
                </c:pt>
                <c:pt idx="16">
                  <c:v>8340.0</c:v>
                </c:pt>
                <c:pt idx="17">
                  <c:v>8640.0</c:v>
                </c:pt>
                <c:pt idx="18">
                  <c:v>8640.0</c:v>
                </c:pt>
                <c:pt idx="19">
                  <c:v>9350.0</c:v>
                </c:pt>
                <c:pt idx="20">
                  <c:v>9350.0</c:v>
                </c:pt>
                <c:pt idx="21">
                  <c:v>9000.0</c:v>
                </c:pt>
                <c:pt idx="22">
                  <c:v>8280.0</c:v>
                </c:pt>
                <c:pt idx="23">
                  <c:v>6840.0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DESPACHO!$AF$133</c:f>
              <c:strCache>
                <c:ptCount val="1"/>
                <c:pt idx="0">
                  <c:v>Potência SOLAR</c:v>
                </c:pt>
              </c:strCache>
            </c:strRef>
          </c:tx>
          <c:val>
            <c:numRef>
              <c:f>DESPACHO!$AF$137:$AF$160</c:f>
              <c:numCache>
                <c:formatCode>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60.0</c:v>
                </c:pt>
                <c:pt idx="6">
                  <c:v>300.0</c:v>
                </c:pt>
                <c:pt idx="7">
                  <c:v>900.0</c:v>
                </c:pt>
                <c:pt idx="8">
                  <c:v>1600.0</c:v>
                </c:pt>
                <c:pt idx="9">
                  <c:v>2000.0</c:v>
                </c:pt>
                <c:pt idx="10">
                  <c:v>2500.0</c:v>
                </c:pt>
                <c:pt idx="11">
                  <c:v>2500.0</c:v>
                </c:pt>
                <c:pt idx="12">
                  <c:v>2200.0</c:v>
                </c:pt>
                <c:pt idx="13">
                  <c:v>1800.0</c:v>
                </c:pt>
                <c:pt idx="14">
                  <c:v>1400.0</c:v>
                </c:pt>
                <c:pt idx="15">
                  <c:v>900.0</c:v>
                </c:pt>
                <c:pt idx="16">
                  <c:v>300.0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DESPACHO!$AE$163</c:f>
              <c:strCache>
                <c:ptCount val="1"/>
                <c:pt idx="0">
                  <c:v>RESERVA GIRANTE</c:v>
                </c:pt>
              </c:strCache>
            </c:strRef>
          </c:tx>
          <c:val>
            <c:numRef>
              <c:f>DESPACHO!$AF$167:$AF$190</c:f>
              <c:numCache>
                <c:formatCode>0</c:formatCode>
                <c:ptCount val="24"/>
                <c:pt idx="0">
                  <c:v>3060.0</c:v>
                </c:pt>
                <c:pt idx="1">
                  <c:v>2880.0</c:v>
                </c:pt>
                <c:pt idx="2">
                  <c:v>2880.0</c:v>
                </c:pt>
                <c:pt idx="3">
                  <c:v>2880.0</c:v>
                </c:pt>
                <c:pt idx="4">
                  <c:v>2880.0</c:v>
                </c:pt>
                <c:pt idx="5">
                  <c:v>2880.0</c:v>
                </c:pt>
                <c:pt idx="6">
                  <c:v>2880.0</c:v>
                </c:pt>
                <c:pt idx="7">
                  <c:v>3600.0</c:v>
                </c:pt>
                <c:pt idx="8">
                  <c:v>4590.0</c:v>
                </c:pt>
                <c:pt idx="9">
                  <c:v>4590.0</c:v>
                </c:pt>
                <c:pt idx="10">
                  <c:v>4590.0</c:v>
                </c:pt>
                <c:pt idx="11">
                  <c:v>4590.0</c:v>
                </c:pt>
                <c:pt idx="12">
                  <c:v>4590.0</c:v>
                </c:pt>
                <c:pt idx="13">
                  <c:v>4590.0</c:v>
                </c:pt>
                <c:pt idx="14">
                  <c:v>4590.0</c:v>
                </c:pt>
                <c:pt idx="15">
                  <c:v>4590.0</c:v>
                </c:pt>
                <c:pt idx="16">
                  <c:v>4320.0</c:v>
                </c:pt>
                <c:pt idx="17">
                  <c:v>4320.0</c:v>
                </c:pt>
                <c:pt idx="18">
                  <c:v>4320.0</c:v>
                </c:pt>
                <c:pt idx="19">
                  <c:v>4675.0</c:v>
                </c:pt>
                <c:pt idx="20">
                  <c:v>4675.0</c:v>
                </c:pt>
                <c:pt idx="21">
                  <c:v>4500.0</c:v>
                </c:pt>
                <c:pt idx="22">
                  <c:v>4140.0</c:v>
                </c:pt>
                <c:pt idx="23">
                  <c:v>3420.0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DESPACHO!$AE$194</c:f>
              <c:strCache>
                <c:ptCount val="1"/>
                <c:pt idx="0">
                  <c:v>Potência TOTAL da Produção eléctrica</c:v>
                </c:pt>
              </c:strCache>
            </c:strRef>
          </c:tx>
          <c:val>
            <c:numRef>
              <c:f>DESPACHO!$AF$198:$AF$221</c:f>
              <c:numCache>
                <c:formatCode>0</c:formatCode>
                <c:ptCount val="24"/>
                <c:pt idx="0">
                  <c:v>23460.0</c:v>
                </c:pt>
                <c:pt idx="1">
                  <c:v>22080.0</c:v>
                </c:pt>
                <c:pt idx="2">
                  <c:v>22080.0</c:v>
                </c:pt>
                <c:pt idx="3">
                  <c:v>22080.0</c:v>
                </c:pt>
                <c:pt idx="4">
                  <c:v>22080.0</c:v>
                </c:pt>
                <c:pt idx="5">
                  <c:v>22080.0</c:v>
                </c:pt>
                <c:pt idx="6">
                  <c:v>22080.0</c:v>
                </c:pt>
                <c:pt idx="7">
                  <c:v>27600.0</c:v>
                </c:pt>
                <c:pt idx="8">
                  <c:v>35190.0</c:v>
                </c:pt>
                <c:pt idx="9">
                  <c:v>35190.0</c:v>
                </c:pt>
                <c:pt idx="10">
                  <c:v>35190.0</c:v>
                </c:pt>
                <c:pt idx="11">
                  <c:v>35190.0</c:v>
                </c:pt>
                <c:pt idx="12">
                  <c:v>35190.0</c:v>
                </c:pt>
                <c:pt idx="13">
                  <c:v>35190.0</c:v>
                </c:pt>
                <c:pt idx="14">
                  <c:v>35190.0</c:v>
                </c:pt>
                <c:pt idx="15">
                  <c:v>35190.0</c:v>
                </c:pt>
                <c:pt idx="16">
                  <c:v>33120.0</c:v>
                </c:pt>
                <c:pt idx="17">
                  <c:v>33120.0</c:v>
                </c:pt>
                <c:pt idx="18">
                  <c:v>33120.0</c:v>
                </c:pt>
                <c:pt idx="19">
                  <c:v>36380.0</c:v>
                </c:pt>
                <c:pt idx="20">
                  <c:v>36380.0</c:v>
                </c:pt>
                <c:pt idx="21">
                  <c:v>34500.0</c:v>
                </c:pt>
                <c:pt idx="22">
                  <c:v>31740.0</c:v>
                </c:pt>
                <c:pt idx="23">
                  <c:v>26220.0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4804616"/>
        <c:axId val="-2054801480"/>
      </c:lineChart>
      <c:catAx>
        <c:axId val="-205480461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4801480"/>
        <c:crosses val="autoZero"/>
        <c:auto val="1"/>
        <c:lblAlgn val="ctr"/>
        <c:lblOffset val="100"/>
        <c:noMultiLvlLbl val="0"/>
      </c:catAx>
      <c:valAx>
        <c:axId val="-2054801480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-20548046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DESPACHO</a:t>
            </a:r>
            <a:r>
              <a:rPr lang="en-US" baseline="0"/>
              <a:t> SABADOS 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DESPACHO!$AF$1</c:f>
              <c:strCache>
                <c:ptCount val="1"/>
                <c:pt idx="0">
                  <c:v>CARGA</c:v>
                </c:pt>
              </c:strCache>
            </c:strRef>
          </c:tx>
          <c:val>
            <c:numRef>
              <c:f>DESPACHO!$AG$5:$AG$28</c:f>
              <c:numCache>
                <c:formatCode>#,##0</c:formatCode>
                <c:ptCount val="24"/>
                <c:pt idx="0">
                  <c:v>20400.0</c:v>
                </c:pt>
                <c:pt idx="1">
                  <c:v>19800.0</c:v>
                </c:pt>
                <c:pt idx="2">
                  <c:v>19200.0</c:v>
                </c:pt>
                <c:pt idx="3">
                  <c:v>19200.0</c:v>
                </c:pt>
                <c:pt idx="4">
                  <c:v>19200.0</c:v>
                </c:pt>
                <c:pt idx="5">
                  <c:v>19200.0</c:v>
                </c:pt>
                <c:pt idx="6">
                  <c:v>19200.0</c:v>
                </c:pt>
                <c:pt idx="7">
                  <c:v>21600.0</c:v>
                </c:pt>
                <c:pt idx="8">
                  <c:v>24000.0</c:v>
                </c:pt>
                <c:pt idx="9">
                  <c:v>24000.0</c:v>
                </c:pt>
                <c:pt idx="10">
                  <c:v>24000.0</c:v>
                </c:pt>
                <c:pt idx="11">
                  <c:v>24000.0</c:v>
                </c:pt>
                <c:pt idx="12">
                  <c:v>24000.0</c:v>
                </c:pt>
                <c:pt idx="13">
                  <c:v>24000.0</c:v>
                </c:pt>
                <c:pt idx="14">
                  <c:v>21600.0</c:v>
                </c:pt>
                <c:pt idx="15">
                  <c:v>21600.0</c:v>
                </c:pt>
                <c:pt idx="16">
                  <c:v>21600.0</c:v>
                </c:pt>
                <c:pt idx="17">
                  <c:v>21600.0</c:v>
                </c:pt>
                <c:pt idx="18">
                  <c:v>24600.0</c:v>
                </c:pt>
                <c:pt idx="19">
                  <c:v>27600.0</c:v>
                </c:pt>
                <c:pt idx="20">
                  <c:v>27600.0</c:v>
                </c:pt>
                <c:pt idx="21">
                  <c:v>25800.0</c:v>
                </c:pt>
                <c:pt idx="22">
                  <c:v>24000.0</c:v>
                </c:pt>
                <c:pt idx="23">
                  <c:v>22200.0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DESPACHO!$AF$42</c:f>
              <c:strCache>
                <c:ptCount val="1"/>
                <c:pt idx="0">
                  <c:v>Potência Térmica</c:v>
                </c:pt>
              </c:strCache>
            </c:strRef>
          </c:tx>
          <c:cat>
            <c:strRef>
              <c:f>DESPACHO!$AX$5:$AX$28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DESPACHO!$AG$46:$AG$69</c:f>
              <c:numCache>
                <c:formatCode>#,##0</c:formatCode>
                <c:ptCount val="24"/>
                <c:pt idx="0">
                  <c:v>17340.0</c:v>
                </c:pt>
                <c:pt idx="1">
                  <c:v>16830.0</c:v>
                </c:pt>
                <c:pt idx="2">
                  <c:v>16320.0</c:v>
                </c:pt>
                <c:pt idx="3">
                  <c:v>16320.0</c:v>
                </c:pt>
                <c:pt idx="4">
                  <c:v>16320.0</c:v>
                </c:pt>
                <c:pt idx="5">
                  <c:v>16320.0</c:v>
                </c:pt>
                <c:pt idx="6">
                  <c:v>16320.0</c:v>
                </c:pt>
                <c:pt idx="7">
                  <c:v>18360.0</c:v>
                </c:pt>
                <c:pt idx="8">
                  <c:v>20400.0</c:v>
                </c:pt>
                <c:pt idx="9">
                  <c:v>20400.0</c:v>
                </c:pt>
                <c:pt idx="10">
                  <c:v>20400.0</c:v>
                </c:pt>
                <c:pt idx="11">
                  <c:v>20400.0</c:v>
                </c:pt>
                <c:pt idx="12">
                  <c:v>20400.0</c:v>
                </c:pt>
                <c:pt idx="13">
                  <c:v>20400.0</c:v>
                </c:pt>
                <c:pt idx="14">
                  <c:v>18360.0</c:v>
                </c:pt>
                <c:pt idx="15">
                  <c:v>18360.0</c:v>
                </c:pt>
                <c:pt idx="16">
                  <c:v>18360.0</c:v>
                </c:pt>
                <c:pt idx="17">
                  <c:v>18360.0</c:v>
                </c:pt>
                <c:pt idx="18">
                  <c:v>20910.0</c:v>
                </c:pt>
                <c:pt idx="19">
                  <c:v>23460.0</c:v>
                </c:pt>
                <c:pt idx="20">
                  <c:v>23460.0</c:v>
                </c:pt>
                <c:pt idx="21">
                  <c:v>21930.0</c:v>
                </c:pt>
                <c:pt idx="22">
                  <c:v>20400.0</c:v>
                </c:pt>
                <c:pt idx="23">
                  <c:v>18870.0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DESPACHO!$AF$103</c:f>
              <c:strCache>
                <c:ptCount val="1"/>
                <c:pt idx="0">
                  <c:v>Potência Eólica aceite</c:v>
                </c:pt>
              </c:strCache>
            </c:strRef>
          </c:tx>
          <c:val>
            <c:numRef>
              <c:f>DESPACHO!$AG$107:$AG$130</c:f>
              <c:numCache>
                <c:formatCode>0</c:formatCode>
                <c:ptCount val="24"/>
                <c:pt idx="0">
                  <c:v>6120.0</c:v>
                </c:pt>
                <c:pt idx="1">
                  <c:v>5940.0</c:v>
                </c:pt>
                <c:pt idx="2">
                  <c:v>5760.0</c:v>
                </c:pt>
                <c:pt idx="3">
                  <c:v>5760.0</c:v>
                </c:pt>
                <c:pt idx="4">
                  <c:v>5760.0</c:v>
                </c:pt>
                <c:pt idx="5">
                  <c:v>5700.0</c:v>
                </c:pt>
                <c:pt idx="6">
                  <c:v>5460.0</c:v>
                </c:pt>
                <c:pt idx="7">
                  <c:v>5580.0</c:v>
                </c:pt>
                <c:pt idx="8">
                  <c:v>5600.0</c:v>
                </c:pt>
                <c:pt idx="9">
                  <c:v>5200.0</c:v>
                </c:pt>
                <c:pt idx="10">
                  <c:v>4700.0</c:v>
                </c:pt>
                <c:pt idx="11">
                  <c:v>4700.0</c:v>
                </c:pt>
                <c:pt idx="12">
                  <c:v>5000.0</c:v>
                </c:pt>
                <c:pt idx="13">
                  <c:v>5400.0</c:v>
                </c:pt>
                <c:pt idx="14">
                  <c:v>5080.0</c:v>
                </c:pt>
                <c:pt idx="15">
                  <c:v>5580.0</c:v>
                </c:pt>
                <c:pt idx="16">
                  <c:v>6180.0</c:v>
                </c:pt>
                <c:pt idx="17">
                  <c:v>6480.0</c:v>
                </c:pt>
                <c:pt idx="18">
                  <c:v>7380.0</c:v>
                </c:pt>
                <c:pt idx="19">
                  <c:v>8280.0</c:v>
                </c:pt>
                <c:pt idx="20">
                  <c:v>8280.0</c:v>
                </c:pt>
                <c:pt idx="21">
                  <c:v>7740.0</c:v>
                </c:pt>
                <c:pt idx="22">
                  <c:v>7200.0</c:v>
                </c:pt>
                <c:pt idx="23">
                  <c:v>6660.0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DESPACHO!$AF$133</c:f>
              <c:strCache>
                <c:ptCount val="1"/>
                <c:pt idx="0">
                  <c:v>Potência SOLAR</c:v>
                </c:pt>
              </c:strCache>
            </c:strRef>
          </c:tx>
          <c:val>
            <c:numRef>
              <c:f>DESPACHO!$AG$137:$AG$160</c:f>
              <c:numCache>
                <c:formatCode>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60.0</c:v>
                </c:pt>
                <c:pt idx="6">
                  <c:v>300.0</c:v>
                </c:pt>
                <c:pt idx="7">
                  <c:v>900.0</c:v>
                </c:pt>
                <c:pt idx="8">
                  <c:v>1600.0</c:v>
                </c:pt>
                <c:pt idx="9">
                  <c:v>2000.0</c:v>
                </c:pt>
                <c:pt idx="10">
                  <c:v>2500.0</c:v>
                </c:pt>
                <c:pt idx="11">
                  <c:v>2500.0</c:v>
                </c:pt>
                <c:pt idx="12">
                  <c:v>2200.0</c:v>
                </c:pt>
                <c:pt idx="13">
                  <c:v>1800.0</c:v>
                </c:pt>
                <c:pt idx="14">
                  <c:v>1400.0</c:v>
                </c:pt>
                <c:pt idx="15">
                  <c:v>900.0</c:v>
                </c:pt>
                <c:pt idx="16">
                  <c:v>300.0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DESPACHO!$AE$163</c:f>
              <c:strCache>
                <c:ptCount val="1"/>
                <c:pt idx="0">
                  <c:v>RESERVA GIRANTE</c:v>
                </c:pt>
              </c:strCache>
            </c:strRef>
          </c:tx>
          <c:val>
            <c:numRef>
              <c:f>DESPACHO!$AG$167:$AG$190</c:f>
              <c:numCache>
                <c:formatCode>0</c:formatCode>
                <c:ptCount val="24"/>
                <c:pt idx="0">
                  <c:v>3060.0</c:v>
                </c:pt>
                <c:pt idx="1">
                  <c:v>2970.0</c:v>
                </c:pt>
                <c:pt idx="2">
                  <c:v>2880.0</c:v>
                </c:pt>
                <c:pt idx="3">
                  <c:v>2880.0</c:v>
                </c:pt>
                <c:pt idx="4">
                  <c:v>2880.0</c:v>
                </c:pt>
                <c:pt idx="5">
                  <c:v>2880.0</c:v>
                </c:pt>
                <c:pt idx="6">
                  <c:v>2880.0</c:v>
                </c:pt>
                <c:pt idx="7">
                  <c:v>3240.0</c:v>
                </c:pt>
                <c:pt idx="8">
                  <c:v>3600.0</c:v>
                </c:pt>
                <c:pt idx="9">
                  <c:v>3600.0</c:v>
                </c:pt>
                <c:pt idx="10">
                  <c:v>3600.0</c:v>
                </c:pt>
                <c:pt idx="11">
                  <c:v>3600.0</c:v>
                </c:pt>
                <c:pt idx="12">
                  <c:v>3600.0</c:v>
                </c:pt>
                <c:pt idx="13">
                  <c:v>3600.0</c:v>
                </c:pt>
                <c:pt idx="14">
                  <c:v>3240.0</c:v>
                </c:pt>
                <c:pt idx="15">
                  <c:v>3240.0</c:v>
                </c:pt>
                <c:pt idx="16">
                  <c:v>3240.0</c:v>
                </c:pt>
                <c:pt idx="17">
                  <c:v>3240.0</c:v>
                </c:pt>
                <c:pt idx="18">
                  <c:v>3690.0</c:v>
                </c:pt>
                <c:pt idx="19">
                  <c:v>4140.0</c:v>
                </c:pt>
                <c:pt idx="20">
                  <c:v>4140.0</c:v>
                </c:pt>
                <c:pt idx="21">
                  <c:v>3870.0</c:v>
                </c:pt>
                <c:pt idx="22">
                  <c:v>3600.0</c:v>
                </c:pt>
                <c:pt idx="23">
                  <c:v>3330.0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DESPACHO!$AE$194</c:f>
              <c:strCache>
                <c:ptCount val="1"/>
                <c:pt idx="0">
                  <c:v>Potência TOTAL da Produção eléctrica</c:v>
                </c:pt>
              </c:strCache>
            </c:strRef>
          </c:tx>
          <c:val>
            <c:numRef>
              <c:f>DESPACHO!$AG$198:$AG$221</c:f>
              <c:numCache>
                <c:formatCode>0</c:formatCode>
                <c:ptCount val="24"/>
                <c:pt idx="0">
                  <c:v>23460.0</c:v>
                </c:pt>
                <c:pt idx="1">
                  <c:v>22770.0</c:v>
                </c:pt>
                <c:pt idx="2">
                  <c:v>22080.0</c:v>
                </c:pt>
                <c:pt idx="3">
                  <c:v>22080.0</c:v>
                </c:pt>
                <c:pt idx="4">
                  <c:v>22080.0</c:v>
                </c:pt>
                <c:pt idx="5">
                  <c:v>22080.0</c:v>
                </c:pt>
                <c:pt idx="6">
                  <c:v>22080.0</c:v>
                </c:pt>
                <c:pt idx="7">
                  <c:v>24840.0</c:v>
                </c:pt>
                <c:pt idx="8">
                  <c:v>27600.0</c:v>
                </c:pt>
                <c:pt idx="9">
                  <c:v>27600.0</c:v>
                </c:pt>
                <c:pt idx="10">
                  <c:v>27600.0</c:v>
                </c:pt>
                <c:pt idx="11">
                  <c:v>27600.0</c:v>
                </c:pt>
                <c:pt idx="12">
                  <c:v>27600.0</c:v>
                </c:pt>
                <c:pt idx="13">
                  <c:v>27600.0</c:v>
                </c:pt>
                <c:pt idx="14">
                  <c:v>24840.0</c:v>
                </c:pt>
                <c:pt idx="15">
                  <c:v>24840.0</c:v>
                </c:pt>
                <c:pt idx="16">
                  <c:v>24840.0</c:v>
                </c:pt>
                <c:pt idx="17">
                  <c:v>24840.0</c:v>
                </c:pt>
                <c:pt idx="18">
                  <c:v>28290.0</c:v>
                </c:pt>
                <c:pt idx="19">
                  <c:v>31740.0</c:v>
                </c:pt>
                <c:pt idx="20">
                  <c:v>31740.0</c:v>
                </c:pt>
                <c:pt idx="21">
                  <c:v>29670.0</c:v>
                </c:pt>
                <c:pt idx="22">
                  <c:v>27600.0</c:v>
                </c:pt>
                <c:pt idx="23">
                  <c:v>25530.0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8709160"/>
        <c:axId val="2128712040"/>
      </c:lineChart>
      <c:catAx>
        <c:axId val="2128709160"/>
        <c:scaling>
          <c:orientation val="minMax"/>
        </c:scaling>
        <c:delete val="0"/>
        <c:axPos val="b"/>
        <c:majorTickMark val="out"/>
        <c:minorTickMark val="none"/>
        <c:tickLblPos val="nextTo"/>
        <c:crossAx val="2128712040"/>
        <c:crosses val="autoZero"/>
        <c:auto val="1"/>
        <c:lblAlgn val="ctr"/>
        <c:lblOffset val="100"/>
        <c:noMultiLvlLbl val="0"/>
      </c:catAx>
      <c:valAx>
        <c:axId val="2128712040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21287091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DESPACHO</a:t>
            </a:r>
            <a:r>
              <a:rPr lang="en-US" baseline="0"/>
              <a:t> DOMINGOS 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DESPACHO!$AF$1</c:f>
              <c:strCache>
                <c:ptCount val="1"/>
                <c:pt idx="0">
                  <c:v>CARGA</c:v>
                </c:pt>
              </c:strCache>
            </c:strRef>
          </c:tx>
          <c:val>
            <c:numRef>
              <c:f>DESPACHO!$AH$5:$AH$28</c:f>
              <c:numCache>
                <c:formatCode>#,##0</c:formatCode>
                <c:ptCount val="24"/>
                <c:pt idx="0">
                  <c:v>20400.0</c:v>
                </c:pt>
                <c:pt idx="1">
                  <c:v>19800.0</c:v>
                </c:pt>
                <c:pt idx="2">
                  <c:v>19200.0</c:v>
                </c:pt>
                <c:pt idx="3">
                  <c:v>19200.0</c:v>
                </c:pt>
                <c:pt idx="4">
                  <c:v>19200.0</c:v>
                </c:pt>
                <c:pt idx="5">
                  <c:v>19200.0</c:v>
                </c:pt>
                <c:pt idx="6">
                  <c:v>19200.0</c:v>
                </c:pt>
                <c:pt idx="7">
                  <c:v>20400.0</c:v>
                </c:pt>
                <c:pt idx="8">
                  <c:v>21600.0</c:v>
                </c:pt>
                <c:pt idx="9">
                  <c:v>22800.0</c:v>
                </c:pt>
                <c:pt idx="10">
                  <c:v>24000.0</c:v>
                </c:pt>
                <c:pt idx="11">
                  <c:v>24000.0</c:v>
                </c:pt>
                <c:pt idx="12">
                  <c:v>24000.0</c:v>
                </c:pt>
                <c:pt idx="13">
                  <c:v>24000.0</c:v>
                </c:pt>
                <c:pt idx="14">
                  <c:v>21600.0</c:v>
                </c:pt>
                <c:pt idx="15">
                  <c:v>21600.0</c:v>
                </c:pt>
                <c:pt idx="16">
                  <c:v>21600.0</c:v>
                </c:pt>
                <c:pt idx="17">
                  <c:v>21600.0</c:v>
                </c:pt>
                <c:pt idx="18">
                  <c:v>24000.0</c:v>
                </c:pt>
                <c:pt idx="19">
                  <c:v>26400.0</c:v>
                </c:pt>
                <c:pt idx="20">
                  <c:v>26400.0</c:v>
                </c:pt>
                <c:pt idx="21">
                  <c:v>25200.0</c:v>
                </c:pt>
                <c:pt idx="22">
                  <c:v>24000.0</c:v>
                </c:pt>
                <c:pt idx="23">
                  <c:v>22200.0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DESPACHO!$AF$42</c:f>
              <c:strCache>
                <c:ptCount val="1"/>
                <c:pt idx="0">
                  <c:v>Potência Térmica</c:v>
                </c:pt>
              </c:strCache>
            </c:strRef>
          </c:tx>
          <c:cat>
            <c:strRef>
              <c:f>DESPACHO!$AX$5:$AX$28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DESPACHO!$AH$46:$AH$69</c:f>
              <c:numCache>
                <c:formatCode>#,##0</c:formatCode>
                <c:ptCount val="24"/>
                <c:pt idx="0">
                  <c:v>17340.0</c:v>
                </c:pt>
                <c:pt idx="1">
                  <c:v>16830.0</c:v>
                </c:pt>
                <c:pt idx="2">
                  <c:v>16320.0</c:v>
                </c:pt>
                <c:pt idx="3">
                  <c:v>16320.0</c:v>
                </c:pt>
                <c:pt idx="4">
                  <c:v>16320.0</c:v>
                </c:pt>
                <c:pt idx="5">
                  <c:v>16320.0</c:v>
                </c:pt>
                <c:pt idx="6">
                  <c:v>16320.0</c:v>
                </c:pt>
                <c:pt idx="7">
                  <c:v>17340.0</c:v>
                </c:pt>
                <c:pt idx="8">
                  <c:v>18360.0</c:v>
                </c:pt>
                <c:pt idx="9">
                  <c:v>19380.0</c:v>
                </c:pt>
                <c:pt idx="10">
                  <c:v>20400.0</c:v>
                </c:pt>
                <c:pt idx="11">
                  <c:v>20400.0</c:v>
                </c:pt>
                <c:pt idx="12">
                  <c:v>20400.0</c:v>
                </c:pt>
                <c:pt idx="13">
                  <c:v>20400.0</c:v>
                </c:pt>
                <c:pt idx="14">
                  <c:v>18360.0</c:v>
                </c:pt>
                <c:pt idx="15">
                  <c:v>18360.0</c:v>
                </c:pt>
                <c:pt idx="16">
                  <c:v>18360.0</c:v>
                </c:pt>
                <c:pt idx="17">
                  <c:v>18360.0</c:v>
                </c:pt>
                <c:pt idx="18">
                  <c:v>20400.0</c:v>
                </c:pt>
                <c:pt idx="19">
                  <c:v>22440.0</c:v>
                </c:pt>
                <c:pt idx="20">
                  <c:v>22440.0</c:v>
                </c:pt>
                <c:pt idx="21">
                  <c:v>21420.0</c:v>
                </c:pt>
                <c:pt idx="22">
                  <c:v>20400.0</c:v>
                </c:pt>
                <c:pt idx="23">
                  <c:v>18870.0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DESPACHO!$AF$103</c:f>
              <c:strCache>
                <c:ptCount val="1"/>
                <c:pt idx="0">
                  <c:v>Potência Eólica aceite</c:v>
                </c:pt>
              </c:strCache>
            </c:strRef>
          </c:tx>
          <c:val>
            <c:numRef>
              <c:f>DESPACHO!$AH$107:$AH$130</c:f>
              <c:numCache>
                <c:formatCode>0</c:formatCode>
                <c:ptCount val="24"/>
                <c:pt idx="0">
                  <c:v>6120.0</c:v>
                </c:pt>
                <c:pt idx="1">
                  <c:v>5940.0</c:v>
                </c:pt>
                <c:pt idx="2">
                  <c:v>5760.0</c:v>
                </c:pt>
                <c:pt idx="3">
                  <c:v>5760.0</c:v>
                </c:pt>
                <c:pt idx="4">
                  <c:v>5760.0</c:v>
                </c:pt>
                <c:pt idx="5">
                  <c:v>5700.0</c:v>
                </c:pt>
                <c:pt idx="6">
                  <c:v>5460.0</c:v>
                </c:pt>
                <c:pt idx="7">
                  <c:v>5220.0</c:v>
                </c:pt>
                <c:pt idx="8">
                  <c:v>4880.0</c:v>
                </c:pt>
                <c:pt idx="9">
                  <c:v>4840.0</c:v>
                </c:pt>
                <c:pt idx="10">
                  <c:v>4700.0</c:v>
                </c:pt>
                <c:pt idx="11">
                  <c:v>4700.0</c:v>
                </c:pt>
                <c:pt idx="12">
                  <c:v>5000.0</c:v>
                </c:pt>
                <c:pt idx="13">
                  <c:v>5400.0</c:v>
                </c:pt>
                <c:pt idx="14">
                  <c:v>5080.0</c:v>
                </c:pt>
                <c:pt idx="15">
                  <c:v>5580.0</c:v>
                </c:pt>
                <c:pt idx="16">
                  <c:v>6180.0</c:v>
                </c:pt>
                <c:pt idx="17">
                  <c:v>6480.0</c:v>
                </c:pt>
                <c:pt idx="18">
                  <c:v>7200.0</c:v>
                </c:pt>
                <c:pt idx="19">
                  <c:v>7920.0</c:v>
                </c:pt>
                <c:pt idx="20">
                  <c:v>7920.0</c:v>
                </c:pt>
                <c:pt idx="21">
                  <c:v>7560.0</c:v>
                </c:pt>
                <c:pt idx="22">
                  <c:v>7200.0</c:v>
                </c:pt>
                <c:pt idx="23">
                  <c:v>6660.0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DESPACHO!$AF$133</c:f>
              <c:strCache>
                <c:ptCount val="1"/>
                <c:pt idx="0">
                  <c:v>Potência SOLAR</c:v>
                </c:pt>
              </c:strCache>
            </c:strRef>
          </c:tx>
          <c:val>
            <c:numRef>
              <c:f>DESPACHO!$AH$137:$AH$160</c:f>
              <c:numCache>
                <c:formatCode>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60.0</c:v>
                </c:pt>
                <c:pt idx="6">
                  <c:v>300.0</c:v>
                </c:pt>
                <c:pt idx="7">
                  <c:v>900.0</c:v>
                </c:pt>
                <c:pt idx="8">
                  <c:v>1600.0</c:v>
                </c:pt>
                <c:pt idx="9">
                  <c:v>2000.0</c:v>
                </c:pt>
                <c:pt idx="10">
                  <c:v>2500.0</c:v>
                </c:pt>
                <c:pt idx="11">
                  <c:v>2500.0</c:v>
                </c:pt>
                <c:pt idx="12">
                  <c:v>2200.0</c:v>
                </c:pt>
                <c:pt idx="13">
                  <c:v>1800.0</c:v>
                </c:pt>
                <c:pt idx="14">
                  <c:v>1400.0</c:v>
                </c:pt>
                <c:pt idx="15">
                  <c:v>900.0</c:v>
                </c:pt>
                <c:pt idx="16">
                  <c:v>300.0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DESPACHO!$AE$163</c:f>
              <c:strCache>
                <c:ptCount val="1"/>
                <c:pt idx="0">
                  <c:v>RESERVA GIRANTE</c:v>
                </c:pt>
              </c:strCache>
            </c:strRef>
          </c:tx>
          <c:val>
            <c:numRef>
              <c:f>DESPACHO!$AH$167:$AH$190</c:f>
              <c:numCache>
                <c:formatCode>0</c:formatCode>
                <c:ptCount val="24"/>
                <c:pt idx="0">
                  <c:v>3060.0</c:v>
                </c:pt>
                <c:pt idx="1">
                  <c:v>2970.0</c:v>
                </c:pt>
                <c:pt idx="2">
                  <c:v>2880.0</c:v>
                </c:pt>
                <c:pt idx="3">
                  <c:v>2880.0</c:v>
                </c:pt>
                <c:pt idx="4">
                  <c:v>2880.0</c:v>
                </c:pt>
                <c:pt idx="5">
                  <c:v>2880.0</c:v>
                </c:pt>
                <c:pt idx="6">
                  <c:v>2880.0</c:v>
                </c:pt>
                <c:pt idx="7">
                  <c:v>3060.0</c:v>
                </c:pt>
                <c:pt idx="8">
                  <c:v>3240.0</c:v>
                </c:pt>
                <c:pt idx="9">
                  <c:v>3420.0</c:v>
                </c:pt>
                <c:pt idx="10">
                  <c:v>3600.0</c:v>
                </c:pt>
                <c:pt idx="11">
                  <c:v>3600.0</c:v>
                </c:pt>
                <c:pt idx="12">
                  <c:v>3600.0</c:v>
                </c:pt>
                <c:pt idx="13">
                  <c:v>3600.0</c:v>
                </c:pt>
                <c:pt idx="14">
                  <c:v>3240.0</c:v>
                </c:pt>
                <c:pt idx="15">
                  <c:v>3240.0</c:v>
                </c:pt>
                <c:pt idx="16">
                  <c:v>3240.0</c:v>
                </c:pt>
                <c:pt idx="17">
                  <c:v>3240.0</c:v>
                </c:pt>
                <c:pt idx="18">
                  <c:v>3600.0</c:v>
                </c:pt>
                <c:pt idx="19">
                  <c:v>3960.0</c:v>
                </c:pt>
                <c:pt idx="20">
                  <c:v>3960.0</c:v>
                </c:pt>
                <c:pt idx="21">
                  <c:v>3780.0</c:v>
                </c:pt>
                <c:pt idx="22">
                  <c:v>3600.0</c:v>
                </c:pt>
                <c:pt idx="23">
                  <c:v>3330.0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DESPACHO!$AE$194</c:f>
              <c:strCache>
                <c:ptCount val="1"/>
                <c:pt idx="0">
                  <c:v>Potência TOTAL da Produção eléctrica</c:v>
                </c:pt>
              </c:strCache>
            </c:strRef>
          </c:tx>
          <c:val>
            <c:numRef>
              <c:f>DESPACHO!$AH$198:$AH$221</c:f>
              <c:numCache>
                <c:formatCode>0</c:formatCode>
                <c:ptCount val="24"/>
                <c:pt idx="0">
                  <c:v>23460.0</c:v>
                </c:pt>
                <c:pt idx="1">
                  <c:v>22770.0</c:v>
                </c:pt>
                <c:pt idx="2">
                  <c:v>22080.0</c:v>
                </c:pt>
                <c:pt idx="3">
                  <c:v>22080.0</c:v>
                </c:pt>
                <c:pt idx="4">
                  <c:v>22080.0</c:v>
                </c:pt>
                <c:pt idx="5">
                  <c:v>22080.0</c:v>
                </c:pt>
                <c:pt idx="6">
                  <c:v>22080.0</c:v>
                </c:pt>
                <c:pt idx="7">
                  <c:v>23460.0</c:v>
                </c:pt>
                <c:pt idx="8">
                  <c:v>24840.0</c:v>
                </c:pt>
                <c:pt idx="9">
                  <c:v>26220.0</c:v>
                </c:pt>
                <c:pt idx="10">
                  <c:v>27600.0</c:v>
                </c:pt>
                <c:pt idx="11">
                  <c:v>27600.0</c:v>
                </c:pt>
                <c:pt idx="12">
                  <c:v>27600.0</c:v>
                </c:pt>
                <c:pt idx="13">
                  <c:v>27600.0</c:v>
                </c:pt>
                <c:pt idx="14">
                  <c:v>24840.0</c:v>
                </c:pt>
                <c:pt idx="15">
                  <c:v>24840.0</c:v>
                </c:pt>
                <c:pt idx="16">
                  <c:v>24840.0</c:v>
                </c:pt>
                <c:pt idx="17">
                  <c:v>24840.0</c:v>
                </c:pt>
                <c:pt idx="18">
                  <c:v>27600.0</c:v>
                </c:pt>
                <c:pt idx="19">
                  <c:v>30360.0</c:v>
                </c:pt>
                <c:pt idx="20">
                  <c:v>30360.0</c:v>
                </c:pt>
                <c:pt idx="21">
                  <c:v>28980.0</c:v>
                </c:pt>
                <c:pt idx="22">
                  <c:v>27600.0</c:v>
                </c:pt>
                <c:pt idx="23">
                  <c:v>25530.0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5120632"/>
        <c:axId val="-2055117496"/>
      </c:lineChart>
      <c:catAx>
        <c:axId val="-205512063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5117496"/>
        <c:crosses val="autoZero"/>
        <c:auto val="1"/>
        <c:lblAlgn val="ctr"/>
        <c:lblOffset val="100"/>
        <c:noMultiLvlLbl val="0"/>
      </c:catAx>
      <c:valAx>
        <c:axId val="-2055117496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-20551206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DESPACHO as</a:t>
            </a:r>
            <a:r>
              <a:rPr lang="en-US" baseline="0"/>
              <a:t> 12h dos DIAS SEMANA</a:t>
            </a:r>
            <a:r>
              <a:rPr lang="en-US"/>
              <a:t> </a:t>
            </a:r>
          </a:p>
        </c:rich>
      </c:tx>
      <c:overlay val="0"/>
    </c:title>
    <c:autoTitleDeleted val="0"/>
    <c:view3D>
      <c:rotX val="75"/>
      <c:rotY val="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DESPACHO!$AF$3</c:f>
              <c:strCache>
                <c:ptCount val="1"/>
                <c:pt idx="0">
                  <c:v>Dias de Semana</c:v>
                </c:pt>
              </c:strCache>
            </c:strRef>
          </c:tx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(DESPACHO!$A$39,DESPACHO!$AF$103,DESPACHO!$AF$133,DESPACHO!$AE$163)</c:f>
              <c:strCache>
                <c:ptCount val="4"/>
                <c:pt idx="0">
                  <c:v>Potencia termica real a fornecer a carga </c:v>
                </c:pt>
                <c:pt idx="1">
                  <c:v>Potência Eólica aceite</c:v>
                </c:pt>
                <c:pt idx="2">
                  <c:v>Potência SOLAR</c:v>
                </c:pt>
                <c:pt idx="3">
                  <c:v>RESERVA GIRANTE</c:v>
                </c:pt>
              </c:strCache>
            </c:strRef>
          </c:cat>
          <c:val>
            <c:numRef>
              <c:f>(DESPACHO!$M$39,DESPACHO!$AF$118,DESPACHO!$AF$148)</c:f>
              <c:numCache>
                <c:formatCode>0</c:formatCode>
                <c:ptCount val="3"/>
                <c:pt idx="0" formatCode="#,##0">
                  <c:v>21420.0</c:v>
                </c:pt>
                <c:pt idx="1">
                  <c:v>6680.0</c:v>
                </c:pt>
                <c:pt idx="2">
                  <c:v>2500.0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DESPACHO as</a:t>
            </a:r>
            <a:r>
              <a:rPr lang="en-US" baseline="0"/>
              <a:t> 20h dos DIAS SEMANA</a:t>
            </a:r>
            <a:r>
              <a:rPr lang="en-US"/>
              <a:t> </a:t>
            </a:r>
          </a:p>
        </c:rich>
      </c:tx>
      <c:overlay val="0"/>
    </c:title>
    <c:autoTitleDeleted val="0"/>
    <c:view3D>
      <c:rotX val="75"/>
      <c:rotY val="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DESPACHO!$AF$3</c:f>
              <c:strCache>
                <c:ptCount val="1"/>
                <c:pt idx="0">
                  <c:v>Dias de Semana</c:v>
                </c:pt>
              </c:strCache>
            </c:strRef>
          </c:tx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(DESPACHO!$A$39,DESPACHO!$AF$103,DESPACHO!$AF$133)</c:f>
              <c:strCache>
                <c:ptCount val="3"/>
                <c:pt idx="0">
                  <c:v>Potencia termica real a fornecer a carga </c:v>
                </c:pt>
                <c:pt idx="1">
                  <c:v>Potência Eólica aceite</c:v>
                </c:pt>
                <c:pt idx="2">
                  <c:v>Potência SOLAR</c:v>
                </c:pt>
              </c:strCache>
            </c:strRef>
          </c:cat>
          <c:val>
            <c:numRef>
              <c:f>(DESPACHO!$U$39,DESPACHO!$AF$126,DESPACHO!$AF$156)</c:f>
              <c:numCache>
                <c:formatCode>0</c:formatCode>
                <c:ptCount val="3"/>
                <c:pt idx="0" formatCode="#,##0">
                  <c:v>22355.0</c:v>
                </c:pt>
                <c:pt idx="1">
                  <c:v>9350.0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PRODUÇÃO SOLAR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Escalonado!$AJ$2</c:f>
              <c:strCache>
                <c:ptCount val="1"/>
                <c:pt idx="0">
                  <c:v>Produção Solar</c:v>
                </c:pt>
              </c:strCache>
            </c:strRef>
          </c:tx>
          <c:marker>
            <c:symbol val="none"/>
          </c:marker>
          <c:cat>
            <c:multiLvlStrRef>
              <c:f>Escalonado!$AI$5:$AI$28</c:f>
            </c:multiLvlStrRef>
          </c:cat>
          <c:val>
            <c:numRef>
              <c:f>Escalonado!$AJ$5:$AJ$28</c:f>
              <c:numCache>
                <c:formatCode>#,##0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60.0</c:v>
                </c:pt>
                <c:pt idx="7">
                  <c:v>300.0</c:v>
                </c:pt>
                <c:pt idx="8">
                  <c:v>900.0</c:v>
                </c:pt>
                <c:pt idx="9">
                  <c:v>1600.0</c:v>
                </c:pt>
                <c:pt idx="10">
                  <c:v>2000.0</c:v>
                </c:pt>
                <c:pt idx="11">
                  <c:v>2500.0</c:v>
                </c:pt>
                <c:pt idx="12">
                  <c:v>2500.0</c:v>
                </c:pt>
                <c:pt idx="13">
                  <c:v>2200.0</c:v>
                </c:pt>
                <c:pt idx="14">
                  <c:v>1800.0</c:v>
                </c:pt>
                <c:pt idx="15">
                  <c:v>1400.0</c:v>
                </c:pt>
                <c:pt idx="16">
                  <c:v>900.0</c:v>
                </c:pt>
                <c:pt idx="17">
                  <c:v>300.0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4221352"/>
        <c:axId val="-2054218408"/>
      </c:lineChart>
      <c:catAx>
        <c:axId val="-205422135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4218408"/>
        <c:crosses val="autoZero"/>
        <c:auto val="1"/>
        <c:lblAlgn val="ctr"/>
        <c:lblOffset val="100"/>
        <c:noMultiLvlLbl val="0"/>
      </c:catAx>
      <c:valAx>
        <c:axId val="-2054218408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-20542213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Diagrama de Carga TIPO Escalonado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Escalonado!$AF$3</c:f>
              <c:strCache>
                <c:ptCount val="1"/>
                <c:pt idx="0">
                  <c:v>dias Semana</c:v>
                </c:pt>
              </c:strCache>
            </c:strRef>
          </c:tx>
          <c:val>
            <c:numRef>
              <c:f>Escalonado!$AF$5:$AF$28</c:f>
              <c:numCache>
                <c:formatCode>#,##0</c:formatCode>
                <c:ptCount val="24"/>
                <c:pt idx="0">
                  <c:v>17000.0</c:v>
                </c:pt>
                <c:pt idx="1">
                  <c:v>16000.0</c:v>
                </c:pt>
                <c:pt idx="2">
                  <c:v>16000.0</c:v>
                </c:pt>
                <c:pt idx="3">
                  <c:v>16000.0</c:v>
                </c:pt>
                <c:pt idx="4">
                  <c:v>16000.0</c:v>
                </c:pt>
                <c:pt idx="5">
                  <c:v>16000.0</c:v>
                </c:pt>
                <c:pt idx="6">
                  <c:v>16000.0</c:v>
                </c:pt>
                <c:pt idx="7">
                  <c:v>20000.0</c:v>
                </c:pt>
                <c:pt idx="8">
                  <c:v>25500.0</c:v>
                </c:pt>
                <c:pt idx="9">
                  <c:v>25500.0</c:v>
                </c:pt>
                <c:pt idx="10">
                  <c:v>25500.0</c:v>
                </c:pt>
                <c:pt idx="11">
                  <c:v>25500.0</c:v>
                </c:pt>
                <c:pt idx="12">
                  <c:v>25500.0</c:v>
                </c:pt>
                <c:pt idx="13">
                  <c:v>25500.0</c:v>
                </c:pt>
                <c:pt idx="14">
                  <c:v>25500.0</c:v>
                </c:pt>
                <c:pt idx="15">
                  <c:v>25500.0</c:v>
                </c:pt>
                <c:pt idx="16">
                  <c:v>24000.0</c:v>
                </c:pt>
                <c:pt idx="17">
                  <c:v>24000.0</c:v>
                </c:pt>
                <c:pt idx="18">
                  <c:v>24000.0</c:v>
                </c:pt>
                <c:pt idx="19">
                  <c:v>26500.0</c:v>
                </c:pt>
                <c:pt idx="20">
                  <c:v>26500.0</c:v>
                </c:pt>
                <c:pt idx="21">
                  <c:v>25000.0</c:v>
                </c:pt>
                <c:pt idx="22">
                  <c:v>23000.0</c:v>
                </c:pt>
                <c:pt idx="23">
                  <c:v>19000.0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Escalonado!$AG$3</c:f>
              <c:strCache>
                <c:ptCount val="1"/>
                <c:pt idx="0">
                  <c:v>Sabados</c:v>
                </c:pt>
              </c:strCache>
            </c:strRef>
          </c:tx>
          <c:cat>
            <c:strRef>
              <c:f>Escalonado!$AX$5:$AX$28</c:f>
              <c:strCache>
                <c:ptCount val="24"/>
                <c:pt idx="0">
                  <c:v> 01:00</c:v>
                </c:pt>
                <c:pt idx="1">
                  <c:v> 02:00</c:v>
                </c:pt>
                <c:pt idx="2">
                  <c:v> 03:00</c:v>
                </c:pt>
                <c:pt idx="3">
                  <c:v> 04:00</c:v>
                </c:pt>
                <c:pt idx="4">
                  <c:v> 05:00</c:v>
                </c:pt>
                <c:pt idx="5">
                  <c:v> 06:00</c:v>
                </c:pt>
                <c:pt idx="6">
                  <c:v> 07:00</c:v>
                </c:pt>
                <c:pt idx="7">
                  <c:v> 08:00</c:v>
                </c:pt>
                <c:pt idx="8">
                  <c:v> 09:00</c:v>
                </c:pt>
                <c:pt idx="9">
                  <c:v>10:00</c:v>
                </c:pt>
                <c:pt idx="10">
                  <c:v> 11:00</c:v>
                </c:pt>
                <c:pt idx="11">
                  <c:v>12:00</c:v>
                </c:pt>
                <c:pt idx="12">
                  <c:v> 13:00</c:v>
                </c:pt>
                <c:pt idx="13">
                  <c:v>14:00</c:v>
                </c:pt>
                <c:pt idx="14">
                  <c:v> 15:00</c:v>
                </c:pt>
                <c:pt idx="15">
                  <c:v> 16:00</c:v>
                </c:pt>
                <c:pt idx="16">
                  <c:v> 17:00</c:v>
                </c:pt>
                <c:pt idx="17">
                  <c:v> 18:00</c:v>
                </c:pt>
                <c:pt idx="18">
                  <c:v> 19:00</c:v>
                </c:pt>
                <c:pt idx="19">
                  <c:v>20:00</c:v>
                </c:pt>
                <c:pt idx="20">
                  <c:v>21:00</c:v>
                </c:pt>
                <c:pt idx="21">
                  <c:v> 22:00</c:v>
                </c:pt>
                <c:pt idx="22">
                  <c:v>23:00</c:v>
                </c:pt>
                <c:pt idx="23">
                  <c:v> 24:00</c:v>
                </c:pt>
              </c:strCache>
            </c:strRef>
          </c:cat>
          <c:val>
            <c:numRef>
              <c:f>Escalonado!$AG$5:$AG$28</c:f>
              <c:numCache>
                <c:formatCode>#,##0</c:formatCode>
                <c:ptCount val="24"/>
                <c:pt idx="0">
                  <c:v>17000.0</c:v>
                </c:pt>
                <c:pt idx="1">
                  <c:v>16500.0</c:v>
                </c:pt>
                <c:pt idx="2">
                  <c:v>16000.0</c:v>
                </c:pt>
                <c:pt idx="3">
                  <c:v>16000.0</c:v>
                </c:pt>
                <c:pt idx="4">
                  <c:v>16000.0</c:v>
                </c:pt>
                <c:pt idx="5">
                  <c:v>16000.0</c:v>
                </c:pt>
                <c:pt idx="6">
                  <c:v>16000.0</c:v>
                </c:pt>
                <c:pt idx="7">
                  <c:v>18000.0</c:v>
                </c:pt>
                <c:pt idx="8">
                  <c:v>20000.0</c:v>
                </c:pt>
                <c:pt idx="9">
                  <c:v>20000.0</c:v>
                </c:pt>
                <c:pt idx="10">
                  <c:v>20000.0</c:v>
                </c:pt>
                <c:pt idx="11">
                  <c:v>20000.0</c:v>
                </c:pt>
                <c:pt idx="12">
                  <c:v>20000.0</c:v>
                </c:pt>
                <c:pt idx="13">
                  <c:v>20000.0</c:v>
                </c:pt>
                <c:pt idx="14">
                  <c:v>18000.0</c:v>
                </c:pt>
                <c:pt idx="15">
                  <c:v>18000.0</c:v>
                </c:pt>
                <c:pt idx="16">
                  <c:v>18000.0</c:v>
                </c:pt>
                <c:pt idx="17">
                  <c:v>18000.0</c:v>
                </c:pt>
                <c:pt idx="18">
                  <c:v>20500.0</c:v>
                </c:pt>
                <c:pt idx="19">
                  <c:v>23000.0</c:v>
                </c:pt>
                <c:pt idx="20">
                  <c:v>23000.0</c:v>
                </c:pt>
                <c:pt idx="21">
                  <c:v>21500.0</c:v>
                </c:pt>
                <c:pt idx="22">
                  <c:v>20000.0</c:v>
                </c:pt>
                <c:pt idx="23">
                  <c:v>18500.0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Escalonado!$AH$3</c:f>
              <c:strCache>
                <c:ptCount val="1"/>
                <c:pt idx="0">
                  <c:v>Domingos</c:v>
                </c:pt>
              </c:strCache>
            </c:strRef>
          </c:tx>
          <c:val>
            <c:numRef>
              <c:f>Escalonado!$AH$5:$AH$28</c:f>
              <c:numCache>
                <c:formatCode>#,##0</c:formatCode>
                <c:ptCount val="24"/>
                <c:pt idx="0">
                  <c:v>17000.0</c:v>
                </c:pt>
                <c:pt idx="1">
                  <c:v>16500.0</c:v>
                </c:pt>
                <c:pt idx="2">
                  <c:v>16000.0</c:v>
                </c:pt>
                <c:pt idx="3">
                  <c:v>16000.0</c:v>
                </c:pt>
                <c:pt idx="4">
                  <c:v>16000.0</c:v>
                </c:pt>
                <c:pt idx="5">
                  <c:v>16000.0</c:v>
                </c:pt>
                <c:pt idx="6">
                  <c:v>16000.0</c:v>
                </c:pt>
                <c:pt idx="7">
                  <c:v>17000.0</c:v>
                </c:pt>
                <c:pt idx="8">
                  <c:v>18000.0</c:v>
                </c:pt>
                <c:pt idx="9">
                  <c:v>19000.0</c:v>
                </c:pt>
                <c:pt idx="10">
                  <c:v>20000.0</c:v>
                </c:pt>
                <c:pt idx="11">
                  <c:v>20000.0</c:v>
                </c:pt>
                <c:pt idx="12">
                  <c:v>20000.0</c:v>
                </c:pt>
                <c:pt idx="13">
                  <c:v>20000.0</c:v>
                </c:pt>
                <c:pt idx="14">
                  <c:v>18000.0</c:v>
                </c:pt>
                <c:pt idx="15">
                  <c:v>18000.0</c:v>
                </c:pt>
                <c:pt idx="16">
                  <c:v>18000.0</c:v>
                </c:pt>
                <c:pt idx="17">
                  <c:v>18000.0</c:v>
                </c:pt>
                <c:pt idx="18">
                  <c:v>20000.0</c:v>
                </c:pt>
                <c:pt idx="19">
                  <c:v>22000.0</c:v>
                </c:pt>
                <c:pt idx="20">
                  <c:v>22000.0</c:v>
                </c:pt>
                <c:pt idx="21">
                  <c:v>21000.0</c:v>
                </c:pt>
                <c:pt idx="22">
                  <c:v>20000.0</c:v>
                </c:pt>
                <c:pt idx="23">
                  <c:v>18500.0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Escalonado!$AJ$2</c:f>
              <c:strCache>
                <c:ptCount val="1"/>
                <c:pt idx="0">
                  <c:v>Produção Solar</c:v>
                </c:pt>
              </c:strCache>
            </c:strRef>
          </c:tx>
          <c:val>
            <c:numRef>
              <c:f>Escalonado!$AJ$5:$AJ$28</c:f>
              <c:numCache>
                <c:formatCode>#,##0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60.0</c:v>
                </c:pt>
                <c:pt idx="7">
                  <c:v>300.0</c:v>
                </c:pt>
                <c:pt idx="8">
                  <c:v>900.0</c:v>
                </c:pt>
                <c:pt idx="9">
                  <c:v>1600.0</c:v>
                </c:pt>
                <c:pt idx="10">
                  <c:v>2000.0</c:v>
                </c:pt>
                <c:pt idx="11">
                  <c:v>2500.0</c:v>
                </c:pt>
                <c:pt idx="12">
                  <c:v>2500.0</c:v>
                </c:pt>
                <c:pt idx="13">
                  <c:v>2200.0</c:v>
                </c:pt>
                <c:pt idx="14">
                  <c:v>1800.0</c:v>
                </c:pt>
                <c:pt idx="15">
                  <c:v>1400.0</c:v>
                </c:pt>
                <c:pt idx="16">
                  <c:v>900.0</c:v>
                </c:pt>
                <c:pt idx="17">
                  <c:v>300.0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4337064"/>
        <c:axId val="-2054333944"/>
      </c:lineChart>
      <c:catAx>
        <c:axId val="-205433706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4333944"/>
        <c:crosses val="autoZero"/>
        <c:auto val="1"/>
        <c:lblAlgn val="ctr"/>
        <c:lblOffset val="100"/>
        <c:noMultiLvlLbl val="0"/>
      </c:catAx>
      <c:valAx>
        <c:axId val="-2054333944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-20543370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'Parque Solar_4a10Julho'!$B$4:$F$4</c:f>
              <c:strCache>
                <c:ptCount val="1"/>
                <c:pt idx="0">
                  <c:v>Maximos 2ª a 6ª feira</c:v>
                </c:pt>
              </c:strCache>
            </c:strRef>
          </c:tx>
          <c:marker>
            <c:symbol val="none"/>
          </c:marker>
          <c:val>
            <c:numRef>
              <c:f>'Parque Solar_4a10Julho'!$B$5:$B$28</c:f>
              <c:numCache>
                <c:formatCode>#,##0</c:formatCode>
                <c:ptCount val="24"/>
                <c:pt idx="0">
                  <c:v>16700.0</c:v>
                </c:pt>
                <c:pt idx="1">
                  <c:v>16300.0</c:v>
                </c:pt>
                <c:pt idx="2">
                  <c:v>15800.0</c:v>
                </c:pt>
                <c:pt idx="3">
                  <c:v>15500.0</c:v>
                </c:pt>
                <c:pt idx="4">
                  <c:v>15700.0</c:v>
                </c:pt>
                <c:pt idx="5">
                  <c:v>16100.0</c:v>
                </c:pt>
                <c:pt idx="6">
                  <c:v>17560.73</c:v>
                </c:pt>
                <c:pt idx="7">
                  <c:v>19793.28</c:v>
                </c:pt>
                <c:pt idx="8">
                  <c:v>23467.3</c:v>
                </c:pt>
                <c:pt idx="9">
                  <c:v>24096.7</c:v>
                </c:pt>
                <c:pt idx="10">
                  <c:v>24482.0</c:v>
                </c:pt>
                <c:pt idx="11">
                  <c:v>24830.0</c:v>
                </c:pt>
                <c:pt idx="12">
                  <c:v>24879.0</c:v>
                </c:pt>
                <c:pt idx="13">
                  <c:v>23969.0</c:v>
                </c:pt>
                <c:pt idx="14">
                  <c:v>24505.0</c:v>
                </c:pt>
                <c:pt idx="15">
                  <c:v>24203.0</c:v>
                </c:pt>
                <c:pt idx="16">
                  <c:v>22670.0</c:v>
                </c:pt>
                <c:pt idx="17">
                  <c:v>20717.5</c:v>
                </c:pt>
                <c:pt idx="18">
                  <c:v>21416.0</c:v>
                </c:pt>
                <c:pt idx="19">
                  <c:v>24193.0</c:v>
                </c:pt>
                <c:pt idx="20">
                  <c:v>23319.0</c:v>
                </c:pt>
                <c:pt idx="21">
                  <c:v>22621.0</c:v>
                </c:pt>
                <c:pt idx="22">
                  <c:v>19459.0</c:v>
                </c:pt>
                <c:pt idx="23">
                  <c:v>17000.0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'Parque Solar_4a10Julho'!$C$5:$C$28</c:f>
              <c:numCache>
                <c:formatCode>#,##0</c:formatCode>
                <c:ptCount val="24"/>
                <c:pt idx="0">
                  <c:v>16200.0</c:v>
                </c:pt>
                <c:pt idx="1">
                  <c:v>15400.0</c:v>
                </c:pt>
                <c:pt idx="2">
                  <c:v>15100.0</c:v>
                </c:pt>
                <c:pt idx="3">
                  <c:v>15000.0</c:v>
                </c:pt>
                <c:pt idx="4">
                  <c:v>14800.0</c:v>
                </c:pt>
                <c:pt idx="5">
                  <c:v>15900.0</c:v>
                </c:pt>
                <c:pt idx="6">
                  <c:v>18000.0</c:v>
                </c:pt>
                <c:pt idx="7">
                  <c:v>19841.0</c:v>
                </c:pt>
                <c:pt idx="8">
                  <c:v>23404.0</c:v>
                </c:pt>
                <c:pt idx="9">
                  <c:v>22809.0</c:v>
                </c:pt>
                <c:pt idx="10">
                  <c:v>23196.0</c:v>
                </c:pt>
                <c:pt idx="11">
                  <c:v>24672.0</c:v>
                </c:pt>
                <c:pt idx="12">
                  <c:v>23648.0</c:v>
                </c:pt>
                <c:pt idx="13">
                  <c:v>21980.0</c:v>
                </c:pt>
                <c:pt idx="14">
                  <c:v>22906.0</c:v>
                </c:pt>
                <c:pt idx="15">
                  <c:v>22506.0</c:v>
                </c:pt>
                <c:pt idx="16">
                  <c:v>22101.0</c:v>
                </c:pt>
                <c:pt idx="17">
                  <c:v>20208.0</c:v>
                </c:pt>
                <c:pt idx="18">
                  <c:v>21162.0</c:v>
                </c:pt>
                <c:pt idx="19">
                  <c:v>23783.0</c:v>
                </c:pt>
                <c:pt idx="20">
                  <c:v>23091.0</c:v>
                </c:pt>
                <c:pt idx="21">
                  <c:v>21627.0</c:v>
                </c:pt>
                <c:pt idx="22">
                  <c:v>19392.0</c:v>
                </c:pt>
                <c:pt idx="23">
                  <c:v>17372.0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'Parque Solar_4a10Julho'!$D$5:$D$28</c:f>
              <c:numCache>
                <c:formatCode>#,##0</c:formatCode>
                <c:ptCount val="24"/>
                <c:pt idx="0">
                  <c:v>16100.0</c:v>
                </c:pt>
                <c:pt idx="1">
                  <c:v>16475.0</c:v>
                </c:pt>
                <c:pt idx="2">
                  <c:v>15226.0</c:v>
                </c:pt>
                <c:pt idx="3">
                  <c:v>14906.0</c:v>
                </c:pt>
                <c:pt idx="4">
                  <c:v>14817.0</c:v>
                </c:pt>
                <c:pt idx="5">
                  <c:v>15509.0</c:v>
                </c:pt>
                <c:pt idx="6">
                  <c:v>16880.5</c:v>
                </c:pt>
                <c:pt idx="7">
                  <c:v>19071.4</c:v>
                </c:pt>
                <c:pt idx="8">
                  <c:v>20717.0</c:v>
                </c:pt>
                <c:pt idx="9">
                  <c:v>21740.0</c:v>
                </c:pt>
                <c:pt idx="10">
                  <c:v>22048.0</c:v>
                </c:pt>
                <c:pt idx="11">
                  <c:v>22662.0</c:v>
                </c:pt>
                <c:pt idx="12">
                  <c:v>21501.0</c:v>
                </c:pt>
                <c:pt idx="13">
                  <c:v>21864.0</c:v>
                </c:pt>
                <c:pt idx="14">
                  <c:v>24315.0</c:v>
                </c:pt>
                <c:pt idx="15">
                  <c:v>23975.0</c:v>
                </c:pt>
                <c:pt idx="16">
                  <c:v>22825.0</c:v>
                </c:pt>
                <c:pt idx="17">
                  <c:v>21715.0</c:v>
                </c:pt>
                <c:pt idx="18">
                  <c:v>23021.0</c:v>
                </c:pt>
                <c:pt idx="19">
                  <c:v>24543.0</c:v>
                </c:pt>
                <c:pt idx="20">
                  <c:v>23920.0</c:v>
                </c:pt>
                <c:pt idx="21">
                  <c:v>22754.0</c:v>
                </c:pt>
                <c:pt idx="22">
                  <c:v>20144.0</c:v>
                </c:pt>
                <c:pt idx="23">
                  <c:v>17914.0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val>
            <c:numRef>
              <c:f>'Parque Solar_4a10Julho'!$E$5:$E$28</c:f>
              <c:numCache>
                <c:formatCode>#,##0</c:formatCode>
                <c:ptCount val="24"/>
                <c:pt idx="0">
                  <c:v>17704.0</c:v>
                </c:pt>
                <c:pt idx="1">
                  <c:v>16768.0</c:v>
                </c:pt>
                <c:pt idx="2">
                  <c:v>16396.0</c:v>
                </c:pt>
                <c:pt idx="3">
                  <c:v>16291.0</c:v>
                </c:pt>
                <c:pt idx="4">
                  <c:v>15886.0</c:v>
                </c:pt>
                <c:pt idx="5">
                  <c:v>16796.0</c:v>
                </c:pt>
                <c:pt idx="6">
                  <c:v>18488.9</c:v>
                </c:pt>
                <c:pt idx="7">
                  <c:v>20784.0</c:v>
                </c:pt>
                <c:pt idx="8">
                  <c:v>23114.0</c:v>
                </c:pt>
                <c:pt idx="9">
                  <c:v>24210.0</c:v>
                </c:pt>
                <c:pt idx="10">
                  <c:v>24639.0</c:v>
                </c:pt>
                <c:pt idx="11">
                  <c:v>24906.0</c:v>
                </c:pt>
                <c:pt idx="12">
                  <c:v>24624.0</c:v>
                </c:pt>
                <c:pt idx="13">
                  <c:v>23621.0</c:v>
                </c:pt>
                <c:pt idx="14">
                  <c:v>23985.0</c:v>
                </c:pt>
                <c:pt idx="15">
                  <c:v>23695.0</c:v>
                </c:pt>
                <c:pt idx="16">
                  <c:v>23114.0</c:v>
                </c:pt>
                <c:pt idx="17">
                  <c:v>22853.0</c:v>
                </c:pt>
                <c:pt idx="18">
                  <c:v>23326.2</c:v>
                </c:pt>
                <c:pt idx="19">
                  <c:v>24536.0</c:v>
                </c:pt>
                <c:pt idx="20">
                  <c:v>24206.0</c:v>
                </c:pt>
                <c:pt idx="21">
                  <c:v>22922.0</c:v>
                </c:pt>
                <c:pt idx="22">
                  <c:v>19626.0</c:v>
                </c:pt>
                <c:pt idx="23">
                  <c:v>18491.0</c:v>
                </c:pt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val>
            <c:numRef>
              <c:f>'Parque Solar_4a10Julho'!$F$5:$F$28</c:f>
              <c:numCache>
                <c:formatCode>#,##0</c:formatCode>
                <c:ptCount val="24"/>
                <c:pt idx="0">
                  <c:v>17879.0</c:v>
                </c:pt>
                <c:pt idx="1">
                  <c:v>16289.0</c:v>
                </c:pt>
                <c:pt idx="2">
                  <c:v>15793.0</c:v>
                </c:pt>
                <c:pt idx="3">
                  <c:v>15614.0</c:v>
                </c:pt>
                <c:pt idx="4">
                  <c:v>15608.0</c:v>
                </c:pt>
                <c:pt idx="5">
                  <c:v>16451.0</c:v>
                </c:pt>
                <c:pt idx="6">
                  <c:v>17815.4</c:v>
                </c:pt>
                <c:pt idx="7">
                  <c:v>20178.0</c:v>
                </c:pt>
                <c:pt idx="8">
                  <c:v>23500.0</c:v>
                </c:pt>
                <c:pt idx="9">
                  <c:v>24027.0</c:v>
                </c:pt>
                <c:pt idx="10">
                  <c:v>24409.0</c:v>
                </c:pt>
                <c:pt idx="11">
                  <c:v>24563.0</c:v>
                </c:pt>
                <c:pt idx="12">
                  <c:v>25694.0</c:v>
                </c:pt>
                <c:pt idx="13">
                  <c:v>23599.0</c:v>
                </c:pt>
                <c:pt idx="14">
                  <c:v>24275.7</c:v>
                </c:pt>
                <c:pt idx="15">
                  <c:v>24210.6</c:v>
                </c:pt>
                <c:pt idx="16">
                  <c:v>23467.0</c:v>
                </c:pt>
                <c:pt idx="17">
                  <c:v>22113.5</c:v>
                </c:pt>
                <c:pt idx="18">
                  <c:v>21802.0</c:v>
                </c:pt>
                <c:pt idx="19">
                  <c:v>24957.0</c:v>
                </c:pt>
                <c:pt idx="20">
                  <c:v>24587.0</c:v>
                </c:pt>
                <c:pt idx="21">
                  <c:v>22572.0</c:v>
                </c:pt>
                <c:pt idx="22">
                  <c:v>20754.0</c:v>
                </c:pt>
                <c:pt idx="23">
                  <c:v>18500.0</c:v>
                </c:pt>
              </c:numCache>
            </c:numRef>
          </c:val>
          <c:smooth val="0"/>
        </c:ser>
        <c:ser>
          <c:idx val="5"/>
          <c:order val="5"/>
          <c:marker>
            <c:symbol val="none"/>
          </c:marker>
          <c:val>
            <c:numRef>
              <c:f>'Parque Solar_4a10Julho'!$J$5:$J$28</c:f>
              <c:numCache>
                <c:formatCode>#,##0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60.73</c:v>
                </c:pt>
                <c:pt idx="7">
                  <c:v>330.28</c:v>
                </c:pt>
                <c:pt idx="8">
                  <c:v>832.5</c:v>
                </c:pt>
                <c:pt idx="9">
                  <c:v>1360.5</c:v>
                </c:pt>
                <c:pt idx="10">
                  <c:v>1649.9</c:v>
                </c:pt>
                <c:pt idx="11">
                  <c:v>1894.7</c:v>
                </c:pt>
                <c:pt idx="12">
                  <c:v>2443.5</c:v>
                </c:pt>
                <c:pt idx="13">
                  <c:v>2433.7</c:v>
                </c:pt>
                <c:pt idx="14">
                  <c:v>1873.2</c:v>
                </c:pt>
                <c:pt idx="15">
                  <c:v>1677.5</c:v>
                </c:pt>
                <c:pt idx="16">
                  <c:v>1168.5</c:v>
                </c:pt>
                <c:pt idx="17">
                  <c:v>560.4</c:v>
                </c:pt>
                <c:pt idx="18">
                  <c:v>152.6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6"/>
          <c:order val="6"/>
          <c:marker>
            <c:symbol val="none"/>
          </c:marker>
          <c:val>
            <c:numRef>
              <c:f>'Parque Solar_4a10Julho'!$K$5:$K$28</c:f>
              <c:numCache>
                <c:formatCode>#,##0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1729.0</c:v>
                </c:pt>
                <c:pt idx="12">
                  <c:v>1748.1</c:v>
                </c:pt>
                <c:pt idx="13">
                  <c:v>1701.0</c:v>
                </c:pt>
                <c:pt idx="14">
                  <c:v>1858.0</c:v>
                </c:pt>
                <c:pt idx="15">
                  <c:v>1585.0</c:v>
                </c:pt>
                <c:pt idx="16">
                  <c:v>1047.0</c:v>
                </c:pt>
                <c:pt idx="17">
                  <c:v>506.0</c:v>
                </c:pt>
                <c:pt idx="18">
                  <c:v>186.0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7"/>
          <c:order val="7"/>
          <c:marker>
            <c:symbol val="none"/>
          </c:marker>
          <c:val>
            <c:numRef>
              <c:f>'Parque Solar_4a10Julho'!$L$5:$L$28</c:f>
              <c:numCache>
                <c:formatCode>#,##0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59.5</c:v>
                </c:pt>
                <c:pt idx="7">
                  <c:v>280.2</c:v>
                </c:pt>
                <c:pt idx="8">
                  <c:v>769.9</c:v>
                </c:pt>
                <c:pt idx="9">
                  <c:v>1224.9</c:v>
                </c:pt>
                <c:pt idx="10">
                  <c:v>1576.9</c:v>
                </c:pt>
                <c:pt idx="11">
                  <c:v>1634.1</c:v>
                </c:pt>
                <c:pt idx="12">
                  <c:v>2104.9</c:v>
                </c:pt>
                <c:pt idx="13">
                  <c:v>2289.3</c:v>
                </c:pt>
                <c:pt idx="14">
                  <c:v>1938.0</c:v>
                </c:pt>
                <c:pt idx="15">
                  <c:v>1558.6</c:v>
                </c:pt>
                <c:pt idx="16">
                  <c:v>1021.7</c:v>
                </c:pt>
                <c:pt idx="17">
                  <c:v>524.1</c:v>
                </c:pt>
                <c:pt idx="18">
                  <c:v>141.1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8"/>
          <c:order val="8"/>
          <c:marker>
            <c:symbol val="none"/>
          </c:marker>
          <c:val>
            <c:numRef>
              <c:f>'Parque Solar_4a10Julho'!$M$5:$M$28</c:f>
              <c:numCache>
                <c:formatCode>#,##0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46.9</c:v>
                </c:pt>
                <c:pt idx="7">
                  <c:v>288.5</c:v>
                </c:pt>
                <c:pt idx="8">
                  <c:v>819.2</c:v>
                </c:pt>
                <c:pt idx="9">
                  <c:v>1205.0</c:v>
                </c:pt>
                <c:pt idx="10">
                  <c:v>1050.0</c:v>
                </c:pt>
                <c:pt idx="11">
                  <c:v>0.0</c:v>
                </c:pt>
                <c:pt idx="12">
                  <c:v>0.0</c:v>
                </c:pt>
                <c:pt idx="13">
                  <c:v>2236.3</c:v>
                </c:pt>
                <c:pt idx="14">
                  <c:v>1949.8</c:v>
                </c:pt>
                <c:pt idx="15">
                  <c:v>1545.7</c:v>
                </c:pt>
                <c:pt idx="16">
                  <c:v>1067.2</c:v>
                </c:pt>
                <c:pt idx="17">
                  <c:v>526.7</c:v>
                </c:pt>
                <c:pt idx="18">
                  <c:v>114.9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9"/>
          <c:order val="9"/>
          <c:marker>
            <c:symbol val="none"/>
          </c:marker>
          <c:val>
            <c:numRef>
              <c:f>'Parque Solar_4a10Julho'!$N$5:$N$28</c:f>
              <c:numCache>
                <c:formatCode>#,##0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61.4</c:v>
                </c:pt>
                <c:pt idx="7">
                  <c:v>323.2</c:v>
                </c:pt>
                <c:pt idx="8">
                  <c:v>838.1</c:v>
                </c:pt>
                <c:pt idx="9">
                  <c:v>1199.9</c:v>
                </c:pt>
                <c:pt idx="10">
                  <c:v>1702.6</c:v>
                </c:pt>
                <c:pt idx="11">
                  <c:v>2156.6</c:v>
                </c:pt>
                <c:pt idx="12">
                  <c:v>2442.8</c:v>
                </c:pt>
                <c:pt idx="13">
                  <c:v>2311.6</c:v>
                </c:pt>
                <c:pt idx="14">
                  <c:v>2129.7</c:v>
                </c:pt>
                <c:pt idx="15">
                  <c:v>1548.6</c:v>
                </c:pt>
                <c:pt idx="16">
                  <c:v>477.5</c:v>
                </c:pt>
                <c:pt idx="17">
                  <c:v>255.5</c:v>
                </c:pt>
                <c:pt idx="18">
                  <c:v>87.6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10"/>
          <c:order val="10"/>
          <c:marker>
            <c:symbol val="none"/>
          </c:marker>
          <c:val>
            <c:numRef>
              <c:f>'Parque Solar_4a10Julho'!$O$5:$O$28</c:f>
              <c:numCache>
                <c:formatCode>#,##0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26.6</c:v>
                </c:pt>
                <c:pt idx="7">
                  <c:v>206.1</c:v>
                </c:pt>
                <c:pt idx="8">
                  <c:v>373.1</c:v>
                </c:pt>
                <c:pt idx="9">
                  <c:v>460.4</c:v>
                </c:pt>
                <c:pt idx="10">
                  <c:v>1081.6</c:v>
                </c:pt>
                <c:pt idx="11">
                  <c:v>2073.4</c:v>
                </c:pt>
                <c:pt idx="12">
                  <c:v>2026.1</c:v>
                </c:pt>
                <c:pt idx="13">
                  <c:v>2363.8</c:v>
                </c:pt>
                <c:pt idx="14">
                  <c:v>2131.5</c:v>
                </c:pt>
                <c:pt idx="15">
                  <c:v>1551.7</c:v>
                </c:pt>
                <c:pt idx="16">
                  <c:v>888.3</c:v>
                </c:pt>
                <c:pt idx="17">
                  <c:v>567.9</c:v>
                </c:pt>
                <c:pt idx="18">
                  <c:v>220.4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11"/>
          <c:order val="11"/>
          <c:marker>
            <c:symbol val="none"/>
          </c:marker>
          <c:val>
            <c:numRef>
              <c:f>'Parque Solar_4a10Julho'!$P$5:$P$28</c:f>
              <c:numCache>
                <c:formatCode>#,##0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41.5</c:v>
                </c:pt>
                <c:pt idx="7">
                  <c:v>277.0</c:v>
                </c:pt>
                <c:pt idx="8">
                  <c:v>805.7</c:v>
                </c:pt>
                <c:pt idx="9">
                  <c:v>1362.3</c:v>
                </c:pt>
                <c:pt idx="10">
                  <c:v>1598.8</c:v>
                </c:pt>
                <c:pt idx="11">
                  <c:v>1918.5</c:v>
                </c:pt>
                <c:pt idx="12">
                  <c:v>2291.7</c:v>
                </c:pt>
                <c:pt idx="13">
                  <c:v>2219.4</c:v>
                </c:pt>
                <c:pt idx="14">
                  <c:v>2178.6</c:v>
                </c:pt>
                <c:pt idx="15">
                  <c:v>1738.3</c:v>
                </c:pt>
                <c:pt idx="16">
                  <c:v>1058.6</c:v>
                </c:pt>
                <c:pt idx="17">
                  <c:v>440.2</c:v>
                </c:pt>
                <c:pt idx="18">
                  <c:v>113.3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4473560"/>
        <c:axId val="-2054470312"/>
      </c:lineChart>
      <c:catAx>
        <c:axId val="-205447356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4470312"/>
        <c:crosses val="autoZero"/>
        <c:auto val="1"/>
        <c:lblAlgn val="ctr"/>
        <c:lblOffset val="100"/>
        <c:noMultiLvlLbl val="0"/>
      </c:catAx>
      <c:valAx>
        <c:axId val="-2054470312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-2054473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1" footer="0.314960620000001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'Parque Solar_4a10Julho'!$J$4</c:f>
              <c:strCache>
                <c:ptCount val="1"/>
                <c:pt idx="0">
                  <c:v>2ª Feira</c:v>
                </c:pt>
              </c:strCache>
            </c:strRef>
          </c:tx>
          <c:marker>
            <c:symbol val="none"/>
          </c:marker>
          <c:val>
            <c:numRef>
              <c:f>'Parque Solar_4a10Julho'!$J$5:$J$28</c:f>
              <c:numCache>
                <c:formatCode>#,##0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60.73</c:v>
                </c:pt>
                <c:pt idx="7">
                  <c:v>330.28</c:v>
                </c:pt>
                <c:pt idx="8">
                  <c:v>832.5</c:v>
                </c:pt>
                <c:pt idx="9">
                  <c:v>1360.5</c:v>
                </c:pt>
                <c:pt idx="10">
                  <c:v>1649.9</c:v>
                </c:pt>
                <c:pt idx="11">
                  <c:v>1894.7</c:v>
                </c:pt>
                <c:pt idx="12">
                  <c:v>2443.5</c:v>
                </c:pt>
                <c:pt idx="13">
                  <c:v>2433.7</c:v>
                </c:pt>
                <c:pt idx="14">
                  <c:v>1873.2</c:v>
                </c:pt>
                <c:pt idx="15">
                  <c:v>1677.5</c:v>
                </c:pt>
                <c:pt idx="16">
                  <c:v>1168.5</c:v>
                </c:pt>
                <c:pt idx="17">
                  <c:v>560.4</c:v>
                </c:pt>
                <c:pt idx="18">
                  <c:v>152.6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6"/>
          <c:order val="1"/>
          <c:tx>
            <c:strRef>
              <c:f>'Parque Solar_4a10Julho'!$K$4</c:f>
              <c:strCache>
                <c:ptCount val="1"/>
                <c:pt idx="0">
                  <c:v>3ª Feira</c:v>
                </c:pt>
              </c:strCache>
            </c:strRef>
          </c:tx>
          <c:marker>
            <c:symbol val="none"/>
          </c:marker>
          <c:val>
            <c:numRef>
              <c:f>'Parque Solar_4a10Julho'!$K$5:$K$28</c:f>
              <c:numCache>
                <c:formatCode>#,##0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1729.0</c:v>
                </c:pt>
                <c:pt idx="12">
                  <c:v>1748.1</c:v>
                </c:pt>
                <c:pt idx="13">
                  <c:v>1701.0</c:v>
                </c:pt>
                <c:pt idx="14">
                  <c:v>1858.0</c:v>
                </c:pt>
                <c:pt idx="15">
                  <c:v>1585.0</c:v>
                </c:pt>
                <c:pt idx="16">
                  <c:v>1047.0</c:v>
                </c:pt>
                <c:pt idx="17">
                  <c:v>506.0</c:v>
                </c:pt>
                <c:pt idx="18">
                  <c:v>186.0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7"/>
          <c:order val="2"/>
          <c:tx>
            <c:strRef>
              <c:f>'Parque Solar_4a10Julho'!$L$4</c:f>
              <c:strCache>
                <c:ptCount val="1"/>
                <c:pt idx="0">
                  <c:v>4ª Feira</c:v>
                </c:pt>
              </c:strCache>
            </c:strRef>
          </c:tx>
          <c:marker>
            <c:symbol val="none"/>
          </c:marker>
          <c:val>
            <c:numRef>
              <c:f>'Parque Solar_4a10Julho'!$L$5:$L$28</c:f>
              <c:numCache>
                <c:formatCode>#,##0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59.5</c:v>
                </c:pt>
                <c:pt idx="7">
                  <c:v>280.2</c:v>
                </c:pt>
                <c:pt idx="8">
                  <c:v>769.9</c:v>
                </c:pt>
                <c:pt idx="9">
                  <c:v>1224.9</c:v>
                </c:pt>
                <c:pt idx="10">
                  <c:v>1576.9</c:v>
                </c:pt>
                <c:pt idx="11">
                  <c:v>1634.1</c:v>
                </c:pt>
                <c:pt idx="12">
                  <c:v>2104.9</c:v>
                </c:pt>
                <c:pt idx="13">
                  <c:v>2289.3</c:v>
                </c:pt>
                <c:pt idx="14">
                  <c:v>1938.0</c:v>
                </c:pt>
                <c:pt idx="15">
                  <c:v>1558.6</c:v>
                </c:pt>
                <c:pt idx="16">
                  <c:v>1021.7</c:v>
                </c:pt>
                <c:pt idx="17">
                  <c:v>524.1</c:v>
                </c:pt>
                <c:pt idx="18">
                  <c:v>141.1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8"/>
          <c:order val="3"/>
          <c:tx>
            <c:strRef>
              <c:f>'Parque Solar_4a10Julho'!$M$4</c:f>
              <c:strCache>
                <c:ptCount val="1"/>
                <c:pt idx="0">
                  <c:v>5ª Feira</c:v>
                </c:pt>
              </c:strCache>
            </c:strRef>
          </c:tx>
          <c:marker>
            <c:symbol val="none"/>
          </c:marker>
          <c:val>
            <c:numRef>
              <c:f>'Parque Solar_4a10Julho'!$M$5:$M$28</c:f>
              <c:numCache>
                <c:formatCode>#,##0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46.9</c:v>
                </c:pt>
                <c:pt idx="7">
                  <c:v>288.5</c:v>
                </c:pt>
                <c:pt idx="8">
                  <c:v>819.2</c:v>
                </c:pt>
                <c:pt idx="9">
                  <c:v>1205.0</c:v>
                </c:pt>
                <c:pt idx="10">
                  <c:v>1050.0</c:v>
                </c:pt>
                <c:pt idx="11">
                  <c:v>0.0</c:v>
                </c:pt>
                <c:pt idx="12">
                  <c:v>0.0</c:v>
                </c:pt>
                <c:pt idx="13">
                  <c:v>2236.3</c:v>
                </c:pt>
                <c:pt idx="14">
                  <c:v>1949.8</c:v>
                </c:pt>
                <c:pt idx="15">
                  <c:v>1545.7</c:v>
                </c:pt>
                <c:pt idx="16">
                  <c:v>1067.2</c:v>
                </c:pt>
                <c:pt idx="17">
                  <c:v>526.7</c:v>
                </c:pt>
                <c:pt idx="18">
                  <c:v>114.9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9"/>
          <c:order val="4"/>
          <c:tx>
            <c:strRef>
              <c:f>'Parque Solar_4a10Julho'!$N$4</c:f>
              <c:strCache>
                <c:ptCount val="1"/>
                <c:pt idx="0">
                  <c:v>6ª Feira</c:v>
                </c:pt>
              </c:strCache>
            </c:strRef>
          </c:tx>
          <c:marker>
            <c:symbol val="none"/>
          </c:marker>
          <c:val>
            <c:numRef>
              <c:f>'Parque Solar_4a10Julho'!$N$5:$N$28</c:f>
              <c:numCache>
                <c:formatCode>#,##0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61.4</c:v>
                </c:pt>
                <c:pt idx="7">
                  <c:v>323.2</c:v>
                </c:pt>
                <c:pt idx="8">
                  <c:v>838.1</c:v>
                </c:pt>
                <c:pt idx="9">
                  <c:v>1199.9</c:v>
                </c:pt>
                <c:pt idx="10">
                  <c:v>1702.6</c:v>
                </c:pt>
                <c:pt idx="11">
                  <c:v>2156.6</c:v>
                </c:pt>
                <c:pt idx="12">
                  <c:v>2442.8</c:v>
                </c:pt>
                <c:pt idx="13">
                  <c:v>2311.6</c:v>
                </c:pt>
                <c:pt idx="14">
                  <c:v>2129.7</c:v>
                </c:pt>
                <c:pt idx="15">
                  <c:v>1548.6</c:v>
                </c:pt>
                <c:pt idx="16">
                  <c:v>477.5</c:v>
                </c:pt>
                <c:pt idx="17">
                  <c:v>255.5</c:v>
                </c:pt>
                <c:pt idx="18">
                  <c:v>87.6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10"/>
          <c:order val="5"/>
          <c:tx>
            <c:strRef>
              <c:f>'Parque Solar_4a10Julho'!$O$4</c:f>
              <c:strCache>
                <c:ptCount val="1"/>
                <c:pt idx="0">
                  <c:v>Sábado</c:v>
                </c:pt>
              </c:strCache>
            </c:strRef>
          </c:tx>
          <c:marker>
            <c:symbol val="none"/>
          </c:marker>
          <c:val>
            <c:numRef>
              <c:f>'Parque Solar_4a10Julho'!$O$5:$O$28</c:f>
              <c:numCache>
                <c:formatCode>#,##0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26.6</c:v>
                </c:pt>
                <c:pt idx="7">
                  <c:v>206.1</c:v>
                </c:pt>
                <c:pt idx="8">
                  <c:v>373.1</c:v>
                </c:pt>
                <c:pt idx="9">
                  <c:v>460.4</c:v>
                </c:pt>
                <c:pt idx="10">
                  <c:v>1081.6</c:v>
                </c:pt>
                <c:pt idx="11">
                  <c:v>2073.4</c:v>
                </c:pt>
                <c:pt idx="12">
                  <c:v>2026.1</c:v>
                </c:pt>
                <c:pt idx="13">
                  <c:v>2363.8</c:v>
                </c:pt>
                <c:pt idx="14">
                  <c:v>2131.5</c:v>
                </c:pt>
                <c:pt idx="15">
                  <c:v>1551.7</c:v>
                </c:pt>
                <c:pt idx="16">
                  <c:v>888.3</c:v>
                </c:pt>
                <c:pt idx="17">
                  <c:v>567.9</c:v>
                </c:pt>
                <c:pt idx="18">
                  <c:v>220.4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11"/>
          <c:order val="6"/>
          <c:tx>
            <c:strRef>
              <c:f>'Parque Solar_4a10Julho'!$P$4</c:f>
              <c:strCache>
                <c:ptCount val="1"/>
                <c:pt idx="0">
                  <c:v>Domingo</c:v>
                </c:pt>
              </c:strCache>
            </c:strRef>
          </c:tx>
          <c:marker>
            <c:symbol val="none"/>
          </c:marker>
          <c:val>
            <c:numRef>
              <c:f>'Parque Solar_4a10Julho'!$P$5:$P$28</c:f>
              <c:numCache>
                <c:formatCode>#,##0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41.5</c:v>
                </c:pt>
                <c:pt idx="7">
                  <c:v>277.0</c:v>
                </c:pt>
                <c:pt idx="8">
                  <c:v>805.7</c:v>
                </c:pt>
                <c:pt idx="9">
                  <c:v>1362.3</c:v>
                </c:pt>
                <c:pt idx="10">
                  <c:v>1598.8</c:v>
                </c:pt>
                <c:pt idx="11">
                  <c:v>1918.5</c:v>
                </c:pt>
                <c:pt idx="12">
                  <c:v>2291.7</c:v>
                </c:pt>
                <c:pt idx="13">
                  <c:v>2219.4</c:v>
                </c:pt>
                <c:pt idx="14">
                  <c:v>2178.6</c:v>
                </c:pt>
                <c:pt idx="15">
                  <c:v>1738.3</c:v>
                </c:pt>
                <c:pt idx="16">
                  <c:v>1058.6</c:v>
                </c:pt>
                <c:pt idx="17">
                  <c:v>440.2</c:v>
                </c:pt>
                <c:pt idx="18">
                  <c:v>113.3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0"/>
          <c:order val="7"/>
          <c:tx>
            <c:strRef>
              <c:f>'Parque Solar_4a10Julho'!$J$33</c:f>
              <c:strCache>
                <c:ptCount val="1"/>
                <c:pt idx="0">
                  <c:v>2ª Feira</c:v>
                </c:pt>
              </c:strCache>
            </c:strRef>
          </c:tx>
          <c:marker>
            <c:symbol val="none"/>
          </c:marker>
          <c:val>
            <c:numRef>
              <c:f>'Parque Solar_4a10Julho'!$J$34:$J$57</c:f>
              <c:numCache>
                <c:formatCode>#,##0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500.0</c:v>
                </c:pt>
                <c:pt idx="8">
                  <c:v>1200.0</c:v>
                </c:pt>
                <c:pt idx="9">
                  <c:v>1900.0</c:v>
                </c:pt>
                <c:pt idx="10">
                  <c:v>2300.0</c:v>
                </c:pt>
                <c:pt idx="11">
                  <c:v>2600.0</c:v>
                </c:pt>
                <c:pt idx="12">
                  <c:v>2600.0</c:v>
                </c:pt>
                <c:pt idx="13">
                  <c:v>2300.0</c:v>
                </c:pt>
                <c:pt idx="14">
                  <c:v>1800.0</c:v>
                </c:pt>
                <c:pt idx="15">
                  <c:v>1500.0</c:v>
                </c:pt>
                <c:pt idx="16">
                  <c:v>900.0</c:v>
                </c:pt>
                <c:pt idx="17">
                  <c:v>300.0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1"/>
          <c:order val="8"/>
          <c:tx>
            <c:strRef>
              <c:f>'Parque Solar_4a10Julho'!$K$33</c:f>
              <c:strCache>
                <c:ptCount val="1"/>
                <c:pt idx="0">
                  <c:v>3ª Feira</c:v>
                </c:pt>
              </c:strCache>
            </c:strRef>
          </c:tx>
          <c:marker>
            <c:symbol val="none"/>
          </c:marker>
          <c:val>
            <c:numRef>
              <c:f>'Parque Solar_4a10Julho'!$K$34:$K$57</c:f>
              <c:numCache>
                <c:formatCode>#,##0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200.0</c:v>
                </c:pt>
                <c:pt idx="8">
                  <c:v>900.0</c:v>
                </c:pt>
                <c:pt idx="9">
                  <c:v>1800.0</c:v>
                </c:pt>
                <c:pt idx="10">
                  <c:v>2300.0</c:v>
                </c:pt>
                <c:pt idx="11">
                  <c:v>2500.0</c:v>
                </c:pt>
                <c:pt idx="12">
                  <c:v>2600.0</c:v>
                </c:pt>
                <c:pt idx="13">
                  <c:v>2200.0</c:v>
                </c:pt>
                <c:pt idx="14">
                  <c:v>2100.0</c:v>
                </c:pt>
                <c:pt idx="15">
                  <c:v>1500.0</c:v>
                </c:pt>
                <c:pt idx="16">
                  <c:v>800.0</c:v>
                </c:pt>
                <c:pt idx="17">
                  <c:v>200.0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2"/>
          <c:order val="9"/>
          <c:tx>
            <c:strRef>
              <c:f>'Parque Solar_4a10Julho'!$L$33</c:f>
              <c:strCache>
                <c:ptCount val="1"/>
                <c:pt idx="0">
                  <c:v>4ª Feira</c:v>
                </c:pt>
              </c:strCache>
            </c:strRef>
          </c:tx>
          <c:marker>
            <c:symbol val="none"/>
          </c:marker>
          <c:val>
            <c:numRef>
              <c:f>'Parque Solar_4a10Julho'!$L$34:$L$57</c:f>
              <c:numCache>
                <c:formatCode>#,##0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100.0</c:v>
                </c:pt>
                <c:pt idx="7">
                  <c:v>200.0</c:v>
                </c:pt>
                <c:pt idx="8">
                  <c:v>700.0</c:v>
                </c:pt>
                <c:pt idx="9">
                  <c:v>1100.0</c:v>
                </c:pt>
                <c:pt idx="10">
                  <c:v>1200.0</c:v>
                </c:pt>
                <c:pt idx="11">
                  <c:v>1700.0</c:v>
                </c:pt>
                <c:pt idx="12">
                  <c:v>1900.0</c:v>
                </c:pt>
                <c:pt idx="13">
                  <c:v>2100.0</c:v>
                </c:pt>
                <c:pt idx="14">
                  <c:v>1800.0</c:v>
                </c:pt>
                <c:pt idx="15">
                  <c:v>1300.0</c:v>
                </c:pt>
                <c:pt idx="16">
                  <c:v>700.0</c:v>
                </c:pt>
                <c:pt idx="17">
                  <c:v>300.0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3"/>
          <c:order val="10"/>
          <c:tx>
            <c:strRef>
              <c:f>'Parque Solar_4a10Julho'!$M$33</c:f>
              <c:strCache>
                <c:ptCount val="1"/>
                <c:pt idx="0">
                  <c:v>5ª Feira</c:v>
                </c:pt>
              </c:strCache>
            </c:strRef>
          </c:tx>
          <c:marker>
            <c:symbol val="none"/>
          </c:marker>
          <c:val>
            <c:numRef>
              <c:f>'Parque Solar_4a10Julho'!$M$34:$M$57</c:f>
              <c:numCache>
                <c:formatCode>#,##0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200.0</c:v>
                </c:pt>
                <c:pt idx="7">
                  <c:v>600.0</c:v>
                </c:pt>
                <c:pt idx="8">
                  <c:v>1200.0</c:v>
                </c:pt>
                <c:pt idx="9">
                  <c:v>1700.0</c:v>
                </c:pt>
                <c:pt idx="10">
                  <c:v>2100.0</c:v>
                </c:pt>
                <c:pt idx="11">
                  <c:v>2300.0</c:v>
                </c:pt>
                <c:pt idx="12">
                  <c:v>2400.0</c:v>
                </c:pt>
                <c:pt idx="13">
                  <c:v>2200.0</c:v>
                </c:pt>
                <c:pt idx="14">
                  <c:v>1800.0</c:v>
                </c:pt>
                <c:pt idx="15">
                  <c:v>1400.0</c:v>
                </c:pt>
                <c:pt idx="16">
                  <c:v>800.0</c:v>
                </c:pt>
                <c:pt idx="17">
                  <c:v>200.0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4"/>
          <c:order val="11"/>
          <c:tx>
            <c:strRef>
              <c:f>'Parque Solar_4a10Julho'!$N$33</c:f>
              <c:strCache>
                <c:ptCount val="1"/>
                <c:pt idx="0">
                  <c:v>6ª Feira</c:v>
                </c:pt>
              </c:strCache>
            </c:strRef>
          </c:tx>
          <c:marker>
            <c:symbol val="none"/>
          </c:marker>
          <c:val>
            <c:numRef>
              <c:f>'Parque Solar_4a10Julho'!$N$34:$N$57</c:f>
              <c:numCache>
                <c:formatCode>#,##0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200.0</c:v>
                </c:pt>
                <c:pt idx="7">
                  <c:v>500.0</c:v>
                </c:pt>
                <c:pt idx="8">
                  <c:v>1200.0</c:v>
                </c:pt>
                <c:pt idx="9">
                  <c:v>1800.0</c:v>
                </c:pt>
                <c:pt idx="10">
                  <c:v>2100.0</c:v>
                </c:pt>
                <c:pt idx="11">
                  <c:v>2200.0</c:v>
                </c:pt>
                <c:pt idx="12">
                  <c:v>2400.0</c:v>
                </c:pt>
                <c:pt idx="13">
                  <c:v>2100.0</c:v>
                </c:pt>
                <c:pt idx="14">
                  <c:v>1800.0</c:v>
                </c:pt>
                <c:pt idx="15">
                  <c:v>1400.0</c:v>
                </c:pt>
                <c:pt idx="16">
                  <c:v>1700.0</c:v>
                </c:pt>
                <c:pt idx="17">
                  <c:v>200.0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'Parque Solar_4a10Julho'!$O$33</c:f>
              <c:strCache>
                <c:ptCount val="1"/>
                <c:pt idx="0">
                  <c:v>Sábado</c:v>
                </c:pt>
              </c:strCache>
            </c:strRef>
          </c:tx>
          <c:marker>
            <c:symbol val="none"/>
          </c:marker>
          <c:val>
            <c:numRef>
              <c:f>'Parque Solar_4a10Julho'!$O$34:$O$57</c:f>
              <c:numCache>
                <c:formatCode>#,##0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200.0</c:v>
                </c:pt>
                <c:pt idx="7">
                  <c:v>300.0</c:v>
                </c:pt>
                <c:pt idx="8">
                  <c:v>1200.0</c:v>
                </c:pt>
                <c:pt idx="9">
                  <c:v>1800.0</c:v>
                </c:pt>
                <c:pt idx="10">
                  <c:v>2200.0</c:v>
                </c:pt>
                <c:pt idx="11">
                  <c:v>2400.0</c:v>
                </c:pt>
                <c:pt idx="12">
                  <c:v>2400.0</c:v>
                </c:pt>
                <c:pt idx="13">
                  <c:v>2200.0</c:v>
                </c:pt>
                <c:pt idx="14">
                  <c:v>1800.0</c:v>
                </c:pt>
                <c:pt idx="15">
                  <c:v>1400.0</c:v>
                </c:pt>
                <c:pt idx="16">
                  <c:v>900.0</c:v>
                </c:pt>
                <c:pt idx="17">
                  <c:v>300.0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'Parque Solar_4a10Julho'!$P$33</c:f>
              <c:strCache>
                <c:ptCount val="1"/>
                <c:pt idx="0">
                  <c:v>Domingo</c:v>
                </c:pt>
              </c:strCache>
            </c:strRef>
          </c:tx>
          <c:marker>
            <c:symbol val="none"/>
          </c:marker>
          <c:val>
            <c:numRef>
              <c:f>'Parque Solar_4a10Julho'!$P$34:$P$57</c:f>
              <c:numCache>
                <c:formatCode>#,##0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1855.0</c:v>
                </c:pt>
                <c:pt idx="13">
                  <c:v>2152.5</c:v>
                </c:pt>
                <c:pt idx="14">
                  <c:v>1755.0</c:v>
                </c:pt>
                <c:pt idx="15">
                  <c:v>1439.0</c:v>
                </c:pt>
                <c:pt idx="16">
                  <c:v>987.0</c:v>
                </c:pt>
                <c:pt idx="17">
                  <c:v>463.0</c:v>
                </c:pt>
                <c:pt idx="18">
                  <c:v>137.0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'Parque Solar_4a10Julho'!$R$33</c:f>
              <c:strCache>
                <c:ptCount val="1"/>
                <c:pt idx="0">
                  <c:v>Escalonado</c:v>
                </c:pt>
              </c:strCache>
            </c:strRef>
          </c:tx>
          <c:marker>
            <c:symbol val="none"/>
          </c:marker>
          <c:val>
            <c:numRef>
              <c:f>'Parque Solar_4a10Julho'!$R$35:$R$57</c:f>
              <c:numCache>
                <c:formatCode>#,##0</c:formatCode>
                <c:ptCount val="2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60.0</c:v>
                </c:pt>
                <c:pt idx="6">
                  <c:v>300.0</c:v>
                </c:pt>
                <c:pt idx="7">
                  <c:v>900.0</c:v>
                </c:pt>
                <c:pt idx="8">
                  <c:v>1600.0</c:v>
                </c:pt>
                <c:pt idx="9">
                  <c:v>2000.0</c:v>
                </c:pt>
                <c:pt idx="10">
                  <c:v>2500.0</c:v>
                </c:pt>
                <c:pt idx="11">
                  <c:v>2500.0</c:v>
                </c:pt>
                <c:pt idx="12">
                  <c:v>2200.0</c:v>
                </c:pt>
                <c:pt idx="13">
                  <c:v>1800.0</c:v>
                </c:pt>
                <c:pt idx="14">
                  <c:v>1400.0</c:v>
                </c:pt>
                <c:pt idx="15">
                  <c:v>900.0</c:v>
                </c:pt>
                <c:pt idx="16">
                  <c:v>300.0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4592568"/>
        <c:axId val="-2054589624"/>
      </c:lineChart>
      <c:catAx>
        <c:axId val="-205459256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4589624"/>
        <c:crosses val="autoZero"/>
        <c:auto val="1"/>
        <c:lblAlgn val="ctr"/>
        <c:lblOffset val="100"/>
        <c:noMultiLvlLbl val="0"/>
      </c:catAx>
      <c:valAx>
        <c:axId val="-2054589624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-20545925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1" footer="0.314960620000001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'Parque Solar_4a10Julho'!$J$4</c:f>
              <c:strCache>
                <c:ptCount val="1"/>
                <c:pt idx="0">
                  <c:v>2ª Feira</c:v>
                </c:pt>
              </c:strCache>
            </c:strRef>
          </c:tx>
          <c:marker>
            <c:symbol val="none"/>
          </c:marker>
          <c:val>
            <c:numRef>
              <c:f>'Parque Solar_4a10Julho'!$J$5:$J$28</c:f>
              <c:numCache>
                <c:formatCode>#,##0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60.73</c:v>
                </c:pt>
                <c:pt idx="7">
                  <c:v>330.28</c:v>
                </c:pt>
                <c:pt idx="8">
                  <c:v>832.5</c:v>
                </c:pt>
                <c:pt idx="9">
                  <c:v>1360.5</c:v>
                </c:pt>
                <c:pt idx="10">
                  <c:v>1649.9</c:v>
                </c:pt>
                <c:pt idx="11">
                  <c:v>1894.7</c:v>
                </c:pt>
                <c:pt idx="12">
                  <c:v>2443.5</c:v>
                </c:pt>
                <c:pt idx="13">
                  <c:v>2433.7</c:v>
                </c:pt>
                <c:pt idx="14">
                  <c:v>1873.2</c:v>
                </c:pt>
                <c:pt idx="15">
                  <c:v>1677.5</c:v>
                </c:pt>
                <c:pt idx="16">
                  <c:v>1168.5</c:v>
                </c:pt>
                <c:pt idx="17">
                  <c:v>560.4</c:v>
                </c:pt>
                <c:pt idx="18">
                  <c:v>152.6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9"/>
          <c:order val="1"/>
          <c:tx>
            <c:strRef>
              <c:f>'Parque Solar_4a10Julho'!$N$4</c:f>
              <c:strCache>
                <c:ptCount val="1"/>
                <c:pt idx="0">
                  <c:v>6ª Feira</c:v>
                </c:pt>
              </c:strCache>
            </c:strRef>
          </c:tx>
          <c:marker>
            <c:symbol val="none"/>
          </c:marker>
          <c:val>
            <c:numRef>
              <c:f>'Parque Solar_4a10Julho'!$N$5:$N$28</c:f>
              <c:numCache>
                <c:formatCode>#,##0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61.4</c:v>
                </c:pt>
                <c:pt idx="7">
                  <c:v>323.2</c:v>
                </c:pt>
                <c:pt idx="8">
                  <c:v>838.1</c:v>
                </c:pt>
                <c:pt idx="9">
                  <c:v>1199.9</c:v>
                </c:pt>
                <c:pt idx="10">
                  <c:v>1702.6</c:v>
                </c:pt>
                <c:pt idx="11">
                  <c:v>2156.6</c:v>
                </c:pt>
                <c:pt idx="12">
                  <c:v>2442.8</c:v>
                </c:pt>
                <c:pt idx="13">
                  <c:v>2311.6</c:v>
                </c:pt>
                <c:pt idx="14">
                  <c:v>2129.7</c:v>
                </c:pt>
                <c:pt idx="15">
                  <c:v>1548.6</c:v>
                </c:pt>
                <c:pt idx="16">
                  <c:v>477.5</c:v>
                </c:pt>
                <c:pt idx="17">
                  <c:v>255.5</c:v>
                </c:pt>
                <c:pt idx="18">
                  <c:v>87.6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'Parque Solar_4a10Julho'!$J$33</c:f>
              <c:strCache>
                <c:ptCount val="1"/>
                <c:pt idx="0">
                  <c:v>2ª Feira</c:v>
                </c:pt>
              </c:strCache>
            </c:strRef>
          </c:tx>
          <c:marker>
            <c:symbol val="none"/>
          </c:marker>
          <c:val>
            <c:numRef>
              <c:f>'Parque Solar_4a10Julho'!$J$34:$J$57</c:f>
              <c:numCache>
                <c:formatCode>#,##0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500.0</c:v>
                </c:pt>
                <c:pt idx="8">
                  <c:v>1200.0</c:v>
                </c:pt>
                <c:pt idx="9">
                  <c:v>1900.0</c:v>
                </c:pt>
                <c:pt idx="10">
                  <c:v>2300.0</c:v>
                </c:pt>
                <c:pt idx="11">
                  <c:v>2600.0</c:v>
                </c:pt>
                <c:pt idx="12">
                  <c:v>2600.0</c:v>
                </c:pt>
                <c:pt idx="13">
                  <c:v>2300.0</c:v>
                </c:pt>
                <c:pt idx="14">
                  <c:v>1800.0</c:v>
                </c:pt>
                <c:pt idx="15">
                  <c:v>1500.0</c:v>
                </c:pt>
                <c:pt idx="16">
                  <c:v>900.0</c:v>
                </c:pt>
                <c:pt idx="17">
                  <c:v>300.0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1"/>
          <c:order val="3"/>
          <c:tx>
            <c:strRef>
              <c:f>'Parque Solar_4a10Julho'!$K$33</c:f>
              <c:strCache>
                <c:ptCount val="1"/>
                <c:pt idx="0">
                  <c:v>3ª Feira</c:v>
                </c:pt>
              </c:strCache>
            </c:strRef>
          </c:tx>
          <c:marker>
            <c:symbol val="none"/>
          </c:marker>
          <c:val>
            <c:numRef>
              <c:f>'Parque Solar_4a10Julho'!$K$34:$K$57</c:f>
              <c:numCache>
                <c:formatCode>#,##0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200.0</c:v>
                </c:pt>
                <c:pt idx="8">
                  <c:v>900.0</c:v>
                </c:pt>
                <c:pt idx="9">
                  <c:v>1800.0</c:v>
                </c:pt>
                <c:pt idx="10">
                  <c:v>2300.0</c:v>
                </c:pt>
                <c:pt idx="11">
                  <c:v>2500.0</c:v>
                </c:pt>
                <c:pt idx="12">
                  <c:v>2600.0</c:v>
                </c:pt>
                <c:pt idx="13">
                  <c:v>2200.0</c:v>
                </c:pt>
                <c:pt idx="14">
                  <c:v>2100.0</c:v>
                </c:pt>
                <c:pt idx="15">
                  <c:v>1500.0</c:v>
                </c:pt>
                <c:pt idx="16">
                  <c:v>800.0</c:v>
                </c:pt>
                <c:pt idx="17">
                  <c:v>200.0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3"/>
          <c:order val="4"/>
          <c:tx>
            <c:strRef>
              <c:f>'Parque Solar_4a10Julho'!$M$33</c:f>
              <c:strCache>
                <c:ptCount val="1"/>
                <c:pt idx="0">
                  <c:v>5ª Feira</c:v>
                </c:pt>
              </c:strCache>
            </c:strRef>
          </c:tx>
          <c:marker>
            <c:symbol val="none"/>
          </c:marker>
          <c:val>
            <c:numRef>
              <c:f>'Parque Solar_4a10Julho'!$M$34:$M$57</c:f>
              <c:numCache>
                <c:formatCode>#,##0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200.0</c:v>
                </c:pt>
                <c:pt idx="7">
                  <c:v>600.0</c:v>
                </c:pt>
                <c:pt idx="8">
                  <c:v>1200.0</c:v>
                </c:pt>
                <c:pt idx="9">
                  <c:v>1700.0</c:v>
                </c:pt>
                <c:pt idx="10">
                  <c:v>2100.0</c:v>
                </c:pt>
                <c:pt idx="11">
                  <c:v>2300.0</c:v>
                </c:pt>
                <c:pt idx="12">
                  <c:v>2400.0</c:v>
                </c:pt>
                <c:pt idx="13">
                  <c:v>2200.0</c:v>
                </c:pt>
                <c:pt idx="14">
                  <c:v>1800.0</c:v>
                </c:pt>
                <c:pt idx="15">
                  <c:v>1400.0</c:v>
                </c:pt>
                <c:pt idx="16">
                  <c:v>800.0</c:v>
                </c:pt>
                <c:pt idx="17">
                  <c:v>200.0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12"/>
          <c:order val="5"/>
          <c:tx>
            <c:strRef>
              <c:f>'Parque Solar_4a10Julho'!$O$33</c:f>
              <c:strCache>
                <c:ptCount val="1"/>
                <c:pt idx="0">
                  <c:v>Sábado</c:v>
                </c:pt>
              </c:strCache>
            </c:strRef>
          </c:tx>
          <c:marker>
            <c:symbol val="none"/>
          </c:marker>
          <c:val>
            <c:numRef>
              <c:f>'Parque Solar_4a10Julho'!$O$34:$O$57</c:f>
              <c:numCache>
                <c:formatCode>#,##0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200.0</c:v>
                </c:pt>
                <c:pt idx="7">
                  <c:v>300.0</c:v>
                </c:pt>
                <c:pt idx="8">
                  <c:v>1200.0</c:v>
                </c:pt>
                <c:pt idx="9">
                  <c:v>1800.0</c:v>
                </c:pt>
                <c:pt idx="10">
                  <c:v>2200.0</c:v>
                </c:pt>
                <c:pt idx="11">
                  <c:v>2400.0</c:v>
                </c:pt>
                <c:pt idx="12">
                  <c:v>2400.0</c:v>
                </c:pt>
                <c:pt idx="13">
                  <c:v>2200.0</c:v>
                </c:pt>
                <c:pt idx="14">
                  <c:v>1800.0</c:v>
                </c:pt>
                <c:pt idx="15">
                  <c:v>1400.0</c:v>
                </c:pt>
                <c:pt idx="16">
                  <c:v>900.0</c:v>
                </c:pt>
                <c:pt idx="17">
                  <c:v>300.0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2"/>
          <c:order val="6"/>
          <c:tx>
            <c:strRef>
              <c:f>'Parque Solar_4a10Julho'!$R$33</c:f>
              <c:strCache>
                <c:ptCount val="1"/>
                <c:pt idx="0">
                  <c:v>Escalonado</c:v>
                </c:pt>
              </c:strCache>
            </c:strRef>
          </c:tx>
          <c:marker>
            <c:symbol val="none"/>
          </c:marker>
          <c:val>
            <c:numRef>
              <c:f>'Parque Solar_4a10Julho'!$R$34:$R$57</c:f>
              <c:numCache>
                <c:formatCode>#,##0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60.0</c:v>
                </c:pt>
                <c:pt idx="7">
                  <c:v>300.0</c:v>
                </c:pt>
                <c:pt idx="8">
                  <c:v>900.0</c:v>
                </c:pt>
                <c:pt idx="9">
                  <c:v>1600.0</c:v>
                </c:pt>
                <c:pt idx="10">
                  <c:v>2000.0</c:v>
                </c:pt>
                <c:pt idx="11">
                  <c:v>2500.0</c:v>
                </c:pt>
                <c:pt idx="12">
                  <c:v>2500.0</c:v>
                </c:pt>
                <c:pt idx="13">
                  <c:v>2200.0</c:v>
                </c:pt>
                <c:pt idx="14">
                  <c:v>1800.0</c:v>
                </c:pt>
                <c:pt idx="15">
                  <c:v>1400.0</c:v>
                </c:pt>
                <c:pt idx="16">
                  <c:v>900.0</c:v>
                </c:pt>
                <c:pt idx="17">
                  <c:v>300.0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4668696"/>
        <c:axId val="-2054665720"/>
      </c:lineChart>
      <c:catAx>
        <c:axId val="-205466869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4665720"/>
        <c:crosses val="autoZero"/>
        <c:auto val="1"/>
        <c:lblAlgn val="ctr"/>
        <c:lblOffset val="100"/>
        <c:noMultiLvlLbl val="0"/>
      </c:catAx>
      <c:valAx>
        <c:axId val="-2054665720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-20546686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1" footer="0.314960620000001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PRODUÇÃO SOLAR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'Parque Solar_4a10Julho'!$R$33</c:f>
              <c:strCache>
                <c:ptCount val="1"/>
                <c:pt idx="0">
                  <c:v>Escalonado</c:v>
                </c:pt>
              </c:strCache>
            </c:strRef>
          </c:tx>
          <c:marker>
            <c:symbol val="none"/>
          </c:marker>
          <c:val>
            <c:numRef>
              <c:f>'Parque Solar_4a10Julho'!$R$34:$R$57</c:f>
              <c:numCache>
                <c:formatCode>#,##0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60.0</c:v>
                </c:pt>
                <c:pt idx="7">
                  <c:v>300.0</c:v>
                </c:pt>
                <c:pt idx="8">
                  <c:v>900.0</c:v>
                </c:pt>
                <c:pt idx="9">
                  <c:v>1600.0</c:v>
                </c:pt>
                <c:pt idx="10">
                  <c:v>2000.0</c:v>
                </c:pt>
                <c:pt idx="11">
                  <c:v>2500.0</c:v>
                </c:pt>
                <c:pt idx="12">
                  <c:v>2500.0</c:v>
                </c:pt>
                <c:pt idx="13">
                  <c:v>2200.0</c:v>
                </c:pt>
                <c:pt idx="14">
                  <c:v>1800.0</c:v>
                </c:pt>
                <c:pt idx="15">
                  <c:v>1400.0</c:v>
                </c:pt>
                <c:pt idx="16">
                  <c:v>900.0</c:v>
                </c:pt>
                <c:pt idx="17">
                  <c:v>300.0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4688744"/>
        <c:axId val="-2054685800"/>
      </c:lineChart>
      <c:catAx>
        <c:axId val="-205468874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4685800"/>
        <c:crosses val="autoZero"/>
        <c:auto val="1"/>
        <c:lblAlgn val="ctr"/>
        <c:lblOffset val="100"/>
        <c:noMultiLvlLbl val="0"/>
      </c:catAx>
      <c:valAx>
        <c:axId val="-2054685800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-20546887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2" footer="0.314960620000002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Pontas mensais [kW]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PONTAS!$B$5:$B$6</c:f>
              <c:strCache>
                <c:ptCount val="1"/>
                <c:pt idx="0">
                  <c:v>ANO  2010</c:v>
                </c:pt>
              </c:strCache>
            </c:strRef>
          </c:tx>
          <c:marker>
            <c:symbol val="none"/>
          </c:marker>
          <c:cat>
            <c:strRef>
              <c:f>PONTAS!$A$8:$A$19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PONTAS!$B$8:$B$19</c:f>
              <c:numCache>
                <c:formatCode>#,##0</c:formatCode>
                <c:ptCount val="12"/>
                <c:pt idx="0">
                  <c:v>21200.0</c:v>
                </c:pt>
                <c:pt idx="1">
                  <c:v>21800.0</c:v>
                </c:pt>
                <c:pt idx="2">
                  <c:v>22400.0</c:v>
                </c:pt>
                <c:pt idx="3">
                  <c:v>23000.0</c:v>
                </c:pt>
                <c:pt idx="4">
                  <c:v>23500.0</c:v>
                </c:pt>
                <c:pt idx="5">
                  <c:v>24000.0</c:v>
                </c:pt>
                <c:pt idx="6">
                  <c:v>24500.0</c:v>
                </c:pt>
                <c:pt idx="7">
                  <c:v>24400.0</c:v>
                </c:pt>
                <c:pt idx="8">
                  <c:v>25100.0</c:v>
                </c:pt>
                <c:pt idx="9">
                  <c:v>25100.0</c:v>
                </c:pt>
                <c:pt idx="10">
                  <c:v>24500.0</c:v>
                </c:pt>
                <c:pt idx="11">
                  <c:v>24200.0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PONTAS!$E$5:$E$6</c:f>
              <c:strCache>
                <c:ptCount val="1"/>
                <c:pt idx="0">
                  <c:v>ANO  2011</c:v>
                </c:pt>
              </c:strCache>
            </c:strRef>
          </c:tx>
          <c:marker>
            <c:symbol val="none"/>
          </c:marker>
          <c:cat>
            <c:strRef>
              <c:f>PONTAS!$A$8:$A$19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PONTAS!$E$8:$E$19</c:f>
              <c:numCache>
                <c:formatCode>#,##0</c:formatCode>
                <c:ptCount val="12"/>
                <c:pt idx="0">
                  <c:v>23300.0</c:v>
                </c:pt>
                <c:pt idx="1">
                  <c:v>23236.0</c:v>
                </c:pt>
                <c:pt idx="2">
                  <c:v>23892.0</c:v>
                </c:pt>
                <c:pt idx="3">
                  <c:v>23908.0</c:v>
                </c:pt>
                <c:pt idx="4">
                  <c:v>23715.0</c:v>
                </c:pt>
                <c:pt idx="5">
                  <c:v>25694.0</c:v>
                </c:pt>
                <c:pt idx="6">
                  <c:v>25856.0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8824856"/>
        <c:axId val="2128856024"/>
      </c:lineChart>
      <c:catAx>
        <c:axId val="2128824856"/>
        <c:scaling>
          <c:orientation val="minMax"/>
        </c:scaling>
        <c:delete val="0"/>
        <c:axPos val="b"/>
        <c:majorTickMark val="none"/>
        <c:minorTickMark val="none"/>
        <c:tickLblPos val="nextTo"/>
        <c:crossAx val="2128856024"/>
        <c:crosses val="autoZero"/>
        <c:auto val="1"/>
        <c:lblAlgn val="ctr"/>
        <c:lblOffset val="100"/>
        <c:noMultiLvlLbl val="0"/>
      </c:catAx>
      <c:valAx>
        <c:axId val="2128856024"/>
        <c:scaling>
          <c:orientation val="minMax"/>
        </c:scaling>
        <c:delete val="0"/>
        <c:axPos val="l"/>
        <c:majorGridlines/>
        <c:numFmt formatCode="#,##0" sourceLinked="1"/>
        <c:majorTickMark val="none"/>
        <c:minorTickMark val="none"/>
        <c:tickLblPos val="nextTo"/>
        <c:crossAx val="21288248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5" l="0.511811024" r="0.511811024" t="0.787401575" header="0.314960620000001" footer="0.31496062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4" Type="http://schemas.openxmlformats.org/officeDocument/2006/relationships/chart" Target="../charts/chart16.xml"/><Relationship Id="rId5" Type="http://schemas.openxmlformats.org/officeDocument/2006/relationships/chart" Target="../charts/chart17.xml"/><Relationship Id="rId6" Type="http://schemas.openxmlformats.org/officeDocument/2006/relationships/chart" Target="../charts/chart18.xml"/><Relationship Id="rId7" Type="http://schemas.openxmlformats.org/officeDocument/2006/relationships/chart" Target="../charts/chart19.xml"/><Relationship Id="rId8" Type="http://schemas.openxmlformats.org/officeDocument/2006/relationships/chart" Target="../charts/chart20.xml"/><Relationship Id="rId9" Type="http://schemas.openxmlformats.org/officeDocument/2006/relationships/chart" Target="../charts/chart21.xml"/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4" Type="http://schemas.openxmlformats.org/officeDocument/2006/relationships/chart" Target="../charts/chart25.xml"/><Relationship Id="rId5" Type="http://schemas.openxmlformats.org/officeDocument/2006/relationships/chart" Target="../charts/chart26.xml"/><Relationship Id="rId6" Type="http://schemas.openxmlformats.org/officeDocument/2006/relationships/chart" Target="../charts/chart27.xml"/><Relationship Id="rId1" Type="http://schemas.openxmlformats.org/officeDocument/2006/relationships/chart" Target="../charts/chart22.xml"/><Relationship Id="rId2" Type="http://schemas.openxmlformats.org/officeDocument/2006/relationships/chart" Target="../charts/chart2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4" Type="http://schemas.openxmlformats.org/officeDocument/2006/relationships/chart" Target="../charts/chart31.xml"/><Relationship Id="rId5" Type="http://schemas.openxmlformats.org/officeDocument/2006/relationships/chart" Target="../charts/chart32.xml"/><Relationship Id="rId6" Type="http://schemas.openxmlformats.org/officeDocument/2006/relationships/chart" Target="../charts/chart33.xml"/><Relationship Id="rId1" Type="http://schemas.openxmlformats.org/officeDocument/2006/relationships/chart" Target="../charts/chart28.xml"/><Relationship Id="rId2" Type="http://schemas.openxmlformats.org/officeDocument/2006/relationships/chart" Target="../charts/chart2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4" Type="http://schemas.openxmlformats.org/officeDocument/2006/relationships/chart" Target="../charts/chart37.xml"/><Relationship Id="rId5" Type="http://schemas.openxmlformats.org/officeDocument/2006/relationships/chart" Target="../charts/chart38.xml"/><Relationship Id="rId6" Type="http://schemas.openxmlformats.org/officeDocument/2006/relationships/chart" Target="../charts/chart39.xml"/><Relationship Id="rId1" Type="http://schemas.openxmlformats.org/officeDocument/2006/relationships/chart" Target="../charts/chart34.xml"/><Relationship Id="rId2" Type="http://schemas.openxmlformats.org/officeDocument/2006/relationships/chart" Target="../charts/chart3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4" Type="http://schemas.openxmlformats.org/officeDocument/2006/relationships/chart" Target="../charts/chart43.xml"/><Relationship Id="rId5" Type="http://schemas.openxmlformats.org/officeDocument/2006/relationships/chart" Target="../charts/chart44.xml"/><Relationship Id="rId6" Type="http://schemas.openxmlformats.org/officeDocument/2006/relationships/chart" Target="../charts/chart45.xml"/><Relationship Id="rId1" Type="http://schemas.openxmlformats.org/officeDocument/2006/relationships/chart" Target="../charts/chart40.xml"/><Relationship Id="rId2" Type="http://schemas.openxmlformats.org/officeDocument/2006/relationships/chart" Target="../charts/chart41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4" Type="http://schemas.openxmlformats.org/officeDocument/2006/relationships/chart" Target="../charts/chart49.xml"/><Relationship Id="rId5" Type="http://schemas.openxmlformats.org/officeDocument/2006/relationships/chart" Target="../charts/chart50.xml"/><Relationship Id="rId6" Type="http://schemas.openxmlformats.org/officeDocument/2006/relationships/chart" Target="../charts/chart51.xml"/><Relationship Id="rId1" Type="http://schemas.openxmlformats.org/officeDocument/2006/relationships/chart" Target="../charts/chart46.xml"/><Relationship Id="rId2" Type="http://schemas.openxmlformats.org/officeDocument/2006/relationships/chart" Target="../charts/chart47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4" Type="http://schemas.openxmlformats.org/officeDocument/2006/relationships/chart" Target="../charts/chart55.xml"/><Relationship Id="rId5" Type="http://schemas.openxmlformats.org/officeDocument/2006/relationships/chart" Target="../charts/chart56.xml"/><Relationship Id="rId6" Type="http://schemas.openxmlformats.org/officeDocument/2006/relationships/chart" Target="../charts/chart57.xml"/><Relationship Id="rId1" Type="http://schemas.openxmlformats.org/officeDocument/2006/relationships/chart" Target="../charts/chart52.xml"/><Relationship Id="rId2" Type="http://schemas.openxmlformats.org/officeDocument/2006/relationships/chart" Target="../charts/chart53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4" Type="http://schemas.openxmlformats.org/officeDocument/2006/relationships/chart" Target="../charts/chart61.xml"/><Relationship Id="rId5" Type="http://schemas.openxmlformats.org/officeDocument/2006/relationships/chart" Target="../charts/chart62.xml"/><Relationship Id="rId6" Type="http://schemas.openxmlformats.org/officeDocument/2006/relationships/chart" Target="../charts/chart63.xml"/><Relationship Id="rId1" Type="http://schemas.openxmlformats.org/officeDocument/2006/relationships/chart" Target="../charts/chart58.xml"/><Relationship Id="rId2" Type="http://schemas.openxmlformats.org/officeDocument/2006/relationships/chart" Target="../charts/chart59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4" Type="http://schemas.openxmlformats.org/officeDocument/2006/relationships/chart" Target="../charts/chart67.xml"/><Relationship Id="rId5" Type="http://schemas.openxmlformats.org/officeDocument/2006/relationships/chart" Target="../charts/chart68.xml"/><Relationship Id="rId6" Type="http://schemas.openxmlformats.org/officeDocument/2006/relationships/chart" Target="../charts/chart69.xml"/><Relationship Id="rId1" Type="http://schemas.openxmlformats.org/officeDocument/2006/relationships/chart" Target="../charts/chart64.xml"/><Relationship Id="rId2" Type="http://schemas.openxmlformats.org/officeDocument/2006/relationships/chart" Target="../charts/chart6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4" Type="http://schemas.openxmlformats.org/officeDocument/2006/relationships/chart" Target="../charts/chart73.xml"/><Relationship Id="rId5" Type="http://schemas.openxmlformats.org/officeDocument/2006/relationships/chart" Target="../charts/chart74.xml"/><Relationship Id="rId6" Type="http://schemas.openxmlformats.org/officeDocument/2006/relationships/chart" Target="../charts/chart75.xml"/><Relationship Id="rId1" Type="http://schemas.openxmlformats.org/officeDocument/2006/relationships/chart" Target="../charts/chart70.xml"/><Relationship Id="rId2" Type="http://schemas.openxmlformats.org/officeDocument/2006/relationships/chart" Target="../charts/chart7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Relationship Id="rId2" Type="http://schemas.openxmlformats.org/officeDocument/2006/relationships/chart" Target="../charts/chart77.xml"/><Relationship Id="rId3" Type="http://schemas.openxmlformats.org/officeDocument/2006/relationships/chart" Target="../charts/chart7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4" Type="http://schemas.openxmlformats.org/officeDocument/2006/relationships/chart" Target="../charts/chart82.xml"/><Relationship Id="rId5" Type="http://schemas.openxmlformats.org/officeDocument/2006/relationships/chart" Target="../charts/chart83.xml"/><Relationship Id="rId6" Type="http://schemas.openxmlformats.org/officeDocument/2006/relationships/chart" Target="../charts/chart84.xml"/><Relationship Id="rId1" Type="http://schemas.openxmlformats.org/officeDocument/2006/relationships/chart" Target="../charts/chart79.xml"/><Relationship Id="rId2" Type="http://schemas.openxmlformats.org/officeDocument/2006/relationships/chart" Target="../charts/chart80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4" Type="http://schemas.openxmlformats.org/officeDocument/2006/relationships/chart" Target="../charts/chart88.xml"/><Relationship Id="rId5" Type="http://schemas.openxmlformats.org/officeDocument/2006/relationships/chart" Target="../charts/chart89.xml"/><Relationship Id="rId6" Type="http://schemas.openxmlformats.org/officeDocument/2006/relationships/chart" Target="../charts/chart90.xml"/><Relationship Id="rId1" Type="http://schemas.openxmlformats.org/officeDocument/2006/relationships/chart" Target="../charts/chart85.xml"/><Relationship Id="rId2" Type="http://schemas.openxmlformats.org/officeDocument/2006/relationships/chart" Target="../charts/chart86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4" Type="http://schemas.openxmlformats.org/officeDocument/2006/relationships/chart" Target="../charts/chart94.xml"/><Relationship Id="rId5" Type="http://schemas.openxmlformats.org/officeDocument/2006/relationships/chart" Target="../charts/chart95.xml"/><Relationship Id="rId6" Type="http://schemas.openxmlformats.org/officeDocument/2006/relationships/chart" Target="../charts/chart96.xml"/><Relationship Id="rId1" Type="http://schemas.openxmlformats.org/officeDocument/2006/relationships/chart" Target="../charts/chart91.xml"/><Relationship Id="rId2" Type="http://schemas.openxmlformats.org/officeDocument/2006/relationships/chart" Target="../charts/chart92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4" Type="http://schemas.openxmlformats.org/officeDocument/2006/relationships/chart" Target="../charts/chart100.xml"/><Relationship Id="rId5" Type="http://schemas.openxmlformats.org/officeDocument/2006/relationships/chart" Target="../charts/chart101.xml"/><Relationship Id="rId6" Type="http://schemas.openxmlformats.org/officeDocument/2006/relationships/chart" Target="../charts/chart102.xml"/><Relationship Id="rId1" Type="http://schemas.openxmlformats.org/officeDocument/2006/relationships/chart" Target="../charts/chart97.xml"/><Relationship Id="rId2" Type="http://schemas.openxmlformats.org/officeDocument/2006/relationships/chart" Target="../charts/chart98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4" Type="http://schemas.openxmlformats.org/officeDocument/2006/relationships/chart" Target="../charts/chart106.xml"/><Relationship Id="rId5" Type="http://schemas.openxmlformats.org/officeDocument/2006/relationships/chart" Target="../charts/chart107.xml"/><Relationship Id="rId6" Type="http://schemas.openxmlformats.org/officeDocument/2006/relationships/chart" Target="../charts/chart108.xml"/><Relationship Id="rId1" Type="http://schemas.openxmlformats.org/officeDocument/2006/relationships/chart" Target="../charts/chart103.xml"/><Relationship Id="rId2" Type="http://schemas.openxmlformats.org/officeDocument/2006/relationships/chart" Target="../charts/chart104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4" Type="http://schemas.openxmlformats.org/officeDocument/2006/relationships/chart" Target="../charts/chart112.xml"/><Relationship Id="rId5" Type="http://schemas.openxmlformats.org/officeDocument/2006/relationships/chart" Target="../charts/chart113.xml"/><Relationship Id="rId6" Type="http://schemas.openxmlformats.org/officeDocument/2006/relationships/chart" Target="../charts/chart114.xml"/><Relationship Id="rId1" Type="http://schemas.openxmlformats.org/officeDocument/2006/relationships/chart" Target="../charts/chart109.xml"/><Relationship Id="rId2" Type="http://schemas.openxmlformats.org/officeDocument/2006/relationships/chart" Target="../charts/chart110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4" Type="http://schemas.openxmlformats.org/officeDocument/2006/relationships/chart" Target="../charts/chart118.xml"/><Relationship Id="rId5" Type="http://schemas.openxmlformats.org/officeDocument/2006/relationships/chart" Target="../charts/chart119.xml"/><Relationship Id="rId6" Type="http://schemas.openxmlformats.org/officeDocument/2006/relationships/chart" Target="../charts/chart120.xml"/><Relationship Id="rId1" Type="http://schemas.openxmlformats.org/officeDocument/2006/relationships/chart" Target="../charts/chart115.xml"/><Relationship Id="rId2" Type="http://schemas.openxmlformats.org/officeDocument/2006/relationships/chart" Target="../charts/chart116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4" Type="http://schemas.openxmlformats.org/officeDocument/2006/relationships/chart" Target="../charts/chart124.xml"/><Relationship Id="rId5" Type="http://schemas.openxmlformats.org/officeDocument/2006/relationships/chart" Target="../charts/chart125.xml"/><Relationship Id="rId6" Type="http://schemas.openxmlformats.org/officeDocument/2006/relationships/chart" Target="../charts/chart126.xml"/><Relationship Id="rId1" Type="http://schemas.openxmlformats.org/officeDocument/2006/relationships/chart" Target="../charts/chart121.xml"/><Relationship Id="rId2" Type="http://schemas.openxmlformats.org/officeDocument/2006/relationships/chart" Target="../charts/chart1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7.xml"/><Relationship Id="rId2" Type="http://schemas.openxmlformats.org/officeDocument/2006/relationships/chart" Target="../charts/chart12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1.xml"/><Relationship Id="rId4" Type="http://schemas.openxmlformats.org/officeDocument/2006/relationships/chart" Target="../charts/chart132.xml"/><Relationship Id="rId1" Type="http://schemas.openxmlformats.org/officeDocument/2006/relationships/chart" Target="../charts/chart129.xml"/><Relationship Id="rId2" Type="http://schemas.openxmlformats.org/officeDocument/2006/relationships/chart" Target="../charts/chart13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585107</xdr:colOff>
      <xdr:row>1</xdr:row>
      <xdr:rowOff>149677</xdr:rowOff>
    </xdr:from>
    <xdr:to>
      <xdr:col>56</xdr:col>
      <xdr:colOff>326571</xdr:colOff>
      <xdr:row>47</xdr:row>
      <xdr:rowOff>13607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557893</xdr:colOff>
      <xdr:row>7</xdr:row>
      <xdr:rowOff>136072</xdr:rowOff>
    </xdr:from>
    <xdr:to>
      <xdr:col>67</xdr:col>
      <xdr:colOff>585108</xdr:colOff>
      <xdr:row>46</xdr:row>
      <xdr:rowOff>122466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68</xdr:col>
      <xdr:colOff>449036</xdr:colOff>
      <xdr:row>7</xdr:row>
      <xdr:rowOff>40820</xdr:rowOff>
    </xdr:from>
    <xdr:to>
      <xdr:col>79</xdr:col>
      <xdr:colOff>435429</xdr:colOff>
      <xdr:row>47</xdr:row>
      <xdr:rowOff>40821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0</xdr:colOff>
      <xdr:row>51</xdr:row>
      <xdr:rowOff>0</xdr:rowOff>
    </xdr:from>
    <xdr:to>
      <xdr:col>56</xdr:col>
      <xdr:colOff>347600</xdr:colOff>
      <xdr:row>96</xdr:row>
      <xdr:rowOff>54430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578922</xdr:colOff>
      <xdr:row>57</xdr:row>
      <xdr:rowOff>21031</xdr:rowOff>
    </xdr:from>
    <xdr:to>
      <xdr:col>68</xdr:col>
      <xdr:colOff>1</xdr:colOff>
      <xdr:row>96</xdr:row>
      <xdr:rowOff>7426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68</xdr:col>
      <xdr:colOff>470065</xdr:colOff>
      <xdr:row>56</xdr:row>
      <xdr:rowOff>81643</xdr:rowOff>
    </xdr:from>
    <xdr:to>
      <xdr:col>79</xdr:col>
      <xdr:colOff>456458</xdr:colOff>
      <xdr:row>96</xdr:row>
      <xdr:rowOff>81644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585107</xdr:colOff>
      <xdr:row>1</xdr:row>
      <xdr:rowOff>149677</xdr:rowOff>
    </xdr:from>
    <xdr:to>
      <xdr:col>56</xdr:col>
      <xdr:colOff>326571</xdr:colOff>
      <xdr:row>47</xdr:row>
      <xdr:rowOff>13607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557893</xdr:colOff>
      <xdr:row>7</xdr:row>
      <xdr:rowOff>136072</xdr:rowOff>
    </xdr:from>
    <xdr:to>
      <xdr:col>67</xdr:col>
      <xdr:colOff>585108</xdr:colOff>
      <xdr:row>46</xdr:row>
      <xdr:rowOff>122466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68</xdr:col>
      <xdr:colOff>449036</xdr:colOff>
      <xdr:row>7</xdr:row>
      <xdr:rowOff>40820</xdr:rowOff>
    </xdr:from>
    <xdr:to>
      <xdr:col>79</xdr:col>
      <xdr:colOff>435429</xdr:colOff>
      <xdr:row>47</xdr:row>
      <xdr:rowOff>40821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0</xdr:colOff>
      <xdr:row>51</xdr:row>
      <xdr:rowOff>0</xdr:rowOff>
    </xdr:from>
    <xdr:to>
      <xdr:col>56</xdr:col>
      <xdr:colOff>347600</xdr:colOff>
      <xdr:row>96</xdr:row>
      <xdr:rowOff>54430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578922</xdr:colOff>
      <xdr:row>57</xdr:row>
      <xdr:rowOff>21031</xdr:rowOff>
    </xdr:from>
    <xdr:to>
      <xdr:col>68</xdr:col>
      <xdr:colOff>1</xdr:colOff>
      <xdr:row>96</xdr:row>
      <xdr:rowOff>7426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68</xdr:col>
      <xdr:colOff>470065</xdr:colOff>
      <xdr:row>56</xdr:row>
      <xdr:rowOff>81643</xdr:rowOff>
    </xdr:from>
    <xdr:to>
      <xdr:col>79</xdr:col>
      <xdr:colOff>456458</xdr:colOff>
      <xdr:row>96</xdr:row>
      <xdr:rowOff>81644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585107</xdr:colOff>
      <xdr:row>1</xdr:row>
      <xdr:rowOff>149677</xdr:rowOff>
    </xdr:from>
    <xdr:to>
      <xdr:col>56</xdr:col>
      <xdr:colOff>326571</xdr:colOff>
      <xdr:row>35</xdr:row>
      <xdr:rowOff>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557893</xdr:colOff>
      <xdr:row>7</xdr:row>
      <xdr:rowOff>136072</xdr:rowOff>
    </xdr:from>
    <xdr:to>
      <xdr:col>67</xdr:col>
      <xdr:colOff>585108</xdr:colOff>
      <xdr:row>35</xdr:row>
      <xdr:rowOff>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68</xdr:col>
      <xdr:colOff>449036</xdr:colOff>
      <xdr:row>7</xdr:row>
      <xdr:rowOff>40820</xdr:rowOff>
    </xdr:from>
    <xdr:to>
      <xdr:col>79</xdr:col>
      <xdr:colOff>435429</xdr:colOff>
      <xdr:row>35</xdr:row>
      <xdr:rowOff>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0</xdr:colOff>
      <xdr:row>35</xdr:row>
      <xdr:rowOff>0</xdr:rowOff>
    </xdr:from>
    <xdr:to>
      <xdr:col>56</xdr:col>
      <xdr:colOff>353786</xdr:colOff>
      <xdr:row>35</xdr:row>
      <xdr:rowOff>0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57</xdr:col>
      <xdr:colOff>0</xdr:colOff>
      <xdr:row>35</xdr:row>
      <xdr:rowOff>0</xdr:rowOff>
    </xdr:from>
    <xdr:to>
      <xdr:col>68</xdr:col>
      <xdr:colOff>27216</xdr:colOff>
      <xdr:row>35</xdr:row>
      <xdr:rowOff>0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68</xdr:col>
      <xdr:colOff>462644</xdr:colOff>
      <xdr:row>35</xdr:row>
      <xdr:rowOff>0</xdr:rowOff>
    </xdr:from>
    <xdr:to>
      <xdr:col>79</xdr:col>
      <xdr:colOff>449037</xdr:colOff>
      <xdr:row>35</xdr:row>
      <xdr:rowOff>0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45</xdr:col>
      <xdr:colOff>0</xdr:colOff>
      <xdr:row>39</xdr:row>
      <xdr:rowOff>0</xdr:rowOff>
    </xdr:from>
    <xdr:to>
      <xdr:col>56</xdr:col>
      <xdr:colOff>353785</xdr:colOff>
      <xdr:row>70</xdr:row>
      <xdr:rowOff>13608</xdr:rowOff>
    </xdr:to>
    <xdr:graphicFrame macro="">
      <xdr:nvGraphicFramePr>
        <xdr:cNvPr id="8" name="Grá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56</xdr:col>
      <xdr:colOff>585107</xdr:colOff>
      <xdr:row>44</xdr:row>
      <xdr:rowOff>149680</xdr:rowOff>
    </xdr:from>
    <xdr:to>
      <xdr:col>68</xdr:col>
      <xdr:colOff>0</xdr:colOff>
      <xdr:row>70</xdr:row>
      <xdr:rowOff>13608</xdr:rowOff>
    </xdr:to>
    <xdr:graphicFrame macro="">
      <xdr:nvGraphicFramePr>
        <xdr:cNvPr id="9" name="Grá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68</xdr:col>
      <xdr:colOff>476250</xdr:colOff>
      <xdr:row>44</xdr:row>
      <xdr:rowOff>54428</xdr:rowOff>
    </xdr:from>
    <xdr:to>
      <xdr:col>79</xdr:col>
      <xdr:colOff>462643</xdr:colOff>
      <xdr:row>70</xdr:row>
      <xdr:rowOff>13608</xdr:rowOff>
    </xdr:to>
    <xdr:graphicFrame macro="">
      <xdr:nvGraphicFramePr>
        <xdr:cNvPr id="10" name="Gráfico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585107</xdr:colOff>
      <xdr:row>1</xdr:row>
      <xdr:rowOff>149677</xdr:rowOff>
    </xdr:from>
    <xdr:to>
      <xdr:col>56</xdr:col>
      <xdr:colOff>326571</xdr:colOff>
      <xdr:row>35</xdr:row>
      <xdr:rowOff>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557893</xdr:colOff>
      <xdr:row>7</xdr:row>
      <xdr:rowOff>136072</xdr:rowOff>
    </xdr:from>
    <xdr:to>
      <xdr:col>67</xdr:col>
      <xdr:colOff>585108</xdr:colOff>
      <xdr:row>35</xdr:row>
      <xdr:rowOff>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68</xdr:col>
      <xdr:colOff>449036</xdr:colOff>
      <xdr:row>7</xdr:row>
      <xdr:rowOff>40820</xdr:rowOff>
    </xdr:from>
    <xdr:to>
      <xdr:col>79</xdr:col>
      <xdr:colOff>435429</xdr:colOff>
      <xdr:row>35</xdr:row>
      <xdr:rowOff>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0</xdr:colOff>
      <xdr:row>35</xdr:row>
      <xdr:rowOff>0</xdr:rowOff>
    </xdr:from>
    <xdr:to>
      <xdr:col>56</xdr:col>
      <xdr:colOff>347600</xdr:colOff>
      <xdr:row>35</xdr:row>
      <xdr:rowOff>0</xdr:rowOff>
    </xdr:to>
    <xdr:graphicFrame macro="">
      <xdr:nvGraphicFramePr>
        <xdr:cNvPr id="8" name="Grá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578922</xdr:colOff>
      <xdr:row>35</xdr:row>
      <xdr:rowOff>0</xdr:rowOff>
    </xdr:from>
    <xdr:to>
      <xdr:col>68</xdr:col>
      <xdr:colOff>0</xdr:colOff>
      <xdr:row>35</xdr:row>
      <xdr:rowOff>0</xdr:rowOff>
    </xdr:to>
    <xdr:graphicFrame macro="">
      <xdr:nvGraphicFramePr>
        <xdr:cNvPr id="9" name="Grá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68</xdr:col>
      <xdr:colOff>470065</xdr:colOff>
      <xdr:row>35</xdr:row>
      <xdr:rowOff>0</xdr:rowOff>
    </xdr:from>
    <xdr:to>
      <xdr:col>79</xdr:col>
      <xdr:colOff>456458</xdr:colOff>
      <xdr:row>35</xdr:row>
      <xdr:rowOff>0</xdr:rowOff>
    </xdr:to>
    <xdr:graphicFrame macro="">
      <xdr:nvGraphicFramePr>
        <xdr:cNvPr id="10" name="Gráfico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585107</xdr:colOff>
      <xdr:row>1</xdr:row>
      <xdr:rowOff>149677</xdr:rowOff>
    </xdr:from>
    <xdr:to>
      <xdr:col>56</xdr:col>
      <xdr:colOff>326571</xdr:colOff>
      <xdr:row>47</xdr:row>
      <xdr:rowOff>13607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557893</xdr:colOff>
      <xdr:row>7</xdr:row>
      <xdr:rowOff>136072</xdr:rowOff>
    </xdr:from>
    <xdr:to>
      <xdr:col>67</xdr:col>
      <xdr:colOff>585108</xdr:colOff>
      <xdr:row>46</xdr:row>
      <xdr:rowOff>122466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68</xdr:col>
      <xdr:colOff>449036</xdr:colOff>
      <xdr:row>7</xdr:row>
      <xdr:rowOff>40820</xdr:rowOff>
    </xdr:from>
    <xdr:to>
      <xdr:col>79</xdr:col>
      <xdr:colOff>435429</xdr:colOff>
      <xdr:row>47</xdr:row>
      <xdr:rowOff>40821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0</xdr:colOff>
      <xdr:row>52</xdr:row>
      <xdr:rowOff>0</xdr:rowOff>
    </xdr:from>
    <xdr:to>
      <xdr:col>56</xdr:col>
      <xdr:colOff>353786</xdr:colOff>
      <xdr:row>95</xdr:row>
      <xdr:rowOff>13608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57</xdr:col>
      <xdr:colOff>0</xdr:colOff>
      <xdr:row>58</xdr:row>
      <xdr:rowOff>54430</xdr:rowOff>
    </xdr:from>
    <xdr:to>
      <xdr:col>68</xdr:col>
      <xdr:colOff>27216</xdr:colOff>
      <xdr:row>95</xdr:row>
      <xdr:rowOff>40824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68</xdr:col>
      <xdr:colOff>462644</xdr:colOff>
      <xdr:row>57</xdr:row>
      <xdr:rowOff>68035</xdr:rowOff>
    </xdr:from>
    <xdr:to>
      <xdr:col>79</xdr:col>
      <xdr:colOff>449037</xdr:colOff>
      <xdr:row>95</xdr:row>
      <xdr:rowOff>68036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585107</xdr:colOff>
      <xdr:row>1</xdr:row>
      <xdr:rowOff>149677</xdr:rowOff>
    </xdr:from>
    <xdr:to>
      <xdr:col>56</xdr:col>
      <xdr:colOff>326571</xdr:colOff>
      <xdr:row>47</xdr:row>
      <xdr:rowOff>13607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557893</xdr:colOff>
      <xdr:row>7</xdr:row>
      <xdr:rowOff>136072</xdr:rowOff>
    </xdr:from>
    <xdr:to>
      <xdr:col>67</xdr:col>
      <xdr:colOff>585108</xdr:colOff>
      <xdr:row>46</xdr:row>
      <xdr:rowOff>122466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68</xdr:col>
      <xdr:colOff>449036</xdr:colOff>
      <xdr:row>7</xdr:row>
      <xdr:rowOff>40820</xdr:rowOff>
    </xdr:from>
    <xdr:to>
      <xdr:col>79</xdr:col>
      <xdr:colOff>435429</xdr:colOff>
      <xdr:row>47</xdr:row>
      <xdr:rowOff>40821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0</xdr:colOff>
      <xdr:row>51</xdr:row>
      <xdr:rowOff>0</xdr:rowOff>
    </xdr:from>
    <xdr:to>
      <xdr:col>56</xdr:col>
      <xdr:colOff>347600</xdr:colOff>
      <xdr:row>96</xdr:row>
      <xdr:rowOff>54430</xdr:rowOff>
    </xdr:to>
    <xdr:graphicFrame macro="">
      <xdr:nvGraphicFramePr>
        <xdr:cNvPr id="8" name="Grá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578922</xdr:colOff>
      <xdr:row>57</xdr:row>
      <xdr:rowOff>21031</xdr:rowOff>
    </xdr:from>
    <xdr:to>
      <xdr:col>68</xdr:col>
      <xdr:colOff>1</xdr:colOff>
      <xdr:row>96</xdr:row>
      <xdr:rowOff>7426</xdr:rowOff>
    </xdr:to>
    <xdr:graphicFrame macro="">
      <xdr:nvGraphicFramePr>
        <xdr:cNvPr id="9" name="Grá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68</xdr:col>
      <xdr:colOff>470065</xdr:colOff>
      <xdr:row>56</xdr:row>
      <xdr:rowOff>81643</xdr:rowOff>
    </xdr:from>
    <xdr:to>
      <xdr:col>79</xdr:col>
      <xdr:colOff>456458</xdr:colOff>
      <xdr:row>96</xdr:row>
      <xdr:rowOff>81644</xdr:rowOff>
    </xdr:to>
    <xdr:graphicFrame macro="">
      <xdr:nvGraphicFramePr>
        <xdr:cNvPr id="10" name="Gráfico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0</xdr:colOff>
      <xdr:row>51</xdr:row>
      <xdr:rowOff>0</xdr:rowOff>
    </xdr:from>
    <xdr:to>
      <xdr:col>56</xdr:col>
      <xdr:colOff>347600</xdr:colOff>
      <xdr:row>96</xdr:row>
      <xdr:rowOff>54430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578922</xdr:colOff>
      <xdr:row>57</xdr:row>
      <xdr:rowOff>21031</xdr:rowOff>
    </xdr:from>
    <xdr:to>
      <xdr:col>68</xdr:col>
      <xdr:colOff>1</xdr:colOff>
      <xdr:row>96</xdr:row>
      <xdr:rowOff>7426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68</xdr:col>
      <xdr:colOff>470065</xdr:colOff>
      <xdr:row>56</xdr:row>
      <xdr:rowOff>81643</xdr:rowOff>
    </xdr:from>
    <xdr:to>
      <xdr:col>79</xdr:col>
      <xdr:colOff>456458</xdr:colOff>
      <xdr:row>96</xdr:row>
      <xdr:rowOff>81644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0</xdr:colOff>
      <xdr:row>1</xdr:row>
      <xdr:rowOff>0</xdr:rowOff>
    </xdr:from>
    <xdr:to>
      <xdr:col>56</xdr:col>
      <xdr:colOff>347600</xdr:colOff>
      <xdr:row>48</xdr:row>
      <xdr:rowOff>68037</xdr:rowOff>
    </xdr:to>
    <xdr:graphicFrame macro="">
      <xdr:nvGraphicFramePr>
        <xdr:cNvPr id="8" name="Grá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578922</xdr:colOff>
      <xdr:row>7</xdr:row>
      <xdr:rowOff>34638</xdr:rowOff>
    </xdr:from>
    <xdr:to>
      <xdr:col>68</xdr:col>
      <xdr:colOff>1</xdr:colOff>
      <xdr:row>48</xdr:row>
      <xdr:rowOff>21033</xdr:rowOff>
    </xdr:to>
    <xdr:graphicFrame macro="">
      <xdr:nvGraphicFramePr>
        <xdr:cNvPr id="9" name="Grá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68</xdr:col>
      <xdr:colOff>470065</xdr:colOff>
      <xdr:row>6</xdr:row>
      <xdr:rowOff>81643</xdr:rowOff>
    </xdr:from>
    <xdr:to>
      <xdr:col>79</xdr:col>
      <xdr:colOff>456458</xdr:colOff>
      <xdr:row>48</xdr:row>
      <xdr:rowOff>95251</xdr:rowOff>
    </xdr:to>
    <xdr:graphicFrame macro="">
      <xdr:nvGraphicFramePr>
        <xdr:cNvPr id="10" name="Gráfico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585107</xdr:colOff>
      <xdr:row>1</xdr:row>
      <xdr:rowOff>149677</xdr:rowOff>
    </xdr:from>
    <xdr:to>
      <xdr:col>56</xdr:col>
      <xdr:colOff>326571</xdr:colOff>
      <xdr:row>47</xdr:row>
      <xdr:rowOff>13607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557893</xdr:colOff>
      <xdr:row>7</xdr:row>
      <xdr:rowOff>136072</xdr:rowOff>
    </xdr:from>
    <xdr:to>
      <xdr:col>67</xdr:col>
      <xdr:colOff>585108</xdr:colOff>
      <xdr:row>46</xdr:row>
      <xdr:rowOff>122466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68</xdr:col>
      <xdr:colOff>449036</xdr:colOff>
      <xdr:row>7</xdr:row>
      <xdr:rowOff>40820</xdr:rowOff>
    </xdr:from>
    <xdr:to>
      <xdr:col>79</xdr:col>
      <xdr:colOff>435429</xdr:colOff>
      <xdr:row>47</xdr:row>
      <xdr:rowOff>40821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0</xdr:colOff>
      <xdr:row>51</xdr:row>
      <xdr:rowOff>0</xdr:rowOff>
    </xdr:from>
    <xdr:to>
      <xdr:col>56</xdr:col>
      <xdr:colOff>347600</xdr:colOff>
      <xdr:row>96</xdr:row>
      <xdr:rowOff>54430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578922</xdr:colOff>
      <xdr:row>57</xdr:row>
      <xdr:rowOff>21031</xdr:rowOff>
    </xdr:from>
    <xdr:to>
      <xdr:col>68</xdr:col>
      <xdr:colOff>1</xdr:colOff>
      <xdr:row>96</xdr:row>
      <xdr:rowOff>7426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68</xdr:col>
      <xdr:colOff>470065</xdr:colOff>
      <xdr:row>56</xdr:row>
      <xdr:rowOff>81643</xdr:rowOff>
    </xdr:from>
    <xdr:to>
      <xdr:col>79</xdr:col>
      <xdr:colOff>456458</xdr:colOff>
      <xdr:row>96</xdr:row>
      <xdr:rowOff>81644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585107</xdr:colOff>
      <xdr:row>1</xdr:row>
      <xdr:rowOff>149677</xdr:rowOff>
    </xdr:from>
    <xdr:to>
      <xdr:col>56</xdr:col>
      <xdr:colOff>326571</xdr:colOff>
      <xdr:row>47</xdr:row>
      <xdr:rowOff>13607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557893</xdr:colOff>
      <xdr:row>7</xdr:row>
      <xdr:rowOff>136072</xdr:rowOff>
    </xdr:from>
    <xdr:to>
      <xdr:col>67</xdr:col>
      <xdr:colOff>585108</xdr:colOff>
      <xdr:row>46</xdr:row>
      <xdr:rowOff>122466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68</xdr:col>
      <xdr:colOff>449036</xdr:colOff>
      <xdr:row>7</xdr:row>
      <xdr:rowOff>40820</xdr:rowOff>
    </xdr:from>
    <xdr:to>
      <xdr:col>79</xdr:col>
      <xdr:colOff>435429</xdr:colOff>
      <xdr:row>47</xdr:row>
      <xdr:rowOff>40821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0</xdr:colOff>
      <xdr:row>51</xdr:row>
      <xdr:rowOff>0</xdr:rowOff>
    </xdr:from>
    <xdr:to>
      <xdr:col>56</xdr:col>
      <xdr:colOff>347600</xdr:colOff>
      <xdr:row>96</xdr:row>
      <xdr:rowOff>54430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578922</xdr:colOff>
      <xdr:row>57</xdr:row>
      <xdr:rowOff>21031</xdr:rowOff>
    </xdr:from>
    <xdr:to>
      <xdr:col>68</xdr:col>
      <xdr:colOff>1</xdr:colOff>
      <xdr:row>96</xdr:row>
      <xdr:rowOff>7426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68</xdr:col>
      <xdr:colOff>470065</xdr:colOff>
      <xdr:row>56</xdr:row>
      <xdr:rowOff>81643</xdr:rowOff>
    </xdr:from>
    <xdr:to>
      <xdr:col>79</xdr:col>
      <xdr:colOff>456458</xdr:colOff>
      <xdr:row>96</xdr:row>
      <xdr:rowOff>81644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585107</xdr:colOff>
      <xdr:row>1</xdr:row>
      <xdr:rowOff>149677</xdr:rowOff>
    </xdr:from>
    <xdr:to>
      <xdr:col>56</xdr:col>
      <xdr:colOff>326571</xdr:colOff>
      <xdr:row>47</xdr:row>
      <xdr:rowOff>13607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557893</xdr:colOff>
      <xdr:row>7</xdr:row>
      <xdr:rowOff>136072</xdr:rowOff>
    </xdr:from>
    <xdr:to>
      <xdr:col>67</xdr:col>
      <xdr:colOff>585108</xdr:colOff>
      <xdr:row>46</xdr:row>
      <xdr:rowOff>122466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68</xdr:col>
      <xdr:colOff>449036</xdr:colOff>
      <xdr:row>7</xdr:row>
      <xdr:rowOff>40820</xdr:rowOff>
    </xdr:from>
    <xdr:to>
      <xdr:col>79</xdr:col>
      <xdr:colOff>435429</xdr:colOff>
      <xdr:row>47</xdr:row>
      <xdr:rowOff>40821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0</xdr:colOff>
      <xdr:row>51</xdr:row>
      <xdr:rowOff>0</xdr:rowOff>
    </xdr:from>
    <xdr:to>
      <xdr:col>56</xdr:col>
      <xdr:colOff>347600</xdr:colOff>
      <xdr:row>96</xdr:row>
      <xdr:rowOff>54430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578922</xdr:colOff>
      <xdr:row>57</xdr:row>
      <xdr:rowOff>21031</xdr:rowOff>
    </xdr:from>
    <xdr:to>
      <xdr:col>68</xdr:col>
      <xdr:colOff>1</xdr:colOff>
      <xdr:row>96</xdr:row>
      <xdr:rowOff>7426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68</xdr:col>
      <xdr:colOff>470065</xdr:colOff>
      <xdr:row>56</xdr:row>
      <xdr:rowOff>81643</xdr:rowOff>
    </xdr:from>
    <xdr:to>
      <xdr:col>79</xdr:col>
      <xdr:colOff>456458</xdr:colOff>
      <xdr:row>96</xdr:row>
      <xdr:rowOff>81644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585107</xdr:colOff>
      <xdr:row>1</xdr:row>
      <xdr:rowOff>149677</xdr:rowOff>
    </xdr:from>
    <xdr:to>
      <xdr:col>56</xdr:col>
      <xdr:colOff>326571</xdr:colOff>
      <xdr:row>47</xdr:row>
      <xdr:rowOff>13607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557893</xdr:colOff>
      <xdr:row>7</xdr:row>
      <xdr:rowOff>136072</xdr:rowOff>
    </xdr:from>
    <xdr:to>
      <xdr:col>67</xdr:col>
      <xdr:colOff>585108</xdr:colOff>
      <xdr:row>46</xdr:row>
      <xdr:rowOff>122466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68</xdr:col>
      <xdr:colOff>449036</xdr:colOff>
      <xdr:row>7</xdr:row>
      <xdr:rowOff>40820</xdr:rowOff>
    </xdr:from>
    <xdr:to>
      <xdr:col>79</xdr:col>
      <xdr:colOff>435429</xdr:colOff>
      <xdr:row>47</xdr:row>
      <xdr:rowOff>40821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0</xdr:colOff>
      <xdr:row>51</xdr:row>
      <xdr:rowOff>0</xdr:rowOff>
    </xdr:from>
    <xdr:to>
      <xdr:col>56</xdr:col>
      <xdr:colOff>347600</xdr:colOff>
      <xdr:row>96</xdr:row>
      <xdr:rowOff>54430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578922</xdr:colOff>
      <xdr:row>57</xdr:row>
      <xdr:rowOff>21031</xdr:rowOff>
    </xdr:from>
    <xdr:to>
      <xdr:col>68</xdr:col>
      <xdr:colOff>1</xdr:colOff>
      <xdr:row>96</xdr:row>
      <xdr:rowOff>7426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68</xdr:col>
      <xdr:colOff>470065</xdr:colOff>
      <xdr:row>56</xdr:row>
      <xdr:rowOff>81643</xdr:rowOff>
    </xdr:from>
    <xdr:to>
      <xdr:col>79</xdr:col>
      <xdr:colOff>456458</xdr:colOff>
      <xdr:row>96</xdr:row>
      <xdr:rowOff>81644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585107</xdr:colOff>
      <xdr:row>1</xdr:row>
      <xdr:rowOff>149677</xdr:rowOff>
    </xdr:from>
    <xdr:to>
      <xdr:col>56</xdr:col>
      <xdr:colOff>326571</xdr:colOff>
      <xdr:row>47</xdr:row>
      <xdr:rowOff>13607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557893</xdr:colOff>
      <xdr:row>7</xdr:row>
      <xdr:rowOff>136072</xdr:rowOff>
    </xdr:from>
    <xdr:to>
      <xdr:col>67</xdr:col>
      <xdr:colOff>585108</xdr:colOff>
      <xdr:row>46</xdr:row>
      <xdr:rowOff>122466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68</xdr:col>
      <xdr:colOff>449036</xdr:colOff>
      <xdr:row>7</xdr:row>
      <xdr:rowOff>40820</xdr:rowOff>
    </xdr:from>
    <xdr:to>
      <xdr:col>79</xdr:col>
      <xdr:colOff>435429</xdr:colOff>
      <xdr:row>47</xdr:row>
      <xdr:rowOff>40821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0</xdr:colOff>
      <xdr:row>51</xdr:row>
      <xdr:rowOff>0</xdr:rowOff>
    </xdr:from>
    <xdr:to>
      <xdr:col>56</xdr:col>
      <xdr:colOff>347600</xdr:colOff>
      <xdr:row>96</xdr:row>
      <xdr:rowOff>54430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578922</xdr:colOff>
      <xdr:row>57</xdr:row>
      <xdr:rowOff>21031</xdr:rowOff>
    </xdr:from>
    <xdr:to>
      <xdr:col>68</xdr:col>
      <xdr:colOff>1</xdr:colOff>
      <xdr:row>96</xdr:row>
      <xdr:rowOff>7426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68</xdr:col>
      <xdr:colOff>470065</xdr:colOff>
      <xdr:row>56</xdr:row>
      <xdr:rowOff>81643</xdr:rowOff>
    </xdr:from>
    <xdr:to>
      <xdr:col>79</xdr:col>
      <xdr:colOff>456458</xdr:colOff>
      <xdr:row>96</xdr:row>
      <xdr:rowOff>81644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585107</xdr:colOff>
      <xdr:row>1</xdr:row>
      <xdr:rowOff>149677</xdr:rowOff>
    </xdr:from>
    <xdr:to>
      <xdr:col>52</xdr:col>
      <xdr:colOff>326571</xdr:colOff>
      <xdr:row>47</xdr:row>
      <xdr:rowOff>13607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0</xdr:colOff>
      <xdr:row>4</xdr:row>
      <xdr:rowOff>0</xdr:rowOff>
    </xdr:from>
    <xdr:to>
      <xdr:col>64</xdr:col>
      <xdr:colOff>353785</xdr:colOff>
      <xdr:row>49</xdr:row>
      <xdr:rowOff>54430</xdr:rowOff>
    </xdr:to>
    <xdr:graphicFrame macro="">
      <xdr:nvGraphicFramePr>
        <xdr:cNvPr id="10" name="Gráfico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65</xdr:col>
      <xdr:colOff>0</xdr:colOff>
      <xdr:row>5</xdr:row>
      <xdr:rowOff>0</xdr:rowOff>
    </xdr:from>
    <xdr:to>
      <xdr:col>76</xdr:col>
      <xdr:colOff>353786</xdr:colOff>
      <xdr:row>50</xdr:row>
      <xdr:rowOff>40823</xdr:rowOff>
    </xdr:to>
    <xdr:graphicFrame macro="">
      <xdr:nvGraphicFramePr>
        <xdr:cNvPr id="11" name="Gráfico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585107</xdr:colOff>
      <xdr:row>1</xdr:row>
      <xdr:rowOff>149677</xdr:rowOff>
    </xdr:from>
    <xdr:to>
      <xdr:col>56</xdr:col>
      <xdr:colOff>326571</xdr:colOff>
      <xdr:row>47</xdr:row>
      <xdr:rowOff>13607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557893</xdr:colOff>
      <xdr:row>7</xdr:row>
      <xdr:rowOff>136072</xdr:rowOff>
    </xdr:from>
    <xdr:to>
      <xdr:col>67</xdr:col>
      <xdr:colOff>585108</xdr:colOff>
      <xdr:row>46</xdr:row>
      <xdr:rowOff>122466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68</xdr:col>
      <xdr:colOff>449036</xdr:colOff>
      <xdr:row>7</xdr:row>
      <xdr:rowOff>40820</xdr:rowOff>
    </xdr:from>
    <xdr:to>
      <xdr:col>79</xdr:col>
      <xdr:colOff>435429</xdr:colOff>
      <xdr:row>47</xdr:row>
      <xdr:rowOff>40821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0</xdr:colOff>
      <xdr:row>51</xdr:row>
      <xdr:rowOff>0</xdr:rowOff>
    </xdr:from>
    <xdr:to>
      <xdr:col>56</xdr:col>
      <xdr:colOff>347600</xdr:colOff>
      <xdr:row>96</xdr:row>
      <xdr:rowOff>54430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578922</xdr:colOff>
      <xdr:row>57</xdr:row>
      <xdr:rowOff>21031</xdr:rowOff>
    </xdr:from>
    <xdr:to>
      <xdr:col>68</xdr:col>
      <xdr:colOff>1</xdr:colOff>
      <xdr:row>96</xdr:row>
      <xdr:rowOff>7426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68</xdr:col>
      <xdr:colOff>470065</xdr:colOff>
      <xdr:row>56</xdr:row>
      <xdr:rowOff>81643</xdr:rowOff>
    </xdr:from>
    <xdr:to>
      <xdr:col>79</xdr:col>
      <xdr:colOff>456458</xdr:colOff>
      <xdr:row>96</xdr:row>
      <xdr:rowOff>81644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585107</xdr:colOff>
      <xdr:row>1</xdr:row>
      <xdr:rowOff>149677</xdr:rowOff>
    </xdr:from>
    <xdr:to>
      <xdr:col>56</xdr:col>
      <xdr:colOff>326571</xdr:colOff>
      <xdr:row>47</xdr:row>
      <xdr:rowOff>13607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557893</xdr:colOff>
      <xdr:row>7</xdr:row>
      <xdr:rowOff>136072</xdr:rowOff>
    </xdr:from>
    <xdr:to>
      <xdr:col>67</xdr:col>
      <xdr:colOff>585108</xdr:colOff>
      <xdr:row>46</xdr:row>
      <xdr:rowOff>122466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68</xdr:col>
      <xdr:colOff>449036</xdr:colOff>
      <xdr:row>7</xdr:row>
      <xdr:rowOff>40820</xdr:rowOff>
    </xdr:from>
    <xdr:to>
      <xdr:col>79</xdr:col>
      <xdr:colOff>435429</xdr:colOff>
      <xdr:row>47</xdr:row>
      <xdr:rowOff>40821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0</xdr:colOff>
      <xdr:row>51</xdr:row>
      <xdr:rowOff>0</xdr:rowOff>
    </xdr:from>
    <xdr:to>
      <xdr:col>56</xdr:col>
      <xdr:colOff>347600</xdr:colOff>
      <xdr:row>96</xdr:row>
      <xdr:rowOff>54430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578922</xdr:colOff>
      <xdr:row>57</xdr:row>
      <xdr:rowOff>21031</xdr:rowOff>
    </xdr:from>
    <xdr:to>
      <xdr:col>68</xdr:col>
      <xdr:colOff>1</xdr:colOff>
      <xdr:row>96</xdr:row>
      <xdr:rowOff>7426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68</xdr:col>
      <xdr:colOff>470065</xdr:colOff>
      <xdr:row>56</xdr:row>
      <xdr:rowOff>81643</xdr:rowOff>
    </xdr:from>
    <xdr:to>
      <xdr:col>79</xdr:col>
      <xdr:colOff>456458</xdr:colOff>
      <xdr:row>96</xdr:row>
      <xdr:rowOff>81644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585107</xdr:colOff>
      <xdr:row>1</xdr:row>
      <xdr:rowOff>149677</xdr:rowOff>
    </xdr:from>
    <xdr:to>
      <xdr:col>56</xdr:col>
      <xdr:colOff>326571</xdr:colOff>
      <xdr:row>47</xdr:row>
      <xdr:rowOff>13607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557893</xdr:colOff>
      <xdr:row>7</xdr:row>
      <xdr:rowOff>136072</xdr:rowOff>
    </xdr:from>
    <xdr:to>
      <xdr:col>67</xdr:col>
      <xdr:colOff>585108</xdr:colOff>
      <xdr:row>46</xdr:row>
      <xdr:rowOff>122466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68</xdr:col>
      <xdr:colOff>449036</xdr:colOff>
      <xdr:row>7</xdr:row>
      <xdr:rowOff>40820</xdr:rowOff>
    </xdr:from>
    <xdr:to>
      <xdr:col>79</xdr:col>
      <xdr:colOff>435429</xdr:colOff>
      <xdr:row>47</xdr:row>
      <xdr:rowOff>40821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0</xdr:colOff>
      <xdr:row>51</xdr:row>
      <xdr:rowOff>0</xdr:rowOff>
    </xdr:from>
    <xdr:to>
      <xdr:col>56</xdr:col>
      <xdr:colOff>347600</xdr:colOff>
      <xdr:row>96</xdr:row>
      <xdr:rowOff>54430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578922</xdr:colOff>
      <xdr:row>57</xdr:row>
      <xdr:rowOff>21031</xdr:rowOff>
    </xdr:from>
    <xdr:to>
      <xdr:col>68</xdr:col>
      <xdr:colOff>1</xdr:colOff>
      <xdr:row>96</xdr:row>
      <xdr:rowOff>7426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68</xdr:col>
      <xdr:colOff>470065</xdr:colOff>
      <xdr:row>56</xdr:row>
      <xdr:rowOff>81643</xdr:rowOff>
    </xdr:from>
    <xdr:to>
      <xdr:col>79</xdr:col>
      <xdr:colOff>456458</xdr:colOff>
      <xdr:row>96</xdr:row>
      <xdr:rowOff>81644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585107</xdr:colOff>
      <xdr:row>1</xdr:row>
      <xdr:rowOff>149677</xdr:rowOff>
    </xdr:from>
    <xdr:to>
      <xdr:col>56</xdr:col>
      <xdr:colOff>326571</xdr:colOff>
      <xdr:row>47</xdr:row>
      <xdr:rowOff>13607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557893</xdr:colOff>
      <xdr:row>7</xdr:row>
      <xdr:rowOff>136072</xdr:rowOff>
    </xdr:from>
    <xdr:to>
      <xdr:col>67</xdr:col>
      <xdr:colOff>585108</xdr:colOff>
      <xdr:row>46</xdr:row>
      <xdr:rowOff>122466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68</xdr:col>
      <xdr:colOff>449036</xdr:colOff>
      <xdr:row>7</xdr:row>
      <xdr:rowOff>40820</xdr:rowOff>
    </xdr:from>
    <xdr:to>
      <xdr:col>79</xdr:col>
      <xdr:colOff>435429</xdr:colOff>
      <xdr:row>47</xdr:row>
      <xdr:rowOff>40821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0</xdr:colOff>
      <xdr:row>51</xdr:row>
      <xdr:rowOff>0</xdr:rowOff>
    </xdr:from>
    <xdr:to>
      <xdr:col>56</xdr:col>
      <xdr:colOff>347600</xdr:colOff>
      <xdr:row>96</xdr:row>
      <xdr:rowOff>54430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578922</xdr:colOff>
      <xdr:row>57</xdr:row>
      <xdr:rowOff>21031</xdr:rowOff>
    </xdr:from>
    <xdr:to>
      <xdr:col>68</xdr:col>
      <xdr:colOff>1</xdr:colOff>
      <xdr:row>96</xdr:row>
      <xdr:rowOff>7426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68</xdr:col>
      <xdr:colOff>470065</xdr:colOff>
      <xdr:row>56</xdr:row>
      <xdr:rowOff>81643</xdr:rowOff>
    </xdr:from>
    <xdr:to>
      <xdr:col>79</xdr:col>
      <xdr:colOff>456458</xdr:colOff>
      <xdr:row>96</xdr:row>
      <xdr:rowOff>81644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585107</xdr:colOff>
      <xdr:row>1</xdr:row>
      <xdr:rowOff>149677</xdr:rowOff>
    </xdr:from>
    <xdr:to>
      <xdr:col>56</xdr:col>
      <xdr:colOff>326571</xdr:colOff>
      <xdr:row>47</xdr:row>
      <xdr:rowOff>13607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557893</xdr:colOff>
      <xdr:row>7</xdr:row>
      <xdr:rowOff>136072</xdr:rowOff>
    </xdr:from>
    <xdr:to>
      <xdr:col>67</xdr:col>
      <xdr:colOff>585108</xdr:colOff>
      <xdr:row>46</xdr:row>
      <xdr:rowOff>122466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68</xdr:col>
      <xdr:colOff>449036</xdr:colOff>
      <xdr:row>7</xdr:row>
      <xdr:rowOff>40820</xdr:rowOff>
    </xdr:from>
    <xdr:to>
      <xdr:col>79</xdr:col>
      <xdr:colOff>435429</xdr:colOff>
      <xdr:row>47</xdr:row>
      <xdr:rowOff>40821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0</xdr:colOff>
      <xdr:row>51</xdr:row>
      <xdr:rowOff>0</xdr:rowOff>
    </xdr:from>
    <xdr:to>
      <xdr:col>56</xdr:col>
      <xdr:colOff>347600</xdr:colOff>
      <xdr:row>96</xdr:row>
      <xdr:rowOff>54430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578922</xdr:colOff>
      <xdr:row>57</xdr:row>
      <xdr:rowOff>21031</xdr:rowOff>
    </xdr:from>
    <xdr:to>
      <xdr:col>68</xdr:col>
      <xdr:colOff>1</xdr:colOff>
      <xdr:row>96</xdr:row>
      <xdr:rowOff>7426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68</xdr:col>
      <xdr:colOff>470065</xdr:colOff>
      <xdr:row>56</xdr:row>
      <xdr:rowOff>81643</xdr:rowOff>
    </xdr:from>
    <xdr:to>
      <xdr:col>79</xdr:col>
      <xdr:colOff>456458</xdr:colOff>
      <xdr:row>96</xdr:row>
      <xdr:rowOff>81644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585107</xdr:colOff>
      <xdr:row>1</xdr:row>
      <xdr:rowOff>149677</xdr:rowOff>
    </xdr:from>
    <xdr:to>
      <xdr:col>56</xdr:col>
      <xdr:colOff>326571</xdr:colOff>
      <xdr:row>47</xdr:row>
      <xdr:rowOff>13607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557893</xdr:colOff>
      <xdr:row>7</xdr:row>
      <xdr:rowOff>136072</xdr:rowOff>
    </xdr:from>
    <xdr:to>
      <xdr:col>67</xdr:col>
      <xdr:colOff>585108</xdr:colOff>
      <xdr:row>46</xdr:row>
      <xdr:rowOff>122466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68</xdr:col>
      <xdr:colOff>449036</xdr:colOff>
      <xdr:row>7</xdr:row>
      <xdr:rowOff>40820</xdr:rowOff>
    </xdr:from>
    <xdr:to>
      <xdr:col>79</xdr:col>
      <xdr:colOff>435429</xdr:colOff>
      <xdr:row>47</xdr:row>
      <xdr:rowOff>40821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0</xdr:colOff>
      <xdr:row>51</xdr:row>
      <xdr:rowOff>0</xdr:rowOff>
    </xdr:from>
    <xdr:to>
      <xdr:col>56</xdr:col>
      <xdr:colOff>347600</xdr:colOff>
      <xdr:row>96</xdr:row>
      <xdr:rowOff>54430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578922</xdr:colOff>
      <xdr:row>57</xdr:row>
      <xdr:rowOff>21031</xdr:rowOff>
    </xdr:from>
    <xdr:to>
      <xdr:col>68</xdr:col>
      <xdr:colOff>1</xdr:colOff>
      <xdr:row>96</xdr:row>
      <xdr:rowOff>7426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68</xdr:col>
      <xdr:colOff>470065</xdr:colOff>
      <xdr:row>56</xdr:row>
      <xdr:rowOff>81643</xdr:rowOff>
    </xdr:from>
    <xdr:to>
      <xdr:col>79</xdr:col>
      <xdr:colOff>456458</xdr:colOff>
      <xdr:row>96</xdr:row>
      <xdr:rowOff>81644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585107</xdr:colOff>
      <xdr:row>1</xdr:row>
      <xdr:rowOff>149677</xdr:rowOff>
    </xdr:from>
    <xdr:to>
      <xdr:col>56</xdr:col>
      <xdr:colOff>326571</xdr:colOff>
      <xdr:row>47</xdr:row>
      <xdr:rowOff>13607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557893</xdr:colOff>
      <xdr:row>7</xdr:row>
      <xdr:rowOff>136072</xdr:rowOff>
    </xdr:from>
    <xdr:to>
      <xdr:col>67</xdr:col>
      <xdr:colOff>585108</xdr:colOff>
      <xdr:row>46</xdr:row>
      <xdr:rowOff>122466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68</xdr:col>
      <xdr:colOff>449036</xdr:colOff>
      <xdr:row>7</xdr:row>
      <xdr:rowOff>40820</xdr:rowOff>
    </xdr:from>
    <xdr:to>
      <xdr:col>79</xdr:col>
      <xdr:colOff>435429</xdr:colOff>
      <xdr:row>47</xdr:row>
      <xdr:rowOff>40821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0</xdr:colOff>
      <xdr:row>51</xdr:row>
      <xdr:rowOff>0</xdr:rowOff>
    </xdr:from>
    <xdr:to>
      <xdr:col>56</xdr:col>
      <xdr:colOff>347600</xdr:colOff>
      <xdr:row>96</xdr:row>
      <xdr:rowOff>54430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578922</xdr:colOff>
      <xdr:row>57</xdr:row>
      <xdr:rowOff>21031</xdr:rowOff>
    </xdr:from>
    <xdr:to>
      <xdr:col>68</xdr:col>
      <xdr:colOff>1</xdr:colOff>
      <xdr:row>96</xdr:row>
      <xdr:rowOff>7426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68</xdr:col>
      <xdr:colOff>470065</xdr:colOff>
      <xdr:row>56</xdr:row>
      <xdr:rowOff>81643</xdr:rowOff>
    </xdr:from>
    <xdr:to>
      <xdr:col>79</xdr:col>
      <xdr:colOff>456458</xdr:colOff>
      <xdr:row>96</xdr:row>
      <xdr:rowOff>81644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51</xdr:col>
      <xdr:colOff>190499</xdr:colOff>
      <xdr:row>33</xdr:row>
      <xdr:rowOff>176893</xdr:rowOff>
    </xdr:from>
    <xdr:to>
      <xdr:col>61</xdr:col>
      <xdr:colOff>27215</xdr:colOff>
      <xdr:row>44</xdr:row>
      <xdr:rowOff>87726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598714</xdr:colOff>
      <xdr:row>1</xdr:row>
      <xdr:rowOff>326570</xdr:rowOff>
    </xdr:from>
    <xdr:to>
      <xdr:col>48</xdr:col>
      <xdr:colOff>272143</xdr:colOff>
      <xdr:row>29</xdr:row>
      <xdr:rowOff>108856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0</xdr:colOff>
      <xdr:row>33</xdr:row>
      <xdr:rowOff>0</xdr:rowOff>
    </xdr:from>
    <xdr:to>
      <xdr:col>48</xdr:col>
      <xdr:colOff>285750</xdr:colOff>
      <xdr:row>61</xdr:row>
      <xdr:rowOff>272143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0</xdr:colOff>
      <xdr:row>66</xdr:row>
      <xdr:rowOff>0</xdr:rowOff>
    </xdr:from>
    <xdr:to>
      <xdr:col>48</xdr:col>
      <xdr:colOff>285750</xdr:colOff>
      <xdr:row>96</xdr:row>
      <xdr:rowOff>81643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59</xdr:col>
      <xdr:colOff>0</xdr:colOff>
      <xdr:row>3</xdr:row>
      <xdr:rowOff>0</xdr:rowOff>
    </xdr:from>
    <xdr:to>
      <xdr:col>70</xdr:col>
      <xdr:colOff>285750</xdr:colOff>
      <xdr:row>32</xdr:row>
      <xdr:rowOff>54429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60</xdr:col>
      <xdr:colOff>0</xdr:colOff>
      <xdr:row>45</xdr:row>
      <xdr:rowOff>0</xdr:rowOff>
    </xdr:from>
    <xdr:to>
      <xdr:col>71</xdr:col>
      <xdr:colOff>285750</xdr:colOff>
      <xdr:row>73</xdr:row>
      <xdr:rowOff>108857</xdr:rowOff>
    </xdr:to>
    <xdr:graphicFrame macro="">
      <xdr:nvGraphicFramePr>
        <xdr:cNvPr id="9" name="Grá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40821</xdr:colOff>
      <xdr:row>28</xdr:row>
      <xdr:rowOff>176892</xdr:rowOff>
    </xdr:from>
    <xdr:to>
      <xdr:col>46</xdr:col>
      <xdr:colOff>489858</xdr:colOff>
      <xdr:row>39</xdr:row>
      <xdr:rowOff>87725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598712</xdr:colOff>
      <xdr:row>1</xdr:row>
      <xdr:rowOff>326570</xdr:rowOff>
    </xdr:from>
    <xdr:to>
      <xdr:col>49</xdr:col>
      <xdr:colOff>108856</xdr:colOff>
      <xdr:row>44</xdr:row>
      <xdr:rowOff>54428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390524</xdr:colOff>
      <xdr:row>2</xdr:row>
      <xdr:rowOff>104775</xdr:rowOff>
    </xdr:from>
    <xdr:to>
      <xdr:col>28</xdr:col>
      <xdr:colOff>438150</xdr:colOff>
      <xdr:row>25</xdr:row>
      <xdr:rowOff>28575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28</xdr:row>
      <xdr:rowOff>0</xdr:rowOff>
    </xdr:from>
    <xdr:to>
      <xdr:col>29</xdr:col>
      <xdr:colOff>47626</xdr:colOff>
      <xdr:row>50</xdr:row>
      <xdr:rowOff>133350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57</xdr:row>
      <xdr:rowOff>0</xdr:rowOff>
    </xdr:from>
    <xdr:to>
      <xdr:col>29</xdr:col>
      <xdr:colOff>47626</xdr:colOff>
      <xdr:row>79</xdr:row>
      <xdr:rowOff>133350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83</xdr:row>
      <xdr:rowOff>0</xdr:rowOff>
    </xdr:from>
    <xdr:to>
      <xdr:col>29</xdr:col>
      <xdr:colOff>47626</xdr:colOff>
      <xdr:row>105</xdr:row>
      <xdr:rowOff>133349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161925</xdr:colOff>
      <xdr:row>4</xdr:row>
      <xdr:rowOff>180974</xdr:rowOff>
    </xdr:from>
    <xdr:to>
      <xdr:col>14</xdr:col>
      <xdr:colOff>466725</xdr:colOff>
      <xdr:row>21</xdr:row>
      <xdr:rowOff>95249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irec&#231;&#227;o%20Distribui&#231;&#227;o%20-%20Regi&#227;o%20Sul/Diagramas%20de%20carga/Praia/Diagrama%20de%20carga%20Agosto/DC%2001%20de%20Agosto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irec&#231;&#227;o%20Distribui&#231;&#227;o%20-%20Regi&#227;o%20Sul/Diagramas%20de%20carga/Praia/Diagrama%20de%20carga%20Agosto/DC%2002%20de%20Agost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irec&#231;&#227;o%20Distribui&#231;&#227;o%20-%20Regi&#227;o%20Sul/Diagramas%20de%20carga/Praia/Diagrama%20de%20carga%20Agosto/DC%2003%20de%20Agosto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irec&#231;&#227;o%20Distribui&#231;&#227;o%20-%20Regi&#227;o%20Sul/Diagramas%20de%20carga/Praia/Diagrama%20de%20carga%20Agosto/DC%2004%20de%20Agosto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irec&#231;&#227;o%20Distribui&#231;&#227;o%20-%20Regi&#227;o%20Sul/Diagramas%20de%20carga/Praia/Diagrama%20de%20carga%20Agosto/DC%2005%20de%20Agost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irec&#231;&#227;o%20Distribui&#231;&#227;o%20-%20Regi&#227;o%20Sul/Diagramas%20de%20carga/Praia/Diagrama%20de%20carga%20Agosto/DC%2006%20de%20Agost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Direc&#231;&#227;o%20Distribui&#231;&#227;o%20-%20Regi&#227;o%20Sul/Diagramas%20de%20carga/Praia/Diagrama%20de%20carga%20Agosto/DC%2007%20de%20Agosto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Direc&#231;&#227;o%20Distribui&#231;&#227;o%20-%20Regi&#227;o%20Sul/Diagramas%20de%20carga/Praia/Diagrama%20de%20carga%20Agosto/DC%2008%20de%20Agosto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Direc&#231;&#227;o%20Distribui&#231;&#227;o%20-%20Regi&#227;o%20Sul/Diagramas%20de%20carga/Praia/Diagrama%20de%20carga%20Agosto/DC%2009%20de%20Agosto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irec&#231;&#227;o%20Distribui&#231;&#227;o%20-%20Regi&#227;o%20Sul/Diagramas%20de%20carga/Praia/Diagrama%20de%20carga%20Agosto/DC%2010%20de%20Agosto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irec&#231;&#227;o%20Distribui&#231;&#227;o%20-%20Regi&#227;o%20Sul/Diagramas%20de%20carga/Praia/Diagrama%20de%20carga%20Agosto/DC%2011%20de%20Agost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Direc&#231;&#227;o%20Distribui&#231;&#227;o%20-%20Regi&#227;o%20Sul/Diagramas%20de%20carga/Praia/Diagrama%20de%20carga%20Agosto/DC%2012%20de%20Agost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Direc&#231;&#227;o%20Distribui&#231;&#227;o%20-%20Regi&#227;o%20Sul/Diagramas%20de%20carga/Praia/Diagrama%20de%20carga%20Agosto/DC%2013%20de%20Agost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irec&#231;&#227;o%20Distribui&#231;&#227;o%20-%20Regi&#227;o%20Sul/Diagramas%20de%20carga/Praia/Diagrama%20de%20carga%20Agosto/DC%2014%20de%20Agosto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irec&#231;&#227;o%20Distribui&#231;&#227;o%20-%20Regi&#227;o%20Sul/Diagramas%20de%20carga/Praia/Diagrama%20de%20carga%20Agosto/DC%2015%20de%20Agosto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Direc&#231;&#227;o%20Distribui&#231;&#227;o%20-%20Regi&#227;o%20Sul/Diagramas%20de%20carga/Praia/Diagrama%20de%20carga%20Agosto/DC%2016%20de%20Agosto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Direc&#231;&#227;o%20Distribui&#231;&#227;o%20-%20Regi&#227;o%20Sul/Diagramas%20de%20carga/Praia/Diagrama%20de%20carga%20Agosto/DC%2017%20de%20Agosto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Direc&#231;&#227;o%20Distribui&#231;&#227;o%20-%20Regi&#227;o%20Sul/Diagramas%20de%20carga/Praia/Diagrama%20de%20carga%20Agosto/DC%2018%20de%20Agosto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Direc&#231;&#227;o%20Distribui&#231;&#227;o%20-%20Regi&#227;o%20Sul/Diagramas%20de%20carga/Praia/Diagrama%20de%20carga%20Agosto/DC%2019%20de%20Agosto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Direc&#231;&#227;o%20Distribui&#231;&#227;o%20-%20Regi&#227;o%20Sul/Diagramas%20de%20carga/Praia/Diagrama%20de%20carga%20Agosto/DC%2020%20de%20Agosto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irec&#231;&#227;o%20Distribui&#231;&#227;o%20-%20Regi&#227;o%20Sul/Diagramas%20de%20carga/Praia/Diagrama%20de%20carga%20Agosto/DC%2021%20de%20Agosto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irec&#231;&#227;o%20Distribui&#231;&#227;o%20-%20Regi&#227;o%20Sul/Diagramas%20de%20carga/Praia/Diagrama%20de%20carga%20Agosto/DC%2022%20de%20Agosto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Direc&#231;&#227;o%20Distribui&#231;&#227;o%20-%20Regi&#227;o%20Sul/Diagramas%20de%20carga/Praia/Diagrama%20de%20carga%20Agosto/DC%2023%20de%20Agosto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irec&#231;&#227;o%20Distribui&#231;&#227;o%20-%20Regi&#227;o%20Sul/Diagramas%20de%20carga/Praia/Diagrama%20de%20carga%20Agosto/DC%2024%20de%20Agosto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Direc&#231;&#227;o%20Distribui&#231;&#227;o%20-%20Regi&#227;o%20Sul/Diagramas%20de%20carga/Praia/Diagrama%20de%20carga%20Agosto/DC%2025%20de%20Agosto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Direc&#231;&#227;o%20Distribui&#231;&#227;o%20-%20Regi&#227;o%20Sul/Diagramas%20de%20carga/Praia/Diagrama%20de%20carga%20Agosto/DC%2026%20de%20Agosto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Direc&#231;&#227;o%20Distribui&#231;&#227;o%20-%20Regi&#227;o%20Sul/Diagramas%20de%20carga/Praia/Diagrama%20de%20carga%20Agosto/DC%2027%20de%20Agosto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Direc&#231;&#227;o%20Distribui&#231;&#227;o%20-%20Regi&#227;o%20Sul/Diagramas%20de%20carga/Praia/Diagrama%20de%20carga%20Agosto/DC%2028%20de%20Agosto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Direc&#231;&#227;o%20Distribui&#231;&#227;o%20-%20Regi&#227;o%20Sul/Diagramas%20de%20carga/Praia/Diagrama%20de%20carga%20Agosto/DC%2029%20de%20Agosto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Direc&#231;&#227;o%20Distribui&#231;&#227;o%20-%20Regi&#227;o%20Sul/Diagramas%20de%20carga/Praia/Diagrama%20de%20carga%20Agosto/DC%2030%20de%20Agosto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Direc&#231;&#227;o%20Distribui&#231;&#227;o%20-%20Regi&#227;o%20Sul/Diagramas%20de%20carga/Praia/Diagrama%20de%20carga%20Agosto/DC%2031%20de%20Agosto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lliotcohen/Desktop/dados/DC_semanal_(para_cons_comb.)-Prov&#173;-_04_a_10_de_%20Julho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NIDADE%20DE%20PRODU&#199;&#195;O/PRODU&#199;&#195;O%202011/Diagramas%20de%20cargas%202011/Diagrama%20de%20carga%20Junho/DC%2027%20Junho%20201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NIDADE%20DE%20PRODU&#199;&#195;O/PRODU&#199;&#195;O%202011/Diagramas%20de%20cargas%202011/Diagrama%20de%20carga%20Junho/DC%2028%20Junho%20201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NIDADE%20DE%20PRODU&#199;&#195;O/PRODU&#199;&#195;O%202011/Diagramas%20de%20cargas%202011/Diagrama%20de%20carga%20Junho/DC%2029%20Junho%20201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NIDADE%20DE%20PRODU&#199;&#195;O/PRODU&#199;&#195;O%202011/Diagramas%20de%20cargas%202011/Diagrama%20de%20carga%20Junho/DC%2030%20Junho%202011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NIDADE%20DE%20PRODU&#199;&#195;O/PRODU&#199;&#195;O%202011/Diagramas%20de%20cargas%202011/Diagrama%20de%20carga%20Julho/DC%2001%20Julho%20201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NIDADE%20DE%20PRODU&#199;&#195;O/PRODU&#199;&#195;O%202011/Diagramas%20de%20cargas%202011/Diagrama%20de%20carga%20Julho/DC%2002%20Julho%202011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NIDADE%20DE%20PRODU&#199;&#195;O/PRODU&#199;&#195;O%202011/Diagramas%20de%20cargas%202011/Diagrama%20de%20carga%20Julho/DC%2003%20Julho%202011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T Gamboa"/>
      <sheetName val="MT Palmarejo"/>
      <sheetName val="DC e perdas transf+MT "/>
    </sheetNames>
    <sheetDataSet>
      <sheetData sheetId="0" refreshError="1"/>
      <sheetData sheetId="1" refreshError="1"/>
      <sheetData sheetId="2" refreshError="1">
        <row r="5">
          <cell r="J5">
            <v>16000</v>
          </cell>
        </row>
        <row r="6">
          <cell r="J6">
            <v>15700</v>
          </cell>
        </row>
        <row r="7">
          <cell r="J7">
            <v>15200</v>
          </cell>
        </row>
        <row r="8">
          <cell r="J8">
            <v>15100</v>
          </cell>
        </row>
        <row r="9">
          <cell r="J9">
            <v>15000</v>
          </cell>
        </row>
        <row r="10">
          <cell r="J10">
            <v>14900</v>
          </cell>
        </row>
        <row r="11">
          <cell r="J11">
            <v>14500</v>
          </cell>
        </row>
        <row r="12">
          <cell r="J12">
            <v>15100</v>
          </cell>
        </row>
        <row r="13">
          <cell r="J13">
            <v>16600</v>
          </cell>
        </row>
        <row r="14">
          <cell r="J14">
            <v>17000</v>
          </cell>
        </row>
        <row r="15">
          <cell r="J15">
            <v>17400</v>
          </cell>
        </row>
        <row r="16">
          <cell r="J16">
            <v>19000</v>
          </cell>
        </row>
        <row r="17">
          <cell r="J17">
            <v>18200</v>
          </cell>
        </row>
        <row r="18">
          <cell r="J18">
            <v>17900</v>
          </cell>
        </row>
        <row r="19">
          <cell r="J19">
            <v>17400</v>
          </cell>
        </row>
        <row r="20">
          <cell r="J20">
            <v>17000</v>
          </cell>
        </row>
        <row r="21">
          <cell r="J21">
            <v>16900</v>
          </cell>
        </row>
        <row r="22">
          <cell r="J22">
            <v>16900</v>
          </cell>
        </row>
        <row r="23">
          <cell r="J23">
            <v>17700</v>
          </cell>
        </row>
        <row r="24">
          <cell r="J24">
            <v>21000</v>
          </cell>
        </row>
        <row r="25">
          <cell r="J25">
            <v>21100</v>
          </cell>
        </row>
        <row r="26">
          <cell r="J26">
            <v>19800</v>
          </cell>
        </row>
        <row r="27">
          <cell r="J27">
            <v>18500</v>
          </cell>
        </row>
        <row r="28">
          <cell r="J28">
            <v>17300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MT Gamboa"/>
      <sheetName val="MT Palmarejo"/>
      <sheetName val="DC e perdas transf+MT "/>
    </sheetNames>
    <sheetDataSet>
      <sheetData sheetId="0" refreshError="1"/>
      <sheetData sheetId="1" refreshError="1"/>
      <sheetData sheetId="2" refreshError="1">
        <row r="5">
          <cell r="J5">
            <v>16000</v>
          </cell>
        </row>
        <row r="6">
          <cell r="J6">
            <v>15300</v>
          </cell>
        </row>
        <row r="7">
          <cell r="J7">
            <v>14900</v>
          </cell>
        </row>
        <row r="8">
          <cell r="J8">
            <v>14800</v>
          </cell>
        </row>
        <row r="9">
          <cell r="J9">
            <v>14600</v>
          </cell>
        </row>
        <row r="10">
          <cell r="J10">
            <v>15100</v>
          </cell>
        </row>
        <row r="11">
          <cell r="J11">
            <v>15500</v>
          </cell>
        </row>
        <row r="12">
          <cell r="J12">
            <v>18900</v>
          </cell>
        </row>
        <row r="13">
          <cell r="J13">
            <v>22900</v>
          </cell>
        </row>
        <row r="14">
          <cell r="J14">
            <v>23700</v>
          </cell>
        </row>
        <row r="15">
          <cell r="J15">
            <v>24000</v>
          </cell>
        </row>
        <row r="16">
          <cell r="J16">
            <v>24400</v>
          </cell>
        </row>
        <row r="17">
          <cell r="J17">
            <v>23700</v>
          </cell>
        </row>
        <row r="18">
          <cell r="J18">
            <v>23700</v>
          </cell>
        </row>
        <row r="19">
          <cell r="J19">
            <v>24100</v>
          </cell>
        </row>
        <row r="20">
          <cell r="J20">
            <v>23400</v>
          </cell>
        </row>
        <row r="21">
          <cell r="J21">
            <v>22300</v>
          </cell>
        </row>
        <row r="22">
          <cell r="J22">
            <v>20100</v>
          </cell>
        </row>
        <row r="23">
          <cell r="J23">
            <v>20100</v>
          </cell>
        </row>
        <row r="24">
          <cell r="J24">
            <v>22600</v>
          </cell>
        </row>
        <row r="25">
          <cell r="J25">
            <v>22400</v>
          </cell>
        </row>
        <row r="26">
          <cell r="J26">
            <v>21600</v>
          </cell>
        </row>
        <row r="27">
          <cell r="J27">
            <v>19800</v>
          </cell>
        </row>
        <row r="28">
          <cell r="J28">
            <v>17900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MT Gamboa"/>
      <sheetName val="MT Palmarejo"/>
      <sheetName val="DC e perdas transf+MT "/>
    </sheetNames>
    <sheetDataSet>
      <sheetData sheetId="0" refreshError="1"/>
      <sheetData sheetId="1" refreshError="1"/>
      <sheetData sheetId="2" refreshError="1">
        <row r="5">
          <cell r="J5">
            <v>16600</v>
          </cell>
        </row>
        <row r="6">
          <cell r="J6">
            <v>15500</v>
          </cell>
        </row>
        <row r="7">
          <cell r="J7">
            <v>15200</v>
          </cell>
        </row>
        <row r="8">
          <cell r="J8">
            <v>15100</v>
          </cell>
        </row>
        <row r="9">
          <cell r="J9">
            <v>15000</v>
          </cell>
        </row>
        <row r="10">
          <cell r="J10">
            <v>15200</v>
          </cell>
        </row>
        <row r="11">
          <cell r="J11">
            <v>15800</v>
          </cell>
        </row>
        <row r="12">
          <cell r="J12">
            <v>18500</v>
          </cell>
        </row>
        <row r="13">
          <cell r="J13">
            <v>21700</v>
          </cell>
        </row>
        <row r="14">
          <cell r="J14">
            <v>23300</v>
          </cell>
        </row>
        <row r="15">
          <cell r="J15">
            <v>21800</v>
          </cell>
        </row>
        <row r="16">
          <cell r="J16">
            <v>18600</v>
          </cell>
        </row>
        <row r="17">
          <cell r="J17">
            <v>19400</v>
          </cell>
        </row>
        <row r="18">
          <cell r="J18">
            <v>17200</v>
          </cell>
        </row>
        <row r="19">
          <cell r="J19">
            <v>22700</v>
          </cell>
        </row>
        <row r="20">
          <cell r="J20">
            <v>21600</v>
          </cell>
        </row>
        <row r="21">
          <cell r="J21">
            <v>19200</v>
          </cell>
        </row>
        <row r="22">
          <cell r="J22">
            <v>20200</v>
          </cell>
        </row>
        <row r="23">
          <cell r="J23">
            <v>19700</v>
          </cell>
        </row>
        <row r="24">
          <cell r="J24">
            <v>22500</v>
          </cell>
        </row>
        <row r="25">
          <cell r="J25">
            <v>22200</v>
          </cell>
        </row>
        <row r="26">
          <cell r="J26">
            <v>17800</v>
          </cell>
        </row>
        <row r="27">
          <cell r="J27">
            <v>17000</v>
          </cell>
        </row>
        <row r="28">
          <cell r="J28">
            <v>16500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MT Gamboa"/>
      <sheetName val="MT Palmarejo"/>
      <sheetName val="DC e perdas transf+MT "/>
    </sheetNames>
    <sheetDataSet>
      <sheetData sheetId="0" refreshError="1"/>
      <sheetData sheetId="1" refreshError="1"/>
      <sheetData sheetId="2" refreshError="1">
        <row r="5">
          <cell r="J5">
            <v>16400</v>
          </cell>
        </row>
        <row r="6">
          <cell r="J6">
            <v>15700</v>
          </cell>
        </row>
        <row r="7">
          <cell r="J7">
            <v>15500</v>
          </cell>
        </row>
        <row r="8">
          <cell r="J8">
            <v>15300</v>
          </cell>
        </row>
        <row r="9">
          <cell r="J9">
            <v>15200</v>
          </cell>
        </row>
        <row r="10">
          <cell r="J10">
            <v>15600</v>
          </cell>
        </row>
        <row r="11">
          <cell r="J11">
            <v>16200</v>
          </cell>
        </row>
        <row r="12">
          <cell r="J12">
            <v>16200</v>
          </cell>
        </row>
        <row r="13">
          <cell r="J13">
            <v>19000</v>
          </cell>
        </row>
        <row r="14">
          <cell r="J14">
            <v>19700</v>
          </cell>
        </row>
        <row r="15">
          <cell r="J15">
            <v>19800</v>
          </cell>
        </row>
        <row r="16">
          <cell r="J16">
            <v>20500</v>
          </cell>
        </row>
        <row r="17">
          <cell r="J17">
            <v>22700</v>
          </cell>
        </row>
        <row r="18">
          <cell r="J18">
            <v>22200</v>
          </cell>
        </row>
        <row r="19">
          <cell r="J19">
            <v>22700</v>
          </cell>
        </row>
        <row r="20">
          <cell r="J20">
            <v>22500</v>
          </cell>
        </row>
        <row r="21">
          <cell r="J21">
            <v>21200</v>
          </cell>
        </row>
        <row r="22">
          <cell r="J22">
            <v>20000</v>
          </cell>
        </row>
        <row r="23">
          <cell r="J23">
            <v>20100</v>
          </cell>
        </row>
        <row r="24">
          <cell r="J24">
            <v>22600</v>
          </cell>
        </row>
        <row r="25">
          <cell r="J25">
            <v>22300</v>
          </cell>
        </row>
        <row r="26">
          <cell r="J26">
            <v>21400</v>
          </cell>
        </row>
        <row r="27">
          <cell r="J27">
            <v>18700</v>
          </cell>
        </row>
        <row r="28">
          <cell r="J28">
            <v>16600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MT Gamboa"/>
      <sheetName val="MT Palmarejo"/>
      <sheetName val="DC e perdas transf+MT "/>
    </sheetNames>
    <sheetDataSet>
      <sheetData sheetId="0" refreshError="1"/>
      <sheetData sheetId="1" refreshError="1"/>
      <sheetData sheetId="2" refreshError="1">
        <row r="5">
          <cell r="J5">
            <v>16900</v>
          </cell>
        </row>
        <row r="6">
          <cell r="J6">
            <v>10800</v>
          </cell>
        </row>
        <row r="7">
          <cell r="J7">
            <v>14000</v>
          </cell>
        </row>
        <row r="8">
          <cell r="J8">
            <v>14500</v>
          </cell>
        </row>
        <row r="9">
          <cell r="J9">
            <v>0</v>
          </cell>
        </row>
        <row r="10">
          <cell r="J10">
            <v>1100</v>
          </cell>
        </row>
        <row r="11">
          <cell r="J11">
            <v>2200</v>
          </cell>
        </row>
        <row r="12">
          <cell r="J12">
            <v>2100</v>
          </cell>
        </row>
        <row r="13">
          <cell r="J13">
            <v>15600</v>
          </cell>
        </row>
        <row r="14">
          <cell r="J14">
            <v>18900</v>
          </cell>
        </row>
        <row r="15">
          <cell r="J15">
            <v>20200</v>
          </cell>
        </row>
        <row r="16">
          <cell r="J16">
            <v>19500</v>
          </cell>
        </row>
        <row r="17">
          <cell r="J17">
            <v>19400</v>
          </cell>
        </row>
        <row r="18">
          <cell r="J18">
            <v>19700</v>
          </cell>
        </row>
        <row r="19">
          <cell r="J19">
            <v>20800</v>
          </cell>
        </row>
        <row r="20">
          <cell r="J20">
            <v>20700</v>
          </cell>
        </row>
        <row r="21">
          <cell r="J21">
            <v>18700</v>
          </cell>
        </row>
        <row r="22">
          <cell r="J22">
            <v>17700</v>
          </cell>
        </row>
        <row r="23">
          <cell r="J23">
            <v>17400</v>
          </cell>
        </row>
        <row r="24">
          <cell r="J24">
            <v>21300</v>
          </cell>
        </row>
        <row r="25">
          <cell r="J25">
            <v>20900</v>
          </cell>
        </row>
        <row r="26">
          <cell r="J26">
            <v>19800</v>
          </cell>
        </row>
        <row r="27">
          <cell r="J27">
            <v>19700</v>
          </cell>
        </row>
        <row r="28">
          <cell r="J28">
            <v>15200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MT Gamboa"/>
      <sheetName val="MT Palmarejo"/>
      <sheetName val="DC e perdas transf+MT "/>
    </sheetNames>
    <sheetDataSet>
      <sheetData sheetId="0" refreshError="1"/>
      <sheetData sheetId="1" refreshError="1"/>
      <sheetData sheetId="2" refreshError="1">
        <row r="5">
          <cell r="J5">
            <v>14700</v>
          </cell>
        </row>
        <row r="6">
          <cell r="J6">
            <v>14300</v>
          </cell>
        </row>
        <row r="7">
          <cell r="J7">
            <v>14200</v>
          </cell>
        </row>
        <row r="8">
          <cell r="J8">
            <v>14000</v>
          </cell>
        </row>
        <row r="9">
          <cell r="J9">
            <v>13600</v>
          </cell>
        </row>
        <row r="10">
          <cell r="J10">
            <v>14200</v>
          </cell>
        </row>
        <row r="11">
          <cell r="J11">
            <v>14700</v>
          </cell>
        </row>
        <row r="12">
          <cell r="J12">
            <v>19100</v>
          </cell>
        </row>
        <row r="13">
          <cell r="J13">
            <v>19000</v>
          </cell>
        </row>
        <row r="14">
          <cell r="J14">
            <v>20200</v>
          </cell>
        </row>
        <row r="15">
          <cell r="J15">
            <v>0</v>
          </cell>
        </row>
        <row r="16">
          <cell r="J16">
            <v>2800</v>
          </cell>
        </row>
        <row r="17">
          <cell r="J17">
            <v>13900</v>
          </cell>
        </row>
        <row r="18">
          <cell r="J18">
            <v>16400</v>
          </cell>
        </row>
        <row r="19">
          <cell r="J19">
            <v>19600</v>
          </cell>
        </row>
        <row r="20">
          <cell r="J20">
            <v>21900</v>
          </cell>
        </row>
        <row r="21">
          <cell r="J21">
            <v>22300</v>
          </cell>
        </row>
        <row r="22">
          <cell r="J22">
            <v>21100</v>
          </cell>
        </row>
        <row r="23">
          <cell r="J23">
            <v>22100</v>
          </cell>
        </row>
        <row r="24">
          <cell r="J24">
            <v>22400</v>
          </cell>
        </row>
        <row r="25">
          <cell r="J25">
            <v>21800</v>
          </cell>
        </row>
        <row r="26">
          <cell r="J26">
            <v>20600</v>
          </cell>
        </row>
        <row r="27">
          <cell r="J27">
            <v>18600</v>
          </cell>
        </row>
        <row r="28">
          <cell r="J28">
            <v>17100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MT Gamboa"/>
      <sheetName val="MT Palmarejo"/>
      <sheetName val="DC e perdas transf+MT "/>
    </sheetNames>
    <sheetDataSet>
      <sheetData sheetId="0" refreshError="1"/>
      <sheetData sheetId="1" refreshError="1"/>
      <sheetData sheetId="2" refreshError="1">
        <row r="5">
          <cell r="J5">
            <v>16100</v>
          </cell>
        </row>
        <row r="6">
          <cell r="J6">
            <v>14800</v>
          </cell>
        </row>
        <row r="7">
          <cell r="J7">
            <v>14500</v>
          </cell>
        </row>
        <row r="8">
          <cell r="J8">
            <v>14300</v>
          </cell>
        </row>
        <row r="9">
          <cell r="J9">
            <v>14200</v>
          </cell>
        </row>
        <row r="10">
          <cell r="J10">
            <v>14200</v>
          </cell>
        </row>
        <row r="11">
          <cell r="J11">
            <v>14200</v>
          </cell>
        </row>
        <row r="12">
          <cell r="J12">
            <v>16200</v>
          </cell>
        </row>
        <row r="13">
          <cell r="J13">
            <v>18400</v>
          </cell>
        </row>
        <row r="14">
          <cell r="J14">
            <v>18400</v>
          </cell>
        </row>
        <row r="15">
          <cell r="J15">
            <v>18500</v>
          </cell>
        </row>
        <row r="16">
          <cell r="J16">
            <v>19100</v>
          </cell>
        </row>
        <row r="17">
          <cell r="J17">
            <v>20800</v>
          </cell>
        </row>
        <row r="18">
          <cell r="J18">
            <v>18500</v>
          </cell>
        </row>
        <row r="19">
          <cell r="J19">
            <v>18300</v>
          </cell>
        </row>
        <row r="20">
          <cell r="J20">
            <v>17500</v>
          </cell>
        </row>
        <row r="21">
          <cell r="J21">
            <v>17500</v>
          </cell>
        </row>
        <row r="22">
          <cell r="J22">
            <v>17100</v>
          </cell>
        </row>
        <row r="23">
          <cell r="J23">
            <v>17800</v>
          </cell>
        </row>
        <row r="24">
          <cell r="J24">
            <v>21000</v>
          </cell>
        </row>
        <row r="25">
          <cell r="J25">
            <v>20900</v>
          </cell>
        </row>
        <row r="26">
          <cell r="J26">
            <v>20100</v>
          </cell>
        </row>
        <row r="27">
          <cell r="J27">
            <v>18500</v>
          </cell>
        </row>
        <row r="28">
          <cell r="J28">
            <v>17300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MT Gamboa"/>
      <sheetName val="MT Palmarejo"/>
      <sheetName val="DC e perdas transf+MT "/>
    </sheetNames>
    <sheetDataSet>
      <sheetData sheetId="0" refreshError="1"/>
      <sheetData sheetId="1" refreshError="1"/>
      <sheetData sheetId="2" refreshError="1">
        <row r="5">
          <cell r="J5">
            <v>15200</v>
          </cell>
        </row>
        <row r="6">
          <cell r="J6">
            <v>14400</v>
          </cell>
        </row>
        <row r="7">
          <cell r="J7">
            <v>14200</v>
          </cell>
        </row>
        <row r="8">
          <cell r="J8">
            <v>13900</v>
          </cell>
        </row>
        <row r="9">
          <cell r="J9">
            <v>14200</v>
          </cell>
        </row>
        <row r="10">
          <cell r="J10">
            <v>14200</v>
          </cell>
        </row>
        <row r="11">
          <cell r="J11">
            <v>15000</v>
          </cell>
        </row>
        <row r="12">
          <cell r="J12">
            <v>18200</v>
          </cell>
        </row>
        <row r="13">
          <cell r="J13">
            <v>21800</v>
          </cell>
        </row>
        <row r="14">
          <cell r="J14">
            <v>23200</v>
          </cell>
        </row>
        <row r="15">
          <cell r="J15">
            <v>23200</v>
          </cell>
        </row>
        <row r="16">
          <cell r="J16">
            <v>23200</v>
          </cell>
        </row>
        <row r="17">
          <cell r="J17">
            <v>22200</v>
          </cell>
        </row>
        <row r="18">
          <cell r="J18">
            <v>22700</v>
          </cell>
        </row>
        <row r="19">
          <cell r="J19">
            <v>22600</v>
          </cell>
        </row>
        <row r="20">
          <cell r="J20">
            <v>22100</v>
          </cell>
        </row>
        <row r="21">
          <cell r="J21">
            <v>21200</v>
          </cell>
        </row>
        <row r="22">
          <cell r="J22">
            <v>18700</v>
          </cell>
        </row>
        <row r="23">
          <cell r="J23">
            <v>19900</v>
          </cell>
        </row>
        <row r="24">
          <cell r="J24">
            <v>22200</v>
          </cell>
        </row>
        <row r="25">
          <cell r="J25">
            <v>21900</v>
          </cell>
        </row>
        <row r="26">
          <cell r="J26">
            <v>20800</v>
          </cell>
        </row>
        <row r="27">
          <cell r="J27">
            <v>18600</v>
          </cell>
        </row>
        <row r="28">
          <cell r="J28">
            <v>17100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MT Gamboa"/>
      <sheetName val="MT Palmarejo"/>
      <sheetName val="DC e perdas transf+MT "/>
    </sheetNames>
    <sheetDataSet>
      <sheetData sheetId="0" refreshError="1"/>
      <sheetData sheetId="1" refreshError="1"/>
      <sheetData sheetId="2" refreshError="1">
        <row r="5">
          <cell r="J5">
            <v>15200</v>
          </cell>
        </row>
        <row r="6">
          <cell r="J6">
            <v>14400</v>
          </cell>
        </row>
        <row r="7">
          <cell r="J7">
            <v>14200</v>
          </cell>
        </row>
        <row r="8">
          <cell r="J8">
            <v>13900</v>
          </cell>
        </row>
        <row r="9">
          <cell r="J9">
            <v>14200</v>
          </cell>
        </row>
        <row r="10">
          <cell r="J10">
            <v>14200</v>
          </cell>
        </row>
        <row r="11">
          <cell r="J11">
            <v>15000</v>
          </cell>
        </row>
        <row r="12">
          <cell r="J12">
            <v>18200</v>
          </cell>
        </row>
        <row r="13">
          <cell r="J13">
            <v>21800</v>
          </cell>
        </row>
        <row r="14">
          <cell r="J14">
            <v>23200</v>
          </cell>
        </row>
        <row r="15">
          <cell r="J15">
            <v>23200</v>
          </cell>
        </row>
        <row r="16">
          <cell r="J16">
            <v>23200</v>
          </cell>
        </row>
        <row r="17">
          <cell r="J17">
            <v>22200</v>
          </cell>
        </row>
        <row r="18">
          <cell r="J18">
            <v>22700</v>
          </cell>
        </row>
        <row r="19">
          <cell r="J19">
            <v>22600</v>
          </cell>
        </row>
        <row r="20">
          <cell r="J20">
            <v>22100</v>
          </cell>
        </row>
        <row r="21">
          <cell r="J21">
            <v>21200</v>
          </cell>
        </row>
        <row r="22">
          <cell r="J22">
            <v>18700</v>
          </cell>
        </row>
        <row r="23">
          <cell r="J23">
            <v>19900</v>
          </cell>
        </row>
        <row r="24">
          <cell r="J24">
            <v>22200</v>
          </cell>
        </row>
        <row r="25">
          <cell r="J25">
            <v>21900</v>
          </cell>
        </row>
        <row r="26">
          <cell r="J26">
            <v>20800</v>
          </cell>
        </row>
        <row r="27">
          <cell r="J27">
            <v>18600</v>
          </cell>
        </row>
        <row r="28">
          <cell r="J28">
            <v>17100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MT Gamboa"/>
      <sheetName val="MT Palmarejo"/>
      <sheetName val="DC e perdas transf+MT "/>
    </sheetNames>
    <sheetDataSet>
      <sheetData sheetId="0" refreshError="1"/>
      <sheetData sheetId="1" refreshError="1"/>
      <sheetData sheetId="2" refreshError="1">
        <row r="5">
          <cell r="J5">
            <v>15500</v>
          </cell>
        </row>
        <row r="6">
          <cell r="J6">
            <v>14700</v>
          </cell>
        </row>
        <row r="7">
          <cell r="J7">
            <v>14500</v>
          </cell>
        </row>
        <row r="8">
          <cell r="J8">
            <v>14200</v>
          </cell>
        </row>
        <row r="9">
          <cell r="J9">
            <v>14200</v>
          </cell>
        </row>
        <row r="10">
          <cell r="J10">
            <v>14300</v>
          </cell>
        </row>
        <row r="11">
          <cell r="J11">
            <v>14900</v>
          </cell>
        </row>
        <row r="12">
          <cell r="J12">
            <v>18500</v>
          </cell>
        </row>
        <row r="13">
          <cell r="J13">
            <v>21700</v>
          </cell>
        </row>
        <row r="14">
          <cell r="J14">
            <v>23400</v>
          </cell>
        </row>
        <row r="15">
          <cell r="J15">
            <v>22300</v>
          </cell>
        </row>
        <row r="16">
          <cell r="J16">
            <v>22300</v>
          </cell>
        </row>
        <row r="17">
          <cell r="J17">
            <v>21800</v>
          </cell>
        </row>
        <row r="18">
          <cell r="J18">
            <v>21600</v>
          </cell>
        </row>
        <row r="19">
          <cell r="J19">
            <v>22500</v>
          </cell>
        </row>
        <row r="20">
          <cell r="J20">
            <v>21600</v>
          </cell>
        </row>
        <row r="21">
          <cell r="J21">
            <v>21200</v>
          </cell>
        </row>
        <row r="22">
          <cell r="J22">
            <v>19700</v>
          </cell>
        </row>
        <row r="23">
          <cell r="J23">
            <v>19100</v>
          </cell>
        </row>
        <row r="24">
          <cell r="J24">
            <v>21800</v>
          </cell>
        </row>
        <row r="25">
          <cell r="J25">
            <v>22000</v>
          </cell>
        </row>
        <row r="26">
          <cell r="J26">
            <v>20400</v>
          </cell>
        </row>
        <row r="27">
          <cell r="J27">
            <v>17400</v>
          </cell>
        </row>
        <row r="28">
          <cell r="J28">
            <v>16600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MT Gamboa"/>
      <sheetName val="MT Palmarejo"/>
      <sheetName val="DC e perdas transf+MT "/>
    </sheetNames>
    <sheetDataSet>
      <sheetData sheetId="0" refreshError="1"/>
      <sheetData sheetId="1" refreshError="1"/>
      <sheetData sheetId="2" refreshError="1">
        <row r="5">
          <cell r="J5">
            <v>15200</v>
          </cell>
        </row>
        <row r="6">
          <cell r="J6">
            <v>14500</v>
          </cell>
        </row>
        <row r="7">
          <cell r="J7">
            <v>14200</v>
          </cell>
        </row>
        <row r="8">
          <cell r="J8">
            <v>14200</v>
          </cell>
        </row>
        <row r="9">
          <cell r="J9">
            <v>14000</v>
          </cell>
        </row>
        <row r="10">
          <cell r="J10">
            <v>13700</v>
          </cell>
        </row>
        <row r="11">
          <cell r="J11">
            <v>15200</v>
          </cell>
        </row>
        <row r="12">
          <cell r="J12">
            <v>18800</v>
          </cell>
        </row>
        <row r="13">
          <cell r="J13">
            <v>21000</v>
          </cell>
        </row>
        <row r="14">
          <cell r="J14">
            <v>21600</v>
          </cell>
        </row>
        <row r="15">
          <cell r="J15">
            <v>22100</v>
          </cell>
        </row>
        <row r="16">
          <cell r="J16">
            <v>22400</v>
          </cell>
        </row>
        <row r="17">
          <cell r="J17">
            <v>22300</v>
          </cell>
        </row>
        <row r="18">
          <cell r="J18">
            <v>20800</v>
          </cell>
        </row>
        <row r="19">
          <cell r="J19">
            <v>21700</v>
          </cell>
        </row>
        <row r="20">
          <cell r="J20">
            <v>21500</v>
          </cell>
        </row>
        <row r="21">
          <cell r="J21">
            <v>20100</v>
          </cell>
        </row>
        <row r="22">
          <cell r="J22">
            <v>18900</v>
          </cell>
        </row>
        <row r="23">
          <cell r="J23">
            <v>20000</v>
          </cell>
        </row>
        <row r="24">
          <cell r="J24">
            <v>22600</v>
          </cell>
        </row>
        <row r="25">
          <cell r="J25">
            <v>22000</v>
          </cell>
        </row>
        <row r="26">
          <cell r="J26">
            <v>20300</v>
          </cell>
        </row>
        <row r="27">
          <cell r="J27">
            <v>18800</v>
          </cell>
        </row>
        <row r="28">
          <cell r="J28">
            <v>16900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MT Gamboa"/>
      <sheetName val="MT Palmarejo"/>
      <sheetName val="DC e perdas transf+MT "/>
    </sheetNames>
    <sheetDataSet>
      <sheetData sheetId="0" refreshError="1"/>
      <sheetData sheetId="1" refreshError="1"/>
      <sheetData sheetId="2" refreshError="1">
        <row r="5">
          <cell r="J5">
            <v>15600</v>
          </cell>
        </row>
        <row r="6">
          <cell r="J6">
            <v>15100</v>
          </cell>
        </row>
        <row r="7">
          <cell r="J7">
            <v>14400</v>
          </cell>
        </row>
        <row r="8">
          <cell r="J8">
            <v>14300</v>
          </cell>
        </row>
        <row r="9">
          <cell r="J9">
            <v>14300</v>
          </cell>
        </row>
        <row r="10">
          <cell r="J10">
            <v>14500</v>
          </cell>
        </row>
        <row r="11">
          <cell r="J11">
            <v>15100</v>
          </cell>
        </row>
        <row r="12">
          <cell r="J12">
            <v>18200</v>
          </cell>
        </row>
        <row r="13">
          <cell r="J13">
            <v>22000</v>
          </cell>
        </row>
        <row r="14">
          <cell r="J14">
            <v>23100</v>
          </cell>
        </row>
        <row r="15">
          <cell r="J15">
            <v>23400</v>
          </cell>
        </row>
        <row r="16">
          <cell r="J16">
            <v>12700</v>
          </cell>
        </row>
        <row r="17">
          <cell r="J17">
            <v>13700</v>
          </cell>
        </row>
        <row r="18">
          <cell r="J18">
            <v>13700</v>
          </cell>
        </row>
        <row r="19">
          <cell r="J19">
            <v>15700</v>
          </cell>
        </row>
        <row r="20">
          <cell r="J20">
            <v>16500</v>
          </cell>
        </row>
        <row r="21">
          <cell r="J21">
            <v>16100</v>
          </cell>
        </row>
        <row r="22">
          <cell r="J22">
            <v>14900</v>
          </cell>
        </row>
        <row r="23">
          <cell r="J23">
            <v>20800</v>
          </cell>
        </row>
        <row r="24">
          <cell r="J24">
            <v>23100</v>
          </cell>
        </row>
        <row r="25">
          <cell r="J25">
            <v>22300</v>
          </cell>
        </row>
        <row r="26">
          <cell r="J26">
            <v>21100</v>
          </cell>
        </row>
        <row r="27">
          <cell r="J27">
            <v>19100</v>
          </cell>
        </row>
        <row r="28">
          <cell r="J28">
            <v>17000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MT Gamboa"/>
      <sheetName val="MT Palmarejo"/>
      <sheetName val="DC e perdas transf+MT "/>
    </sheetNames>
    <sheetDataSet>
      <sheetData sheetId="0" refreshError="1"/>
      <sheetData sheetId="1" refreshError="1"/>
      <sheetData sheetId="2" refreshError="1">
        <row r="5">
          <cell r="J5">
            <v>15400</v>
          </cell>
        </row>
        <row r="6">
          <cell r="J6">
            <v>15100</v>
          </cell>
        </row>
        <row r="7">
          <cell r="J7">
            <v>14400</v>
          </cell>
        </row>
        <row r="8">
          <cell r="J8">
            <v>14800</v>
          </cell>
        </row>
        <row r="9">
          <cell r="J9">
            <v>14700</v>
          </cell>
        </row>
        <row r="10">
          <cell r="J10">
            <v>15200</v>
          </cell>
        </row>
        <row r="11">
          <cell r="J11">
            <v>15200</v>
          </cell>
        </row>
        <row r="12">
          <cell r="J12">
            <v>17600</v>
          </cell>
        </row>
        <row r="13">
          <cell r="J13">
            <v>22600</v>
          </cell>
        </row>
        <row r="14">
          <cell r="J14">
            <v>22600</v>
          </cell>
        </row>
        <row r="15">
          <cell r="J15">
            <v>23000</v>
          </cell>
        </row>
        <row r="16">
          <cell r="J16">
            <v>22700</v>
          </cell>
        </row>
        <row r="17">
          <cell r="J17">
            <v>21400</v>
          </cell>
        </row>
        <row r="18">
          <cell r="J18">
            <v>21500</v>
          </cell>
        </row>
        <row r="19">
          <cell r="J19">
            <v>21500</v>
          </cell>
        </row>
        <row r="20">
          <cell r="J20">
            <v>20900</v>
          </cell>
        </row>
        <row r="21">
          <cell r="J21">
            <v>2900</v>
          </cell>
        </row>
        <row r="22">
          <cell r="J22">
            <v>0</v>
          </cell>
        </row>
        <row r="23">
          <cell r="J23">
            <v>8000</v>
          </cell>
        </row>
        <row r="24">
          <cell r="J24">
            <v>14500</v>
          </cell>
        </row>
        <row r="25">
          <cell r="J25">
            <v>20200</v>
          </cell>
        </row>
        <row r="26">
          <cell r="J26">
            <v>20900</v>
          </cell>
        </row>
        <row r="27">
          <cell r="J27">
            <v>19400</v>
          </cell>
        </row>
        <row r="28">
          <cell r="J28">
            <v>17900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MT Gamboa"/>
      <sheetName val="MT Palmarejo"/>
      <sheetName val="DC e perdas transf+MT "/>
    </sheetNames>
    <sheetDataSet>
      <sheetData sheetId="0" refreshError="1"/>
      <sheetData sheetId="1" refreshError="1"/>
      <sheetData sheetId="2" refreshError="1">
        <row r="5">
          <cell r="J5">
            <v>16100</v>
          </cell>
        </row>
        <row r="6">
          <cell r="J6">
            <v>15600</v>
          </cell>
        </row>
        <row r="7">
          <cell r="J7">
            <v>15100</v>
          </cell>
        </row>
        <row r="8">
          <cell r="J8">
            <v>14800</v>
          </cell>
        </row>
        <row r="9">
          <cell r="J9">
            <v>14800</v>
          </cell>
        </row>
        <row r="10">
          <cell r="J10">
            <v>14800</v>
          </cell>
        </row>
        <row r="12">
          <cell r="J12">
            <v>16200</v>
          </cell>
        </row>
        <row r="13">
          <cell r="J13">
            <v>17700</v>
          </cell>
        </row>
        <row r="14">
          <cell r="J14">
            <v>17900</v>
          </cell>
        </row>
        <row r="15">
          <cell r="J15">
            <v>18800</v>
          </cell>
        </row>
        <row r="16">
          <cell r="J16">
            <v>19700</v>
          </cell>
        </row>
        <row r="17">
          <cell r="J17">
            <v>18300</v>
          </cell>
        </row>
        <row r="18">
          <cell r="J18">
            <v>17700</v>
          </cell>
        </row>
        <row r="19">
          <cell r="J19">
            <v>17900</v>
          </cell>
        </row>
        <row r="20">
          <cell r="J20">
            <v>17500</v>
          </cell>
        </row>
        <row r="21">
          <cell r="J21">
            <v>17300</v>
          </cell>
        </row>
        <row r="22">
          <cell r="J22">
            <v>17400</v>
          </cell>
        </row>
        <row r="23">
          <cell r="J23">
            <v>18900</v>
          </cell>
        </row>
        <row r="24">
          <cell r="J24">
            <v>21400</v>
          </cell>
        </row>
        <row r="25">
          <cell r="J25">
            <v>21400</v>
          </cell>
        </row>
        <row r="26">
          <cell r="J26">
            <v>20300</v>
          </cell>
        </row>
        <row r="27">
          <cell r="J27">
            <v>18700</v>
          </cell>
        </row>
        <row r="28">
          <cell r="J28">
            <v>17400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T Gamboa"/>
      <sheetName val="MT Palmarejo"/>
      <sheetName val="DC e perdas transf+MT "/>
    </sheetNames>
    <sheetDataSet>
      <sheetData sheetId="0" refreshError="1"/>
      <sheetData sheetId="1" refreshError="1"/>
      <sheetData sheetId="2" refreshError="1">
        <row r="5">
          <cell r="J5">
            <v>16200</v>
          </cell>
        </row>
        <row r="6">
          <cell r="J6">
            <v>15600</v>
          </cell>
        </row>
        <row r="7">
          <cell r="J7">
            <v>15300</v>
          </cell>
        </row>
        <row r="8">
          <cell r="J8">
            <v>15000</v>
          </cell>
        </row>
        <row r="9">
          <cell r="J9">
            <v>15800</v>
          </cell>
        </row>
        <row r="10">
          <cell r="J10">
            <v>11400</v>
          </cell>
        </row>
        <row r="11">
          <cell r="J11">
            <v>11100</v>
          </cell>
        </row>
        <row r="12">
          <cell r="J12">
            <v>10800</v>
          </cell>
        </row>
        <row r="13">
          <cell r="J13">
            <v>9500</v>
          </cell>
        </row>
        <row r="14">
          <cell r="J14">
            <v>10100</v>
          </cell>
        </row>
        <row r="15">
          <cell r="J15">
            <v>9000</v>
          </cell>
        </row>
        <row r="16">
          <cell r="J16">
            <v>9600</v>
          </cell>
        </row>
        <row r="17">
          <cell r="J17">
            <v>11200</v>
          </cell>
        </row>
        <row r="18">
          <cell r="J18">
            <v>11100</v>
          </cell>
        </row>
        <row r="19">
          <cell r="J19">
            <v>13000</v>
          </cell>
        </row>
        <row r="20">
          <cell r="J20">
            <v>14900</v>
          </cell>
        </row>
        <row r="21">
          <cell r="J21">
            <v>16800</v>
          </cell>
        </row>
        <row r="22">
          <cell r="J22">
            <v>17100</v>
          </cell>
        </row>
        <row r="23">
          <cell r="J23">
            <v>18100</v>
          </cell>
        </row>
        <row r="24">
          <cell r="J24">
            <v>20500</v>
          </cell>
        </row>
        <row r="25">
          <cell r="J25">
            <v>20900</v>
          </cell>
        </row>
        <row r="26">
          <cell r="J26">
            <v>20200</v>
          </cell>
        </row>
        <row r="27">
          <cell r="J27">
            <v>18500</v>
          </cell>
        </row>
        <row r="28">
          <cell r="J28">
            <v>17000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T Gamboa"/>
      <sheetName val="MT Palmarejo"/>
      <sheetName val="DC e perdas transf+MT "/>
    </sheetNames>
    <sheetDataSet>
      <sheetData sheetId="0" refreshError="1"/>
      <sheetData sheetId="1" refreshError="1"/>
      <sheetData sheetId="2" refreshError="1">
        <row r="5">
          <cell r="J5">
            <v>14800</v>
          </cell>
        </row>
        <row r="6">
          <cell r="J6">
            <v>15100</v>
          </cell>
        </row>
        <row r="7">
          <cell r="J7">
            <v>14800</v>
          </cell>
        </row>
        <row r="8">
          <cell r="J8">
            <v>15600</v>
          </cell>
        </row>
        <row r="9">
          <cell r="J9">
            <v>14300</v>
          </cell>
        </row>
        <row r="10">
          <cell r="J10">
            <v>14800</v>
          </cell>
        </row>
        <row r="11">
          <cell r="J11">
            <v>15400</v>
          </cell>
        </row>
        <row r="12">
          <cell r="J12">
            <v>18000</v>
          </cell>
        </row>
        <row r="13">
          <cell r="J13">
            <v>13600</v>
          </cell>
        </row>
        <row r="14">
          <cell r="J14">
            <v>5700</v>
          </cell>
        </row>
        <row r="15">
          <cell r="J15">
            <v>6000</v>
          </cell>
        </row>
        <row r="16">
          <cell r="J16">
            <v>9800</v>
          </cell>
        </row>
        <row r="17">
          <cell r="J17">
            <v>10000</v>
          </cell>
        </row>
        <row r="18">
          <cell r="J18">
            <v>12200</v>
          </cell>
        </row>
        <row r="19">
          <cell r="J19">
            <v>15600</v>
          </cell>
        </row>
        <row r="20">
          <cell r="J20">
            <v>17900</v>
          </cell>
        </row>
        <row r="21">
          <cell r="J21">
            <v>18000</v>
          </cell>
        </row>
        <row r="22">
          <cell r="J22">
            <v>19500</v>
          </cell>
        </row>
        <row r="23">
          <cell r="J23">
            <v>20300</v>
          </cell>
        </row>
        <row r="24">
          <cell r="J24">
            <v>900</v>
          </cell>
        </row>
        <row r="25">
          <cell r="J25">
            <v>8000</v>
          </cell>
        </row>
        <row r="26">
          <cell r="J26">
            <v>19500</v>
          </cell>
        </row>
        <row r="27">
          <cell r="J27">
            <v>19400</v>
          </cell>
        </row>
        <row r="28">
          <cell r="J28">
            <v>17600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MT Gamboa"/>
      <sheetName val="MT Palmarejo"/>
      <sheetName val="DC e perdas transf+MT "/>
    </sheetNames>
    <sheetDataSet>
      <sheetData sheetId="0" refreshError="1"/>
      <sheetData sheetId="1" refreshError="1"/>
      <sheetData sheetId="2" refreshError="1">
        <row r="5">
          <cell r="J5">
            <v>16500</v>
          </cell>
        </row>
        <row r="6">
          <cell r="J6">
            <v>15600</v>
          </cell>
        </row>
        <row r="7">
          <cell r="J7">
            <v>13000</v>
          </cell>
        </row>
        <row r="8">
          <cell r="J8">
            <v>13100</v>
          </cell>
        </row>
        <row r="9">
          <cell r="J9">
            <v>11800</v>
          </cell>
        </row>
        <row r="10">
          <cell r="J10">
            <v>10200</v>
          </cell>
        </row>
        <row r="11">
          <cell r="J11">
            <v>16200</v>
          </cell>
        </row>
        <row r="12">
          <cell r="J12">
            <v>14200</v>
          </cell>
        </row>
        <row r="13">
          <cell r="J13">
            <v>19700</v>
          </cell>
        </row>
        <row r="14">
          <cell r="J14">
            <v>22200</v>
          </cell>
        </row>
        <row r="15">
          <cell r="J15">
            <v>24800</v>
          </cell>
        </row>
        <row r="16">
          <cell r="J16">
            <v>22500</v>
          </cell>
        </row>
        <row r="17">
          <cell r="J17">
            <v>19900</v>
          </cell>
        </row>
        <row r="18">
          <cell r="J18">
            <v>21500</v>
          </cell>
        </row>
        <row r="19">
          <cell r="J19">
            <v>21800</v>
          </cell>
        </row>
        <row r="20">
          <cell r="J20">
            <v>21750</v>
          </cell>
        </row>
        <row r="21">
          <cell r="J21">
            <v>21100</v>
          </cell>
        </row>
        <row r="22">
          <cell r="J22">
            <v>21300</v>
          </cell>
        </row>
        <row r="23">
          <cell r="J23">
            <v>22800</v>
          </cell>
        </row>
        <row r="24">
          <cell r="J24">
            <v>24100</v>
          </cell>
        </row>
        <row r="25">
          <cell r="J25">
            <v>22100</v>
          </cell>
        </row>
        <row r="26">
          <cell r="J26">
            <v>20500</v>
          </cell>
        </row>
        <row r="27">
          <cell r="J27">
            <v>19700</v>
          </cell>
        </row>
        <row r="28">
          <cell r="J28">
            <v>16800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MT Gamboa"/>
      <sheetName val="MT Palmarejo"/>
      <sheetName val="DC e perdas transf+MT "/>
    </sheetNames>
    <sheetDataSet>
      <sheetData sheetId="0" refreshError="1"/>
      <sheetData sheetId="1" refreshError="1"/>
      <sheetData sheetId="2" refreshError="1">
        <row r="5">
          <cell r="J5">
            <v>15800</v>
          </cell>
        </row>
        <row r="6">
          <cell r="J6">
            <v>15200</v>
          </cell>
        </row>
        <row r="7">
          <cell r="J7">
            <v>15000</v>
          </cell>
        </row>
        <row r="8">
          <cell r="J8">
            <v>14400</v>
          </cell>
        </row>
        <row r="9">
          <cell r="J9">
            <v>14200</v>
          </cell>
        </row>
        <row r="10">
          <cell r="J10">
            <v>14600</v>
          </cell>
        </row>
        <row r="11">
          <cell r="J11">
            <v>14800</v>
          </cell>
        </row>
        <row r="12">
          <cell r="J12">
            <v>17400</v>
          </cell>
        </row>
        <row r="13">
          <cell r="J13">
            <v>22000</v>
          </cell>
        </row>
        <row r="14">
          <cell r="J14">
            <v>22500</v>
          </cell>
        </row>
        <row r="15">
          <cell r="J15">
            <v>23200</v>
          </cell>
        </row>
        <row r="16">
          <cell r="J16">
            <v>23100</v>
          </cell>
        </row>
        <row r="17">
          <cell r="J17">
            <v>22800</v>
          </cell>
        </row>
        <row r="18">
          <cell r="J18">
            <v>22200</v>
          </cell>
        </row>
        <row r="19">
          <cell r="J19">
            <v>22600</v>
          </cell>
        </row>
        <row r="20">
          <cell r="J20">
            <v>20600</v>
          </cell>
        </row>
        <row r="21">
          <cell r="J21">
            <v>19600</v>
          </cell>
        </row>
        <row r="22">
          <cell r="J22">
            <v>18700</v>
          </cell>
        </row>
        <row r="23">
          <cell r="J23">
            <v>23400</v>
          </cell>
        </row>
        <row r="24">
          <cell r="J24">
            <v>21600</v>
          </cell>
        </row>
        <row r="25">
          <cell r="J25">
            <v>18300</v>
          </cell>
        </row>
        <row r="26">
          <cell r="J26">
            <v>17000</v>
          </cell>
        </row>
        <row r="27">
          <cell r="J27">
            <v>17600</v>
          </cell>
        </row>
        <row r="28">
          <cell r="J28">
            <v>17500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MT Gamboa"/>
      <sheetName val="MT Palmarejo"/>
      <sheetName val="DC e perdas transf+MT "/>
    </sheetNames>
    <sheetDataSet>
      <sheetData sheetId="0" refreshError="1"/>
      <sheetData sheetId="1" refreshError="1"/>
      <sheetData sheetId="2" refreshError="1">
        <row r="5">
          <cell r="J5">
            <v>15900</v>
          </cell>
        </row>
        <row r="6">
          <cell r="J6">
            <v>15200</v>
          </cell>
        </row>
        <row r="7">
          <cell r="J7">
            <v>14900</v>
          </cell>
        </row>
        <row r="8">
          <cell r="J8">
            <v>14800</v>
          </cell>
        </row>
        <row r="9">
          <cell r="J9">
            <v>14800</v>
          </cell>
        </row>
        <row r="10">
          <cell r="J10">
            <v>14700</v>
          </cell>
        </row>
        <row r="11">
          <cell r="J11">
            <v>15500</v>
          </cell>
        </row>
        <row r="12">
          <cell r="J12">
            <v>15600</v>
          </cell>
        </row>
        <row r="13">
          <cell r="J13">
            <v>22100</v>
          </cell>
        </row>
        <row r="14">
          <cell r="J14">
            <v>23100</v>
          </cell>
        </row>
        <row r="15">
          <cell r="J15">
            <v>23100</v>
          </cell>
        </row>
        <row r="16">
          <cell r="J16">
            <v>23400</v>
          </cell>
        </row>
        <row r="17">
          <cell r="J17">
            <v>23000</v>
          </cell>
        </row>
        <row r="18">
          <cell r="J18">
            <v>22600</v>
          </cell>
        </row>
        <row r="19">
          <cell r="J19">
            <v>22900</v>
          </cell>
        </row>
        <row r="20">
          <cell r="J20">
            <v>22900</v>
          </cell>
        </row>
        <row r="21">
          <cell r="J21">
            <v>21500</v>
          </cell>
        </row>
        <row r="22">
          <cell r="J22">
            <v>19900</v>
          </cell>
        </row>
        <row r="23">
          <cell r="J23">
            <v>19800</v>
          </cell>
        </row>
        <row r="24">
          <cell r="J24">
            <v>22800</v>
          </cell>
        </row>
        <row r="25">
          <cell r="J25">
            <v>22500</v>
          </cell>
        </row>
        <row r="26">
          <cell r="J26">
            <v>21300</v>
          </cell>
        </row>
        <row r="27">
          <cell r="J27">
            <v>19300</v>
          </cell>
        </row>
        <row r="28">
          <cell r="J28">
            <v>16000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MT Gamboa"/>
      <sheetName val="MT Palmarejo"/>
      <sheetName val="DC e perdas transf+MT "/>
    </sheetNames>
    <sheetDataSet>
      <sheetData sheetId="0" refreshError="1"/>
      <sheetData sheetId="1" refreshError="1"/>
      <sheetData sheetId="2" refreshError="1">
        <row r="5">
          <cell r="J5">
            <v>16000</v>
          </cell>
        </row>
        <row r="6">
          <cell r="J6">
            <v>15600</v>
          </cell>
        </row>
        <row r="7">
          <cell r="J7">
            <v>15200</v>
          </cell>
        </row>
        <row r="8">
          <cell r="J8">
            <v>14700</v>
          </cell>
        </row>
        <row r="9">
          <cell r="J9">
            <v>14600</v>
          </cell>
        </row>
        <row r="10">
          <cell r="J10">
            <v>14700</v>
          </cell>
        </row>
        <row r="11">
          <cell r="J11">
            <v>15800</v>
          </cell>
        </row>
        <row r="12">
          <cell r="J12">
            <v>18400</v>
          </cell>
        </row>
        <row r="13">
          <cell r="J13">
            <v>22200</v>
          </cell>
        </row>
        <row r="14">
          <cell r="J14">
            <v>22900</v>
          </cell>
        </row>
        <row r="15">
          <cell r="J15">
            <v>23700</v>
          </cell>
        </row>
        <row r="16">
          <cell r="J16">
            <v>23700</v>
          </cell>
        </row>
        <row r="17">
          <cell r="J17">
            <v>23200</v>
          </cell>
        </row>
        <row r="18">
          <cell r="J18">
            <v>22900</v>
          </cell>
        </row>
        <row r="19">
          <cell r="J19">
            <v>23400</v>
          </cell>
        </row>
        <row r="20">
          <cell r="J20">
            <v>22500</v>
          </cell>
        </row>
        <row r="21">
          <cell r="J21">
            <v>21300</v>
          </cell>
        </row>
        <row r="22">
          <cell r="J22">
            <v>20000</v>
          </cell>
        </row>
        <row r="23">
          <cell r="J23">
            <v>21700</v>
          </cell>
        </row>
        <row r="24">
          <cell r="J24">
            <v>22400</v>
          </cell>
        </row>
        <row r="25">
          <cell r="J25">
            <v>22100</v>
          </cell>
        </row>
        <row r="26">
          <cell r="J26">
            <v>20700</v>
          </cell>
        </row>
        <row r="27">
          <cell r="J27">
            <v>17200</v>
          </cell>
        </row>
        <row r="28">
          <cell r="J28">
            <v>17600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MT Gamboa"/>
      <sheetName val="MT Palmarejo"/>
      <sheetName val="DC e perdas transf+MT "/>
    </sheetNames>
    <sheetDataSet>
      <sheetData sheetId="0" refreshError="1"/>
      <sheetData sheetId="1" refreshError="1"/>
      <sheetData sheetId="2" refreshError="1">
        <row r="5">
          <cell r="J5">
            <v>16400</v>
          </cell>
        </row>
        <row r="6">
          <cell r="J6">
            <v>15600</v>
          </cell>
        </row>
        <row r="7">
          <cell r="J7">
            <v>15300</v>
          </cell>
        </row>
        <row r="8">
          <cell r="J8">
            <v>15200</v>
          </cell>
        </row>
        <row r="9">
          <cell r="J9">
            <v>14900</v>
          </cell>
        </row>
        <row r="10">
          <cell r="J10">
            <v>14500</v>
          </cell>
        </row>
        <row r="11">
          <cell r="J11">
            <v>11900</v>
          </cell>
        </row>
        <row r="12">
          <cell r="J12">
            <v>11000</v>
          </cell>
        </row>
        <row r="13">
          <cell r="J13">
            <v>12400</v>
          </cell>
        </row>
        <row r="14">
          <cell r="J14">
            <v>13600</v>
          </cell>
        </row>
        <row r="15">
          <cell r="J15">
            <v>14400</v>
          </cell>
        </row>
        <row r="16">
          <cell r="J16">
            <v>16200</v>
          </cell>
        </row>
        <row r="17">
          <cell r="J17">
            <v>17400</v>
          </cell>
        </row>
        <row r="18">
          <cell r="J18">
            <v>17600</v>
          </cell>
        </row>
        <row r="19">
          <cell r="J19">
            <v>17600</v>
          </cell>
        </row>
        <row r="20">
          <cell r="J20">
            <v>17500</v>
          </cell>
        </row>
        <row r="21">
          <cell r="J21">
            <v>17000</v>
          </cell>
        </row>
        <row r="22">
          <cell r="J22">
            <v>17000</v>
          </cell>
        </row>
        <row r="23">
          <cell r="J23">
            <v>18800</v>
          </cell>
        </row>
        <row r="24">
          <cell r="J24">
            <v>21200</v>
          </cell>
        </row>
        <row r="25">
          <cell r="J25">
            <v>20600</v>
          </cell>
        </row>
        <row r="26">
          <cell r="J26">
            <v>19600</v>
          </cell>
        </row>
        <row r="27">
          <cell r="J27">
            <v>17700</v>
          </cell>
        </row>
        <row r="28">
          <cell r="J28">
            <v>16700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MT Gamboa"/>
      <sheetName val="MT Palmarejo"/>
      <sheetName val="DC e perdas transf+MT "/>
    </sheetNames>
    <sheetDataSet>
      <sheetData sheetId="0" refreshError="1"/>
      <sheetData sheetId="1" refreshError="1"/>
      <sheetData sheetId="2" refreshError="1">
        <row r="5">
          <cell r="J5">
            <v>13800</v>
          </cell>
        </row>
        <row r="6">
          <cell r="J6">
            <v>14600</v>
          </cell>
        </row>
        <row r="7">
          <cell r="J7">
            <v>14400</v>
          </cell>
        </row>
        <row r="8">
          <cell r="J8">
            <v>14200</v>
          </cell>
        </row>
        <row r="9">
          <cell r="J9">
            <v>14000</v>
          </cell>
        </row>
        <row r="10">
          <cell r="J10">
            <v>13800</v>
          </cell>
        </row>
        <row r="11">
          <cell r="J11">
            <v>13700</v>
          </cell>
        </row>
        <row r="12">
          <cell r="J12">
            <v>14600</v>
          </cell>
        </row>
        <row r="13">
          <cell r="J13">
            <v>15800</v>
          </cell>
        </row>
        <row r="14">
          <cell r="J14">
            <v>16400</v>
          </cell>
        </row>
        <row r="15">
          <cell r="J15">
            <v>16600</v>
          </cell>
        </row>
        <row r="16">
          <cell r="J16">
            <v>17300</v>
          </cell>
        </row>
        <row r="17">
          <cell r="J17">
            <v>17900</v>
          </cell>
        </row>
        <row r="18">
          <cell r="J18">
            <v>17300</v>
          </cell>
        </row>
        <row r="19">
          <cell r="J19">
            <v>17100</v>
          </cell>
        </row>
        <row r="20">
          <cell r="J20">
            <v>20800</v>
          </cell>
        </row>
        <row r="21">
          <cell r="J21">
            <v>16700</v>
          </cell>
        </row>
        <row r="22">
          <cell r="J22">
            <v>16500</v>
          </cell>
        </row>
        <row r="23">
          <cell r="J23">
            <v>17700</v>
          </cell>
        </row>
        <row r="24">
          <cell r="J24">
            <v>20300</v>
          </cell>
        </row>
        <row r="25">
          <cell r="J25">
            <v>20300</v>
          </cell>
        </row>
        <row r="26">
          <cell r="J26">
            <v>19700</v>
          </cell>
        </row>
        <row r="27">
          <cell r="J27">
            <v>18200</v>
          </cell>
        </row>
        <row r="28">
          <cell r="J28">
            <v>16700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MT Gamboa"/>
      <sheetName val="MT Palmarejo"/>
      <sheetName val="DC e perdas transf+MT "/>
    </sheetNames>
    <sheetDataSet>
      <sheetData sheetId="0" refreshError="1"/>
      <sheetData sheetId="1" refreshError="1"/>
      <sheetData sheetId="2" refreshError="1">
        <row r="5">
          <cell r="J5">
            <v>16700</v>
          </cell>
        </row>
        <row r="6">
          <cell r="J6">
            <v>14800</v>
          </cell>
        </row>
        <row r="7">
          <cell r="J7">
            <v>14300</v>
          </cell>
        </row>
        <row r="8">
          <cell r="J8">
            <v>14200</v>
          </cell>
        </row>
        <row r="9">
          <cell r="J9">
            <v>14200</v>
          </cell>
        </row>
        <row r="10">
          <cell r="J10">
            <v>14400</v>
          </cell>
        </row>
        <row r="11">
          <cell r="J11">
            <v>15000</v>
          </cell>
        </row>
        <row r="12">
          <cell r="J12">
            <v>17800</v>
          </cell>
        </row>
        <row r="13">
          <cell r="J13">
            <v>22600</v>
          </cell>
        </row>
        <row r="14">
          <cell r="J14">
            <v>22200</v>
          </cell>
        </row>
        <row r="15">
          <cell r="J15">
            <v>23900</v>
          </cell>
        </row>
        <row r="16">
          <cell r="J16">
            <v>23300</v>
          </cell>
        </row>
        <row r="17">
          <cell r="J17">
            <v>23000</v>
          </cell>
        </row>
        <row r="18">
          <cell r="J18">
            <v>22400</v>
          </cell>
        </row>
        <row r="19">
          <cell r="J19">
            <v>23000</v>
          </cell>
        </row>
        <row r="20">
          <cell r="J20">
            <v>22600</v>
          </cell>
        </row>
        <row r="21">
          <cell r="J21">
            <v>21300</v>
          </cell>
        </row>
        <row r="22">
          <cell r="J22">
            <v>20000</v>
          </cell>
        </row>
        <row r="23">
          <cell r="J23">
            <v>20600</v>
          </cell>
        </row>
        <row r="24">
          <cell r="J24">
            <v>22300</v>
          </cell>
        </row>
        <row r="25">
          <cell r="J25">
            <v>22000</v>
          </cell>
        </row>
        <row r="26">
          <cell r="J26">
            <v>20900</v>
          </cell>
        </row>
        <row r="27">
          <cell r="J27">
            <v>19100</v>
          </cell>
        </row>
        <row r="28">
          <cell r="J28">
            <v>16800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MT Gamboa"/>
      <sheetName val="MT Palmarejo"/>
      <sheetName val="DC e perdas transf+MT "/>
    </sheetNames>
    <sheetDataSet>
      <sheetData sheetId="0" refreshError="1"/>
      <sheetData sheetId="1" refreshError="1"/>
      <sheetData sheetId="2" refreshError="1">
        <row r="5">
          <cell r="J5">
            <v>15600</v>
          </cell>
        </row>
        <row r="6">
          <cell r="J6">
            <v>15200</v>
          </cell>
        </row>
        <row r="7">
          <cell r="J7">
            <v>14800</v>
          </cell>
        </row>
        <row r="8">
          <cell r="J8">
            <v>14700</v>
          </cell>
        </row>
        <row r="9">
          <cell r="J9">
            <v>14700</v>
          </cell>
        </row>
        <row r="10">
          <cell r="J10">
            <v>15100</v>
          </cell>
        </row>
        <row r="11">
          <cell r="J11">
            <v>15100</v>
          </cell>
        </row>
        <row r="12">
          <cell r="J12">
            <v>17900</v>
          </cell>
        </row>
        <row r="13">
          <cell r="J13">
            <v>22900</v>
          </cell>
        </row>
        <row r="14">
          <cell r="J14">
            <v>22700</v>
          </cell>
        </row>
        <row r="15">
          <cell r="J15">
            <v>18450</v>
          </cell>
        </row>
        <row r="16">
          <cell r="J16">
            <v>19600</v>
          </cell>
        </row>
        <row r="17">
          <cell r="J17">
            <v>19650</v>
          </cell>
        </row>
        <row r="18">
          <cell r="J18">
            <v>16000</v>
          </cell>
        </row>
        <row r="19">
          <cell r="J19">
            <v>19700</v>
          </cell>
        </row>
        <row r="20">
          <cell r="J20">
            <v>19800</v>
          </cell>
        </row>
        <row r="21">
          <cell r="J21">
            <v>20000</v>
          </cell>
        </row>
        <row r="22">
          <cell r="J22">
            <v>19100</v>
          </cell>
        </row>
        <row r="23">
          <cell r="J23">
            <v>19600</v>
          </cell>
        </row>
        <row r="24">
          <cell r="J24">
            <v>21800</v>
          </cell>
        </row>
        <row r="25">
          <cell r="J25">
            <v>21300</v>
          </cell>
        </row>
        <row r="26">
          <cell r="J26">
            <v>19100</v>
          </cell>
        </row>
        <row r="27">
          <cell r="J27">
            <v>18000</v>
          </cell>
        </row>
        <row r="28">
          <cell r="J28">
            <v>16400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MT Gamboa"/>
      <sheetName val="MT Palmarejo"/>
      <sheetName val="DC e perdas transf+MT "/>
    </sheetNames>
    <sheetDataSet>
      <sheetData sheetId="0" refreshError="1"/>
      <sheetData sheetId="1" refreshError="1"/>
      <sheetData sheetId="2" refreshError="1">
        <row r="5">
          <cell r="J5">
            <v>16200</v>
          </cell>
        </row>
        <row r="6">
          <cell r="J6">
            <v>14600</v>
          </cell>
        </row>
        <row r="7">
          <cell r="J7">
            <v>14400</v>
          </cell>
        </row>
        <row r="8">
          <cell r="J8">
            <v>14200</v>
          </cell>
        </row>
        <row r="9">
          <cell r="J9">
            <v>14200</v>
          </cell>
        </row>
        <row r="10">
          <cell r="J10">
            <v>14400</v>
          </cell>
        </row>
        <row r="11">
          <cell r="J11">
            <v>15300</v>
          </cell>
        </row>
        <row r="12">
          <cell r="J12">
            <v>18000</v>
          </cell>
        </row>
        <row r="13">
          <cell r="J13">
            <v>20050</v>
          </cell>
        </row>
        <row r="14">
          <cell r="J14">
            <v>21100</v>
          </cell>
        </row>
        <row r="15">
          <cell r="J15">
            <v>21100</v>
          </cell>
        </row>
        <row r="16">
          <cell r="J16">
            <v>21300</v>
          </cell>
        </row>
        <row r="17">
          <cell r="J17">
            <v>21400</v>
          </cell>
        </row>
        <row r="18">
          <cell r="J18">
            <v>21700</v>
          </cell>
        </row>
        <row r="19">
          <cell r="J19">
            <v>22400</v>
          </cell>
        </row>
        <row r="20">
          <cell r="J20">
            <v>22250</v>
          </cell>
        </row>
        <row r="21">
          <cell r="J21">
            <v>21300</v>
          </cell>
        </row>
        <row r="22">
          <cell r="J22">
            <v>19900</v>
          </cell>
        </row>
        <row r="23">
          <cell r="J23">
            <v>20500</v>
          </cell>
        </row>
        <row r="24">
          <cell r="J24">
            <v>22800</v>
          </cell>
        </row>
        <row r="25">
          <cell r="J25">
            <v>22200</v>
          </cell>
        </row>
        <row r="26">
          <cell r="J26">
            <v>20800</v>
          </cell>
        </row>
        <row r="27">
          <cell r="J27">
            <v>19000</v>
          </cell>
        </row>
        <row r="28">
          <cell r="J28">
            <v>17000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MT Gamboa"/>
      <sheetName val="MT Palmarejo"/>
      <sheetName val="DC e perdas transf+MT "/>
    </sheetNames>
    <sheetDataSet>
      <sheetData sheetId="0" refreshError="1"/>
      <sheetData sheetId="1" refreshError="1"/>
      <sheetData sheetId="2" refreshError="1">
        <row r="5">
          <cell r="J5">
            <v>16300</v>
          </cell>
        </row>
        <row r="6">
          <cell r="J6">
            <v>0</v>
          </cell>
        </row>
        <row r="7">
          <cell r="J7">
            <v>2800</v>
          </cell>
        </row>
        <row r="8">
          <cell r="J8">
            <v>5500</v>
          </cell>
        </row>
        <row r="9">
          <cell r="J9">
            <v>11800</v>
          </cell>
        </row>
        <row r="10">
          <cell r="J10">
            <v>14100</v>
          </cell>
        </row>
        <row r="11">
          <cell r="J11">
            <v>14200</v>
          </cell>
        </row>
        <row r="12">
          <cell r="J12">
            <v>17700</v>
          </cell>
        </row>
        <row r="13">
          <cell r="J13">
            <v>23000</v>
          </cell>
        </row>
        <row r="14">
          <cell r="J14">
            <v>22400</v>
          </cell>
        </row>
        <row r="15">
          <cell r="J15">
            <v>23000</v>
          </cell>
        </row>
        <row r="16">
          <cell r="J16">
            <v>23300</v>
          </cell>
        </row>
        <row r="17">
          <cell r="J17">
            <v>22500</v>
          </cell>
        </row>
        <row r="18">
          <cell r="J18">
            <v>22100</v>
          </cell>
        </row>
        <row r="19">
          <cell r="J19">
            <v>22400</v>
          </cell>
        </row>
        <row r="20">
          <cell r="J20">
            <v>22100</v>
          </cell>
        </row>
        <row r="21">
          <cell r="J21">
            <v>20800</v>
          </cell>
        </row>
        <row r="22">
          <cell r="J22">
            <v>20000</v>
          </cell>
        </row>
        <row r="23">
          <cell r="J23">
            <v>20600</v>
          </cell>
        </row>
        <row r="24">
          <cell r="J24">
            <v>22300</v>
          </cell>
        </row>
        <row r="25">
          <cell r="J25">
            <v>21900</v>
          </cell>
        </row>
        <row r="26">
          <cell r="J26">
            <v>21100</v>
          </cell>
        </row>
        <row r="27">
          <cell r="J27">
            <v>18800</v>
          </cell>
        </row>
        <row r="28">
          <cell r="J28">
            <v>17000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MT Gamboa"/>
      <sheetName val="MT Palmarejo"/>
      <sheetName val="DC e perdas transf+MT "/>
    </sheetNames>
    <sheetDataSet>
      <sheetData sheetId="0" refreshError="1"/>
      <sheetData sheetId="1" refreshError="1"/>
      <sheetData sheetId="2" refreshError="1">
        <row r="5">
          <cell r="J5">
            <v>16200</v>
          </cell>
        </row>
        <row r="6">
          <cell r="J6">
            <v>15300</v>
          </cell>
        </row>
        <row r="7">
          <cell r="J7">
            <v>15000</v>
          </cell>
        </row>
        <row r="8">
          <cell r="J8">
            <v>15000</v>
          </cell>
        </row>
        <row r="9">
          <cell r="J9">
            <v>14800</v>
          </cell>
        </row>
        <row r="10">
          <cell r="J10">
            <v>15000</v>
          </cell>
        </row>
        <row r="11">
          <cell r="J11">
            <v>16100</v>
          </cell>
        </row>
        <row r="12">
          <cell r="J12">
            <v>18500</v>
          </cell>
        </row>
        <row r="13">
          <cell r="J13">
            <v>22100</v>
          </cell>
        </row>
        <row r="14">
          <cell r="J14">
            <v>21800</v>
          </cell>
        </row>
        <row r="15">
          <cell r="J15">
            <v>22100</v>
          </cell>
        </row>
        <row r="16">
          <cell r="J16">
            <v>22700</v>
          </cell>
        </row>
        <row r="17">
          <cell r="J17">
            <v>22500</v>
          </cell>
        </row>
        <row r="18">
          <cell r="J18">
            <v>22500</v>
          </cell>
        </row>
        <row r="19">
          <cell r="J19">
            <v>22400</v>
          </cell>
        </row>
        <row r="20">
          <cell r="J20">
            <v>22300</v>
          </cell>
        </row>
        <row r="21">
          <cell r="J21">
            <v>21000</v>
          </cell>
        </row>
        <row r="22">
          <cell r="J22">
            <v>19600</v>
          </cell>
        </row>
        <row r="23">
          <cell r="J23">
            <v>20900</v>
          </cell>
        </row>
        <row r="24">
          <cell r="J24">
            <v>22500</v>
          </cell>
        </row>
        <row r="25">
          <cell r="J25">
            <v>22300</v>
          </cell>
        </row>
        <row r="26">
          <cell r="J26">
            <v>20800</v>
          </cell>
        </row>
        <row r="27">
          <cell r="J27">
            <v>18800</v>
          </cell>
        </row>
        <row r="28">
          <cell r="J28">
            <v>17800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MT Gamboa"/>
      <sheetName val="MT Palmarejo"/>
      <sheetName val="DC e perdas transf+MT "/>
    </sheetNames>
    <sheetDataSet>
      <sheetData sheetId="0" refreshError="1"/>
      <sheetData sheetId="1" refreshError="1"/>
      <sheetData sheetId="2" refreshError="1">
        <row r="5">
          <cell r="J5">
            <v>16200</v>
          </cell>
        </row>
        <row r="6">
          <cell r="J6">
            <v>15200</v>
          </cell>
        </row>
        <row r="7">
          <cell r="J7">
            <v>14800</v>
          </cell>
        </row>
        <row r="8">
          <cell r="J8">
            <v>14700</v>
          </cell>
        </row>
        <row r="9">
          <cell r="J9">
            <v>14700</v>
          </cell>
        </row>
        <row r="10">
          <cell r="J10">
            <v>14700</v>
          </cell>
        </row>
        <row r="11">
          <cell r="J11">
            <v>14500</v>
          </cell>
        </row>
        <row r="12">
          <cell r="J12">
            <v>15800</v>
          </cell>
        </row>
        <row r="13">
          <cell r="J13">
            <v>17700</v>
          </cell>
        </row>
        <row r="14">
          <cell r="J14">
            <v>18000</v>
          </cell>
        </row>
        <row r="15">
          <cell r="J15">
            <v>19200</v>
          </cell>
        </row>
        <row r="16">
          <cell r="J16">
            <v>19100</v>
          </cell>
        </row>
        <row r="17">
          <cell r="J17">
            <v>18900</v>
          </cell>
        </row>
        <row r="18">
          <cell r="J18">
            <v>18700</v>
          </cell>
        </row>
        <row r="19">
          <cell r="J19">
            <v>18200</v>
          </cell>
        </row>
        <row r="20">
          <cell r="J20">
            <v>19700</v>
          </cell>
        </row>
        <row r="21">
          <cell r="J21">
            <v>17900</v>
          </cell>
        </row>
        <row r="22">
          <cell r="J22">
            <v>17900</v>
          </cell>
        </row>
        <row r="23">
          <cell r="J23">
            <v>19900</v>
          </cell>
        </row>
        <row r="24">
          <cell r="J24">
            <v>22800</v>
          </cell>
        </row>
        <row r="25">
          <cell r="J25">
            <v>21200</v>
          </cell>
        </row>
        <row r="26">
          <cell r="J26">
            <v>20100</v>
          </cell>
        </row>
        <row r="27">
          <cell r="J27">
            <v>18900</v>
          </cell>
        </row>
        <row r="28">
          <cell r="J28">
            <v>17500</v>
          </cell>
        </row>
      </sheetData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MT Gamboa"/>
      <sheetName val="MT Palmarejo"/>
      <sheetName val="DC e perdas transf+MT "/>
    </sheetNames>
    <sheetDataSet>
      <sheetData sheetId="0" refreshError="1"/>
      <sheetData sheetId="1" refreshError="1"/>
      <sheetData sheetId="2" refreshError="1">
        <row r="5">
          <cell r="J5">
            <v>16600</v>
          </cell>
        </row>
        <row r="6">
          <cell r="J6">
            <v>15300</v>
          </cell>
        </row>
        <row r="7">
          <cell r="J7">
            <v>15100</v>
          </cell>
        </row>
        <row r="8">
          <cell r="J8">
            <v>15000</v>
          </cell>
        </row>
        <row r="9">
          <cell r="J9">
            <v>15000</v>
          </cell>
        </row>
        <row r="10">
          <cell r="J10">
            <v>14800</v>
          </cell>
        </row>
        <row r="11">
          <cell r="J11">
            <v>14400</v>
          </cell>
        </row>
        <row r="12">
          <cell r="J12">
            <v>15000</v>
          </cell>
        </row>
        <row r="13">
          <cell r="J13">
            <v>16400</v>
          </cell>
        </row>
        <row r="14">
          <cell r="J14">
            <v>17000</v>
          </cell>
        </row>
        <row r="15">
          <cell r="J15">
            <v>17300</v>
          </cell>
        </row>
        <row r="16">
          <cell r="J16">
            <v>17900</v>
          </cell>
        </row>
        <row r="17">
          <cell r="J17">
            <v>19300</v>
          </cell>
        </row>
        <row r="18">
          <cell r="J18">
            <v>18100</v>
          </cell>
        </row>
        <row r="19">
          <cell r="J19">
            <v>17600</v>
          </cell>
        </row>
        <row r="20">
          <cell r="J20">
            <v>17200</v>
          </cell>
        </row>
        <row r="21">
          <cell r="J21">
            <v>16900</v>
          </cell>
        </row>
        <row r="22">
          <cell r="J22">
            <v>16900</v>
          </cell>
        </row>
        <row r="23">
          <cell r="J23">
            <v>18900</v>
          </cell>
        </row>
        <row r="24">
          <cell r="J24">
            <v>21000</v>
          </cell>
        </row>
        <row r="25">
          <cell r="J25">
            <v>21000</v>
          </cell>
        </row>
        <row r="26">
          <cell r="J26">
            <v>20500</v>
          </cell>
        </row>
        <row r="27">
          <cell r="J27">
            <v>18600</v>
          </cell>
        </row>
        <row r="28">
          <cell r="J28">
            <v>17300</v>
          </cell>
        </row>
      </sheetData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MT Gamboa"/>
      <sheetName val="MT Palmarejo"/>
      <sheetName val="DC e perdas transf+MT "/>
    </sheetNames>
    <sheetDataSet>
      <sheetData sheetId="0" refreshError="1"/>
      <sheetData sheetId="1" refreshError="1"/>
      <sheetData sheetId="2" refreshError="1">
        <row r="5">
          <cell r="J5">
            <v>15900</v>
          </cell>
        </row>
        <row r="6">
          <cell r="J6">
            <v>15400</v>
          </cell>
        </row>
        <row r="7">
          <cell r="J7">
            <v>14900</v>
          </cell>
        </row>
        <row r="8">
          <cell r="J8">
            <v>14600</v>
          </cell>
        </row>
        <row r="9">
          <cell r="J9">
            <v>14500</v>
          </cell>
        </row>
        <row r="10">
          <cell r="J10">
            <v>14900</v>
          </cell>
        </row>
        <row r="11">
          <cell r="J11">
            <v>16400</v>
          </cell>
        </row>
        <row r="12">
          <cell r="J12">
            <v>18900</v>
          </cell>
        </row>
        <row r="13">
          <cell r="J13">
            <v>21500</v>
          </cell>
        </row>
        <row r="14">
          <cell r="J14">
            <v>23200</v>
          </cell>
        </row>
        <row r="15">
          <cell r="J15">
            <v>23500</v>
          </cell>
        </row>
        <row r="16">
          <cell r="J16">
            <v>24000</v>
          </cell>
        </row>
        <row r="17">
          <cell r="J17">
            <v>23100</v>
          </cell>
        </row>
        <row r="18">
          <cell r="J18">
            <v>23100</v>
          </cell>
        </row>
        <row r="19">
          <cell r="J19">
            <v>23700</v>
          </cell>
        </row>
        <row r="20">
          <cell r="J20">
            <v>21800</v>
          </cell>
        </row>
        <row r="21">
          <cell r="J21">
            <v>23300</v>
          </cell>
        </row>
        <row r="22">
          <cell r="J22">
            <v>20100</v>
          </cell>
        </row>
        <row r="23">
          <cell r="J23">
            <v>21100</v>
          </cell>
        </row>
        <row r="24">
          <cell r="J24">
            <v>22900</v>
          </cell>
        </row>
        <row r="25">
          <cell r="J25">
            <v>22300</v>
          </cell>
        </row>
        <row r="26">
          <cell r="J26">
            <v>21100</v>
          </cell>
        </row>
        <row r="27">
          <cell r="J27">
            <v>19300</v>
          </cell>
        </row>
        <row r="28">
          <cell r="J28">
            <v>17500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MT Gamboa"/>
      <sheetName val="MT Palmarejo"/>
      <sheetName val="DC e perdas transf+MT "/>
    </sheetNames>
    <sheetDataSet>
      <sheetData sheetId="0" refreshError="1"/>
      <sheetData sheetId="1" refreshError="1"/>
      <sheetData sheetId="2" refreshError="1">
        <row r="5">
          <cell r="J5">
            <v>16500</v>
          </cell>
        </row>
        <row r="6">
          <cell r="J6">
            <v>15700</v>
          </cell>
        </row>
        <row r="7">
          <cell r="J7">
            <v>15500</v>
          </cell>
        </row>
        <row r="8">
          <cell r="J8">
            <v>15200</v>
          </cell>
        </row>
        <row r="9">
          <cell r="J9">
            <v>14900</v>
          </cell>
        </row>
        <row r="10">
          <cell r="J10">
            <v>15300</v>
          </cell>
        </row>
        <row r="11">
          <cell r="J11">
            <v>16100</v>
          </cell>
        </row>
        <row r="12">
          <cell r="J12">
            <v>19300</v>
          </cell>
        </row>
        <row r="13">
          <cell r="J13">
            <v>23500</v>
          </cell>
        </row>
        <row r="14">
          <cell r="J14">
            <v>24000</v>
          </cell>
        </row>
        <row r="15">
          <cell r="J15">
            <v>24000</v>
          </cell>
        </row>
        <row r="16">
          <cell r="J16">
            <v>23700</v>
          </cell>
        </row>
        <row r="17">
          <cell r="J17">
            <v>22300</v>
          </cell>
        </row>
        <row r="18">
          <cell r="J18">
            <v>23100</v>
          </cell>
        </row>
        <row r="19">
          <cell r="J19">
            <v>23500</v>
          </cell>
        </row>
        <row r="20">
          <cell r="J20">
            <v>23600</v>
          </cell>
        </row>
        <row r="21">
          <cell r="J21">
            <v>21900</v>
          </cell>
        </row>
        <row r="22">
          <cell r="J22">
            <v>21400</v>
          </cell>
        </row>
        <row r="23">
          <cell r="J23">
            <v>20500</v>
          </cell>
        </row>
        <row r="24">
          <cell r="J24">
            <v>22800</v>
          </cell>
        </row>
        <row r="25">
          <cell r="J25">
            <v>22200</v>
          </cell>
        </row>
        <row r="26">
          <cell r="J26">
            <v>21200</v>
          </cell>
        </row>
        <row r="27">
          <cell r="J27">
            <v>19300</v>
          </cell>
        </row>
        <row r="28">
          <cell r="J28">
            <v>17600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Max seg a sex"/>
      <sheetName val="2ªfeira"/>
      <sheetName val="3ªfeira"/>
      <sheetName val="4ªfeira"/>
      <sheetName val="5ªfeira"/>
      <sheetName val="6ªfeira"/>
      <sheetName val="Sabado"/>
      <sheetName val="Domingo"/>
      <sheetName val="RESUMO_Grupos"/>
      <sheetName val="Total (Combst-Prod)"/>
      <sheetName val="Total (Lubrificante)"/>
    </sheetNames>
    <sheetDataSet>
      <sheetData sheetId="0" refreshError="1"/>
      <sheetData sheetId="1">
        <row r="5">
          <cell r="AA5">
            <v>16700</v>
          </cell>
        </row>
        <row r="6">
          <cell r="AA6">
            <v>16300</v>
          </cell>
        </row>
        <row r="7">
          <cell r="AA7">
            <v>15800</v>
          </cell>
        </row>
        <row r="8">
          <cell r="AA8">
            <v>15500</v>
          </cell>
        </row>
        <row r="9">
          <cell r="AA9">
            <v>15700</v>
          </cell>
        </row>
        <row r="10">
          <cell r="AA10">
            <v>16100</v>
          </cell>
        </row>
        <row r="11">
          <cell r="AA11">
            <v>17560.73</v>
          </cell>
        </row>
        <row r="12">
          <cell r="AA12">
            <v>19793.28</v>
          </cell>
        </row>
        <row r="13">
          <cell r="AA13">
            <v>23467.3</v>
          </cell>
        </row>
        <row r="14">
          <cell r="AA14">
            <v>24096.7</v>
          </cell>
        </row>
        <row r="15">
          <cell r="AA15">
            <v>24482</v>
          </cell>
        </row>
        <row r="16">
          <cell r="AA16">
            <v>24830</v>
          </cell>
        </row>
        <row r="17">
          <cell r="AA17">
            <v>24879</v>
          </cell>
        </row>
        <row r="18">
          <cell r="AA18">
            <v>23969</v>
          </cell>
        </row>
        <row r="19">
          <cell r="AA19">
            <v>24505</v>
          </cell>
        </row>
        <row r="20">
          <cell r="AA20">
            <v>24203</v>
          </cell>
        </row>
        <row r="21">
          <cell r="AA21">
            <v>22670</v>
          </cell>
        </row>
        <row r="22">
          <cell r="AA22">
            <v>20717.5</v>
          </cell>
        </row>
        <row r="23">
          <cell r="AA23">
            <v>21416</v>
          </cell>
        </row>
        <row r="24">
          <cell r="AA24">
            <v>24193</v>
          </cell>
        </row>
        <row r="25">
          <cell r="AA25">
            <v>23319</v>
          </cell>
        </row>
        <row r="26">
          <cell r="AA26">
            <v>22621</v>
          </cell>
        </row>
        <row r="27">
          <cell r="AA27">
            <v>19459</v>
          </cell>
        </row>
        <row r="28">
          <cell r="AA28">
            <v>17000</v>
          </cell>
        </row>
      </sheetData>
      <sheetData sheetId="2">
        <row r="5">
          <cell r="AA5">
            <v>16200</v>
          </cell>
        </row>
        <row r="6">
          <cell r="AA6">
            <v>15400</v>
          </cell>
        </row>
        <row r="7">
          <cell r="AA7">
            <v>15100</v>
          </cell>
        </row>
        <row r="8">
          <cell r="AA8">
            <v>15000</v>
          </cell>
        </row>
        <row r="9">
          <cell r="AA9">
            <v>14800</v>
          </cell>
        </row>
        <row r="10">
          <cell r="AA10">
            <v>15900</v>
          </cell>
        </row>
        <row r="11">
          <cell r="AA11">
            <v>18000</v>
          </cell>
        </row>
        <row r="12">
          <cell r="AA12">
            <v>19841</v>
          </cell>
        </row>
        <row r="13">
          <cell r="AA13">
            <v>23404</v>
          </cell>
        </row>
        <row r="14">
          <cell r="AA14">
            <v>22809</v>
          </cell>
        </row>
        <row r="15">
          <cell r="AA15">
            <v>23196</v>
          </cell>
        </row>
        <row r="16">
          <cell r="AA16">
            <v>24672</v>
          </cell>
        </row>
        <row r="17">
          <cell r="AA17">
            <v>23648</v>
          </cell>
        </row>
        <row r="18">
          <cell r="AA18">
            <v>21980</v>
          </cell>
        </row>
        <row r="19">
          <cell r="AA19">
            <v>22906</v>
          </cell>
        </row>
        <row r="20">
          <cell r="AA20">
            <v>22506</v>
          </cell>
        </row>
        <row r="21">
          <cell r="AA21">
            <v>22101</v>
          </cell>
        </row>
        <row r="22">
          <cell r="AA22">
            <v>20208</v>
          </cell>
        </row>
        <row r="23">
          <cell r="AA23">
            <v>21162</v>
          </cell>
        </row>
        <row r="24">
          <cell r="AA24">
            <v>23783</v>
          </cell>
        </row>
        <row r="25">
          <cell r="AA25">
            <v>23091</v>
          </cell>
        </row>
        <row r="26">
          <cell r="AA26">
            <v>21627</v>
          </cell>
        </row>
        <row r="27">
          <cell r="AA27">
            <v>19392</v>
          </cell>
        </row>
        <row r="28">
          <cell r="AA28">
            <v>17372</v>
          </cell>
        </row>
      </sheetData>
      <sheetData sheetId="3">
        <row r="5">
          <cell r="AA5">
            <v>16100</v>
          </cell>
        </row>
        <row r="6">
          <cell r="AA6">
            <v>16475</v>
          </cell>
        </row>
        <row r="7">
          <cell r="AA7">
            <v>15226</v>
          </cell>
        </row>
        <row r="8">
          <cell r="AA8">
            <v>14906</v>
          </cell>
        </row>
        <row r="9">
          <cell r="AA9">
            <v>14817</v>
          </cell>
        </row>
        <row r="10">
          <cell r="AA10">
            <v>15509</v>
          </cell>
        </row>
        <row r="11">
          <cell r="AA11">
            <v>16880.5</v>
          </cell>
        </row>
        <row r="12">
          <cell r="AA12">
            <v>19071.400000000001</v>
          </cell>
        </row>
        <row r="13">
          <cell r="AA13">
            <v>20717</v>
          </cell>
        </row>
        <row r="14">
          <cell r="AA14">
            <v>21740</v>
          </cell>
        </row>
        <row r="15">
          <cell r="AA15">
            <v>22048</v>
          </cell>
        </row>
        <row r="16">
          <cell r="AA16">
            <v>22662</v>
          </cell>
        </row>
        <row r="17">
          <cell r="AA17">
            <v>21501</v>
          </cell>
        </row>
        <row r="18">
          <cell r="AA18">
            <v>21864</v>
          </cell>
        </row>
        <row r="19">
          <cell r="AA19">
            <v>24315</v>
          </cell>
        </row>
        <row r="20">
          <cell r="AA20">
            <v>23975</v>
          </cell>
        </row>
        <row r="21">
          <cell r="AA21">
            <v>22825</v>
          </cell>
        </row>
        <row r="22">
          <cell r="AA22">
            <v>21715</v>
          </cell>
        </row>
        <row r="23">
          <cell r="AA23">
            <v>23021</v>
          </cell>
        </row>
        <row r="24">
          <cell r="AA24">
            <v>24543</v>
          </cell>
        </row>
        <row r="25">
          <cell r="AA25">
            <v>23920</v>
          </cell>
        </row>
        <row r="26">
          <cell r="AA26">
            <v>22754</v>
          </cell>
        </row>
        <row r="27">
          <cell r="AA27">
            <v>20144</v>
          </cell>
        </row>
        <row r="28">
          <cell r="AA28">
            <v>17914</v>
          </cell>
        </row>
      </sheetData>
      <sheetData sheetId="4">
        <row r="5">
          <cell r="AA5">
            <v>17704</v>
          </cell>
        </row>
        <row r="6">
          <cell r="AA6">
            <v>16768</v>
          </cell>
        </row>
        <row r="7">
          <cell r="AA7">
            <v>16396</v>
          </cell>
        </row>
        <row r="8">
          <cell r="AA8">
            <v>16291</v>
          </cell>
        </row>
        <row r="9">
          <cell r="AA9">
            <v>15886</v>
          </cell>
        </row>
        <row r="10">
          <cell r="AA10">
            <v>16796</v>
          </cell>
        </row>
        <row r="11">
          <cell r="AA11">
            <v>18488.900000000001</v>
          </cell>
        </row>
        <row r="12">
          <cell r="AA12">
            <v>20784</v>
          </cell>
        </row>
        <row r="13">
          <cell r="AA13">
            <v>23114</v>
          </cell>
        </row>
        <row r="14">
          <cell r="AA14">
            <v>24210</v>
          </cell>
        </row>
        <row r="15">
          <cell r="AA15">
            <v>24639</v>
          </cell>
        </row>
        <row r="16">
          <cell r="AA16">
            <v>24906</v>
          </cell>
        </row>
        <row r="17">
          <cell r="AA17">
            <v>24624</v>
          </cell>
        </row>
        <row r="18">
          <cell r="AA18">
            <v>23621</v>
          </cell>
        </row>
        <row r="19">
          <cell r="AA19">
            <v>23985</v>
          </cell>
        </row>
        <row r="20">
          <cell r="AA20">
            <v>23695</v>
          </cell>
        </row>
        <row r="21">
          <cell r="AA21">
            <v>23114</v>
          </cell>
        </row>
        <row r="22">
          <cell r="AA22">
            <v>22853</v>
          </cell>
        </row>
        <row r="23">
          <cell r="AA23">
            <v>23326.2</v>
          </cell>
        </row>
        <row r="24">
          <cell r="AA24">
            <v>24536</v>
          </cell>
        </row>
        <row r="25">
          <cell r="AA25">
            <v>24206</v>
          </cell>
        </row>
        <row r="26">
          <cell r="AA26">
            <v>22922</v>
          </cell>
        </row>
        <row r="27">
          <cell r="AA27">
            <v>19626</v>
          </cell>
        </row>
        <row r="28">
          <cell r="AA28">
            <v>18491</v>
          </cell>
        </row>
      </sheetData>
      <sheetData sheetId="5">
        <row r="5">
          <cell r="AA5">
            <v>17879</v>
          </cell>
        </row>
        <row r="6">
          <cell r="AA6">
            <v>16289</v>
          </cell>
        </row>
        <row r="7">
          <cell r="AA7">
            <v>15793</v>
          </cell>
        </row>
        <row r="8">
          <cell r="AA8">
            <v>15614</v>
          </cell>
        </row>
        <row r="9">
          <cell r="AA9">
            <v>15608</v>
          </cell>
        </row>
        <row r="10">
          <cell r="AA10">
            <v>16451</v>
          </cell>
        </row>
        <row r="11">
          <cell r="AA11">
            <v>17815.400000000001</v>
          </cell>
        </row>
        <row r="12">
          <cell r="AA12">
            <v>20178</v>
          </cell>
        </row>
        <row r="13">
          <cell r="AA13">
            <v>23500</v>
          </cell>
        </row>
        <row r="14">
          <cell r="AA14">
            <v>24027</v>
          </cell>
        </row>
        <row r="15">
          <cell r="AA15">
            <v>24409</v>
          </cell>
        </row>
        <row r="16">
          <cell r="AA16">
            <v>24563</v>
          </cell>
        </row>
        <row r="17">
          <cell r="AA17">
            <v>25694</v>
          </cell>
        </row>
        <row r="18">
          <cell r="AA18">
            <v>23599</v>
          </cell>
        </row>
        <row r="19">
          <cell r="AA19">
            <v>24275.7</v>
          </cell>
        </row>
        <row r="20">
          <cell r="AA20">
            <v>24210.6</v>
          </cell>
        </row>
        <row r="21">
          <cell r="AA21">
            <v>23467</v>
          </cell>
        </row>
        <row r="22">
          <cell r="AA22">
            <v>22113.5</v>
          </cell>
        </row>
        <row r="23">
          <cell r="AA23">
            <v>21802</v>
          </cell>
        </row>
        <row r="24">
          <cell r="AA24">
            <v>24957</v>
          </cell>
        </row>
        <row r="25">
          <cell r="AA25">
            <v>24587</v>
          </cell>
        </row>
        <row r="26">
          <cell r="AA26">
            <v>22572</v>
          </cell>
        </row>
        <row r="27">
          <cell r="AA27">
            <v>20754</v>
          </cell>
        </row>
        <row r="28">
          <cell r="AA28">
            <v>18500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MT Gamboa"/>
      <sheetName val="MT Palmarejo"/>
      <sheetName val="DC e perdas transf+MT "/>
    </sheetNames>
    <sheetDataSet>
      <sheetData sheetId="0"/>
      <sheetData sheetId="1"/>
      <sheetData sheetId="2">
        <row r="5">
          <cell r="C5">
            <v>0</v>
          </cell>
        </row>
        <row r="6">
          <cell r="C6">
            <v>0</v>
          </cell>
        </row>
        <row r="7">
          <cell r="C7">
            <v>0</v>
          </cell>
        </row>
        <row r="8">
          <cell r="C8">
            <v>0</v>
          </cell>
        </row>
        <row r="9">
          <cell r="C9">
            <v>0</v>
          </cell>
        </row>
        <row r="10">
          <cell r="C10">
            <v>0</v>
          </cell>
        </row>
        <row r="11">
          <cell r="C11">
            <v>60.73</v>
          </cell>
        </row>
        <row r="12">
          <cell r="C12">
            <v>330.28</v>
          </cell>
        </row>
        <row r="13">
          <cell r="C13">
            <v>832.5</v>
          </cell>
        </row>
        <row r="14">
          <cell r="C14">
            <v>1360.5</v>
          </cell>
        </row>
        <row r="15">
          <cell r="C15">
            <v>1649.9</v>
          </cell>
        </row>
        <row r="16">
          <cell r="C16">
            <v>1894.7</v>
          </cell>
        </row>
        <row r="17">
          <cell r="C17">
            <v>2443.5</v>
          </cell>
        </row>
        <row r="18">
          <cell r="C18">
            <v>2433.6999999999998</v>
          </cell>
        </row>
        <row r="19">
          <cell r="C19">
            <v>1873.2</v>
          </cell>
        </row>
        <row r="20">
          <cell r="C20">
            <v>1677.5</v>
          </cell>
        </row>
        <row r="21">
          <cell r="C21">
            <v>1168.5</v>
          </cell>
        </row>
        <row r="22">
          <cell r="C22">
            <v>560.4</v>
          </cell>
        </row>
        <row r="23">
          <cell r="C23">
            <v>152.6</v>
          </cell>
        </row>
        <row r="24">
          <cell r="C24">
            <v>0</v>
          </cell>
        </row>
        <row r="25">
          <cell r="C25">
            <v>0</v>
          </cell>
        </row>
        <row r="26">
          <cell r="C26">
            <v>0</v>
          </cell>
        </row>
        <row r="27">
          <cell r="C27">
            <v>0</v>
          </cell>
        </row>
        <row r="28">
          <cell r="C28">
            <v>0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MT Gamboa"/>
      <sheetName val="MT Palmarejo"/>
      <sheetName val="DC e perdas transf+MT "/>
    </sheetNames>
    <sheetDataSet>
      <sheetData sheetId="0" refreshError="1"/>
      <sheetData sheetId="1" refreshError="1"/>
      <sheetData sheetId="2">
        <row r="5">
          <cell r="C5">
            <v>0</v>
          </cell>
        </row>
        <row r="6">
          <cell r="C6">
            <v>0</v>
          </cell>
        </row>
        <row r="7">
          <cell r="C7">
            <v>0</v>
          </cell>
        </row>
        <row r="8">
          <cell r="C8">
            <v>0</v>
          </cell>
        </row>
        <row r="9">
          <cell r="C9">
            <v>0</v>
          </cell>
        </row>
        <row r="10">
          <cell r="C10">
            <v>0</v>
          </cell>
        </row>
        <row r="11">
          <cell r="C11">
            <v>0</v>
          </cell>
        </row>
        <row r="12">
          <cell r="C12">
            <v>0</v>
          </cell>
        </row>
        <row r="13">
          <cell r="C13">
            <v>0</v>
          </cell>
        </row>
        <row r="14">
          <cell r="C14">
            <v>0</v>
          </cell>
        </row>
        <row r="15">
          <cell r="C15">
            <v>0</v>
          </cell>
        </row>
        <row r="16">
          <cell r="C16">
            <v>1729</v>
          </cell>
        </row>
        <row r="17">
          <cell r="C17">
            <v>1748.1</v>
          </cell>
        </row>
        <row r="18">
          <cell r="C18">
            <v>1701</v>
          </cell>
        </row>
        <row r="19">
          <cell r="C19">
            <v>1858</v>
          </cell>
        </row>
        <row r="20">
          <cell r="C20">
            <v>1585</v>
          </cell>
        </row>
        <row r="21">
          <cell r="C21">
            <v>1047</v>
          </cell>
        </row>
        <row r="22">
          <cell r="C22">
            <v>506</v>
          </cell>
        </row>
        <row r="23">
          <cell r="C23">
            <v>186</v>
          </cell>
        </row>
        <row r="24">
          <cell r="C24">
            <v>0</v>
          </cell>
        </row>
        <row r="25">
          <cell r="C25">
            <v>0</v>
          </cell>
        </row>
        <row r="26">
          <cell r="C26">
            <v>0</v>
          </cell>
        </row>
        <row r="27">
          <cell r="C27">
            <v>0</v>
          </cell>
        </row>
        <row r="28">
          <cell r="C28">
            <v>0</v>
          </cell>
        </row>
      </sheetData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MT Gamboa"/>
      <sheetName val="MT Palmarejo"/>
      <sheetName val="DC e perdas transf+MT "/>
    </sheetNames>
    <sheetDataSet>
      <sheetData sheetId="0"/>
      <sheetData sheetId="1"/>
      <sheetData sheetId="2">
        <row r="5">
          <cell r="C5">
            <v>0</v>
          </cell>
        </row>
        <row r="6">
          <cell r="C6">
            <v>0</v>
          </cell>
        </row>
        <row r="7">
          <cell r="C7">
            <v>0</v>
          </cell>
        </row>
        <row r="8">
          <cell r="C8">
            <v>0</v>
          </cell>
        </row>
        <row r="9">
          <cell r="C9">
            <v>0</v>
          </cell>
        </row>
        <row r="10">
          <cell r="C10">
            <v>0</v>
          </cell>
        </row>
        <row r="11">
          <cell r="C11">
            <v>59.5</v>
          </cell>
        </row>
        <row r="12">
          <cell r="C12">
            <v>280.2</v>
          </cell>
        </row>
        <row r="13">
          <cell r="C13">
            <v>769.9</v>
          </cell>
        </row>
        <row r="14">
          <cell r="C14">
            <v>1224.9000000000001</v>
          </cell>
        </row>
        <row r="15">
          <cell r="C15">
            <v>1576.9</v>
          </cell>
        </row>
        <row r="16">
          <cell r="C16">
            <v>1634.1</v>
          </cell>
        </row>
        <row r="17">
          <cell r="C17">
            <v>2104.9</v>
          </cell>
        </row>
        <row r="18">
          <cell r="C18">
            <v>2289.3000000000002</v>
          </cell>
        </row>
        <row r="19">
          <cell r="C19">
            <v>1938</v>
          </cell>
        </row>
        <row r="20">
          <cell r="C20">
            <v>1558.6</v>
          </cell>
        </row>
        <row r="21">
          <cell r="C21">
            <v>1021.7</v>
          </cell>
        </row>
        <row r="22">
          <cell r="C22">
            <v>524.1</v>
          </cell>
        </row>
        <row r="23">
          <cell r="C23">
            <v>141.1</v>
          </cell>
        </row>
        <row r="24">
          <cell r="C24">
            <v>0</v>
          </cell>
        </row>
        <row r="25">
          <cell r="C25">
            <v>0</v>
          </cell>
        </row>
        <row r="26">
          <cell r="C26">
            <v>0</v>
          </cell>
        </row>
        <row r="27">
          <cell r="C27">
            <v>0</v>
          </cell>
        </row>
        <row r="28">
          <cell r="C28">
            <v>0</v>
          </cell>
        </row>
      </sheetData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MT Gamboa"/>
      <sheetName val="MT Palmarejo"/>
      <sheetName val="DC e perdas transf+MT "/>
    </sheetNames>
    <sheetDataSet>
      <sheetData sheetId="0"/>
      <sheetData sheetId="1"/>
      <sheetData sheetId="2">
        <row r="5">
          <cell r="C5">
            <v>0</v>
          </cell>
        </row>
        <row r="6">
          <cell r="C6">
            <v>0</v>
          </cell>
        </row>
        <row r="7">
          <cell r="C7">
            <v>0</v>
          </cell>
        </row>
        <row r="8">
          <cell r="C8">
            <v>0</v>
          </cell>
        </row>
        <row r="9">
          <cell r="C9">
            <v>0</v>
          </cell>
        </row>
        <row r="10">
          <cell r="C10">
            <v>0</v>
          </cell>
        </row>
        <row r="11">
          <cell r="C11">
            <v>46.9</v>
          </cell>
        </row>
        <row r="12">
          <cell r="C12">
            <v>288.5</v>
          </cell>
        </row>
        <row r="13">
          <cell r="C13">
            <v>819.2</v>
          </cell>
        </row>
        <row r="14">
          <cell r="C14">
            <v>1205</v>
          </cell>
        </row>
        <row r="15">
          <cell r="C15">
            <v>1050</v>
          </cell>
        </row>
        <row r="16">
          <cell r="C16">
            <v>0</v>
          </cell>
        </row>
        <row r="17">
          <cell r="C17">
            <v>0</v>
          </cell>
        </row>
        <row r="18">
          <cell r="C18">
            <v>2236.3000000000002</v>
          </cell>
        </row>
        <row r="19">
          <cell r="C19">
            <v>1949.8</v>
          </cell>
        </row>
        <row r="20">
          <cell r="C20">
            <v>1545.7</v>
          </cell>
        </row>
        <row r="21">
          <cell r="C21">
            <v>1067.2</v>
          </cell>
        </row>
        <row r="22">
          <cell r="C22">
            <v>526.70000000000005</v>
          </cell>
        </row>
        <row r="23">
          <cell r="C23">
            <v>114.9</v>
          </cell>
        </row>
        <row r="24">
          <cell r="C24">
            <v>0</v>
          </cell>
        </row>
        <row r="25">
          <cell r="C25">
            <v>0</v>
          </cell>
        </row>
        <row r="26">
          <cell r="C26">
            <v>0</v>
          </cell>
        </row>
        <row r="27">
          <cell r="C27">
            <v>0</v>
          </cell>
        </row>
        <row r="28">
          <cell r="C28">
            <v>0</v>
          </cell>
        </row>
      </sheetData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MT Gamboa"/>
      <sheetName val="MT Palmarejo"/>
      <sheetName val="DC e perdas transf+MT "/>
    </sheetNames>
    <sheetDataSet>
      <sheetData sheetId="0" refreshError="1"/>
      <sheetData sheetId="1" refreshError="1"/>
      <sheetData sheetId="2">
        <row r="5">
          <cell r="C5">
            <v>0</v>
          </cell>
        </row>
        <row r="6">
          <cell r="C6">
            <v>0</v>
          </cell>
        </row>
        <row r="7">
          <cell r="C7">
            <v>0</v>
          </cell>
        </row>
        <row r="8">
          <cell r="C8">
            <v>0</v>
          </cell>
        </row>
        <row r="9">
          <cell r="C9">
            <v>0</v>
          </cell>
        </row>
        <row r="10">
          <cell r="C10">
            <v>0</v>
          </cell>
        </row>
        <row r="11">
          <cell r="C11">
            <v>61.4</v>
          </cell>
        </row>
        <row r="12">
          <cell r="C12">
            <v>323.2</v>
          </cell>
        </row>
        <row r="13">
          <cell r="C13">
            <v>838.1</v>
          </cell>
        </row>
        <row r="14">
          <cell r="C14">
            <v>1199.9000000000001</v>
          </cell>
        </row>
        <row r="15">
          <cell r="C15">
            <v>1702.6</v>
          </cell>
        </row>
        <row r="16">
          <cell r="C16">
            <v>2156.6</v>
          </cell>
        </row>
        <row r="17">
          <cell r="C17">
            <v>2442.8000000000002</v>
          </cell>
        </row>
        <row r="18">
          <cell r="C18">
            <v>2311.6</v>
          </cell>
        </row>
        <row r="19">
          <cell r="C19">
            <v>2129.6999999999998</v>
          </cell>
        </row>
        <row r="20">
          <cell r="C20">
            <v>1548.6</v>
          </cell>
        </row>
        <row r="21">
          <cell r="C21">
            <v>477.5</v>
          </cell>
        </row>
        <row r="22">
          <cell r="C22">
            <v>255.5</v>
          </cell>
        </row>
        <row r="23">
          <cell r="C23">
            <v>87.6</v>
          </cell>
        </row>
        <row r="24">
          <cell r="C24">
            <v>0</v>
          </cell>
        </row>
        <row r="25">
          <cell r="C25">
            <v>0</v>
          </cell>
        </row>
        <row r="26">
          <cell r="C26">
            <v>0</v>
          </cell>
        </row>
        <row r="27">
          <cell r="C27">
            <v>0</v>
          </cell>
        </row>
        <row r="28">
          <cell r="C28">
            <v>0</v>
          </cell>
        </row>
      </sheetData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MT Gamboa"/>
      <sheetName val="MT Palmarejo"/>
      <sheetName val="DC e perdas transf+MT "/>
    </sheetNames>
    <sheetDataSet>
      <sheetData sheetId="0" refreshError="1"/>
      <sheetData sheetId="1" refreshError="1"/>
      <sheetData sheetId="2">
        <row r="5">
          <cell r="C5">
            <v>0</v>
          </cell>
        </row>
        <row r="6">
          <cell r="C6">
            <v>0</v>
          </cell>
        </row>
        <row r="7">
          <cell r="C7">
            <v>0</v>
          </cell>
        </row>
        <row r="8">
          <cell r="C8">
            <v>0</v>
          </cell>
        </row>
        <row r="9">
          <cell r="C9">
            <v>0</v>
          </cell>
        </row>
        <row r="10">
          <cell r="C10">
            <v>0</v>
          </cell>
        </row>
        <row r="11">
          <cell r="C11">
            <v>26.6</v>
          </cell>
        </row>
        <row r="12">
          <cell r="C12">
            <v>206.1</v>
          </cell>
        </row>
        <row r="13">
          <cell r="C13">
            <v>373.1</v>
          </cell>
        </row>
        <row r="14">
          <cell r="C14">
            <v>460.4</v>
          </cell>
        </row>
        <row r="15">
          <cell r="C15">
            <v>1081.5999999999999</v>
          </cell>
        </row>
        <row r="16">
          <cell r="C16">
            <v>2073.4</v>
          </cell>
        </row>
        <row r="17">
          <cell r="C17">
            <v>2026.1</v>
          </cell>
        </row>
        <row r="18">
          <cell r="C18">
            <v>2363.8000000000002</v>
          </cell>
        </row>
        <row r="19">
          <cell r="C19">
            <v>2131.5</v>
          </cell>
        </row>
        <row r="20">
          <cell r="C20">
            <v>1551.7</v>
          </cell>
        </row>
        <row r="21">
          <cell r="C21">
            <v>888.3</v>
          </cell>
        </row>
        <row r="22">
          <cell r="C22">
            <v>567.9</v>
          </cell>
        </row>
        <row r="23">
          <cell r="C23">
            <v>220.4</v>
          </cell>
        </row>
        <row r="24">
          <cell r="C24">
            <v>0</v>
          </cell>
        </row>
        <row r="25">
          <cell r="C25">
            <v>0</v>
          </cell>
        </row>
        <row r="26">
          <cell r="C26">
            <v>0</v>
          </cell>
        </row>
        <row r="27">
          <cell r="C27">
            <v>0</v>
          </cell>
        </row>
        <row r="28">
          <cell r="C28">
            <v>0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T Gamboa"/>
      <sheetName val="MT Palmarejo"/>
      <sheetName val="DC e perdas transf+MT "/>
    </sheetNames>
    <sheetDataSet>
      <sheetData sheetId="0" refreshError="1"/>
      <sheetData sheetId="1" refreshError="1"/>
      <sheetData sheetId="2">
        <row r="5">
          <cell r="C5">
            <v>0</v>
          </cell>
        </row>
        <row r="6">
          <cell r="C6">
            <v>0</v>
          </cell>
        </row>
        <row r="7">
          <cell r="C7">
            <v>0</v>
          </cell>
        </row>
        <row r="8">
          <cell r="C8">
            <v>0</v>
          </cell>
        </row>
        <row r="9">
          <cell r="C9">
            <v>0</v>
          </cell>
        </row>
        <row r="10">
          <cell r="C10">
            <v>0</v>
          </cell>
        </row>
        <row r="11">
          <cell r="C11">
            <v>41.5</v>
          </cell>
        </row>
        <row r="12">
          <cell r="C12">
            <v>277</v>
          </cell>
        </row>
        <row r="13">
          <cell r="C13">
            <v>805.7</v>
          </cell>
        </row>
        <row r="14">
          <cell r="C14">
            <v>1362.3</v>
          </cell>
        </row>
        <row r="15">
          <cell r="C15">
            <v>1598.8</v>
          </cell>
        </row>
        <row r="16">
          <cell r="C16">
            <v>1918.5</v>
          </cell>
        </row>
        <row r="17">
          <cell r="C17">
            <v>2291.6999999999998</v>
          </cell>
        </row>
        <row r="18">
          <cell r="C18">
            <v>2219.4</v>
          </cell>
        </row>
        <row r="19">
          <cell r="C19">
            <v>2178.6</v>
          </cell>
        </row>
        <row r="20">
          <cell r="C20">
            <v>1738.3</v>
          </cell>
        </row>
        <row r="21">
          <cell r="C21">
            <v>1058.5999999999999</v>
          </cell>
        </row>
        <row r="22">
          <cell r="C22">
            <v>440.2</v>
          </cell>
        </row>
        <row r="23">
          <cell r="C23">
            <v>113.3</v>
          </cell>
        </row>
        <row r="24">
          <cell r="C24">
            <v>0</v>
          </cell>
        </row>
        <row r="25">
          <cell r="C25">
            <v>0</v>
          </cell>
        </row>
        <row r="26">
          <cell r="C26">
            <v>0</v>
          </cell>
        </row>
        <row r="27">
          <cell r="C27">
            <v>0</v>
          </cell>
        </row>
        <row r="28">
          <cell r="C28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90"/>
  <sheetViews>
    <sheetView tabSelected="1" workbookViewId="0">
      <selection activeCell="K9" sqref="K9"/>
    </sheetView>
  </sheetViews>
  <sheetFormatPr baseColWidth="10" defaultColWidth="8.83203125" defaultRowHeight="12" x14ac:dyDescent="0"/>
  <cols>
    <col min="1" max="1" width="4.5" style="6" customWidth="1"/>
    <col min="2" max="3" width="9" style="6" hidden="1" customWidth="1"/>
    <col min="4" max="5" width="9" style="6" customWidth="1"/>
    <col min="6" max="17" width="9" style="27" customWidth="1"/>
    <col min="18" max="33" width="9" style="3" customWidth="1"/>
    <col min="34" max="38" width="9" style="3" hidden="1" customWidth="1"/>
    <col min="39" max="39" width="9.83203125" style="3" customWidth="1"/>
    <col min="40" max="40" width="8" style="3" hidden="1" customWidth="1"/>
    <col min="41" max="16384" width="8.83203125" style="3"/>
  </cols>
  <sheetData>
    <row r="1" spans="1:44" s="1" customFormat="1" ht="18">
      <c r="A1" s="290" t="s">
        <v>0</v>
      </c>
      <c r="B1" s="291"/>
      <c r="C1" s="291"/>
      <c r="D1" s="291"/>
      <c r="E1" s="291"/>
      <c r="F1" s="291"/>
      <c r="G1" s="291"/>
      <c r="H1" s="291"/>
      <c r="I1" s="291"/>
      <c r="J1" s="291"/>
      <c r="K1" s="291"/>
      <c r="L1" s="291"/>
      <c r="M1" s="291"/>
      <c r="N1" s="291"/>
      <c r="O1" s="291"/>
      <c r="P1" s="291"/>
      <c r="Q1" s="291"/>
      <c r="R1" s="291"/>
      <c r="S1" s="291"/>
      <c r="T1" s="291"/>
      <c r="U1" s="291"/>
      <c r="V1" s="291"/>
      <c r="W1" s="291"/>
      <c r="X1" s="291"/>
      <c r="Y1" s="291"/>
      <c r="Z1" s="291"/>
      <c r="AA1" s="291"/>
      <c r="AB1" s="291"/>
      <c r="AC1" s="291"/>
      <c r="AD1" s="291"/>
      <c r="AE1" s="291"/>
      <c r="AF1" s="291"/>
      <c r="AG1" s="291"/>
      <c r="AH1" s="291"/>
      <c r="AI1" s="291"/>
      <c r="AJ1" s="291"/>
      <c r="AK1" s="291"/>
      <c r="AL1" s="291"/>
      <c r="AM1" s="291"/>
    </row>
    <row r="2" spans="1:44" s="2" customFormat="1" ht="15">
      <c r="A2" s="292" t="s">
        <v>1</v>
      </c>
      <c r="B2" s="291"/>
      <c r="C2" s="291"/>
      <c r="D2" s="291"/>
      <c r="E2" s="291"/>
      <c r="F2" s="291"/>
      <c r="G2" s="291"/>
      <c r="H2" s="291"/>
      <c r="I2" s="291"/>
      <c r="J2" s="291"/>
      <c r="K2" s="291"/>
      <c r="L2" s="291"/>
      <c r="M2" s="291"/>
      <c r="N2" s="291"/>
      <c r="O2" s="291"/>
      <c r="P2" s="291"/>
      <c r="Q2" s="291"/>
      <c r="R2" s="291"/>
      <c r="S2" s="291"/>
      <c r="T2" s="291"/>
      <c r="U2" s="291"/>
      <c r="V2" s="291"/>
      <c r="W2" s="291"/>
      <c r="X2" s="291"/>
      <c r="Y2" s="291"/>
      <c r="Z2" s="291"/>
      <c r="AA2" s="291"/>
      <c r="AB2" s="291"/>
      <c r="AC2" s="291"/>
      <c r="AD2" s="291"/>
      <c r="AE2" s="291"/>
      <c r="AF2" s="291"/>
      <c r="AG2" s="291"/>
      <c r="AH2" s="291"/>
      <c r="AI2" s="291"/>
      <c r="AJ2" s="291"/>
      <c r="AK2" s="291"/>
      <c r="AL2" s="291"/>
      <c r="AM2" s="291"/>
    </row>
    <row r="3" spans="1:44">
      <c r="A3" s="293">
        <v>40330</v>
      </c>
      <c r="B3" s="294"/>
      <c r="C3" s="294"/>
      <c r="D3" s="294"/>
      <c r="E3" s="294"/>
      <c r="F3" s="294"/>
      <c r="G3" s="294"/>
      <c r="H3" s="294"/>
      <c r="I3" s="294"/>
      <c r="J3" s="294"/>
      <c r="K3" s="294"/>
      <c r="L3" s="294"/>
      <c r="M3" s="294"/>
      <c r="N3" s="294"/>
      <c r="O3" s="294"/>
      <c r="P3" s="294"/>
      <c r="Q3" s="294"/>
      <c r="R3" s="294"/>
      <c r="S3" s="294"/>
      <c r="T3" s="294"/>
      <c r="U3" s="294"/>
      <c r="V3" s="294"/>
      <c r="W3" s="294"/>
      <c r="X3" s="294"/>
      <c r="Y3" s="294"/>
      <c r="Z3" s="294"/>
      <c r="AA3" s="294"/>
      <c r="AB3" s="294"/>
      <c r="AC3" s="294"/>
      <c r="AD3" s="294"/>
      <c r="AE3" s="294"/>
      <c r="AF3" s="294"/>
      <c r="AG3" s="294"/>
      <c r="AH3" s="294"/>
      <c r="AI3" s="294"/>
      <c r="AJ3" s="294"/>
      <c r="AK3" s="294"/>
      <c r="AL3" s="294"/>
      <c r="AM3" s="294"/>
    </row>
    <row r="4" spans="1:44" s="6" customFormat="1" ht="12" customHeight="1">
      <c r="A4" s="287" t="s">
        <v>2</v>
      </c>
      <c r="B4" s="6">
        <v>1</v>
      </c>
      <c r="C4" s="87">
        <f>+B4+1</f>
        <v>2</v>
      </c>
      <c r="D4" s="87">
        <v>1</v>
      </c>
      <c r="E4" s="87">
        <f t="shared" ref="E4:T5" si="0">+D4+1</f>
        <v>2</v>
      </c>
      <c r="F4" s="87">
        <f t="shared" si="0"/>
        <v>3</v>
      </c>
      <c r="G4" s="87">
        <f t="shared" si="0"/>
        <v>4</v>
      </c>
      <c r="H4" s="87">
        <f t="shared" si="0"/>
        <v>5</v>
      </c>
      <c r="I4" s="87">
        <f t="shared" si="0"/>
        <v>6</v>
      </c>
      <c r="J4" s="87">
        <f t="shared" si="0"/>
        <v>7</v>
      </c>
      <c r="K4" s="87">
        <f t="shared" si="0"/>
        <v>8</v>
      </c>
      <c r="L4" s="87">
        <f t="shared" si="0"/>
        <v>9</v>
      </c>
      <c r="M4" s="87">
        <f t="shared" si="0"/>
        <v>10</v>
      </c>
      <c r="N4" s="87">
        <f t="shared" si="0"/>
        <v>11</v>
      </c>
      <c r="O4" s="87">
        <f t="shared" si="0"/>
        <v>12</v>
      </c>
      <c r="P4" s="87">
        <f t="shared" si="0"/>
        <v>13</v>
      </c>
      <c r="Q4" s="87">
        <f t="shared" si="0"/>
        <v>14</v>
      </c>
      <c r="R4" s="87">
        <f t="shared" si="0"/>
        <v>15</v>
      </c>
      <c r="S4" s="87">
        <f t="shared" si="0"/>
        <v>16</v>
      </c>
      <c r="T4" s="87">
        <f t="shared" si="0"/>
        <v>17</v>
      </c>
      <c r="U4" s="87">
        <f t="shared" ref="U4:AJ5" si="1">+T4+1</f>
        <v>18</v>
      </c>
      <c r="V4" s="87">
        <f t="shared" si="1"/>
        <v>19</v>
      </c>
      <c r="W4" s="87">
        <f t="shared" si="1"/>
        <v>20</v>
      </c>
      <c r="X4" s="87">
        <f t="shared" si="1"/>
        <v>21</v>
      </c>
      <c r="Y4" s="87">
        <f t="shared" si="1"/>
        <v>22</v>
      </c>
      <c r="Z4" s="87">
        <f t="shared" si="1"/>
        <v>23</v>
      </c>
      <c r="AA4" s="87">
        <f t="shared" si="1"/>
        <v>24</v>
      </c>
      <c r="AB4" s="87">
        <f t="shared" si="1"/>
        <v>25</v>
      </c>
      <c r="AC4" s="87">
        <f t="shared" si="1"/>
        <v>26</v>
      </c>
      <c r="AD4" s="87">
        <f t="shared" si="1"/>
        <v>27</v>
      </c>
      <c r="AE4" s="87">
        <f t="shared" si="1"/>
        <v>28</v>
      </c>
      <c r="AF4" s="87">
        <f t="shared" si="1"/>
        <v>29</v>
      </c>
      <c r="AG4" s="87">
        <f t="shared" si="1"/>
        <v>30</v>
      </c>
      <c r="AH4" s="87">
        <f t="shared" si="1"/>
        <v>31</v>
      </c>
      <c r="AI4" s="87">
        <f t="shared" si="1"/>
        <v>32</v>
      </c>
      <c r="AJ4" s="87">
        <f t="shared" si="1"/>
        <v>33</v>
      </c>
      <c r="AK4" s="87">
        <f>+AJ4+1</f>
        <v>34</v>
      </c>
      <c r="AL4" s="87">
        <f>+AK4+1</f>
        <v>35</v>
      </c>
      <c r="AM4" s="5" t="s">
        <v>3</v>
      </c>
      <c r="AN4" s="5" t="s">
        <v>4</v>
      </c>
      <c r="AP4" s="5" t="s">
        <v>3</v>
      </c>
      <c r="AQ4" s="5" t="s">
        <v>3</v>
      </c>
      <c r="AR4" s="5" t="s">
        <v>3</v>
      </c>
    </row>
    <row r="5" spans="1:44" s="6" customFormat="1" ht="11.25" customHeight="1">
      <c r="A5" s="288"/>
      <c r="B5" s="7">
        <v>40664</v>
      </c>
      <c r="C5" s="7">
        <f>+B5+1</f>
        <v>40665</v>
      </c>
      <c r="D5" s="7">
        <v>40330</v>
      </c>
      <c r="E5" s="7">
        <f t="shared" si="0"/>
        <v>40331</v>
      </c>
      <c r="F5" s="7">
        <f t="shared" si="0"/>
        <v>40332</v>
      </c>
      <c r="G5" s="7">
        <f t="shared" si="0"/>
        <v>40333</v>
      </c>
      <c r="H5" s="7">
        <f t="shared" si="0"/>
        <v>40334</v>
      </c>
      <c r="I5" s="7">
        <f t="shared" si="0"/>
        <v>40335</v>
      </c>
      <c r="J5" s="7">
        <f t="shared" si="0"/>
        <v>40336</v>
      </c>
      <c r="K5" s="7">
        <f t="shared" si="0"/>
        <v>40337</v>
      </c>
      <c r="L5" s="7">
        <f t="shared" si="0"/>
        <v>40338</v>
      </c>
      <c r="M5" s="7">
        <f t="shared" si="0"/>
        <v>40339</v>
      </c>
      <c r="N5" s="7">
        <f t="shared" si="0"/>
        <v>40340</v>
      </c>
      <c r="O5" s="7">
        <f t="shared" si="0"/>
        <v>40341</v>
      </c>
      <c r="P5" s="7">
        <f t="shared" si="0"/>
        <v>40342</v>
      </c>
      <c r="Q5" s="7">
        <f t="shared" si="0"/>
        <v>40343</v>
      </c>
      <c r="R5" s="7">
        <f t="shared" si="0"/>
        <v>40344</v>
      </c>
      <c r="S5" s="7">
        <f t="shared" si="0"/>
        <v>40345</v>
      </c>
      <c r="T5" s="7">
        <f t="shared" si="0"/>
        <v>40346</v>
      </c>
      <c r="U5" s="7">
        <f t="shared" si="1"/>
        <v>40347</v>
      </c>
      <c r="V5" s="7">
        <f t="shared" si="1"/>
        <v>40348</v>
      </c>
      <c r="W5" s="7">
        <f t="shared" si="1"/>
        <v>40349</v>
      </c>
      <c r="X5" s="7">
        <f t="shared" si="1"/>
        <v>40350</v>
      </c>
      <c r="Y5" s="7">
        <f t="shared" si="1"/>
        <v>40351</v>
      </c>
      <c r="Z5" s="7">
        <f t="shared" si="1"/>
        <v>40352</v>
      </c>
      <c r="AA5" s="7">
        <f t="shared" si="1"/>
        <v>40353</v>
      </c>
      <c r="AB5" s="7">
        <f t="shared" si="1"/>
        <v>40354</v>
      </c>
      <c r="AC5" s="7">
        <f t="shared" si="1"/>
        <v>40355</v>
      </c>
      <c r="AD5" s="7">
        <f t="shared" si="1"/>
        <v>40356</v>
      </c>
      <c r="AE5" s="7">
        <f t="shared" si="1"/>
        <v>40357</v>
      </c>
      <c r="AF5" s="7">
        <f t="shared" si="1"/>
        <v>40358</v>
      </c>
      <c r="AG5" s="7">
        <f t="shared" si="1"/>
        <v>40359</v>
      </c>
      <c r="AH5" s="7">
        <f t="shared" si="1"/>
        <v>40360</v>
      </c>
      <c r="AI5" s="7">
        <f t="shared" si="1"/>
        <v>40361</v>
      </c>
      <c r="AJ5" s="7">
        <f t="shared" si="1"/>
        <v>40362</v>
      </c>
      <c r="AK5" s="7">
        <f>+AJ5+1</f>
        <v>40363</v>
      </c>
      <c r="AL5" s="7">
        <f>+AK5+1</f>
        <v>40364</v>
      </c>
      <c r="AM5" s="5"/>
      <c r="AN5" s="8"/>
      <c r="AP5" s="5" t="s">
        <v>5</v>
      </c>
      <c r="AQ5" s="5" t="s">
        <v>6</v>
      </c>
      <c r="AR5" s="5" t="s">
        <v>7</v>
      </c>
    </row>
    <row r="6" spans="1:44" s="6" customFormat="1" ht="12" customHeight="1">
      <c r="A6" s="289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 t="s">
        <v>8</v>
      </c>
      <c r="AN6" s="5" t="s">
        <v>8</v>
      </c>
      <c r="AP6" s="5" t="s">
        <v>8</v>
      </c>
      <c r="AQ6" s="5" t="s">
        <v>8</v>
      </c>
      <c r="AR6" s="5" t="s">
        <v>8</v>
      </c>
    </row>
    <row r="7" spans="1:44" ht="12" customHeight="1">
      <c r="A7" s="9" t="s">
        <v>9</v>
      </c>
      <c r="B7" s="11"/>
      <c r="C7" s="11"/>
      <c r="D7" s="11">
        <v>14600</v>
      </c>
      <c r="E7" s="11">
        <v>14300</v>
      </c>
      <c r="F7" s="11">
        <v>15000</v>
      </c>
      <c r="G7" s="11">
        <v>14600</v>
      </c>
      <c r="H7" s="11">
        <v>15000</v>
      </c>
      <c r="I7" s="11">
        <v>15000</v>
      </c>
      <c r="J7" s="11">
        <v>14700</v>
      </c>
      <c r="K7" s="11">
        <v>14500</v>
      </c>
      <c r="L7" s="11">
        <v>14500</v>
      </c>
      <c r="M7" s="11">
        <v>14700</v>
      </c>
      <c r="N7" s="11">
        <v>14000</v>
      </c>
      <c r="O7" s="11">
        <v>15500</v>
      </c>
      <c r="P7" s="11">
        <v>15300</v>
      </c>
      <c r="Q7" s="11">
        <v>15600</v>
      </c>
      <c r="R7" s="11">
        <v>14600</v>
      </c>
      <c r="S7" s="11">
        <v>14500</v>
      </c>
      <c r="T7" s="11">
        <v>14400</v>
      </c>
      <c r="U7" s="11">
        <v>14100</v>
      </c>
      <c r="V7" s="11">
        <v>15000</v>
      </c>
      <c r="W7" s="11">
        <v>14900</v>
      </c>
      <c r="X7" s="11">
        <v>14500</v>
      </c>
      <c r="Y7" s="11">
        <v>15000</v>
      </c>
      <c r="Z7" s="11">
        <v>13100</v>
      </c>
      <c r="AA7" s="11">
        <v>14400</v>
      </c>
      <c r="AB7" s="11">
        <v>14700</v>
      </c>
      <c r="AC7" s="11">
        <v>14900</v>
      </c>
      <c r="AD7" s="11">
        <v>15500</v>
      </c>
      <c r="AE7" s="11">
        <v>14800</v>
      </c>
      <c r="AF7" s="11">
        <v>14500</v>
      </c>
      <c r="AG7" s="11">
        <v>14900</v>
      </c>
      <c r="AH7" s="11"/>
      <c r="AI7" s="11"/>
      <c r="AJ7" s="11"/>
      <c r="AK7" s="11"/>
      <c r="AL7" s="10"/>
      <c r="AM7" s="10">
        <f>MAX(B7:AL7)</f>
        <v>15600</v>
      </c>
      <c r="AN7" s="10">
        <f t="shared" ref="AN7:AN30" si="2">MIN(B7:AF7)</f>
        <v>13100</v>
      </c>
      <c r="AP7" s="10">
        <f>MAX(C7:G7,J7:N7,Q7:U7,X7:AB7,AE7:AI7,AL7)</f>
        <v>15600</v>
      </c>
      <c r="AQ7" s="10">
        <f>MAX(H7,O7,V7,AC7,AJ7)</f>
        <v>15500</v>
      </c>
      <c r="AR7" s="10">
        <f>MAX(I7,P7,W7,AD7,AK7)</f>
        <v>15500</v>
      </c>
    </row>
    <row r="8" spans="1:44" ht="12" customHeight="1">
      <c r="A8" s="9" t="s">
        <v>10</v>
      </c>
      <c r="B8" s="11"/>
      <c r="C8" s="11"/>
      <c r="D8" s="11">
        <v>14000</v>
      </c>
      <c r="E8" s="11">
        <v>13600</v>
      </c>
      <c r="F8" s="11">
        <v>14300</v>
      </c>
      <c r="G8" s="11">
        <v>13900</v>
      </c>
      <c r="H8" s="11">
        <v>14100</v>
      </c>
      <c r="I8" s="11">
        <v>14400</v>
      </c>
      <c r="J8" s="11">
        <v>13900</v>
      </c>
      <c r="K8" s="11">
        <v>14000</v>
      </c>
      <c r="L8" s="11">
        <v>13600</v>
      </c>
      <c r="M8" s="11">
        <v>13800</v>
      </c>
      <c r="N8" s="11">
        <v>13500</v>
      </c>
      <c r="O8" s="11">
        <v>14600</v>
      </c>
      <c r="P8" s="11">
        <v>14400</v>
      </c>
      <c r="Q8" s="11">
        <v>14200</v>
      </c>
      <c r="R8" s="11">
        <v>13900</v>
      </c>
      <c r="S8" s="11">
        <v>14100</v>
      </c>
      <c r="T8" s="11">
        <v>13800</v>
      </c>
      <c r="U8" s="11">
        <v>13700</v>
      </c>
      <c r="V8" s="11">
        <v>14100</v>
      </c>
      <c r="W8" s="11">
        <v>14400</v>
      </c>
      <c r="X8" s="11">
        <v>13900</v>
      </c>
      <c r="Y8" s="11">
        <v>8400</v>
      </c>
      <c r="Z8" s="11">
        <v>13900</v>
      </c>
      <c r="AA8" s="11">
        <v>14000</v>
      </c>
      <c r="AB8" s="11">
        <v>14000</v>
      </c>
      <c r="AC8" s="11">
        <v>14000</v>
      </c>
      <c r="AD8" s="11">
        <v>14600</v>
      </c>
      <c r="AE8" s="11">
        <v>14100</v>
      </c>
      <c r="AF8" s="11">
        <v>14200</v>
      </c>
      <c r="AG8" s="11">
        <v>14200</v>
      </c>
      <c r="AH8" s="11"/>
      <c r="AI8" s="11"/>
      <c r="AJ8" s="11"/>
      <c r="AK8" s="11"/>
      <c r="AL8" s="10"/>
      <c r="AM8" s="10">
        <f t="shared" ref="AM8:AM30" si="3">MAX(B8:AL8)</f>
        <v>14600</v>
      </c>
      <c r="AN8" s="10">
        <f>MIN(B8:AF8)</f>
        <v>8400</v>
      </c>
      <c r="AP8" s="10">
        <f t="shared" ref="AP8:AP30" si="4">MAX(C8:G8,J8:N8,Q8:U8,X8:AB8,AE8:AI8,AL8)</f>
        <v>14300</v>
      </c>
      <c r="AQ8" s="10">
        <f t="shared" ref="AQ8:AR30" si="5">MAX(H8,O8,V8,AC8,AJ8)</f>
        <v>14600</v>
      </c>
      <c r="AR8" s="10">
        <f t="shared" si="5"/>
        <v>14600</v>
      </c>
    </row>
    <row r="9" spans="1:44" ht="12" customHeight="1">
      <c r="A9" s="9" t="s">
        <v>11</v>
      </c>
      <c r="B9" s="11"/>
      <c r="C9" s="11"/>
      <c r="D9" s="11">
        <v>13600</v>
      </c>
      <c r="E9" s="11">
        <v>13600</v>
      </c>
      <c r="F9" s="11">
        <v>13800</v>
      </c>
      <c r="G9" s="11">
        <v>15000</v>
      </c>
      <c r="H9" s="11">
        <v>13600</v>
      </c>
      <c r="I9" s="11">
        <v>13900</v>
      </c>
      <c r="J9" s="11">
        <v>13600</v>
      </c>
      <c r="K9" s="11">
        <v>13500</v>
      </c>
      <c r="L9" s="11">
        <v>13600</v>
      </c>
      <c r="M9" s="11">
        <v>13800</v>
      </c>
      <c r="N9" s="11">
        <v>13000</v>
      </c>
      <c r="O9" s="11">
        <v>14200</v>
      </c>
      <c r="P9" s="11">
        <v>14000</v>
      </c>
      <c r="Q9" s="11">
        <v>13600</v>
      </c>
      <c r="R9" s="11">
        <v>13800</v>
      </c>
      <c r="S9" s="11">
        <v>13800</v>
      </c>
      <c r="T9" s="11">
        <v>13700</v>
      </c>
      <c r="U9" s="11">
        <v>13400</v>
      </c>
      <c r="V9" s="11">
        <v>13500</v>
      </c>
      <c r="W9" s="11">
        <v>14100</v>
      </c>
      <c r="X9" s="11">
        <v>13500</v>
      </c>
      <c r="Y9" s="11">
        <v>8300</v>
      </c>
      <c r="Z9" s="11">
        <v>13700</v>
      </c>
      <c r="AA9" s="11">
        <v>13500</v>
      </c>
      <c r="AB9" s="11">
        <v>13800</v>
      </c>
      <c r="AC9" s="11">
        <v>13700</v>
      </c>
      <c r="AD9" s="11">
        <v>14100</v>
      </c>
      <c r="AE9" s="11">
        <v>13800</v>
      </c>
      <c r="AF9" s="11">
        <v>14100</v>
      </c>
      <c r="AG9" s="11">
        <v>13900</v>
      </c>
      <c r="AH9" s="11"/>
      <c r="AI9" s="11"/>
      <c r="AJ9" s="11"/>
      <c r="AK9" s="11"/>
      <c r="AL9" s="10"/>
      <c r="AM9" s="10">
        <f t="shared" si="3"/>
        <v>15000</v>
      </c>
      <c r="AN9" s="10">
        <f t="shared" si="2"/>
        <v>8300</v>
      </c>
      <c r="AP9" s="10">
        <f t="shared" si="4"/>
        <v>15000</v>
      </c>
      <c r="AQ9" s="10">
        <f t="shared" si="5"/>
        <v>14200</v>
      </c>
      <c r="AR9" s="10">
        <f t="shared" si="5"/>
        <v>14100</v>
      </c>
    </row>
    <row r="10" spans="1:44" ht="12" customHeight="1">
      <c r="A10" s="9" t="s">
        <v>12</v>
      </c>
      <c r="B10" s="11"/>
      <c r="C10" s="11"/>
      <c r="D10" s="11">
        <v>13500</v>
      </c>
      <c r="E10" s="11">
        <v>13400</v>
      </c>
      <c r="F10" s="11">
        <v>13700</v>
      </c>
      <c r="G10" s="11">
        <v>14600</v>
      </c>
      <c r="H10" s="11">
        <v>13400</v>
      </c>
      <c r="I10" s="11">
        <v>13800</v>
      </c>
      <c r="J10" s="11">
        <v>13500</v>
      </c>
      <c r="K10" s="11">
        <v>13400</v>
      </c>
      <c r="L10" s="11">
        <v>13400</v>
      </c>
      <c r="M10" s="11">
        <v>13700</v>
      </c>
      <c r="N10" s="11">
        <v>13100</v>
      </c>
      <c r="O10" s="11">
        <v>14000</v>
      </c>
      <c r="P10" s="11">
        <v>13800</v>
      </c>
      <c r="Q10" s="11">
        <v>13600</v>
      </c>
      <c r="R10" s="11">
        <v>13500</v>
      </c>
      <c r="S10" s="11">
        <v>13800</v>
      </c>
      <c r="T10" s="11">
        <v>13500</v>
      </c>
      <c r="U10" s="11">
        <v>13200</v>
      </c>
      <c r="V10" s="11">
        <v>13300</v>
      </c>
      <c r="W10" s="11">
        <v>13700</v>
      </c>
      <c r="X10" s="11">
        <v>13500</v>
      </c>
      <c r="Y10" s="11">
        <v>8300</v>
      </c>
      <c r="Z10" s="11">
        <v>13500</v>
      </c>
      <c r="AA10" s="11">
        <v>13500</v>
      </c>
      <c r="AB10" s="11">
        <v>13500</v>
      </c>
      <c r="AC10" s="11">
        <v>13500</v>
      </c>
      <c r="AD10" s="11">
        <v>13800</v>
      </c>
      <c r="AE10" s="11">
        <v>13600</v>
      </c>
      <c r="AF10" s="11">
        <v>13800</v>
      </c>
      <c r="AG10" s="11">
        <v>13500</v>
      </c>
      <c r="AH10" s="11"/>
      <c r="AI10" s="11"/>
      <c r="AJ10" s="11"/>
      <c r="AK10" s="11"/>
      <c r="AL10" s="10"/>
      <c r="AM10" s="10">
        <f t="shared" si="3"/>
        <v>14600</v>
      </c>
      <c r="AN10" s="10">
        <f t="shared" si="2"/>
        <v>8300</v>
      </c>
      <c r="AP10" s="10">
        <f t="shared" si="4"/>
        <v>14600</v>
      </c>
      <c r="AQ10" s="10">
        <f t="shared" si="5"/>
        <v>14000</v>
      </c>
      <c r="AR10" s="10">
        <f t="shared" si="5"/>
        <v>13800</v>
      </c>
    </row>
    <row r="11" spans="1:44" ht="12" customHeight="1">
      <c r="A11" s="9" t="s">
        <v>13</v>
      </c>
      <c r="B11" s="11"/>
      <c r="C11" s="11"/>
      <c r="D11" s="11">
        <v>13500</v>
      </c>
      <c r="E11" s="11">
        <v>13400</v>
      </c>
      <c r="F11" s="11">
        <v>13800</v>
      </c>
      <c r="G11" s="11">
        <v>14700</v>
      </c>
      <c r="H11" s="11">
        <v>13200</v>
      </c>
      <c r="I11" s="11">
        <v>13500</v>
      </c>
      <c r="J11" s="11">
        <v>13300</v>
      </c>
      <c r="K11" s="11">
        <v>13200</v>
      </c>
      <c r="L11" s="11">
        <v>13300</v>
      </c>
      <c r="M11" s="11">
        <v>13800</v>
      </c>
      <c r="N11" s="11">
        <v>13100</v>
      </c>
      <c r="O11" s="11">
        <v>13800</v>
      </c>
      <c r="P11" s="11">
        <v>13700</v>
      </c>
      <c r="Q11" s="11">
        <v>13600</v>
      </c>
      <c r="R11" s="11">
        <v>13500</v>
      </c>
      <c r="S11" s="11">
        <v>13600</v>
      </c>
      <c r="T11" s="11">
        <v>13400</v>
      </c>
      <c r="U11" s="11">
        <v>13400</v>
      </c>
      <c r="V11" s="11">
        <v>13200</v>
      </c>
      <c r="W11" s="11">
        <v>13600</v>
      </c>
      <c r="X11" s="11">
        <v>13500</v>
      </c>
      <c r="Y11" s="11">
        <v>9700</v>
      </c>
      <c r="Z11" s="11">
        <v>13400</v>
      </c>
      <c r="AA11" s="11">
        <v>13500</v>
      </c>
      <c r="AB11" s="11">
        <v>13600</v>
      </c>
      <c r="AC11" s="11">
        <v>13500</v>
      </c>
      <c r="AD11" s="11">
        <v>13600</v>
      </c>
      <c r="AE11" s="11">
        <v>13500</v>
      </c>
      <c r="AF11" s="11">
        <v>13800</v>
      </c>
      <c r="AG11" s="11">
        <v>13500</v>
      </c>
      <c r="AH11" s="11"/>
      <c r="AI11" s="11"/>
      <c r="AJ11" s="11"/>
      <c r="AK11" s="11"/>
      <c r="AL11" s="10"/>
      <c r="AM11" s="10">
        <f t="shared" si="3"/>
        <v>14700</v>
      </c>
      <c r="AN11" s="10">
        <f t="shared" si="2"/>
        <v>9700</v>
      </c>
      <c r="AP11" s="10">
        <f t="shared" si="4"/>
        <v>14700</v>
      </c>
      <c r="AQ11" s="10">
        <f t="shared" si="5"/>
        <v>13800</v>
      </c>
      <c r="AR11" s="10">
        <f t="shared" si="5"/>
        <v>13700</v>
      </c>
    </row>
    <row r="12" spans="1:44" ht="12" customHeight="1">
      <c r="A12" s="9" t="s">
        <v>14</v>
      </c>
      <c r="B12" s="11"/>
      <c r="C12" s="11"/>
      <c r="D12" s="11">
        <v>13500</v>
      </c>
      <c r="E12" s="11">
        <v>14100</v>
      </c>
      <c r="F12" s="11">
        <v>13900</v>
      </c>
      <c r="G12" s="11">
        <v>15200</v>
      </c>
      <c r="H12" s="11">
        <v>13300</v>
      </c>
      <c r="I12" s="11">
        <v>13500</v>
      </c>
      <c r="J12" s="11">
        <v>14900</v>
      </c>
      <c r="K12" s="11">
        <v>13600</v>
      </c>
      <c r="L12" s="11">
        <v>13600</v>
      </c>
      <c r="M12" s="11">
        <v>15300</v>
      </c>
      <c r="N12" s="11">
        <v>13500</v>
      </c>
      <c r="O12" s="11">
        <v>14000</v>
      </c>
      <c r="P12" s="11">
        <v>13600</v>
      </c>
      <c r="Q12" s="11">
        <v>13100</v>
      </c>
      <c r="R12" s="11">
        <v>14100</v>
      </c>
      <c r="S12" s="11">
        <v>14100</v>
      </c>
      <c r="T12" s="11">
        <v>13500</v>
      </c>
      <c r="U12" s="11">
        <v>13800</v>
      </c>
      <c r="V12" s="11">
        <v>13700</v>
      </c>
      <c r="W12" s="11">
        <v>13400</v>
      </c>
      <c r="X12" s="11">
        <v>14100</v>
      </c>
      <c r="Y12" s="11">
        <v>10600</v>
      </c>
      <c r="Z12" s="11">
        <v>14900</v>
      </c>
      <c r="AA12" s="11">
        <v>13900</v>
      </c>
      <c r="AB12" s="11">
        <v>13600</v>
      </c>
      <c r="AC12" s="11">
        <v>13600</v>
      </c>
      <c r="AD12" s="11">
        <v>13400</v>
      </c>
      <c r="AE12" s="11">
        <v>14200</v>
      </c>
      <c r="AF12" s="11">
        <v>14400</v>
      </c>
      <c r="AG12" s="11">
        <v>10700</v>
      </c>
      <c r="AH12" s="11"/>
      <c r="AI12" s="11"/>
      <c r="AJ12" s="11"/>
      <c r="AK12" s="11"/>
      <c r="AL12" s="10"/>
      <c r="AM12" s="10">
        <f t="shared" si="3"/>
        <v>15300</v>
      </c>
      <c r="AN12" s="10">
        <f t="shared" si="2"/>
        <v>10600</v>
      </c>
      <c r="AP12" s="10">
        <f t="shared" si="4"/>
        <v>15300</v>
      </c>
      <c r="AQ12" s="10">
        <f t="shared" si="5"/>
        <v>14000</v>
      </c>
      <c r="AR12" s="10">
        <f t="shared" si="5"/>
        <v>13600</v>
      </c>
    </row>
    <row r="13" spans="1:44" ht="12" customHeight="1">
      <c r="A13" s="9" t="s">
        <v>15</v>
      </c>
      <c r="B13" s="11"/>
      <c r="C13" s="11"/>
      <c r="D13" s="11">
        <v>13200</v>
      </c>
      <c r="E13" s="11">
        <v>15600</v>
      </c>
      <c r="F13" s="11">
        <v>13900</v>
      </c>
      <c r="G13" s="11">
        <v>15300</v>
      </c>
      <c r="H13" s="11">
        <v>13000</v>
      </c>
      <c r="I13" s="11">
        <v>13500</v>
      </c>
      <c r="J13" s="11">
        <v>15500</v>
      </c>
      <c r="K13" s="11">
        <v>17100</v>
      </c>
      <c r="L13" s="11">
        <v>17700</v>
      </c>
      <c r="M13" s="11">
        <v>15900</v>
      </c>
      <c r="N13" s="11">
        <v>14700</v>
      </c>
      <c r="O13" s="11">
        <v>14400</v>
      </c>
      <c r="P13" s="11">
        <v>14200</v>
      </c>
      <c r="Q13" s="11">
        <v>15700</v>
      </c>
      <c r="R13" s="11">
        <v>15200</v>
      </c>
      <c r="S13" s="11">
        <v>15700</v>
      </c>
      <c r="T13" s="11">
        <v>15300</v>
      </c>
      <c r="U13" s="11">
        <v>15200</v>
      </c>
      <c r="V13" s="11">
        <v>13900</v>
      </c>
      <c r="W13" s="11">
        <v>13300</v>
      </c>
      <c r="X13" s="11">
        <v>15600</v>
      </c>
      <c r="Y13" s="11">
        <v>14400</v>
      </c>
      <c r="Z13" s="11">
        <v>17500</v>
      </c>
      <c r="AA13" s="11">
        <v>15200</v>
      </c>
      <c r="AB13" s="11">
        <v>14200</v>
      </c>
      <c r="AC13" s="11">
        <v>14300</v>
      </c>
      <c r="AD13" s="11">
        <v>13200</v>
      </c>
      <c r="AE13" s="11">
        <v>15500</v>
      </c>
      <c r="AF13" s="11">
        <v>16900</v>
      </c>
      <c r="AG13" s="11">
        <v>14900</v>
      </c>
      <c r="AH13" s="11"/>
      <c r="AI13" s="11"/>
      <c r="AJ13" s="11"/>
      <c r="AK13" s="11"/>
      <c r="AL13" s="10"/>
      <c r="AM13" s="10">
        <f t="shared" si="3"/>
        <v>17700</v>
      </c>
      <c r="AN13" s="10">
        <f t="shared" si="2"/>
        <v>13000</v>
      </c>
      <c r="AP13" s="10">
        <f t="shared" si="4"/>
        <v>17700</v>
      </c>
      <c r="AQ13" s="10">
        <f t="shared" si="5"/>
        <v>14400</v>
      </c>
      <c r="AR13" s="10">
        <f t="shared" si="5"/>
        <v>14200</v>
      </c>
    </row>
    <row r="14" spans="1:44" ht="12" customHeight="1">
      <c r="A14" s="12" t="s">
        <v>16</v>
      </c>
      <c r="B14" s="11"/>
      <c r="C14" s="11"/>
      <c r="D14" s="11">
        <v>14600</v>
      </c>
      <c r="E14" s="11">
        <v>17800</v>
      </c>
      <c r="F14" s="11">
        <v>17700</v>
      </c>
      <c r="G14" s="11">
        <v>18600</v>
      </c>
      <c r="H14" s="11">
        <v>15300</v>
      </c>
      <c r="I14" s="11">
        <v>14300</v>
      </c>
      <c r="J14" s="11">
        <v>17700</v>
      </c>
      <c r="K14" s="11">
        <v>18000</v>
      </c>
      <c r="L14" s="11">
        <v>19800</v>
      </c>
      <c r="M14" s="11">
        <v>18400</v>
      </c>
      <c r="N14" s="11">
        <v>16900</v>
      </c>
      <c r="O14" s="11">
        <v>16900</v>
      </c>
      <c r="P14" s="11">
        <v>14500</v>
      </c>
      <c r="Q14" s="11">
        <v>16100</v>
      </c>
      <c r="R14" s="11">
        <v>18800</v>
      </c>
      <c r="S14" s="11">
        <v>19400</v>
      </c>
      <c r="T14" s="11">
        <v>17600</v>
      </c>
      <c r="U14" s="11">
        <v>18500</v>
      </c>
      <c r="V14" s="11">
        <v>16400</v>
      </c>
      <c r="W14" s="11">
        <v>14100</v>
      </c>
      <c r="X14" s="11">
        <v>19200</v>
      </c>
      <c r="Y14" s="11">
        <v>16900</v>
      </c>
      <c r="Z14" s="11">
        <v>17600</v>
      </c>
      <c r="AA14" s="11">
        <v>11100</v>
      </c>
      <c r="AB14" s="11">
        <v>15900</v>
      </c>
      <c r="AC14" s="11">
        <v>15200</v>
      </c>
      <c r="AD14" s="11">
        <v>13600</v>
      </c>
      <c r="AE14" s="11">
        <v>17500</v>
      </c>
      <c r="AF14" s="11">
        <v>18900</v>
      </c>
      <c r="AG14" s="11">
        <v>14600</v>
      </c>
      <c r="AH14" s="11"/>
      <c r="AI14" s="11"/>
      <c r="AJ14" s="11"/>
      <c r="AK14" s="11"/>
      <c r="AL14" s="10"/>
      <c r="AM14" s="10">
        <f t="shared" si="3"/>
        <v>19800</v>
      </c>
      <c r="AN14" s="10">
        <f t="shared" si="2"/>
        <v>11100</v>
      </c>
      <c r="AP14" s="10">
        <f t="shared" si="4"/>
        <v>19800</v>
      </c>
      <c r="AQ14" s="10">
        <f t="shared" si="5"/>
        <v>16900</v>
      </c>
      <c r="AR14" s="10">
        <f t="shared" si="5"/>
        <v>14500</v>
      </c>
    </row>
    <row r="15" spans="1:44" ht="12" customHeight="1">
      <c r="A15" s="12" t="s">
        <v>17</v>
      </c>
      <c r="B15" s="11"/>
      <c r="C15" s="11"/>
      <c r="D15" s="11">
        <v>15800</v>
      </c>
      <c r="E15" s="11">
        <v>21900</v>
      </c>
      <c r="F15" s="11">
        <v>22500</v>
      </c>
      <c r="G15" s="11">
        <v>21100</v>
      </c>
      <c r="H15" s="11">
        <v>15700</v>
      </c>
      <c r="I15" s="11">
        <v>15500</v>
      </c>
      <c r="J15" s="11">
        <v>21700</v>
      </c>
      <c r="K15" s="11">
        <v>21000</v>
      </c>
      <c r="L15" s="11">
        <v>20400</v>
      </c>
      <c r="M15" s="11">
        <v>22300</v>
      </c>
      <c r="N15" s="11">
        <v>20400</v>
      </c>
      <c r="O15" s="11">
        <v>17600</v>
      </c>
      <c r="P15" s="11">
        <v>15600</v>
      </c>
      <c r="Q15" s="11">
        <v>21700</v>
      </c>
      <c r="R15" s="11">
        <v>21500</v>
      </c>
      <c r="S15" s="11">
        <v>21500</v>
      </c>
      <c r="T15" s="11">
        <v>20600</v>
      </c>
      <c r="U15" s="11">
        <v>20000</v>
      </c>
      <c r="V15" s="11">
        <v>16400</v>
      </c>
      <c r="W15" s="11">
        <v>15100</v>
      </c>
      <c r="X15" s="11">
        <v>20600</v>
      </c>
      <c r="Y15" s="11">
        <v>19600</v>
      </c>
      <c r="Z15" s="11">
        <v>20600</v>
      </c>
      <c r="AA15" s="11">
        <v>13000</v>
      </c>
      <c r="AB15" s="11">
        <v>17700</v>
      </c>
      <c r="AC15" s="11">
        <v>17700</v>
      </c>
      <c r="AD15" s="11">
        <v>14800</v>
      </c>
      <c r="AE15" s="11">
        <v>20100</v>
      </c>
      <c r="AF15" s="11">
        <v>23100</v>
      </c>
      <c r="AG15" s="11">
        <v>18600</v>
      </c>
      <c r="AH15" s="11"/>
      <c r="AI15" s="11"/>
      <c r="AJ15" s="11"/>
      <c r="AK15" s="11"/>
      <c r="AL15" s="10"/>
      <c r="AM15" s="10">
        <f t="shared" si="3"/>
        <v>23100</v>
      </c>
      <c r="AN15" s="10">
        <f t="shared" si="2"/>
        <v>13000</v>
      </c>
      <c r="AP15" s="10">
        <f t="shared" si="4"/>
        <v>23100</v>
      </c>
      <c r="AQ15" s="10">
        <f t="shared" si="5"/>
        <v>17700</v>
      </c>
      <c r="AR15" s="10">
        <f t="shared" si="5"/>
        <v>15600</v>
      </c>
    </row>
    <row r="16" spans="1:44" ht="12" customHeight="1">
      <c r="A16" s="13">
        <v>0.41666666666666669</v>
      </c>
      <c r="B16" s="11"/>
      <c r="C16" s="11"/>
      <c r="D16" s="11">
        <v>17500</v>
      </c>
      <c r="E16" s="11">
        <v>21900</v>
      </c>
      <c r="F16" s="11">
        <v>22000</v>
      </c>
      <c r="G16" s="11">
        <v>21300</v>
      </c>
      <c r="H16" s="11">
        <v>18200</v>
      </c>
      <c r="I16" s="11">
        <v>16100</v>
      </c>
      <c r="J16" s="11">
        <v>19200</v>
      </c>
      <c r="K16" s="11">
        <v>21400</v>
      </c>
      <c r="L16" s="11">
        <v>16800</v>
      </c>
      <c r="M16" s="11">
        <v>23600</v>
      </c>
      <c r="N16" s="11">
        <v>20400</v>
      </c>
      <c r="O16" s="11">
        <v>18500</v>
      </c>
      <c r="P16" s="11">
        <v>16300</v>
      </c>
      <c r="Q16" s="11">
        <v>22600</v>
      </c>
      <c r="R16" s="11">
        <v>21800</v>
      </c>
      <c r="S16" s="11">
        <v>22000</v>
      </c>
      <c r="T16" s="11">
        <v>22100</v>
      </c>
      <c r="U16" s="11">
        <v>20800</v>
      </c>
      <c r="V16" s="11">
        <v>17500</v>
      </c>
      <c r="W16" s="11">
        <v>15800</v>
      </c>
      <c r="X16" s="11">
        <v>20000</v>
      </c>
      <c r="Y16" s="11">
        <v>20600</v>
      </c>
      <c r="Z16" s="11">
        <v>21200</v>
      </c>
      <c r="AA16" s="11">
        <v>18000</v>
      </c>
      <c r="AB16" s="11">
        <v>18500</v>
      </c>
      <c r="AC16" s="11">
        <v>17900</v>
      </c>
      <c r="AD16" s="11">
        <v>16100</v>
      </c>
      <c r="AE16" s="11">
        <v>21400</v>
      </c>
      <c r="AF16" s="11">
        <v>22300</v>
      </c>
      <c r="AG16" s="11">
        <v>22300</v>
      </c>
      <c r="AH16" s="11"/>
      <c r="AI16" s="11"/>
      <c r="AJ16" s="11"/>
      <c r="AK16" s="11"/>
      <c r="AL16" s="10"/>
      <c r="AM16" s="10">
        <f t="shared" si="3"/>
        <v>23600</v>
      </c>
      <c r="AN16" s="10">
        <f t="shared" si="2"/>
        <v>15800</v>
      </c>
      <c r="AP16" s="10">
        <f t="shared" si="4"/>
        <v>23600</v>
      </c>
      <c r="AQ16" s="10">
        <f t="shared" si="5"/>
        <v>18500</v>
      </c>
      <c r="AR16" s="10">
        <f t="shared" si="5"/>
        <v>16300</v>
      </c>
    </row>
    <row r="17" spans="1:44" ht="12" customHeight="1">
      <c r="A17" s="13" t="s">
        <v>18</v>
      </c>
      <c r="B17" s="11"/>
      <c r="C17" s="11"/>
      <c r="D17" s="11">
        <v>17500</v>
      </c>
      <c r="E17" s="11">
        <v>22300</v>
      </c>
      <c r="F17" s="11">
        <v>22450</v>
      </c>
      <c r="G17" s="11">
        <v>21800</v>
      </c>
      <c r="H17" s="11">
        <v>17900</v>
      </c>
      <c r="I17" s="11">
        <v>16900</v>
      </c>
      <c r="J17" s="11">
        <v>20400</v>
      </c>
      <c r="K17" s="11">
        <v>20500</v>
      </c>
      <c r="L17" s="11">
        <v>18100</v>
      </c>
      <c r="M17" s="11">
        <v>23500</v>
      </c>
      <c r="N17" s="11">
        <v>22500</v>
      </c>
      <c r="O17" s="11">
        <v>19000</v>
      </c>
      <c r="P17" s="11">
        <v>16600</v>
      </c>
      <c r="Q17" s="11">
        <v>22800</v>
      </c>
      <c r="R17" s="11">
        <v>22300</v>
      </c>
      <c r="S17" s="11">
        <v>22900</v>
      </c>
      <c r="T17" s="11">
        <v>21600</v>
      </c>
      <c r="U17" s="11">
        <v>21600</v>
      </c>
      <c r="V17" s="11">
        <v>19100</v>
      </c>
      <c r="W17" s="11">
        <v>16200</v>
      </c>
      <c r="X17" s="11">
        <v>0</v>
      </c>
      <c r="Y17" s="11">
        <v>21200</v>
      </c>
      <c r="Z17" s="11">
        <v>22300</v>
      </c>
      <c r="AA17" s="11">
        <v>19700</v>
      </c>
      <c r="AB17" s="11">
        <v>18500</v>
      </c>
      <c r="AC17" s="11">
        <v>18300</v>
      </c>
      <c r="AD17" s="11">
        <v>16400</v>
      </c>
      <c r="AE17" s="11">
        <v>21900</v>
      </c>
      <c r="AF17" s="11">
        <v>22500</v>
      </c>
      <c r="AG17" s="11">
        <v>22200</v>
      </c>
      <c r="AH17" s="11"/>
      <c r="AI17" s="11"/>
      <c r="AJ17" s="11"/>
      <c r="AK17" s="11"/>
      <c r="AL17" s="10"/>
      <c r="AM17" s="10">
        <f t="shared" si="3"/>
        <v>23500</v>
      </c>
      <c r="AN17" s="10">
        <f t="shared" si="2"/>
        <v>0</v>
      </c>
      <c r="AP17" s="10">
        <f t="shared" si="4"/>
        <v>23500</v>
      </c>
      <c r="AQ17" s="10">
        <f t="shared" si="5"/>
        <v>19100</v>
      </c>
      <c r="AR17" s="10">
        <f t="shared" si="5"/>
        <v>16900</v>
      </c>
    </row>
    <row r="18" spans="1:44" ht="12" customHeight="1">
      <c r="A18" s="13">
        <v>0.5</v>
      </c>
      <c r="B18" s="11"/>
      <c r="C18" s="11"/>
      <c r="D18" s="11">
        <v>17500</v>
      </c>
      <c r="E18" s="11">
        <v>22700</v>
      </c>
      <c r="F18" s="11">
        <v>23400</v>
      </c>
      <c r="G18" s="11">
        <v>21900</v>
      </c>
      <c r="H18" s="11">
        <v>18200</v>
      </c>
      <c r="I18" s="11">
        <v>16900</v>
      </c>
      <c r="J18" s="11">
        <v>20600</v>
      </c>
      <c r="K18" s="11">
        <v>21200</v>
      </c>
      <c r="L18" s="11">
        <v>18100</v>
      </c>
      <c r="M18" s="11">
        <v>23100</v>
      </c>
      <c r="N18" s="11">
        <v>22900</v>
      </c>
      <c r="O18" s="11">
        <v>19100</v>
      </c>
      <c r="P18" s="11">
        <v>17000</v>
      </c>
      <c r="Q18" s="11">
        <v>23000</v>
      </c>
      <c r="R18" s="11">
        <v>19400</v>
      </c>
      <c r="S18" s="11">
        <v>22500</v>
      </c>
      <c r="T18" s="11">
        <v>22000</v>
      </c>
      <c r="U18" s="11">
        <v>22100</v>
      </c>
      <c r="V18" s="11">
        <v>18400</v>
      </c>
      <c r="W18" s="11">
        <v>15400</v>
      </c>
      <c r="X18" s="11">
        <v>1000</v>
      </c>
      <c r="Y18" s="11">
        <v>23400</v>
      </c>
      <c r="Z18" s="11">
        <v>22600</v>
      </c>
      <c r="AA18" s="11">
        <v>22100</v>
      </c>
      <c r="AB18" s="11">
        <v>19000</v>
      </c>
      <c r="AC18" s="11">
        <v>19200</v>
      </c>
      <c r="AD18" s="11">
        <v>15300</v>
      </c>
      <c r="AE18" s="11">
        <v>22200</v>
      </c>
      <c r="AF18" s="11">
        <v>22900</v>
      </c>
      <c r="AG18" s="11">
        <v>23000</v>
      </c>
      <c r="AH18" s="11"/>
      <c r="AI18" s="11"/>
      <c r="AJ18" s="11"/>
      <c r="AK18" s="11"/>
      <c r="AL18" s="10"/>
      <c r="AM18" s="10">
        <f t="shared" si="3"/>
        <v>23400</v>
      </c>
      <c r="AN18" s="10">
        <f t="shared" si="2"/>
        <v>1000</v>
      </c>
      <c r="AP18" s="10">
        <f t="shared" si="4"/>
        <v>23400</v>
      </c>
      <c r="AQ18" s="10">
        <f t="shared" si="5"/>
        <v>19200</v>
      </c>
      <c r="AR18" s="10">
        <f t="shared" si="5"/>
        <v>17000</v>
      </c>
    </row>
    <row r="19" spans="1:44" ht="12" customHeight="1">
      <c r="A19" s="13" t="s">
        <v>19</v>
      </c>
      <c r="B19" s="11"/>
      <c r="C19" s="11"/>
      <c r="D19" s="11">
        <v>18500</v>
      </c>
      <c r="E19" s="11">
        <v>22200</v>
      </c>
      <c r="F19" s="11">
        <v>22300</v>
      </c>
      <c r="G19" s="11">
        <v>21700</v>
      </c>
      <c r="H19" s="11">
        <v>18500</v>
      </c>
      <c r="I19" s="11">
        <v>17300</v>
      </c>
      <c r="J19" s="11">
        <v>19200</v>
      </c>
      <c r="K19" s="11">
        <v>16550</v>
      </c>
      <c r="L19" s="11">
        <v>18000</v>
      </c>
      <c r="M19" s="11">
        <v>19400</v>
      </c>
      <c r="N19" s="11">
        <v>22400</v>
      </c>
      <c r="O19" s="11">
        <v>18900</v>
      </c>
      <c r="P19" s="11">
        <v>17400</v>
      </c>
      <c r="Q19" s="11">
        <v>22000</v>
      </c>
      <c r="R19" s="11">
        <v>20600</v>
      </c>
      <c r="S19" s="11">
        <v>22400</v>
      </c>
      <c r="T19" s="11">
        <v>21500</v>
      </c>
      <c r="U19" s="11">
        <v>21500</v>
      </c>
      <c r="V19" s="11">
        <v>19000</v>
      </c>
      <c r="W19" s="11">
        <v>17100</v>
      </c>
      <c r="X19" s="11">
        <v>0</v>
      </c>
      <c r="Y19" s="11">
        <v>22500</v>
      </c>
      <c r="Z19" s="11">
        <v>22200</v>
      </c>
      <c r="AA19" s="11">
        <v>20700</v>
      </c>
      <c r="AB19" s="11">
        <v>18900</v>
      </c>
      <c r="AC19" s="11">
        <v>18800</v>
      </c>
      <c r="AD19" s="11">
        <v>17400</v>
      </c>
      <c r="AE19" s="11">
        <v>22100</v>
      </c>
      <c r="AF19" s="11">
        <v>23800</v>
      </c>
      <c r="AG19" s="11">
        <v>22400</v>
      </c>
      <c r="AH19" s="11"/>
      <c r="AI19" s="11"/>
      <c r="AJ19" s="11"/>
      <c r="AK19" s="11"/>
      <c r="AL19" s="10"/>
      <c r="AM19" s="10">
        <f t="shared" si="3"/>
        <v>23800</v>
      </c>
      <c r="AN19" s="10">
        <f t="shared" si="2"/>
        <v>0</v>
      </c>
      <c r="AP19" s="10">
        <f t="shared" si="4"/>
        <v>23800</v>
      </c>
      <c r="AQ19" s="10">
        <f t="shared" si="5"/>
        <v>19000</v>
      </c>
      <c r="AR19" s="10">
        <f t="shared" si="5"/>
        <v>17400</v>
      </c>
    </row>
    <row r="20" spans="1:44" ht="12" customHeight="1">
      <c r="A20" s="13">
        <v>0.58333333333333337</v>
      </c>
      <c r="B20" s="11"/>
      <c r="C20" s="11"/>
      <c r="D20" s="11">
        <v>17600</v>
      </c>
      <c r="E20" s="11">
        <v>21300</v>
      </c>
      <c r="F20" s="11">
        <v>21100</v>
      </c>
      <c r="G20" s="11">
        <v>21700</v>
      </c>
      <c r="H20" s="11">
        <v>18000</v>
      </c>
      <c r="I20" s="11">
        <v>17300</v>
      </c>
      <c r="J20" s="11">
        <v>20900</v>
      </c>
      <c r="K20" s="11">
        <v>21150</v>
      </c>
      <c r="L20" s="11">
        <v>20700</v>
      </c>
      <c r="M20" s="11">
        <v>21800</v>
      </c>
      <c r="N20" s="11">
        <v>22100</v>
      </c>
      <c r="O20" s="11">
        <v>18000</v>
      </c>
      <c r="P20" s="11">
        <v>17300</v>
      </c>
      <c r="Q20" s="11">
        <v>22500</v>
      </c>
      <c r="R20" s="11">
        <v>22100</v>
      </c>
      <c r="S20" s="11">
        <v>21300</v>
      </c>
      <c r="T20" s="11">
        <v>21200</v>
      </c>
      <c r="U20" s="11">
        <v>21300</v>
      </c>
      <c r="V20" s="11">
        <v>19600</v>
      </c>
      <c r="W20" s="11">
        <v>16800</v>
      </c>
      <c r="X20" s="11">
        <v>5500</v>
      </c>
      <c r="Y20" s="11">
        <v>21400</v>
      </c>
      <c r="Z20" s="11">
        <v>21400</v>
      </c>
      <c r="AA20" s="11">
        <v>21800</v>
      </c>
      <c r="AB20" s="11">
        <v>18800</v>
      </c>
      <c r="AC20" s="11">
        <v>18200</v>
      </c>
      <c r="AD20" s="11">
        <v>17400</v>
      </c>
      <c r="AE20" s="11">
        <v>23000</v>
      </c>
      <c r="AF20" s="11">
        <v>22600</v>
      </c>
      <c r="AG20" s="11">
        <v>22600</v>
      </c>
      <c r="AH20" s="11"/>
      <c r="AI20" s="11"/>
      <c r="AJ20" s="11"/>
      <c r="AK20" s="11"/>
      <c r="AL20" s="10"/>
      <c r="AM20" s="10">
        <f t="shared" si="3"/>
        <v>23000</v>
      </c>
      <c r="AN20" s="10">
        <f t="shared" si="2"/>
        <v>5500</v>
      </c>
      <c r="AP20" s="10">
        <f t="shared" si="4"/>
        <v>23000</v>
      </c>
      <c r="AQ20" s="10">
        <f t="shared" si="5"/>
        <v>19600</v>
      </c>
      <c r="AR20" s="10">
        <f t="shared" si="5"/>
        <v>17400</v>
      </c>
    </row>
    <row r="21" spans="1:44" ht="12" customHeight="1">
      <c r="A21" s="13" t="s">
        <v>20</v>
      </c>
      <c r="B21" s="11"/>
      <c r="C21" s="11"/>
      <c r="D21" s="11">
        <v>17200</v>
      </c>
      <c r="E21" s="11">
        <v>21700</v>
      </c>
      <c r="F21" s="11">
        <v>21400</v>
      </c>
      <c r="G21" s="11">
        <v>21500</v>
      </c>
      <c r="H21" s="11">
        <v>17800</v>
      </c>
      <c r="I21" s="11">
        <v>16600</v>
      </c>
      <c r="J21" s="11">
        <v>22100</v>
      </c>
      <c r="K21" s="11">
        <v>21250</v>
      </c>
      <c r="L21" s="11">
        <v>21800</v>
      </c>
      <c r="M21" s="11">
        <v>21900</v>
      </c>
      <c r="N21" s="11">
        <v>22600</v>
      </c>
      <c r="O21" s="11">
        <v>17600</v>
      </c>
      <c r="P21" s="11">
        <v>16500</v>
      </c>
      <c r="Q21" s="11">
        <v>23000</v>
      </c>
      <c r="R21" s="11">
        <v>21900</v>
      </c>
      <c r="S21" s="11">
        <v>22000</v>
      </c>
      <c r="T21" s="11">
        <v>22200</v>
      </c>
      <c r="U21" s="11">
        <v>21100</v>
      </c>
      <c r="V21" s="11">
        <v>19300</v>
      </c>
      <c r="W21" s="11">
        <v>16600</v>
      </c>
      <c r="X21" s="11">
        <v>10000</v>
      </c>
      <c r="Y21" s="11">
        <v>21700</v>
      </c>
      <c r="Z21" s="11">
        <v>22000</v>
      </c>
      <c r="AA21" s="11">
        <v>22200</v>
      </c>
      <c r="AB21" s="11">
        <v>18800</v>
      </c>
      <c r="AC21" s="11">
        <v>18000</v>
      </c>
      <c r="AD21" s="11">
        <v>17000</v>
      </c>
      <c r="AE21" s="11">
        <v>23400</v>
      </c>
      <c r="AF21" s="11">
        <v>24000</v>
      </c>
      <c r="AG21" s="11">
        <v>23100</v>
      </c>
      <c r="AH21" s="11"/>
      <c r="AI21" s="11"/>
      <c r="AJ21" s="11"/>
      <c r="AK21" s="11"/>
      <c r="AL21" s="10"/>
      <c r="AM21" s="10">
        <f t="shared" si="3"/>
        <v>24000</v>
      </c>
      <c r="AN21" s="10">
        <f t="shared" si="2"/>
        <v>10000</v>
      </c>
      <c r="AP21" s="10">
        <f t="shared" si="4"/>
        <v>24000</v>
      </c>
      <c r="AQ21" s="10">
        <f t="shared" si="5"/>
        <v>19300</v>
      </c>
      <c r="AR21" s="10">
        <f t="shared" si="5"/>
        <v>17000</v>
      </c>
    </row>
    <row r="22" spans="1:44" ht="12" customHeight="1">
      <c r="A22" s="12" t="s">
        <v>21</v>
      </c>
      <c r="B22" s="11"/>
      <c r="C22" s="11"/>
      <c r="D22" s="11">
        <v>16700</v>
      </c>
      <c r="E22" s="11">
        <v>21600</v>
      </c>
      <c r="F22" s="11">
        <v>21500</v>
      </c>
      <c r="G22" s="11">
        <v>13000</v>
      </c>
      <c r="H22" s="11">
        <v>17100</v>
      </c>
      <c r="I22" s="11">
        <v>16200</v>
      </c>
      <c r="J22" s="11">
        <v>21800</v>
      </c>
      <c r="K22" s="11">
        <v>21250</v>
      </c>
      <c r="L22" s="11">
        <v>21500</v>
      </c>
      <c r="M22" s="11">
        <v>20300</v>
      </c>
      <c r="N22" s="11">
        <v>22800</v>
      </c>
      <c r="O22" s="11">
        <v>17100</v>
      </c>
      <c r="P22" s="11">
        <v>16400</v>
      </c>
      <c r="Q22" s="11">
        <v>22800</v>
      </c>
      <c r="R22" s="11">
        <v>21000</v>
      </c>
      <c r="S22" s="11">
        <v>13700</v>
      </c>
      <c r="T22" s="11">
        <v>21600</v>
      </c>
      <c r="U22" s="11">
        <v>21300</v>
      </c>
      <c r="V22" s="11">
        <v>17300</v>
      </c>
      <c r="W22" s="11">
        <v>16300</v>
      </c>
      <c r="X22" s="11">
        <v>18600</v>
      </c>
      <c r="Y22" s="11">
        <v>22100</v>
      </c>
      <c r="Z22" s="11">
        <v>21900</v>
      </c>
      <c r="AA22" s="11">
        <v>21600</v>
      </c>
      <c r="AB22" s="11">
        <v>18600</v>
      </c>
      <c r="AC22" s="11">
        <v>13100</v>
      </c>
      <c r="AD22" s="11">
        <v>16500</v>
      </c>
      <c r="AE22" s="11">
        <v>23100</v>
      </c>
      <c r="AF22" s="11">
        <v>22800</v>
      </c>
      <c r="AG22" s="11">
        <v>23200</v>
      </c>
      <c r="AH22" s="11"/>
      <c r="AI22" s="11"/>
      <c r="AJ22" s="11"/>
      <c r="AK22" s="11"/>
      <c r="AL22" s="10"/>
      <c r="AM22" s="10">
        <f t="shared" si="3"/>
        <v>23200</v>
      </c>
      <c r="AN22" s="10">
        <f t="shared" si="2"/>
        <v>13000</v>
      </c>
      <c r="AP22" s="10">
        <f t="shared" si="4"/>
        <v>23200</v>
      </c>
      <c r="AQ22" s="10">
        <f t="shared" si="5"/>
        <v>17300</v>
      </c>
      <c r="AR22" s="10">
        <f t="shared" si="5"/>
        <v>16500</v>
      </c>
    </row>
    <row r="23" spans="1:44" ht="12" customHeight="1">
      <c r="A23" s="12" t="s">
        <v>22</v>
      </c>
      <c r="B23" s="11"/>
      <c r="C23" s="11"/>
      <c r="D23" s="11">
        <v>15100</v>
      </c>
      <c r="E23" s="11">
        <v>20300</v>
      </c>
      <c r="F23" s="11">
        <v>20200</v>
      </c>
      <c r="G23" s="11">
        <v>12400</v>
      </c>
      <c r="H23" s="11">
        <v>16900</v>
      </c>
      <c r="I23" s="11">
        <v>15800</v>
      </c>
      <c r="J23" s="11">
        <v>19200</v>
      </c>
      <c r="K23" s="11">
        <v>20150</v>
      </c>
      <c r="L23" s="11">
        <v>20200</v>
      </c>
      <c r="M23" s="11">
        <v>19300</v>
      </c>
      <c r="N23" s="11">
        <v>21000</v>
      </c>
      <c r="O23" s="11">
        <v>17400</v>
      </c>
      <c r="P23" s="11">
        <v>16300</v>
      </c>
      <c r="Q23" s="11">
        <v>21000</v>
      </c>
      <c r="R23" s="11">
        <v>19800</v>
      </c>
      <c r="S23" s="11">
        <v>15700</v>
      </c>
      <c r="T23" s="11">
        <v>18800</v>
      </c>
      <c r="U23" s="11">
        <v>19300</v>
      </c>
      <c r="V23" s="11">
        <v>15900</v>
      </c>
      <c r="W23" s="11">
        <v>16100</v>
      </c>
      <c r="X23" s="11">
        <v>19650</v>
      </c>
      <c r="Y23" s="11">
        <v>20800</v>
      </c>
      <c r="Z23" s="11">
        <v>20200</v>
      </c>
      <c r="AA23" s="11">
        <v>20700</v>
      </c>
      <c r="AB23" s="11">
        <v>18200</v>
      </c>
      <c r="AC23" s="11">
        <v>0</v>
      </c>
      <c r="AD23" s="11">
        <v>16700</v>
      </c>
      <c r="AE23" s="11">
        <v>21800</v>
      </c>
      <c r="AF23" s="11">
        <v>21100</v>
      </c>
      <c r="AG23" s="11">
        <v>22100</v>
      </c>
      <c r="AH23" s="11"/>
      <c r="AI23" s="11"/>
      <c r="AJ23" s="11"/>
      <c r="AK23" s="11"/>
      <c r="AL23" s="10"/>
      <c r="AM23" s="10">
        <f t="shared" si="3"/>
        <v>22100</v>
      </c>
      <c r="AN23" s="10">
        <f t="shared" si="2"/>
        <v>0</v>
      </c>
      <c r="AP23" s="10">
        <f t="shared" si="4"/>
        <v>22100</v>
      </c>
      <c r="AQ23" s="10">
        <f t="shared" si="5"/>
        <v>17400</v>
      </c>
      <c r="AR23" s="10">
        <f t="shared" si="5"/>
        <v>16700</v>
      </c>
    </row>
    <row r="24" spans="1:44" ht="12" customHeight="1">
      <c r="A24" s="12" t="s">
        <v>23</v>
      </c>
      <c r="B24" s="11"/>
      <c r="C24" s="11"/>
      <c r="D24" s="11">
        <v>16000</v>
      </c>
      <c r="E24" s="11">
        <v>18600</v>
      </c>
      <c r="F24" s="11">
        <v>19000</v>
      </c>
      <c r="G24" s="11">
        <v>13300</v>
      </c>
      <c r="H24" s="11">
        <v>16700</v>
      </c>
      <c r="I24" s="11">
        <v>15600</v>
      </c>
      <c r="J24" s="11">
        <v>19500</v>
      </c>
      <c r="K24" s="11">
        <v>19650</v>
      </c>
      <c r="L24" s="11">
        <v>19200</v>
      </c>
      <c r="M24" s="11">
        <v>20000</v>
      </c>
      <c r="N24" s="11">
        <v>21100</v>
      </c>
      <c r="O24" s="11">
        <v>16900</v>
      </c>
      <c r="P24" s="11">
        <v>16300</v>
      </c>
      <c r="Q24" s="11">
        <v>20000</v>
      </c>
      <c r="R24" s="11">
        <v>18800</v>
      </c>
      <c r="S24" s="11">
        <v>16000</v>
      </c>
      <c r="T24" s="11">
        <v>17900</v>
      </c>
      <c r="U24" s="11">
        <v>19200</v>
      </c>
      <c r="V24" s="11">
        <v>16600</v>
      </c>
      <c r="W24" s="11">
        <v>16100</v>
      </c>
      <c r="X24" s="11">
        <v>19600</v>
      </c>
      <c r="Y24" s="11">
        <v>19500</v>
      </c>
      <c r="Z24" s="11">
        <v>18000</v>
      </c>
      <c r="AA24" s="11">
        <v>19500</v>
      </c>
      <c r="AB24" s="11">
        <v>18700</v>
      </c>
      <c r="AC24" s="11">
        <v>2500</v>
      </c>
      <c r="AD24" s="11">
        <v>16600</v>
      </c>
      <c r="AE24" s="11">
        <v>20400</v>
      </c>
      <c r="AF24" s="11">
        <v>20400</v>
      </c>
      <c r="AG24" s="11">
        <v>20600</v>
      </c>
      <c r="AH24" s="11"/>
      <c r="AI24" s="11"/>
      <c r="AJ24" s="11"/>
      <c r="AK24" s="11"/>
      <c r="AL24" s="10"/>
      <c r="AM24" s="10">
        <f t="shared" si="3"/>
        <v>21100</v>
      </c>
      <c r="AN24" s="10">
        <f t="shared" si="2"/>
        <v>2500</v>
      </c>
      <c r="AP24" s="10">
        <f t="shared" si="4"/>
        <v>21100</v>
      </c>
      <c r="AQ24" s="10">
        <f t="shared" si="5"/>
        <v>16900</v>
      </c>
      <c r="AR24" s="10">
        <f t="shared" si="5"/>
        <v>16600</v>
      </c>
    </row>
    <row r="25" spans="1:44" s="14" customFormat="1" ht="12" customHeight="1">
      <c r="A25" s="9" t="s">
        <v>24</v>
      </c>
      <c r="B25" s="11"/>
      <c r="C25" s="11"/>
      <c r="D25" s="11">
        <v>16200</v>
      </c>
      <c r="E25" s="11">
        <v>19100</v>
      </c>
      <c r="F25" s="11">
        <v>19200</v>
      </c>
      <c r="G25" s="11">
        <v>18500</v>
      </c>
      <c r="H25" s="11">
        <v>18800</v>
      </c>
      <c r="I25" s="11">
        <v>16700</v>
      </c>
      <c r="J25" s="11">
        <v>19700</v>
      </c>
      <c r="K25" s="11">
        <v>19550</v>
      </c>
      <c r="L25" s="11">
        <v>18700</v>
      </c>
      <c r="M25" s="11">
        <v>19400</v>
      </c>
      <c r="N25" s="11">
        <v>20700</v>
      </c>
      <c r="O25" s="11">
        <v>17800</v>
      </c>
      <c r="P25" s="11">
        <v>18200</v>
      </c>
      <c r="Q25" s="11">
        <v>19400</v>
      </c>
      <c r="R25" s="11">
        <v>19100</v>
      </c>
      <c r="S25" s="11">
        <v>18950</v>
      </c>
      <c r="T25" s="11">
        <v>19000</v>
      </c>
      <c r="U25" s="11">
        <v>19200</v>
      </c>
      <c r="V25" s="11">
        <v>18500</v>
      </c>
      <c r="W25" s="11">
        <v>16800</v>
      </c>
      <c r="X25" s="11">
        <v>19600</v>
      </c>
      <c r="Y25" s="11">
        <v>19600</v>
      </c>
      <c r="Z25" s="11">
        <v>19300</v>
      </c>
      <c r="AA25" s="11">
        <v>20300</v>
      </c>
      <c r="AB25" s="11">
        <v>19600</v>
      </c>
      <c r="AC25" s="11">
        <v>9600</v>
      </c>
      <c r="AD25" s="11">
        <v>17400</v>
      </c>
      <c r="AE25" s="11">
        <v>20200</v>
      </c>
      <c r="AF25" s="11">
        <v>19700</v>
      </c>
      <c r="AG25" s="11">
        <v>15800</v>
      </c>
      <c r="AH25" s="11"/>
      <c r="AI25" s="11"/>
      <c r="AJ25" s="11"/>
      <c r="AK25" s="11"/>
      <c r="AL25" s="10"/>
      <c r="AM25" s="10">
        <f t="shared" si="3"/>
        <v>20700</v>
      </c>
      <c r="AN25" s="10">
        <f t="shared" si="2"/>
        <v>9600</v>
      </c>
      <c r="AP25" s="10">
        <f t="shared" si="4"/>
        <v>20700</v>
      </c>
      <c r="AQ25" s="10">
        <f t="shared" si="5"/>
        <v>18800</v>
      </c>
      <c r="AR25" s="10">
        <f t="shared" si="5"/>
        <v>18200</v>
      </c>
    </row>
    <row r="26" spans="1:44" s="14" customFormat="1" ht="12" customHeight="1">
      <c r="A26" s="15">
        <v>0.83333333333333337</v>
      </c>
      <c r="B26" s="11"/>
      <c r="C26" s="11"/>
      <c r="D26" s="11">
        <v>21000</v>
      </c>
      <c r="E26" s="11">
        <v>22100</v>
      </c>
      <c r="F26" s="11">
        <v>21800</v>
      </c>
      <c r="G26" s="11">
        <v>21700</v>
      </c>
      <c r="H26" s="11">
        <v>21200</v>
      </c>
      <c r="I26" s="11">
        <v>20300</v>
      </c>
      <c r="J26" s="11">
        <v>22400</v>
      </c>
      <c r="K26" s="11">
        <v>21500</v>
      </c>
      <c r="L26" s="11">
        <v>20300</v>
      </c>
      <c r="M26" s="11">
        <v>22300</v>
      </c>
      <c r="N26" s="11">
        <v>21800</v>
      </c>
      <c r="O26" s="11">
        <v>22100</v>
      </c>
      <c r="P26" s="11">
        <v>20400</v>
      </c>
      <c r="Q26" s="11">
        <v>21600</v>
      </c>
      <c r="R26" s="11">
        <v>22100</v>
      </c>
      <c r="S26" s="11">
        <v>21200</v>
      </c>
      <c r="T26" s="11">
        <v>22700</v>
      </c>
      <c r="U26" s="11">
        <v>21500</v>
      </c>
      <c r="V26" s="11">
        <v>21100</v>
      </c>
      <c r="W26" s="11">
        <v>20400</v>
      </c>
      <c r="X26" s="11">
        <v>22700</v>
      </c>
      <c r="Y26" s="11">
        <v>22000</v>
      </c>
      <c r="Z26" s="11">
        <v>21800</v>
      </c>
      <c r="AA26" s="11">
        <v>21800</v>
      </c>
      <c r="AB26" s="11">
        <v>21200</v>
      </c>
      <c r="AC26" s="11">
        <v>20700</v>
      </c>
      <c r="AD26" s="11">
        <v>20100</v>
      </c>
      <c r="AE26" s="11">
        <v>22800</v>
      </c>
      <c r="AF26" s="11">
        <v>17000</v>
      </c>
      <c r="AG26" s="11">
        <v>18800</v>
      </c>
      <c r="AH26" s="11"/>
      <c r="AI26" s="11"/>
      <c r="AJ26" s="11"/>
      <c r="AK26" s="11"/>
      <c r="AL26" s="10"/>
      <c r="AM26" s="10">
        <f t="shared" si="3"/>
        <v>22800</v>
      </c>
      <c r="AN26" s="10">
        <f t="shared" si="2"/>
        <v>17000</v>
      </c>
      <c r="AP26" s="10">
        <f t="shared" si="4"/>
        <v>22800</v>
      </c>
      <c r="AQ26" s="10">
        <f t="shared" si="5"/>
        <v>22100</v>
      </c>
      <c r="AR26" s="10">
        <f t="shared" si="5"/>
        <v>20400</v>
      </c>
    </row>
    <row r="27" spans="1:44" s="14" customFormat="1" ht="12" customHeight="1">
      <c r="A27" s="15">
        <v>0.875</v>
      </c>
      <c r="B27" s="11"/>
      <c r="C27" s="11"/>
      <c r="D27" s="11">
        <v>20500</v>
      </c>
      <c r="E27" s="11">
        <v>21300</v>
      </c>
      <c r="F27" s="11">
        <v>21200</v>
      </c>
      <c r="G27" s="11">
        <v>21600</v>
      </c>
      <c r="H27" s="11">
        <v>21000</v>
      </c>
      <c r="I27" s="11">
        <v>20300</v>
      </c>
      <c r="J27" s="11">
        <v>21700</v>
      </c>
      <c r="K27" s="11">
        <v>21050</v>
      </c>
      <c r="L27" s="11">
        <v>21000</v>
      </c>
      <c r="M27" s="11">
        <v>21700</v>
      </c>
      <c r="N27" s="11">
        <v>21000</v>
      </c>
      <c r="O27" s="11">
        <v>21100</v>
      </c>
      <c r="P27" s="11">
        <v>20200</v>
      </c>
      <c r="Q27" s="11">
        <v>21600</v>
      </c>
      <c r="R27" s="11">
        <v>21200</v>
      </c>
      <c r="S27" s="11">
        <v>20900</v>
      </c>
      <c r="T27" s="11">
        <v>22400</v>
      </c>
      <c r="U27" s="11">
        <v>21000</v>
      </c>
      <c r="V27" s="11">
        <v>20900</v>
      </c>
      <c r="W27" s="11">
        <v>20400</v>
      </c>
      <c r="X27" s="11">
        <v>21700</v>
      </c>
      <c r="Y27" s="11">
        <v>21100</v>
      </c>
      <c r="Z27" s="11">
        <v>21300</v>
      </c>
      <c r="AA27" s="11">
        <v>21500</v>
      </c>
      <c r="AB27" s="11">
        <v>21100</v>
      </c>
      <c r="AC27" s="11">
        <v>21300</v>
      </c>
      <c r="AD27" s="11">
        <v>20300</v>
      </c>
      <c r="AE27" s="11">
        <v>14800</v>
      </c>
      <c r="AF27" s="11">
        <v>18500</v>
      </c>
      <c r="AG27" s="11">
        <v>22400</v>
      </c>
      <c r="AH27" s="11"/>
      <c r="AI27" s="11"/>
      <c r="AJ27" s="11"/>
      <c r="AK27" s="11"/>
      <c r="AL27" s="10"/>
      <c r="AM27" s="10">
        <f t="shared" si="3"/>
        <v>22400</v>
      </c>
      <c r="AN27" s="10">
        <f t="shared" si="2"/>
        <v>14800</v>
      </c>
      <c r="AP27" s="10">
        <f t="shared" si="4"/>
        <v>22400</v>
      </c>
      <c r="AQ27" s="10">
        <f t="shared" si="5"/>
        <v>21300</v>
      </c>
      <c r="AR27" s="10">
        <f t="shared" si="5"/>
        <v>20400</v>
      </c>
    </row>
    <row r="28" spans="1:44" ht="12" customHeight="1">
      <c r="A28" s="13" t="s">
        <v>25</v>
      </c>
      <c r="B28" s="11"/>
      <c r="C28" s="11"/>
      <c r="D28" s="11">
        <v>19800</v>
      </c>
      <c r="E28" s="11">
        <v>19300</v>
      </c>
      <c r="F28" s="11">
        <v>19800</v>
      </c>
      <c r="G28" s="11">
        <v>19900</v>
      </c>
      <c r="H28" s="11">
        <v>19800</v>
      </c>
      <c r="I28" s="11">
        <v>19500</v>
      </c>
      <c r="J28" s="11">
        <v>20700</v>
      </c>
      <c r="K28" s="11">
        <v>19650</v>
      </c>
      <c r="L28" s="11">
        <v>20200</v>
      </c>
      <c r="M28" s="11">
        <v>20700</v>
      </c>
      <c r="N28" s="11">
        <v>20500</v>
      </c>
      <c r="O28" s="11">
        <v>19900</v>
      </c>
      <c r="P28" s="11">
        <v>19500</v>
      </c>
      <c r="Q28" s="11">
        <v>20100</v>
      </c>
      <c r="R28" s="11">
        <v>19900</v>
      </c>
      <c r="S28" s="11">
        <v>20000</v>
      </c>
      <c r="T28" s="11">
        <v>20900</v>
      </c>
      <c r="U28" s="11">
        <v>19900</v>
      </c>
      <c r="V28" s="11">
        <v>19900</v>
      </c>
      <c r="W28" s="11">
        <v>19500</v>
      </c>
      <c r="X28" s="11">
        <v>21100</v>
      </c>
      <c r="Y28" s="11">
        <v>19800</v>
      </c>
      <c r="Z28" s="11">
        <v>21100</v>
      </c>
      <c r="AA28" s="11">
        <v>20100</v>
      </c>
      <c r="AB28" s="11">
        <v>19600</v>
      </c>
      <c r="AC28" s="11">
        <v>20100</v>
      </c>
      <c r="AD28" s="11">
        <v>19500</v>
      </c>
      <c r="AE28" s="11">
        <v>18200</v>
      </c>
      <c r="AF28" s="11">
        <v>20000</v>
      </c>
      <c r="AG28" s="11">
        <v>21000</v>
      </c>
      <c r="AH28" s="11"/>
      <c r="AI28" s="11"/>
      <c r="AJ28" s="11"/>
      <c r="AK28" s="11"/>
      <c r="AL28" s="10"/>
      <c r="AM28" s="10">
        <f t="shared" si="3"/>
        <v>21100</v>
      </c>
      <c r="AN28" s="10">
        <f t="shared" si="2"/>
        <v>18200</v>
      </c>
      <c r="AP28" s="10">
        <f t="shared" si="4"/>
        <v>21100</v>
      </c>
      <c r="AQ28" s="10">
        <f t="shared" si="5"/>
        <v>20100</v>
      </c>
      <c r="AR28" s="10">
        <f t="shared" si="5"/>
        <v>19500</v>
      </c>
    </row>
    <row r="29" spans="1:44" ht="12" customHeight="1">
      <c r="A29" s="15">
        <v>0.95833333333333337</v>
      </c>
      <c r="B29" s="11"/>
      <c r="C29" s="11"/>
      <c r="D29" s="11">
        <v>18100</v>
      </c>
      <c r="E29" s="11">
        <v>18700</v>
      </c>
      <c r="F29" s="11">
        <v>17300</v>
      </c>
      <c r="G29" s="11">
        <v>17300</v>
      </c>
      <c r="H29" s="11">
        <v>17100</v>
      </c>
      <c r="I29" s="11">
        <v>17300</v>
      </c>
      <c r="J29" s="11">
        <v>16300</v>
      </c>
      <c r="K29" s="11">
        <v>17600</v>
      </c>
      <c r="L29" s="11">
        <v>17700</v>
      </c>
      <c r="M29" s="11">
        <v>18500</v>
      </c>
      <c r="N29" s="11">
        <v>18800</v>
      </c>
      <c r="O29" s="11">
        <v>17700</v>
      </c>
      <c r="P29" s="11">
        <v>17500</v>
      </c>
      <c r="Q29" s="11">
        <v>17600</v>
      </c>
      <c r="R29" s="11">
        <v>17600</v>
      </c>
      <c r="S29" s="11">
        <v>18700</v>
      </c>
      <c r="T29" s="11">
        <v>17100</v>
      </c>
      <c r="U29" s="11">
        <v>18500</v>
      </c>
      <c r="V29" s="11">
        <v>17700</v>
      </c>
      <c r="W29" s="11">
        <v>17300</v>
      </c>
      <c r="X29" s="11">
        <v>18700</v>
      </c>
      <c r="Y29" s="11">
        <v>17500</v>
      </c>
      <c r="Z29" s="11">
        <v>17500</v>
      </c>
      <c r="AA29" s="11">
        <v>18400</v>
      </c>
      <c r="AB29" s="11">
        <v>17900</v>
      </c>
      <c r="AC29" s="11">
        <v>18200</v>
      </c>
      <c r="AD29" s="11">
        <v>18500</v>
      </c>
      <c r="AE29" s="11">
        <v>17800</v>
      </c>
      <c r="AF29" s="11">
        <v>17500</v>
      </c>
      <c r="AG29" s="11">
        <v>19100</v>
      </c>
      <c r="AH29" s="11"/>
      <c r="AI29" s="11"/>
      <c r="AJ29" s="11"/>
      <c r="AK29" s="11"/>
      <c r="AL29" s="10"/>
      <c r="AM29" s="10">
        <f t="shared" si="3"/>
        <v>19100</v>
      </c>
      <c r="AN29" s="10">
        <f t="shared" si="2"/>
        <v>16300</v>
      </c>
      <c r="AP29" s="10">
        <f t="shared" si="4"/>
        <v>19100</v>
      </c>
      <c r="AQ29" s="10">
        <f t="shared" si="5"/>
        <v>18200</v>
      </c>
      <c r="AR29" s="10">
        <f t="shared" si="5"/>
        <v>18500</v>
      </c>
    </row>
    <row r="30" spans="1:44" ht="12" customHeight="1">
      <c r="A30" s="9" t="s">
        <v>26</v>
      </c>
      <c r="B30" s="11"/>
      <c r="C30" s="11"/>
      <c r="D30" s="11">
        <v>15200</v>
      </c>
      <c r="E30" s="11">
        <v>15800</v>
      </c>
      <c r="F30" s="11">
        <v>17800</v>
      </c>
      <c r="G30" s="11">
        <v>15900</v>
      </c>
      <c r="H30" s="11">
        <v>16400</v>
      </c>
      <c r="I30" s="11">
        <v>15700</v>
      </c>
      <c r="J30" s="11">
        <v>15300</v>
      </c>
      <c r="K30" s="11">
        <v>16300</v>
      </c>
      <c r="L30" s="11">
        <v>15800</v>
      </c>
      <c r="M30" s="11">
        <v>15000</v>
      </c>
      <c r="N30" s="11">
        <v>16800</v>
      </c>
      <c r="O30" s="11">
        <v>16300</v>
      </c>
      <c r="P30" s="11">
        <v>16000</v>
      </c>
      <c r="Q30" s="11">
        <v>15800</v>
      </c>
      <c r="R30" s="11">
        <v>16900</v>
      </c>
      <c r="S30" s="11">
        <v>15200</v>
      </c>
      <c r="T30" s="11">
        <v>15200</v>
      </c>
      <c r="U30" s="11">
        <v>14700</v>
      </c>
      <c r="V30" s="11">
        <v>14200</v>
      </c>
      <c r="W30" s="11">
        <v>15500</v>
      </c>
      <c r="X30" s="11">
        <v>16300</v>
      </c>
      <c r="Y30" s="11">
        <v>15900</v>
      </c>
      <c r="Z30" s="11">
        <v>15700</v>
      </c>
      <c r="AA30" s="11">
        <v>16200</v>
      </c>
      <c r="AB30" s="11">
        <v>15800</v>
      </c>
      <c r="AC30" s="11">
        <v>16500</v>
      </c>
      <c r="AD30" s="11">
        <v>15700</v>
      </c>
      <c r="AE30" s="11">
        <v>16000</v>
      </c>
      <c r="AF30" s="11">
        <v>15600</v>
      </c>
      <c r="AG30" s="11">
        <v>17200</v>
      </c>
      <c r="AH30" s="11"/>
      <c r="AI30" s="11"/>
      <c r="AJ30" s="11"/>
      <c r="AK30" s="11"/>
      <c r="AL30" s="10"/>
      <c r="AM30" s="10">
        <f t="shared" si="3"/>
        <v>17800</v>
      </c>
      <c r="AN30" s="10">
        <f t="shared" si="2"/>
        <v>14200</v>
      </c>
      <c r="AP30" s="10">
        <f t="shared" si="4"/>
        <v>17800</v>
      </c>
      <c r="AQ30" s="10">
        <f t="shared" si="5"/>
        <v>16500</v>
      </c>
      <c r="AR30" s="10">
        <f t="shared" si="5"/>
        <v>16000</v>
      </c>
    </row>
    <row r="31" spans="1:44" ht="12" customHeight="1">
      <c r="A31" s="16"/>
      <c r="B31" s="16"/>
      <c r="C31" s="16"/>
      <c r="D31" s="16"/>
      <c r="E31" s="16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8"/>
      <c r="R31" s="19"/>
      <c r="S31" s="19"/>
      <c r="AC31" s="20"/>
    </row>
    <row r="32" spans="1:44">
      <c r="A32" s="21"/>
      <c r="B32" s="22" t="s">
        <v>27</v>
      </c>
      <c r="C32" s="21" t="s">
        <v>28</v>
      </c>
      <c r="D32" s="21" t="s">
        <v>29</v>
      </c>
      <c r="E32" s="23" t="s">
        <v>30</v>
      </c>
      <c r="F32" s="23" t="s">
        <v>31</v>
      </c>
      <c r="G32" s="23" t="s">
        <v>32</v>
      </c>
      <c r="H32" s="22" t="s">
        <v>33</v>
      </c>
      <c r="I32" s="22" t="s">
        <v>27</v>
      </c>
      <c r="J32" s="21" t="s">
        <v>28</v>
      </c>
      <c r="K32" s="21" t="s">
        <v>29</v>
      </c>
      <c r="L32" s="23" t="s">
        <v>30</v>
      </c>
      <c r="M32" s="23" t="s">
        <v>31</v>
      </c>
      <c r="N32" s="23" t="s">
        <v>32</v>
      </c>
      <c r="O32" s="22" t="s">
        <v>33</v>
      </c>
      <c r="P32" s="22" t="s">
        <v>27</v>
      </c>
      <c r="Q32" s="21" t="s">
        <v>28</v>
      </c>
      <c r="R32" s="21" t="s">
        <v>29</v>
      </c>
      <c r="S32" s="23" t="s">
        <v>30</v>
      </c>
      <c r="T32" s="23" t="s">
        <v>31</v>
      </c>
      <c r="U32" s="23" t="s">
        <v>32</v>
      </c>
      <c r="V32" s="22" t="s">
        <v>33</v>
      </c>
      <c r="W32" s="22" t="s">
        <v>27</v>
      </c>
      <c r="X32" s="21" t="s">
        <v>28</v>
      </c>
      <c r="Y32" s="21" t="s">
        <v>29</v>
      </c>
      <c r="Z32" s="23" t="s">
        <v>30</v>
      </c>
      <c r="AA32" s="23" t="s">
        <v>31</v>
      </c>
      <c r="AB32" s="23" t="s">
        <v>32</v>
      </c>
      <c r="AC32" s="22" t="s">
        <v>33</v>
      </c>
      <c r="AD32" s="22" t="s">
        <v>27</v>
      </c>
      <c r="AE32" s="21" t="s">
        <v>28</v>
      </c>
      <c r="AF32" s="21" t="s">
        <v>29</v>
      </c>
      <c r="AG32" s="23" t="s">
        <v>30</v>
      </c>
      <c r="AH32" s="23" t="s">
        <v>31</v>
      </c>
      <c r="AI32" s="23" t="s">
        <v>32</v>
      </c>
      <c r="AJ32" s="22" t="s">
        <v>33</v>
      </c>
      <c r="AK32" s="22" t="s">
        <v>27</v>
      </c>
      <c r="AL32" s="21" t="s">
        <v>28</v>
      </c>
      <c r="AN32" s="23"/>
      <c r="AO32" s="23"/>
      <c r="AP32" s="23"/>
      <c r="AQ32" s="23"/>
      <c r="AR32" s="23"/>
    </row>
    <row r="33" spans="1:40">
      <c r="A33" s="24"/>
      <c r="B33" s="24"/>
      <c r="C33" s="24"/>
      <c r="E33" s="25"/>
      <c r="F33" s="26"/>
      <c r="I33" s="21"/>
      <c r="J33" s="21"/>
      <c r="K33" s="21"/>
      <c r="L33" s="21"/>
      <c r="M33" s="21"/>
      <c r="N33" s="21"/>
      <c r="O33" s="21"/>
      <c r="P33" s="21"/>
      <c r="Q33" s="21"/>
      <c r="R33" s="28"/>
      <c r="T33" s="29"/>
      <c r="U33" s="28"/>
      <c r="V33" s="28"/>
      <c r="AC33" s="18"/>
    </row>
    <row r="34" spans="1:40">
      <c r="A34" s="24" t="s">
        <v>34</v>
      </c>
      <c r="B34" s="30">
        <f>MAX(B7:B30)</f>
        <v>0</v>
      </c>
      <c r="C34" s="30">
        <f t="shared" ref="C34:AN34" si="6">MAX(C7:C30)</f>
        <v>0</v>
      </c>
      <c r="D34" s="30">
        <f t="shared" si="6"/>
        <v>21000</v>
      </c>
      <c r="E34" s="30">
        <f t="shared" si="6"/>
        <v>22700</v>
      </c>
      <c r="F34" s="30">
        <f t="shared" si="6"/>
        <v>23400</v>
      </c>
      <c r="G34" s="30">
        <f t="shared" si="6"/>
        <v>21900</v>
      </c>
      <c r="H34" s="30">
        <f t="shared" si="6"/>
        <v>21200</v>
      </c>
      <c r="I34" s="30">
        <f t="shared" si="6"/>
        <v>20300</v>
      </c>
      <c r="J34" s="30">
        <f t="shared" si="6"/>
        <v>22400</v>
      </c>
      <c r="K34" s="30">
        <f t="shared" si="6"/>
        <v>21500</v>
      </c>
      <c r="L34" s="30">
        <f t="shared" si="6"/>
        <v>21800</v>
      </c>
      <c r="M34" s="30">
        <f t="shared" si="6"/>
        <v>23600</v>
      </c>
      <c r="N34" s="30">
        <f t="shared" si="6"/>
        <v>22900</v>
      </c>
      <c r="O34" s="30">
        <f t="shared" si="6"/>
        <v>22100</v>
      </c>
      <c r="P34" s="30">
        <f t="shared" si="6"/>
        <v>20400</v>
      </c>
      <c r="Q34" s="30">
        <f t="shared" si="6"/>
        <v>23000</v>
      </c>
      <c r="R34" s="30">
        <f t="shared" si="6"/>
        <v>22300</v>
      </c>
      <c r="S34" s="30">
        <f t="shared" si="6"/>
        <v>22900</v>
      </c>
      <c r="T34" s="30">
        <f t="shared" si="6"/>
        <v>22700</v>
      </c>
      <c r="U34" s="30">
        <f t="shared" si="6"/>
        <v>22100</v>
      </c>
      <c r="V34" s="30">
        <f t="shared" si="6"/>
        <v>21100</v>
      </c>
      <c r="W34" s="30">
        <f t="shared" si="6"/>
        <v>20400</v>
      </c>
      <c r="X34" s="30">
        <f t="shared" si="6"/>
        <v>22700</v>
      </c>
      <c r="Y34" s="30">
        <f t="shared" si="6"/>
        <v>23400</v>
      </c>
      <c r="Z34" s="30">
        <f t="shared" si="6"/>
        <v>22600</v>
      </c>
      <c r="AA34" s="30">
        <f t="shared" si="6"/>
        <v>22200</v>
      </c>
      <c r="AB34" s="30">
        <f t="shared" si="6"/>
        <v>21200</v>
      </c>
      <c r="AC34" s="30">
        <f t="shared" si="6"/>
        <v>21300</v>
      </c>
      <c r="AD34" s="30">
        <f t="shared" si="6"/>
        <v>20300</v>
      </c>
      <c r="AE34" s="30">
        <f t="shared" si="6"/>
        <v>23400</v>
      </c>
      <c r="AF34" s="30">
        <f t="shared" si="6"/>
        <v>24000</v>
      </c>
      <c r="AG34" s="30">
        <f t="shared" si="6"/>
        <v>23200</v>
      </c>
      <c r="AH34" s="30">
        <f t="shared" si="6"/>
        <v>0</v>
      </c>
      <c r="AI34" s="30">
        <f t="shared" si="6"/>
        <v>0</v>
      </c>
      <c r="AJ34" s="30">
        <f t="shared" si="6"/>
        <v>0</v>
      </c>
      <c r="AK34" s="30">
        <f t="shared" si="6"/>
        <v>0</v>
      </c>
      <c r="AL34" s="30">
        <f t="shared" si="6"/>
        <v>0</v>
      </c>
      <c r="AM34" s="30">
        <f>MAX(AM7:AM30)</f>
        <v>24000</v>
      </c>
      <c r="AN34" s="30">
        <f t="shared" si="6"/>
        <v>18200</v>
      </c>
    </row>
    <row r="35" spans="1:40">
      <c r="A35" s="24" t="s">
        <v>35</v>
      </c>
      <c r="B35" s="30">
        <f>MIN(B7:B30)</f>
        <v>0</v>
      </c>
      <c r="C35" s="30">
        <f t="shared" ref="C35:AN35" si="7">MIN(C7:C30)</f>
        <v>0</v>
      </c>
      <c r="D35" s="30">
        <f t="shared" si="7"/>
        <v>13200</v>
      </c>
      <c r="E35" s="30">
        <f t="shared" si="7"/>
        <v>13400</v>
      </c>
      <c r="F35" s="30">
        <f t="shared" si="7"/>
        <v>13700</v>
      </c>
      <c r="G35" s="30">
        <f t="shared" si="7"/>
        <v>12400</v>
      </c>
      <c r="H35" s="30">
        <f t="shared" si="7"/>
        <v>13000</v>
      </c>
      <c r="I35" s="30">
        <f t="shared" si="7"/>
        <v>13500</v>
      </c>
      <c r="J35" s="30">
        <f t="shared" si="7"/>
        <v>13300</v>
      </c>
      <c r="K35" s="30">
        <f t="shared" si="7"/>
        <v>13200</v>
      </c>
      <c r="L35" s="30">
        <f t="shared" si="7"/>
        <v>13300</v>
      </c>
      <c r="M35" s="30">
        <f t="shared" si="7"/>
        <v>13700</v>
      </c>
      <c r="N35" s="30">
        <f t="shared" si="7"/>
        <v>13000</v>
      </c>
      <c r="O35" s="30">
        <f t="shared" si="7"/>
        <v>13800</v>
      </c>
      <c r="P35" s="30">
        <f t="shared" si="7"/>
        <v>13600</v>
      </c>
      <c r="Q35" s="30">
        <f t="shared" si="7"/>
        <v>13100</v>
      </c>
      <c r="R35" s="30">
        <f t="shared" si="7"/>
        <v>13500</v>
      </c>
      <c r="S35" s="30">
        <f t="shared" si="7"/>
        <v>13600</v>
      </c>
      <c r="T35" s="30">
        <f t="shared" si="7"/>
        <v>13400</v>
      </c>
      <c r="U35" s="30">
        <f t="shared" si="7"/>
        <v>13200</v>
      </c>
      <c r="V35" s="30">
        <f t="shared" si="7"/>
        <v>13200</v>
      </c>
      <c r="W35" s="30">
        <f t="shared" si="7"/>
        <v>13300</v>
      </c>
      <c r="X35" s="30">
        <f t="shared" si="7"/>
        <v>0</v>
      </c>
      <c r="Y35" s="30">
        <f t="shared" si="7"/>
        <v>8300</v>
      </c>
      <c r="Z35" s="30">
        <f t="shared" si="7"/>
        <v>13100</v>
      </c>
      <c r="AA35" s="30">
        <f t="shared" si="7"/>
        <v>11100</v>
      </c>
      <c r="AB35" s="30">
        <f t="shared" si="7"/>
        <v>13500</v>
      </c>
      <c r="AC35" s="30">
        <f t="shared" si="7"/>
        <v>0</v>
      </c>
      <c r="AD35" s="30">
        <f t="shared" si="7"/>
        <v>13200</v>
      </c>
      <c r="AE35" s="30">
        <f t="shared" si="7"/>
        <v>13500</v>
      </c>
      <c r="AF35" s="30">
        <f t="shared" si="7"/>
        <v>13800</v>
      </c>
      <c r="AG35" s="30">
        <f t="shared" si="7"/>
        <v>10700</v>
      </c>
      <c r="AH35" s="30">
        <f t="shared" si="7"/>
        <v>0</v>
      </c>
      <c r="AI35" s="30">
        <f t="shared" si="7"/>
        <v>0</v>
      </c>
      <c r="AJ35" s="30">
        <f t="shared" si="7"/>
        <v>0</v>
      </c>
      <c r="AK35" s="30">
        <f t="shared" si="7"/>
        <v>0</v>
      </c>
      <c r="AL35" s="30">
        <f t="shared" si="7"/>
        <v>0</v>
      </c>
      <c r="AM35" s="30">
        <f t="shared" si="7"/>
        <v>14600</v>
      </c>
      <c r="AN35" s="30">
        <f t="shared" si="7"/>
        <v>0</v>
      </c>
    </row>
    <row r="36" spans="1:40">
      <c r="A36" s="31"/>
      <c r="B36" s="31"/>
      <c r="C36" s="31"/>
      <c r="E36" s="32"/>
      <c r="F36" s="26"/>
      <c r="G36" s="26"/>
      <c r="H36" s="26"/>
      <c r="I36" s="26"/>
      <c r="J36" s="26"/>
      <c r="K36" s="26"/>
      <c r="L36" s="30"/>
      <c r="M36" s="33"/>
      <c r="N36" s="33"/>
      <c r="O36" s="33"/>
      <c r="P36" s="33"/>
      <c r="Q36" s="33"/>
      <c r="R36" s="28"/>
      <c r="T36" s="34"/>
      <c r="U36" s="28"/>
      <c r="V36" s="28"/>
      <c r="AC36" s="18"/>
    </row>
    <row r="37" spans="1:40">
      <c r="A37" s="14" t="s">
        <v>110</v>
      </c>
      <c r="C37" s="3"/>
      <c r="D37" s="3"/>
      <c r="F37" s="3"/>
      <c r="G37" s="35">
        <f>9350</f>
        <v>9350</v>
      </c>
      <c r="H37" s="90"/>
      <c r="I37" s="90"/>
      <c r="J37" s="3"/>
      <c r="K37" s="3"/>
      <c r="L37" s="3"/>
      <c r="M37" s="3"/>
      <c r="N37" s="3"/>
      <c r="O37" s="3"/>
      <c r="P37" s="3"/>
      <c r="Q37" s="3"/>
    </row>
    <row r="38" spans="1:40">
      <c r="A38" s="14" t="s">
        <v>40</v>
      </c>
      <c r="C38" s="3"/>
      <c r="D38" s="3"/>
      <c r="F38" s="3"/>
      <c r="G38" s="37">
        <v>0.3</v>
      </c>
      <c r="H38" s="3"/>
      <c r="I38" s="3"/>
      <c r="J38" s="3"/>
      <c r="K38" s="3"/>
      <c r="L38" s="3"/>
      <c r="M38" s="3"/>
      <c r="N38" s="3"/>
      <c r="O38" s="3"/>
      <c r="P38" s="3"/>
      <c r="Q38" s="3"/>
    </row>
    <row r="39" spans="1:40">
      <c r="A39" s="14" t="s">
        <v>41</v>
      </c>
      <c r="C39" s="3"/>
      <c r="D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</row>
    <row r="40" spans="1:40">
      <c r="A40" s="14" t="s">
        <v>42</v>
      </c>
      <c r="C40" s="3"/>
      <c r="D40" s="3"/>
      <c r="F40" s="3"/>
      <c r="G40" s="37">
        <v>0.5</v>
      </c>
      <c r="H40" s="3"/>
      <c r="I40" s="3"/>
      <c r="J40" s="3"/>
      <c r="K40" s="3"/>
      <c r="L40" s="3"/>
      <c r="M40" s="3"/>
      <c r="N40" s="3"/>
      <c r="O40" s="3"/>
      <c r="P40" s="3"/>
      <c r="Q40" s="3"/>
    </row>
    <row r="41" spans="1:40">
      <c r="A41" s="14" t="s">
        <v>43</v>
      </c>
      <c r="C41" s="30"/>
      <c r="F41" s="26"/>
      <c r="G41" s="14" t="s">
        <v>44</v>
      </c>
      <c r="H41" s="38"/>
      <c r="I41" s="38"/>
      <c r="J41" s="38"/>
      <c r="K41" s="38"/>
      <c r="L41" s="38"/>
      <c r="M41" s="38"/>
      <c r="N41" s="39"/>
      <c r="O41" s="39"/>
      <c r="P41" s="40"/>
      <c r="Q41" s="38"/>
      <c r="R41" s="28"/>
    </row>
    <row r="42" spans="1:40">
      <c r="A42" s="26" t="s">
        <v>45</v>
      </c>
      <c r="C42" s="30"/>
      <c r="E42" s="41"/>
      <c r="F42" s="26"/>
      <c r="G42" s="38"/>
      <c r="H42" s="38"/>
      <c r="I42" s="38"/>
      <c r="J42" s="38"/>
      <c r="K42" s="38"/>
      <c r="L42" s="38"/>
      <c r="M42" s="38"/>
      <c r="N42" s="39"/>
      <c r="O42" s="39"/>
      <c r="P42" s="40"/>
      <c r="Q42" s="38"/>
      <c r="R42" s="28"/>
    </row>
    <row r="43" spans="1:40">
      <c r="A43" s="287" t="s">
        <v>2</v>
      </c>
      <c r="B43" s="4">
        <f>+B$4</f>
        <v>1</v>
      </c>
      <c r="C43" s="4">
        <f t="shared" ref="C43:AL43" si="8">+C$4</f>
        <v>2</v>
      </c>
      <c r="D43" s="4">
        <f t="shared" si="8"/>
        <v>1</v>
      </c>
      <c r="E43" s="4">
        <f t="shared" si="8"/>
        <v>2</v>
      </c>
      <c r="F43" s="4">
        <f t="shared" si="8"/>
        <v>3</v>
      </c>
      <c r="G43" s="4">
        <f t="shared" si="8"/>
        <v>4</v>
      </c>
      <c r="H43" s="4">
        <f t="shared" si="8"/>
        <v>5</v>
      </c>
      <c r="I43" s="4">
        <f t="shared" si="8"/>
        <v>6</v>
      </c>
      <c r="J43" s="4">
        <f t="shared" si="8"/>
        <v>7</v>
      </c>
      <c r="K43" s="4">
        <f t="shared" si="8"/>
        <v>8</v>
      </c>
      <c r="L43" s="4">
        <f t="shared" si="8"/>
        <v>9</v>
      </c>
      <c r="M43" s="4">
        <f t="shared" si="8"/>
        <v>10</v>
      </c>
      <c r="N43" s="4">
        <f t="shared" si="8"/>
        <v>11</v>
      </c>
      <c r="O43" s="4">
        <f t="shared" si="8"/>
        <v>12</v>
      </c>
      <c r="P43" s="4">
        <f t="shared" si="8"/>
        <v>13</v>
      </c>
      <c r="Q43" s="4">
        <f t="shared" si="8"/>
        <v>14</v>
      </c>
      <c r="R43" s="4">
        <f t="shared" si="8"/>
        <v>15</v>
      </c>
      <c r="S43" s="4">
        <f t="shared" si="8"/>
        <v>16</v>
      </c>
      <c r="T43" s="4">
        <f t="shared" si="8"/>
        <v>17</v>
      </c>
      <c r="U43" s="4">
        <f t="shared" si="8"/>
        <v>18</v>
      </c>
      <c r="V43" s="4">
        <f t="shared" si="8"/>
        <v>19</v>
      </c>
      <c r="W43" s="4">
        <f t="shared" si="8"/>
        <v>20</v>
      </c>
      <c r="X43" s="4">
        <f t="shared" si="8"/>
        <v>21</v>
      </c>
      <c r="Y43" s="4">
        <f t="shared" si="8"/>
        <v>22</v>
      </c>
      <c r="Z43" s="4">
        <f t="shared" si="8"/>
        <v>23</v>
      </c>
      <c r="AA43" s="4">
        <f t="shared" si="8"/>
        <v>24</v>
      </c>
      <c r="AB43" s="4">
        <f t="shared" si="8"/>
        <v>25</v>
      </c>
      <c r="AC43" s="4">
        <f t="shared" si="8"/>
        <v>26</v>
      </c>
      <c r="AD43" s="4">
        <f t="shared" si="8"/>
        <v>27</v>
      </c>
      <c r="AE43" s="4">
        <f t="shared" si="8"/>
        <v>28</v>
      </c>
      <c r="AF43" s="4">
        <f t="shared" si="8"/>
        <v>29</v>
      </c>
      <c r="AG43" s="4">
        <f t="shared" si="8"/>
        <v>30</v>
      </c>
      <c r="AH43" s="4">
        <f t="shared" si="8"/>
        <v>31</v>
      </c>
      <c r="AI43" s="4">
        <f t="shared" si="8"/>
        <v>32</v>
      </c>
      <c r="AJ43" s="4">
        <f t="shared" si="8"/>
        <v>33</v>
      </c>
      <c r="AK43" s="4">
        <f t="shared" si="8"/>
        <v>34</v>
      </c>
      <c r="AL43" s="4">
        <f t="shared" si="8"/>
        <v>35</v>
      </c>
      <c r="AM43" s="42" t="s">
        <v>3</v>
      </c>
      <c r="AN43" s="5" t="s">
        <v>4</v>
      </c>
    </row>
    <row r="44" spans="1:40" s="6" customFormat="1" ht="11.25" customHeight="1">
      <c r="A44" s="288"/>
      <c r="B44" s="7">
        <f>B$5</f>
        <v>40664</v>
      </c>
      <c r="C44" s="7">
        <f t="shared" ref="C44:AL44" si="9">C$5</f>
        <v>40665</v>
      </c>
      <c r="D44" s="7">
        <f t="shared" si="9"/>
        <v>40330</v>
      </c>
      <c r="E44" s="7">
        <f t="shared" si="9"/>
        <v>40331</v>
      </c>
      <c r="F44" s="7">
        <f t="shared" si="9"/>
        <v>40332</v>
      </c>
      <c r="G44" s="7">
        <f t="shared" si="9"/>
        <v>40333</v>
      </c>
      <c r="H44" s="7">
        <f t="shared" si="9"/>
        <v>40334</v>
      </c>
      <c r="I44" s="7">
        <f t="shared" si="9"/>
        <v>40335</v>
      </c>
      <c r="J44" s="7">
        <f t="shared" si="9"/>
        <v>40336</v>
      </c>
      <c r="K44" s="7">
        <f t="shared" si="9"/>
        <v>40337</v>
      </c>
      <c r="L44" s="7">
        <f t="shared" si="9"/>
        <v>40338</v>
      </c>
      <c r="M44" s="7">
        <f t="shared" si="9"/>
        <v>40339</v>
      </c>
      <c r="N44" s="7">
        <f t="shared" si="9"/>
        <v>40340</v>
      </c>
      <c r="O44" s="7">
        <f t="shared" si="9"/>
        <v>40341</v>
      </c>
      <c r="P44" s="7">
        <f t="shared" si="9"/>
        <v>40342</v>
      </c>
      <c r="Q44" s="7">
        <f t="shared" si="9"/>
        <v>40343</v>
      </c>
      <c r="R44" s="7">
        <f t="shared" si="9"/>
        <v>40344</v>
      </c>
      <c r="S44" s="7">
        <f t="shared" si="9"/>
        <v>40345</v>
      </c>
      <c r="T44" s="7">
        <f t="shared" si="9"/>
        <v>40346</v>
      </c>
      <c r="U44" s="7">
        <f t="shared" si="9"/>
        <v>40347</v>
      </c>
      <c r="V44" s="7">
        <f t="shared" si="9"/>
        <v>40348</v>
      </c>
      <c r="W44" s="7">
        <f t="shared" si="9"/>
        <v>40349</v>
      </c>
      <c r="X44" s="7">
        <f t="shared" si="9"/>
        <v>40350</v>
      </c>
      <c r="Y44" s="7">
        <f t="shared" si="9"/>
        <v>40351</v>
      </c>
      <c r="Z44" s="7">
        <f t="shared" si="9"/>
        <v>40352</v>
      </c>
      <c r="AA44" s="7">
        <f t="shared" si="9"/>
        <v>40353</v>
      </c>
      <c r="AB44" s="7">
        <f t="shared" si="9"/>
        <v>40354</v>
      </c>
      <c r="AC44" s="7">
        <f t="shared" si="9"/>
        <v>40355</v>
      </c>
      <c r="AD44" s="7">
        <f t="shared" si="9"/>
        <v>40356</v>
      </c>
      <c r="AE44" s="7">
        <f t="shared" si="9"/>
        <v>40357</v>
      </c>
      <c r="AF44" s="7">
        <f t="shared" si="9"/>
        <v>40358</v>
      </c>
      <c r="AG44" s="43">
        <f t="shared" si="9"/>
        <v>40359</v>
      </c>
      <c r="AH44" s="43">
        <f t="shared" si="9"/>
        <v>40360</v>
      </c>
      <c r="AI44" s="43">
        <f t="shared" si="9"/>
        <v>40361</v>
      </c>
      <c r="AJ44" s="43">
        <f t="shared" si="9"/>
        <v>40362</v>
      </c>
      <c r="AK44" s="43">
        <f t="shared" si="9"/>
        <v>40363</v>
      </c>
      <c r="AL44" s="43">
        <f t="shared" si="9"/>
        <v>40364</v>
      </c>
      <c r="AM44" s="42"/>
      <c r="AN44" s="8"/>
    </row>
    <row r="45" spans="1:40">
      <c r="A45" s="289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4"/>
      <c r="AH45" s="44"/>
      <c r="AI45" s="44"/>
      <c r="AJ45" s="44"/>
      <c r="AK45" s="44"/>
      <c r="AL45" s="44"/>
      <c r="AM45" s="45" t="s">
        <v>8</v>
      </c>
      <c r="AN45" s="5" t="s">
        <v>8</v>
      </c>
    </row>
    <row r="46" spans="1:40">
      <c r="A46" s="9" t="s">
        <v>9</v>
      </c>
      <c r="B46" s="10">
        <f t="shared" ref="B46:AL46" si="10">B7-$G$38*B7+$G$40*($G$38*B7)</f>
        <v>0</v>
      </c>
      <c r="C46" s="10">
        <f t="shared" si="10"/>
        <v>0</v>
      </c>
      <c r="D46" s="10">
        <f>D7-$G$38*D7+$G$40*($G$38*D7)</f>
        <v>12410</v>
      </c>
      <c r="E46" s="10">
        <f t="shared" si="10"/>
        <v>12155</v>
      </c>
      <c r="F46" s="10">
        <f t="shared" si="10"/>
        <v>12750</v>
      </c>
      <c r="G46" s="10">
        <f t="shared" si="10"/>
        <v>12410</v>
      </c>
      <c r="H46" s="10">
        <f t="shared" si="10"/>
        <v>12750</v>
      </c>
      <c r="I46" s="10">
        <f t="shared" si="10"/>
        <v>12750</v>
      </c>
      <c r="J46" s="10">
        <f t="shared" si="10"/>
        <v>12495</v>
      </c>
      <c r="K46" s="10">
        <f t="shared" si="10"/>
        <v>12325</v>
      </c>
      <c r="L46" s="10">
        <f t="shared" si="10"/>
        <v>12325</v>
      </c>
      <c r="M46" s="10">
        <f t="shared" si="10"/>
        <v>12495</v>
      </c>
      <c r="N46" s="10">
        <f t="shared" si="10"/>
        <v>11900</v>
      </c>
      <c r="O46" s="10">
        <f t="shared" si="10"/>
        <v>13175</v>
      </c>
      <c r="P46" s="10">
        <f t="shared" si="10"/>
        <v>13005</v>
      </c>
      <c r="Q46" s="10">
        <f t="shared" si="10"/>
        <v>13260</v>
      </c>
      <c r="R46" s="10">
        <f t="shared" si="10"/>
        <v>12410</v>
      </c>
      <c r="S46" s="10">
        <f t="shared" si="10"/>
        <v>12325</v>
      </c>
      <c r="T46" s="10">
        <f t="shared" si="10"/>
        <v>12240</v>
      </c>
      <c r="U46" s="10">
        <f t="shared" si="10"/>
        <v>11985</v>
      </c>
      <c r="V46" s="10">
        <f t="shared" si="10"/>
        <v>12750</v>
      </c>
      <c r="W46" s="10">
        <f t="shared" si="10"/>
        <v>12665</v>
      </c>
      <c r="X46" s="10">
        <f t="shared" si="10"/>
        <v>12325</v>
      </c>
      <c r="Y46" s="10">
        <f t="shared" si="10"/>
        <v>12750</v>
      </c>
      <c r="Z46" s="10">
        <f t="shared" si="10"/>
        <v>11135</v>
      </c>
      <c r="AA46" s="10">
        <f t="shared" si="10"/>
        <v>12240</v>
      </c>
      <c r="AB46" s="10">
        <f t="shared" si="10"/>
        <v>12495</v>
      </c>
      <c r="AC46" s="10">
        <f t="shared" si="10"/>
        <v>12665</v>
      </c>
      <c r="AD46" s="10">
        <f t="shared" si="10"/>
        <v>13175</v>
      </c>
      <c r="AE46" s="10">
        <f t="shared" si="10"/>
        <v>12580</v>
      </c>
      <c r="AF46" s="10">
        <f t="shared" si="10"/>
        <v>12325</v>
      </c>
      <c r="AG46" s="10">
        <f t="shared" si="10"/>
        <v>12665</v>
      </c>
      <c r="AH46" s="10">
        <f t="shared" si="10"/>
        <v>0</v>
      </c>
      <c r="AI46" s="10">
        <f t="shared" si="10"/>
        <v>0</v>
      </c>
      <c r="AJ46" s="10">
        <f t="shared" si="10"/>
        <v>0</v>
      </c>
      <c r="AK46" s="10">
        <f t="shared" si="10"/>
        <v>0</v>
      </c>
      <c r="AL46" s="10">
        <f t="shared" si="10"/>
        <v>0</v>
      </c>
      <c r="AM46" s="10">
        <f>MAX(B46:AL46)</f>
        <v>13260</v>
      </c>
      <c r="AN46" s="10">
        <f>MIN(B46:AF46)</f>
        <v>0</v>
      </c>
    </row>
    <row r="47" spans="1:40">
      <c r="A47" s="9" t="s">
        <v>10</v>
      </c>
      <c r="B47" s="10">
        <f t="shared" ref="B47:AF55" si="11">B8-$G$38*B8+$G$40*($G$38*B8)</f>
        <v>0</v>
      </c>
      <c r="C47" s="10">
        <f t="shared" si="11"/>
        <v>0</v>
      </c>
      <c r="D47" s="10">
        <f t="shared" si="11"/>
        <v>11900</v>
      </c>
      <c r="E47" s="10">
        <f t="shared" si="11"/>
        <v>11560</v>
      </c>
      <c r="F47" s="10">
        <f t="shared" si="11"/>
        <v>12155</v>
      </c>
      <c r="G47" s="10">
        <f t="shared" si="11"/>
        <v>11815</v>
      </c>
      <c r="H47" s="10">
        <f t="shared" si="11"/>
        <v>11985</v>
      </c>
      <c r="I47" s="10">
        <f t="shared" si="11"/>
        <v>12240</v>
      </c>
      <c r="J47" s="10">
        <f t="shared" si="11"/>
        <v>11815</v>
      </c>
      <c r="K47" s="10">
        <f t="shared" si="11"/>
        <v>11900</v>
      </c>
      <c r="L47" s="10">
        <f t="shared" si="11"/>
        <v>11560</v>
      </c>
      <c r="M47" s="10">
        <f t="shared" si="11"/>
        <v>11730</v>
      </c>
      <c r="N47" s="10">
        <f t="shared" si="11"/>
        <v>11475</v>
      </c>
      <c r="O47" s="10">
        <f t="shared" si="11"/>
        <v>12410</v>
      </c>
      <c r="P47" s="10">
        <f t="shared" si="11"/>
        <v>12240</v>
      </c>
      <c r="Q47" s="10">
        <f t="shared" si="11"/>
        <v>12070</v>
      </c>
      <c r="R47" s="10">
        <f t="shared" si="11"/>
        <v>11815</v>
      </c>
      <c r="S47" s="10">
        <f t="shared" si="11"/>
        <v>11985</v>
      </c>
      <c r="T47" s="10">
        <f t="shared" si="11"/>
        <v>11730</v>
      </c>
      <c r="U47" s="10">
        <f t="shared" si="11"/>
        <v>11645</v>
      </c>
      <c r="V47" s="10">
        <f t="shared" si="11"/>
        <v>11985</v>
      </c>
      <c r="W47" s="10">
        <f t="shared" si="11"/>
        <v>12240</v>
      </c>
      <c r="X47" s="10">
        <f t="shared" si="11"/>
        <v>11815</v>
      </c>
      <c r="Y47" s="10">
        <f t="shared" si="11"/>
        <v>7140</v>
      </c>
      <c r="Z47" s="10">
        <f t="shared" si="11"/>
        <v>11815</v>
      </c>
      <c r="AA47" s="10">
        <f t="shared" si="11"/>
        <v>11900</v>
      </c>
      <c r="AB47" s="10">
        <f t="shared" si="11"/>
        <v>11900</v>
      </c>
      <c r="AC47" s="10">
        <f t="shared" si="11"/>
        <v>11900</v>
      </c>
      <c r="AD47" s="10">
        <f t="shared" si="11"/>
        <v>12410</v>
      </c>
      <c r="AE47" s="10">
        <f t="shared" si="11"/>
        <v>11985</v>
      </c>
      <c r="AF47" s="10">
        <f t="shared" si="11"/>
        <v>12070</v>
      </c>
      <c r="AG47" s="10">
        <f t="shared" ref="AG47:AL61" si="12">AG8-$G$38*AG8+$G$40*($G$38*AG8)</f>
        <v>12070</v>
      </c>
      <c r="AH47" s="10">
        <f t="shared" si="12"/>
        <v>0</v>
      </c>
      <c r="AI47" s="10">
        <f t="shared" si="12"/>
        <v>0</v>
      </c>
      <c r="AJ47" s="10">
        <f t="shared" si="12"/>
        <v>0</v>
      </c>
      <c r="AK47" s="10">
        <f t="shared" si="12"/>
        <v>0</v>
      </c>
      <c r="AL47" s="10">
        <f t="shared" si="12"/>
        <v>0</v>
      </c>
      <c r="AM47" s="10">
        <f t="shared" ref="AM47:AM69" si="13">MAX(B47:AL47)</f>
        <v>12410</v>
      </c>
      <c r="AN47" s="10">
        <f>MIN(B47:AF47)</f>
        <v>0</v>
      </c>
    </row>
    <row r="48" spans="1:40">
      <c r="A48" s="9" t="s">
        <v>11</v>
      </c>
      <c r="B48" s="10">
        <f t="shared" si="11"/>
        <v>0</v>
      </c>
      <c r="C48" s="10">
        <f t="shared" si="11"/>
        <v>0</v>
      </c>
      <c r="D48" s="10">
        <f t="shared" si="11"/>
        <v>11560</v>
      </c>
      <c r="E48" s="10">
        <f t="shared" si="11"/>
        <v>11560</v>
      </c>
      <c r="F48" s="10">
        <f t="shared" si="11"/>
        <v>11730</v>
      </c>
      <c r="G48" s="10">
        <f t="shared" si="11"/>
        <v>12750</v>
      </c>
      <c r="H48" s="10">
        <f t="shared" si="11"/>
        <v>11560</v>
      </c>
      <c r="I48" s="10">
        <f t="shared" si="11"/>
        <v>11815</v>
      </c>
      <c r="J48" s="10">
        <f t="shared" si="11"/>
        <v>11560</v>
      </c>
      <c r="K48" s="10">
        <f t="shared" si="11"/>
        <v>11475</v>
      </c>
      <c r="L48" s="10">
        <f t="shared" si="11"/>
        <v>11560</v>
      </c>
      <c r="M48" s="10">
        <f t="shared" si="11"/>
        <v>11730</v>
      </c>
      <c r="N48" s="10">
        <f t="shared" si="11"/>
        <v>11050</v>
      </c>
      <c r="O48" s="10">
        <f t="shared" si="11"/>
        <v>12070</v>
      </c>
      <c r="P48" s="10">
        <f t="shared" si="11"/>
        <v>11900</v>
      </c>
      <c r="Q48" s="10">
        <f t="shared" si="11"/>
        <v>11560</v>
      </c>
      <c r="R48" s="10">
        <f t="shared" si="11"/>
        <v>11730</v>
      </c>
      <c r="S48" s="10">
        <f t="shared" si="11"/>
        <v>11730</v>
      </c>
      <c r="T48" s="10">
        <f t="shared" si="11"/>
        <v>11645</v>
      </c>
      <c r="U48" s="10">
        <f t="shared" si="11"/>
        <v>11390</v>
      </c>
      <c r="V48" s="10">
        <f t="shared" si="11"/>
        <v>11475</v>
      </c>
      <c r="W48" s="10">
        <f t="shared" si="11"/>
        <v>11985</v>
      </c>
      <c r="X48" s="10">
        <f t="shared" si="11"/>
        <v>11475</v>
      </c>
      <c r="Y48" s="10">
        <f t="shared" si="11"/>
        <v>7055</v>
      </c>
      <c r="Z48" s="10">
        <f t="shared" si="11"/>
        <v>11645</v>
      </c>
      <c r="AA48" s="10">
        <f t="shared" si="11"/>
        <v>11475</v>
      </c>
      <c r="AB48" s="10">
        <f t="shared" si="11"/>
        <v>11730</v>
      </c>
      <c r="AC48" s="10">
        <f t="shared" si="11"/>
        <v>11645</v>
      </c>
      <c r="AD48" s="10">
        <f t="shared" si="11"/>
        <v>11985</v>
      </c>
      <c r="AE48" s="10">
        <f t="shared" si="11"/>
        <v>11730</v>
      </c>
      <c r="AF48" s="10">
        <f t="shared" si="11"/>
        <v>11985</v>
      </c>
      <c r="AG48" s="10">
        <f t="shared" si="12"/>
        <v>11815</v>
      </c>
      <c r="AH48" s="10">
        <f t="shared" si="12"/>
        <v>0</v>
      </c>
      <c r="AI48" s="10">
        <f t="shared" si="12"/>
        <v>0</v>
      </c>
      <c r="AJ48" s="10">
        <f t="shared" si="12"/>
        <v>0</v>
      </c>
      <c r="AK48" s="10">
        <f t="shared" si="12"/>
        <v>0</v>
      </c>
      <c r="AL48" s="10">
        <f t="shared" si="12"/>
        <v>0</v>
      </c>
      <c r="AM48" s="10">
        <f t="shared" si="13"/>
        <v>12750</v>
      </c>
      <c r="AN48" s="10">
        <f t="shared" ref="AN48:AN69" si="14">MIN(B48:AF48)</f>
        <v>0</v>
      </c>
    </row>
    <row r="49" spans="1:40">
      <c r="A49" s="9" t="s">
        <v>12</v>
      </c>
      <c r="B49" s="10">
        <f t="shared" si="11"/>
        <v>0</v>
      </c>
      <c r="C49" s="10">
        <f t="shared" si="11"/>
        <v>0</v>
      </c>
      <c r="D49" s="10">
        <f t="shared" si="11"/>
        <v>11475</v>
      </c>
      <c r="E49" s="10">
        <f t="shared" si="11"/>
        <v>11390</v>
      </c>
      <c r="F49" s="10">
        <f t="shared" si="11"/>
        <v>11645</v>
      </c>
      <c r="G49" s="10">
        <f t="shared" si="11"/>
        <v>12410</v>
      </c>
      <c r="H49" s="10">
        <f t="shared" si="11"/>
        <v>11390</v>
      </c>
      <c r="I49" s="10">
        <f t="shared" si="11"/>
        <v>11730</v>
      </c>
      <c r="J49" s="10">
        <f t="shared" si="11"/>
        <v>11475</v>
      </c>
      <c r="K49" s="10">
        <f t="shared" si="11"/>
        <v>11390</v>
      </c>
      <c r="L49" s="10">
        <f t="shared" si="11"/>
        <v>11390</v>
      </c>
      <c r="M49" s="10">
        <f t="shared" si="11"/>
        <v>11645</v>
      </c>
      <c r="N49" s="10">
        <f t="shared" si="11"/>
        <v>11135</v>
      </c>
      <c r="O49" s="10">
        <f t="shared" si="11"/>
        <v>11900</v>
      </c>
      <c r="P49" s="10">
        <f t="shared" si="11"/>
        <v>11730</v>
      </c>
      <c r="Q49" s="10">
        <f t="shared" si="11"/>
        <v>11560</v>
      </c>
      <c r="R49" s="10">
        <f t="shared" si="11"/>
        <v>11475</v>
      </c>
      <c r="S49" s="10">
        <f t="shared" si="11"/>
        <v>11730</v>
      </c>
      <c r="T49" s="10">
        <f t="shared" si="11"/>
        <v>11475</v>
      </c>
      <c r="U49" s="10">
        <f t="shared" si="11"/>
        <v>11220</v>
      </c>
      <c r="V49" s="10">
        <f t="shared" si="11"/>
        <v>11305</v>
      </c>
      <c r="W49" s="10">
        <f t="shared" si="11"/>
        <v>11645</v>
      </c>
      <c r="X49" s="10">
        <f t="shared" si="11"/>
        <v>11475</v>
      </c>
      <c r="Y49" s="10">
        <f t="shared" si="11"/>
        <v>7055</v>
      </c>
      <c r="Z49" s="10">
        <f t="shared" si="11"/>
        <v>11475</v>
      </c>
      <c r="AA49" s="10">
        <f t="shared" si="11"/>
        <v>11475</v>
      </c>
      <c r="AB49" s="10">
        <f t="shared" si="11"/>
        <v>11475</v>
      </c>
      <c r="AC49" s="10">
        <f t="shared" si="11"/>
        <v>11475</v>
      </c>
      <c r="AD49" s="10">
        <f t="shared" si="11"/>
        <v>11730</v>
      </c>
      <c r="AE49" s="10">
        <f t="shared" si="11"/>
        <v>11560</v>
      </c>
      <c r="AF49" s="10">
        <f t="shared" si="11"/>
        <v>11730</v>
      </c>
      <c r="AG49" s="10">
        <f t="shared" si="12"/>
        <v>11475</v>
      </c>
      <c r="AH49" s="10">
        <f t="shared" si="12"/>
        <v>0</v>
      </c>
      <c r="AI49" s="10">
        <f t="shared" si="12"/>
        <v>0</v>
      </c>
      <c r="AJ49" s="10">
        <f t="shared" si="12"/>
        <v>0</v>
      </c>
      <c r="AK49" s="10">
        <f t="shared" si="12"/>
        <v>0</v>
      </c>
      <c r="AL49" s="10">
        <f t="shared" si="12"/>
        <v>0</v>
      </c>
      <c r="AM49" s="10">
        <f t="shared" si="13"/>
        <v>12410</v>
      </c>
      <c r="AN49" s="10">
        <f t="shared" si="14"/>
        <v>0</v>
      </c>
    </row>
    <row r="50" spans="1:40">
      <c r="A50" s="9" t="s">
        <v>13</v>
      </c>
      <c r="B50" s="10">
        <f t="shared" si="11"/>
        <v>0</v>
      </c>
      <c r="C50" s="10">
        <f t="shared" si="11"/>
        <v>0</v>
      </c>
      <c r="D50" s="10">
        <f t="shared" si="11"/>
        <v>11475</v>
      </c>
      <c r="E50" s="10">
        <f t="shared" si="11"/>
        <v>11390</v>
      </c>
      <c r="F50" s="10">
        <f t="shared" si="11"/>
        <v>11730</v>
      </c>
      <c r="G50" s="10">
        <f t="shared" si="11"/>
        <v>12495</v>
      </c>
      <c r="H50" s="10">
        <f t="shared" si="11"/>
        <v>11220</v>
      </c>
      <c r="I50" s="10">
        <f t="shared" si="11"/>
        <v>11475</v>
      </c>
      <c r="J50" s="10">
        <f t="shared" si="11"/>
        <v>11305</v>
      </c>
      <c r="K50" s="10">
        <f t="shared" si="11"/>
        <v>11220</v>
      </c>
      <c r="L50" s="10">
        <f t="shared" si="11"/>
        <v>11305</v>
      </c>
      <c r="M50" s="10">
        <f t="shared" si="11"/>
        <v>11730</v>
      </c>
      <c r="N50" s="10">
        <f t="shared" si="11"/>
        <v>11135</v>
      </c>
      <c r="O50" s="10">
        <f t="shared" si="11"/>
        <v>11730</v>
      </c>
      <c r="P50" s="10">
        <f t="shared" si="11"/>
        <v>11645</v>
      </c>
      <c r="Q50" s="10">
        <f t="shared" si="11"/>
        <v>11560</v>
      </c>
      <c r="R50" s="10">
        <f t="shared" si="11"/>
        <v>11475</v>
      </c>
      <c r="S50" s="10">
        <f t="shared" si="11"/>
        <v>11560</v>
      </c>
      <c r="T50" s="10">
        <f t="shared" si="11"/>
        <v>11390</v>
      </c>
      <c r="U50" s="10">
        <f t="shared" si="11"/>
        <v>11390</v>
      </c>
      <c r="V50" s="10">
        <f t="shared" si="11"/>
        <v>11220</v>
      </c>
      <c r="W50" s="10">
        <f t="shared" si="11"/>
        <v>11560</v>
      </c>
      <c r="X50" s="10">
        <f t="shared" si="11"/>
        <v>11475</v>
      </c>
      <c r="Y50" s="10">
        <f t="shared" si="11"/>
        <v>8245</v>
      </c>
      <c r="Z50" s="10">
        <f t="shared" si="11"/>
        <v>11390</v>
      </c>
      <c r="AA50" s="10">
        <f t="shared" si="11"/>
        <v>11475</v>
      </c>
      <c r="AB50" s="10">
        <f t="shared" si="11"/>
        <v>11560</v>
      </c>
      <c r="AC50" s="10">
        <f t="shared" si="11"/>
        <v>11475</v>
      </c>
      <c r="AD50" s="10">
        <f t="shared" si="11"/>
        <v>11560</v>
      </c>
      <c r="AE50" s="10">
        <f t="shared" si="11"/>
        <v>11475</v>
      </c>
      <c r="AF50" s="10">
        <f t="shared" si="11"/>
        <v>11730</v>
      </c>
      <c r="AG50" s="10">
        <f t="shared" si="12"/>
        <v>11475</v>
      </c>
      <c r="AH50" s="10">
        <f t="shared" si="12"/>
        <v>0</v>
      </c>
      <c r="AI50" s="10">
        <f t="shared" si="12"/>
        <v>0</v>
      </c>
      <c r="AJ50" s="10">
        <f t="shared" si="12"/>
        <v>0</v>
      </c>
      <c r="AK50" s="10">
        <f t="shared" si="12"/>
        <v>0</v>
      </c>
      <c r="AL50" s="10">
        <f t="shared" si="12"/>
        <v>0</v>
      </c>
      <c r="AM50" s="10">
        <f t="shared" si="13"/>
        <v>12495</v>
      </c>
      <c r="AN50" s="10">
        <f t="shared" si="14"/>
        <v>0</v>
      </c>
    </row>
    <row r="51" spans="1:40">
      <c r="A51" s="9" t="s">
        <v>14</v>
      </c>
      <c r="B51" s="10">
        <f t="shared" si="11"/>
        <v>0</v>
      </c>
      <c r="C51" s="10">
        <f t="shared" si="11"/>
        <v>0</v>
      </c>
      <c r="D51" s="10">
        <f t="shared" si="11"/>
        <v>11475</v>
      </c>
      <c r="E51" s="10">
        <f t="shared" si="11"/>
        <v>11985</v>
      </c>
      <c r="F51" s="10">
        <f t="shared" si="11"/>
        <v>11815</v>
      </c>
      <c r="G51" s="10">
        <f t="shared" si="11"/>
        <v>12920</v>
      </c>
      <c r="H51" s="10">
        <f t="shared" si="11"/>
        <v>11305</v>
      </c>
      <c r="I51" s="10">
        <f t="shared" si="11"/>
        <v>11475</v>
      </c>
      <c r="J51" s="10">
        <f t="shared" si="11"/>
        <v>12665</v>
      </c>
      <c r="K51" s="10">
        <f t="shared" si="11"/>
        <v>11560</v>
      </c>
      <c r="L51" s="10">
        <f t="shared" si="11"/>
        <v>11560</v>
      </c>
      <c r="M51" s="10">
        <f t="shared" si="11"/>
        <v>13005</v>
      </c>
      <c r="N51" s="10">
        <f t="shared" si="11"/>
        <v>11475</v>
      </c>
      <c r="O51" s="10">
        <f t="shared" si="11"/>
        <v>11900</v>
      </c>
      <c r="P51" s="10">
        <f t="shared" si="11"/>
        <v>11560</v>
      </c>
      <c r="Q51" s="10">
        <f t="shared" si="11"/>
        <v>11135</v>
      </c>
      <c r="R51" s="10">
        <f t="shared" si="11"/>
        <v>11985</v>
      </c>
      <c r="S51" s="10">
        <f t="shared" si="11"/>
        <v>11985</v>
      </c>
      <c r="T51" s="10">
        <f t="shared" si="11"/>
        <v>11475</v>
      </c>
      <c r="U51" s="10">
        <f t="shared" si="11"/>
        <v>11730</v>
      </c>
      <c r="V51" s="10">
        <f t="shared" si="11"/>
        <v>11645</v>
      </c>
      <c r="W51" s="10">
        <f t="shared" si="11"/>
        <v>11390</v>
      </c>
      <c r="X51" s="10">
        <f t="shared" si="11"/>
        <v>11985</v>
      </c>
      <c r="Y51" s="10">
        <f t="shared" si="11"/>
        <v>9010</v>
      </c>
      <c r="Z51" s="10">
        <f t="shared" si="11"/>
        <v>12665</v>
      </c>
      <c r="AA51" s="10">
        <f t="shared" si="11"/>
        <v>11815</v>
      </c>
      <c r="AB51" s="10">
        <f t="shared" si="11"/>
        <v>11560</v>
      </c>
      <c r="AC51" s="10">
        <f t="shared" si="11"/>
        <v>11560</v>
      </c>
      <c r="AD51" s="10">
        <f t="shared" si="11"/>
        <v>11390</v>
      </c>
      <c r="AE51" s="10">
        <f t="shared" si="11"/>
        <v>12070</v>
      </c>
      <c r="AF51" s="10">
        <f t="shared" si="11"/>
        <v>12240</v>
      </c>
      <c r="AG51" s="10">
        <f t="shared" si="12"/>
        <v>9095</v>
      </c>
      <c r="AH51" s="10">
        <f t="shared" si="12"/>
        <v>0</v>
      </c>
      <c r="AI51" s="10">
        <f t="shared" si="12"/>
        <v>0</v>
      </c>
      <c r="AJ51" s="10">
        <f t="shared" si="12"/>
        <v>0</v>
      </c>
      <c r="AK51" s="10">
        <f t="shared" si="12"/>
        <v>0</v>
      </c>
      <c r="AL51" s="10">
        <f t="shared" si="12"/>
        <v>0</v>
      </c>
      <c r="AM51" s="10">
        <f t="shared" si="13"/>
        <v>13005</v>
      </c>
      <c r="AN51" s="10">
        <f t="shared" si="14"/>
        <v>0</v>
      </c>
    </row>
    <row r="52" spans="1:40">
      <c r="A52" s="9" t="s">
        <v>15</v>
      </c>
      <c r="B52" s="10">
        <f t="shared" si="11"/>
        <v>0</v>
      </c>
      <c r="C52" s="10">
        <f t="shared" si="11"/>
        <v>0</v>
      </c>
      <c r="D52" s="10">
        <f t="shared" si="11"/>
        <v>11220</v>
      </c>
      <c r="E52" s="10">
        <f t="shared" si="11"/>
        <v>13260</v>
      </c>
      <c r="F52" s="10">
        <f t="shared" si="11"/>
        <v>11815</v>
      </c>
      <c r="G52" s="10">
        <f t="shared" si="11"/>
        <v>13005</v>
      </c>
      <c r="H52" s="10">
        <f t="shared" si="11"/>
        <v>11050</v>
      </c>
      <c r="I52" s="10">
        <f t="shared" si="11"/>
        <v>11475</v>
      </c>
      <c r="J52" s="10">
        <f t="shared" si="11"/>
        <v>13175</v>
      </c>
      <c r="K52" s="10">
        <f t="shared" si="11"/>
        <v>14535</v>
      </c>
      <c r="L52" s="10">
        <f t="shared" si="11"/>
        <v>15045</v>
      </c>
      <c r="M52" s="10">
        <f t="shared" si="11"/>
        <v>13515</v>
      </c>
      <c r="N52" s="10">
        <f t="shared" si="11"/>
        <v>12495</v>
      </c>
      <c r="O52" s="10">
        <f t="shared" si="11"/>
        <v>12240</v>
      </c>
      <c r="P52" s="10">
        <f t="shared" si="11"/>
        <v>12070</v>
      </c>
      <c r="Q52" s="10">
        <f t="shared" si="11"/>
        <v>13345</v>
      </c>
      <c r="R52" s="10">
        <f t="shared" si="11"/>
        <v>12920</v>
      </c>
      <c r="S52" s="10">
        <f t="shared" si="11"/>
        <v>13345</v>
      </c>
      <c r="T52" s="10">
        <f t="shared" si="11"/>
        <v>13005</v>
      </c>
      <c r="U52" s="10">
        <f t="shared" si="11"/>
        <v>12920</v>
      </c>
      <c r="V52" s="10">
        <f t="shared" si="11"/>
        <v>11815</v>
      </c>
      <c r="W52" s="10">
        <f t="shared" si="11"/>
        <v>11305</v>
      </c>
      <c r="X52" s="10">
        <f t="shared" si="11"/>
        <v>13260</v>
      </c>
      <c r="Y52" s="10">
        <f t="shared" si="11"/>
        <v>12240</v>
      </c>
      <c r="Z52" s="10">
        <f t="shared" si="11"/>
        <v>14875</v>
      </c>
      <c r="AA52" s="10">
        <f t="shared" si="11"/>
        <v>12920</v>
      </c>
      <c r="AB52" s="10">
        <f t="shared" si="11"/>
        <v>12070</v>
      </c>
      <c r="AC52" s="10">
        <f t="shared" si="11"/>
        <v>12155</v>
      </c>
      <c r="AD52" s="10">
        <f t="shared" si="11"/>
        <v>11220</v>
      </c>
      <c r="AE52" s="10">
        <f t="shared" si="11"/>
        <v>13175</v>
      </c>
      <c r="AF52" s="10">
        <f t="shared" si="11"/>
        <v>14365</v>
      </c>
      <c r="AG52" s="10">
        <f t="shared" si="12"/>
        <v>12665</v>
      </c>
      <c r="AH52" s="10">
        <f t="shared" si="12"/>
        <v>0</v>
      </c>
      <c r="AI52" s="10">
        <f t="shared" si="12"/>
        <v>0</v>
      </c>
      <c r="AJ52" s="10">
        <f t="shared" si="12"/>
        <v>0</v>
      </c>
      <c r="AK52" s="10">
        <f t="shared" si="12"/>
        <v>0</v>
      </c>
      <c r="AL52" s="10">
        <f t="shared" si="12"/>
        <v>0</v>
      </c>
      <c r="AM52" s="10">
        <f t="shared" si="13"/>
        <v>15045</v>
      </c>
      <c r="AN52" s="10">
        <f t="shared" si="14"/>
        <v>0</v>
      </c>
    </row>
    <row r="53" spans="1:40">
      <c r="A53" s="12" t="s">
        <v>16</v>
      </c>
      <c r="B53" s="10">
        <f t="shared" si="11"/>
        <v>0</v>
      </c>
      <c r="C53" s="10">
        <f t="shared" si="11"/>
        <v>0</v>
      </c>
      <c r="D53" s="10">
        <f t="shared" si="11"/>
        <v>12410</v>
      </c>
      <c r="E53" s="10">
        <f t="shared" si="11"/>
        <v>15130</v>
      </c>
      <c r="F53" s="10">
        <f t="shared" si="11"/>
        <v>15045</v>
      </c>
      <c r="G53" s="10">
        <f t="shared" si="11"/>
        <v>15810</v>
      </c>
      <c r="H53" s="10">
        <f t="shared" si="11"/>
        <v>13005</v>
      </c>
      <c r="I53" s="10">
        <f t="shared" si="11"/>
        <v>12155</v>
      </c>
      <c r="J53" s="10">
        <f t="shared" si="11"/>
        <v>15045</v>
      </c>
      <c r="K53" s="10">
        <f t="shared" si="11"/>
        <v>15300</v>
      </c>
      <c r="L53" s="10">
        <f t="shared" si="11"/>
        <v>16830</v>
      </c>
      <c r="M53" s="10">
        <f t="shared" si="11"/>
        <v>15640</v>
      </c>
      <c r="N53" s="10">
        <f t="shared" si="11"/>
        <v>14365</v>
      </c>
      <c r="O53" s="10">
        <f t="shared" si="11"/>
        <v>14365</v>
      </c>
      <c r="P53" s="10">
        <f t="shared" si="11"/>
        <v>12325</v>
      </c>
      <c r="Q53" s="10">
        <f t="shared" si="11"/>
        <v>13685</v>
      </c>
      <c r="R53" s="10">
        <f t="shared" si="11"/>
        <v>15980</v>
      </c>
      <c r="S53" s="10">
        <f t="shared" si="11"/>
        <v>16490</v>
      </c>
      <c r="T53" s="10">
        <f t="shared" si="11"/>
        <v>14960</v>
      </c>
      <c r="U53" s="10">
        <f t="shared" si="11"/>
        <v>15725</v>
      </c>
      <c r="V53" s="10">
        <f t="shared" si="11"/>
        <v>13940</v>
      </c>
      <c r="W53" s="10">
        <f t="shared" si="11"/>
        <v>11985</v>
      </c>
      <c r="X53" s="10">
        <f t="shared" si="11"/>
        <v>16320</v>
      </c>
      <c r="Y53" s="10">
        <f t="shared" si="11"/>
        <v>14365</v>
      </c>
      <c r="Z53" s="10">
        <f t="shared" si="11"/>
        <v>14960</v>
      </c>
      <c r="AA53" s="10">
        <f t="shared" si="11"/>
        <v>9435</v>
      </c>
      <c r="AB53" s="10">
        <f t="shared" si="11"/>
        <v>13515</v>
      </c>
      <c r="AC53" s="10">
        <f t="shared" si="11"/>
        <v>12920</v>
      </c>
      <c r="AD53" s="10">
        <f t="shared" si="11"/>
        <v>11560</v>
      </c>
      <c r="AE53" s="10">
        <f t="shared" si="11"/>
        <v>14875</v>
      </c>
      <c r="AF53" s="10">
        <f t="shared" si="11"/>
        <v>16065</v>
      </c>
      <c r="AG53" s="10">
        <f t="shared" si="12"/>
        <v>12410</v>
      </c>
      <c r="AH53" s="10">
        <f t="shared" si="12"/>
        <v>0</v>
      </c>
      <c r="AI53" s="10">
        <f t="shared" si="12"/>
        <v>0</v>
      </c>
      <c r="AJ53" s="10">
        <f t="shared" si="12"/>
        <v>0</v>
      </c>
      <c r="AK53" s="10">
        <f t="shared" si="12"/>
        <v>0</v>
      </c>
      <c r="AL53" s="10">
        <f t="shared" si="12"/>
        <v>0</v>
      </c>
      <c r="AM53" s="10">
        <f t="shared" si="13"/>
        <v>16830</v>
      </c>
      <c r="AN53" s="10">
        <f t="shared" si="14"/>
        <v>0</v>
      </c>
    </row>
    <row r="54" spans="1:40">
      <c r="A54" s="12" t="s">
        <v>17</v>
      </c>
      <c r="B54" s="10">
        <f t="shared" si="11"/>
        <v>0</v>
      </c>
      <c r="C54" s="10">
        <f t="shared" si="11"/>
        <v>0</v>
      </c>
      <c r="D54" s="10">
        <f t="shared" si="11"/>
        <v>13430</v>
      </c>
      <c r="E54" s="10">
        <f t="shared" si="11"/>
        <v>18615</v>
      </c>
      <c r="F54" s="10">
        <f t="shared" si="11"/>
        <v>19125</v>
      </c>
      <c r="G54" s="10">
        <f t="shared" si="11"/>
        <v>17935</v>
      </c>
      <c r="H54" s="10">
        <f t="shared" si="11"/>
        <v>13345</v>
      </c>
      <c r="I54" s="10">
        <f t="shared" si="11"/>
        <v>13175</v>
      </c>
      <c r="J54" s="10">
        <f t="shared" si="11"/>
        <v>18445</v>
      </c>
      <c r="K54" s="10">
        <f t="shared" si="11"/>
        <v>17850</v>
      </c>
      <c r="L54" s="10">
        <f t="shared" si="11"/>
        <v>17340</v>
      </c>
      <c r="M54" s="10">
        <f t="shared" si="11"/>
        <v>18955</v>
      </c>
      <c r="N54" s="10">
        <f t="shared" si="11"/>
        <v>17340</v>
      </c>
      <c r="O54" s="10">
        <f t="shared" si="11"/>
        <v>14960</v>
      </c>
      <c r="P54" s="10">
        <f t="shared" si="11"/>
        <v>13260</v>
      </c>
      <c r="Q54" s="10">
        <f t="shared" si="11"/>
        <v>18445</v>
      </c>
      <c r="R54" s="10">
        <f t="shared" si="11"/>
        <v>18275</v>
      </c>
      <c r="S54" s="10">
        <f t="shared" si="11"/>
        <v>18275</v>
      </c>
      <c r="T54" s="10">
        <f t="shared" si="11"/>
        <v>17510</v>
      </c>
      <c r="U54" s="10">
        <f t="shared" si="11"/>
        <v>17000</v>
      </c>
      <c r="V54" s="10">
        <f t="shared" si="11"/>
        <v>13940</v>
      </c>
      <c r="W54" s="10">
        <f t="shared" si="11"/>
        <v>12835</v>
      </c>
      <c r="X54" s="10">
        <f t="shared" si="11"/>
        <v>17510</v>
      </c>
      <c r="Y54" s="10">
        <f t="shared" si="11"/>
        <v>16660</v>
      </c>
      <c r="Z54" s="10">
        <f t="shared" si="11"/>
        <v>17510</v>
      </c>
      <c r="AA54" s="10">
        <f t="shared" si="11"/>
        <v>11050</v>
      </c>
      <c r="AB54" s="10">
        <f t="shared" si="11"/>
        <v>15045</v>
      </c>
      <c r="AC54" s="10">
        <f t="shared" si="11"/>
        <v>15045</v>
      </c>
      <c r="AD54" s="10">
        <f t="shared" si="11"/>
        <v>12580</v>
      </c>
      <c r="AE54" s="10">
        <f t="shared" si="11"/>
        <v>17085</v>
      </c>
      <c r="AF54" s="10">
        <f t="shared" si="11"/>
        <v>19635</v>
      </c>
      <c r="AG54" s="10">
        <f t="shared" si="12"/>
        <v>15810</v>
      </c>
      <c r="AH54" s="10">
        <f t="shared" si="12"/>
        <v>0</v>
      </c>
      <c r="AI54" s="10">
        <f t="shared" si="12"/>
        <v>0</v>
      </c>
      <c r="AJ54" s="10">
        <f t="shared" si="12"/>
        <v>0</v>
      </c>
      <c r="AK54" s="10">
        <f t="shared" si="12"/>
        <v>0</v>
      </c>
      <c r="AL54" s="10">
        <f t="shared" si="12"/>
        <v>0</v>
      </c>
      <c r="AM54" s="10">
        <f t="shared" si="13"/>
        <v>19635</v>
      </c>
      <c r="AN54" s="10">
        <f t="shared" si="14"/>
        <v>0</v>
      </c>
    </row>
    <row r="55" spans="1:40">
      <c r="A55" s="13">
        <v>0.41666666666666669</v>
      </c>
      <c r="B55" s="10">
        <f t="shared" si="11"/>
        <v>0</v>
      </c>
      <c r="C55" s="10">
        <f t="shared" si="11"/>
        <v>0</v>
      </c>
      <c r="D55" s="10">
        <f t="shared" si="11"/>
        <v>14875</v>
      </c>
      <c r="E55" s="10">
        <f t="shared" si="11"/>
        <v>18615</v>
      </c>
      <c r="F55" s="10">
        <f t="shared" si="11"/>
        <v>18700</v>
      </c>
      <c r="G55" s="10">
        <f t="shared" si="11"/>
        <v>18105</v>
      </c>
      <c r="H55" s="10">
        <f t="shared" si="11"/>
        <v>15470</v>
      </c>
      <c r="I55" s="10">
        <f t="shared" ref="I55:AF55" si="15">I16-$G$38*I16+$G$40*($G$38*I16)</f>
        <v>13685</v>
      </c>
      <c r="J55" s="10">
        <f t="shared" si="15"/>
        <v>16320</v>
      </c>
      <c r="K55" s="10">
        <f t="shared" si="15"/>
        <v>18190</v>
      </c>
      <c r="L55" s="10">
        <f t="shared" si="15"/>
        <v>14280</v>
      </c>
      <c r="M55" s="10">
        <f t="shared" si="15"/>
        <v>20060</v>
      </c>
      <c r="N55" s="10">
        <f t="shared" si="15"/>
        <v>17340</v>
      </c>
      <c r="O55" s="10">
        <f t="shared" si="15"/>
        <v>15725</v>
      </c>
      <c r="P55" s="10">
        <f t="shared" si="15"/>
        <v>13855</v>
      </c>
      <c r="Q55" s="10">
        <f t="shared" si="15"/>
        <v>19210</v>
      </c>
      <c r="R55" s="10">
        <f t="shared" si="15"/>
        <v>18530</v>
      </c>
      <c r="S55" s="10">
        <f t="shared" si="15"/>
        <v>18700</v>
      </c>
      <c r="T55" s="10">
        <f t="shared" si="15"/>
        <v>18785</v>
      </c>
      <c r="U55" s="10">
        <f t="shared" si="15"/>
        <v>17680</v>
      </c>
      <c r="V55" s="10">
        <f t="shared" si="15"/>
        <v>14875</v>
      </c>
      <c r="W55" s="10">
        <f t="shared" si="15"/>
        <v>13430</v>
      </c>
      <c r="X55" s="10">
        <f t="shared" si="15"/>
        <v>17000</v>
      </c>
      <c r="Y55" s="10">
        <f t="shared" si="15"/>
        <v>17510</v>
      </c>
      <c r="Z55" s="10">
        <f t="shared" si="15"/>
        <v>18020</v>
      </c>
      <c r="AA55" s="10">
        <f t="shared" si="15"/>
        <v>15300</v>
      </c>
      <c r="AB55" s="10">
        <f t="shared" si="15"/>
        <v>15725</v>
      </c>
      <c r="AC55" s="10">
        <f t="shared" si="15"/>
        <v>15215</v>
      </c>
      <c r="AD55" s="10">
        <f t="shared" si="15"/>
        <v>13685</v>
      </c>
      <c r="AE55" s="10">
        <f t="shared" si="15"/>
        <v>18190</v>
      </c>
      <c r="AF55" s="10">
        <f t="shared" si="15"/>
        <v>18955</v>
      </c>
      <c r="AG55" s="10">
        <f t="shared" si="12"/>
        <v>18955</v>
      </c>
      <c r="AH55" s="10">
        <f t="shared" si="12"/>
        <v>0</v>
      </c>
      <c r="AI55" s="10">
        <f t="shared" si="12"/>
        <v>0</v>
      </c>
      <c r="AJ55" s="10">
        <f t="shared" si="12"/>
        <v>0</v>
      </c>
      <c r="AK55" s="10">
        <f t="shared" si="12"/>
        <v>0</v>
      </c>
      <c r="AL55" s="10">
        <f t="shared" si="12"/>
        <v>0</v>
      </c>
      <c r="AM55" s="10">
        <f t="shared" si="13"/>
        <v>20060</v>
      </c>
      <c r="AN55" s="10">
        <f t="shared" si="14"/>
        <v>0</v>
      </c>
    </row>
    <row r="56" spans="1:40">
      <c r="A56" s="13" t="s">
        <v>18</v>
      </c>
      <c r="B56" s="10">
        <f t="shared" ref="B56:AF64" si="16">B17-$G$38*B17+$G$40*($G$38*B17)</f>
        <v>0</v>
      </c>
      <c r="C56" s="10">
        <f t="shared" si="16"/>
        <v>0</v>
      </c>
      <c r="D56" s="10">
        <f t="shared" si="16"/>
        <v>14875</v>
      </c>
      <c r="E56" s="10">
        <f t="shared" si="16"/>
        <v>18955</v>
      </c>
      <c r="F56" s="10">
        <f t="shared" si="16"/>
        <v>19082.5</v>
      </c>
      <c r="G56" s="10">
        <f t="shared" si="16"/>
        <v>18530</v>
      </c>
      <c r="H56" s="10">
        <f t="shared" si="16"/>
        <v>15215</v>
      </c>
      <c r="I56" s="10">
        <f t="shared" si="16"/>
        <v>14365</v>
      </c>
      <c r="J56" s="10">
        <f t="shared" si="16"/>
        <v>17340</v>
      </c>
      <c r="K56" s="10">
        <f t="shared" si="16"/>
        <v>17425</v>
      </c>
      <c r="L56" s="10">
        <f t="shared" si="16"/>
        <v>15385</v>
      </c>
      <c r="M56" s="10">
        <f t="shared" si="16"/>
        <v>19975</v>
      </c>
      <c r="N56" s="10">
        <f t="shared" si="16"/>
        <v>19125</v>
      </c>
      <c r="O56" s="10">
        <f t="shared" si="16"/>
        <v>16150</v>
      </c>
      <c r="P56" s="10">
        <f t="shared" si="16"/>
        <v>14110</v>
      </c>
      <c r="Q56" s="10">
        <f t="shared" si="16"/>
        <v>19380</v>
      </c>
      <c r="R56" s="10">
        <f t="shared" si="16"/>
        <v>18955</v>
      </c>
      <c r="S56" s="10">
        <f t="shared" si="16"/>
        <v>19465</v>
      </c>
      <c r="T56" s="10">
        <f t="shared" si="16"/>
        <v>18360</v>
      </c>
      <c r="U56" s="10">
        <f t="shared" si="16"/>
        <v>18360</v>
      </c>
      <c r="V56" s="10">
        <f t="shared" si="16"/>
        <v>16235</v>
      </c>
      <c r="W56" s="10">
        <f t="shared" si="16"/>
        <v>13770</v>
      </c>
      <c r="X56" s="10">
        <f t="shared" si="16"/>
        <v>0</v>
      </c>
      <c r="Y56" s="10">
        <f t="shared" si="16"/>
        <v>18020</v>
      </c>
      <c r="Z56" s="10">
        <f t="shared" si="16"/>
        <v>18955</v>
      </c>
      <c r="AA56" s="10">
        <f t="shared" si="16"/>
        <v>16745</v>
      </c>
      <c r="AB56" s="10">
        <f t="shared" si="16"/>
        <v>15725</v>
      </c>
      <c r="AC56" s="10">
        <f t="shared" si="16"/>
        <v>15555</v>
      </c>
      <c r="AD56" s="10">
        <f t="shared" si="16"/>
        <v>13940</v>
      </c>
      <c r="AE56" s="10">
        <f t="shared" si="16"/>
        <v>18615</v>
      </c>
      <c r="AF56" s="10">
        <f t="shared" si="16"/>
        <v>19125</v>
      </c>
      <c r="AG56" s="10">
        <f t="shared" si="12"/>
        <v>18870</v>
      </c>
      <c r="AH56" s="10">
        <f t="shared" si="12"/>
        <v>0</v>
      </c>
      <c r="AI56" s="10">
        <f t="shared" si="12"/>
        <v>0</v>
      </c>
      <c r="AJ56" s="10">
        <f t="shared" si="12"/>
        <v>0</v>
      </c>
      <c r="AK56" s="10">
        <f t="shared" si="12"/>
        <v>0</v>
      </c>
      <c r="AL56" s="10">
        <f t="shared" si="12"/>
        <v>0</v>
      </c>
      <c r="AM56" s="10">
        <f t="shared" si="13"/>
        <v>19975</v>
      </c>
      <c r="AN56" s="10">
        <f t="shared" si="14"/>
        <v>0</v>
      </c>
    </row>
    <row r="57" spans="1:40">
      <c r="A57" s="13">
        <v>0.5</v>
      </c>
      <c r="B57" s="10">
        <f t="shared" si="16"/>
        <v>0</v>
      </c>
      <c r="C57" s="10">
        <f t="shared" si="16"/>
        <v>0</v>
      </c>
      <c r="D57" s="10">
        <f t="shared" si="16"/>
        <v>14875</v>
      </c>
      <c r="E57" s="10">
        <f t="shared" si="16"/>
        <v>19295</v>
      </c>
      <c r="F57" s="10">
        <f t="shared" si="16"/>
        <v>19890</v>
      </c>
      <c r="G57" s="10">
        <f t="shared" si="16"/>
        <v>18615</v>
      </c>
      <c r="H57" s="10">
        <f t="shared" si="16"/>
        <v>15470</v>
      </c>
      <c r="I57" s="10">
        <f t="shared" si="16"/>
        <v>14365</v>
      </c>
      <c r="J57" s="10">
        <f t="shared" si="16"/>
        <v>17510</v>
      </c>
      <c r="K57" s="10">
        <f t="shared" si="16"/>
        <v>18020</v>
      </c>
      <c r="L57" s="10">
        <f t="shared" si="16"/>
        <v>15385</v>
      </c>
      <c r="M57" s="10">
        <f t="shared" si="16"/>
        <v>19635</v>
      </c>
      <c r="N57" s="10">
        <f t="shared" si="16"/>
        <v>19465</v>
      </c>
      <c r="O57" s="10">
        <f t="shared" si="16"/>
        <v>16235</v>
      </c>
      <c r="P57" s="10">
        <f t="shared" si="16"/>
        <v>14450</v>
      </c>
      <c r="Q57" s="10">
        <f t="shared" si="16"/>
        <v>19550</v>
      </c>
      <c r="R57" s="10">
        <f t="shared" si="16"/>
        <v>16490</v>
      </c>
      <c r="S57" s="10">
        <f t="shared" si="16"/>
        <v>19125</v>
      </c>
      <c r="T57" s="10">
        <f t="shared" si="16"/>
        <v>18700</v>
      </c>
      <c r="U57" s="10">
        <f t="shared" si="16"/>
        <v>18785</v>
      </c>
      <c r="V57" s="10">
        <f t="shared" si="16"/>
        <v>15640</v>
      </c>
      <c r="W57" s="10">
        <f t="shared" si="16"/>
        <v>13090</v>
      </c>
      <c r="X57" s="10">
        <f t="shared" si="16"/>
        <v>850</v>
      </c>
      <c r="Y57" s="10">
        <f t="shared" si="16"/>
        <v>19890</v>
      </c>
      <c r="Z57" s="10">
        <f t="shared" si="16"/>
        <v>19210</v>
      </c>
      <c r="AA57" s="10">
        <f t="shared" si="16"/>
        <v>18785</v>
      </c>
      <c r="AB57" s="10">
        <f t="shared" si="16"/>
        <v>16150</v>
      </c>
      <c r="AC57" s="10">
        <f t="shared" si="16"/>
        <v>16320</v>
      </c>
      <c r="AD57" s="10">
        <f t="shared" si="16"/>
        <v>13005</v>
      </c>
      <c r="AE57" s="10">
        <f t="shared" si="16"/>
        <v>18870</v>
      </c>
      <c r="AF57" s="10">
        <f t="shared" si="16"/>
        <v>19465</v>
      </c>
      <c r="AG57" s="10">
        <f t="shared" si="12"/>
        <v>19550</v>
      </c>
      <c r="AH57" s="10">
        <f t="shared" si="12"/>
        <v>0</v>
      </c>
      <c r="AI57" s="10">
        <f t="shared" si="12"/>
        <v>0</v>
      </c>
      <c r="AJ57" s="10">
        <f t="shared" si="12"/>
        <v>0</v>
      </c>
      <c r="AK57" s="10">
        <f t="shared" si="12"/>
        <v>0</v>
      </c>
      <c r="AL57" s="10">
        <f t="shared" si="12"/>
        <v>0</v>
      </c>
      <c r="AM57" s="10">
        <f t="shared" si="13"/>
        <v>19890</v>
      </c>
      <c r="AN57" s="10">
        <f t="shared" si="14"/>
        <v>0</v>
      </c>
    </row>
    <row r="58" spans="1:40">
      <c r="A58" s="13" t="s">
        <v>19</v>
      </c>
      <c r="B58" s="10">
        <f t="shared" si="16"/>
        <v>0</v>
      </c>
      <c r="C58" s="10">
        <f t="shared" si="16"/>
        <v>0</v>
      </c>
      <c r="D58" s="10">
        <f t="shared" si="16"/>
        <v>15725</v>
      </c>
      <c r="E58" s="10">
        <f t="shared" si="16"/>
        <v>18870</v>
      </c>
      <c r="F58" s="10">
        <f t="shared" si="16"/>
        <v>18955</v>
      </c>
      <c r="G58" s="10">
        <f t="shared" si="16"/>
        <v>18445</v>
      </c>
      <c r="H58" s="10">
        <f t="shared" si="16"/>
        <v>15725</v>
      </c>
      <c r="I58" s="10">
        <f t="shared" si="16"/>
        <v>14705</v>
      </c>
      <c r="J58" s="10">
        <f t="shared" si="16"/>
        <v>16320</v>
      </c>
      <c r="K58" s="10">
        <f t="shared" si="16"/>
        <v>14067.5</v>
      </c>
      <c r="L58" s="10">
        <f t="shared" si="16"/>
        <v>15300</v>
      </c>
      <c r="M58" s="10">
        <f t="shared" si="16"/>
        <v>16490</v>
      </c>
      <c r="N58" s="10">
        <f t="shared" si="16"/>
        <v>19040</v>
      </c>
      <c r="O58" s="10">
        <f t="shared" si="16"/>
        <v>16065</v>
      </c>
      <c r="P58" s="10">
        <f t="shared" si="16"/>
        <v>14790</v>
      </c>
      <c r="Q58" s="10">
        <f t="shared" si="16"/>
        <v>18700</v>
      </c>
      <c r="R58" s="10">
        <f t="shared" si="16"/>
        <v>17510</v>
      </c>
      <c r="S58" s="10">
        <f t="shared" si="16"/>
        <v>19040</v>
      </c>
      <c r="T58" s="10">
        <f t="shared" si="16"/>
        <v>18275</v>
      </c>
      <c r="U58" s="10">
        <f t="shared" si="16"/>
        <v>18275</v>
      </c>
      <c r="V58" s="10">
        <f t="shared" si="16"/>
        <v>16150</v>
      </c>
      <c r="W58" s="10">
        <f t="shared" si="16"/>
        <v>14535</v>
      </c>
      <c r="X58" s="10">
        <f t="shared" si="16"/>
        <v>0</v>
      </c>
      <c r="Y58" s="10">
        <f t="shared" si="16"/>
        <v>19125</v>
      </c>
      <c r="Z58" s="10">
        <f t="shared" si="16"/>
        <v>18870</v>
      </c>
      <c r="AA58" s="10">
        <f t="shared" si="16"/>
        <v>17595</v>
      </c>
      <c r="AB58" s="10">
        <f t="shared" si="16"/>
        <v>16065</v>
      </c>
      <c r="AC58" s="10">
        <f t="shared" si="16"/>
        <v>15980</v>
      </c>
      <c r="AD58" s="10">
        <f t="shared" si="16"/>
        <v>14790</v>
      </c>
      <c r="AE58" s="10">
        <f t="shared" si="16"/>
        <v>18785</v>
      </c>
      <c r="AF58" s="10">
        <f t="shared" si="16"/>
        <v>20230</v>
      </c>
      <c r="AG58" s="10">
        <f t="shared" si="12"/>
        <v>19040</v>
      </c>
      <c r="AH58" s="10">
        <f t="shared" si="12"/>
        <v>0</v>
      </c>
      <c r="AI58" s="10">
        <f t="shared" si="12"/>
        <v>0</v>
      </c>
      <c r="AJ58" s="10">
        <f t="shared" si="12"/>
        <v>0</v>
      </c>
      <c r="AK58" s="10">
        <f t="shared" si="12"/>
        <v>0</v>
      </c>
      <c r="AL58" s="10">
        <f t="shared" si="12"/>
        <v>0</v>
      </c>
      <c r="AM58" s="10">
        <f t="shared" si="13"/>
        <v>20230</v>
      </c>
      <c r="AN58" s="10">
        <f t="shared" si="14"/>
        <v>0</v>
      </c>
    </row>
    <row r="59" spans="1:40">
      <c r="A59" s="13">
        <v>0.58333333333333337</v>
      </c>
      <c r="B59" s="10">
        <f t="shared" si="16"/>
        <v>0</v>
      </c>
      <c r="C59" s="10">
        <f t="shared" si="16"/>
        <v>0</v>
      </c>
      <c r="D59" s="10">
        <f t="shared" si="16"/>
        <v>14960</v>
      </c>
      <c r="E59" s="10">
        <f t="shared" si="16"/>
        <v>18105</v>
      </c>
      <c r="F59" s="10">
        <f t="shared" si="16"/>
        <v>17935</v>
      </c>
      <c r="G59" s="10">
        <f t="shared" si="16"/>
        <v>18445</v>
      </c>
      <c r="H59" s="10">
        <f t="shared" si="16"/>
        <v>15300</v>
      </c>
      <c r="I59" s="10">
        <f t="shared" si="16"/>
        <v>14705</v>
      </c>
      <c r="J59" s="10">
        <f t="shared" si="16"/>
        <v>17765</v>
      </c>
      <c r="K59" s="10">
        <f t="shared" si="16"/>
        <v>17977.5</v>
      </c>
      <c r="L59" s="10">
        <f t="shared" si="16"/>
        <v>17595</v>
      </c>
      <c r="M59" s="10">
        <f t="shared" si="16"/>
        <v>18530</v>
      </c>
      <c r="N59" s="10">
        <f t="shared" si="16"/>
        <v>18785</v>
      </c>
      <c r="O59" s="10">
        <f t="shared" si="16"/>
        <v>15300</v>
      </c>
      <c r="P59" s="10">
        <f t="shared" si="16"/>
        <v>14705</v>
      </c>
      <c r="Q59" s="10">
        <f t="shared" si="16"/>
        <v>19125</v>
      </c>
      <c r="R59" s="10">
        <f t="shared" si="16"/>
        <v>18785</v>
      </c>
      <c r="S59" s="10">
        <f t="shared" si="16"/>
        <v>18105</v>
      </c>
      <c r="T59" s="10">
        <f t="shared" si="16"/>
        <v>18020</v>
      </c>
      <c r="U59" s="10">
        <f t="shared" si="16"/>
        <v>18105</v>
      </c>
      <c r="V59" s="10">
        <f t="shared" si="16"/>
        <v>16660</v>
      </c>
      <c r="W59" s="10">
        <f t="shared" si="16"/>
        <v>14280</v>
      </c>
      <c r="X59" s="10">
        <f t="shared" si="16"/>
        <v>4675</v>
      </c>
      <c r="Y59" s="10">
        <f t="shared" si="16"/>
        <v>18190</v>
      </c>
      <c r="Z59" s="10">
        <f t="shared" si="16"/>
        <v>18190</v>
      </c>
      <c r="AA59" s="10">
        <f t="shared" si="16"/>
        <v>18530</v>
      </c>
      <c r="AB59" s="10">
        <f t="shared" si="16"/>
        <v>15980</v>
      </c>
      <c r="AC59" s="10">
        <f t="shared" si="16"/>
        <v>15470</v>
      </c>
      <c r="AD59" s="10">
        <f t="shared" si="16"/>
        <v>14790</v>
      </c>
      <c r="AE59" s="10">
        <f t="shared" si="16"/>
        <v>19550</v>
      </c>
      <c r="AF59" s="10">
        <f t="shared" si="16"/>
        <v>19210</v>
      </c>
      <c r="AG59" s="10">
        <f t="shared" si="12"/>
        <v>19210</v>
      </c>
      <c r="AH59" s="10">
        <f t="shared" si="12"/>
        <v>0</v>
      </c>
      <c r="AI59" s="10">
        <f t="shared" si="12"/>
        <v>0</v>
      </c>
      <c r="AJ59" s="10">
        <f t="shared" si="12"/>
        <v>0</v>
      </c>
      <c r="AK59" s="10">
        <f t="shared" si="12"/>
        <v>0</v>
      </c>
      <c r="AL59" s="10">
        <f t="shared" si="12"/>
        <v>0</v>
      </c>
      <c r="AM59" s="10">
        <f t="shared" si="13"/>
        <v>19550</v>
      </c>
      <c r="AN59" s="10">
        <f t="shared" si="14"/>
        <v>0</v>
      </c>
    </row>
    <row r="60" spans="1:40">
      <c r="A60" s="13" t="s">
        <v>20</v>
      </c>
      <c r="B60" s="10">
        <f t="shared" si="16"/>
        <v>0</v>
      </c>
      <c r="C60" s="10">
        <f t="shared" si="16"/>
        <v>0</v>
      </c>
      <c r="D60" s="10">
        <f t="shared" si="16"/>
        <v>14620</v>
      </c>
      <c r="E60" s="10">
        <f t="shared" si="16"/>
        <v>18445</v>
      </c>
      <c r="F60" s="10">
        <f t="shared" si="16"/>
        <v>18190</v>
      </c>
      <c r="G60" s="10">
        <f t="shared" si="16"/>
        <v>18275</v>
      </c>
      <c r="H60" s="10">
        <f t="shared" si="16"/>
        <v>15130</v>
      </c>
      <c r="I60" s="10">
        <f t="shared" si="16"/>
        <v>14110</v>
      </c>
      <c r="J60" s="10">
        <f t="shared" si="16"/>
        <v>18785</v>
      </c>
      <c r="K60" s="10">
        <f t="shared" si="16"/>
        <v>18062.5</v>
      </c>
      <c r="L60" s="10">
        <f t="shared" si="16"/>
        <v>18530</v>
      </c>
      <c r="M60" s="10">
        <f t="shared" si="16"/>
        <v>18615</v>
      </c>
      <c r="N60" s="10">
        <f t="shared" si="16"/>
        <v>19210</v>
      </c>
      <c r="O60" s="10">
        <f t="shared" si="16"/>
        <v>14960</v>
      </c>
      <c r="P60" s="10">
        <f t="shared" si="16"/>
        <v>14025</v>
      </c>
      <c r="Q60" s="10">
        <f t="shared" si="16"/>
        <v>19550</v>
      </c>
      <c r="R60" s="10">
        <f t="shared" si="16"/>
        <v>18615</v>
      </c>
      <c r="S60" s="10">
        <f t="shared" si="16"/>
        <v>18700</v>
      </c>
      <c r="T60" s="10">
        <f t="shared" si="16"/>
        <v>18870</v>
      </c>
      <c r="U60" s="10">
        <f t="shared" si="16"/>
        <v>17935</v>
      </c>
      <c r="V60" s="10">
        <f t="shared" si="16"/>
        <v>16405</v>
      </c>
      <c r="W60" s="10">
        <f t="shared" si="16"/>
        <v>14110</v>
      </c>
      <c r="X60" s="10">
        <f t="shared" si="16"/>
        <v>8500</v>
      </c>
      <c r="Y60" s="10">
        <f t="shared" si="16"/>
        <v>18445</v>
      </c>
      <c r="Z60" s="10">
        <f t="shared" si="16"/>
        <v>18700</v>
      </c>
      <c r="AA60" s="10">
        <f t="shared" si="16"/>
        <v>18870</v>
      </c>
      <c r="AB60" s="10">
        <f t="shared" si="16"/>
        <v>15980</v>
      </c>
      <c r="AC60" s="10">
        <f t="shared" si="16"/>
        <v>15300</v>
      </c>
      <c r="AD60" s="10">
        <f t="shared" si="16"/>
        <v>14450</v>
      </c>
      <c r="AE60" s="10">
        <f t="shared" si="16"/>
        <v>19890</v>
      </c>
      <c r="AF60" s="10">
        <f t="shared" si="16"/>
        <v>20400</v>
      </c>
      <c r="AG60" s="10">
        <f t="shared" si="12"/>
        <v>19635</v>
      </c>
      <c r="AH60" s="10">
        <f t="shared" si="12"/>
        <v>0</v>
      </c>
      <c r="AI60" s="10">
        <f t="shared" si="12"/>
        <v>0</v>
      </c>
      <c r="AJ60" s="10">
        <f t="shared" si="12"/>
        <v>0</v>
      </c>
      <c r="AK60" s="10">
        <f t="shared" si="12"/>
        <v>0</v>
      </c>
      <c r="AL60" s="10">
        <f t="shared" si="12"/>
        <v>0</v>
      </c>
      <c r="AM60" s="10">
        <f t="shared" si="13"/>
        <v>20400</v>
      </c>
      <c r="AN60" s="10">
        <f t="shared" si="14"/>
        <v>0</v>
      </c>
    </row>
    <row r="61" spans="1:40">
      <c r="A61" s="12" t="s">
        <v>21</v>
      </c>
      <c r="B61" s="10">
        <f t="shared" si="16"/>
        <v>0</v>
      </c>
      <c r="C61" s="10">
        <f t="shared" si="16"/>
        <v>0</v>
      </c>
      <c r="D61" s="10">
        <f t="shared" si="16"/>
        <v>14195</v>
      </c>
      <c r="E61" s="10">
        <f t="shared" si="16"/>
        <v>18360</v>
      </c>
      <c r="F61" s="10">
        <f t="shared" si="16"/>
        <v>18275</v>
      </c>
      <c r="G61" s="10">
        <f t="shared" si="16"/>
        <v>11050</v>
      </c>
      <c r="H61" s="10">
        <f t="shared" si="16"/>
        <v>14535</v>
      </c>
      <c r="I61" s="10">
        <f t="shared" si="16"/>
        <v>13770</v>
      </c>
      <c r="J61" s="10">
        <f t="shared" si="16"/>
        <v>18530</v>
      </c>
      <c r="K61" s="10">
        <f t="shared" si="16"/>
        <v>18062.5</v>
      </c>
      <c r="L61" s="10">
        <f t="shared" si="16"/>
        <v>18275</v>
      </c>
      <c r="M61" s="10">
        <f t="shared" si="16"/>
        <v>17255</v>
      </c>
      <c r="N61" s="10">
        <f t="shared" si="16"/>
        <v>19380</v>
      </c>
      <c r="O61" s="10">
        <f t="shared" si="16"/>
        <v>14535</v>
      </c>
      <c r="P61" s="10">
        <f t="shared" si="16"/>
        <v>13940</v>
      </c>
      <c r="Q61" s="10">
        <f t="shared" si="16"/>
        <v>19380</v>
      </c>
      <c r="R61" s="10">
        <f t="shared" si="16"/>
        <v>17850</v>
      </c>
      <c r="S61" s="10">
        <f t="shared" si="16"/>
        <v>11645</v>
      </c>
      <c r="T61" s="10">
        <f t="shared" si="16"/>
        <v>18360</v>
      </c>
      <c r="U61" s="10">
        <f t="shared" si="16"/>
        <v>18105</v>
      </c>
      <c r="V61" s="10">
        <f t="shared" si="16"/>
        <v>14705</v>
      </c>
      <c r="W61" s="10">
        <f t="shared" si="16"/>
        <v>13855</v>
      </c>
      <c r="X61" s="10">
        <f t="shared" si="16"/>
        <v>15810</v>
      </c>
      <c r="Y61" s="10">
        <f t="shared" si="16"/>
        <v>18785</v>
      </c>
      <c r="Z61" s="10">
        <f t="shared" si="16"/>
        <v>18615</v>
      </c>
      <c r="AA61" s="10">
        <f t="shared" si="16"/>
        <v>18360</v>
      </c>
      <c r="AB61" s="10">
        <f t="shared" si="16"/>
        <v>15810</v>
      </c>
      <c r="AC61" s="10">
        <f t="shared" si="16"/>
        <v>11135</v>
      </c>
      <c r="AD61" s="10">
        <f t="shared" si="16"/>
        <v>14025</v>
      </c>
      <c r="AE61" s="10">
        <f t="shared" si="16"/>
        <v>19635</v>
      </c>
      <c r="AF61" s="10">
        <f t="shared" si="16"/>
        <v>19380</v>
      </c>
      <c r="AG61" s="10">
        <f t="shared" si="12"/>
        <v>19720</v>
      </c>
      <c r="AH61" s="10">
        <f t="shared" si="12"/>
        <v>0</v>
      </c>
      <c r="AI61" s="10">
        <f t="shared" si="12"/>
        <v>0</v>
      </c>
      <c r="AJ61" s="10">
        <f t="shared" si="12"/>
        <v>0</v>
      </c>
      <c r="AK61" s="10">
        <f t="shared" si="12"/>
        <v>0</v>
      </c>
      <c r="AL61" s="10">
        <f t="shared" si="12"/>
        <v>0</v>
      </c>
      <c r="AM61" s="10">
        <f t="shared" si="13"/>
        <v>19720</v>
      </c>
      <c r="AN61" s="10">
        <f t="shared" si="14"/>
        <v>0</v>
      </c>
    </row>
    <row r="62" spans="1:40">
      <c r="A62" s="12" t="s">
        <v>22</v>
      </c>
      <c r="B62" s="10">
        <f t="shared" si="16"/>
        <v>0</v>
      </c>
      <c r="C62" s="10">
        <f t="shared" si="16"/>
        <v>0</v>
      </c>
      <c r="D62" s="10">
        <f t="shared" si="16"/>
        <v>12835</v>
      </c>
      <c r="E62" s="10">
        <f t="shared" si="16"/>
        <v>17255</v>
      </c>
      <c r="F62" s="10">
        <f t="shared" si="16"/>
        <v>17170</v>
      </c>
      <c r="G62" s="10">
        <f t="shared" si="16"/>
        <v>10540</v>
      </c>
      <c r="H62" s="10">
        <f t="shared" si="16"/>
        <v>14365</v>
      </c>
      <c r="I62" s="10">
        <f t="shared" si="16"/>
        <v>13430</v>
      </c>
      <c r="J62" s="10">
        <f t="shared" si="16"/>
        <v>16320</v>
      </c>
      <c r="K62" s="10">
        <f t="shared" si="16"/>
        <v>17127.5</v>
      </c>
      <c r="L62" s="10">
        <f t="shared" si="16"/>
        <v>17170</v>
      </c>
      <c r="M62" s="10">
        <f t="shared" si="16"/>
        <v>16405</v>
      </c>
      <c r="N62" s="10">
        <f t="shared" si="16"/>
        <v>17850</v>
      </c>
      <c r="O62" s="10">
        <f t="shared" si="16"/>
        <v>14790</v>
      </c>
      <c r="P62" s="10">
        <f t="shared" si="16"/>
        <v>13855</v>
      </c>
      <c r="Q62" s="10">
        <f t="shared" si="16"/>
        <v>17850</v>
      </c>
      <c r="R62" s="10">
        <f t="shared" si="16"/>
        <v>16830</v>
      </c>
      <c r="S62" s="10">
        <f t="shared" si="16"/>
        <v>13345</v>
      </c>
      <c r="T62" s="10">
        <f t="shared" si="16"/>
        <v>15980</v>
      </c>
      <c r="U62" s="10">
        <f t="shared" si="16"/>
        <v>16405</v>
      </c>
      <c r="V62" s="10">
        <f t="shared" si="16"/>
        <v>13515</v>
      </c>
      <c r="W62" s="10">
        <f t="shared" si="16"/>
        <v>13685</v>
      </c>
      <c r="X62" s="10">
        <f t="shared" si="16"/>
        <v>16702.5</v>
      </c>
      <c r="Y62" s="10">
        <f t="shared" si="16"/>
        <v>17680</v>
      </c>
      <c r="Z62" s="10">
        <f t="shared" si="16"/>
        <v>17170</v>
      </c>
      <c r="AA62" s="10">
        <f t="shared" si="16"/>
        <v>17595</v>
      </c>
      <c r="AB62" s="10">
        <f t="shared" si="16"/>
        <v>15470</v>
      </c>
      <c r="AC62" s="10">
        <f t="shared" si="16"/>
        <v>0</v>
      </c>
      <c r="AD62" s="10">
        <f t="shared" si="16"/>
        <v>14195</v>
      </c>
      <c r="AE62" s="10">
        <f t="shared" si="16"/>
        <v>18530</v>
      </c>
      <c r="AF62" s="10">
        <f t="shared" si="16"/>
        <v>17935</v>
      </c>
      <c r="AG62" s="10">
        <f t="shared" ref="AG62:AL69" si="17">AG23-$G$38*AG23+$G$40*($G$38*AG23)</f>
        <v>18785</v>
      </c>
      <c r="AH62" s="10">
        <f t="shared" si="17"/>
        <v>0</v>
      </c>
      <c r="AI62" s="10">
        <f t="shared" si="17"/>
        <v>0</v>
      </c>
      <c r="AJ62" s="10">
        <f t="shared" si="17"/>
        <v>0</v>
      </c>
      <c r="AK62" s="10">
        <f t="shared" si="17"/>
        <v>0</v>
      </c>
      <c r="AL62" s="10">
        <f t="shared" si="17"/>
        <v>0</v>
      </c>
      <c r="AM62" s="10">
        <f t="shared" si="13"/>
        <v>18785</v>
      </c>
      <c r="AN62" s="10">
        <f t="shared" si="14"/>
        <v>0</v>
      </c>
    </row>
    <row r="63" spans="1:40">
      <c r="A63" s="12" t="s">
        <v>23</v>
      </c>
      <c r="B63" s="10">
        <f t="shared" si="16"/>
        <v>0</v>
      </c>
      <c r="C63" s="10">
        <f t="shared" si="16"/>
        <v>0</v>
      </c>
      <c r="D63" s="10">
        <f t="shared" si="16"/>
        <v>13600</v>
      </c>
      <c r="E63" s="10">
        <f t="shared" si="16"/>
        <v>15810</v>
      </c>
      <c r="F63" s="10">
        <f t="shared" si="16"/>
        <v>16150</v>
      </c>
      <c r="G63" s="10">
        <f t="shared" si="16"/>
        <v>11305</v>
      </c>
      <c r="H63" s="10">
        <f t="shared" si="16"/>
        <v>14195</v>
      </c>
      <c r="I63" s="10">
        <f t="shared" si="16"/>
        <v>13260</v>
      </c>
      <c r="J63" s="10">
        <f t="shared" si="16"/>
        <v>16575</v>
      </c>
      <c r="K63" s="10">
        <f t="shared" si="16"/>
        <v>16702.5</v>
      </c>
      <c r="L63" s="10">
        <f t="shared" si="16"/>
        <v>16320</v>
      </c>
      <c r="M63" s="10">
        <f t="shared" si="16"/>
        <v>17000</v>
      </c>
      <c r="N63" s="10">
        <f t="shared" si="16"/>
        <v>17935</v>
      </c>
      <c r="O63" s="10">
        <f t="shared" si="16"/>
        <v>14365</v>
      </c>
      <c r="P63" s="10">
        <f t="shared" si="16"/>
        <v>13855</v>
      </c>
      <c r="Q63" s="10">
        <f t="shared" si="16"/>
        <v>17000</v>
      </c>
      <c r="R63" s="10">
        <f t="shared" si="16"/>
        <v>15980</v>
      </c>
      <c r="S63" s="10">
        <f t="shared" si="16"/>
        <v>13600</v>
      </c>
      <c r="T63" s="10">
        <f t="shared" si="16"/>
        <v>15215</v>
      </c>
      <c r="U63" s="10">
        <f t="shared" si="16"/>
        <v>16320</v>
      </c>
      <c r="V63" s="10">
        <f t="shared" si="16"/>
        <v>14110</v>
      </c>
      <c r="W63" s="10">
        <f t="shared" si="16"/>
        <v>13685</v>
      </c>
      <c r="X63" s="10">
        <f t="shared" si="16"/>
        <v>16660</v>
      </c>
      <c r="Y63" s="10">
        <f t="shared" si="16"/>
        <v>16575</v>
      </c>
      <c r="Z63" s="10">
        <f t="shared" si="16"/>
        <v>15300</v>
      </c>
      <c r="AA63" s="10">
        <f t="shared" si="16"/>
        <v>16575</v>
      </c>
      <c r="AB63" s="10">
        <f t="shared" si="16"/>
        <v>15895</v>
      </c>
      <c r="AC63" s="10">
        <f t="shared" si="16"/>
        <v>2125</v>
      </c>
      <c r="AD63" s="10">
        <f t="shared" si="16"/>
        <v>14110</v>
      </c>
      <c r="AE63" s="10">
        <f t="shared" si="16"/>
        <v>17340</v>
      </c>
      <c r="AF63" s="10">
        <f t="shared" si="16"/>
        <v>17340</v>
      </c>
      <c r="AG63" s="10">
        <f t="shared" si="17"/>
        <v>17510</v>
      </c>
      <c r="AH63" s="10">
        <f t="shared" si="17"/>
        <v>0</v>
      </c>
      <c r="AI63" s="10">
        <f t="shared" si="17"/>
        <v>0</v>
      </c>
      <c r="AJ63" s="10">
        <f t="shared" si="17"/>
        <v>0</v>
      </c>
      <c r="AK63" s="10">
        <f t="shared" si="17"/>
        <v>0</v>
      </c>
      <c r="AL63" s="10">
        <f t="shared" si="17"/>
        <v>0</v>
      </c>
      <c r="AM63" s="10">
        <f t="shared" si="13"/>
        <v>17935</v>
      </c>
      <c r="AN63" s="10">
        <f t="shared" si="14"/>
        <v>0</v>
      </c>
    </row>
    <row r="64" spans="1:40">
      <c r="A64" s="9" t="s">
        <v>24</v>
      </c>
      <c r="B64" s="10">
        <f t="shared" si="16"/>
        <v>0</v>
      </c>
      <c r="C64" s="10">
        <f t="shared" si="16"/>
        <v>0</v>
      </c>
      <c r="D64" s="10">
        <f t="shared" si="16"/>
        <v>13770</v>
      </c>
      <c r="E64" s="10">
        <f t="shared" si="16"/>
        <v>16235</v>
      </c>
      <c r="F64" s="10">
        <f t="shared" si="16"/>
        <v>16320</v>
      </c>
      <c r="G64" s="10">
        <f t="shared" si="16"/>
        <v>15725</v>
      </c>
      <c r="H64" s="10">
        <f t="shared" si="16"/>
        <v>15980</v>
      </c>
      <c r="I64" s="10">
        <f t="shared" ref="I64:AF64" si="18">I25-$G$38*I25+$G$40*($G$38*I25)</f>
        <v>14195</v>
      </c>
      <c r="J64" s="10">
        <f t="shared" si="18"/>
        <v>16745</v>
      </c>
      <c r="K64" s="10">
        <f t="shared" si="18"/>
        <v>16617.5</v>
      </c>
      <c r="L64" s="10">
        <f t="shared" si="18"/>
        <v>15895</v>
      </c>
      <c r="M64" s="10">
        <f t="shared" si="18"/>
        <v>16490</v>
      </c>
      <c r="N64" s="10">
        <f t="shared" si="18"/>
        <v>17595</v>
      </c>
      <c r="O64" s="10">
        <f t="shared" si="18"/>
        <v>15130</v>
      </c>
      <c r="P64" s="10">
        <f t="shared" si="18"/>
        <v>15470</v>
      </c>
      <c r="Q64" s="10">
        <f t="shared" si="18"/>
        <v>16490</v>
      </c>
      <c r="R64" s="10">
        <f t="shared" si="18"/>
        <v>16235</v>
      </c>
      <c r="S64" s="10">
        <f t="shared" si="18"/>
        <v>16107.5</v>
      </c>
      <c r="T64" s="10">
        <f t="shared" si="18"/>
        <v>16150</v>
      </c>
      <c r="U64" s="10">
        <f t="shared" si="18"/>
        <v>16320</v>
      </c>
      <c r="V64" s="10">
        <f t="shared" si="18"/>
        <v>15725</v>
      </c>
      <c r="W64" s="10">
        <f t="shared" si="18"/>
        <v>14280</v>
      </c>
      <c r="X64" s="10">
        <f t="shared" si="18"/>
        <v>16660</v>
      </c>
      <c r="Y64" s="10">
        <f t="shared" si="18"/>
        <v>16660</v>
      </c>
      <c r="Z64" s="10">
        <f t="shared" si="18"/>
        <v>16405</v>
      </c>
      <c r="AA64" s="10">
        <f t="shared" si="18"/>
        <v>17255</v>
      </c>
      <c r="AB64" s="10">
        <f t="shared" si="18"/>
        <v>16660</v>
      </c>
      <c r="AC64" s="10">
        <f t="shared" si="18"/>
        <v>8160</v>
      </c>
      <c r="AD64" s="10">
        <f t="shared" si="18"/>
        <v>14790</v>
      </c>
      <c r="AE64" s="10">
        <f t="shared" si="18"/>
        <v>17170</v>
      </c>
      <c r="AF64" s="10">
        <f t="shared" si="18"/>
        <v>16745</v>
      </c>
      <c r="AG64" s="10">
        <f t="shared" si="17"/>
        <v>13430</v>
      </c>
      <c r="AH64" s="10">
        <f t="shared" si="17"/>
        <v>0</v>
      </c>
      <c r="AI64" s="10">
        <f t="shared" si="17"/>
        <v>0</v>
      </c>
      <c r="AJ64" s="10">
        <f t="shared" si="17"/>
        <v>0</v>
      </c>
      <c r="AK64" s="10">
        <f t="shared" si="17"/>
        <v>0</v>
      </c>
      <c r="AL64" s="10">
        <f t="shared" si="17"/>
        <v>0</v>
      </c>
      <c r="AM64" s="10">
        <f t="shared" si="13"/>
        <v>17595</v>
      </c>
      <c r="AN64" s="10">
        <f t="shared" si="14"/>
        <v>0</v>
      </c>
    </row>
    <row r="65" spans="1:40">
      <c r="A65" s="15">
        <v>0.83333333333333337</v>
      </c>
      <c r="B65" s="10">
        <f t="shared" ref="B65:AF69" si="19">B26-$G$38*B26+$G$40*($G$38*B26)</f>
        <v>0</v>
      </c>
      <c r="C65" s="10">
        <f t="shared" si="19"/>
        <v>0</v>
      </c>
      <c r="D65" s="10">
        <f t="shared" si="19"/>
        <v>17850</v>
      </c>
      <c r="E65" s="10">
        <f t="shared" si="19"/>
        <v>18785</v>
      </c>
      <c r="F65" s="10">
        <f t="shared" si="19"/>
        <v>18530</v>
      </c>
      <c r="G65" s="10">
        <f t="shared" si="19"/>
        <v>18445</v>
      </c>
      <c r="H65" s="10">
        <f t="shared" si="19"/>
        <v>18020</v>
      </c>
      <c r="I65" s="10">
        <f t="shared" si="19"/>
        <v>17255</v>
      </c>
      <c r="J65" s="10">
        <f t="shared" si="19"/>
        <v>19040</v>
      </c>
      <c r="K65" s="10">
        <f t="shared" si="19"/>
        <v>18275</v>
      </c>
      <c r="L65" s="10">
        <f t="shared" si="19"/>
        <v>17255</v>
      </c>
      <c r="M65" s="10">
        <f t="shared" si="19"/>
        <v>18955</v>
      </c>
      <c r="N65" s="10">
        <f t="shared" si="19"/>
        <v>18530</v>
      </c>
      <c r="O65" s="10">
        <f t="shared" si="19"/>
        <v>18785</v>
      </c>
      <c r="P65" s="10">
        <f t="shared" si="19"/>
        <v>17340</v>
      </c>
      <c r="Q65" s="10">
        <f t="shared" si="19"/>
        <v>18360</v>
      </c>
      <c r="R65" s="10">
        <f t="shared" si="19"/>
        <v>18785</v>
      </c>
      <c r="S65" s="10">
        <f t="shared" si="19"/>
        <v>18020</v>
      </c>
      <c r="T65" s="10">
        <f t="shared" si="19"/>
        <v>19295</v>
      </c>
      <c r="U65" s="10">
        <f t="shared" si="19"/>
        <v>18275</v>
      </c>
      <c r="V65" s="10">
        <f t="shared" si="19"/>
        <v>17935</v>
      </c>
      <c r="W65" s="10">
        <f t="shared" si="19"/>
        <v>17340</v>
      </c>
      <c r="X65" s="10">
        <f t="shared" si="19"/>
        <v>19295</v>
      </c>
      <c r="Y65" s="10">
        <f t="shared" si="19"/>
        <v>18700</v>
      </c>
      <c r="Z65" s="10">
        <f t="shared" si="19"/>
        <v>18530</v>
      </c>
      <c r="AA65" s="10">
        <f t="shared" si="19"/>
        <v>18530</v>
      </c>
      <c r="AB65" s="10">
        <f t="shared" si="19"/>
        <v>18020</v>
      </c>
      <c r="AC65" s="10">
        <f t="shared" si="19"/>
        <v>17595</v>
      </c>
      <c r="AD65" s="10">
        <f t="shared" si="19"/>
        <v>17085</v>
      </c>
      <c r="AE65" s="10">
        <f t="shared" si="19"/>
        <v>19380</v>
      </c>
      <c r="AF65" s="10">
        <f t="shared" si="19"/>
        <v>14450</v>
      </c>
      <c r="AG65" s="10">
        <f t="shared" si="17"/>
        <v>15980</v>
      </c>
      <c r="AH65" s="10">
        <f t="shared" si="17"/>
        <v>0</v>
      </c>
      <c r="AI65" s="10">
        <f t="shared" si="17"/>
        <v>0</v>
      </c>
      <c r="AJ65" s="10">
        <f t="shared" si="17"/>
        <v>0</v>
      </c>
      <c r="AK65" s="10">
        <f t="shared" si="17"/>
        <v>0</v>
      </c>
      <c r="AL65" s="10">
        <f t="shared" si="17"/>
        <v>0</v>
      </c>
      <c r="AM65" s="10">
        <f t="shared" si="13"/>
        <v>19380</v>
      </c>
      <c r="AN65" s="10">
        <f t="shared" si="14"/>
        <v>0</v>
      </c>
    </row>
    <row r="66" spans="1:40">
      <c r="A66" s="15">
        <v>0.875</v>
      </c>
      <c r="B66" s="10">
        <f t="shared" si="19"/>
        <v>0</v>
      </c>
      <c r="C66" s="10">
        <f t="shared" si="19"/>
        <v>0</v>
      </c>
      <c r="D66" s="10">
        <f t="shared" si="19"/>
        <v>17425</v>
      </c>
      <c r="E66" s="10">
        <f t="shared" si="19"/>
        <v>18105</v>
      </c>
      <c r="F66" s="10">
        <f t="shared" si="19"/>
        <v>18020</v>
      </c>
      <c r="G66" s="10">
        <f t="shared" si="19"/>
        <v>18360</v>
      </c>
      <c r="H66" s="10">
        <f t="shared" si="19"/>
        <v>17850</v>
      </c>
      <c r="I66" s="10">
        <f t="shared" si="19"/>
        <v>17255</v>
      </c>
      <c r="J66" s="10">
        <f t="shared" si="19"/>
        <v>18445</v>
      </c>
      <c r="K66" s="10">
        <f t="shared" si="19"/>
        <v>17892.5</v>
      </c>
      <c r="L66" s="10">
        <f t="shared" si="19"/>
        <v>17850</v>
      </c>
      <c r="M66" s="10">
        <f t="shared" si="19"/>
        <v>18445</v>
      </c>
      <c r="N66" s="10">
        <f t="shared" si="19"/>
        <v>17850</v>
      </c>
      <c r="O66" s="10">
        <f t="shared" si="19"/>
        <v>17935</v>
      </c>
      <c r="P66" s="10">
        <f t="shared" si="19"/>
        <v>17170</v>
      </c>
      <c r="Q66" s="10">
        <f t="shared" si="19"/>
        <v>18360</v>
      </c>
      <c r="R66" s="10">
        <f t="shared" si="19"/>
        <v>18020</v>
      </c>
      <c r="S66" s="10">
        <f t="shared" si="19"/>
        <v>17765</v>
      </c>
      <c r="T66" s="10">
        <f t="shared" si="19"/>
        <v>19040</v>
      </c>
      <c r="U66" s="10">
        <f t="shared" si="19"/>
        <v>17850</v>
      </c>
      <c r="V66" s="10">
        <f t="shared" si="19"/>
        <v>17765</v>
      </c>
      <c r="W66" s="10">
        <f t="shared" si="19"/>
        <v>17340</v>
      </c>
      <c r="X66" s="10">
        <f t="shared" si="19"/>
        <v>18445</v>
      </c>
      <c r="Y66" s="10">
        <f t="shared" si="19"/>
        <v>17935</v>
      </c>
      <c r="Z66" s="10">
        <f t="shared" si="19"/>
        <v>18105</v>
      </c>
      <c r="AA66" s="10">
        <f t="shared" si="19"/>
        <v>18275</v>
      </c>
      <c r="AB66" s="10">
        <f t="shared" si="19"/>
        <v>17935</v>
      </c>
      <c r="AC66" s="10">
        <f t="shared" si="19"/>
        <v>18105</v>
      </c>
      <c r="AD66" s="10">
        <f t="shared" si="19"/>
        <v>17255</v>
      </c>
      <c r="AE66" s="10">
        <f t="shared" si="19"/>
        <v>12580</v>
      </c>
      <c r="AF66" s="10">
        <f t="shared" si="19"/>
        <v>15725</v>
      </c>
      <c r="AG66" s="10">
        <f t="shared" si="17"/>
        <v>19040</v>
      </c>
      <c r="AH66" s="10">
        <f t="shared" si="17"/>
        <v>0</v>
      </c>
      <c r="AI66" s="10">
        <f t="shared" si="17"/>
        <v>0</v>
      </c>
      <c r="AJ66" s="10">
        <f t="shared" si="17"/>
        <v>0</v>
      </c>
      <c r="AK66" s="10">
        <f t="shared" si="17"/>
        <v>0</v>
      </c>
      <c r="AL66" s="10">
        <f t="shared" si="17"/>
        <v>0</v>
      </c>
      <c r="AM66" s="10">
        <f t="shared" si="13"/>
        <v>19040</v>
      </c>
      <c r="AN66" s="10">
        <f t="shared" si="14"/>
        <v>0</v>
      </c>
    </row>
    <row r="67" spans="1:40">
      <c r="A67" s="13" t="s">
        <v>25</v>
      </c>
      <c r="B67" s="10">
        <f t="shared" si="19"/>
        <v>0</v>
      </c>
      <c r="C67" s="10">
        <f t="shared" si="19"/>
        <v>0</v>
      </c>
      <c r="D67" s="10">
        <f t="shared" si="19"/>
        <v>16830</v>
      </c>
      <c r="E67" s="10">
        <f t="shared" si="19"/>
        <v>16405</v>
      </c>
      <c r="F67" s="10">
        <f t="shared" si="19"/>
        <v>16830</v>
      </c>
      <c r="G67" s="10">
        <f t="shared" si="19"/>
        <v>16915</v>
      </c>
      <c r="H67" s="10">
        <f t="shared" si="19"/>
        <v>16830</v>
      </c>
      <c r="I67" s="10">
        <f t="shared" si="19"/>
        <v>16575</v>
      </c>
      <c r="J67" s="10">
        <f t="shared" si="19"/>
        <v>17595</v>
      </c>
      <c r="K67" s="10">
        <f t="shared" si="19"/>
        <v>16702.5</v>
      </c>
      <c r="L67" s="10">
        <f t="shared" si="19"/>
        <v>17170</v>
      </c>
      <c r="M67" s="10">
        <f t="shared" si="19"/>
        <v>17595</v>
      </c>
      <c r="N67" s="10">
        <f t="shared" si="19"/>
        <v>17425</v>
      </c>
      <c r="O67" s="10">
        <f t="shared" si="19"/>
        <v>16915</v>
      </c>
      <c r="P67" s="10">
        <f t="shared" si="19"/>
        <v>16575</v>
      </c>
      <c r="Q67" s="10">
        <f t="shared" si="19"/>
        <v>17085</v>
      </c>
      <c r="R67" s="10">
        <f t="shared" si="19"/>
        <v>16915</v>
      </c>
      <c r="S67" s="10">
        <f t="shared" si="19"/>
        <v>17000</v>
      </c>
      <c r="T67" s="10">
        <f t="shared" si="19"/>
        <v>17765</v>
      </c>
      <c r="U67" s="10">
        <f t="shared" si="19"/>
        <v>16915</v>
      </c>
      <c r="V67" s="10">
        <f t="shared" si="19"/>
        <v>16915</v>
      </c>
      <c r="W67" s="10">
        <f t="shared" si="19"/>
        <v>16575</v>
      </c>
      <c r="X67" s="10">
        <f t="shared" si="19"/>
        <v>17935</v>
      </c>
      <c r="Y67" s="10">
        <f t="shared" si="19"/>
        <v>16830</v>
      </c>
      <c r="Z67" s="10">
        <f t="shared" si="19"/>
        <v>17935</v>
      </c>
      <c r="AA67" s="10">
        <f t="shared" si="19"/>
        <v>17085</v>
      </c>
      <c r="AB67" s="10">
        <f t="shared" si="19"/>
        <v>16660</v>
      </c>
      <c r="AC67" s="10">
        <f t="shared" si="19"/>
        <v>17085</v>
      </c>
      <c r="AD67" s="10">
        <f t="shared" si="19"/>
        <v>16575</v>
      </c>
      <c r="AE67" s="10">
        <f t="shared" si="19"/>
        <v>15470</v>
      </c>
      <c r="AF67" s="10">
        <f t="shared" si="19"/>
        <v>17000</v>
      </c>
      <c r="AG67" s="10">
        <f t="shared" si="17"/>
        <v>17850</v>
      </c>
      <c r="AH67" s="10">
        <f t="shared" si="17"/>
        <v>0</v>
      </c>
      <c r="AI67" s="10">
        <f t="shared" si="17"/>
        <v>0</v>
      </c>
      <c r="AJ67" s="10">
        <f t="shared" si="17"/>
        <v>0</v>
      </c>
      <c r="AK67" s="10">
        <f t="shared" si="17"/>
        <v>0</v>
      </c>
      <c r="AL67" s="10">
        <f t="shared" si="17"/>
        <v>0</v>
      </c>
      <c r="AM67" s="10">
        <f t="shared" si="13"/>
        <v>17935</v>
      </c>
      <c r="AN67" s="10">
        <f t="shared" si="14"/>
        <v>0</v>
      </c>
    </row>
    <row r="68" spans="1:40">
      <c r="A68" s="15">
        <v>0.95833333333333337</v>
      </c>
      <c r="B68" s="10">
        <f t="shared" si="19"/>
        <v>0</v>
      </c>
      <c r="C68" s="10">
        <f t="shared" si="19"/>
        <v>0</v>
      </c>
      <c r="D68" s="10">
        <f t="shared" si="19"/>
        <v>15385</v>
      </c>
      <c r="E68" s="10">
        <f t="shared" si="19"/>
        <v>15895</v>
      </c>
      <c r="F68" s="10">
        <f t="shared" si="19"/>
        <v>14705</v>
      </c>
      <c r="G68" s="10">
        <f t="shared" si="19"/>
        <v>14705</v>
      </c>
      <c r="H68" s="10">
        <f t="shared" si="19"/>
        <v>14535</v>
      </c>
      <c r="I68" s="10">
        <f t="shared" si="19"/>
        <v>14705</v>
      </c>
      <c r="J68" s="10">
        <f t="shared" si="19"/>
        <v>13855</v>
      </c>
      <c r="K68" s="10">
        <f t="shared" si="19"/>
        <v>14960</v>
      </c>
      <c r="L68" s="10">
        <f t="shared" si="19"/>
        <v>15045</v>
      </c>
      <c r="M68" s="10">
        <f t="shared" si="19"/>
        <v>15725</v>
      </c>
      <c r="N68" s="10">
        <f t="shared" si="19"/>
        <v>15980</v>
      </c>
      <c r="O68" s="10">
        <f t="shared" si="19"/>
        <v>15045</v>
      </c>
      <c r="P68" s="10">
        <f t="shared" si="19"/>
        <v>14875</v>
      </c>
      <c r="Q68" s="10">
        <f t="shared" si="19"/>
        <v>14960</v>
      </c>
      <c r="R68" s="10">
        <f t="shared" si="19"/>
        <v>14960</v>
      </c>
      <c r="S68" s="10">
        <f t="shared" si="19"/>
        <v>15895</v>
      </c>
      <c r="T68" s="10">
        <f t="shared" si="19"/>
        <v>14535</v>
      </c>
      <c r="U68" s="10">
        <f t="shared" si="19"/>
        <v>15725</v>
      </c>
      <c r="V68" s="10">
        <f t="shared" si="19"/>
        <v>15045</v>
      </c>
      <c r="W68" s="10">
        <f t="shared" si="19"/>
        <v>14705</v>
      </c>
      <c r="X68" s="10">
        <f t="shared" si="19"/>
        <v>15895</v>
      </c>
      <c r="Y68" s="10">
        <f t="shared" si="19"/>
        <v>14875</v>
      </c>
      <c r="Z68" s="10">
        <f t="shared" si="19"/>
        <v>14875</v>
      </c>
      <c r="AA68" s="10">
        <f t="shared" si="19"/>
        <v>15640</v>
      </c>
      <c r="AB68" s="10">
        <f t="shared" si="19"/>
        <v>15215</v>
      </c>
      <c r="AC68" s="10">
        <f t="shared" si="19"/>
        <v>15470</v>
      </c>
      <c r="AD68" s="10">
        <f t="shared" si="19"/>
        <v>15725</v>
      </c>
      <c r="AE68" s="10">
        <f t="shared" si="19"/>
        <v>15130</v>
      </c>
      <c r="AF68" s="10">
        <f t="shared" si="19"/>
        <v>14875</v>
      </c>
      <c r="AG68" s="10">
        <f t="shared" si="17"/>
        <v>16235</v>
      </c>
      <c r="AH68" s="10">
        <f t="shared" si="17"/>
        <v>0</v>
      </c>
      <c r="AI68" s="10">
        <f t="shared" si="17"/>
        <v>0</v>
      </c>
      <c r="AJ68" s="10">
        <f t="shared" si="17"/>
        <v>0</v>
      </c>
      <c r="AK68" s="10">
        <f t="shared" si="17"/>
        <v>0</v>
      </c>
      <c r="AL68" s="10">
        <f t="shared" si="17"/>
        <v>0</v>
      </c>
      <c r="AM68" s="10">
        <f t="shared" si="13"/>
        <v>16235</v>
      </c>
      <c r="AN68" s="10">
        <f t="shared" si="14"/>
        <v>0</v>
      </c>
    </row>
    <row r="69" spans="1:40">
      <c r="A69" s="9" t="s">
        <v>26</v>
      </c>
      <c r="B69" s="10">
        <f t="shared" si="19"/>
        <v>0</v>
      </c>
      <c r="C69" s="10">
        <f t="shared" si="19"/>
        <v>0</v>
      </c>
      <c r="D69" s="10">
        <f t="shared" si="19"/>
        <v>12920</v>
      </c>
      <c r="E69" s="10">
        <f t="shared" si="19"/>
        <v>13430</v>
      </c>
      <c r="F69" s="10">
        <f t="shared" si="19"/>
        <v>15130</v>
      </c>
      <c r="G69" s="10">
        <f t="shared" si="19"/>
        <v>13515</v>
      </c>
      <c r="H69" s="10">
        <f t="shared" si="19"/>
        <v>13940</v>
      </c>
      <c r="I69" s="10">
        <f t="shared" si="19"/>
        <v>13345</v>
      </c>
      <c r="J69" s="10">
        <f t="shared" si="19"/>
        <v>13005</v>
      </c>
      <c r="K69" s="10">
        <f t="shared" si="19"/>
        <v>13855</v>
      </c>
      <c r="L69" s="10">
        <f t="shared" si="19"/>
        <v>13430</v>
      </c>
      <c r="M69" s="10">
        <f t="shared" si="19"/>
        <v>12750</v>
      </c>
      <c r="N69" s="10">
        <f t="shared" si="19"/>
        <v>14280</v>
      </c>
      <c r="O69" s="10">
        <f t="shared" si="19"/>
        <v>13855</v>
      </c>
      <c r="P69" s="10">
        <f t="shared" si="19"/>
        <v>13600</v>
      </c>
      <c r="Q69" s="10">
        <f t="shared" si="19"/>
        <v>13430</v>
      </c>
      <c r="R69" s="10">
        <f t="shared" si="19"/>
        <v>14365</v>
      </c>
      <c r="S69" s="10">
        <f t="shared" si="19"/>
        <v>12920</v>
      </c>
      <c r="T69" s="10">
        <f t="shared" si="19"/>
        <v>12920</v>
      </c>
      <c r="U69" s="10">
        <f t="shared" si="19"/>
        <v>12495</v>
      </c>
      <c r="V69" s="10">
        <f t="shared" si="19"/>
        <v>12070</v>
      </c>
      <c r="W69" s="10">
        <f t="shared" si="19"/>
        <v>13175</v>
      </c>
      <c r="X69" s="10">
        <f t="shared" si="19"/>
        <v>13855</v>
      </c>
      <c r="Y69" s="10">
        <f t="shared" si="19"/>
        <v>13515</v>
      </c>
      <c r="Z69" s="10">
        <f t="shared" si="19"/>
        <v>13345</v>
      </c>
      <c r="AA69" s="10">
        <f t="shared" si="19"/>
        <v>13770</v>
      </c>
      <c r="AB69" s="10">
        <f t="shared" si="19"/>
        <v>13430</v>
      </c>
      <c r="AC69" s="10">
        <f t="shared" si="19"/>
        <v>14025</v>
      </c>
      <c r="AD69" s="10">
        <f t="shared" si="19"/>
        <v>13345</v>
      </c>
      <c r="AE69" s="10">
        <f t="shared" si="19"/>
        <v>13600</v>
      </c>
      <c r="AF69" s="10">
        <f t="shared" si="19"/>
        <v>13260</v>
      </c>
      <c r="AG69" s="10">
        <f t="shared" si="17"/>
        <v>14620</v>
      </c>
      <c r="AH69" s="10">
        <f t="shared" si="17"/>
        <v>0</v>
      </c>
      <c r="AI69" s="10">
        <f t="shared" si="17"/>
        <v>0</v>
      </c>
      <c r="AJ69" s="10">
        <f t="shared" si="17"/>
        <v>0</v>
      </c>
      <c r="AK69" s="10">
        <f t="shared" si="17"/>
        <v>0</v>
      </c>
      <c r="AL69" s="10">
        <f t="shared" si="17"/>
        <v>0</v>
      </c>
      <c r="AM69" s="10">
        <f t="shared" si="13"/>
        <v>15130</v>
      </c>
      <c r="AN69" s="10">
        <f t="shared" si="14"/>
        <v>0</v>
      </c>
    </row>
    <row r="70" spans="1:40">
      <c r="A70" s="46"/>
      <c r="B70" s="46"/>
      <c r="C70" s="46"/>
      <c r="D70" s="46"/>
      <c r="E70" s="46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</row>
    <row r="71" spans="1:40">
      <c r="A71" s="48"/>
      <c r="B71" s="48"/>
      <c r="C71" s="48"/>
      <c r="D71" s="48"/>
      <c r="E71" s="48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</row>
    <row r="73" spans="1:40">
      <c r="A73" s="26" t="s">
        <v>46</v>
      </c>
      <c r="C73" s="30"/>
      <c r="E73" s="41"/>
      <c r="F73" s="26"/>
      <c r="G73" s="38"/>
      <c r="H73" s="38"/>
      <c r="I73" s="38"/>
      <c r="J73" s="38"/>
      <c r="K73" s="38"/>
      <c r="L73" s="38"/>
      <c r="M73" s="38"/>
      <c r="N73" s="39"/>
      <c r="O73" s="39"/>
      <c r="P73" s="40"/>
      <c r="Q73" s="38"/>
      <c r="R73" s="28"/>
    </row>
    <row r="74" spans="1:40">
      <c r="A74" s="287" t="s">
        <v>2</v>
      </c>
      <c r="B74" s="4">
        <f>+B$4</f>
        <v>1</v>
      </c>
      <c r="C74" s="4">
        <f t="shared" ref="C74:AL74" si="20">+C$4</f>
        <v>2</v>
      </c>
      <c r="D74" s="4">
        <f t="shared" si="20"/>
        <v>1</v>
      </c>
      <c r="E74" s="4">
        <f t="shared" si="20"/>
        <v>2</v>
      </c>
      <c r="F74" s="4">
        <f t="shared" si="20"/>
        <v>3</v>
      </c>
      <c r="G74" s="4">
        <f t="shared" si="20"/>
        <v>4</v>
      </c>
      <c r="H74" s="4">
        <f t="shared" si="20"/>
        <v>5</v>
      </c>
      <c r="I74" s="4">
        <f t="shared" si="20"/>
        <v>6</v>
      </c>
      <c r="J74" s="4">
        <f t="shared" si="20"/>
        <v>7</v>
      </c>
      <c r="K74" s="4">
        <f t="shared" si="20"/>
        <v>8</v>
      </c>
      <c r="L74" s="4">
        <f t="shared" si="20"/>
        <v>9</v>
      </c>
      <c r="M74" s="4">
        <f t="shared" si="20"/>
        <v>10</v>
      </c>
      <c r="N74" s="4">
        <f t="shared" si="20"/>
        <v>11</v>
      </c>
      <c r="O74" s="4">
        <f t="shared" si="20"/>
        <v>12</v>
      </c>
      <c r="P74" s="4">
        <f t="shared" si="20"/>
        <v>13</v>
      </c>
      <c r="Q74" s="4">
        <f t="shared" si="20"/>
        <v>14</v>
      </c>
      <c r="R74" s="4">
        <f t="shared" si="20"/>
        <v>15</v>
      </c>
      <c r="S74" s="4">
        <f t="shared" si="20"/>
        <v>16</v>
      </c>
      <c r="T74" s="4">
        <f t="shared" si="20"/>
        <v>17</v>
      </c>
      <c r="U74" s="4">
        <f t="shared" si="20"/>
        <v>18</v>
      </c>
      <c r="V74" s="4">
        <f t="shared" si="20"/>
        <v>19</v>
      </c>
      <c r="W74" s="4">
        <f t="shared" si="20"/>
        <v>20</v>
      </c>
      <c r="X74" s="4">
        <f t="shared" si="20"/>
        <v>21</v>
      </c>
      <c r="Y74" s="4">
        <f t="shared" si="20"/>
        <v>22</v>
      </c>
      <c r="Z74" s="4">
        <f t="shared" si="20"/>
        <v>23</v>
      </c>
      <c r="AA74" s="4">
        <f t="shared" si="20"/>
        <v>24</v>
      </c>
      <c r="AB74" s="4">
        <f t="shared" si="20"/>
        <v>25</v>
      </c>
      <c r="AC74" s="4">
        <f t="shared" si="20"/>
        <v>26</v>
      </c>
      <c r="AD74" s="4">
        <f t="shared" si="20"/>
        <v>27</v>
      </c>
      <c r="AE74" s="4">
        <f t="shared" si="20"/>
        <v>28</v>
      </c>
      <c r="AF74" s="4">
        <f t="shared" si="20"/>
        <v>29</v>
      </c>
      <c r="AG74" s="4">
        <f t="shared" si="20"/>
        <v>30</v>
      </c>
      <c r="AH74" s="4">
        <f t="shared" si="20"/>
        <v>31</v>
      </c>
      <c r="AI74" s="4">
        <f t="shared" si="20"/>
        <v>32</v>
      </c>
      <c r="AJ74" s="4">
        <f t="shared" si="20"/>
        <v>33</v>
      </c>
      <c r="AK74" s="4">
        <f t="shared" si="20"/>
        <v>34</v>
      </c>
      <c r="AL74" s="4">
        <f t="shared" si="20"/>
        <v>35</v>
      </c>
      <c r="AM74" s="42" t="s">
        <v>3</v>
      </c>
      <c r="AN74" s="5" t="s">
        <v>4</v>
      </c>
    </row>
    <row r="75" spans="1:40" s="6" customFormat="1" ht="11.25" customHeight="1">
      <c r="A75" s="288"/>
      <c r="B75" s="7">
        <f>B$5</f>
        <v>40664</v>
      </c>
      <c r="C75" s="7">
        <f t="shared" ref="C75:AL75" si="21">C$5</f>
        <v>40665</v>
      </c>
      <c r="D75" s="7">
        <f t="shared" si="21"/>
        <v>40330</v>
      </c>
      <c r="E75" s="7">
        <f t="shared" si="21"/>
        <v>40331</v>
      </c>
      <c r="F75" s="7">
        <f t="shared" si="21"/>
        <v>40332</v>
      </c>
      <c r="G75" s="7">
        <f t="shared" si="21"/>
        <v>40333</v>
      </c>
      <c r="H75" s="7">
        <f t="shared" si="21"/>
        <v>40334</v>
      </c>
      <c r="I75" s="7">
        <f t="shared" si="21"/>
        <v>40335</v>
      </c>
      <c r="J75" s="7">
        <f t="shared" si="21"/>
        <v>40336</v>
      </c>
      <c r="K75" s="7">
        <f t="shared" si="21"/>
        <v>40337</v>
      </c>
      <c r="L75" s="7">
        <f t="shared" si="21"/>
        <v>40338</v>
      </c>
      <c r="M75" s="7">
        <f t="shared" si="21"/>
        <v>40339</v>
      </c>
      <c r="N75" s="7">
        <f t="shared" si="21"/>
        <v>40340</v>
      </c>
      <c r="O75" s="7">
        <f t="shared" si="21"/>
        <v>40341</v>
      </c>
      <c r="P75" s="7">
        <f t="shared" si="21"/>
        <v>40342</v>
      </c>
      <c r="Q75" s="7">
        <f t="shared" si="21"/>
        <v>40343</v>
      </c>
      <c r="R75" s="7">
        <f t="shared" si="21"/>
        <v>40344</v>
      </c>
      <c r="S75" s="7">
        <f t="shared" si="21"/>
        <v>40345</v>
      </c>
      <c r="T75" s="7">
        <f t="shared" si="21"/>
        <v>40346</v>
      </c>
      <c r="U75" s="7">
        <f t="shared" si="21"/>
        <v>40347</v>
      </c>
      <c r="V75" s="7">
        <f t="shared" si="21"/>
        <v>40348</v>
      </c>
      <c r="W75" s="7">
        <f t="shared" si="21"/>
        <v>40349</v>
      </c>
      <c r="X75" s="7">
        <f t="shared" si="21"/>
        <v>40350</v>
      </c>
      <c r="Y75" s="7">
        <f t="shared" si="21"/>
        <v>40351</v>
      </c>
      <c r="Z75" s="7">
        <f t="shared" si="21"/>
        <v>40352</v>
      </c>
      <c r="AA75" s="7">
        <f t="shared" si="21"/>
        <v>40353</v>
      </c>
      <c r="AB75" s="7">
        <f t="shared" si="21"/>
        <v>40354</v>
      </c>
      <c r="AC75" s="7">
        <f t="shared" si="21"/>
        <v>40355</v>
      </c>
      <c r="AD75" s="7">
        <f t="shared" si="21"/>
        <v>40356</v>
      </c>
      <c r="AE75" s="7">
        <f t="shared" si="21"/>
        <v>40357</v>
      </c>
      <c r="AF75" s="7">
        <f t="shared" si="21"/>
        <v>40358</v>
      </c>
      <c r="AG75" s="43">
        <f t="shared" si="21"/>
        <v>40359</v>
      </c>
      <c r="AH75" s="43">
        <f t="shared" si="21"/>
        <v>40360</v>
      </c>
      <c r="AI75" s="43">
        <f t="shared" si="21"/>
        <v>40361</v>
      </c>
      <c r="AJ75" s="43">
        <f t="shared" si="21"/>
        <v>40362</v>
      </c>
      <c r="AK75" s="43">
        <f t="shared" si="21"/>
        <v>40363</v>
      </c>
      <c r="AL75" s="43">
        <f t="shared" si="21"/>
        <v>40364</v>
      </c>
      <c r="AM75" s="42"/>
      <c r="AN75" s="8"/>
    </row>
    <row r="76" spans="1:40">
      <c r="A76" s="289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4"/>
      <c r="AH76" s="44"/>
      <c r="AI76" s="44"/>
      <c r="AJ76" s="44"/>
      <c r="AK76" s="44"/>
      <c r="AL76" s="44"/>
      <c r="AM76" s="45" t="s">
        <v>8</v>
      </c>
      <c r="AN76" s="5" t="s">
        <v>8</v>
      </c>
    </row>
    <row r="77" spans="1:40">
      <c r="A77" s="9" t="s">
        <v>9</v>
      </c>
      <c r="B77" s="50">
        <f t="shared" ref="B77:AL83" si="22">($G$38*B7)/$G$37</f>
        <v>0</v>
      </c>
      <c r="C77" s="50">
        <f t="shared" si="22"/>
        <v>0</v>
      </c>
      <c r="D77" s="50">
        <f>($G$38*D7-D137)/$G$37</f>
        <v>0.46844919786096256</v>
      </c>
      <c r="E77" s="50">
        <f t="shared" ref="E77:AG77" si="23">($G$38*E7-E137)/$G$37</f>
        <v>0.45882352941176469</v>
      </c>
      <c r="F77" s="50">
        <f t="shared" si="23"/>
        <v>0.48128342245989303</v>
      </c>
      <c r="G77" s="50">
        <f t="shared" si="23"/>
        <v>0.46844919786096256</v>
      </c>
      <c r="H77" s="50">
        <f t="shared" si="23"/>
        <v>0.48128342245989303</v>
      </c>
      <c r="I77" s="50">
        <f t="shared" si="23"/>
        <v>0.48128342245989303</v>
      </c>
      <c r="J77" s="50">
        <f t="shared" si="23"/>
        <v>0.47165775401069521</v>
      </c>
      <c r="K77" s="50">
        <f t="shared" si="23"/>
        <v>0.46524064171122997</v>
      </c>
      <c r="L77" s="50">
        <f t="shared" si="23"/>
        <v>0.46524064171122997</v>
      </c>
      <c r="M77" s="50">
        <f t="shared" si="23"/>
        <v>0.47165775401069521</v>
      </c>
      <c r="N77" s="50">
        <f t="shared" si="23"/>
        <v>0.44919786096256686</v>
      </c>
      <c r="O77" s="50">
        <f t="shared" si="23"/>
        <v>0.49732620320855614</v>
      </c>
      <c r="P77" s="50">
        <f t="shared" si="23"/>
        <v>0.49090909090909091</v>
      </c>
      <c r="Q77" s="50">
        <f t="shared" si="23"/>
        <v>0.50053475935828873</v>
      </c>
      <c r="R77" s="50">
        <f t="shared" si="23"/>
        <v>0.46844919786096256</v>
      </c>
      <c r="S77" s="50">
        <f t="shared" si="23"/>
        <v>0.46524064171122997</v>
      </c>
      <c r="T77" s="50">
        <f t="shared" si="23"/>
        <v>0.46203208556149733</v>
      </c>
      <c r="U77" s="50">
        <f t="shared" si="23"/>
        <v>0.45240641711229945</v>
      </c>
      <c r="V77" s="50">
        <f t="shared" si="23"/>
        <v>0.48128342245989303</v>
      </c>
      <c r="W77" s="50">
        <f t="shared" si="23"/>
        <v>0.47807486631016044</v>
      </c>
      <c r="X77" s="50">
        <f t="shared" si="23"/>
        <v>0.46524064171122997</v>
      </c>
      <c r="Y77" s="50">
        <f t="shared" si="23"/>
        <v>0.48128342245989303</v>
      </c>
      <c r="Z77" s="50">
        <f t="shared" si="23"/>
        <v>0.42032085561497329</v>
      </c>
      <c r="AA77" s="50">
        <f t="shared" si="23"/>
        <v>0.46203208556149733</v>
      </c>
      <c r="AB77" s="50">
        <f t="shared" si="23"/>
        <v>0.47165775401069521</v>
      </c>
      <c r="AC77" s="50">
        <f t="shared" si="23"/>
        <v>0.47807486631016044</v>
      </c>
      <c r="AD77" s="50">
        <f t="shared" si="23"/>
        <v>0.49732620320855614</v>
      </c>
      <c r="AE77" s="50">
        <f t="shared" si="23"/>
        <v>0.4748663101604278</v>
      </c>
      <c r="AF77" s="50">
        <f t="shared" si="23"/>
        <v>0.46524064171122997</v>
      </c>
      <c r="AG77" s="50">
        <f t="shared" si="23"/>
        <v>0.47807486631016044</v>
      </c>
      <c r="AH77" s="50">
        <f t="shared" si="22"/>
        <v>0</v>
      </c>
      <c r="AI77" s="50">
        <f t="shared" si="22"/>
        <v>0</v>
      </c>
      <c r="AJ77" s="50">
        <f t="shared" si="22"/>
        <v>0</v>
      </c>
      <c r="AK77" s="50">
        <f t="shared" si="22"/>
        <v>0</v>
      </c>
      <c r="AL77" s="50">
        <f t="shared" si="22"/>
        <v>0</v>
      </c>
      <c r="AM77" s="51">
        <f>MAX(B77:AL77)</f>
        <v>0.50053475935828873</v>
      </c>
      <c r="AN77" s="51">
        <f>MIN(B77:AF77)</f>
        <v>0</v>
      </c>
    </row>
    <row r="78" spans="1:40">
      <c r="A78" s="9" t="s">
        <v>10</v>
      </c>
      <c r="B78" s="50">
        <f t="shared" si="22"/>
        <v>0</v>
      </c>
      <c r="C78" s="50">
        <f t="shared" si="22"/>
        <v>0</v>
      </c>
      <c r="D78" s="50">
        <f t="shared" ref="D78:AG78" si="24">($G$38*D8-D138)/$G$37</f>
        <v>0.44919786096256686</v>
      </c>
      <c r="E78" s="50">
        <f t="shared" si="24"/>
        <v>0.43636363636363634</v>
      </c>
      <c r="F78" s="50">
        <f t="shared" si="24"/>
        <v>0.45882352941176469</v>
      </c>
      <c r="G78" s="50">
        <f t="shared" si="24"/>
        <v>0.44598930481283422</v>
      </c>
      <c r="H78" s="50">
        <f t="shared" si="24"/>
        <v>0.45240641711229945</v>
      </c>
      <c r="I78" s="50">
        <f t="shared" si="24"/>
        <v>0.46203208556149733</v>
      </c>
      <c r="J78" s="50">
        <f t="shared" si="24"/>
        <v>0.44598930481283422</v>
      </c>
      <c r="K78" s="50">
        <f t="shared" si="24"/>
        <v>0.44919786096256686</v>
      </c>
      <c r="L78" s="50">
        <f t="shared" si="24"/>
        <v>0.43636363636363634</v>
      </c>
      <c r="M78" s="50">
        <f t="shared" si="24"/>
        <v>0.44278074866310163</v>
      </c>
      <c r="N78" s="50">
        <f t="shared" si="24"/>
        <v>0.43315508021390375</v>
      </c>
      <c r="O78" s="50">
        <f t="shared" si="24"/>
        <v>0.46844919786096256</v>
      </c>
      <c r="P78" s="50">
        <f t="shared" si="24"/>
        <v>0.46203208556149733</v>
      </c>
      <c r="Q78" s="50">
        <f t="shared" si="24"/>
        <v>0.4556149732620321</v>
      </c>
      <c r="R78" s="50">
        <f t="shared" si="24"/>
        <v>0.44598930481283422</v>
      </c>
      <c r="S78" s="50">
        <f t="shared" si="24"/>
        <v>0.45240641711229945</v>
      </c>
      <c r="T78" s="50">
        <f t="shared" si="24"/>
        <v>0.44278074866310163</v>
      </c>
      <c r="U78" s="50">
        <f t="shared" si="24"/>
        <v>0.43957219251336899</v>
      </c>
      <c r="V78" s="50">
        <f t="shared" si="24"/>
        <v>0.45240641711229945</v>
      </c>
      <c r="W78" s="50">
        <f t="shared" si="24"/>
        <v>0.46203208556149733</v>
      </c>
      <c r="X78" s="50">
        <f t="shared" si="24"/>
        <v>0.44598930481283422</v>
      </c>
      <c r="Y78" s="50">
        <f t="shared" si="24"/>
        <v>0.26951871657754012</v>
      </c>
      <c r="Z78" s="50">
        <f t="shared" si="24"/>
        <v>0.44598930481283422</v>
      </c>
      <c r="AA78" s="50">
        <f t="shared" si="24"/>
        <v>0.44919786096256686</v>
      </c>
      <c r="AB78" s="50">
        <f t="shared" si="24"/>
        <v>0.44919786096256686</v>
      </c>
      <c r="AC78" s="50">
        <f t="shared" si="24"/>
        <v>0.44919786096256686</v>
      </c>
      <c r="AD78" s="50">
        <f t="shared" si="24"/>
        <v>0.46844919786096256</v>
      </c>
      <c r="AE78" s="50">
        <f t="shared" si="24"/>
        <v>0.45240641711229945</v>
      </c>
      <c r="AF78" s="50">
        <f t="shared" si="24"/>
        <v>0.4556149732620321</v>
      </c>
      <c r="AG78" s="50">
        <f t="shared" si="24"/>
        <v>0.4556149732620321</v>
      </c>
      <c r="AH78" s="50">
        <f t="shared" si="22"/>
        <v>0</v>
      </c>
      <c r="AI78" s="50">
        <f t="shared" si="22"/>
        <v>0</v>
      </c>
      <c r="AJ78" s="50">
        <f t="shared" si="22"/>
        <v>0</v>
      </c>
      <c r="AK78" s="50">
        <f t="shared" si="22"/>
        <v>0</v>
      </c>
      <c r="AL78" s="50">
        <f t="shared" si="22"/>
        <v>0</v>
      </c>
      <c r="AM78" s="51">
        <f t="shared" ref="AM78:AM100" si="25">MAX(B78:AL78)</f>
        <v>0.46844919786096256</v>
      </c>
      <c r="AN78" s="51">
        <f>MIN(B78:AF78)</f>
        <v>0</v>
      </c>
    </row>
    <row r="79" spans="1:40">
      <c r="A79" s="9" t="s">
        <v>11</v>
      </c>
      <c r="B79" s="50">
        <f t="shared" si="22"/>
        <v>0</v>
      </c>
      <c r="C79" s="50">
        <f t="shared" si="22"/>
        <v>0</v>
      </c>
      <c r="D79" s="50">
        <f t="shared" ref="D79:AG79" si="26">($G$38*D9-D139)/$G$37</f>
        <v>0.43636363636363634</v>
      </c>
      <c r="E79" s="50">
        <f t="shared" si="26"/>
        <v>0.43636363636363634</v>
      </c>
      <c r="F79" s="50">
        <f t="shared" si="26"/>
        <v>0.44278074866310163</v>
      </c>
      <c r="G79" s="50">
        <f t="shared" si="26"/>
        <v>0.48128342245989303</v>
      </c>
      <c r="H79" s="50">
        <f t="shared" si="26"/>
        <v>0.43636363636363634</v>
      </c>
      <c r="I79" s="50">
        <f t="shared" si="26"/>
        <v>0.44598930481283422</v>
      </c>
      <c r="J79" s="50">
        <f t="shared" si="26"/>
        <v>0.43636363636363634</v>
      </c>
      <c r="K79" s="50">
        <f t="shared" si="26"/>
        <v>0.43315508021390375</v>
      </c>
      <c r="L79" s="50">
        <f t="shared" si="26"/>
        <v>0.43636363636363634</v>
      </c>
      <c r="M79" s="50">
        <f t="shared" si="26"/>
        <v>0.44278074866310163</v>
      </c>
      <c r="N79" s="50">
        <f t="shared" si="26"/>
        <v>0.41711229946524064</v>
      </c>
      <c r="O79" s="50">
        <f t="shared" si="26"/>
        <v>0.4556149732620321</v>
      </c>
      <c r="P79" s="50">
        <f t="shared" si="26"/>
        <v>0.44919786096256686</v>
      </c>
      <c r="Q79" s="50">
        <f t="shared" si="26"/>
        <v>0.43636363636363634</v>
      </c>
      <c r="R79" s="50">
        <f t="shared" si="26"/>
        <v>0.44278074866310163</v>
      </c>
      <c r="S79" s="50">
        <f t="shared" si="26"/>
        <v>0.44278074866310163</v>
      </c>
      <c r="T79" s="50">
        <f t="shared" si="26"/>
        <v>0.43957219251336899</v>
      </c>
      <c r="U79" s="50">
        <f t="shared" si="26"/>
        <v>0.42994652406417111</v>
      </c>
      <c r="V79" s="50">
        <f t="shared" si="26"/>
        <v>0.43315508021390375</v>
      </c>
      <c r="W79" s="50">
        <f t="shared" si="26"/>
        <v>0.45240641711229945</v>
      </c>
      <c r="X79" s="50">
        <f t="shared" si="26"/>
        <v>0.43315508021390375</v>
      </c>
      <c r="Y79" s="50">
        <f t="shared" si="26"/>
        <v>0.26631016042780747</v>
      </c>
      <c r="Z79" s="50">
        <f t="shared" si="26"/>
        <v>0.43957219251336899</v>
      </c>
      <c r="AA79" s="50">
        <f t="shared" si="26"/>
        <v>0.43315508021390375</v>
      </c>
      <c r="AB79" s="50">
        <f t="shared" si="26"/>
        <v>0.44278074866310163</v>
      </c>
      <c r="AC79" s="50">
        <f t="shared" si="26"/>
        <v>0.43957219251336899</v>
      </c>
      <c r="AD79" s="50">
        <f t="shared" si="26"/>
        <v>0.45240641711229945</v>
      </c>
      <c r="AE79" s="50">
        <f t="shared" si="26"/>
        <v>0.44278074866310163</v>
      </c>
      <c r="AF79" s="50">
        <f t="shared" si="26"/>
        <v>0.45240641711229945</v>
      </c>
      <c r="AG79" s="50">
        <f t="shared" si="26"/>
        <v>0.44598930481283422</v>
      </c>
      <c r="AH79" s="50">
        <f t="shared" si="22"/>
        <v>0</v>
      </c>
      <c r="AI79" s="50">
        <f t="shared" si="22"/>
        <v>0</v>
      </c>
      <c r="AJ79" s="50">
        <f t="shared" si="22"/>
        <v>0</v>
      </c>
      <c r="AK79" s="50">
        <f t="shared" si="22"/>
        <v>0</v>
      </c>
      <c r="AL79" s="50">
        <f t="shared" si="22"/>
        <v>0</v>
      </c>
      <c r="AM79" s="51">
        <f t="shared" si="25"/>
        <v>0.48128342245989303</v>
      </c>
      <c r="AN79" s="51">
        <f t="shared" ref="AN79:AN100" si="27">MIN(B79:AF79)</f>
        <v>0</v>
      </c>
    </row>
    <row r="80" spans="1:40">
      <c r="A80" s="9" t="s">
        <v>12</v>
      </c>
      <c r="B80" s="50">
        <f t="shared" si="22"/>
        <v>0</v>
      </c>
      <c r="C80" s="50">
        <f t="shared" si="22"/>
        <v>0</v>
      </c>
      <c r="D80" s="50">
        <f t="shared" ref="D80:AG80" si="28">($G$38*D10-D140)/$G$37</f>
        <v>0.43315508021390375</v>
      </c>
      <c r="E80" s="50">
        <f t="shared" si="28"/>
        <v>0.42994652406417111</v>
      </c>
      <c r="F80" s="50">
        <f t="shared" si="28"/>
        <v>0.43957219251336899</v>
      </c>
      <c r="G80" s="50">
        <f t="shared" si="28"/>
        <v>0.46844919786096256</v>
      </c>
      <c r="H80" s="50">
        <f t="shared" si="28"/>
        <v>0.42994652406417111</v>
      </c>
      <c r="I80" s="50">
        <f t="shared" si="28"/>
        <v>0.44278074866310163</v>
      </c>
      <c r="J80" s="50">
        <f t="shared" si="28"/>
        <v>0.43315508021390375</v>
      </c>
      <c r="K80" s="50">
        <f t="shared" si="28"/>
        <v>0.42994652406417111</v>
      </c>
      <c r="L80" s="50">
        <f t="shared" si="28"/>
        <v>0.42994652406417111</v>
      </c>
      <c r="M80" s="50">
        <f t="shared" si="28"/>
        <v>0.43957219251336899</v>
      </c>
      <c r="N80" s="50">
        <f t="shared" si="28"/>
        <v>0.42032085561497329</v>
      </c>
      <c r="O80" s="50">
        <f t="shared" si="28"/>
        <v>0.44919786096256686</v>
      </c>
      <c r="P80" s="50">
        <f t="shared" si="28"/>
        <v>0.44278074866310163</v>
      </c>
      <c r="Q80" s="50">
        <f t="shared" si="28"/>
        <v>0.43636363636363634</v>
      </c>
      <c r="R80" s="50">
        <f t="shared" si="28"/>
        <v>0.43315508021390375</v>
      </c>
      <c r="S80" s="50">
        <f t="shared" si="28"/>
        <v>0.44278074866310163</v>
      </c>
      <c r="T80" s="50">
        <f t="shared" si="28"/>
        <v>0.43315508021390375</v>
      </c>
      <c r="U80" s="50">
        <f t="shared" si="28"/>
        <v>0.42352941176470588</v>
      </c>
      <c r="V80" s="50">
        <f t="shared" si="28"/>
        <v>0.42673796791443852</v>
      </c>
      <c r="W80" s="50">
        <f t="shared" si="28"/>
        <v>0.43957219251336899</v>
      </c>
      <c r="X80" s="50">
        <f t="shared" si="28"/>
        <v>0.43315508021390375</v>
      </c>
      <c r="Y80" s="50">
        <f t="shared" si="28"/>
        <v>0.26631016042780747</v>
      </c>
      <c r="Z80" s="50">
        <f t="shared" si="28"/>
        <v>0.43315508021390375</v>
      </c>
      <c r="AA80" s="50">
        <f t="shared" si="28"/>
        <v>0.43315508021390375</v>
      </c>
      <c r="AB80" s="50">
        <f t="shared" si="28"/>
        <v>0.43315508021390375</v>
      </c>
      <c r="AC80" s="50">
        <f t="shared" si="28"/>
        <v>0.43315508021390375</v>
      </c>
      <c r="AD80" s="50">
        <f t="shared" si="28"/>
        <v>0.44278074866310163</v>
      </c>
      <c r="AE80" s="50">
        <f t="shared" si="28"/>
        <v>0.43636363636363634</v>
      </c>
      <c r="AF80" s="50">
        <f t="shared" si="28"/>
        <v>0.44278074866310163</v>
      </c>
      <c r="AG80" s="50">
        <f t="shared" si="28"/>
        <v>0.43315508021390375</v>
      </c>
      <c r="AH80" s="50">
        <f t="shared" si="22"/>
        <v>0</v>
      </c>
      <c r="AI80" s="50">
        <f t="shared" si="22"/>
        <v>0</v>
      </c>
      <c r="AJ80" s="50">
        <f t="shared" si="22"/>
        <v>0</v>
      </c>
      <c r="AK80" s="50">
        <f t="shared" si="22"/>
        <v>0</v>
      </c>
      <c r="AL80" s="50">
        <f t="shared" si="22"/>
        <v>0</v>
      </c>
      <c r="AM80" s="51">
        <f t="shared" si="25"/>
        <v>0.46844919786096256</v>
      </c>
      <c r="AN80" s="51">
        <f t="shared" si="27"/>
        <v>0</v>
      </c>
    </row>
    <row r="81" spans="1:40">
      <c r="A81" s="9" t="s">
        <v>13</v>
      </c>
      <c r="B81" s="50">
        <f t="shared" si="22"/>
        <v>0</v>
      </c>
      <c r="C81" s="50">
        <f t="shared" si="22"/>
        <v>0</v>
      </c>
      <c r="D81" s="50">
        <f t="shared" ref="D81:AG81" si="29">($G$38*D11-D141)/$G$37</f>
        <v>0.43315508021390375</v>
      </c>
      <c r="E81" s="50">
        <f t="shared" si="29"/>
        <v>0.42994652406417111</v>
      </c>
      <c r="F81" s="50">
        <f t="shared" si="29"/>
        <v>0.44278074866310163</v>
      </c>
      <c r="G81" s="50">
        <f t="shared" si="29"/>
        <v>0.47165775401069521</v>
      </c>
      <c r="H81" s="50">
        <f t="shared" si="29"/>
        <v>0.42352941176470588</v>
      </c>
      <c r="I81" s="50">
        <f t="shared" si="29"/>
        <v>0.43315508021390375</v>
      </c>
      <c r="J81" s="50">
        <f t="shared" si="29"/>
        <v>0.42673796791443852</v>
      </c>
      <c r="K81" s="50">
        <f t="shared" si="29"/>
        <v>0.42352941176470588</v>
      </c>
      <c r="L81" s="50">
        <f t="shared" si="29"/>
        <v>0.42673796791443852</v>
      </c>
      <c r="M81" s="50">
        <f t="shared" si="29"/>
        <v>0.44278074866310163</v>
      </c>
      <c r="N81" s="50">
        <f t="shared" si="29"/>
        <v>0.42032085561497329</v>
      </c>
      <c r="O81" s="50">
        <f t="shared" si="29"/>
        <v>0.44278074866310163</v>
      </c>
      <c r="P81" s="50">
        <f t="shared" si="29"/>
        <v>0.43957219251336899</v>
      </c>
      <c r="Q81" s="50">
        <f t="shared" si="29"/>
        <v>0.43636363636363634</v>
      </c>
      <c r="R81" s="50">
        <f t="shared" si="29"/>
        <v>0.43315508021390375</v>
      </c>
      <c r="S81" s="50">
        <f t="shared" si="29"/>
        <v>0.43636363636363634</v>
      </c>
      <c r="T81" s="50">
        <f t="shared" si="29"/>
        <v>0.42994652406417111</v>
      </c>
      <c r="U81" s="50">
        <f t="shared" si="29"/>
        <v>0.42994652406417111</v>
      </c>
      <c r="V81" s="50">
        <f t="shared" si="29"/>
        <v>0.42352941176470588</v>
      </c>
      <c r="W81" s="50">
        <f t="shared" si="29"/>
        <v>0.43636363636363634</v>
      </c>
      <c r="X81" s="50">
        <f t="shared" si="29"/>
        <v>0.43315508021390375</v>
      </c>
      <c r="Y81" s="50">
        <f t="shared" si="29"/>
        <v>0.31122994652406416</v>
      </c>
      <c r="Z81" s="50">
        <f t="shared" si="29"/>
        <v>0.42994652406417111</v>
      </c>
      <c r="AA81" s="50">
        <f t="shared" si="29"/>
        <v>0.43315508021390375</v>
      </c>
      <c r="AB81" s="50">
        <f t="shared" si="29"/>
        <v>0.43636363636363634</v>
      </c>
      <c r="AC81" s="50">
        <f t="shared" si="29"/>
        <v>0.43315508021390375</v>
      </c>
      <c r="AD81" s="50">
        <f t="shared" si="29"/>
        <v>0.43636363636363634</v>
      </c>
      <c r="AE81" s="50">
        <f t="shared" si="29"/>
        <v>0.43315508021390375</v>
      </c>
      <c r="AF81" s="50">
        <f t="shared" si="29"/>
        <v>0.44278074866310163</v>
      </c>
      <c r="AG81" s="50">
        <f t="shared" si="29"/>
        <v>0.43315508021390375</v>
      </c>
      <c r="AH81" s="50">
        <f t="shared" si="22"/>
        <v>0</v>
      </c>
      <c r="AI81" s="50">
        <f t="shared" si="22"/>
        <v>0</v>
      </c>
      <c r="AJ81" s="50">
        <f t="shared" si="22"/>
        <v>0</v>
      </c>
      <c r="AK81" s="50">
        <f t="shared" si="22"/>
        <v>0</v>
      </c>
      <c r="AL81" s="50">
        <f t="shared" si="22"/>
        <v>0</v>
      </c>
      <c r="AM81" s="51">
        <f t="shared" si="25"/>
        <v>0.47165775401069521</v>
      </c>
      <c r="AN81" s="51">
        <f t="shared" si="27"/>
        <v>0</v>
      </c>
    </row>
    <row r="82" spans="1:40">
      <c r="A82" s="9" t="s">
        <v>14</v>
      </c>
      <c r="B82" s="50">
        <f t="shared" si="22"/>
        <v>0</v>
      </c>
      <c r="C82" s="50">
        <f t="shared" si="22"/>
        <v>0</v>
      </c>
      <c r="D82" s="50">
        <f t="shared" ref="D82:AG82" si="30">($G$38*D12-D142)/$G$37</f>
        <v>0.43315508021390375</v>
      </c>
      <c r="E82" s="50">
        <f t="shared" si="30"/>
        <v>0.45240641711229945</v>
      </c>
      <c r="F82" s="50">
        <f t="shared" si="30"/>
        <v>0.44598930481283422</v>
      </c>
      <c r="G82" s="50">
        <f t="shared" si="30"/>
        <v>0.48770053475935826</v>
      </c>
      <c r="H82" s="50">
        <f t="shared" si="30"/>
        <v>0.42673796791443852</v>
      </c>
      <c r="I82" s="50">
        <f t="shared" si="30"/>
        <v>0.43315508021390375</v>
      </c>
      <c r="J82" s="50">
        <f t="shared" si="30"/>
        <v>0.47807486631016044</v>
      </c>
      <c r="K82" s="50">
        <f t="shared" si="30"/>
        <v>0.43636363636363634</v>
      </c>
      <c r="L82" s="50">
        <f t="shared" si="30"/>
        <v>0.43636363636363634</v>
      </c>
      <c r="M82" s="50">
        <f t="shared" si="30"/>
        <v>0.49090909090909091</v>
      </c>
      <c r="N82" s="50">
        <f t="shared" si="30"/>
        <v>0.43315508021390375</v>
      </c>
      <c r="O82" s="50">
        <f t="shared" si="30"/>
        <v>0.44919786096256686</v>
      </c>
      <c r="P82" s="50">
        <f t="shared" si="30"/>
        <v>0.43636363636363634</v>
      </c>
      <c r="Q82" s="50">
        <f t="shared" si="30"/>
        <v>0.42032085561497329</v>
      </c>
      <c r="R82" s="50">
        <f t="shared" si="30"/>
        <v>0.45240641711229945</v>
      </c>
      <c r="S82" s="50">
        <f t="shared" si="30"/>
        <v>0.45240641711229945</v>
      </c>
      <c r="T82" s="50">
        <f t="shared" si="30"/>
        <v>0.43315508021390375</v>
      </c>
      <c r="U82" s="50">
        <f t="shared" si="30"/>
        <v>0.44278074866310163</v>
      </c>
      <c r="V82" s="50">
        <f t="shared" si="30"/>
        <v>0.43957219251336899</v>
      </c>
      <c r="W82" s="50">
        <f t="shared" si="30"/>
        <v>0.42994652406417111</v>
      </c>
      <c r="X82" s="50">
        <f t="shared" si="30"/>
        <v>0.45240641711229945</v>
      </c>
      <c r="Y82" s="50">
        <f t="shared" si="30"/>
        <v>0.34010695187165774</v>
      </c>
      <c r="Z82" s="50">
        <f t="shared" si="30"/>
        <v>0.47807486631016044</v>
      </c>
      <c r="AA82" s="50">
        <f t="shared" si="30"/>
        <v>0.44598930481283422</v>
      </c>
      <c r="AB82" s="50">
        <f t="shared" si="30"/>
        <v>0.43636363636363634</v>
      </c>
      <c r="AC82" s="50">
        <f t="shared" si="30"/>
        <v>0.43636363636363634</v>
      </c>
      <c r="AD82" s="50">
        <f t="shared" si="30"/>
        <v>0.42994652406417111</v>
      </c>
      <c r="AE82" s="50">
        <f t="shared" si="30"/>
        <v>0.4556149732620321</v>
      </c>
      <c r="AF82" s="50">
        <f t="shared" si="30"/>
        <v>0.46203208556149733</v>
      </c>
      <c r="AG82" s="50">
        <f t="shared" si="30"/>
        <v>0.34331550802139038</v>
      </c>
      <c r="AH82" s="50">
        <f t="shared" si="22"/>
        <v>0</v>
      </c>
      <c r="AI82" s="50">
        <f t="shared" si="22"/>
        <v>0</v>
      </c>
      <c r="AJ82" s="50">
        <f t="shared" si="22"/>
        <v>0</v>
      </c>
      <c r="AK82" s="50">
        <f t="shared" si="22"/>
        <v>0</v>
      </c>
      <c r="AL82" s="50">
        <f t="shared" si="22"/>
        <v>0</v>
      </c>
      <c r="AM82" s="51">
        <f t="shared" si="25"/>
        <v>0.49090909090909091</v>
      </c>
      <c r="AN82" s="51">
        <f t="shared" si="27"/>
        <v>0</v>
      </c>
    </row>
    <row r="83" spans="1:40">
      <c r="A83" s="9" t="s">
        <v>15</v>
      </c>
      <c r="B83" s="50">
        <f t="shared" si="22"/>
        <v>0</v>
      </c>
      <c r="C83" s="50">
        <f t="shared" si="22"/>
        <v>0</v>
      </c>
      <c r="D83" s="50">
        <f t="shared" ref="D83:AG83" si="31">($G$38*D13-D143)/$G$37</f>
        <v>0.42352941176470588</v>
      </c>
      <c r="E83" s="50">
        <f t="shared" si="31"/>
        <v>0.50053475935828873</v>
      </c>
      <c r="F83" s="50">
        <f t="shared" si="31"/>
        <v>0.44598930481283422</v>
      </c>
      <c r="G83" s="50">
        <f t="shared" si="31"/>
        <v>0.49090909090909091</v>
      </c>
      <c r="H83" s="50">
        <f t="shared" si="31"/>
        <v>0.41711229946524064</v>
      </c>
      <c r="I83" s="50">
        <f t="shared" si="31"/>
        <v>0.43315508021390375</v>
      </c>
      <c r="J83" s="50">
        <f t="shared" si="31"/>
        <v>0.49732620320855614</v>
      </c>
      <c r="K83" s="50">
        <f t="shared" si="31"/>
        <v>0.54866310160427811</v>
      </c>
      <c r="L83" s="50">
        <f t="shared" si="31"/>
        <v>0.56791443850267376</v>
      </c>
      <c r="M83" s="50">
        <f t="shared" si="31"/>
        <v>0.51016042780748661</v>
      </c>
      <c r="N83" s="50">
        <f t="shared" si="31"/>
        <v>0.47165775401069521</v>
      </c>
      <c r="O83" s="50">
        <f t="shared" si="31"/>
        <v>0.46203208556149733</v>
      </c>
      <c r="P83" s="50">
        <f t="shared" si="31"/>
        <v>0.4556149732620321</v>
      </c>
      <c r="Q83" s="50">
        <f t="shared" si="31"/>
        <v>0.50374331550802143</v>
      </c>
      <c r="R83" s="50">
        <f t="shared" si="31"/>
        <v>0.48770053475935826</v>
      </c>
      <c r="S83" s="50">
        <f t="shared" si="31"/>
        <v>0.50374331550802143</v>
      </c>
      <c r="T83" s="50">
        <f t="shared" si="31"/>
        <v>0.49090909090909091</v>
      </c>
      <c r="U83" s="50">
        <f t="shared" si="31"/>
        <v>0.48770053475935826</v>
      </c>
      <c r="V83" s="50">
        <f t="shared" si="31"/>
        <v>0.44598930481283422</v>
      </c>
      <c r="W83" s="50">
        <f t="shared" si="31"/>
        <v>0.42673796791443852</v>
      </c>
      <c r="X83" s="50">
        <f t="shared" si="31"/>
        <v>0.50053475935828873</v>
      </c>
      <c r="Y83" s="50">
        <f t="shared" si="31"/>
        <v>0.46203208556149733</v>
      </c>
      <c r="Z83" s="50">
        <f t="shared" si="31"/>
        <v>0.56149732620320858</v>
      </c>
      <c r="AA83" s="50">
        <f t="shared" si="31"/>
        <v>0.48770053475935826</v>
      </c>
      <c r="AB83" s="50">
        <f t="shared" si="31"/>
        <v>0.4556149732620321</v>
      </c>
      <c r="AC83" s="50">
        <f t="shared" si="31"/>
        <v>0.45882352941176469</v>
      </c>
      <c r="AD83" s="50">
        <f t="shared" si="31"/>
        <v>0.42352941176470588</v>
      </c>
      <c r="AE83" s="50">
        <f t="shared" si="31"/>
        <v>0.49732620320855614</v>
      </c>
      <c r="AF83" s="50">
        <f t="shared" si="31"/>
        <v>0.54224598930481283</v>
      </c>
      <c r="AG83" s="50">
        <f t="shared" si="31"/>
        <v>0.47807486631016044</v>
      </c>
      <c r="AH83" s="50">
        <f t="shared" si="22"/>
        <v>0</v>
      </c>
      <c r="AI83" s="50">
        <f t="shared" ref="AI83:AL83" si="32">($G$38*AI13)/$G$37</f>
        <v>0</v>
      </c>
      <c r="AJ83" s="50">
        <f t="shared" si="32"/>
        <v>0</v>
      </c>
      <c r="AK83" s="50">
        <f t="shared" si="32"/>
        <v>0</v>
      </c>
      <c r="AL83" s="50">
        <f t="shared" si="32"/>
        <v>0</v>
      </c>
      <c r="AM83" s="51">
        <f t="shared" si="25"/>
        <v>0.56791443850267376</v>
      </c>
      <c r="AN83" s="51">
        <f t="shared" si="27"/>
        <v>0</v>
      </c>
    </row>
    <row r="84" spans="1:40">
      <c r="A84" s="12" t="s">
        <v>16</v>
      </c>
      <c r="B84" s="50">
        <f t="shared" ref="B84:AL90" si="33">($G$38*B14)/$G$37</f>
        <v>0</v>
      </c>
      <c r="C84" s="50">
        <f t="shared" si="33"/>
        <v>0</v>
      </c>
      <c r="D84" s="50">
        <f t="shared" ref="D84:AG84" si="34">($G$38*D14-D144)/$G$37</f>
        <v>0.46844919786096256</v>
      </c>
      <c r="E84" s="50">
        <f t="shared" si="34"/>
        <v>0.57112299465240646</v>
      </c>
      <c r="F84" s="50">
        <f t="shared" si="34"/>
        <v>0.56791443850267376</v>
      </c>
      <c r="G84" s="50">
        <f t="shared" si="34"/>
        <v>0.59679144385026739</v>
      </c>
      <c r="H84" s="50">
        <f t="shared" si="34"/>
        <v>0.49090909090909091</v>
      </c>
      <c r="I84" s="50">
        <f t="shared" si="34"/>
        <v>0.45882352941176469</v>
      </c>
      <c r="J84" s="50">
        <f t="shared" si="34"/>
        <v>0.56791443850267376</v>
      </c>
      <c r="K84" s="50">
        <f t="shared" si="34"/>
        <v>0.57754010695187163</v>
      </c>
      <c r="L84" s="50">
        <f t="shared" si="34"/>
        <v>0.63529411764705879</v>
      </c>
      <c r="M84" s="50">
        <f t="shared" si="34"/>
        <v>0.5903743315508021</v>
      </c>
      <c r="N84" s="50">
        <f t="shared" si="34"/>
        <v>0.54224598930481283</v>
      </c>
      <c r="O84" s="50">
        <f t="shared" si="34"/>
        <v>0.54224598930481283</v>
      </c>
      <c r="P84" s="50">
        <f t="shared" si="34"/>
        <v>0.46524064171122997</v>
      </c>
      <c r="Q84" s="50">
        <f t="shared" si="34"/>
        <v>0.51657754010695189</v>
      </c>
      <c r="R84" s="50">
        <f t="shared" si="34"/>
        <v>0.60320855614973257</v>
      </c>
      <c r="S84" s="50">
        <f t="shared" si="34"/>
        <v>0.62245989304812832</v>
      </c>
      <c r="T84" s="50">
        <f t="shared" si="34"/>
        <v>0.56470588235294117</v>
      </c>
      <c r="U84" s="50">
        <f t="shared" si="34"/>
        <v>0.5935828877005348</v>
      </c>
      <c r="V84" s="50">
        <f t="shared" si="34"/>
        <v>0.52620320855614977</v>
      </c>
      <c r="W84" s="50">
        <f t="shared" si="34"/>
        <v>0.45240641711229945</v>
      </c>
      <c r="X84" s="50">
        <f t="shared" si="34"/>
        <v>0.61604278074866314</v>
      </c>
      <c r="Y84" s="50">
        <f t="shared" si="34"/>
        <v>0.54224598930481283</v>
      </c>
      <c r="Z84" s="50">
        <f t="shared" si="34"/>
        <v>0.56470588235294117</v>
      </c>
      <c r="AA84" s="50">
        <f t="shared" si="34"/>
        <v>0.35614973262032085</v>
      </c>
      <c r="AB84" s="50">
        <f t="shared" si="34"/>
        <v>0.51016042780748661</v>
      </c>
      <c r="AC84" s="50">
        <f t="shared" si="34"/>
        <v>0.48770053475935826</v>
      </c>
      <c r="AD84" s="50">
        <f t="shared" si="34"/>
        <v>0.43636363636363634</v>
      </c>
      <c r="AE84" s="50">
        <f t="shared" si="34"/>
        <v>0.56149732620320858</v>
      </c>
      <c r="AF84" s="50">
        <f t="shared" si="34"/>
        <v>0.60641711229946527</v>
      </c>
      <c r="AG84" s="50">
        <f t="shared" si="34"/>
        <v>0.46844919786096256</v>
      </c>
      <c r="AH84" s="50">
        <f t="shared" si="33"/>
        <v>0</v>
      </c>
      <c r="AI84" s="50">
        <f t="shared" si="33"/>
        <v>0</v>
      </c>
      <c r="AJ84" s="50">
        <f t="shared" si="33"/>
        <v>0</v>
      </c>
      <c r="AK84" s="50">
        <f t="shared" si="33"/>
        <v>0</v>
      </c>
      <c r="AL84" s="50">
        <f t="shared" si="33"/>
        <v>0</v>
      </c>
      <c r="AM84" s="51">
        <f t="shared" si="25"/>
        <v>0.63529411764705879</v>
      </c>
      <c r="AN84" s="51">
        <f t="shared" si="27"/>
        <v>0</v>
      </c>
    </row>
    <row r="85" spans="1:40">
      <c r="A85" s="12" t="s">
        <v>17</v>
      </c>
      <c r="B85" s="50">
        <f t="shared" si="33"/>
        <v>0</v>
      </c>
      <c r="C85" s="50">
        <f t="shared" si="33"/>
        <v>0</v>
      </c>
      <c r="D85" s="50">
        <f t="shared" ref="D85:AG85" si="35">($G$38*D15-D145)/$G$37</f>
        <v>0.50695187165775402</v>
      </c>
      <c r="E85" s="50">
        <f t="shared" si="35"/>
        <v>0.70267379679144382</v>
      </c>
      <c r="F85" s="50">
        <f t="shared" si="35"/>
        <v>0.72192513368983957</v>
      </c>
      <c r="G85" s="50">
        <f t="shared" si="35"/>
        <v>0.67700534759358288</v>
      </c>
      <c r="H85" s="50">
        <f t="shared" si="35"/>
        <v>0.50374331550802143</v>
      </c>
      <c r="I85" s="50">
        <f t="shared" si="35"/>
        <v>0.49732620320855614</v>
      </c>
      <c r="J85" s="50">
        <f t="shared" si="35"/>
        <v>0.69625668449197864</v>
      </c>
      <c r="K85" s="50">
        <f t="shared" si="35"/>
        <v>0.6737967914438503</v>
      </c>
      <c r="L85" s="50">
        <f t="shared" si="35"/>
        <v>0.65454545454545454</v>
      </c>
      <c r="M85" s="50">
        <f t="shared" si="35"/>
        <v>0.71550802139037428</v>
      </c>
      <c r="N85" s="50">
        <f t="shared" si="35"/>
        <v>0.65454545454545454</v>
      </c>
      <c r="O85" s="50">
        <f t="shared" si="35"/>
        <v>0.56470588235294117</v>
      </c>
      <c r="P85" s="50">
        <f t="shared" si="35"/>
        <v>0.50053475935828873</v>
      </c>
      <c r="Q85" s="50">
        <f t="shared" si="35"/>
        <v>0.69625668449197864</v>
      </c>
      <c r="R85" s="50">
        <f t="shared" si="35"/>
        <v>0.68983957219251335</v>
      </c>
      <c r="S85" s="50">
        <f t="shared" si="35"/>
        <v>0.68983957219251335</v>
      </c>
      <c r="T85" s="50">
        <f t="shared" si="35"/>
        <v>0.66096256684491983</v>
      </c>
      <c r="U85" s="50">
        <f t="shared" si="35"/>
        <v>0.64171122994652408</v>
      </c>
      <c r="V85" s="50">
        <f t="shared" si="35"/>
        <v>0.52620320855614977</v>
      </c>
      <c r="W85" s="50">
        <f t="shared" si="35"/>
        <v>0.48449197860962567</v>
      </c>
      <c r="X85" s="50">
        <f t="shared" si="35"/>
        <v>0.66096256684491983</v>
      </c>
      <c r="Y85" s="50">
        <f t="shared" si="35"/>
        <v>0.62887700534759361</v>
      </c>
      <c r="Z85" s="50">
        <f t="shared" si="35"/>
        <v>0.66096256684491983</v>
      </c>
      <c r="AA85" s="50">
        <f t="shared" si="35"/>
        <v>0.41711229946524064</v>
      </c>
      <c r="AB85" s="50">
        <f t="shared" si="35"/>
        <v>0.56791443850267376</v>
      </c>
      <c r="AC85" s="50">
        <f t="shared" si="35"/>
        <v>0.56791443850267376</v>
      </c>
      <c r="AD85" s="50">
        <f t="shared" si="35"/>
        <v>0.4748663101604278</v>
      </c>
      <c r="AE85" s="50">
        <f t="shared" si="35"/>
        <v>0.64491978609625666</v>
      </c>
      <c r="AF85" s="50">
        <f t="shared" si="35"/>
        <v>0.74117647058823533</v>
      </c>
      <c r="AG85" s="50">
        <f t="shared" si="35"/>
        <v>0.59679144385026739</v>
      </c>
      <c r="AH85" s="50">
        <f t="shared" si="33"/>
        <v>0</v>
      </c>
      <c r="AI85" s="50">
        <f t="shared" si="33"/>
        <v>0</v>
      </c>
      <c r="AJ85" s="50">
        <f t="shared" si="33"/>
        <v>0</v>
      </c>
      <c r="AK85" s="50">
        <f t="shared" si="33"/>
        <v>0</v>
      </c>
      <c r="AL85" s="50">
        <f t="shared" si="33"/>
        <v>0</v>
      </c>
      <c r="AM85" s="51">
        <f t="shared" si="25"/>
        <v>0.74117647058823533</v>
      </c>
      <c r="AN85" s="51">
        <f t="shared" si="27"/>
        <v>0</v>
      </c>
    </row>
    <row r="86" spans="1:40">
      <c r="A86" s="13">
        <v>0.41666666666666669</v>
      </c>
      <c r="B86" s="50">
        <f t="shared" si="33"/>
        <v>0</v>
      </c>
      <c r="C86" s="50">
        <f t="shared" si="33"/>
        <v>0</v>
      </c>
      <c r="D86" s="50">
        <f t="shared" ref="D86:AG86" si="36">($G$38*D16-D146)/$G$37</f>
        <v>0.56149732620320858</v>
      </c>
      <c r="E86" s="50">
        <f t="shared" si="36"/>
        <v>0.70267379679144382</v>
      </c>
      <c r="F86" s="50">
        <f t="shared" si="36"/>
        <v>0.70588235294117652</v>
      </c>
      <c r="G86" s="50">
        <f t="shared" si="36"/>
        <v>0.68342245989304817</v>
      </c>
      <c r="H86" s="50">
        <f t="shared" si="36"/>
        <v>0.58395721925133692</v>
      </c>
      <c r="I86" s="50">
        <f t="shared" si="36"/>
        <v>0.51657754010695189</v>
      </c>
      <c r="J86" s="50">
        <f t="shared" si="36"/>
        <v>0.61604278074866314</v>
      </c>
      <c r="K86" s="50">
        <f t="shared" si="36"/>
        <v>0.68663101604278076</v>
      </c>
      <c r="L86" s="50">
        <f t="shared" si="36"/>
        <v>0.53903743315508024</v>
      </c>
      <c r="M86" s="50">
        <f t="shared" si="36"/>
        <v>0.75721925133689838</v>
      </c>
      <c r="N86" s="50">
        <f t="shared" si="36"/>
        <v>0.65454545454545454</v>
      </c>
      <c r="O86" s="50">
        <f t="shared" si="36"/>
        <v>0.5935828877005348</v>
      </c>
      <c r="P86" s="50">
        <f t="shared" si="36"/>
        <v>0.52299465240641707</v>
      </c>
      <c r="Q86" s="50">
        <f t="shared" si="36"/>
        <v>0.72513368983957216</v>
      </c>
      <c r="R86" s="50">
        <f t="shared" si="36"/>
        <v>0.69946524064171123</v>
      </c>
      <c r="S86" s="50">
        <f t="shared" si="36"/>
        <v>0.70588235294117652</v>
      </c>
      <c r="T86" s="50">
        <f t="shared" si="36"/>
        <v>0.70909090909090911</v>
      </c>
      <c r="U86" s="50">
        <f t="shared" si="36"/>
        <v>0.66737967914438501</v>
      </c>
      <c r="V86" s="50">
        <f t="shared" si="36"/>
        <v>0.56149732620320858</v>
      </c>
      <c r="W86" s="50">
        <f t="shared" si="36"/>
        <v>0.50695187165775402</v>
      </c>
      <c r="X86" s="50">
        <f t="shared" si="36"/>
        <v>0.64171122994652408</v>
      </c>
      <c r="Y86" s="50">
        <f t="shared" si="36"/>
        <v>0.66096256684491983</v>
      </c>
      <c r="Z86" s="50">
        <f t="shared" si="36"/>
        <v>0.68021390374331547</v>
      </c>
      <c r="AA86" s="50">
        <f t="shared" si="36"/>
        <v>0.57754010695187163</v>
      </c>
      <c r="AB86" s="50">
        <f t="shared" si="36"/>
        <v>0.5935828877005348</v>
      </c>
      <c r="AC86" s="50">
        <f t="shared" si="36"/>
        <v>0.57433155080213905</v>
      </c>
      <c r="AD86" s="50">
        <f t="shared" si="36"/>
        <v>0.51657754010695189</v>
      </c>
      <c r="AE86" s="50">
        <f t="shared" si="36"/>
        <v>0.68663101604278076</v>
      </c>
      <c r="AF86" s="50">
        <f t="shared" si="36"/>
        <v>0.71550802139037428</v>
      </c>
      <c r="AG86" s="50">
        <f t="shared" si="36"/>
        <v>0.71550802139037428</v>
      </c>
      <c r="AH86" s="50">
        <f t="shared" si="33"/>
        <v>0</v>
      </c>
      <c r="AI86" s="50">
        <f t="shared" si="33"/>
        <v>0</v>
      </c>
      <c r="AJ86" s="50">
        <f t="shared" si="33"/>
        <v>0</v>
      </c>
      <c r="AK86" s="50">
        <f t="shared" si="33"/>
        <v>0</v>
      </c>
      <c r="AL86" s="50">
        <f t="shared" si="33"/>
        <v>0</v>
      </c>
      <c r="AM86" s="51">
        <f t="shared" si="25"/>
        <v>0.75721925133689838</v>
      </c>
      <c r="AN86" s="51">
        <f t="shared" si="27"/>
        <v>0</v>
      </c>
    </row>
    <row r="87" spans="1:40">
      <c r="A87" s="13" t="s">
        <v>18</v>
      </c>
      <c r="B87" s="50">
        <f t="shared" si="33"/>
        <v>0</v>
      </c>
      <c r="C87" s="50">
        <f t="shared" si="33"/>
        <v>0</v>
      </c>
      <c r="D87" s="50">
        <f t="shared" ref="D87:AG87" si="37">($G$38*D17-D147)/$G$37</f>
        <v>0.56149732620320858</v>
      </c>
      <c r="E87" s="50">
        <f t="shared" si="37"/>
        <v>0.71550802139037428</v>
      </c>
      <c r="F87" s="50">
        <f t="shared" si="37"/>
        <v>0.72032085561497328</v>
      </c>
      <c r="G87" s="50">
        <f t="shared" si="37"/>
        <v>0.69946524064171123</v>
      </c>
      <c r="H87" s="50">
        <f t="shared" si="37"/>
        <v>0.57433155080213905</v>
      </c>
      <c r="I87" s="50">
        <f t="shared" si="37"/>
        <v>0.54224598930481283</v>
      </c>
      <c r="J87" s="50">
        <f t="shared" si="37"/>
        <v>0.65454545454545454</v>
      </c>
      <c r="K87" s="50">
        <f t="shared" si="37"/>
        <v>0.65775401069518713</v>
      </c>
      <c r="L87" s="50">
        <f t="shared" si="37"/>
        <v>0.58074866310160422</v>
      </c>
      <c r="M87" s="50">
        <f t="shared" si="37"/>
        <v>0.75401069518716579</v>
      </c>
      <c r="N87" s="50">
        <f t="shared" si="37"/>
        <v>0.72192513368983957</v>
      </c>
      <c r="O87" s="50">
        <f t="shared" si="37"/>
        <v>0.60962566844919786</v>
      </c>
      <c r="P87" s="50">
        <f t="shared" si="37"/>
        <v>0.53262032085561495</v>
      </c>
      <c r="Q87" s="50">
        <f t="shared" si="37"/>
        <v>0.73155080213903745</v>
      </c>
      <c r="R87" s="50">
        <f t="shared" si="37"/>
        <v>0.71550802139037428</v>
      </c>
      <c r="S87" s="50">
        <f t="shared" si="37"/>
        <v>0.73475935828877004</v>
      </c>
      <c r="T87" s="50">
        <f t="shared" si="37"/>
        <v>0.69304812834224594</v>
      </c>
      <c r="U87" s="50">
        <f t="shared" si="37"/>
        <v>0.69304812834224594</v>
      </c>
      <c r="V87" s="50">
        <f t="shared" si="37"/>
        <v>0.61283422459893044</v>
      </c>
      <c r="W87" s="50">
        <f t="shared" si="37"/>
        <v>0.51978609625668448</v>
      </c>
      <c r="X87" s="50">
        <f t="shared" si="37"/>
        <v>0</v>
      </c>
      <c r="Y87" s="50">
        <f t="shared" si="37"/>
        <v>0.68021390374331547</v>
      </c>
      <c r="Z87" s="50">
        <f t="shared" si="37"/>
        <v>0.71550802139037428</v>
      </c>
      <c r="AA87" s="50">
        <f t="shared" si="37"/>
        <v>0.6320855614973262</v>
      </c>
      <c r="AB87" s="50">
        <f t="shared" si="37"/>
        <v>0.5935828877005348</v>
      </c>
      <c r="AC87" s="50">
        <f t="shared" si="37"/>
        <v>0.58716577540106951</v>
      </c>
      <c r="AD87" s="50">
        <f t="shared" si="37"/>
        <v>0.52620320855614977</v>
      </c>
      <c r="AE87" s="50">
        <f t="shared" si="37"/>
        <v>0.70267379679144382</v>
      </c>
      <c r="AF87" s="50">
        <f t="shared" si="37"/>
        <v>0.72192513368983957</v>
      </c>
      <c r="AG87" s="50">
        <f t="shared" si="37"/>
        <v>0.71229946524064169</v>
      </c>
      <c r="AH87" s="50">
        <f t="shared" si="33"/>
        <v>0</v>
      </c>
      <c r="AI87" s="50">
        <f t="shared" si="33"/>
        <v>0</v>
      </c>
      <c r="AJ87" s="50">
        <f t="shared" si="33"/>
        <v>0</v>
      </c>
      <c r="AK87" s="50">
        <f t="shared" si="33"/>
        <v>0</v>
      </c>
      <c r="AL87" s="50">
        <f t="shared" si="33"/>
        <v>0</v>
      </c>
      <c r="AM87" s="51">
        <f t="shared" si="25"/>
        <v>0.75401069518716579</v>
      </c>
      <c r="AN87" s="51">
        <f t="shared" si="27"/>
        <v>0</v>
      </c>
    </row>
    <row r="88" spans="1:40">
      <c r="A88" s="13">
        <v>0.5</v>
      </c>
      <c r="B88" s="50">
        <f t="shared" si="33"/>
        <v>0</v>
      </c>
      <c r="C88" s="50">
        <f t="shared" si="33"/>
        <v>0</v>
      </c>
      <c r="D88" s="50">
        <f t="shared" ref="D88:AG88" si="38">($G$38*D18-D148)/$G$37</f>
        <v>0.56149732620320858</v>
      </c>
      <c r="E88" s="50">
        <f t="shared" si="38"/>
        <v>0.72834224598930486</v>
      </c>
      <c r="F88" s="50">
        <f t="shared" si="38"/>
        <v>0.7508021390374332</v>
      </c>
      <c r="G88" s="50">
        <f t="shared" si="38"/>
        <v>0.70267379679144382</v>
      </c>
      <c r="H88" s="50">
        <f t="shared" si="38"/>
        <v>0.58395721925133692</v>
      </c>
      <c r="I88" s="50">
        <f t="shared" si="38"/>
        <v>0.54224598930481283</v>
      </c>
      <c r="J88" s="50">
        <f t="shared" si="38"/>
        <v>0.66096256684491983</v>
      </c>
      <c r="K88" s="50">
        <f t="shared" si="38"/>
        <v>0.68021390374331547</v>
      </c>
      <c r="L88" s="50">
        <f t="shared" si="38"/>
        <v>0.58074866310160422</v>
      </c>
      <c r="M88" s="50">
        <f t="shared" si="38"/>
        <v>0.74117647058823533</v>
      </c>
      <c r="N88" s="50">
        <f t="shared" si="38"/>
        <v>0.73475935828877004</v>
      </c>
      <c r="O88" s="50">
        <f t="shared" si="38"/>
        <v>0.61283422459893044</v>
      </c>
      <c r="P88" s="50">
        <f t="shared" si="38"/>
        <v>0.54545454545454541</v>
      </c>
      <c r="Q88" s="50">
        <f t="shared" si="38"/>
        <v>0.73796791443850263</v>
      </c>
      <c r="R88" s="50">
        <f t="shared" si="38"/>
        <v>0.62245989304812832</v>
      </c>
      <c r="S88" s="50">
        <f t="shared" si="38"/>
        <v>0.72192513368983957</v>
      </c>
      <c r="T88" s="50">
        <f t="shared" si="38"/>
        <v>0.70588235294117652</v>
      </c>
      <c r="U88" s="50">
        <f t="shared" si="38"/>
        <v>0.70909090909090911</v>
      </c>
      <c r="V88" s="50">
        <f t="shared" si="38"/>
        <v>0.5903743315508021</v>
      </c>
      <c r="W88" s="50">
        <f t="shared" si="38"/>
        <v>0.49411764705882355</v>
      </c>
      <c r="X88" s="50">
        <f t="shared" si="38"/>
        <v>3.2085561497326207E-2</v>
      </c>
      <c r="Y88" s="50">
        <f t="shared" si="38"/>
        <v>0.7508021390374332</v>
      </c>
      <c r="Z88" s="50">
        <f t="shared" si="38"/>
        <v>0.72513368983957216</v>
      </c>
      <c r="AA88" s="50">
        <f t="shared" si="38"/>
        <v>0.70909090909090911</v>
      </c>
      <c r="AB88" s="50">
        <f t="shared" si="38"/>
        <v>0.60962566844919786</v>
      </c>
      <c r="AC88" s="50">
        <f t="shared" si="38"/>
        <v>0.61604278074866314</v>
      </c>
      <c r="AD88" s="50">
        <f t="shared" si="38"/>
        <v>0.49090909090909091</v>
      </c>
      <c r="AE88" s="50">
        <f t="shared" si="38"/>
        <v>0.71229946524064169</v>
      </c>
      <c r="AF88" s="50">
        <f t="shared" si="38"/>
        <v>0.73475935828877004</v>
      </c>
      <c r="AG88" s="50">
        <f t="shared" si="38"/>
        <v>0.73796791443850263</v>
      </c>
      <c r="AH88" s="50">
        <f t="shared" si="33"/>
        <v>0</v>
      </c>
      <c r="AI88" s="50">
        <f t="shared" si="33"/>
        <v>0</v>
      </c>
      <c r="AJ88" s="50">
        <f t="shared" si="33"/>
        <v>0</v>
      </c>
      <c r="AK88" s="50">
        <f t="shared" si="33"/>
        <v>0</v>
      </c>
      <c r="AL88" s="50">
        <f t="shared" si="33"/>
        <v>0</v>
      </c>
      <c r="AM88" s="51">
        <f t="shared" si="25"/>
        <v>0.7508021390374332</v>
      </c>
      <c r="AN88" s="51">
        <f t="shared" si="27"/>
        <v>0</v>
      </c>
    </row>
    <row r="89" spans="1:40">
      <c r="A89" s="13" t="s">
        <v>19</v>
      </c>
      <c r="B89" s="50">
        <f t="shared" si="33"/>
        <v>0</v>
      </c>
      <c r="C89" s="50">
        <f t="shared" si="33"/>
        <v>0</v>
      </c>
      <c r="D89" s="50">
        <f t="shared" ref="D89:AG89" si="39">($G$38*D19-D149)/$G$37</f>
        <v>0.5935828877005348</v>
      </c>
      <c r="E89" s="50">
        <f t="shared" si="39"/>
        <v>0.71229946524064169</v>
      </c>
      <c r="F89" s="50">
        <f t="shared" si="39"/>
        <v>0.71550802139037428</v>
      </c>
      <c r="G89" s="50">
        <f t="shared" si="39"/>
        <v>0.69625668449197864</v>
      </c>
      <c r="H89" s="50">
        <f t="shared" si="39"/>
        <v>0.5935828877005348</v>
      </c>
      <c r="I89" s="50">
        <f t="shared" si="39"/>
        <v>0.55508021390374329</v>
      </c>
      <c r="J89" s="50">
        <f t="shared" si="39"/>
        <v>0.61604278074866314</v>
      </c>
      <c r="K89" s="50">
        <f t="shared" si="39"/>
        <v>0.53101604278074865</v>
      </c>
      <c r="L89" s="50">
        <f t="shared" si="39"/>
        <v>0.57754010695187163</v>
      </c>
      <c r="M89" s="50">
        <f t="shared" si="39"/>
        <v>0.62245989304812832</v>
      </c>
      <c r="N89" s="50">
        <f t="shared" si="39"/>
        <v>0.71871657754010698</v>
      </c>
      <c r="O89" s="50">
        <f t="shared" si="39"/>
        <v>0.60641711229946527</v>
      </c>
      <c r="P89" s="50">
        <f t="shared" si="39"/>
        <v>0.55828877005347599</v>
      </c>
      <c r="Q89" s="50">
        <f t="shared" si="39"/>
        <v>0.70588235294117652</v>
      </c>
      <c r="R89" s="50">
        <f t="shared" si="39"/>
        <v>0.66096256684491983</v>
      </c>
      <c r="S89" s="50">
        <f t="shared" si="39"/>
        <v>0.71871657754010698</v>
      </c>
      <c r="T89" s="50">
        <f t="shared" si="39"/>
        <v>0.68983957219251335</v>
      </c>
      <c r="U89" s="50">
        <f t="shared" si="39"/>
        <v>0.68983957219251335</v>
      </c>
      <c r="V89" s="50">
        <f t="shared" si="39"/>
        <v>0.60962566844919786</v>
      </c>
      <c r="W89" s="50">
        <f t="shared" si="39"/>
        <v>0.54866310160427811</v>
      </c>
      <c r="X89" s="50">
        <f t="shared" si="39"/>
        <v>0</v>
      </c>
      <c r="Y89" s="50">
        <f t="shared" si="39"/>
        <v>0.72192513368983957</v>
      </c>
      <c r="Z89" s="50">
        <f t="shared" si="39"/>
        <v>0.71229946524064169</v>
      </c>
      <c r="AA89" s="50">
        <f t="shared" si="39"/>
        <v>0.66417112299465242</v>
      </c>
      <c r="AB89" s="50">
        <f t="shared" si="39"/>
        <v>0.60641711229946527</v>
      </c>
      <c r="AC89" s="50">
        <f t="shared" si="39"/>
        <v>0.60320855614973257</v>
      </c>
      <c r="AD89" s="50">
        <f t="shared" si="39"/>
        <v>0.55828877005347599</v>
      </c>
      <c r="AE89" s="50">
        <f t="shared" si="39"/>
        <v>0.70909090909090911</v>
      </c>
      <c r="AF89" s="50">
        <f t="shared" si="39"/>
        <v>0.76363636363636367</v>
      </c>
      <c r="AG89" s="50">
        <f t="shared" si="39"/>
        <v>0.71871657754010698</v>
      </c>
      <c r="AH89" s="50">
        <f t="shared" si="33"/>
        <v>0</v>
      </c>
      <c r="AI89" s="50">
        <f t="shared" si="33"/>
        <v>0</v>
      </c>
      <c r="AJ89" s="50">
        <f t="shared" si="33"/>
        <v>0</v>
      </c>
      <c r="AK89" s="50">
        <f t="shared" si="33"/>
        <v>0</v>
      </c>
      <c r="AL89" s="50">
        <f t="shared" si="33"/>
        <v>0</v>
      </c>
      <c r="AM89" s="51">
        <f t="shared" si="25"/>
        <v>0.76363636363636367</v>
      </c>
      <c r="AN89" s="51">
        <f t="shared" si="27"/>
        <v>0</v>
      </c>
    </row>
    <row r="90" spans="1:40">
      <c r="A90" s="13">
        <v>0.58333333333333337</v>
      </c>
      <c r="B90" s="50">
        <f t="shared" si="33"/>
        <v>0</v>
      </c>
      <c r="C90" s="50">
        <f t="shared" si="33"/>
        <v>0</v>
      </c>
      <c r="D90" s="50">
        <f t="shared" ref="D90:AG90" si="40">($G$38*D20-D150)/$G$37</f>
        <v>0.56470588235294117</v>
      </c>
      <c r="E90" s="50">
        <f t="shared" si="40"/>
        <v>0.68342245989304817</v>
      </c>
      <c r="F90" s="50">
        <f t="shared" si="40"/>
        <v>0.67700534759358288</v>
      </c>
      <c r="G90" s="50">
        <f t="shared" si="40"/>
        <v>0.69625668449197864</v>
      </c>
      <c r="H90" s="50">
        <f t="shared" si="40"/>
        <v>0.57754010695187163</v>
      </c>
      <c r="I90" s="50">
        <f t="shared" si="40"/>
        <v>0.55508021390374329</v>
      </c>
      <c r="J90" s="50">
        <f t="shared" si="40"/>
        <v>0.6705882352941176</v>
      </c>
      <c r="K90" s="50">
        <f t="shared" si="40"/>
        <v>0.67860962566844918</v>
      </c>
      <c r="L90" s="50">
        <f t="shared" si="40"/>
        <v>0.66417112299465242</v>
      </c>
      <c r="M90" s="50">
        <f t="shared" si="40"/>
        <v>0.69946524064171123</v>
      </c>
      <c r="N90" s="50">
        <f t="shared" si="40"/>
        <v>0.70909090909090911</v>
      </c>
      <c r="O90" s="50">
        <f t="shared" si="40"/>
        <v>0.57754010695187163</v>
      </c>
      <c r="P90" s="50">
        <f t="shared" si="40"/>
        <v>0.55508021390374329</v>
      </c>
      <c r="Q90" s="50">
        <f t="shared" si="40"/>
        <v>0.72192513368983957</v>
      </c>
      <c r="R90" s="50">
        <f t="shared" si="40"/>
        <v>0.70909090909090911</v>
      </c>
      <c r="S90" s="50">
        <f t="shared" si="40"/>
        <v>0.68342245989304817</v>
      </c>
      <c r="T90" s="50">
        <f t="shared" si="40"/>
        <v>0.68021390374331547</v>
      </c>
      <c r="U90" s="50">
        <f t="shared" si="40"/>
        <v>0.68342245989304817</v>
      </c>
      <c r="V90" s="50">
        <f t="shared" si="40"/>
        <v>0.62887700534759361</v>
      </c>
      <c r="W90" s="50">
        <f t="shared" si="40"/>
        <v>0.53903743315508024</v>
      </c>
      <c r="X90" s="50">
        <f t="shared" si="40"/>
        <v>0.17647058823529413</v>
      </c>
      <c r="Y90" s="50">
        <f t="shared" si="40"/>
        <v>0.68663101604278076</v>
      </c>
      <c r="Z90" s="50">
        <f t="shared" si="40"/>
        <v>0.68663101604278076</v>
      </c>
      <c r="AA90" s="50">
        <f t="shared" si="40"/>
        <v>0.69946524064171123</v>
      </c>
      <c r="AB90" s="50">
        <f t="shared" si="40"/>
        <v>0.60320855614973257</v>
      </c>
      <c r="AC90" s="50">
        <f t="shared" si="40"/>
        <v>0.58395721925133692</v>
      </c>
      <c r="AD90" s="50">
        <f t="shared" si="40"/>
        <v>0.55828877005347599</v>
      </c>
      <c r="AE90" s="50">
        <f t="shared" si="40"/>
        <v>0.73796791443850263</v>
      </c>
      <c r="AF90" s="50">
        <f t="shared" si="40"/>
        <v>0.72513368983957216</v>
      </c>
      <c r="AG90" s="50">
        <f t="shared" si="40"/>
        <v>0.72513368983957216</v>
      </c>
      <c r="AH90" s="50">
        <f t="shared" si="33"/>
        <v>0</v>
      </c>
      <c r="AI90" s="50">
        <f t="shared" ref="AI90:AL90" si="41">($G$38*AI20)/$G$37</f>
        <v>0</v>
      </c>
      <c r="AJ90" s="50">
        <f t="shared" si="41"/>
        <v>0</v>
      </c>
      <c r="AK90" s="50">
        <f t="shared" si="41"/>
        <v>0</v>
      </c>
      <c r="AL90" s="50">
        <f t="shared" si="41"/>
        <v>0</v>
      </c>
      <c r="AM90" s="51">
        <f t="shared" si="25"/>
        <v>0.73796791443850263</v>
      </c>
      <c r="AN90" s="51">
        <f t="shared" si="27"/>
        <v>0</v>
      </c>
    </row>
    <row r="91" spans="1:40">
      <c r="A91" s="13" t="s">
        <v>20</v>
      </c>
      <c r="B91" s="50">
        <f t="shared" ref="B91:AL97" si="42">($G$38*B21)/$G$37</f>
        <v>0</v>
      </c>
      <c r="C91" s="50">
        <f t="shared" si="42"/>
        <v>0</v>
      </c>
      <c r="D91" s="50">
        <f t="shared" ref="D91:AG91" si="43">($G$38*D21-D151)/$G$37</f>
        <v>0.5518716577540107</v>
      </c>
      <c r="E91" s="50">
        <f t="shared" si="43"/>
        <v>0.69625668449197864</v>
      </c>
      <c r="F91" s="50">
        <f t="shared" si="43"/>
        <v>0.68663101604278076</v>
      </c>
      <c r="G91" s="50">
        <f t="shared" si="43"/>
        <v>0.68983957219251335</v>
      </c>
      <c r="H91" s="50">
        <f t="shared" si="43"/>
        <v>0.57112299465240646</v>
      </c>
      <c r="I91" s="50">
        <f t="shared" si="43"/>
        <v>0.53262032085561495</v>
      </c>
      <c r="J91" s="50">
        <f t="shared" si="43"/>
        <v>0.70909090909090911</v>
      </c>
      <c r="K91" s="50">
        <f t="shared" si="43"/>
        <v>0.68181818181818177</v>
      </c>
      <c r="L91" s="50">
        <f t="shared" si="43"/>
        <v>0.69946524064171123</v>
      </c>
      <c r="M91" s="50">
        <f t="shared" si="43"/>
        <v>0.70267379679144382</v>
      </c>
      <c r="N91" s="50">
        <f t="shared" si="43"/>
        <v>0.72513368983957216</v>
      </c>
      <c r="O91" s="50">
        <f t="shared" si="43"/>
        <v>0.56470588235294117</v>
      </c>
      <c r="P91" s="50">
        <f t="shared" si="43"/>
        <v>0.52941176470588236</v>
      </c>
      <c r="Q91" s="50">
        <f t="shared" si="43"/>
        <v>0.73796791443850263</v>
      </c>
      <c r="R91" s="50">
        <f t="shared" si="43"/>
        <v>0.70267379679144382</v>
      </c>
      <c r="S91" s="50">
        <f t="shared" si="43"/>
        <v>0.70588235294117652</v>
      </c>
      <c r="T91" s="50">
        <f t="shared" si="43"/>
        <v>0.71229946524064169</v>
      </c>
      <c r="U91" s="50">
        <f t="shared" si="43"/>
        <v>0.67700534759358288</v>
      </c>
      <c r="V91" s="50">
        <f t="shared" si="43"/>
        <v>0.61925133689839573</v>
      </c>
      <c r="W91" s="50">
        <f t="shared" si="43"/>
        <v>0.53262032085561495</v>
      </c>
      <c r="X91" s="50">
        <f t="shared" si="43"/>
        <v>0.32085561497326204</v>
      </c>
      <c r="Y91" s="50">
        <f t="shared" si="43"/>
        <v>0.69625668449197864</v>
      </c>
      <c r="Z91" s="50">
        <f t="shared" si="43"/>
        <v>0.70588235294117652</v>
      </c>
      <c r="AA91" s="50">
        <f t="shared" si="43"/>
        <v>0.71229946524064169</v>
      </c>
      <c r="AB91" s="50">
        <f t="shared" si="43"/>
        <v>0.60320855614973257</v>
      </c>
      <c r="AC91" s="50">
        <f t="shared" si="43"/>
        <v>0.57754010695187163</v>
      </c>
      <c r="AD91" s="50">
        <f t="shared" si="43"/>
        <v>0.54545454545454541</v>
      </c>
      <c r="AE91" s="50">
        <f t="shared" si="43"/>
        <v>0.7508021390374332</v>
      </c>
      <c r="AF91" s="50">
        <f t="shared" si="43"/>
        <v>0.77005347593582885</v>
      </c>
      <c r="AG91" s="50">
        <f t="shared" si="43"/>
        <v>0.74117647058823533</v>
      </c>
      <c r="AH91" s="50">
        <f t="shared" si="42"/>
        <v>0</v>
      </c>
      <c r="AI91" s="50">
        <f t="shared" si="42"/>
        <v>0</v>
      </c>
      <c r="AJ91" s="50">
        <f t="shared" si="42"/>
        <v>0</v>
      </c>
      <c r="AK91" s="50">
        <f t="shared" si="42"/>
        <v>0</v>
      </c>
      <c r="AL91" s="50">
        <f t="shared" si="42"/>
        <v>0</v>
      </c>
      <c r="AM91" s="51">
        <f t="shared" si="25"/>
        <v>0.77005347593582885</v>
      </c>
      <c r="AN91" s="51">
        <f t="shared" si="27"/>
        <v>0</v>
      </c>
    </row>
    <row r="92" spans="1:40">
      <c r="A92" s="12" t="s">
        <v>21</v>
      </c>
      <c r="B92" s="50">
        <f t="shared" si="42"/>
        <v>0</v>
      </c>
      <c r="C92" s="50">
        <f t="shared" si="42"/>
        <v>0</v>
      </c>
      <c r="D92" s="50">
        <f t="shared" ref="D92:AG92" si="44">($G$38*D22-D152)/$G$37</f>
        <v>0.53582887700534765</v>
      </c>
      <c r="E92" s="50">
        <f t="shared" si="44"/>
        <v>0.69304812834224594</v>
      </c>
      <c r="F92" s="50">
        <f t="shared" si="44"/>
        <v>0.68983957219251335</v>
      </c>
      <c r="G92" s="50">
        <f t="shared" si="44"/>
        <v>0.41711229946524064</v>
      </c>
      <c r="H92" s="50">
        <f t="shared" si="44"/>
        <v>0.54866310160427811</v>
      </c>
      <c r="I92" s="50">
        <f t="shared" si="44"/>
        <v>0.51978609625668448</v>
      </c>
      <c r="J92" s="50">
        <f t="shared" si="44"/>
        <v>0.69946524064171123</v>
      </c>
      <c r="K92" s="50">
        <f t="shared" si="44"/>
        <v>0.68181818181818177</v>
      </c>
      <c r="L92" s="50">
        <f t="shared" si="44"/>
        <v>0.68983957219251335</v>
      </c>
      <c r="M92" s="50">
        <f t="shared" si="44"/>
        <v>0.65133689839572195</v>
      </c>
      <c r="N92" s="50">
        <f t="shared" si="44"/>
        <v>0.73155080213903745</v>
      </c>
      <c r="O92" s="50">
        <f t="shared" si="44"/>
        <v>0.54866310160427811</v>
      </c>
      <c r="P92" s="50">
        <f t="shared" si="44"/>
        <v>0.52620320855614977</v>
      </c>
      <c r="Q92" s="50">
        <f t="shared" si="44"/>
        <v>0.73155080213903745</v>
      </c>
      <c r="R92" s="50">
        <f t="shared" si="44"/>
        <v>0.6737967914438503</v>
      </c>
      <c r="S92" s="50">
        <f t="shared" si="44"/>
        <v>0.43957219251336899</v>
      </c>
      <c r="T92" s="50">
        <f t="shared" si="44"/>
        <v>0.69304812834224594</v>
      </c>
      <c r="U92" s="50">
        <f t="shared" si="44"/>
        <v>0.68342245989304817</v>
      </c>
      <c r="V92" s="50">
        <f t="shared" si="44"/>
        <v>0.55508021390374329</v>
      </c>
      <c r="W92" s="50">
        <f t="shared" si="44"/>
        <v>0.52299465240641707</v>
      </c>
      <c r="X92" s="50">
        <f t="shared" si="44"/>
        <v>0.59679144385026739</v>
      </c>
      <c r="Y92" s="50">
        <f t="shared" si="44"/>
        <v>0.70909090909090911</v>
      </c>
      <c r="Z92" s="50">
        <f t="shared" si="44"/>
        <v>0.70267379679144382</v>
      </c>
      <c r="AA92" s="50">
        <f t="shared" si="44"/>
        <v>0.69304812834224594</v>
      </c>
      <c r="AB92" s="50">
        <f t="shared" si="44"/>
        <v>0.59679144385026739</v>
      </c>
      <c r="AC92" s="50">
        <f t="shared" si="44"/>
        <v>0.42032085561497329</v>
      </c>
      <c r="AD92" s="50">
        <f t="shared" si="44"/>
        <v>0.52941176470588236</v>
      </c>
      <c r="AE92" s="50">
        <f t="shared" si="44"/>
        <v>0.74117647058823533</v>
      </c>
      <c r="AF92" s="50">
        <f t="shared" si="44"/>
        <v>0.73155080213903745</v>
      </c>
      <c r="AG92" s="50">
        <f t="shared" si="44"/>
        <v>0.74438502673796791</v>
      </c>
      <c r="AH92" s="50">
        <f t="shared" si="42"/>
        <v>0</v>
      </c>
      <c r="AI92" s="50">
        <f t="shared" si="42"/>
        <v>0</v>
      </c>
      <c r="AJ92" s="50">
        <f t="shared" si="42"/>
        <v>0</v>
      </c>
      <c r="AK92" s="50">
        <f t="shared" si="42"/>
        <v>0</v>
      </c>
      <c r="AL92" s="50">
        <f t="shared" si="42"/>
        <v>0</v>
      </c>
      <c r="AM92" s="51">
        <f t="shared" si="25"/>
        <v>0.74438502673796791</v>
      </c>
      <c r="AN92" s="51">
        <f t="shared" si="27"/>
        <v>0</v>
      </c>
    </row>
    <row r="93" spans="1:40">
      <c r="A93" s="12" t="s">
        <v>22</v>
      </c>
      <c r="B93" s="50">
        <f t="shared" si="42"/>
        <v>0</v>
      </c>
      <c r="C93" s="50">
        <f t="shared" si="42"/>
        <v>0</v>
      </c>
      <c r="D93" s="50">
        <f t="shared" ref="D93:AG93" si="45">($G$38*D23-D153)/$G$37</f>
        <v>0.48449197860962567</v>
      </c>
      <c r="E93" s="50">
        <f t="shared" si="45"/>
        <v>0.65133689839572195</v>
      </c>
      <c r="F93" s="50">
        <f t="shared" si="45"/>
        <v>0.64812834224598925</v>
      </c>
      <c r="G93" s="50">
        <f t="shared" si="45"/>
        <v>0.39786096256684494</v>
      </c>
      <c r="H93" s="50">
        <f t="shared" si="45"/>
        <v>0.54224598930481283</v>
      </c>
      <c r="I93" s="50">
        <f t="shared" si="45"/>
        <v>0.50695187165775402</v>
      </c>
      <c r="J93" s="50">
        <f t="shared" si="45"/>
        <v>0.61604278074866314</v>
      </c>
      <c r="K93" s="50">
        <f t="shared" si="45"/>
        <v>0.64652406417112296</v>
      </c>
      <c r="L93" s="50">
        <f t="shared" si="45"/>
        <v>0.64812834224598925</v>
      </c>
      <c r="M93" s="50">
        <f t="shared" si="45"/>
        <v>0.61925133689839573</v>
      </c>
      <c r="N93" s="50">
        <f t="shared" si="45"/>
        <v>0.6737967914438503</v>
      </c>
      <c r="O93" s="50">
        <f t="shared" si="45"/>
        <v>0.55828877005347599</v>
      </c>
      <c r="P93" s="50">
        <f t="shared" si="45"/>
        <v>0.52299465240641707</v>
      </c>
      <c r="Q93" s="50">
        <f t="shared" si="45"/>
        <v>0.6737967914438503</v>
      </c>
      <c r="R93" s="50">
        <f t="shared" si="45"/>
        <v>0.63529411764705879</v>
      </c>
      <c r="S93" s="50">
        <f t="shared" si="45"/>
        <v>0.50374331550802143</v>
      </c>
      <c r="T93" s="50">
        <f t="shared" si="45"/>
        <v>0.60320855614973257</v>
      </c>
      <c r="U93" s="50">
        <f t="shared" si="45"/>
        <v>0.61925133689839573</v>
      </c>
      <c r="V93" s="50">
        <f t="shared" si="45"/>
        <v>0.51016042780748661</v>
      </c>
      <c r="W93" s="50">
        <f t="shared" si="45"/>
        <v>0.51657754010695189</v>
      </c>
      <c r="X93" s="50">
        <f t="shared" si="45"/>
        <v>0.6304812834224599</v>
      </c>
      <c r="Y93" s="50">
        <f t="shared" si="45"/>
        <v>0.66737967914438501</v>
      </c>
      <c r="Z93" s="50">
        <f t="shared" si="45"/>
        <v>0.64812834224598925</v>
      </c>
      <c r="AA93" s="50">
        <f t="shared" si="45"/>
        <v>0.66417112299465242</v>
      </c>
      <c r="AB93" s="50">
        <f t="shared" si="45"/>
        <v>0.58395721925133692</v>
      </c>
      <c r="AC93" s="50">
        <f t="shared" si="45"/>
        <v>0</v>
      </c>
      <c r="AD93" s="50">
        <f t="shared" si="45"/>
        <v>0.53582887700534765</v>
      </c>
      <c r="AE93" s="50">
        <f t="shared" si="45"/>
        <v>0.69946524064171123</v>
      </c>
      <c r="AF93" s="50">
        <f t="shared" si="45"/>
        <v>0.67700534759358288</v>
      </c>
      <c r="AG93" s="50">
        <f t="shared" si="45"/>
        <v>0.70909090909090911</v>
      </c>
      <c r="AH93" s="50">
        <f t="shared" si="42"/>
        <v>0</v>
      </c>
      <c r="AI93" s="50">
        <f t="shared" si="42"/>
        <v>0</v>
      </c>
      <c r="AJ93" s="50">
        <f t="shared" si="42"/>
        <v>0</v>
      </c>
      <c r="AK93" s="50">
        <f t="shared" si="42"/>
        <v>0</v>
      </c>
      <c r="AL93" s="50">
        <f t="shared" si="42"/>
        <v>0</v>
      </c>
      <c r="AM93" s="51">
        <f t="shared" si="25"/>
        <v>0.70909090909090911</v>
      </c>
      <c r="AN93" s="51">
        <f t="shared" si="27"/>
        <v>0</v>
      </c>
    </row>
    <row r="94" spans="1:40">
      <c r="A94" s="12" t="s">
        <v>23</v>
      </c>
      <c r="B94" s="50">
        <f t="shared" si="42"/>
        <v>0</v>
      </c>
      <c r="C94" s="50">
        <f t="shared" si="42"/>
        <v>0</v>
      </c>
      <c r="D94" s="50">
        <f t="shared" ref="D94:AG94" si="46">($G$38*D24-D154)/$G$37</f>
        <v>0.5133689839572193</v>
      </c>
      <c r="E94" s="50">
        <f t="shared" si="46"/>
        <v>0.59679144385026739</v>
      </c>
      <c r="F94" s="50">
        <f t="shared" si="46"/>
        <v>0.60962566844919786</v>
      </c>
      <c r="G94" s="50">
        <f t="shared" si="46"/>
        <v>0.42673796791443852</v>
      </c>
      <c r="H94" s="50">
        <f t="shared" si="46"/>
        <v>0.53582887700534765</v>
      </c>
      <c r="I94" s="50">
        <f t="shared" si="46"/>
        <v>0.50053475935828873</v>
      </c>
      <c r="J94" s="50">
        <f t="shared" si="46"/>
        <v>0.62566844919786091</v>
      </c>
      <c r="K94" s="50">
        <f t="shared" si="46"/>
        <v>0.6304812834224599</v>
      </c>
      <c r="L94" s="50">
        <f t="shared" si="46"/>
        <v>0.61604278074866314</v>
      </c>
      <c r="M94" s="50">
        <f t="shared" si="46"/>
        <v>0.64171122994652408</v>
      </c>
      <c r="N94" s="50">
        <f t="shared" si="46"/>
        <v>0.67700534759358288</v>
      </c>
      <c r="O94" s="50">
        <f t="shared" si="46"/>
        <v>0.54224598930481283</v>
      </c>
      <c r="P94" s="50">
        <f t="shared" si="46"/>
        <v>0.52299465240641707</v>
      </c>
      <c r="Q94" s="50">
        <f t="shared" si="46"/>
        <v>0.64171122994652408</v>
      </c>
      <c r="R94" s="50">
        <f t="shared" si="46"/>
        <v>0.60320855614973257</v>
      </c>
      <c r="S94" s="50">
        <f t="shared" si="46"/>
        <v>0.5133689839572193</v>
      </c>
      <c r="T94" s="50">
        <f t="shared" si="46"/>
        <v>0.57433155080213905</v>
      </c>
      <c r="U94" s="50">
        <f t="shared" si="46"/>
        <v>0.61604278074866314</v>
      </c>
      <c r="V94" s="50">
        <f t="shared" si="46"/>
        <v>0.53262032085561495</v>
      </c>
      <c r="W94" s="50">
        <f t="shared" si="46"/>
        <v>0.51657754010695189</v>
      </c>
      <c r="X94" s="50">
        <f t="shared" si="46"/>
        <v>0.62887700534759361</v>
      </c>
      <c r="Y94" s="50">
        <f t="shared" si="46"/>
        <v>0.62566844919786091</v>
      </c>
      <c r="Z94" s="50">
        <f t="shared" si="46"/>
        <v>0.57754010695187163</v>
      </c>
      <c r="AA94" s="50">
        <f t="shared" si="46"/>
        <v>0.62566844919786091</v>
      </c>
      <c r="AB94" s="50">
        <f t="shared" si="46"/>
        <v>0.6</v>
      </c>
      <c r="AC94" s="50">
        <f t="shared" si="46"/>
        <v>8.0213903743315509E-2</v>
      </c>
      <c r="AD94" s="50">
        <f t="shared" si="46"/>
        <v>0.53262032085561495</v>
      </c>
      <c r="AE94" s="50">
        <f t="shared" si="46"/>
        <v>0.65454545454545454</v>
      </c>
      <c r="AF94" s="50">
        <f t="shared" si="46"/>
        <v>0.65454545454545454</v>
      </c>
      <c r="AG94" s="50">
        <f t="shared" si="46"/>
        <v>0.66096256684491983</v>
      </c>
      <c r="AH94" s="50">
        <f t="shared" si="42"/>
        <v>0</v>
      </c>
      <c r="AI94" s="50">
        <f t="shared" si="42"/>
        <v>0</v>
      </c>
      <c r="AJ94" s="50">
        <f t="shared" si="42"/>
        <v>0</v>
      </c>
      <c r="AK94" s="50">
        <f t="shared" si="42"/>
        <v>0</v>
      </c>
      <c r="AL94" s="50">
        <f t="shared" si="42"/>
        <v>0</v>
      </c>
      <c r="AM94" s="51">
        <f t="shared" si="25"/>
        <v>0.67700534759358288</v>
      </c>
      <c r="AN94" s="51">
        <f t="shared" si="27"/>
        <v>0</v>
      </c>
    </row>
    <row r="95" spans="1:40">
      <c r="A95" s="9" t="s">
        <v>24</v>
      </c>
      <c r="B95" s="50">
        <f t="shared" si="42"/>
        <v>0</v>
      </c>
      <c r="C95" s="50">
        <f t="shared" si="42"/>
        <v>0</v>
      </c>
      <c r="D95" s="50">
        <f t="shared" ref="D95:AG95" si="47">($G$38*D25-D155)/$G$37</f>
        <v>0.51978609625668448</v>
      </c>
      <c r="E95" s="50">
        <f t="shared" si="47"/>
        <v>0.61283422459893044</v>
      </c>
      <c r="F95" s="50">
        <f t="shared" si="47"/>
        <v>0.61604278074866314</v>
      </c>
      <c r="G95" s="50">
        <f t="shared" si="47"/>
        <v>0.5935828877005348</v>
      </c>
      <c r="H95" s="50">
        <f t="shared" si="47"/>
        <v>0.60320855614973257</v>
      </c>
      <c r="I95" s="50">
        <f t="shared" si="47"/>
        <v>0.53582887700534765</v>
      </c>
      <c r="J95" s="50">
        <f t="shared" si="47"/>
        <v>0.6320855614973262</v>
      </c>
      <c r="K95" s="50">
        <f t="shared" si="47"/>
        <v>0.62727272727272732</v>
      </c>
      <c r="L95" s="50">
        <f t="shared" si="47"/>
        <v>0.6</v>
      </c>
      <c r="M95" s="50">
        <f t="shared" si="47"/>
        <v>0.62245989304812832</v>
      </c>
      <c r="N95" s="50">
        <f t="shared" si="47"/>
        <v>0.66417112299465242</v>
      </c>
      <c r="O95" s="50">
        <f t="shared" si="47"/>
        <v>0.57112299465240646</v>
      </c>
      <c r="P95" s="50">
        <f t="shared" si="47"/>
        <v>0.58395721925133692</v>
      </c>
      <c r="Q95" s="50">
        <f t="shared" si="47"/>
        <v>0.62245989304812832</v>
      </c>
      <c r="R95" s="50">
        <f t="shared" si="47"/>
        <v>0.61283422459893044</v>
      </c>
      <c r="S95" s="50">
        <f t="shared" si="47"/>
        <v>0.60802139037433156</v>
      </c>
      <c r="T95" s="50">
        <f t="shared" si="47"/>
        <v>0.60962566844919786</v>
      </c>
      <c r="U95" s="50">
        <f t="shared" si="47"/>
        <v>0.61604278074866314</v>
      </c>
      <c r="V95" s="50">
        <f t="shared" si="47"/>
        <v>0.5935828877005348</v>
      </c>
      <c r="W95" s="50">
        <f t="shared" si="47"/>
        <v>0.53903743315508024</v>
      </c>
      <c r="X95" s="50">
        <f t="shared" si="47"/>
        <v>0.62887700534759361</v>
      </c>
      <c r="Y95" s="50">
        <f t="shared" si="47"/>
        <v>0.62887700534759361</v>
      </c>
      <c r="Z95" s="50">
        <f t="shared" si="47"/>
        <v>0.61925133689839573</v>
      </c>
      <c r="AA95" s="50">
        <f t="shared" si="47"/>
        <v>0.65133689839572195</v>
      </c>
      <c r="AB95" s="50">
        <f t="shared" si="47"/>
        <v>0.62887700534759361</v>
      </c>
      <c r="AC95" s="50">
        <f t="shared" si="47"/>
        <v>0.30802139037433157</v>
      </c>
      <c r="AD95" s="50">
        <f t="shared" si="47"/>
        <v>0.55828877005347599</v>
      </c>
      <c r="AE95" s="50">
        <f t="shared" si="47"/>
        <v>0.64812834224598925</v>
      </c>
      <c r="AF95" s="50">
        <f t="shared" si="47"/>
        <v>0.6320855614973262</v>
      </c>
      <c r="AG95" s="50">
        <f t="shared" si="47"/>
        <v>0.50695187165775402</v>
      </c>
      <c r="AH95" s="50">
        <f t="shared" si="42"/>
        <v>0</v>
      </c>
      <c r="AI95" s="50">
        <f t="shared" si="42"/>
        <v>0</v>
      </c>
      <c r="AJ95" s="50">
        <f t="shared" si="42"/>
        <v>0</v>
      </c>
      <c r="AK95" s="50">
        <f t="shared" si="42"/>
        <v>0</v>
      </c>
      <c r="AL95" s="50">
        <f t="shared" si="42"/>
        <v>0</v>
      </c>
      <c r="AM95" s="51">
        <f t="shared" si="25"/>
        <v>0.66417112299465242</v>
      </c>
      <c r="AN95" s="51">
        <f t="shared" si="27"/>
        <v>0</v>
      </c>
    </row>
    <row r="96" spans="1:40">
      <c r="A96" s="15">
        <v>0.83333333333333337</v>
      </c>
      <c r="B96" s="50">
        <f t="shared" si="42"/>
        <v>0</v>
      </c>
      <c r="C96" s="50">
        <f t="shared" si="42"/>
        <v>0</v>
      </c>
      <c r="D96" s="50">
        <f t="shared" ref="D96:AG96" si="48">($G$38*D26-D156)/$G$37</f>
        <v>0.6737967914438503</v>
      </c>
      <c r="E96" s="50">
        <f t="shared" si="48"/>
        <v>0.70909090909090911</v>
      </c>
      <c r="F96" s="50">
        <f t="shared" si="48"/>
        <v>0.69946524064171123</v>
      </c>
      <c r="G96" s="50">
        <f t="shared" si="48"/>
        <v>0.69625668449197864</v>
      </c>
      <c r="H96" s="50">
        <f t="shared" si="48"/>
        <v>0.68021390374331547</v>
      </c>
      <c r="I96" s="50">
        <f t="shared" si="48"/>
        <v>0.65133689839572195</v>
      </c>
      <c r="J96" s="50">
        <f t="shared" si="48"/>
        <v>0.71871657754010698</v>
      </c>
      <c r="K96" s="50">
        <f t="shared" si="48"/>
        <v>0.68983957219251335</v>
      </c>
      <c r="L96" s="50">
        <f t="shared" si="48"/>
        <v>0.65133689839572195</v>
      </c>
      <c r="M96" s="50">
        <f t="shared" si="48"/>
        <v>0.71550802139037428</v>
      </c>
      <c r="N96" s="50">
        <f t="shared" si="48"/>
        <v>0.69946524064171123</v>
      </c>
      <c r="O96" s="50">
        <f t="shared" si="48"/>
        <v>0.70909090909090911</v>
      </c>
      <c r="P96" s="50">
        <f t="shared" si="48"/>
        <v>0.65454545454545454</v>
      </c>
      <c r="Q96" s="50">
        <f t="shared" si="48"/>
        <v>0.69304812834224594</v>
      </c>
      <c r="R96" s="50">
        <f t="shared" si="48"/>
        <v>0.70909090909090911</v>
      </c>
      <c r="S96" s="50">
        <f t="shared" si="48"/>
        <v>0.68021390374331547</v>
      </c>
      <c r="T96" s="50">
        <f t="shared" si="48"/>
        <v>0.72834224598930486</v>
      </c>
      <c r="U96" s="50">
        <f t="shared" si="48"/>
        <v>0.68983957219251335</v>
      </c>
      <c r="V96" s="50">
        <f t="shared" si="48"/>
        <v>0.67700534759358288</v>
      </c>
      <c r="W96" s="50">
        <f t="shared" si="48"/>
        <v>0.65454545454545454</v>
      </c>
      <c r="X96" s="50">
        <f t="shared" si="48"/>
        <v>0.72834224598930486</v>
      </c>
      <c r="Y96" s="50">
        <f t="shared" si="48"/>
        <v>0.70588235294117652</v>
      </c>
      <c r="Z96" s="50">
        <f t="shared" si="48"/>
        <v>0.69946524064171123</v>
      </c>
      <c r="AA96" s="50">
        <f t="shared" si="48"/>
        <v>0.69946524064171123</v>
      </c>
      <c r="AB96" s="50">
        <f t="shared" si="48"/>
        <v>0.68021390374331547</v>
      </c>
      <c r="AC96" s="50">
        <f t="shared" si="48"/>
        <v>0.66417112299465242</v>
      </c>
      <c r="AD96" s="50">
        <f t="shared" si="48"/>
        <v>0.64491978609625666</v>
      </c>
      <c r="AE96" s="50">
        <f t="shared" si="48"/>
        <v>0.73155080213903745</v>
      </c>
      <c r="AF96" s="50">
        <f t="shared" si="48"/>
        <v>0.54545454545454541</v>
      </c>
      <c r="AG96" s="50">
        <f t="shared" si="48"/>
        <v>0.60320855614973257</v>
      </c>
      <c r="AH96" s="50">
        <f t="shared" si="42"/>
        <v>0</v>
      </c>
      <c r="AI96" s="50">
        <f t="shared" si="42"/>
        <v>0</v>
      </c>
      <c r="AJ96" s="50">
        <f t="shared" si="42"/>
        <v>0</v>
      </c>
      <c r="AK96" s="50">
        <f t="shared" si="42"/>
        <v>0</v>
      </c>
      <c r="AL96" s="50">
        <f t="shared" si="42"/>
        <v>0</v>
      </c>
      <c r="AM96" s="51">
        <f t="shared" si="25"/>
        <v>0.73155080213903745</v>
      </c>
      <c r="AN96" s="51">
        <f t="shared" si="27"/>
        <v>0</v>
      </c>
    </row>
    <row r="97" spans="1:44">
      <c r="A97" s="15">
        <v>0.875</v>
      </c>
      <c r="B97" s="50">
        <f t="shared" si="42"/>
        <v>0</v>
      </c>
      <c r="C97" s="50">
        <f t="shared" si="42"/>
        <v>0</v>
      </c>
      <c r="D97" s="50">
        <f t="shared" ref="D97:AG97" si="49">($G$38*D27-D157)/$G$37</f>
        <v>0.65775401069518713</v>
      </c>
      <c r="E97" s="50">
        <f t="shared" si="49"/>
        <v>0.68342245989304817</v>
      </c>
      <c r="F97" s="50">
        <f t="shared" si="49"/>
        <v>0.68021390374331547</v>
      </c>
      <c r="G97" s="50">
        <f t="shared" si="49"/>
        <v>0.69304812834224594</v>
      </c>
      <c r="H97" s="50">
        <f t="shared" si="49"/>
        <v>0.6737967914438503</v>
      </c>
      <c r="I97" s="50">
        <f t="shared" si="49"/>
        <v>0.65133689839572195</v>
      </c>
      <c r="J97" s="50">
        <f t="shared" si="49"/>
        <v>0.69625668449197864</v>
      </c>
      <c r="K97" s="50">
        <f t="shared" si="49"/>
        <v>0.67540106951871659</v>
      </c>
      <c r="L97" s="50">
        <f t="shared" si="49"/>
        <v>0.6737967914438503</v>
      </c>
      <c r="M97" s="50">
        <f t="shared" si="49"/>
        <v>0.69625668449197864</v>
      </c>
      <c r="N97" s="50">
        <f t="shared" si="49"/>
        <v>0.6737967914438503</v>
      </c>
      <c r="O97" s="50">
        <f t="shared" si="49"/>
        <v>0.67700534759358288</v>
      </c>
      <c r="P97" s="50">
        <f t="shared" si="49"/>
        <v>0.64812834224598925</v>
      </c>
      <c r="Q97" s="50">
        <f t="shared" si="49"/>
        <v>0.69304812834224594</v>
      </c>
      <c r="R97" s="50">
        <f t="shared" si="49"/>
        <v>0.68021390374331547</v>
      </c>
      <c r="S97" s="50">
        <f t="shared" si="49"/>
        <v>0.6705882352941176</v>
      </c>
      <c r="T97" s="50">
        <f t="shared" si="49"/>
        <v>0.71871657754010698</v>
      </c>
      <c r="U97" s="50">
        <f t="shared" si="49"/>
        <v>0.6737967914438503</v>
      </c>
      <c r="V97" s="50">
        <f t="shared" si="49"/>
        <v>0.6705882352941176</v>
      </c>
      <c r="W97" s="50">
        <f t="shared" si="49"/>
        <v>0.65454545454545454</v>
      </c>
      <c r="X97" s="50">
        <f t="shared" si="49"/>
        <v>0.69625668449197864</v>
      </c>
      <c r="Y97" s="50">
        <f t="shared" si="49"/>
        <v>0.67700534759358288</v>
      </c>
      <c r="Z97" s="50">
        <f t="shared" si="49"/>
        <v>0.68342245989304817</v>
      </c>
      <c r="AA97" s="50">
        <f t="shared" si="49"/>
        <v>0.68983957219251335</v>
      </c>
      <c r="AB97" s="50">
        <f t="shared" si="49"/>
        <v>0.67700534759358288</v>
      </c>
      <c r="AC97" s="50">
        <f t="shared" si="49"/>
        <v>0.68342245989304817</v>
      </c>
      <c r="AD97" s="50">
        <f t="shared" si="49"/>
        <v>0.65133689839572195</v>
      </c>
      <c r="AE97" s="50">
        <f t="shared" si="49"/>
        <v>0.4748663101604278</v>
      </c>
      <c r="AF97" s="50">
        <f t="shared" si="49"/>
        <v>0.5935828877005348</v>
      </c>
      <c r="AG97" s="50">
        <f t="shared" si="49"/>
        <v>0.71871657754010698</v>
      </c>
      <c r="AH97" s="50">
        <f t="shared" si="42"/>
        <v>0</v>
      </c>
      <c r="AI97" s="50">
        <f t="shared" ref="AI97:AL97" si="50">($G$38*AI27)/$G$37</f>
        <v>0</v>
      </c>
      <c r="AJ97" s="50">
        <f t="shared" si="50"/>
        <v>0</v>
      </c>
      <c r="AK97" s="50">
        <f t="shared" si="50"/>
        <v>0</v>
      </c>
      <c r="AL97" s="50">
        <f t="shared" si="50"/>
        <v>0</v>
      </c>
      <c r="AM97" s="51">
        <f t="shared" si="25"/>
        <v>0.71871657754010698</v>
      </c>
      <c r="AN97" s="51">
        <f t="shared" si="27"/>
        <v>0</v>
      </c>
    </row>
    <row r="98" spans="1:44">
      <c r="A98" s="13" t="s">
        <v>25</v>
      </c>
      <c r="B98" s="50">
        <f t="shared" ref="B98:AL100" si="51">($G$38*B28)/$G$37</f>
        <v>0</v>
      </c>
      <c r="C98" s="50">
        <f t="shared" si="51"/>
        <v>0</v>
      </c>
      <c r="D98" s="50">
        <f t="shared" ref="D98:AG98" si="52">($G$38*D28-D158)/$G$37</f>
        <v>0.63529411764705879</v>
      </c>
      <c r="E98" s="50">
        <f t="shared" si="52"/>
        <v>0.61925133689839573</v>
      </c>
      <c r="F98" s="50">
        <f t="shared" si="52"/>
        <v>0.63529411764705879</v>
      </c>
      <c r="G98" s="50">
        <f t="shared" si="52"/>
        <v>0.63850267379679149</v>
      </c>
      <c r="H98" s="50">
        <f t="shared" si="52"/>
        <v>0.63529411764705879</v>
      </c>
      <c r="I98" s="50">
        <f t="shared" si="52"/>
        <v>0.62566844919786091</v>
      </c>
      <c r="J98" s="50">
        <f t="shared" si="52"/>
        <v>0.66417112299465242</v>
      </c>
      <c r="K98" s="50">
        <f t="shared" si="52"/>
        <v>0.6304812834224599</v>
      </c>
      <c r="L98" s="50">
        <f t="shared" si="52"/>
        <v>0.64812834224598925</v>
      </c>
      <c r="M98" s="50">
        <f t="shared" si="52"/>
        <v>0.66417112299465242</v>
      </c>
      <c r="N98" s="50">
        <f t="shared" si="52"/>
        <v>0.65775401069518713</v>
      </c>
      <c r="O98" s="50">
        <f t="shared" si="52"/>
        <v>0.63850267379679149</v>
      </c>
      <c r="P98" s="50">
        <f t="shared" si="52"/>
        <v>0.62566844919786091</v>
      </c>
      <c r="Q98" s="50">
        <f t="shared" si="52"/>
        <v>0.64491978609625666</v>
      </c>
      <c r="R98" s="50">
        <f t="shared" si="52"/>
        <v>0.63850267379679149</v>
      </c>
      <c r="S98" s="50">
        <f t="shared" si="52"/>
        <v>0.64171122994652408</v>
      </c>
      <c r="T98" s="50">
        <f t="shared" si="52"/>
        <v>0.6705882352941176</v>
      </c>
      <c r="U98" s="50">
        <f t="shared" si="52"/>
        <v>0.63850267379679149</v>
      </c>
      <c r="V98" s="50">
        <f t="shared" si="52"/>
        <v>0.63850267379679149</v>
      </c>
      <c r="W98" s="50">
        <f t="shared" si="52"/>
        <v>0.62566844919786091</v>
      </c>
      <c r="X98" s="50">
        <f t="shared" si="52"/>
        <v>0.67700534759358288</v>
      </c>
      <c r="Y98" s="50">
        <f t="shared" si="52"/>
        <v>0.63529411764705879</v>
      </c>
      <c r="Z98" s="50">
        <f t="shared" si="52"/>
        <v>0.67700534759358288</v>
      </c>
      <c r="AA98" s="50">
        <f t="shared" si="52"/>
        <v>0.64491978609625666</v>
      </c>
      <c r="AB98" s="50">
        <f t="shared" si="52"/>
        <v>0.62887700534759361</v>
      </c>
      <c r="AC98" s="50">
        <f t="shared" si="52"/>
        <v>0.64491978609625666</v>
      </c>
      <c r="AD98" s="50">
        <f t="shared" si="52"/>
        <v>0.62566844919786091</v>
      </c>
      <c r="AE98" s="50">
        <f t="shared" si="52"/>
        <v>0.58395721925133692</v>
      </c>
      <c r="AF98" s="50">
        <f t="shared" si="52"/>
        <v>0.64171122994652408</v>
      </c>
      <c r="AG98" s="50">
        <f t="shared" si="52"/>
        <v>0.6737967914438503</v>
      </c>
      <c r="AH98" s="50">
        <f t="shared" si="51"/>
        <v>0</v>
      </c>
      <c r="AI98" s="50">
        <f t="shared" si="51"/>
        <v>0</v>
      </c>
      <c r="AJ98" s="50">
        <f t="shared" si="51"/>
        <v>0</v>
      </c>
      <c r="AK98" s="50">
        <f t="shared" si="51"/>
        <v>0</v>
      </c>
      <c r="AL98" s="50">
        <f t="shared" si="51"/>
        <v>0</v>
      </c>
      <c r="AM98" s="51">
        <f t="shared" si="25"/>
        <v>0.67700534759358288</v>
      </c>
      <c r="AN98" s="51">
        <f t="shared" si="27"/>
        <v>0</v>
      </c>
    </row>
    <row r="99" spans="1:44">
      <c r="A99" s="15">
        <v>0.95833333333333337</v>
      </c>
      <c r="B99" s="50">
        <f t="shared" si="51"/>
        <v>0</v>
      </c>
      <c r="C99" s="50">
        <f t="shared" si="51"/>
        <v>0</v>
      </c>
      <c r="D99" s="50">
        <f t="shared" ref="D99:AG99" si="53">($G$38*D29-D159)/$G$37</f>
        <v>0.58074866310160422</v>
      </c>
      <c r="E99" s="50">
        <f t="shared" si="53"/>
        <v>0.6</v>
      </c>
      <c r="F99" s="50">
        <f t="shared" si="53"/>
        <v>0.55508021390374329</v>
      </c>
      <c r="G99" s="50">
        <f t="shared" si="53"/>
        <v>0.55508021390374329</v>
      </c>
      <c r="H99" s="50">
        <f t="shared" si="53"/>
        <v>0.54866310160427811</v>
      </c>
      <c r="I99" s="50">
        <f t="shared" si="53"/>
        <v>0.55508021390374329</v>
      </c>
      <c r="J99" s="50">
        <f t="shared" si="53"/>
        <v>0.52299465240641707</v>
      </c>
      <c r="K99" s="50">
        <f t="shared" si="53"/>
        <v>0.56470588235294117</v>
      </c>
      <c r="L99" s="50">
        <f t="shared" si="53"/>
        <v>0.56791443850267376</v>
      </c>
      <c r="M99" s="50">
        <f t="shared" si="53"/>
        <v>0.5935828877005348</v>
      </c>
      <c r="N99" s="50">
        <f t="shared" si="53"/>
        <v>0.60320855614973257</v>
      </c>
      <c r="O99" s="50">
        <f t="shared" si="53"/>
        <v>0.56791443850267376</v>
      </c>
      <c r="P99" s="50">
        <f t="shared" si="53"/>
        <v>0.56149732620320858</v>
      </c>
      <c r="Q99" s="50">
        <f t="shared" si="53"/>
        <v>0.56470588235294117</v>
      </c>
      <c r="R99" s="50">
        <f t="shared" si="53"/>
        <v>0.56470588235294117</v>
      </c>
      <c r="S99" s="50">
        <f t="shared" si="53"/>
        <v>0.6</v>
      </c>
      <c r="T99" s="50">
        <f t="shared" si="53"/>
        <v>0.54866310160427811</v>
      </c>
      <c r="U99" s="50">
        <f t="shared" si="53"/>
        <v>0.5935828877005348</v>
      </c>
      <c r="V99" s="50">
        <f t="shared" si="53"/>
        <v>0.56791443850267376</v>
      </c>
      <c r="W99" s="50">
        <f t="shared" si="53"/>
        <v>0.55508021390374329</v>
      </c>
      <c r="X99" s="50">
        <f t="shared" si="53"/>
        <v>0.6</v>
      </c>
      <c r="Y99" s="50">
        <f t="shared" si="53"/>
        <v>0.56149732620320858</v>
      </c>
      <c r="Z99" s="50">
        <f t="shared" si="53"/>
        <v>0.56149732620320858</v>
      </c>
      <c r="AA99" s="50">
        <f t="shared" si="53"/>
        <v>0.5903743315508021</v>
      </c>
      <c r="AB99" s="50">
        <f t="shared" si="53"/>
        <v>0.57433155080213905</v>
      </c>
      <c r="AC99" s="50">
        <f t="shared" si="53"/>
        <v>0.58395721925133692</v>
      </c>
      <c r="AD99" s="50">
        <f t="shared" si="53"/>
        <v>0.5935828877005348</v>
      </c>
      <c r="AE99" s="50">
        <f t="shared" si="53"/>
        <v>0.57112299465240646</v>
      </c>
      <c r="AF99" s="50">
        <f t="shared" si="53"/>
        <v>0.56149732620320858</v>
      </c>
      <c r="AG99" s="50">
        <f t="shared" si="53"/>
        <v>0.61283422459893044</v>
      </c>
      <c r="AH99" s="50">
        <f t="shared" si="51"/>
        <v>0</v>
      </c>
      <c r="AI99" s="50">
        <f t="shared" si="51"/>
        <v>0</v>
      </c>
      <c r="AJ99" s="50">
        <f t="shared" si="51"/>
        <v>0</v>
      </c>
      <c r="AK99" s="50">
        <f t="shared" si="51"/>
        <v>0</v>
      </c>
      <c r="AL99" s="50">
        <f t="shared" si="51"/>
        <v>0</v>
      </c>
      <c r="AM99" s="51">
        <f t="shared" si="25"/>
        <v>0.61283422459893044</v>
      </c>
      <c r="AN99" s="51">
        <f t="shared" si="27"/>
        <v>0</v>
      </c>
    </row>
    <row r="100" spans="1:44">
      <c r="A100" s="9" t="s">
        <v>26</v>
      </c>
      <c r="B100" s="50">
        <f t="shared" si="51"/>
        <v>0</v>
      </c>
      <c r="C100" s="50">
        <f t="shared" si="51"/>
        <v>0</v>
      </c>
      <c r="D100" s="50">
        <f t="shared" ref="D100:AG100" si="54">($G$38*D30-D160)/$G$37</f>
        <v>0.48770053475935826</v>
      </c>
      <c r="E100" s="50">
        <f t="shared" si="54"/>
        <v>0.50695187165775402</v>
      </c>
      <c r="F100" s="50">
        <f t="shared" si="54"/>
        <v>0.57112299465240646</v>
      </c>
      <c r="G100" s="50">
        <f t="shared" si="54"/>
        <v>0.51016042780748661</v>
      </c>
      <c r="H100" s="50">
        <f t="shared" si="54"/>
        <v>0.52620320855614977</v>
      </c>
      <c r="I100" s="50">
        <f t="shared" si="54"/>
        <v>0.50374331550802143</v>
      </c>
      <c r="J100" s="50">
        <f t="shared" si="54"/>
        <v>0.49090909090909091</v>
      </c>
      <c r="K100" s="50">
        <f t="shared" si="54"/>
        <v>0.52299465240641707</v>
      </c>
      <c r="L100" s="50">
        <f t="shared" si="54"/>
        <v>0.50695187165775402</v>
      </c>
      <c r="M100" s="50">
        <f t="shared" si="54"/>
        <v>0.48128342245989303</v>
      </c>
      <c r="N100" s="50">
        <f t="shared" si="54"/>
        <v>0.53903743315508024</v>
      </c>
      <c r="O100" s="50">
        <f t="shared" si="54"/>
        <v>0.52299465240641707</v>
      </c>
      <c r="P100" s="50">
        <f t="shared" si="54"/>
        <v>0.5133689839572193</v>
      </c>
      <c r="Q100" s="50">
        <f t="shared" si="54"/>
        <v>0.50695187165775402</v>
      </c>
      <c r="R100" s="50">
        <f t="shared" si="54"/>
        <v>0.54224598930481283</v>
      </c>
      <c r="S100" s="50">
        <f t="shared" si="54"/>
        <v>0.48770053475935826</v>
      </c>
      <c r="T100" s="50">
        <f t="shared" si="54"/>
        <v>0.48770053475935826</v>
      </c>
      <c r="U100" s="50">
        <f t="shared" si="54"/>
        <v>0.47165775401069521</v>
      </c>
      <c r="V100" s="50">
        <f t="shared" si="54"/>
        <v>0.4556149732620321</v>
      </c>
      <c r="W100" s="50">
        <f t="shared" si="54"/>
        <v>0.49732620320855614</v>
      </c>
      <c r="X100" s="50">
        <f t="shared" si="54"/>
        <v>0.52299465240641707</v>
      </c>
      <c r="Y100" s="50">
        <f t="shared" si="54"/>
        <v>0.51016042780748661</v>
      </c>
      <c r="Z100" s="50">
        <f t="shared" si="54"/>
        <v>0.50374331550802143</v>
      </c>
      <c r="AA100" s="50">
        <f t="shared" si="54"/>
        <v>0.51978609625668448</v>
      </c>
      <c r="AB100" s="50">
        <f t="shared" si="54"/>
        <v>0.50695187165775402</v>
      </c>
      <c r="AC100" s="50">
        <f t="shared" si="54"/>
        <v>0.52941176470588236</v>
      </c>
      <c r="AD100" s="50">
        <f t="shared" si="54"/>
        <v>0.50374331550802143</v>
      </c>
      <c r="AE100" s="50">
        <f t="shared" si="54"/>
        <v>0.5133689839572193</v>
      </c>
      <c r="AF100" s="50">
        <f t="shared" si="54"/>
        <v>0.50053475935828873</v>
      </c>
      <c r="AG100" s="50">
        <f t="shared" si="54"/>
        <v>0.5518716577540107</v>
      </c>
      <c r="AH100" s="50">
        <f t="shared" si="51"/>
        <v>0</v>
      </c>
      <c r="AI100" s="50">
        <f t="shared" si="51"/>
        <v>0</v>
      </c>
      <c r="AJ100" s="50">
        <f t="shared" si="51"/>
        <v>0</v>
      </c>
      <c r="AK100" s="50">
        <f t="shared" si="51"/>
        <v>0</v>
      </c>
      <c r="AL100" s="50">
        <f t="shared" si="51"/>
        <v>0</v>
      </c>
      <c r="AM100" s="51">
        <f t="shared" si="25"/>
        <v>0.57112299465240646</v>
      </c>
      <c r="AN100" s="51">
        <f t="shared" si="27"/>
        <v>0</v>
      </c>
    </row>
    <row r="103" spans="1:44">
      <c r="A103" s="26" t="s">
        <v>47</v>
      </c>
      <c r="C103" s="30"/>
      <c r="E103" s="41"/>
      <c r="F103" s="26"/>
      <c r="G103" s="38"/>
      <c r="H103" s="38"/>
      <c r="I103" s="38"/>
      <c r="J103" s="38"/>
      <c r="K103" s="38"/>
      <c r="L103" s="38"/>
      <c r="M103" s="38"/>
      <c r="N103" s="39"/>
      <c r="O103" s="39"/>
      <c r="P103" s="40"/>
      <c r="Q103" s="38"/>
      <c r="R103" s="28"/>
    </row>
    <row r="104" spans="1:44">
      <c r="A104" s="287" t="s">
        <v>2</v>
      </c>
      <c r="B104" s="4">
        <f>+B$4</f>
        <v>1</v>
      </c>
      <c r="C104" s="4">
        <f t="shared" ref="C104:AL104" si="55">+C$4</f>
        <v>2</v>
      </c>
      <c r="D104" s="4">
        <f t="shared" si="55"/>
        <v>1</v>
      </c>
      <c r="E104" s="4">
        <f t="shared" si="55"/>
        <v>2</v>
      </c>
      <c r="F104" s="4">
        <f t="shared" si="55"/>
        <v>3</v>
      </c>
      <c r="G104" s="4">
        <f t="shared" si="55"/>
        <v>4</v>
      </c>
      <c r="H104" s="4">
        <f t="shared" si="55"/>
        <v>5</v>
      </c>
      <c r="I104" s="4">
        <f t="shared" si="55"/>
        <v>6</v>
      </c>
      <c r="J104" s="4">
        <f t="shared" si="55"/>
        <v>7</v>
      </c>
      <c r="K104" s="4">
        <f t="shared" si="55"/>
        <v>8</v>
      </c>
      <c r="L104" s="4">
        <f t="shared" si="55"/>
        <v>9</v>
      </c>
      <c r="M104" s="4">
        <f t="shared" si="55"/>
        <v>10</v>
      </c>
      <c r="N104" s="4">
        <f t="shared" si="55"/>
        <v>11</v>
      </c>
      <c r="O104" s="4">
        <f t="shared" si="55"/>
        <v>12</v>
      </c>
      <c r="P104" s="4">
        <f t="shared" si="55"/>
        <v>13</v>
      </c>
      <c r="Q104" s="4">
        <f t="shared" si="55"/>
        <v>14</v>
      </c>
      <c r="R104" s="4">
        <f t="shared" si="55"/>
        <v>15</v>
      </c>
      <c r="S104" s="4">
        <f t="shared" si="55"/>
        <v>16</v>
      </c>
      <c r="T104" s="4">
        <f t="shared" si="55"/>
        <v>17</v>
      </c>
      <c r="U104" s="4">
        <f t="shared" si="55"/>
        <v>18</v>
      </c>
      <c r="V104" s="4">
        <f t="shared" si="55"/>
        <v>19</v>
      </c>
      <c r="W104" s="4">
        <f t="shared" si="55"/>
        <v>20</v>
      </c>
      <c r="X104" s="4">
        <f t="shared" si="55"/>
        <v>21</v>
      </c>
      <c r="Y104" s="4">
        <f t="shared" si="55"/>
        <v>22</v>
      </c>
      <c r="Z104" s="4">
        <f t="shared" si="55"/>
        <v>23</v>
      </c>
      <c r="AA104" s="4">
        <f t="shared" si="55"/>
        <v>24</v>
      </c>
      <c r="AB104" s="4">
        <f t="shared" si="55"/>
        <v>25</v>
      </c>
      <c r="AC104" s="4">
        <f t="shared" si="55"/>
        <v>26</v>
      </c>
      <c r="AD104" s="4">
        <f t="shared" si="55"/>
        <v>27</v>
      </c>
      <c r="AE104" s="4">
        <f t="shared" si="55"/>
        <v>28</v>
      </c>
      <c r="AF104" s="4">
        <f t="shared" si="55"/>
        <v>29</v>
      </c>
      <c r="AG104" s="4">
        <f t="shared" si="55"/>
        <v>30</v>
      </c>
      <c r="AH104" s="4">
        <f t="shared" si="55"/>
        <v>31</v>
      </c>
      <c r="AI104" s="4">
        <f t="shared" si="55"/>
        <v>32</v>
      </c>
      <c r="AJ104" s="4">
        <f t="shared" si="55"/>
        <v>33</v>
      </c>
      <c r="AK104" s="4">
        <f t="shared" si="55"/>
        <v>34</v>
      </c>
      <c r="AL104" s="4">
        <f t="shared" si="55"/>
        <v>35</v>
      </c>
      <c r="AM104" s="42" t="s">
        <v>3</v>
      </c>
      <c r="AN104" s="5" t="s">
        <v>4</v>
      </c>
    </row>
    <row r="105" spans="1:44" s="6" customFormat="1" ht="11.25" customHeight="1">
      <c r="A105" s="288"/>
      <c r="B105" s="7">
        <f>B$5</f>
        <v>40664</v>
      </c>
      <c r="C105" s="7">
        <f t="shared" ref="C105:AL105" si="56">C$5</f>
        <v>40665</v>
      </c>
      <c r="D105" s="7">
        <f t="shared" si="56"/>
        <v>40330</v>
      </c>
      <c r="E105" s="7">
        <f t="shared" si="56"/>
        <v>40331</v>
      </c>
      <c r="F105" s="7">
        <f t="shared" si="56"/>
        <v>40332</v>
      </c>
      <c r="G105" s="7">
        <f t="shared" si="56"/>
        <v>40333</v>
      </c>
      <c r="H105" s="7">
        <f t="shared" si="56"/>
        <v>40334</v>
      </c>
      <c r="I105" s="7">
        <f t="shared" si="56"/>
        <v>40335</v>
      </c>
      <c r="J105" s="7">
        <f t="shared" si="56"/>
        <v>40336</v>
      </c>
      <c r="K105" s="7">
        <f t="shared" si="56"/>
        <v>40337</v>
      </c>
      <c r="L105" s="7">
        <f t="shared" si="56"/>
        <v>40338</v>
      </c>
      <c r="M105" s="7">
        <f t="shared" si="56"/>
        <v>40339</v>
      </c>
      <c r="N105" s="7">
        <f t="shared" si="56"/>
        <v>40340</v>
      </c>
      <c r="O105" s="7">
        <f t="shared" si="56"/>
        <v>40341</v>
      </c>
      <c r="P105" s="7">
        <f t="shared" si="56"/>
        <v>40342</v>
      </c>
      <c r="Q105" s="7">
        <f t="shared" si="56"/>
        <v>40343</v>
      </c>
      <c r="R105" s="7">
        <f t="shared" si="56"/>
        <v>40344</v>
      </c>
      <c r="S105" s="7">
        <f t="shared" si="56"/>
        <v>40345</v>
      </c>
      <c r="T105" s="7">
        <f t="shared" si="56"/>
        <v>40346</v>
      </c>
      <c r="U105" s="7">
        <f t="shared" si="56"/>
        <v>40347</v>
      </c>
      <c r="V105" s="7">
        <f t="shared" si="56"/>
        <v>40348</v>
      </c>
      <c r="W105" s="7">
        <f t="shared" si="56"/>
        <v>40349</v>
      </c>
      <c r="X105" s="7">
        <f t="shared" si="56"/>
        <v>40350</v>
      </c>
      <c r="Y105" s="7">
        <f t="shared" si="56"/>
        <v>40351</v>
      </c>
      <c r="Z105" s="7">
        <f t="shared" si="56"/>
        <v>40352</v>
      </c>
      <c r="AA105" s="7">
        <f t="shared" si="56"/>
        <v>40353</v>
      </c>
      <c r="AB105" s="7">
        <f t="shared" si="56"/>
        <v>40354</v>
      </c>
      <c r="AC105" s="7">
        <f t="shared" si="56"/>
        <v>40355</v>
      </c>
      <c r="AD105" s="7">
        <f t="shared" si="56"/>
        <v>40356</v>
      </c>
      <c r="AE105" s="7">
        <f t="shared" si="56"/>
        <v>40357</v>
      </c>
      <c r="AF105" s="7">
        <f t="shared" si="56"/>
        <v>40358</v>
      </c>
      <c r="AG105" s="43">
        <f t="shared" si="56"/>
        <v>40359</v>
      </c>
      <c r="AH105" s="43">
        <f t="shared" si="56"/>
        <v>40360</v>
      </c>
      <c r="AI105" s="43">
        <f t="shared" si="56"/>
        <v>40361</v>
      </c>
      <c r="AJ105" s="43">
        <f t="shared" si="56"/>
        <v>40362</v>
      </c>
      <c r="AK105" s="43">
        <f t="shared" si="56"/>
        <v>40363</v>
      </c>
      <c r="AL105" s="43">
        <f t="shared" si="56"/>
        <v>40364</v>
      </c>
      <c r="AM105" s="42"/>
      <c r="AN105" s="8"/>
    </row>
    <row r="106" spans="1:44">
      <c r="A106" s="289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4"/>
      <c r="AH106" s="44"/>
      <c r="AI106" s="44"/>
      <c r="AJ106" s="44"/>
      <c r="AK106" s="44"/>
      <c r="AL106" s="44"/>
      <c r="AM106" s="45" t="s">
        <v>8</v>
      </c>
      <c r="AN106" s="5" t="s">
        <v>8</v>
      </c>
    </row>
    <row r="107" spans="1:44">
      <c r="A107" s="9" t="s">
        <v>9</v>
      </c>
      <c r="B107" s="52">
        <f t="shared" ref="B107:AL113" si="57">$G$38*B7</f>
        <v>0</v>
      </c>
      <c r="C107" s="52">
        <f t="shared" si="57"/>
        <v>0</v>
      </c>
      <c r="D107" s="52">
        <f>$G$38*D7-D137</f>
        <v>4380</v>
      </c>
      <c r="E107" s="52">
        <f t="shared" ref="E107:AG107" si="58">$G$38*E7-E137</f>
        <v>4290</v>
      </c>
      <c r="F107" s="52">
        <f t="shared" si="58"/>
        <v>4500</v>
      </c>
      <c r="G107" s="52">
        <f t="shared" si="58"/>
        <v>4380</v>
      </c>
      <c r="H107" s="52">
        <f t="shared" si="58"/>
        <v>4500</v>
      </c>
      <c r="I107" s="52">
        <f t="shared" si="58"/>
        <v>4500</v>
      </c>
      <c r="J107" s="52">
        <f t="shared" si="58"/>
        <v>4410</v>
      </c>
      <c r="K107" s="52">
        <f t="shared" si="58"/>
        <v>4350</v>
      </c>
      <c r="L107" s="52">
        <f t="shared" si="58"/>
        <v>4350</v>
      </c>
      <c r="M107" s="52">
        <f t="shared" si="58"/>
        <v>4410</v>
      </c>
      <c r="N107" s="52">
        <f t="shared" si="58"/>
        <v>4200</v>
      </c>
      <c r="O107" s="52">
        <f t="shared" si="58"/>
        <v>4650</v>
      </c>
      <c r="P107" s="52">
        <f t="shared" si="58"/>
        <v>4590</v>
      </c>
      <c r="Q107" s="52">
        <f t="shared" si="58"/>
        <v>4680</v>
      </c>
      <c r="R107" s="52">
        <f t="shared" si="58"/>
        <v>4380</v>
      </c>
      <c r="S107" s="52">
        <f t="shared" si="58"/>
        <v>4350</v>
      </c>
      <c r="T107" s="52">
        <f t="shared" si="58"/>
        <v>4320</v>
      </c>
      <c r="U107" s="52">
        <f t="shared" si="58"/>
        <v>4230</v>
      </c>
      <c r="V107" s="52">
        <f t="shared" si="58"/>
        <v>4500</v>
      </c>
      <c r="W107" s="52">
        <f t="shared" si="58"/>
        <v>4470</v>
      </c>
      <c r="X107" s="52">
        <f t="shared" si="58"/>
        <v>4350</v>
      </c>
      <c r="Y107" s="52">
        <f t="shared" si="58"/>
        <v>4500</v>
      </c>
      <c r="Z107" s="52">
        <f t="shared" si="58"/>
        <v>3930</v>
      </c>
      <c r="AA107" s="52">
        <f t="shared" si="58"/>
        <v>4320</v>
      </c>
      <c r="AB107" s="52">
        <f t="shared" si="58"/>
        <v>4410</v>
      </c>
      <c r="AC107" s="52">
        <f t="shared" si="58"/>
        <v>4470</v>
      </c>
      <c r="AD107" s="52">
        <f t="shared" si="58"/>
        <v>4650</v>
      </c>
      <c r="AE107" s="52">
        <f t="shared" si="58"/>
        <v>4440</v>
      </c>
      <c r="AF107" s="52">
        <f t="shared" si="58"/>
        <v>4350</v>
      </c>
      <c r="AG107" s="52">
        <f t="shared" si="58"/>
        <v>4470</v>
      </c>
      <c r="AH107" s="52">
        <f t="shared" si="57"/>
        <v>0</v>
      </c>
      <c r="AI107" s="52">
        <f t="shared" si="57"/>
        <v>0</v>
      </c>
      <c r="AJ107" s="52">
        <f t="shared" si="57"/>
        <v>0</v>
      </c>
      <c r="AK107" s="52">
        <f t="shared" si="57"/>
        <v>0</v>
      </c>
      <c r="AL107" s="52">
        <f t="shared" si="57"/>
        <v>0</v>
      </c>
      <c r="AM107" s="10">
        <f>MAX(B107:AL107)</f>
        <v>4680</v>
      </c>
      <c r="AN107" s="10">
        <f>MIN(B107:AF107)</f>
        <v>0</v>
      </c>
      <c r="AR107" s="10">
        <f>SUM(B107:AL107)</f>
        <v>132330</v>
      </c>
    </row>
    <row r="108" spans="1:44">
      <c r="A108" s="9" t="s">
        <v>10</v>
      </c>
      <c r="B108" s="52">
        <f t="shared" si="57"/>
        <v>0</v>
      </c>
      <c r="C108" s="52">
        <f t="shared" si="57"/>
        <v>0</v>
      </c>
      <c r="D108" s="52">
        <f t="shared" ref="D108:AG108" si="59">$G$38*D8-D138</f>
        <v>4200</v>
      </c>
      <c r="E108" s="52">
        <f t="shared" si="59"/>
        <v>4080</v>
      </c>
      <c r="F108" s="52">
        <f t="shared" si="59"/>
        <v>4290</v>
      </c>
      <c r="G108" s="52">
        <f t="shared" si="59"/>
        <v>4170</v>
      </c>
      <c r="H108" s="52">
        <f t="shared" si="59"/>
        <v>4230</v>
      </c>
      <c r="I108" s="52">
        <f t="shared" si="59"/>
        <v>4320</v>
      </c>
      <c r="J108" s="52">
        <f t="shared" si="59"/>
        <v>4170</v>
      </c>
      <c r="K108" s="52">
        <f t="shared" si="59"/>
        <v>4200</v>
      </c>
      <c r="L108" s="52">
        <f t="shared" si="59"/>
        <v>4080</v>
      </c>
      <c r="M108" s="52">
        <f t="shared" si="59"/>
        <v>4140</v>
      </c>
      <c r="N108" s="52">
        <f t="shared" si="59"/>
        <v>4050</v>
      </c>
      <c r="O108" s="52">
        <f t="shared" si="59"/>
        <v>4380</v>
      </c>
      <c r="P108" s="52">
        <f t="shared" si="59"/>
        <v>4320</v>
      </c>
      <c r="Q108" s="52">
        <f t="shared" si="59"/>
        <v>4260</v>
      </c>
      <c r="R108" s="52">
        <f t="shared" si="59"/>
        <v>4170</v>
      </c>
      <c r="S108" s="52">
        <f t="shared" si="59"/>
        <v>4230</v>
      </c>
      <c r="T108" s="52">
        <f t="shared" si="59"/>
        <v>4140</v>
      </c>
      <c r="U108" s="52">
        <f t="shared" si="59"/>
        <v>4110</v>
      </c>
      <c r="V108" s="52">
        <f t="shared" si="59"/>
        <v>4230</v>
      </c>
      <c r="W108" s="52">
        <f t="shared" si="59"/>
        <v>4320</v>
      </c>
      <c r="X108" s="52">
        <f t="shared" si="59"/>
        <v>4170</v>
      </c>
      <c r="Y108" s="52">
        <f t="shared" si="59"/>
        <v>2520</v>
      </c>
      <c r="Z108" s="52">
        <f t="shared" si="59"/>
        <v>4170</v>
      </c>
      <c r="AA108" s="52">
        <f t="shared" si="59"/>
        <v>4200</v>
      </c>
      <c r="AB108" s="52">
        <f t="shared" si="59"/>
        <v>4200</v>
      </c>
      <c r="AC108" s="52">
        <f t="shared" si="59"/>
        <v>4200</v>
      </c>
      <c r="AD108" s="52">
        <f t="shared" si="59"/>
        <v>4380</v>
      </c>
      <c r="AE108" s="52">
        <f t="shared" si="59"/>
        <v>4230</v>
      </c>
      <c r="AF108" s="52">
        <f t="shared" si="59"/>
        <v>4260</v>
      </c>
      <c r="AG108" s="52">
        <f t="shared" si="59"/>
        <v>4260</v>
      </c>
      <c r="AH108" s="52">
        <f t="shared" si="57"/>
        <v>0</v>
      </c>
      <c r="AI108" s="52">
        <f t="shared" si="57"/>
        <v>0</v>
      </c>
      <c r="AJ108" s="52">
        <f t="shared" si="57"/>
        <v>0</v>
      </c>
      <c r="AK108" s="52">
        <f t="shared" si="57"/>
        <v>0</v>
      </c>
      <c r="AL108" s="52">
        <f t="shared" si="57"/>
        <v>0</v>
      </c>
      <c r="AM108" s="10">
        <f t="shared" ref="AM108:AM130" si="60">MAX(B108:AL108)</f>
        <v>4380</v>
      </c>
      <c r="AN108" s="10">
        <f>MIN(B108:AF108)</f>
        <v>0</v>
      </c>
      <c r="AR108" s="10">
        <f t="shared" ref="AR108:AR130" si="61">SUM(B108:AL108)</f>
        <v>124680</v>
      </c>
    </row>
    <row r="109" spans="1:44">
      <c r="A109" s="9" t="s">
        <v>11</v>
      </c>
      <c r="B109" s="52">
        <f t="shared" si="57"/>
        <v>0</v>
      </c>
      <c r="C109" s="52">
        <f t="shared" si="57"/>
        <v>0</v>
      </c>
      <c r="D109" s="52">
        <f t="shared" ref="D109:AG109" si="62">$G$38*D9-D139</f>
        <v>4080</v>
      </c>
      <c r="E109" s="52">
        <f t="shared" si="62"/>
        <v>4080</v>
      </c>
      <c r="F109" s="52">
        <f t="shared" si="62"/>
        <v>4140</v>
      </c>
      <c r="G109" s="52">
        <f t="shared" si="62"/>
        <v>4500</v>
      </c>
      <c r="H109" s="52">
        <f t="shared" si="62"/>
        <v>4080</v>
      </c>
      <c r="I109" s="52">
        <f t="shared" si="62"/>
        <v>4170</v>
      </c>
      <c r="J109" s="52">
        <f t="shared" si="62"/>
        <v>4080</v>
      </c>
      <c r="K109" s="52">
        <f t="shared" si="62"/>
        <v>4050</v>
      </c>
      <c r="L109" s="52">
        <f t="shared" si="62"/>
        <v>4080</v>
      </c>
      <c r="M109" s="52">
        <f t="shared" si="62"/>
        <v>4140</v>
      </c>
      <c r="N109" s="52">
        <f t="shared" si="62"/>
        <v>3900</v>
      </c>
      <c r="O109" s="52">
        <f t="shared" si="62"/>
        <v>4260</v>
      </c>
      <c r="P109" s="52">
        <f t="shared" si="62"/>
        <v>4200</v>
      </c>
      <c r="Q109" s="52">
        <f t="shared" si="62"/>
        <v>4080</v>
      </c>
      <c r="R109" s="52">
        <f t="shared" si="62"/>
        <v>4140</v>
      </c>
      <c r="S109" s="52">
        <f t="shared" si="62"/>
        <v>4140</v>
      </c>
      <c r="T109" s="52">
        <f t="shared" si="62"/>
        <v>4110</v>
      </c>
      <c r="U109" s="52">
        <f t="shared" si="62"/>
        <v>4020</v>
      </c>
      <c r="V109" s="52">
        <f t="shared" si="62"/>
        <v>4050</v>
      </c>
      <c r="W109" s="52">
        <f t="shared" si="62"/>
        <v>4230</v>
      </c>
      <c r="X109" s="52">
        <f t="shared" si="62"/>
        <v>4050</v>
      </c>
      <c r="Y109" s="52">
        <f t="shared" si="62"/>
        <v>2490</v>
      </c>
      <c r="Z109" s="52">
        <f t="shared" si="62"/>
        <v>4110</v>
      </c>
      <c r="AA109" s="52">
        <f t="shared" si="62"/>
        <v>4050</v>
      </c>
      <c r="AB109" s="52">
        <f t="shared" si="62"/>
        <v>4140</v>
      </c>
      <c r="AC109" s="52">
        <f t="shared" si="62"/>
        <v>4110</v>
      </c>
      <c r="AD109" s="52">
        <f t="shared" si="62"/>
        <v>4230</v>
      </c>
      <c r="AE109" s="52">
        <f t="shared" si="62"/>
        <v>4140</v>
      </c>
      <c r="AF109" s="52">
        <f t="shared" si="62"/>
        <v>4230</v>
      </c>
      <c r="AG109" s="52">
        <f t="shared" si="62"/>
        <v>4170</v>
      </c>
      <c r="AH109" s="52">
        <f t="shared" si="57"/>
        <v>0</v>
      </c>
      <c r="AI109" s="52">
        <f t="shared" si="57"/>
        <v>0</v>
      </c>
      <c r="AJ109" s="52">
        <f t="shared" si="57"/>
        <v>0</v>
      </c>
      <c r="AK109" s="52">
        <f t="shared" si="57"/>
        <v>0</v>
      </c>
      <c r="AL109" s="52">
        <f t="shared" si="57"/>
        <v>0</v>
      </c>
      <c r="AM109" s="10">
        <f t="shared" si="60"/>
        <v>4500</v>
      </c>
      <c r="AN109" s="10">
        <f t="shared" ref="AN109:AN130" si="63">MIN(B109:AF109)</f>
        <v>0</v>
      </c>
      <c r="AR109" s="10">
        <f t="shared" si="61"/>
        <v>122250</v>
      </c>
    </row>
    <row r="110" spans="1:44">
      <c r="A110" s="9" t="s">
        <v>12</v>
      </c>
      <c r="B110" s="52">
        <f t="shared" si="57"/>
        <v>0</v>
      </c>
      <c r="C110" s="52">
        <f t="shared" si="57"/>
        <v>0</v>
      </c>
      <c r="D110" s="52">
        <f t="shared" ref="D110:AG110" si="64">$G$38*D10-D140</f>
        <v>4050</v>
      </c>
      <c r="E110" s="52">
        <f t="shared" si="64"/>
        <v>4020</v>
      </c>
      <c r="F110" s="52">
        <f t="shared" si="64"/>
        <v>4110</v>
      </c>
      <c r="G110" s="52">
        <f t="shared" si="64"/>
        <v>4380</v>
      </c>
      <c r="H110" s="52">
        <f t="shared" si="64"/>
        <v>4020</v>
      </c>
      <c r="I110" s="52">
        <f t="shared" si="64"/>
        <v>4140</v>
      </c>
      <c r="J110" s="52">
        <f t="shared" si="64"/>
        <v>4050</v>
      </c>
      <c r="K110" s="52">
        <f t="shared" si="64"/>
        <v>4020</v>
      </c>
      <c r="L110" s="52">
        <f t="shared" si="64"/>
        <v>4020</v>
      </c>
      <c r="M110" s="52">
        <f t="shared" si="64"/>
        <v>4110</v>
      </c>
      <c r="N110" s="52">
        <f t="shared" si="64"/>
        <v>3930</v>
      </c>
      <c r="O110" s="52">
        <f t="shared" si="64"/>
        <v>4200</v>
      </c>
      <c r="P110" s="52">
        <f t="shared" si="64"/>
        <v>4140</v>
      </c>
      <c r="Q110" s="52">
        <f t="shared" si="64"/>
        <v>4080</v>
      </c>
      <c r="R110" s="52">
        <f t="shared" si="64"/>
        <v>4050</v>
      </c>
      <c r="S110" s="52">
        <f t="shared" si="64"/>
        <v>4140</v>
      </c>
      <c r="T110" s="52">
        <f t="shared" si="64"/>
        <v>4050</v>
      </c>
      <c r="U110" s="52">
        <f t="shared" si="64"/>
        <v>3960</v>
      </c>
      <c r="V110" s="52">
        <f t="shared" si="64"/>
        <v>3990</v>
      </c>
      <c r="W110" s="52">
        <f t="shared" si="64"/>
        <v>4110</v>
      </c>
      <c r="X110" s="52">
        <f t="shared" si="64"/>
        <v>4050</v>
      </c>
      <c r="Y110" s="52">
        <f t="shared" si="64"/>
        <v>2490</v>
      </c>
      <c r="Z110" s="52">
        <f t="shared" si="64"/>
        <v>4050</v>
      </c>
      <c r="AA110" s="52">
        <f t="shared" si="64"/>
        <v>4050</v>
      </c>
      <c r="AB110" s="52">
        <f t="shared" si="64"/>
        <v>4050</v>
      </c>
      <c r="AC110" s="52">
        <f t="shared" si="64"/>
        <v>4050</v>
      </c>
      <c r="AD110" s="52">
        <f t="shared" si="64"/>
        <v>4140</v>
      </c>
      <c r="AE110" s="52">
        <f t="shared" si="64"/>
        <v>4080</v>
      </c>
      <c r="AF110" s="52">
        <f t="shared" si="64"/>
        <v>4140</v>
      </c>
      <c r="AG110" s="52">
        <f t="shared" si="64"/>
        <v>4050</v>
      </c>
      <c r="AH110" s="52">
        <f t="shared" si="57"/>
        <v>0</v>
      </c>
      <c r="AI110" s="52">
        <f t="shared" si="57"/>
        <v>0</v>
      </c>
      <c r="AJ110" s="52">
        <f t="shared" si="57"/>
        <v>0</v>
      </c>
      <c r="AK110" s="52">
        <f t="shared" si="57"/>
        <v>0</v>
      </c>
      <c r="AL110" s="52">
        <f t="shared" si="57"/>
        <v>0</v>
      </c>
      <c r="AM110" s="10">
        <f t="shared" si="60"/>
        <v>4380</v>
      </c>
      <c r="AN110" s="10">
        <f t="shared" si="63"/>
        <v>0</v>
      </c>
      <c r="AR110" s="10">
        <f t="shared" si="61"/>
        <v>120720</v>
      </c>
    </row>
    <row r="111" spans="1:44">
      <c r="A111" s="9" t="s">
        <v>13</v>
      </c>
      <c r="B111" s="52">
        <f t="shared" si="57"/>
        <v>0</v>
      </c>
      <c r="C111" s="52">
        <f t="shared" si="57"/>
        <v>0</v>
      </c>
      <c r="D111" s="52">
        <f t="shared" ref="D111:AG111" si="65">$G$38*D11-D141</f>
        <v>4050</v>
      </c>
      <c r="E111" s="52">
        <f t="shared" si="65"/>
        <v>4020</v>
      </c>
      <c r="F111" s="52">
        <f t="shared" si="65"/>
        <v>4140</v>
      </c>
      <c r="G111" s="52">
        <f t="shared" si="65"/>
        <v>4410</v>
      </c>
      <c r="H111" s="52">
        <f t="shared" si="65"/>
        <v>3960</v>
      </c>
      <c r="I111" s="52">
        <f t="shared" si="65"/>
        <v>4050</v>
      </c>
      <c r="J111" s="52">
        <f t="shared" si="65"/>
        <v>3990</v>
      </c>
      <c r="K111" s="52">
        <f t="shared" si="65"/>
        <v>3960</v>
      </c>
      <c r="L111" s="52">
        <f t="shared" si="65"/>
        <v>3990</v>
      </c>
      <c r="M111" s="52">
        <f t="shared" si="65"/>
        <v>4140</v>
      </c>
      <c r="N111" s="52">
        <f t="shared" si="65"/>
        <v>3930</v>
      </c>
      <c r="O111" s="52">
        <f t="shared" si="65"/>
        <v>4140</v>
      </c>
      <c r="P111" s="52">
        <f t="shared" si="65"/>
        <v>4110</v>
      </c>
      <c r="Q111" s="52">
        <f t="shared" si="65"/>
        <v>4080</v>
      </c>
      <c r="R111" s="52">
        <f t="shared" si="65"/>
        <v>4050</v>
      </c>
      <c r="S111" s="52">
        <f t="shared" si="65"/>
        <v>4080</v>
      </c>
      <c r="T111" s="52">
        <f t="shared" si="65"/>
        <v>4020</v>
      </c>
      <c r="U111" s="52">
        <f t="shared" si="65"/>
        <v>4020</v>
      </c>
      <c r="V111" s="52">
        <f t="shared" si="65"/>
        <v>3960</v>
      </c>
      <c r="W111" s="52">
        <f t="shared" si="65"/>
        <v>4080</v>
      </c>
      <c r="X111" s="52">
        <f t="shared" si="65"/>
        <v>4050</v>
      </c>
      <c r="Y111" s="52">
        <f t="shared" si="65"/>
        <v>2910</v>
      </c>
      <c r="Z111" s="52">
        <f t="shared" si="65"/>
        <v>4020</v>
      </c>
      <c r="AA111" s="52">
        <f t="shared" si="65"/>
        <v>4050</v>
      </c>
      <c r="AB111" s="52">
        <f t="shared" si="65"/>
        <v>4080</v>
      </c>
      <c r="AC111" s="52">
        <f t="shared" si="65"/>
        <v>4050</v>
      </c>
      <c r="AD111" s="52">
        <f t="shared" si="65"/>
        <v>4080</v>
      </c>
      <c r="AE111" s="52">
        <f t="shared" si="65"/>
        <v>4050</v>
      </c>
      <c r="AF111" s="52">
        <f t="shared" si="65"/>
        <v>4140</v>
      </c>
      <c r="AG111" s="52">
        <f t="shared" si="65"/>
        <v>4050</v>
      </c>
      <c r="AH111" s="52">
        <f t="shared" si="57"/>
        <v>0</v>
      </c>
      <c r="AI111" s="52">
        <f t="shared" si="57"/>
        <v>0</v>
      </c>
      <c r="AJ111" s="52">
        <f t="shared" si="57"/>
        <v>0</v>
      </c>
      <c r="AK111" s="52">
        <f t="shared" si="57"/>
        <v>0</v>
      </c>
      <c r="AL111" s="52">
        <f t="shared" si="57"/>
        <v>0</v>
      </c>
      <c r="AM111" s="10">
        <f t="shared" si="60"/>
        <v>4410</v>
      </c>
      <c r="AN111" s="10">
        <f t="shared" si="63"/>
        <v>0</v>
      </c>
      <c r="AR111" s="10">
        <f t="shared" si="61"/>
        <v>120660</v>
      </c>
    </row>
    <row r="112" spans="1:44">
      <c r="A112" s="9" t="s">
        <v>14</v>
      </c>
      <c r="B112" s="52">
        <f t="shared" si="57"/>
        <v>0</v>
      </c>
      <c r="C112" s="52">
        <f t="shared" si="57"/>
        <v>0</v>
      </c>
      <c r="D112" s="52">
        <f t="shared" ref="D112:AG112" si="66">$G$38*D12-D142</f>
        <v>4050</v>
      </c>
      <c r="E112" s="52">
        <f t="shared" si="66"/>
        <v>4230</v>
      </c>
      <c r="F112" s="52">
        <f t="shared" si="66"/>
        <v>4170</v>
      </c>
      <c r="G112" s="52">
        <f t="shared" si="66"/>
        <v>4560</v>
      </c>
      <c r="H112" s="52">
        <f t="shared" si="66"/>
        <v>3990</v>
      </c>
      <c r="I112" s="52">
        <f t="shared" si="66"/>
        <v>4050</v>
      </c>
      <c r="J112" s="52">
        <f t="shared" si="66"/>
        <v>4470</v>
      </c>
      <c r="K112" s="52">
        <f t="shared" si="66"/>
        <v>4080</v>
      </c>
      <c r="L112" s="52">
        <f t="shared" si="66"/>
        <v>4080</v>
      </c>
      <c r="M112" s="52">
        <f t="shared" si="66"/>
        <v>4590</v>
      </c>
      <c r="N112" s="52">
        <f t="shared" si="66"/>
        <v>4050</v>
      </c>
      <c r="O112" s="52">
        <f t="shared" si="66"/>
        <v>4200</v>
      </c>
      <c r="P112" s="52">
        <f t="shared" si="66"/>
        <v>4080</v>
      </c>
      <c r="Q112" s="52">
        <f t="shared" si="66"/>
        <v>3930</v>
      </c>
      <c r="R112" s="52">
        <f t="shared" si="66"/>
        <v>4230</v>
      </c>
      <c r="S112" s="52">
        <f t="shared" si="66"/>
        <v>4230</v>
      </c>
      <c r="T112" s="52">
        <f t="shared" si="66"/>
        <v>4050</v>
      </c>
      <c r="U112" s="52">
        <f t="shared" si="66"/>
        <v>4140</v>
      </c>
      <c r="V112" s="52">
        <f t="shared" si="66"/>
        <v>4110</v>
      </c>
      <c r="W112" s="52">
        <f t="shared" si="66"/>
        <v>4020</v>
      </c>
      <c r="X112" s="52">
        <f t="shared" si="66"/>
        <v>4230</v>
      </c>
      <c r="Y112" s="52">
        <f t="shared" si="66"/>
        <v>3180</v>
      </c>
      <c r="Z112" s="52">
        <f t="shared" si="66"/>
        <v>4470</v>
      </c>
      <c r="AA112" s="52">
        <f t="shared" si="66"/>
        <v>4170</v>
      </c>
      <c r="AB112" s="52">
        <f t="shared" si="66"/>
        <v>4080</v>
      </c>
      <c r="AC112" s="52">
        <f t="shared" si="66"/>
        <v>4080</v>
      </c>
      <c r="AD112" s="52">
        <f t="shared" si="66"/>
        <v>4020</v>
      </c>
      <c r="AE112" s="52">
        <f t="shared" si="66"/>
        <v>4260</v>
      </c>
      <c r="AF112" s="52">
        <f t="shared" si="66"/>
        <v>4320</v>
      </c>
      <c r="AG112" s="52">
        <f t="shared" si="66"/>
        <v>3210</v>
      </c>
      <c r="AH112" s="52">
        <f t="shared" si="57"/>
        <v>0</v>
      </c>
      <c r="AI112" s="52">
        <f t="shared" si="57"/>
        <v>0</v>
      </c>
      <c r="AJ112" s="52">
        <f t="shared" si="57"/>
        <v>0</v>
      </c>
      <c r="AK112" s="52">
        <f t="shared" si="57"/>
        <v>0</v>
      </c>
      <c r="AL112" s="52">
        <f t="shared" si="57"/>
        <v>0</v>
      </c>
      <c r="AM112" s="10">
        <f t="shared" si="60"/>
        <v>4590</v>
      </c>
      <c r="AN112" s="10">
        <f t="shared" si="63"/>
        <v>0</v>
      </c>
      <c r="AR112" s="10">
        <f t="shared" si="61"/>
        <v>123330</v>
      </c>
    </row>
    <row r="113" spans="1:44">
      <c r="A113" s="9" t="s">
        <v>15</v>
      </c>
      <c r="B113" s="52">
        <f t="shared" si="57"/>
        <v>0</v>
      </c>
      <c r="C113" s="52">
        <f t="shared" si="57"/>
        <v>0</v>
      </c>
      <c r="D113" s="52">
        <f t="shared" ref="D113:AG113" si="67">$G$38*D13-D143</f>
        <v>3960</v>
      </c>
      <c r="E113" s="52">
        <f t="shared" si="67"/>
        <v>4680</v>
      </c>
      <c r="F113" s="52">
        <f t="shared" si="67"/>
        <v>4170</v>
      </c>
      <c r="G113" s="52">
        <f t="shared" si="67"/>
        <v>4590</v>
      </c>
      <c r="H113" s="52">
        <f t="shared" si="67"/>
        <v>3900</v>
      </c>
      <c r="I113" s="52">
        <f t="shared" si="67"/>
        <v>4050</v>
      </c>
      <c r="J113" s="52">
        <f t="shared" si="67"/>
        <v>4650</v>
      </c>
      <c r="K113" s="52">
        <f t="shared" si="67"/>
        <v>5130</v>
      </c>
      <c r="L113" s="52">
        <f t="shared" si="67"/>
        <v>5310</v>
      </c>
      <c r="M113" s="52">
        <f t="shared" si="67"/>
        <v>4770</v>
      </c>
      <c r="N113" s="52">
        <f t="shared" si="67"/>
        <v>4410</v>
      </c>
      <c r="O113" s="52">
        <f t="shared" si="67"/>
        <v>4320</v>
      </c>
      <c r="P113" s="52">
        <f t="shared" si="67"/>
        <v>4260</v>
      </c>
      <c r="Q113" s="52">
        <f t="shared" si="67"/>
        <v>4710</v>
      </c>
      <c r="R113" s="52">
        <f t="shared" si="67"/>
        <v>4560</v>
      </c>
      <c r="S113" s="52">
        <f t="shared" si="67"/>
        <v>4710</v>
      </c>
      <c r="T113" s="52">
        <f t="shared" si="67"/>
        <v>4590</v>
      </c>
      <c r="U113" s="52">
        <f t="shared" si="67"/>
        <v>4560</v>
      </c>
      <c r="V113" s="52">
        <f t="shared" si="67"/>
        <v>4170</v>
      </c>
      <c r="W113" s="52">
        <f t="shared" si="67"/>
        <v>3990</v>
      </c>
      <c r="X113" s="52">
        <f t="shared" si="67"/>
        <v>4680</v>
      </c>
      <c r="Y113" s="52">
        <f t="shared" si="67"/>
        <v>4320</v>
      </c>
      <c r="Z113" s="52">
        <f t="shared" si="67"/>
        <v>5250</v>
      </c>
      <c r="AA113" s="52">
        <f t="shared" si="67"/>
        <v>4560</v>
      </c>
      <c r="AB113" s="52">
        <f t="shared" si="67"/>
        <v>4260</v>
      </c>
      <c r="AC113" s="52">
        <f t="shared" si="67"/>
        <v>4290</v>
      </c>
      <c r="AD113" s="52">
        <f t="shared" si="67"/>
        <v>3960</v>
      </c>
      <c r="AE113" s="52">
        <f t="shared" si="67"/>
        <v>4650</v>
      </c>
      <c r="AF113" s="52">
        <f t="shared" si="67"/>
        <v>5070</v>
      </c>
      <c r="AG113" s="52">
        <f t="shared" si="67"/>
        <v>4470</v>
      </c>
      <c r="AH113" s="52">
        <f t="shared" si="57"/>
        <v>0</v>
      </c>
      <c r="AI113" s="52">
        <f t="shared" ref="AI113:AL113" si="68">$G$38*AI13</f>
        <v>0</v>
      </c>
      <c r="AJ113" s="52">
        <f t="shared" si="68"/>
        <v>0</v>
      </c>
      <c r="AK113" s="52">
        <f t="shared" si="68"/>
        <v>0</v>
      </c>
      <c r="AL113" s="52">
        <f t="shared" si="68"/>
        <v>0</v>
      </c>
      <c r="AM113" s="10">
        <f t="shared" si="60"/>
        <v>5310</v>
      </c>
      <c r="AN113" s="10">
        <f t="shared" si="63"/>
        <v>0</v>
      </c>
      <c r="AR113" s="10">
        <f t="shared" si="61"/>
        <v>135000</v>
      </c>
    </row>
    <row r="114" spans="1:44">
      <c r="A114" s="12" t="s">
        <v>16</v>
      </c>
      <c r="B114" s="52">
        <f t="shared" ref="B114:AL120" si="69">$G$38*B14</f>
        <v>0</v>
      </c>
      <c r="C114" s="52">
        <f t="shared" si="69"/>
        <v>0</v>
      </c>
      <c r="D114" s="52">
        <f t="shared" ref="D114:AG114" si="70">$G$38*D14-D144</f>
        <v>4380</v>
      </c>
      <c r="E114" s="52">
        <f t="shared" si="70"/>
        <v>5340</v>
      </c>
      <c r="F114" s="52">
        <f t="shared" si="70"/>
        <v>5310</v>
      </c>
      <c r="G114" s="52">
        <f t="shared" si="70"/>
        <v>5580</v>
      </c>
      <c r="H114" s="52">
        <f t="shared" si="70"/>
        <v>4590</v>
      </c>
      <c r="I114" s="52">
        <f t="shared" si="70"/>
        <v>4290</v>
      </c>
      <c r="J114" s="52">
        <f t="shared" si="70"/>
        <v>5310</v>
      </c>
      <c r="K114" s="52">
        <f t="shared" si="70"/>
        <v>5400</v>
      </c>
      <c r="L114" s="52">
        <f t="shared" si="70"/>
        <v>5940</v>
      </c>
      <c r="M114" s="52">
        <f t="shared" si="70"/>
        <v>5520</v>
      </c>
      <c r="N114" s="52">
        <f t="shared" si="70"/>
        <v>5070</v>
      </c>
      <c r="O114" s="52">
        <f t="shared" si="70"/>
        <v>5070</v>
      </c>
      <c r="P114" s="52">
        <f t="shared" si="70"/>
        <v>4350</v>
      </c>
      <c r="Q114" s="52">
        <f t="shared" si="70"/>
        <v>4830</v>
      </c>
      <c r="R114" s="52">
        <f t="shared" si="70"/>
        <v>5640</v>
      </c>
      <c r="S114" s="52">
        <f t="shared" si="70"/>
        <v>5820</v>
      </c>
      <c r="T114" s="52">
        <f t="shared" si="70"/>
        <v>5280</v>
      </c>
      <c r="U114" s="52">
        <f t="shared" si="70"/>
        <v>5550</v>
      </c>
      <c r="V114" s="52">
        <f t="shared" si="70"/>
        <v>4920</v>
      </c>
      <c r="W114" s="52">
        <f t="shared" si="70"/>
        <v>4230</v>
      </c>
      <c r="X114" s="52">
        <f t="shared" si="70"/>
        <v>5760</v>
      </c>
      <c r="Y114" s="52">
        <f t="shared" si="70"/>
        <v>5070</v>
      </c>
      <c r="Z114" s="52">
        <f t="shared" si="70"/>
        <v>5280</v>
      </c>
      <c r="AA114" s="52">
        <f t="shared" si="70"/>
        <v>3330</v>
      </c>
      <c r="AB114" s="52">
        <f t="shared" si="70"/>
        <v>4770</v>
      </c>
      <c r="AC114" s="52">
        <f t="shared" si="70"/>
        <v>4560</v>
      </c>
      <c r="AD114" s="52">
        <f t="shared" si="70"/>
        <v>4080</v>
      </c>
      <c r="AE114" s="52">
        <f t="shared" si="70"/>
        <v>5250</v>
      </c>
      <c r="AF114" s="52">
        <f t="shared" si="70"/>
        <v>5670</v>
      </c>
      <c r="AG114" s="52">
        <f t="shared" si="70"/>
        <v>4380</v>
      </c>
      <c r="AH114" s="52">
        <f t="shared" si="69"/>
        <v>0</v>
      </c>
      <c r="AI114" s="52">
        <f t="shared" si="69"/>
        <v>0</v>
      </c>
      <c r="AJ114" s="52">
        <f t="shared" si="69"/>
        <v>0</v>
      </c>
      <c r="AK114" s="52">
        <f t="shared" si="69"/>
        <v>0</v>
      </c>
      <c r="AL114" s="52">
        <f t="shared" si="69"/>
        <v>0</v>
      </c>
      <c r="AM114" s="10">
        <f t="shared" si="60"/>
        <v>5940</v>
      </c>
      <c r="AN114" s="10">
        <f t="shared" si="63"/>
        <v>0</v>
      </c>
      <c r="AR114" s="10">
        <f t="shared" si="61"/>
        <v>150570</v>
      </c>
    </row>
    <row r="115" spans="1:44">
      <c r="A115" s="12" t="s">
        <v>17</v>
      </c>
      <c r="B115" s="52">
        <f t="shared" si="69"/>
        <v>0</v>
      </c>
      <c r="C115" s="52">
        <f t="shared" si="69"/>
        <v>0</v>
      </c>
      <c r="D115" s="52">
        <f t="shared" ref="D115:AG115" si="71">$G$38*D15-D145</f>
        <v>4740</v>
      </c>
      <c r="E115" s="52">
        <f t="shared" si="71"/>
        <v>6570</v>
      </c>
      <c r="F115" s="52">
        <f t="shared" si="71"/>
        <v>6750</v>
      </c>
      <c r="G115" s="52">
        <f t="shared" si="71"/>
        <v>6330</v>
      </c>
      <c r="H115" s="52">
        <f t="shared" si="71"/>
        <v>4710</v>
      </c>
      <c r="I115" s="52">
        <f t="shared" si="71"/>
        <v>4650</v>
      </c>
      <c r="J115" s="52">
        <f t="shared" si="71"/>
        <v>6510</v>
      </c>
      <c r="K115" s="52">
        <f t="shared" si="71"/>
        <v>6300</v>
      </c>
      <c r="L115" s="52">
        <f t="shared" si="71"/>
        <v>6120</v>
      </c>
      <c r="M115" s="52">
        <f t="shared" si="71"/>
        <v>6690</v>
      </c>
      <c r="N115" s="52">
        <f t="shared" si="71"/>
        <v>6120</v>
      </c>
      <c r="O115" s="52">
        <f t="shared" si="71"/>
        <v>5280</v>
      </c>
      <c r="P115" s="52">
        <f t="shared" si="71"/>
        <v>4680</v>
      </c>
      <c r="Q115" s="52">
        <f t="shared" si="71"/>
        <v>6510</v>
      </c>
      <c r="R115" s="52">
        <f t="shared" si="71"/>
        <v>6450</v>
      </c>
      <c r="S115" s="52">
        <f t="shared" si="71"/>
        <v>6450</v>
      </c>
      <c r="T115" s="52">
        <f t="shared" si="71"/>
        <v>6180</v>
      </c>
      <c r="U115" s="52">
        <f t="shared" si="71"/>
        <v>6000</v>
      </c>
      <c r="V115" s="52">
        <f t="shared" si="71"/>
        <v>4920</v>
      </c>
      <c r="W115" s="52">
        <f t="shared" si="71"/>
        <v>4530</v>
      </c>
      <c r="X115" s="52">
        <f t="shared" si="71"/>
        <v>6180</v>
      </c>
      <c r="Y115" s="52">
        <f t="shared" si="71"/>
        <v>5880</v>
      </c>
      <c r="Z115" s="52">
        <f t="shared" si="71"/>
        <v>6180</v>
      </c>
      <c r="AA115" s="52">
        <f t="shared" si="71"/>
        <v>3900</v>
      </c>
      <c r="AB115" s="52">
        <f t="shared" si="71"/>
        <v>5310</v>
      </c>
      <c r="AC115" s="52">
        <f t="shared" si="71"/>
        <v>5310</v>
      </c>
      <c r="AD115" s="52">
        <f t="shared" si="71"/>
        <v>4440</v>
      </c>
      <c r="AE115" s="52">
        <f t="shared" si="71"/>
        <v>6030</v>
      </c>
      <c r="AF115" s="52">
        <f t="shared" si="71"/>
        <v>6930</v>
      </c>
      <c r="AG115" s="52">
        <f t="shared" si="71"/>
        <v>5580</v>
      </c>
      <c r="AH115" s="52">
        <f t="shared" si="69"/>
        <v>0</v>
      </c>
      <c r="AI115" s="52">
        <f t="shared" si="69"/>
        <v>0</v>
      </c>
      <c r="AJ115" s="52">
        <f t="shared" si="69"/>
        <v>0</v>
      </c>
      <c r="AK115" s="52">
        <f t="shared" si="69"/>
        <v>0</v>
      </c>
      <c r="AL115" s="52">
        <f t="shared" si="69"/>
        <v>0</v>
      </c>
      <c r="AM115" s="10">
        <f t="shared" si="60"/>
        <v>6930</v>
      </c>
      <c r="AN115" s="10">
        <f t="shared" si="63"/>
        <v>0</v>
      </c>
      <c r="AR115" s="10">
        <f t="shared" si="61"/>
        <v>172230</v>
      </c>
    </row>
    <row r="116" spans="1:44">
      <c r="A116" s="13">
        <v>0.41666666666666669</v>
      </c>
      <c r="B116" s="52">
        <f t="shared" si="69"/>
        <v>0</v>
      </c>
      <c r="C116" s="52">
        <f t="shared" si="69"/>
        <v>0</v>
      </c>
      <c r="D116" s="52">
        <f t="shared" ref="D116:AG116" si="72">$G$38*D16-D146</f>
        <v>5250</v>
      </c>
      <c r="E116" s="52">
        <f t="shared" si="72"/>
        <v>6570</v>
      </c>
      <c r="F116" s="52">
        <f t="shared" si="72"/>
        <v>6600</v>
      </c>
      <c r="G116" s="52">
        <f t="shared" si="72"/>
        <v>6390</v>
      </c>
      <c r="H116" s="52">
        <f t="shared" si="72"/>
        <v>5460</v>
      </c>
      <c r="I116" s="52">
        <f t="shared" si="72"/>
        <v>4830</v>
      </c>
      <c r="J116" s="52">
        <f t="shared" si="72"/>
        <v>5760</v>
      </c>
      <c r="K116" s="52">
        <f t="shared" si="72"/>
        <v>6420</v>
      </c>
      <c r="L116" s="52">
        <f t="shared" si="72"/>
        <v>5040</v>
      </c>
      <c r="M116" s="52">
        <f t="shared" si="72"/>
        <v>7080</v>
      </c>
      <c r="N116" s="52">
        <f t="shared" si="72"/>
        <v>6120</v>
      </c>
      <c r="O116" s="52">
        <f t="shared" si="72"/>
        <v>5550</v>
      </c>
      <c r="P116" s="52">
        <f t="shared" si="72"/>
        <v>4890</v>
      </c>
      <c r="Q116" s="52">
        <f t="shared" si="72"/>
        <v>6780</v>
      </c>
      <c r="R116" s="52">
        <f t="shared" si="72"/>
        <v>6540</v>
      </c>
      <c r="S116" s="52">
        <f t="shared" si="72"/>
        <v>6600</v>
      </c>
      <c r="T116" s="52">
        <f t="shared" si="72"/>
        <v>6630</v>
      </c>
      <c r="U116" s="52">
        <f t="shared" si="72"/>
        <v>6240</v>
      </c>
      <c r="V116" s="52">
        <f t="shared" si="72"/>
        <v>5250</v>
      </c>
      <c r="W116" s="52">
        <f t="shared" si="72"/>
        <v>4740</v>
      </c>
      <c r="X116" s="52">
        <f t="shared" si="72"/>
        <v>6000</v>
      </c>
      <c r="Y116" s="52">
        <f t="shared" si="72"/>
        <v>6180</v>
      </c>
      <c r="Z116" s="52">
        <f t="shared" si="72"/>
        <v>6360</v>
      </c>
      <c r="AA116" s="52">
        <f t="shared" si="72"/>
        <v>5400</v>
      </c>
      <c r="AB116" s="52">
        <f t="shared" si="72"/>
        <v>5550</v>
      </c>
      <c r="AC116" s="52">
        <f t="shared" si="72"/>
        <v>5370</v>
      </c>
      <c r="AD116" s="52">
        <f t="shared" si="72"/>
        <v>4830</v>
      </c>
      <c r="AE116" s="52">
        <f t="shared" si="72"/>
        <v>6420</v>
      </c>
      <c r="AF116" s="52">
        <f t="shared" si="72"/>
        <v>6690</v>
      </c>
      <c r="AG116" s="52">
        <f t="shared" si="72"/>
        <v>6690</v>
      </c>
      <c r="AH116" s="52">
        <f t="shared" si="69"/>
        <v>0</v>
      </c>
      <c r="AI116" s="52">
        <f t="shared" si="69"/>
        <v>0</v>
      </c>
      <c r="AJ116" s="52">
        <f t="shared" si="69"/>
        <v>0</v>
      </c>
      <c r="AK116" s="52">
        <f t="shared" si="69"/>
        <v>0</v>
      </c>
      <c r="AL116" s="52">
        <f t="shared" si="69"/>
        <v>0</v>
      </c>
      <c r="AM116" s="10">
        <f t="shared" si="60"/>
        <v>7080</v>
      </c>
      <c r="AN116" s="10">
        <f t="shared" si="63"/>
        <v>0</v>
      </c>
      <c r="AR116" s="10">
        <f t="shared" si="61"/>
        <v>178230</v>
      </c>
    </row>
    <row r="117" spans="1:44">
      <c r="A117" s="13" t="s">
        <v>18</v>
      </c>
      <c r="B117" s="52">
        <f t="shared" si="69"/>
        <v>0</v>
      </c>
      <c r="C117" s="52">
        <f t="shared" si="69"/>
        <v>0</v>
      </c>
      <c r="D117" s="52">
        <f t="shared" ref="D117:AG117" si="73">$G$38*D17-D147</f>
        <v>5250</v>
      </c>
      <c r="E117" s="52">
        <f t="shared" si="73"/>
        <v>6690</v>
      </c>
      <c r="F117" s="52">
        <f t="shared" si="73"/>
        <v>6735</v>
      </c>
      <c r="G117" s="52">
        <f t="shared" si="73"/>
        <v>6540</v>
      </c>
      <c r="H117" s="52">
        <f t="shared" si="73"/>
        <v>5370</v>
      </c>
      <c r="I117" s="52">
        <f t="shared" si="73"/>
        <v>5070</v>
      </c>
      <c r="J117" s="52">
        <f t="shared" si="73"/>
        <v>6120</v>
      </c>
      <c r="K117" s="52">
        <f t="shared" si="73"/>
        <v>6150</v>
      </c>
      <c r="L117" s="52">
        <f t="shared" si="73"/>
        <v>5430</v>
      </c>
      <c r="M117" s="52">
        <f t="shared" si="73"/>
        <v>7050</v>
      </c>
      <c r="N117" s="52">
        <f t="shared" si="73"/>
        <v>6750</v>
      </c>
      <c r="O117" s="52">
        <f t="shared" si="73"/>
        <v>5700</v>
      </c>
      <c r="P117" s="52">
        <f t="shared" si="73"/>
        <v>4980</v>
      </c>
      <c r="Q117" s="52">
        <f t="shared" si="73"/>
        <v>6840</v>
      </c>
      <c r="R117" s="52">
        <f t="shared" si="73"/>
        <v>6690</v>
      </c>
      <c r="S117" s="52">
        <f t="shared" si="73"/>
        <v>6870</v>
      </c>
      <c r="T117" s="52">
        <f t="shared" si="73"/>
        <v>6480</v>
      </c>
      <c r="U117" s="52">
        <f t="shared" si="73"/>
        <v>6480</v>
      </c>
      <c r="V117" s="52">
        <f t="shared" si="73"/>
        <v>5730</v>
      </c>
      <c r="W117" s="52">
        <f t="shared" si="73"/>
        <v>4860</v>
      </c>
      <c r="X117" s="52">
        <f t="shared" si="73"/>
        <v>0</v>
      </c>
      <c r="Y117" s="52">
        <f t="shared" si="73"/>
        <v>6360</v>
      </c>
      <c r="Z117" s="52">
        <f t="shared" si="73"/>
        <v>6690</v>
      </c>
      <c r="AA117" s="52">
        <f t="shared" si="73"/>
        <v>5910</v>
      </c>
      <c r="AB117" s="52">
        <f t="shared" si="73"/>
        <v>5550</v>
      </c>
      <c r="AC117" s="52">
        <f t="shared" si="73"/>
        <v>5490</v>
      </c>
      <c r="AD117" s="52">
        <f t="shared" si="73"/>
        <v>4920</v>
      </c>
      <c r="AE117" s="52">
        <f t="shared" si="73"/>
        <v>6570</v>
      </c>
      <c r="AF117" s="52">
        <f t="shared" si="73"/>
        <v>6750</v>
      </c>
      <c r="AG117" s="52">
        <f t="shared" si="73"/>
        <v>6660</v>
      </c>
      <c r="AH117" s="52">
        <f t="shared" si="69"/>
        <v>0</v>
      </c>
      <c r="AI117" s="52">
        <f t="shared" si="69"/>
        <v>0</v>
      </c>
      <c r="AJ117" s="52">
        <f t="shared" si="69"/>
        <v>0</v>
      </c>
      <c r="AK117" s="52">
        <f t="shared" si="69"/>
        <v>0</v>
      </c>
      <c r="AL117" s="52">
        <f t="shared" si="69"/>
        <v>0</v>
      </c>
      <c r="AM117" s="10">
        <f t="shared" si="60"/>
        <v>7050</v>
      </c>
      <c r="AN117" s="10">
        <f t="shared" si="63"/>
        <v>0</v>
      </c>
      <c r="AR117" s="10">
        <f t="shared" si="61"/>
        <v>176685</v>
      </c>
    </row>
    <row r="118" spans="1:44">
      <c r="A118" s="13">
        <v>0.5</v>
      </c>
      <c r="B118" s="52">
        <f t="shared" si="69"/>
        <v>0</v>
      </c>
      <c r="C118" s="52">
        <f t="shared" si="69"/>
        <v>0</v>
      </c>
      <c r="D118" s="52">
        <f t="shared" ref="D118:AG118" si="74">$G$38*D18-D148</f>
        <v>5250</v>
      </c>
      <c r="E118" s="52">
        <f t="shared" si="74"/>
        <v>6810</v>
      </c>
      <c r="F118" s="52">
        <f t="shared" si="74"/>
        <v>7020</v>
      </c>
      <c r="G118" s="52">
        <f t="shared" si="74"/>
        <v>6570</v>
      </c>
      <c r="H118" s="52">
        <f t="shared" si="74"/>
        <v>5460</v>
      </c>
      <c r="I118" s="52">
        <f t="shared" si="74"/>
        <v>5070</v>
      </c>
      <c r="J118" s="52">
        <f t="shared" si="74"/>
        <v>6180</v>
      </c>
      <c r="K118" s="52">
        <f t="shared" si="74"/>
        <v>6360</v>
      </c>
      <c r="L118" s="52">
        <f t="shared" si="74"/>
        <v>5430</v>
      </c>
      <c r="M118" s="52">
        <f t="shared" si="74"/>
        <v>6930</v>
      </c>
      <c r="N118" s="52">
        <f t="shared" si="74"/>
        <v>6870</v>
      </c>
      <c r="O118" s="52">
        <f t="shared" si="74"/>
        <v>5730</v>
      </c>
      <c r="P118" s="52">
        <f t="shared" si="74"/>
        <v>5100</v>
      </c>
      <c r="Q118" s="52">
        <f t="shared" si="74"/>
        <v>6900</v>
      </c>
      <c r="R118" s="52">
        <f t="shared" si="74"/>
        <v>5820</v>
      </c>
      <c r="S118" s="52">
        <f t="shared" si="74"/>
        <v>6750</v>
      </c>
      <c r="T118" s="52">
        <f t="shared" si="74"/>
        <v>6600</v>
      </c>
      <c r="U118" s="52">
        <f t="shared" si="74"/>
        <v>6630</v>
      </c>
      <c r="V118" s="52">
        <f t="shared" si="74"/>
        <v>5520</v>
      </c>
      <c r="W118" s="52">
        <f t="shared" si="74"/>
        <v>4620</v>
      </c>
      <c r="X118" s="52">
        <f t="shared" si="74"/>
        <v>300</v>
      </c>
      <c r="Y118" s="52">
        <f t="shared" si="74"/>
        <v>7020</v>
      </c>
      <c r="Z118" s="52">
        <f t="shared" si="74"/>
        <v>6780</v>
      </c>
      <c r="AA118" s="52">
        <f t="shared" si="74"/>
        <v>6630</v>
      </c>
      <c r="AB118" s="52">
        <f t="shared" si="74"/>
        <v>5700</v>
      </c>
      <c r="AC118" s="52">
        <f t="shared" si="74"/>
        <v>5760</v>
      </c>
      <c r="AD118" s="52">
        <f t="shared" si="74"/>
        <v>4590</v>
      </c>
      <c r="AE118" s="52">
        <f t="shared" si="74"/>
        <v>6660</v>
      </c>
      <c r="AF118" s="52">
        <f t="shared" si="74"/>
        <v>6870</v>
      </c>
      <c r="AG118" s="52">
        <f t="shared" si="74"/>
        <v>6900</v>
      </c>
      <c r="AH118" s="52">
        <f t="shared" si="69"/>
        <v>0</v>
      </c>
      <c r="AI118" s="52">
        <f t="shared" si="69"/>
        <v>0</v>
      </c>
      <c r="AJ118" s="52">
        <f t="shared" si="69"/>
        <v>0</v>
      </c>
      <c r="AK118" s="52">
        <f t="shared" si="69"/>
        <v>0</v>
      </c>
      <c r="AL118" s="52">
        <f t="shared" si="69"/>
        <v>0</v>
      </c>
      <c r="AM118" s="10">
        <f t="shared" si="60"/>
        <v>7020</v>
      </c>
      <c r="AN118" s="10">
        <f t="shared" si="63"/>
        <v>0</v>
      </c>
      <c r="AR118" s="10">
        <f t="shared" si="61"/>
        <v>178830</v>
      </c>
    </row>
    <row r="119" spans="1:44">
      <c r="A119" s="13" t="s">
        <v>19</v>
      </c>
      <c r="B119" s="52">
        <f t="shared" si="69"/>
        <v>0</v>
      </c>
      <c r="C119" s="52">
        <f t="shared" si="69"/>
        <v>0</v>
      </c>
      <c r="D119" s="52">
        <f t="shared" ref="D119:AG119" si="75">$G$38*D19-D149</f>
        <v>5550</v>
      </c>
      <c r="E119" s="52">
        <f t="shared" si="75"/>
        <v>6660</v>
      </c>
      <c r="F119" s="52">
        <f t="shared" si="75"/>
        <v>6690</v>
      </c>
      <c r="G119" s="52">
        <f t="shared" si="75"/>
        <v>6510</v>
      </c>
      <c r="H119" s="52">
        <f t="shared" si="75"/>
        <v>5550</v>
      </c>
      <c r="I119" s="52">
        <f t="shared" si="75"/>
        <v>5190</v>
      </c>
      <c r="J119" s="52">
        <f t="shared" si="75"/>
        <v>5760</v>
      </c>
      <c r="K119" s="52">
        <f t="shared" si="75"/>
        <v>4965</v>
      </c>
      <c r="L119" s="52">
        <f t="shared" si="75"/>
        <v>5400</v>
      </c>
      <c r="M119" s="52">
        <f t="shared" si="75"/>
        <v>5820</v>
      </c>
      <c r="N119" s="52">
        <f t="shared" si="75"/>
        <v>6720</v>
      </c>
      <c r="O119" s="52">
        <f t="shared" si="75"/>
        <v>5670</v>
      </c>
      <c r="P119" s="52">
        <f t="shared" si="75"/>
        <v>5220</v>
      </c>
      <c r="Q119" s="52">
        <f t="shared" si="75"/>
        <v>6600</v>
      </c>
      <c r="R119" s="52">
        <f t="shared" si="75"/>
        <v>6180</v>
      </c>
      <c r="S119" s="52">
        <f t="shared" si="75"/>
        <v>6720</v>
      </c>
      <c r="T119" s="52">
        <f t="shared" si="75"/>
        <v>6450</v>
      </c>
      <c r="U119" s="52">
        <f t="shared" si="75"/>
        <v>6450</v>
      </c>
      <c r="V119" s="52">
        <f t="shared" si="75"/>
        <v>5700</v>
      </c>
      <c r="W119" s="52">
        <f t="shared" si="75"/>
        <v>5130</v>
      </c>
      <c r="X119" s="52">
        <f t="shared" si="75"/>
        <v>0</v>
      </c>
      <c r="Y119" s="52">
        <f t="shared" si="75"/>
        <v>6750</v>
      </c>
      <c r="Z119" s="52">
        <f t="shared" si="75"/>
        <v>6660</v>
      </c>
      <c r="AA119" s="52">
        <f t="shared" si="75"/>
        <v>6210</v>
      </c>
      <c r="AB119" s="52">
        <f t="shared" si="75"/>
        <v>5670</v>
      </c>
      <c r="AC119" s="52">
        <f t="shared" si="75"/>
        <v>5640</v>
      </c>
      <c r="AD119" s="52">
        <f t="shared" si="75"/>
        <v>5220</v>
      </c>
      <c r="AE119" s="52">
        <f t="shared" si="75"/>
        <v>6630</v>
      </c>
      <c r="AF119" s="52">
        <f t="shared" si="75"/>
        <v>7140</v>
      </c>
      <c r="AG119" s="52">
        <f t="shared" si="75"/>
        <v>6720</v>
      </c>
      <c r="AH119" s="52">
        <f t="shared" si="69"/>
        <v>0</v>
      </c>
      <c r="AI119" s="52">
        <f t="shared" si="69"/>
        <v>0</v>
      </c>
      <c r="AJ119" s="52">
        <f t="shared" si="69"/>
        <v>0</v>
      </c>
      <c r="AK119" s="52">
        <f t="shared" si="69"/>
        <v>0</v>
      </c>
      <c r="AL119" s="52">
        <f t="shared" si="69"/>
        <v>0</v>
      </c>
      <c r="AM119" s="10">
        <f t="shared" si="60"/>
        <v>7140</v>
      </c>
      <c r="AN119" s="10">
        <f t="shared" si="63"/>
        <v>0</v>
      </c>
      <c r="AR119" s="10">
        <f t="shared" si="61"/>
        <v>175575</v>
      </c>
    </row>
    <row r="120" spans="1:44">
      <c r="A120" s="13">
        <v>0.58333333333333337</v>
      </c>
      <c r="B120" s="52">
        <f t="shared" si="69"/>
        <v>0</v>
      </c>
      <c r="C120" s="52">
        <f t="shared" si="69"/>
        <v>0</v>
      </c>
      <c r="D120" s="52">
        <f t="shared" ref="D120:AG120" si="76">$G$38*D20-D150</f>
        <v>5280</v>
      </c>
      <c r="E120" s="52">
        <f t="shared" si="76"/>
        <v>6390</v>
      </c>
      <c r="F120" s="52">
        <f t="shared" si="76"/>
        <v>6330</v>
      </c>
      <c r="G120" s="52">
        <f t="shared" si="76"/>
        <v>6510</v>
      </c>
      <c r="H120" s="52">
        <f t="shared" si="76"/>
        <v>5400</v>
      </c>
      <c r="I120" s="52">
        <f t="shared" si="76"/>
        <v>5190</v>
      </c>
      <c r="J120" s="52">
        <f t="shared" si="76"/>
        <v>6270</v>
      </c>
      <c r="K120" s="52">
        <f t="shared" si="76"/>
        <v>6345</v>
      </c>
      <c r="L120" s="52">
        <f t="shared" si="76"/>
        <v>6210</v>
      </c>
      <c r="M120" s="52">
        <f t="shared" si="76"/>
        <v>6540</v>
      </c>
      <c r="N120" s="52">
        <f t="shared" si="76"/>
        <v>6630</v>
      </c>
      <c r="O120" s="52">
        <f t="shared" si="76"/>
        <v>5400</v>
      </c>
      <c r="P120" s="52">
        <f t="shared" si="76"/>
        <v>5190</v>
      </c>
      <c r="Q120" s="52">
        <f t="shared" si="76"/>
        <v>6750</v>
      </c>
      <c r="R120" s="52">
        <f t="shared" si="76"/>
        <v>6630</v>
      </c>
      <c r="S120" s="52">
        <f t="shared" si="76"/>
        <v>6390</v>
      </c>
      <c r="T120" s="52">
        <f t="shared" si="76"/>
        <v>6360</v>
      </c>
      <c r="U120" s="52">
        <f t="shared" si="76"/>
        <v>6390</v>
      </c>
      <c r="V120" s="52">
        <f t="shared" si="76"/>
        <v>5880</v>
      </c>
      <c r="W120" s="52">
        <f t="shared" si="76"/>
        <v>5040</v>
      </c>
      <c r="X120" s="52">
        <f t="shared" si="76"/>
        <v>1650</v>
      </c>
      <c r="Y120" s="52">
        <f t="shared" si="76"/>
        <v>6420</v>
      </c>
      <c r="Z120" s="52">
        <f t="shared" si="76"/>
        <v>6420</v>
      </c>
      <c r="AA120" s="52">
        <f t="shared" si="76"/>
        <v>6540</v>
      </c>
      <c r="AB120" s="52">
        <f t="shared" si="76"/>
        <v>5640</v>
      </c>
      <c r="AC120" s="52">
        <f t="shared" si="76"/>
        <v>5460</v>
      </c>
      <c r="AD120" s="52">
        <f t="shared" si="76"/>
        <v>5220</v>
      </c>
      <c r="AE120" s="52">
        <f t="shared" si="76"/>
        <v>6900</v>
      </c>
      <c r="AF120" s="52">
        <f t="shared" si="76"/>
        <v>6780</v>
      </c>
      <c r="AG120" s="52">
        <f t="shared" si="76"/>
        <v>6780</v>
      </c>
      <c r="AH120" s="52">
        <f t="shared" si="69"/>
        <v>0</v>
      </c>
      <c r="AI120" s="52">
        <f t="shared" ref="AI120:AL120" si="77">$G$38*AI20</f>
        <v>0</v>
      </c>
      <c r="AJ120" s="52">
        <f t="shared" si="77"/>
        <v>0</v>
      </c>
      <c r="AK120" s="52">
        <f t="shared" si="77"/>
        <v>0</v>
      </c>
      <c r="AL120" s="52">
        <f t="shared" si="77"/>
        <v>0</v>
      </c>
      <c r="AM120" s="10">
        <f t="shared" si="60"/>
        <v>6900</v>
      </c>
      <c r="AN120" s="10">
        <f t="shared" si="63"/>
        <v>0</v>
      </c>
      <c r="AR120" s="10">
        <f t="shared" si="61"/>
        <v>178935</v>
      </c>
    </row>
    <row r="121" spans="1:44">
      <c r="A121" s="13" t="s">
        <v>20</v>
      </c>
      <c r="B121" s="52">
        <f t="shared" ref="B121:AL127" si="78">$G$38*B21</f>
        <v>0</v>
      </c>
      <c r="C121" s="52">
        <f t="shared" si="78"/>
        <v>0</v>
      </c>
      <c r="D121" s="52">
        <f t="shared" ref="D121:AG121" si="79">$G$38*D21-D151</f>
        <v>5160</v>
      </c>
      <c r="E121" s="52">
        <f t="shared" si="79"/>
        <v>6510</v>
      </c>
      <c r="F121" s="52">
        <f t="shared" si="79"/>
        <v>6420</v>
      </c>
      <c r="G121" s="52">
        <f t="shared" si="79"/>
        <v>6450</v>
      </c>
      <c r="H121" s="52">
        <f t="shared" si="79"/>
        <v>5340</v>
      </c>
      <c r="I121" s="52">
        <f t="shared" si="79"/>
        <v>4980</v>
      </c>
      <c r="J121" s="52">
        <f t="shared" si="79"/>
        <v>6630</v>
      </c>
      <c r="K121" s="52">
        <f t="shared" si="79"/>
        <v>6375</v>
      </c>
      <c r="L121" s="52">
        <f t="shared" si="79"/>
        <v>6540</v>
      </c>
      <c r="M121" s="52">
        <f t="shared" si="79"/>
        <v>6570</v>
      </c>
      <c r="N121" s="52">
        <f t="shared" si="79"/>
        <v>6780</v>
      </c>
      <c r="O121" s="52">
        <f t="shared" si="79"/>
        <v>5280</v>
      </c>
      <c r="P121" s="52">
        <f t="shared" si="79"/>
        <v>4950</v>
      </c>
      <c r="Q121" s="52">
        <f t="shared" si="79"/>
        <v>6900</v>
      </c>
      <c r="R121" s="52">
        <f t="shared" si="79"/>
        <v>6570</v>
      </c>
      <c r="S121" s="52">
        <f t="shared" si="79"/>
        <v>6600</v>
      </c>
      <c r="T121" s="52">
        <f t="shared" si="79"/>
        <v>6660</v>
      </c>
      <c r="U121" s="52">
        <f t="shared" si="79"/>
        <v>6330</v>
      </c>
      <c r="V121" s="52">
        <f t="shared" si="79"/>
        <v>5790</v>
      </c>
      <c r="W121" s="52">
        <f t="shared" si="79"/>
        <v>4980</v>
      </c>
      <c r="X121" s="52">
        <f t="shared" si="79"/>
        <v>3000</v>
      </c>
      <c r="Y121" s="52">
        <f t="shared" si="79"/>
        <v>6510</v>
      </c>
      <c r="Z121" s="52">
        <f t="shared" si="79"/>
        <v>6600</v>
      </c>
      <c r="AA121" s="52">
        <f t="shared" si="79"/>
        <v>6660</v>
      </c>
      <c r="AB121" s="52">
        <f t="shared" si="79"/>
        <v>5640</v>
      </c>
      <c r="AC121" s="52">
        <f t="shared" si="79"/>
        <v>5400</v>
      </c>
      <c r="AD121" s="52">
        <f t="shared" si="79"/>
        <v>5100</v>
      </c>
      <c r="AE121" s="52">
        <f t="shared" si="79"/>
        <v>7020</v>
      </c>
      <c r="AF121" s="52">
        <f t="shared" si="79"/>
        <v>7200</v>
      </c>
      <c r="AG121" s="52">
        <f t="shared" si="79"/>
        <v>6930</v>
      </c>
      <c r="AH121" s="52">
        <f t="shared" si="78"/>
        <v>0</v>
      </c>
      <c r="AI121" s="52">
        <f t="shared" si="78"/>
        <v>0</v>
      </c>
      <c r="AJ121" s="52">
        <f t="shared" si="78"/>
        <v>0</v>
      </c>
      <c r="AK121" s="52">
        <f t="shared" si="78"/>
        <v>0</v>
      </c>
      <c r="AL121" s="52">
        <f t="shared" si="78"/>
        <v>0</v>
      </c>
      <c r="AM121" s="10">
        <f t="shared" si="60"/>
        <v>7200</v>
      </c>
      <c r="AN121" s="10">
        <f t="shared" si="63"/>
        <v>0</v>
      </c>
      <c r="AR121" s="10">
        <f t="shared" si="61"/>
        <v>181875</v>
      </c>
    </row>
    <row r="122" spans="1:44">
      <c r="A122" s="12" t="s">
        <v>21</v>
      </c>
      <c r="B122" s="52">
        <f t="shared" si="78"/>
        <v>0</v>
      </c>
      <c r="C122" s="52">
        <f t="shared" si="78"/>
        <v>0</v>
      </c>
      <c r="D122" s="52">
        <f t="shared" ref="D122:AG122" si="80">$G$38*D22-D152</f>
        <v>5010</v>
      </c>
      <c r="E122" s="52">
        <f t="shared" si="80"/>
        <v>6480</v>
      </c>
      <c r="F122" s="52">
        <f t="shared" si="80"/>
        <v>6450</v>
      </c>
      <c r="G122" s="52">
        <f t="shared" si="80"/>
        <v>3900</v>
      </c>
      <c r="H122" s="52">
        <f t="shared" si="80"/>
        <v>5130</v>
      </c>
      <c r="I122" s="52">
        <f t="shared" si="80"/>
        <v>4860</v>
      </c>
      <c r="J122" s="52">
        <f t="shared" si="80"/>
        <v>6540</v>
      </c>
      <c r="K122" s="52">
        <f t="shared" si="80"/>
        <v>6375</v>
      </c>
      <c r="L122" s="52">
        <f t="shared" si="80"/>
        <v>6450</v>
      </c>
      <c r="M122" s="52">
        <f t="shared" si="80"/>
        <v>6090</v>
      </c>
      <c r="N122" s="52">
        <f t="shared" si="80"/>
        <v>6840</v>
      </c>
      <c r="O122" s="52">
        <f t="shared" si="80"/>
        <v>5130</v>
      </c>
      <c r="P122" s="52">
        <f t="shared" si="80"/>
        <v>4920</v>
      </c>
      <c r="Q122" s="52">
        <f t="shared" si="80"/>
        <v>6840</v>
      </c>
      <c r="R122" s="52">
        <f t="shared" si="80"/>
        <v>6300</v>
      </c>
      <c r="S122" s="52">
        <f t="shared" si="80"/>
        <v>4110</v>
      </c>
      <c r="T122" s="52">
        <f t="shared" si="80"/>
        <v>6480</v>
      </c>
      <c r="U122" s="52">
        <f t="shared" si="80"/>
        <v>6390</v>
      </c>
      <c r="V122" s="52">
        <f t="shared" si="80"/>
        <v>5190</v>
      </c>
      <c r="W122" s="52">
        <f t="shared" si="80"/>
        <v>4890</v>
      </c>
      <c r="X122" s="52">
        <f t="shared" si="80"/>
        <v>5580</v>
      </c>
      <c r="Y122" s="52">
        <f t="shared" si="80"/>
        <v>6630</v>
      </c>
      <c r="Z122" s="52">
        <f t="shared" si="80"/>
        <v>6570</v>
      </c>
      <c r="AA122" s="52">
        <f t="shared" si="80"/>
        <v>6480</v>
      </c>
      <c r="AB122" s="52">
        <f t="shared" si="80"/>
        <v>5580</v>
      </c>
      <c r="AC122" s="52">
        <f t="shared" si="80"/>
        <v>3930</v>
      </c>
      <c r="AD122" s="52">
        <f t="shared" si="80"/>
        <v>4950</v>
      </c>
      <c r="AE122" s="52">
        <f t="shared" si="80"/>
        <v>6930</v>
      </c>
      <c r="AF122" s="52">
        <f t="shared" si="80"/>
        <v>6840</v>
      </c>
      <c r="AG122" s="52">
        <f t="shared" si="80"/>
        <v>6960</v>
      </c>
      <c r="AH122" s="52">
        <f t="shared" si="78"/>
        <v>0</v>
      </c>
      <c r="AI122" s="52">
        <f t="shared" si="78"/>
        <v>0</v>
      </c>
      <c r="AJ122" s="52">
        <f t="shared" si="78"/>
        <v>0</v>
      </c>
      <c r="AK122" s="52">
        <f t="shared" si="78"/>
        <v>0</v>
      </c>
      <c r="AL122" s="52">
        <f t="shared" si="78"/>
        <v>0</v>
      </c>
      <c r="AM122" s="10">
        <f t="shared" si="60"/>
        <v>6960</v>
      </c>
      <c r="AN122" s="10">
        <f t="shared" si="63"/>
        <v>0</v>
      </c>
      <c r="AR122" s="10">
        <f t="shared" si="61"/>
        <v>174825</v>
      </c>
    </row>
    <row r="123" spans="1:44">
      <c r="A123" s="12" t="s">
        <v>22</v>
      </c>
      <c r="B123" s="52">
        <f t="shared" si="78"/>
        <v>0</v>
      </c>
      <c r="C123" s="52">
        <f t="shared" si="78"/>
        <v>0</v>
      </c>
      <c r="D123" s="52">
        <f t="shared" ref="D123:AG123" si="81">$G$38*D23-D153</f>
        <v>4530</v>
      </c>
      <c r="E123" s="52">
        <f t="shared" si="81"/>
        <v>6090</v>
      </c>
      <c r="F123" s="52">
        <f t="shared" si="81"/>
        <v>6060</v>
      </c>
      <c r="G123" s="52">
        <f t="shared" si="81"/>
        <v>3720</v>
      </c>
      <c r="H123" s="52">
        <f t="shared" si="81"/>
        <v>5070</v>
      </c>
      <c r="I123" s="52">
        <f t="shared" si="81"/>
        <v>4740</v>
      </c>
      <c r="J123" s="52">
        <f t="shared" si="81"/>
        <v>5760</v>
      </c>
      <c r="K123" s="52">
        <f t="shared" si="81"/>
        <v>6045</v>
      </c>
      <c r="L123" s="52">
        <f t="shared" si="81"/>
        <v>6060</v>
      </c>
      <c r="M123" s="52">
        <f t="shared" si="81"/>
        <v>5790</v>
      </c>
      <c r="N123" s="52">
        <f t="shared" si="81"/>
        <v>6300</v>
      </c>
      <c r="O123" s="52">
        <f t="shared" si="81"/>
        <v>5220</v>
      </c>
      <c r="P123" s="52">
        <f t="shared" si="81"/>
        <v>4890</v>
      </c>
      <c r="Q123" s="52">
        <f t="shared" si="81"/>
        <v>6300</v>
      </c>
      <c r="R123" s="52">
        <f t="shared" si="81"/>
        <v>5940</v>
      </c>
      <c r="S123" s="52">
        <f t="shared" si="81"/>
        <v>4710</v>
      </c>
      <c r="T123" s="52">
        <f t="shared" si="81"/>
        <v>5640</v>
      </c>
      <c r="U123" s="52">
        <f t="shared" si="81"/>
        <v>5790</v>
      </c>
      <c r="V123" s="52">
        <f t="shared" si="81"/>
        <v>4770</v>
      </c>
      <c r="W123" s="52">
        <f t="shared" si="81"/>
        <v>4830</v>
      </c>
      <c r="X123" s="52">
        <f t="shared" si="81"/>
        <v>5895</v>
      </c>
      <c r="Y123" s="52">
        <f t="shared" si="81"/>
        <v>6240</v>
      </c>
      <c r="Z123" s="52">
        <f t="shared" si="81"/>
        <v>6060</v>
      </c>
      <c r="AA123" s="52">
        <f t="shared" si="81"/>
        <v>6210</v>
      </c>
      <c r="AB123" s="52">
        <f t="shared" si="81"/>
        <v>5460</v>
      </c>
      <c r="AC123" s="52">
        <f t="shared" si="81"/>
        <v>0</v>
      </c>
      <c r="AD123" s="52">
        <f t="shared" si="81"/>
        <v>5010</v>
      </c>
      <c r="AE123" s="52">
        <f t="shared" si="81"/>
        <v>6540</v>
      </c>
      <c r="AF123" s="52">
        <f t="shared" si="81"/>
        <v>6330</v>
      </c>
      <c r="AG123" s="52">
        <f t="shared" si="81"/>
        <v>6630</v>
      </c>
      <c r="AH123" s="52">
        <f t="shared" si="78"/>
        <v>0</v>
      </c>
      <c r="AI123" s="52">
        <f t="shared" si="78"/>
        <v>0</v>
      </c>
      <c r="AJ123" s="52">
        <f t="shared" si="78"/>
        <v>0</v>
      </c>
      <c r="AK123" s="52">
        <f t="shared" si="78"/>
        <v>0</v>
      </c>
      <c r="AL123" s="52">
        <f t="shared" si="78"/>
        <v>0</v>
      </c>
      <c r="AM123" s="10">
        <f t="shared" si="60"/>
        <v>6630</v>
      </c>
      <c r="AN123" s="10">
        <f t="shared" si="63"/>
        <v>0</v>
      </c>
      <c r="AR123" s="10">
        <f t="shared" si="61"/>
        <v>162630</v>
      </c>
    </row>
    <row r="124" spans="1:44">
      <c r="A124" s="12" t="s">
        <v>23</v>
      </c>
      <c r="B124" s="52">
        <f t="shared" si="78"/>
        <v>0</v>
      </c>
      <c r="C124" s="52">
        <f t="shared" si="78"/>
        <v>0</v>
      </c>
      <c r="D124" s="52">
        <f t="shared" ref="D124:AG124" si="82">$G$38*D24-D154</f>
        <v>4800</v>
      </c>
      <c r="E124" s="52">
        <f t="shared" si="82"/>
        <v>5580</v>
      </c>
      <c r="F124" s="52">
        <f t="shared" si="82"/>
        <v>5700</v>
      </c>
      <c r="G124" s="52">
        <f t="shared" si="82"/>
        <v>3990</v>
      </c>
      <c r="H124" s="52">
        <f t="shared" si="82"/>
        <v>5010</v>
      </c>
      <c r="I124" s="52">
        <f t="shared" si="82"/>
        <v>4680</v>
      </c>
      <c r="J124" s="52">
        <f t="shared" si="82"/>
        <v>5850</v>
      </c>
      <c r="K124" s="52">
        <f t="shared" si="82"/>
        <v>5895</v>
      </c>
      <c r="L124" s="52">
        <f t="shared" si="82"/>
        <v>5760</v>
      </c>
      <c r="M124" s="52">
        <f t="shared" si="82"/>
        <v>6000</v>
      </c>
      <c r="N124" s="52">
        <f t="shared" si="82"/>
        <v>6330</v>
      </c>
      <c r="O124" s="52">
        <f t="shared" si="82"/>
        <v>5070</v>
      </c>
      <c r="P124" s="52">
        <f t="shared" si="82"/>
        <v>4890</v>
      </c>
      <c r="Q124" s="52">
        <f t="shared" si="82"/>
        <v>6000</v>
      </c>
      <c r="R124" s="52">
        <f t="shared" si="82"/>
        <v>5640</v>
      </c>
      <c r="S124" s="52">
        <f t="shared" si="82"/>
        <v>4800</v>
      </c>
      <c r="T124" s="52">
        <f t="shared" si="82"/>
        <v>5370</v>
      </c>
      <c r="U124" s="52">
        <f t="shared" si="82"/>
        <v>5760</v>
      </c>
      <c r="V124" s="52">
        <f t="shared" si="82"/>
        <v>4980</v>
      </c>
      <c r="W124" s="52">
        <f t="shared" si="82"/>
        <v>4830</v>
      </c>
      <c r="X124" s="52">
        <f t="shared" si="82"/>
        <v>5880</v>
      </c>
      <c r="Y124" s="52">
        <f t="shared" si="82"/>
        <v>5850</v>
      </c>
      <c r="Z124" s="52">
        <f t="shared" si="82"/>
        <v>5400</v>
      </c>
      <c r="AA124" s="52">
        <f t="shared" si="82"/>
        <v>5850</v>
      </c>
      <c r="AB124" s="52">
        <f t="shared" si="82"/>
        <v>5610</v>
      </c>
      <c r="AC124" s="52">
        <f t="shared" si="82"/>
        <v>750</v>
      </c>
      <c r="AD124" s="52">
        <f t="shared" si="82"/>
        <v>4980</v>
      </c>
      <c r="AE124" s="52">
        <f t="shared" si="82"/>
        <v>6120</v>
      </c>
      <c r="AF124" s="52">
        <f t="shared" si="82"/>
        <v>6120</v>
      </c>
      <c r="AG124" s="52">
        <f t="shared" si="82"/>
        <v>6180</v>
      </c>
      <c r="AH124" s="52">
        <f t="shared" si="78"/>
        <v>0</v>
      </c>
      <c r="AI124" s="52">
        <f t="shared" si="78"/>
        <v>0</v>
      </c>
      <c r="AJ124" s="52">
        <f t="shared" si="78"/>
        <v>0</v>
      </c>
      <c r="AK124" s="52">
        <f t="shared" si="78"/>
        <v>0</v>
      </c>
      <c r="AL124" s="52">
        <f t="shared" si="78"/>
        <v>0</v>
      </c>
      <c r="AM124" s="10">
        <f t="shared" si="60"/>
        <v>6330</v>
      </c>
      <c r="AN124" s="10">
        <f t="shared" si="63"/>
        <v>0</v>
      </c>
      <c r="AR124" s="10">
        <f t="shared" si="61"/>
        <v>159675</v>
      </c>
    </row>
    <row r="125" spans="1:44">
      <c r="A125" s="9" t="s">
        <v>24</v>
      </c>
      <c r="B125" s="52">
        <f t="shared" si="78"/>
        <v>0</v>
      </c>
      <c r="C125" s="52">
        <f t="shared" si="78"/>
        <v>0</v>
      </c>
      <c r="D125" s="52">
        <f t="shared" ref="D125:AG125" si="83">$G$38*D25-D155</f>
        <v>4860</v>
      </c>
      <c r="E125" s="52">
        <f t="shared" si="83"/>
        <v>5730</v>
      </c>
      <c r="F125" s="52">
        <f t="shared" si="83"/>
        <v>5760</v>
      </c>
      <c r="G125" s="52">
        <f t="shared" si="83"/>
        <v>5550</v>
      </c>
      <c r="H125" s="52">
        <f t="shared" si="83"/>
        <v>5640</v>
      </c>
      <c r="I125" s="52">
        <f t="shared" si="83"/>
        <v>5010</v>
      </c>
      <c r="J125" s="52">
        <f t="shared" si="83"/>
        <v>5910</v>
      </c>
      <c r="K125" s="52">
        <f t="shared" si="83"/>
        <v>5865</v>
      </c>
      <c r="L125" s="52">
        <f t="shared" si="83"/>
        <v>5610</v>
      </c>
      <c r="M125" s="52">
        <f t="shared" si="83"/>
        <v>5820</v>
      </c>
      <c r="N125" s="52">
        <f t="shared" si="83"/>
        <v>6210</v>
      </c>
      <c r="O125" s="52">
        <f t="shared" si="83"/>
        <v>5340</v>
      </c>
      <c r="P125" s="52">
        <f t="shared" si="83"/>
        <v>5460</v>
      </c>
      <c r="Q125" s="52">
        <f t="shared" si="83"/>
        <v>5820</v>
      </c>
      <c r="R125" s="52">
        <f t="shared" si="83"/>
        <v>5730</v>
      </c>
      <c r="S125" s="52">
        <f t="shared" si="83"/>
        <v>5685</v>
      </c>
      <c r="T125" s="52">
        <f t="shared" si="83"/>
        <v>5700</v>
      </c>
      <c r="U125" s="52">
        <f t="shared" si="83"/>
        <v>5760</v>
      </c>
      <c r="V125" s="52">
        <f t="shared" si="83"/>
        <v>5550</v>
      </c>
      <c r="W125" s="52">
        <f t="shared" si="83"/>
        <v>5040</v>
      </c>
      <c r="X125" s="52">
        <f t="shared" si="83"/>
        <v>5880</v>
      </c>
      <c r="Y125" s="52">
        <f t="shared" si="83"/>
        <v>5880</v>
      </c>
      <c r="Z125" s="52">
        <f t="shared" si="83"/>
        <v>5790</v>
      </c>
      <c r="AA125" s="52">
        <f t="shared" si="83"/>
        <v>6090</v>
      </c>
      <c r="AB125" s="52">
        <f t="shared" si="83"/>
        <v>5880</v>
      </c>
      <c r="AC125" s="52">
        <f t="shared" si="83"/>
        <v>2880</v>
      </c>
      <c r="AD125" s="52">
        <f t="shared" si="83"/>
        <v>5220</v>
      </c>
      <c r="AE125" s="52">
        <f t="shared" si="83"/>
        <v>6060</v>
      </c>
      <c r="AF125" s="52">
        <f t="shared" si="83"/>
        <v>5910</v>
      </c>
      <c r="AG125" s="52">
        <f t="shared" si="83"/>
        <v>4740</v>
      </c>
      <c r="AH125" s="52">
        <f t="shared" si="78"/>
        <v>0</v>
      </c>
      <c r="AI125" s="52">
        <f t="shared" si="78"/>
        <v>0</v>
      </c>
      <c r="AJ125" s="52">
        <f t="shared" si="78"/>
        <v>0</v>
      </c>
      <c r="AK125" s="52">
        <f t="shared" si="78"/>
        <v>0</v>
      </c>
      <c r="AL125" s="52">
        <f t="shared" si="78"/>
        <v>0</v>
      </c>
      <c r="AM125" s="10">
        <f t="shared" si="60"/>
        <v>6210</v>
      </c>
      <c r="AN125" s="10">
        <f t="shared" si="63"/>
        <v>0</v>
      </c>
      <c r="AR125" s="10">
        <f t="shared" si="61"/>
        <v>166380</v>
      </c>
    </row>
    <row r="126" spans="1:44">
      <c r="A126" s="15">
        <v>0.83333333333333337</v>
      </c>
      <c r="B126" s="52">
        <f t="shared" si="78"/>
        <v>0</v>
      </c>
      <c r="C126" s="52">
        <f t="shared" si="78"/>
        <v>0</v>
      </c>
      <c r="D126" s="52">
        <f t="shared" ref="D126:AG126" si="84">$G$38*D26-D156</f>
        <v>6300</v>
      </c>
      <c r="E126" s="52">
        <f t="shared" si="84"/>
        <v>6630</v>
      </c>
      <c r="F126" s="52">
        <f t="shared" si="84"/>
        <v>6540</v>
      </c>
      <c r="G126" s="52">
        <f t="shared" si="84"/>
        <v>6510</v>
      </c>
      <c r="H126" s="52">
        <f t="shared" si="84"/>
        <v>6360</v>
      </c>
      <c r="I126" s="52">
        <f t="shared" si="84"/>
        <v>6090</v>
      </c>
      <c r="J126" s="52">
        <f t="shared" si="84"/>
        <v>6720</v>
      </c>
      <c r="K126" s="52">
        <f t="shared" si="84"/>
        <v>6450</v>
      </c>
      <c r="L126" s="52">
        <f t="shared" si="84"/>
        <v>6090</v>
      </c>
      <c r="M126" s="52">
        <f t="shared" si="84"/>
        <v>6690</v>
      </c>
      <c r="N126" s="52">
        <f t="shared" si="84"/>
        <v>6540</v>
      </c>
      <c r="O126" s="52">
        <f t="shared" si="84"/>
        <v>6630</v>
      </c>
      <c r="P126" s="52">
        <f t="shared" si="84"/>
        <v>6120</v>
      </c>
      <c r="Q126" s="52">
        <f t="shared" si="84"/>
        <v>6480</v>
      </c>
      <c r="R126" s="52">
        <f t="shared" si="84"/>
        <v>6630</v>
      </c>
      <c r="S126" s="52">
        <f t="shared" si="84"/>
        <v>6360</v>
      </c>
      <c r="T126" s="52">
        <f t="shared" si="84"/>
        <v>6810</v>
      </c>
      <c r="U126" s="52">
        <f t="shared" si="84"/>
        <v>6450</v>
      </c>
      <c r="V126" s="52">
        <f t="shared" si="84"/>
        <v>6330</v>
      </c>
      <c r="W126" s="52">
        <f t="shared" si="84"/>
        <v>6120</v>
      </c>
      <c r="X126" s="52">
        <f t="shared" si="84"/>
        <v>6810</v>
      </c>
      <c r="Y126" s="52">
        <f t="shared" si="84"/>
        <v>6600</v>
      </c>
      <c r="Z126" s="52">
        <f t="shared" si="84"/>
        <v>6540</v>
      </c>
      <c r="AA126" s="52">
        <f t="shared" si="84"/>
        <v>6540</v>
      </c>
      <c r="AB126" s="52">
        <f t="shared" si="84"/>
        <v>6360</v>
      </c>
      <c r="AC126" s="52">
        <f t="shared" si="84"/>
        <v>6210</v>
      </c>
      <c r="AD126" s="52">
        <f t="shared" si="84"/>
        <v>6030</v>
      </c>
      <c r="AE126" s="52">
        <f t="shared" si="84"/>
        <v>6840</v>
      </c>
      <c r="AF126" s="52">
        <f t="shared" si="84"/>
        <v>5100</v>
      </c>
      <c r="AG126" s="52">
        <f t="shared" si="84"/>
        <v>5640</v>
      </c>
      <c r="AH126" s="52">
        <f t="shared" si="78"/>
        <v>0</v>
      </c>
      <c r="AI126" s="52">
        <f t="shared" si="78"/>
        <v>0</v>
      </c>
      <c r="AJ126" s="52">
        <f t="shared" si="78"/>
        <v>0</v>
      </c>
      <c r="AK126" s="52">
        <f t="shared" si="78"/>
        <v>0</v>
      </c>
      <c r="AL126" s="52">
        <f t="shared" si="78"/>
        <v>0</v>
      </c>
      <c r="AM126" s="10">
        <f t="shared" si="60"/>
        <v>6840</v>
      </c>
      <c r="AN126" s="10">
        <f t="shared" si="63"/>
        <v>0</v>
      </c>
      <c r="AR126" s="10">
        <f t="shared" si="61"/>
        <v>191520</v>
      </c>
    </row>
    <row r="127" spans="1:44">
      <c r="A127" s="15">
        <v>0.875</v>
      </c>
      <c r="B127" s="52">
        <f t="shared" si="78"/>
        <v>0</v>
      </c>
      <c r="C127" s="52">
        <f t="shared" si="78"/>
        <v>0</v>
      </c>
      <c r="D127" s="52">
        <f t="shared" ref="D127:AG127" si="85">$G$38*D27-D157</f>
        <v>6150</v>
      </c>
      <c r="E127" s="52">
        <f t="shared" si="85"/>
        <v>6390</v>
      </c>
      <c r="F127" s="52">
        <f t="shared" si="85"/>
        <v>6360</v>
      </c>
      <c r="G127" s="52">
        <f t="shared" si="85"/>
        <v>6480</v>
      </c>
      <c r="H127" s="52">
        <f t="shared" si="85"/>
        <v>6300</v>
      </c>
      <c r="I127" s="52">
        <f t="shared" si="85"/>
        <v>6090</v>
      </c>
      <c r="J127" s="52">
        <f t="shared" si="85"/>
        <v>6510</v>
      </c>
      <c r="K127" s="52">
        <f t="shared" si="85"/>
        <v>6315</v>
      </c>
      <c r="L127" s="52">
        <f t="shared" si="85"/>
        <v>6300</v>
      </c>
      <c r="M127" s="52">
        <f t="shared" si="85"/>
        <v>6510</v>
      </c>
      <c r="N127" s="52">
        <f t="shared" si="85"/>
        <v>6300</v>
      </c>
      <c r="O127" s="52">
        <f t="shared" si="85"/>
        <v>6330</v>
      </c>
      <c r="P127" s="52">
        <f t="shared" si="85"/>
        <v>6060</v>
      </c>
      <c r="Q127" s="52">
        <f t="shared" si="85"/>
        <v>6480</v>
      </c>
      <c r="R127" s="52">
        <f t="shared" si="85"/>
        <v>6360</v>
      </c>
      <c r="S127" s="52">
        <f t="shared" si="85"/>
        <v>6270</v>
      </c>
      <c r="T127" s="52">
        <f t="shared" si="85"/>
        <v>6720</v>
      </c>
      <c r="U127" s="52">
        <f t="shared" si="85"/>
        <v>6300</v>
      </c>
      <c r="V127" s="52">
        <f t="shared" si="85"/>
        <v>6270</v>
      </c>
      <c r="W127" s="52">
        <f t="shared" si="85"/>
        <v>6120</v>
      </c>
      <c r="X127" s="52">
        <f t="shared" si="85"/>
        <v>6510</v>
      </c>
      <c r="Y127" s="52">
        <f t="shared" si="85"/>
        <v>6330</v>
      </c>
      <c r="Z127" s="52">
        <f t="shared" si="85"/>
        <v>6390</v>
      </c>
      <c r="AA127" s="52">
        <f t="shared" si="85"/>
        <v>6450</v>
      </c>
      <c r="AB127" s="52">
        <f t="shared" si="85"/>
        <v>6330</v>
      </c>
      <c r="AC127" s="52">
        <f t="shared" si="85"/>
        <v>6390</v>
      </c>
      <c r="AD127" s="52">
        <f t="shared" si="85"/>
        <v>6090</v>
      </c>
      <c r="AE127" s="52">
        <f t="shared" si="85"/>
        <v>4440</v>
      </c>
      <c r="AF127" s="52">
        <f t="shared" si="85"/>
        <v>5550</v>
      </c>
      <c r="AG127" s="52">
        <f t="shared" si="85"/>
        <v>6720</v>
      </c>
      <c r="AH127" s="52">
        <f t="shared" si="78"/>
        <v>0</v>
      </c>
      <c r="AI127" s="52">
        <f t="shared" ref="AI127:AL127" si="86">$G$38*AI27</f>
        <v>0</v>
      </c>
      <c r="AJ127" s="52">
        <f t="shared" si="86"/>
        <v>0</v>
      </c>
      <c r="AK127" s="52">
        <f t="shared" si="86"/>
        <v>0</v>
      </c>
      <c r="AL127" s="52">
        <f t="shared" si="86"/>
        <v>0</v>
      </c>
      <c r="AM127" s="10">
        <f t="shared" si="60"/>
        <v>6720</v>
      </c>
      <c r="AN127" s="10">
        <f t="shared" si="63"/>
        <v>0</v>
      </c>
      <c r="AR127" s="10">
        <f t="shared" si="61"/>
        <v>187815</v>
      </c>
    </row>
    <row r="128" spans="1:44">
      <c r="A128" s="13" t="s">
        <v>25</v>
      </c>
      <c r="B128" s="52">
        <f t="shared" ref="B128:AL130" si="87">$G$38*B28</f>
        <v>0</v>
      </c>
      <c r="C128" s="52">
        <f t="shared" si="87"/>
        <v>0</v>
      </c>
      <c r="D128" s="52">
        <f t="shared" ref="D128:AG128" si="88">$G$38*D28-D158</f>
        <v>5940</v>
      </c>
      <c r="E128" s="52">
        <f t="shared" si="88"/>
        <v>5790</v>
      </c>
      <c r="F128" s="52">
        <f t="shared" si="88"/>
        <v>5940</v>
      </c>
      <c r="G128" s="52">
        <f t="shared" si="88"/>
        <v>5970</v>
      </c>
      <c r="H128" s="52">
        <f t="shared" si="88"/>
        <v>5940</v>
      </c>
      <c r="I128" s="52">
        <f t="shared" si="88"/>
        <v>5850</v>
      </c>
      <c r="J128" s="52">
        <f t="shared" si="88"/>
        <v>6210</v>
      </c>
      <c r="K128" s="52">
        <f t="shared" si="88"/>
        <v>5895</v>
      </c>
      <c r="L128" s="52">
        <f t="shared" si="88"/>
        <v>6060</v>
      </c>
      <c r="M128" s="52">
        <f t="shared" si="88"/>
        <v>6210</v>
      </c>
      <c r="N128" s="52">
        <f t="shared" si="88"/>
        <v>6150</v>
      </c>
      <c r="O128" s="52">
        <f t="shared" si="88"/>
        <v>5970</v>
      </c>
      <c r="P128" s="52">
        <f t="shared" si="88"/>
        <v>5850</v>
      </c>
      <c r="Q128" s="52">
        <f t="shared" si="88"/>
        <v>6030</v>
      </c>
      <c r="R128" s="52">
        <f t="shared" si="88"/>
        <v>5970</v>
      </c>
      <c r="S128" s="52">
        <f t="shared" si="88"/>
        <v>6000</v>
      </c>
      <c r="T128" s="52">
        <f t="shared" si="88"/>
        <v>6270</v>
      </c>
      <c r="U128" s="52">
        <f t="shared" si="88"/>
        <v>5970</v>
      </c>
      <c r="V128" s="52">
        <f t="shared" si="88"/>
        <v>5970</v>
      </c>
      <c r="W128" s="52">
        <f t="shared" si="88"/>
        <v>5850</v>
      </c>
      <c r="X128" s="52">
        <f t="shared" si="88"/>
        <v>6330</v>
      </c>
      <c r="Y128" s="52">
        <f t="shared" si="88"/>
        <v>5940</v>
      </c>
      <c r="Z128" s="52">
        <f t="shared" si="88"/>
        <v>6330</v>
      </c>
      <c r="AA128" s="52">
        <f t="shared" si="88"/>
        <v>6030</v>
      </c>
      <c r="AB128" s="52">
        <f t="shared" si="88"/>
        <v>5880</v>
      </c>
      <c r="AC128" s="52">
        <f t="shared" si="88"/>
        <v>6030</v>
      </c>
      <c r="AD128" s="52">
        <f t="shared" si="88"/>
        <v>5850</v>
      </c>
      <c r="AE128" s="52">
        <f t="shared" si="88"/>
        <v>5460</v>
      </c>
      <c r="AF128" s="52">
        <f t="shared" si="88"/>
        <v>6000</v>
      </c>
      <c r="AG128" s="52">
        <f t="shared" si="88"/>
        <v>6300</v>
      </c>
      <c r="AH128" s="52">
        <f t="shared" si="87"/>
        <v>0</v>
      </c>
      <c r="AI128" s="52">
        <f t="shared" si="87"/>
        <v>0</v>
      </c>
      <c r="AJ128" s="52">
        <f t="shared" si="87"/>
        <v>0</v>
      </c>
      <c r="AK128" s="52">
        <f t="shared" si="87"/>
        <v>0</v>
      </c>
      <c r="AL128" s="52">
        <f t="shared" si="87"/>
        <v>0</v>
      </c>
      <c r="AM128" s="10">
        <f t="shared" si="60"/>
        <v>6330</v>
      </c>
      <c r="AN128" s="10">
        <f t="shared" si="63"/>
        <v>0</v>
      </c>
      <c r="AR128" s="10">
        <f t="shared" si="61"/>
        <v>179985</v>
      </c>
    </row>
    <row r="129" spans="1:45">
      <c r="A129" s="15">
        <v>0.95833333333333337</v>
      </c>
      <c r="B129" s="52">
        <f t="shared" si="87"/>
        <v>0</v>
      </c>
      <c r="C129" s="52">
        <f t="shared" si="87"/>
        <v>0</v>
      </c>
      <c r="D129" s="52">
        <f t="shared" ref="D129:AG129" si="89">$G$38*D29-D159</f>
        <v>5430</v>
      </c>
      <c r="E129" s="52">
        <f t="shared" si="89"/>
        <v>5610</v>
      </c>
      <c r="F129" s="52">
        <f t="shared" si="89"/>
        <v>5190</v>
      </c>
      <c r="G129" s="52">
        <f t="shared" si="89"/>
        <v>5190</v>
      </c>
      <c r="H129" s="52">
        <f t="shared" si="89"/>
        <v>5130</v>
      </c>
      <c r="I129" s="52">
        <f t="shared" si="89"/>
        <v>5190</v>
      </c>
      <c r="J129" s="52">
        <f t="shared" si="89"/>
        <v>4890</v>
      </c>
      <c r="K129" s="52">
        <f t="shared" si="89"/>
        <v>5280</v>
      </c>
      <c r="L129" s="52">
        <f t="shared" si="89"/>
        <v>5310</v>
      </c>
      <c r="M129" s="52">
        <f t="shared" si="89"/>
        <v>5550</v>
      </c>
      <c r="N129" s="52">
        <f t="shared" si="89"/>
        <v>5640</v>
      </c>
      <c r="O129" s="52">
        <f t="shared" si="89"/>
        <v>5310</v>
      </c>
      <c r="P129" s="52">
        <f t="shared" si="89"/>
        <v>5250</v>
      </c>
      <c r="Q129" s="52">
        <f t="shared" si="89"/>
        <v>5280</v>
      </c>
      <c r="R129" s="52">
        <f t="shared" si="89"/>
        <v>5280</v>
      </c>
      <c r="S129" s="52">
        <f t="shared" si="89"/>
        <v>5610</v>
      </c>
      <c r="T129" s="52">
        <f t="shared" si="89"/>
        <v>5130</v>
      </c>
      <c r="U129" s="52">
        <f t="shared" si="89"/>
        <v>5550</v>
      </c>
      <c r="V129" s="52">
        <f t="shared" si="89"/>
        <v>5310</v>
      </c>
      <c r="W129" s="52">
        <f t="shared" si="89"/>
        <v>5190</v>
      </c>
      <c r="X129" s="52">
        <f t="shared" si="89"/>
        <v>5610</v>
      </c>
      <c r="Y129" s="52">
        <f t="shared" si="89"/>
        <v>5250</v>
      </c>
      <c r="Z129" s="52">
        <f t="shared" si="89"/>
        <v>5250</v>
      </c>
      <c r="AA129" s="52">
        <f t="shared" si="89"/>
        <v>5520</v>
      </c>
      <c r="AB129" s="52">
        <f t="shared" si="89"/>
        <v>5370</v>
      </c>
      <c r="AC129" s="52">
        <f t="shared" si="89"/>
        <v>5460</v>
      </c>
      <c r="AD129" s="52">
        <f t="shared" si="89"/>
        <v>5550</v>
      </c>
      <c r="AE129" s="52">
        <f t="shared" si="89"/>
        <v>5340</v>
      </c>
      <c r="AF129" s="52">
        <f t="shared" si="89"/>
        <v>5250</v>
      </c>
      <c r="AG129" s="52">
        <f t="shared" si="89"/>
        <v>5730</v>
      </c>
      <c r="AH129" s="52">
        <f t="shared" si="87"/>
        <v>0</v>
      </c>
      <c r="AI129" s="52">
        <f t="shared" si="87"/>
        <v>0</v>
      </c>
      <c r="AJ129" s="52">
        <f t="shared" si="87"/>
        <v>0</v>
      </c>
      <c r="AK129" s="52">
        <f t="shared" si="87"/>
        <v>0</v>
      </c>
      <c r="AL129" s="52">
        <f t="shared" si="87"/>
        <v>0</v>
      </c>
      <c r="AM129" s="10">
        <f t="shared" si="60"/>
        <v>5730</v>
      </c>
      <c r="AN129" s="10">
        <f t="shared" si="63"/>
        <v>0</v>
      </c>
      <c r="AR129" s="10">
        <f t="shared" si="61"/>
        <v>160650</v>
      </c>
    </row>
    <row r="130" spans="1:45">
      <c r="A130" s="9" t="s">
        <v>26</v>
      </c>
      <c r="B130" s="52">
        <f t="shared" si="87"/>
        <v>0</v>
      </c>
      <c r="C130" s="52">
        <f t="shared" si="87"/>
        <v>0</v>
      </c>
      <c r="D130" s="52">
        <f>$G$38*D30-D160</f>
        <v>4560</v>
      </c>
      <c r="E130" s="52">
        <f t="shared" ref="E130:AG130" si="90">$G$38*E30-E160</f>
        <v>4740</v>
      </c>
      <c r="F130" s="52">
        <f t="shared" si="90"/>
        <v>5340</v>
      </c>
      <c r="G130" s="52">
        <f t="shared" si="90"/>
        <v>4770</v>
      </c>
      <c r="H130" s="52">
        <f t="shared" si="90"/>
        <v>4920</v>
      </c>
      <c r="I130" s="52">
        <f t="shared" si="90"/>
        <v>4710</v>
      </c>
      <c r="J130" s="52">
        <f t="shared" si="90"/>
        <v>4590</v>
      </c>
      <c r="K130" s="52">
        <f t="shared" si="90"/>
        <v>4890</v>
      </c>
      <c r="L130" s="52">
        <f t="shared" si="90"/>
        <v>4740</v>
      </c>
      <c r="M130" s="52">
        <f t="shared" si="90"/>
        <v>4500</v>
      </c>
      <c r="N130" s="52">
        <f t="shared" si="90"/>
        <v>5040</v>
      </c>
      <c r="O130" s="52">
        <f t="shared" si="90"/>
        <v>4890</v>
      </c>
      <c r="P130" s="52">
        <f t="shared" si="90"/>
        <v>4800</v>
      </c>
      <c r="Q130" s="52">
        <f t="shared" si="90"/>
        <v>4740</v>
      </c>
      <c r="R130" s="52">
        <f t="shared" si="90"/>
        <v>5070</v>
      </c>
      <c r="S130" s="52">
        <f t="shared" si="90"/>
        <v>4560</v>
      </c>
      <c r="T130" s="52">
        <f t="shared" si="90"/>
        <v>4560</v>
      </c>
      <c r="U130" s="52">
        <f t="shared" si="90"/>
        <v>4410</v>
      </c>
      <c r="V130" s="52">
        <f t="shared" si="90"/>
        <v>4260</v>
      </c>
      <c r="W130" s="52">
        <f t="shared" si="90"/>
        <v>4650</v>
      </c>
      <c r="X130" s="52">
        <f t="shared" si="90"/>
        <v>4890</v>
      </c>
      <c r="Y130" s="52">
        <f t="shared" si="90"/>
        <v>4770</v>
      </c>
      <c r="Z130" s="52">
        <f t="shared" si="90"/>
        <v>4710</v>
      </c>
      <c r="AA130" s="52">
        <f t="shared" si="90"/>
        <v>4860</v>
      </c>
      <c r="AB130" s="52">
        <f t="shared" si="90"/>
        <v>4740</v>
      </c>
      <c r="AC130" s="52">
        <f t="shared" si="90"/>
        <v>4950</v>
      </c>
      <c r="AD130" s="52">
        <f t="shared" si="90"/>
        <v>4710</v>
      </c>
      <c r="AE130" s="52">
        <f t="shared" si="90"/>
        <v>4800</v>
      </c>
      <c r="AF130" s="52">
        <f t="shared" si="90"/>
        <v>4680</v>
      </c>
      <c r="AG130" s="52">
        <f t="shared" si="90"/>
        <v>5160</v>
      </c>
      <c r="AH130" s="52">
        <f t="shared" si="87"/>
        <v>0</v>
      </c>
      <c r="AI130" s="52">
        <f t="shared" si="87"/>
        <v>0</v>
      </c>
      <c r="AJ130" s="52">
        <f t="shared" si="87"/>
        <v>0</v>
      </c>
      <c r="AK130" s="52">
        <f t="shared" si="87"/>
        <v>0</v>
      </c>
      <c r="AL130" s="52">
        <f t="shared" si="87"/>
        <v>0</v>
      </c>
      <c r="AM130" s="10">
        <f t="shared" si="60"/>
        <v>5340</v>
      </c>
      <c r="AN130" s="10">
        <f t="shared" si="63"/>
        <v>0</v>
      </c>
      <c r="AR130" s="10">
        <f t="shared" si="61"/>
        <v>143010</v>
      </c>
    </row>
    <row r="131" spans="1:45">
      <c r="AR131" s="27">
        <f>SUM(AR107:AR130)</f>
        <v>3798390</v>
      </c>
      <c r="AS131" s="14" t="s">
        <v>48</v>
      </c>
    </row>
    <row r="133" spans="1:45">
      <c r="A133" s="26" t="s">
        <v>109</v>
      </c>
      <c r="C133" s="30"/>
      <c r="E133" s="41"/>
      <c r="F133" s="26"/>
      <c r="G133" s="38"/>
      <c r="H133" s="38"/>
      <c r="I133" s="38"/>
      <c r="J133" s="38"/>
      <c r="K133" s="38"/>
      <c r="L133" s="38"/>
      <c r="M133" s="38"/>
      <c r="N133" s="39"/>
      <c r="O133" s="39"/>
      <c r="P133" s="40"/>
      <c r="Q133" s="38"/>
      <c r="R133" s="28"/>
    </row>
    <row r="134" spans="1:45">
      <c r="A134" s="287" t="s">
        <v>2</v>
      </c>
      <c r="B134" s="4">
        <f>+B$4</f>
        <v>1</v>
      </c>
      <c r="C134" s="4">
        <f t="shared" ref="C134:AL134" si="91">+C$4</f>
        <v>2</v>
      </c>
      <c r="D134" s="4">
        <f>+D$4</f>
        <v>1</v>
      </c>
      <c r="E134" s="4">
        <f t="shared" si="91"/>
        <v>2</v>
      </c>
      <c r="F134" s="4">
        <f t="shared" si="91"/>
        <v>3</v>
      </c>
      <c r="G134" s="4">
        <f t="shared" si="91"/>
        <v>4</v>
      </c>
      <c r="H134" s="4">
        <f t="shared" si="91"/>
        <v>5</v>
      </c>
      <c r="I134" s="4">
        <f t="shared" si="91"/>
        <v>6</v>
      </c>
      <c r="J134" s="4">
        <f t="shared" si="91"/>
        <v>7</v>
      </c>
      <c r="K134" s="4">
        <f t="shared" si="91"/>
        <v>8</v>
      </c>
      <c r="L134" s="4">
        <f t="shared" si="91"/>
        <v>9</v>
      </c>
      <c r="M134" s="4">
        <f t="shared" si="91"/>
        <v>10</v>
      </c>
      <c r="N134" s="4">
        <f t="shared" si="91"/>
        <v>11</v>
      </c>
      <c r="O134" s="4">
        <f t="shared" si="91"/>
        <v>12</v>
      </c>
      <c r="P134" s="4">
        <f t="shared" si="91"/>
        <v>13</v>
      </c>
      <c r="Q134" s="4">
        <f t="shared" si="91"/>
        <v>14</v>
      </c>
      <c r="R134" s="4">
        <f t="shared" si="91"/>
        <v>15</v>
      </c>
      <c r="S134" s="4">
        <f t="shared" si="91"/>
        <v>16</v>
      </c>
      <c r="T134" s="4">
        <f t="shared" si="91"/>
        <v>17</v>
      </c>
      <c r="U134" s="4">
        <f t="shared" si="91"/>
        <v>18</v>
      </c>
      <c r="V134" s="4">
        <f t="shared" si="91"/>
        <v>19</v>
      </c>
      <c r="W134" s="4">
        <f t="shared" si="91"/>
        <v>20</v>
      </c>
      <c r="X134" s="4">
        <f t="shared" si="91"/>
        <v>21</v>
      </c>
      <c r="Y134" s="4">
        <f t="shared" si="91"/>
        <v>22</v>
      </c>
      <c r="Z134" s="4">
        <f t="shared" si="91"/>
        <v>23</v>
      </c>
      <c r="AA134" s="4">
        <f t="shared" si="91"/>
        <v>24</v>
      </c>
      <c r="AB134" s="4">
        <f t="shared" si="91"/>
        <v>25</v>
      </c>
      <c r="AC134" s="4">
        <f t="shared" si="91"/>
        <v>26</v>
      </c>
      <c r="AD134" s="4">
        <f t="shared" si="91"/>
        <v>27</v>
      </c>
      <c r="AE134" s="4">
        <f t="shared" si="91"/>
        <v>28</v>
      </c>
      <c r="AF134" s="4">
        <f t="shared" si="91"/>
        <v>29</v>
      </c>
      <c r="AG134" s="4">
        <f t="shared" si="91"/>
        <v>30</v>
      </c>
      <c r="AH134" s="4">
        <f t="shared" si="91"/>
        <v>31</v>
      </c>
      <c r="AI134" s="4">
        <f t="shared" si="91"/>
        <v>32</v>
      </c>
      <c r="AJ134" s="4">
        <f t="shared" si="91"/>
        <v>33</v>
      </c>
      <c r="AK134" s="4">
        <f t="shared" si="91"/>
        <v>34</v>
      </c>
      <c r="AL134" s="4">
        <f t="shared" si="91"/>
        <v>35</v>
      </c>
      <c r="AM134" s="116" t="s">
        <v>3</v>
      </c>
      <c r="AN134" s="5" t="s">
        <v>4</v>
      </c>
    </row>
    <row r="135" spans="1:45">
      <c r="A135" s="288"/>
      <c r="B135" s="7">
        <f>B$5</f>
        <v>40664</v>
      </c>
      <c r="C135" s="7">
        <f t="shared" ref="C135:AL135" si="92">C$5</f>
        <v>40665</v>
      </c>
      <c r="D135" s="7">
        <f>D$5</f>
        <v>40330</v>
      </c>
      <c r="E135" s="7">
        <f t="shared" si="92"/>
        <v>40331</v>
      </c>
      <c r="F135" s="7">
        <f t="shared" si="92"/>
        <v>40332</v>
      </c>
      <c r="G135" s="7">
        <f t="shared" si="92"/>
        <v>40333</v>
      </c>
      <c r="H135" s="7">
        <f t="shared" si="92"/>
        <v>40334</v>
      </c>
      <c r="I135" s="7">
        <f t="shared" si="92"/>
        <v>40335</v>
      </c>
      <c r="J135" s="7">
        <f t="shared" si="92"/>
        <v>40336</v>
      </c>
      <c r="K135" s="7">
        <f t="shared" si="92"/>
        <v>40337</v>
      </c>
      <c r="L135" s="7">
        <f t="shared" si="92"/>
        <v>40338</v>
      </c>
      <c r="M135" s="7">
        <f t="shared" si="92"/>
        <v>40339</v>
      </c>
      <c r="N135" s="7">
        <f t="shared" si="92"/>
        <v>40340</v>
      </c>
      <c r="O135" s="7">
        <f t="shared" si="92"/>
        <v>40341</v>
      </c>
      <c r="P135" s="7">
        <f t="shared" si="92"/>
        <v>40342</v>
      </c>
      <c r="Q135" s="7">
        <f t="shared" si="92"/>
        <v>40343</v>
      </c>
      <c r="R135" s="7">
        <f t="shared" si="92"/>
        <v>40344</v>
      </c>
      <c r="S135" s="7">
        <f t="shared" si="92"/>
        <v>40345</v>
      </c>
      <c r="T135" s="7">
        <f t="shared" si="92"/>
        <v>40346</v>
      </c>
      <c r="U135" s="7">
        <f t="shared" si="92"/>
        <v>40347</v>
      </c>
      <c r="V135" s="7">
        <f t="shared" si="92"/>
        <v>40348</v>
      </c>
      <c r="W135" s="7">
        <f t="shared" si="92"/>
        <v>40349</v>
      </c>
      <c r="X135" s="7">
        <f t="shared" si="92"/>
        <v>40350</v>
      </c>
      <c r="Y135" s="7">
        <f t="shared" si="92"/>
        <v>40351</v>
      </c>
      <c r="Z135" s="7">
        <f t="shared" si="92"/>
        <v>40352</v>
      </c>
      <c r="AA135" s="7">
        <f t="shared" si="92"/>
        <v>40353</v>
      </c>
      <c r="AB135" s="7">
        <f t="shared" si="92"/>
        <v>40354</v>
      </c>
      <c r="AC135" s="7">
        <f t="shared" si="92"/>
        <v>40355</v>
      </c>
      <c r="AD135" s="7">
        <f t="shared" si="92"/>
        <v>40356</v>
      </c>
      <c r="AE135" s="7">
        <f t="shared" si="92"/>
        <v>40357</v>
      </c>
      <c r="AF135" s="7">
        <f t="shared" si="92"/>
        <v>40358</v>
      </c>
      <c r="AG135" s="127">
        <f t="shared" si="92"/>
        <v>40359</v>
      </c>
      <c r="AH135" s="127">
        <f t="shared" si="92"/>
        <v>40360</v>
      </c>
      <c r="AI135" s="127">
        <f t="shared" si="92"/>
        <v>40361</v>
      </c>
      <c r="AJ135" s="127">
        <f t="shared" si="92"/>
        <v>40362</v>
      </c>
      <c r="AK135" s="127">
        <f t="shared" si="92"/>
        <v>40363</v>
      </c>
      <c r="AL135" s="127">
        <f t="shared" si="92"/>
        <v>40364</v>
      </c>
      <c r="AM135" s="116"/>
      <c r="AN135" s="8"/>
    </row>
    <row r="136" spans="1:45">
      <c r="A136" s="289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4"/>
      <c r="AH136" s="44"/>
      <c r="AI136" s="44"/>
      <c r="AJ136" s="44"/>
      <c r="AK136" s="44"/>
      <c r="AL136" s="44"/>
      <c r="AM136" s="45" t="s">
        <v>8</v>
      </c>
      <c r="AN136" s="5" t="s">
        <v>8</v>
      </c>
    </row>
    <row r="137" spans="1:45">
      <c r="A137" s="9" t="s">
        <v>9</v>
      </c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10">
        <f>MAX(B137:AL137)</f>
        <v>0</v>
      </c>
      <c r="AN137" s="10">
        <f>MIN(B137:AF137)</f>
        <v>0</v>
      </c>
    </row>
    <row r="138" spans="1:45">
      <c r="A138" s="9" t="s">
        <v>10</v>
      </c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10">
        <f t="shared" ref="AM138:AM160" si="93">MAX(B138:AL138)</f>
        <v>0</v>
      </c>
      <c r="AN138" s="10">
        <f>MIN(B138:AF138)</f>
        <v>0</v>
      </c>
    </row>
    <row r="139" spans="1:45">
      <c r="A139" s="9" t="s">
        <v>11</v>
      </c>
      <c r="B139" s="52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10">
        <f t="shared" si="93"/>
        <v>0</v>
      </c>
      <c r="AN139" s="10">
        <f t="shared" ref="AN139:AN160" si="94">MIN(B139:AF139)</f>
        <v>0</v>
      </c>
    </row>
    <row r="140" spans="1:45">
      <c r="A140" s="9" t="s">
        <v>12</v>
      </c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10">
        <f t="shared" si="93"/>
        <v>0</v>
      </c>
      <c r="AN140" s="10">
        <f t="shared" si="94"/>
        <v>0</v>
      </c>
    </row>
    <row r="141" spans="1:45">
      <c r="A141" s="9" t="s">
        <v>13</v>
      </c>
      <c r="B141" s="52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10">
        <f t="shared" si="93"/>
        <v>0</v>
      </c>
      <c r="AN141" s="10">
        <f t="shared" si="94"/>
        <v>0</v>
      </c>
    </row>
    <row r="142" spans="1:45">
      <c r="A142" s="9" t="s">
        <v>14</v>
      </c>
      <c r="B142" s="52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10">
        <f t="shared" si="93"/>
        <v>0</v>
      </c>
      <c r="AN142" s="10">
        <f t="shared" si="94"/>
        <v>0</v>
      </c>
    </row>
    <row r="143" spans="1:45">
      <c r="A143" s="9" t="s">
        <v>15</v>
      </c>
      <c r="B143" s="52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10">
        <f t="shared" si="93"/>
        <v>0</v>
      </c>
      <c r="AN143" s="10">
        <f t="shared" si="94"/>
        <v>0</v>
      </c>
    </row>
    <row r="144" spans="1:45">
      <c r="A144" s="12" t="s">
        <v>16</v>
      </c>
      <c r="B144" s="52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10">
        <f t="shared" si="93"/>
        <v>0</v>
      </c>
      <c r="AN144" s="10">
        <f t="shared" si="94"/>
        <v>0</v>
      </c>
    </row>
    <row r="145" spans="1:40">
      <c r="A145" s="12" t="s">
        <v>17</v>
      </c>
      <c r="B145" s="52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10">
        <f t="shared" si="93"/>
        <v>0</v>
      </c>
      <c r="AN145" s="10">
        <f t="shared" si="94"/>
        <v>0</v>
      </c>
    </row>
    <row r="146" spans="1:40">
      <c r="A146" s="13">
        <v>0.41666666666666669</v>
      </c>
      <c r="B146" s="52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10">
        <f t="shared" si="93"/>
        <v>0</v>
      </c>
      <c r="AN146" s="10">
        <f t="shared" si="94"/>
        <v>0</v>
      </c>
    </row>
    <row r="147" spans="1:40">
      <c r="A147" s="13" t="s">
        <v>18</v>
      </c>
      <c r="B147" s="52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  <c r="AA147" s="52"/>
      <c r="AB147" s="52"/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10">
        <f t="shared" si="93"/>
        <v>0</v>
      </c>
      <c r="AN147" s="10">
        <f t="shared" si="94"/>
        <v>0</v>
      </c>
    </row>
    <row r="148" spans="1:40">
      <c r="A148" s="13">
        <v>0.5</v>
      </c>
      <c r="B148" s="52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10">
        <f t="shared" si="93"/>
        <v>0</v>
      </c>
      <c r="AN148" s="10">
        <f t="shared" si="94"/>
        <v>0</v>
      </c>
    </row>
    <row r="149" spans="1:40">
      <c r="A149" s="13" t="s">
        <v>19</v>
      </c>
      <c r="B149" s="52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  <c r="AA149" s="52"/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10">
        <f t="shared" si="93"/>
        <v>0</v>
      </c>
      <c r="AN149" s="10">
        <f t="shared" si="94"/>
        <v>0</v>
      </c>
    </row>
    <row r="150" spans="1:40">
      <c r="A150" s="13">
        <v>0.58333333333333337</v>
      </c>
      <c r="B150" s="52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10">
        <f t="shared" si="93"/>
        <v>0</v>
      </c>
      <c r="AN150" s="10">
        <f t="shared" si="94"/>
        <v>0</v>
      </c>
    </row>
    <row r="151" spans="1:40">
      <c r="A151" s="13" t="s">
        <v>20</v>
      </c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10">
        <f t="shared" si="93"/>
        <v>0</v>
      </c>
      <c r="AN151" s="10">
        <f t="shared" si="94"/>
        <v>0</v>
      </c>
    </row>
    <row r="152" spans="1:40">
      <c r="A152" s="12" t="s">
        <v>21</v>
      </c>
      <c r="B152" s="52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10">
        <f t="shared" si="93"/>
        <v>0</v>
      </c>
      <c r="AN152" s="10">
        <f t="shared" si="94"/>
        <v>0</v>
      </c>
    </row>
    <row r="153" spans="1:40">
      <c r="A153" s="12" t="s">
        <v>22</v>
      </c>
      <c r="B153" s="52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10">
        <f t="shared" si="93"/>
        <v>0</v>
      </c>
      <c r="AN153" s="10">
        <f t="shared" si="94"/>
        <v>0</v>
      </c>
    </row>
    <row r="154" spans="1:40">
      <c r="A154" s="12" t="s">
        <v>23</v>
      </c>
      <c r="B154" s="52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  <c r="AA154" s="52"/>
      <c r="AB154" s="52"/>
      <c r="AC154" s="52"/>
      <c r="AD154" s="52"/>
      <c r="AE154" s="52"/>
      <c r="AF154" s="52"/>
      <c r="AG154" s="52"/>
      <c r="AH154" s="52"/>
      <c r="AI154" s="52"/>
      <c r="AJ154" s="52"/>
      <c r="AK154" s="52"/>
      <c r="AL154" s="52"/>
      <c r="AM154" s="10">
        <f t="shared" si="93"/>
        <v>0</v>
      </c>
      <c r="AN154" s="10">
        <f t="shared" si="94"/>
        <v>0</v>
      </c>
    </row>
    <row r="155" spans="1:40">
      <c r="A155" s="9" t="s">
        <v>24</v>
      </c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  <c r="AA155" s="52"/>
      <c r="AB155" s="52"/>
      <c r="AC155" s="52"/>
      <c r="AD155" s="52"/>
      <c r="AE155" s="52"/>
      <c r="AF155" s="52"/>
      <c r="AG155" s="52"/>
      <c r="AH155" s="52"/>
      <c r="AI155" s="52"/>
      <c r="AJ155" s="52"/>
      <c r="AK155" s="52"/>
      <c r="AL155" s="52"/>
      <c r="AM155" s="10">
        <f t="shared" si="93"/>
        <v>0</v>
      </c>
      <c r="AN155" s="10">
        <f t="shared" si="94"/>
        <v>0</v>
      </c>
    </row>
    <row r="156" spans="1:40">
      <c r="A156" s="15">
        <v>0.83333333333333337</v>
      </c>
      <c r="B156" s="52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  <c r="AA156" s="52"/>
      <c r="AB156" s="52"/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10">
        <f t="shared" si="93"/>
        <v>0</v>
      </c>
      <c r="AN156" s="10">
        <f t="shared" si="94"/>
        <v>0</v>
      </c>
    </row>
    <row r="157" spans="1:40">
      <c r="A157" s="15">
        <v>0.875</v>
      </c>
      <c r="B157" s="52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10">
        <f t="shared" si="93"/>
        <v>0</v>
      </c>
      <c r="AN157" s="10">
        <f t="shared" si="94"/>
        <v>0</v>
      </c>
    </row>
    <row r="158" spans="1:40">
      <c r="A158" s="13" t="s">
        <v>25</v>
      </c>
      <c r="B158" s="52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10">
        <f t="shared" si="93"/>
        <v>0</v>
      </c>
      <c r="AN158" s="10">
        <f t="shared" si="94"/>
        <v>0</v>
      </c>
    </row>
    <row r="159" spans="1:40">
      <c r="A159" s="15">
        <v>0.95833333333333337</v>
      </c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10">
        <f t="shared" si="93"/>
        <v>0</v>
      </c>
      <c r="AN159" s="10">
        <f t="shared" si="94"/>
        <v>0</v>
      </c>
    </row>
    <row r="160" spans="1:40">
      <c r="A160" s="9" t="s">
        <v>26</v>
      </c>
      <c r="B160" s="52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10">
        <f t="shared" si="93"/>
        <v>0</v>
      </c>
      <c r="AN160" s="10">
        <f t="shared" si="94"/>
        <v>0</v>
      </c>
    </row>
    <row r="163" spans="1:39">
      <c r="A163" s="26" t="s">
        <v>130</v>
      </c>
      <c r="C163" s="30"/>
      <c r="E163" s="41"/>
      <c r="F163" s="26"/>
      <c r="G163" s="38"/>
      <c r="H163" s="38"/>
      <c r="I163" s="38"/>
      <c r="J163" s="38"/>
      <c r="K163" s="38"/>
      <c r="L163" s="38"/>
      <c r="M163" s="38"/>
      <c r="N163" s="39"/>
      <c r="O163" s="39"/>
      <c r="P163" s="40"/>
      <c r="Q163" s="38"/>
      <c r="R163" s="28"/>
    </row>
    <row r="164" spans="1:39">
      <c r="A164" s="287" t="s">
        <v>2</v>
      </c>
      <c r="B164" s="4">
        <f>+B$4</f>
        <v>1</v>
      </c>
      <c r="C164" s="4">
        <f t="shared" ref="C164:AL164" si="95">+C$4</f>
        <v>2</v>
      </c>
      <c r="D164" s="4">
        <f>+D$4</f>
        <v>1</v>
      </c>
      <c r="E164" s="4">
        <f t="shared" si="95"/>
        <v>2</v>
      </c>
      <c r="F164" s="4">
        <f t="shared" si="95"/>
        <v>3</v>
      </c>
      <c r="G164" s="4">
        <f t="shared" si="95"/>
        <v>4</v>
      </c>
      <c r="H164" s="4">
        <f t="shared" si="95"/>
        <v>5</v>
      </c>
      <c r="I164" s="4">
        <f t="shared" si="95"/>
        <v>6</v>
      </c>
      <c r="J164" s="4">
        <f t="shared" si="95"/>
        <v>7</v>
      </c>
      <c r="K164" s="4">
        <f t="shared" si="95"/>
        <v>8</v>
      </c>
      <c r="L164" s="4">
        <f t="shared" si="95"/>
        <v>9</v>
      </c>
      <c r="M164" s="4">
        <f t="shared" si="95"/>
        <v>10</v>
      </c>
      <c r="N164" s="4">
        <f t="shared" si="95"/>
        <v>11</v>
      </c>
      <c r="O164" s="4">
        <f t="shared" si="95"/>
        <v>12</v>
      </c>
      <c r="P164" s="4">
        <f t="shared" si="95"/>
        <v>13</v>
      </c>
      <c r="Q164" s="4">
        <f t="shared" si="95"/>
        <v>14</v>
      </c>
      <c r="R164" s="4">
        <f t="shared" si="95"/>
        <v>15</v>
      </c>
      <c r="S164" s="4">
        <f t="shared" si="95"/>
        <v>16</v>
      </c>
      <c r="T164" s="4">
        <f t="shared" si="95"/>
        <v>17</v>
      </c>
      <c r="U164" s="4">
        <f t="shared" si="95"/>
        <v>18</v>
      </c>
      <c r="V164" s="4">
        <f t="shared" si="95"/>
        <v>19</v>
      </c>
      <c r="W164" s="4">
        <f t="shared" si="95"/>
        <v>20</v>
      </c>
      <c r="X164" s="4">
        <f t="shared" si="95"/>
        <v>21</v>
      </c>
      <c r="Y164" s="4">
        <f t="shared" si="95"/>
        <v>22</v>
      </c>
      <c r="Z164" s="4">
        <f t="shared" si="95"/>
        <v>23</v>
      </c>
      <c r="AA164" s="4">
        <f t="shared" si="95"/>
        <v>24</v>
      </c>
      <c r="AB164" s="4">
        <f t="shared" si="95"/>
        <v>25</v>
      </c>
      <c r="AC164" s="4">
        <f t="shared" si="95"/>
        <v>26</v>
      </c>
      <c r="AD164" s="4">
        <f t="shared" si="95"/>
        <v>27</v>
      </c>
      <c r="AE164" s="4">
        <f t="shared" si="95"/>
        <v>28</v>
      </c>
      <c r="AF164" s="4">
        <f t="shared" si="95"/>
        <v>29</v>
      </c>
      <c r="AG164" s="4">
        <f t="shared" si="95"/>
        <v>30</v>
      </c>
      <c r="AH164" s="4">
        <f t="shared" si="95"/>
        <v>31</v>
      </c>
      <c r="AI164" s="4">
        <f t="shared" si="95"/>
        <v>32</v>
      </c>
      <c r="AJ164" s="4">
        <f t="shared" si="95"/>
        <v>33</v>
      </c>
      <c r="AK164" s="4">
        <f t="shared" si="95"/>
        <v>34</v>
      </c>
      <c r="AL164" s="4">
        <f t="shared" si="95"/>
        <v>35</v>
      </c>
      <c r="AM164" s="116" t="s">
        <v>3</v>
      </c>
    </row>
    <row r="165" spans="1:39">
      <c r="A165" s="288"/>
      <c r="B165" s="7">
        <f>B$5</f>
        <v>40664</v>
      </c>
      <c r="C165" s="7">
        <f t="shared" ref="C165:AL165" si="96">C$5</f>
        <v>40665</v>
      </c>
      <c r="D165" s="7">
        <f>D$5</f>
        <v>40330</v>
      </c>
      <c r="E165" s="7">
        <f t="shared" si="96"/>
        <v>40331</v>
      </c>
      <c r="F165" s="7">
        <f t="shared" si="96"/>
        <v>40332</v>
      </c>
      <c r="G165" s="7">
        <f t="shared" si="96"/>
        <v>40333</v>
      </c>
      <c r="H165" s="7">
        <f t="shared" si="96"/>
        <v>40334</v>
      </c>
      <c r="I165" s="7">
        <f t="shared" si="96"/>
        <v>40335</v>
      </c>
      <c r="J165" s="7">
        <f t="shared" si="96"/>
        <v>40336</v>
      </c>
      <c r="K165" s="7">
        <f t="shared" si="96"/>
        <v>40337</v>
      </c>
      <c r="L165" s="7">
        <f t="shared" si="96"/>
        <v>40338</v>
      </c>
      <c r="M165" s="7">
        <f t="shared" si="96"/>
        <v>40339</v>
      </c>
      <c r="N165" s="7">
        <f t="shared" si="96"/>
        <v>40340</v>
      </c>
      <c r="O165" s="7">
        <f t="shared" si="96"/>
        <v>40341</v>
      </c>
      <c r="P165" s="7">
        <f t="shared" si="96"/>
        <v>40342</v>
      </c>
      <c r="Q165" s="7">
        <f t="shared" si="96"/>
        <v>40343</v>
      </c>
      <c r="R165" s="7">
        <f t="shared" si="96"/>
        <v>40344</v>
      </c>
      <c r="S165" s="7">
        <f t="shared" si="96"/>
        <v>40345</v>
      </c>
      <c r="T165" s="7">
        <f t="shared" si="96"/>
        <v>40346</v>
      </c>
      <c r="U165" s="7">
        <f t="shared" si="96"/>
        <v>40347</v>
      </c>
      <c r="V165" s="7">
        <f t="shared" si="96"/>
        <v>40348</v>
      </c>
      <c r="W165" s="7">
        <f t="shared" si="96"/>
        <v>40349</v>
      </c>
      <c r="X165" s="7">
        <f t="shared" si="96"/>
        <v>40350</v>
      </c>
      <c r="Y165" s="7">
        <f t="shared" si="96"/>
        <v>40351</v>
      </c>
      <c r="Z165" s="7">
        <f t="shared" si="96"/>
        <v>40352</v>
      </c>
      <c r="AA165" s="7">
        <f t="shared" si="96"/>
        <v>40353</v>
      </c>
      <c r="AB165" s="7">
        <f t="shared" si="96"/>
        <v>40354</v>
      </c>
      <c r="AC165" s="7">
        <f t="shared" si="96"/>
        <v>40355</v>
      </c>
      <c r="AD165" s="7">
        <f t="shared" si="96"/>
        <v>40356</v>
      </c>
      <c r="AE165" s="7">
        <f t="shared" si="96"/>
        <v>40357</v>
      </c>
      <c r="AF165" s="7">
        <f t="shared" si="96"/>
        <v>40358</v>
      </c>
      <c r="AG165" s="199">
        <f t="shared" si="96"/>
        <v>40359</v>
      </c>
      <c r="AH165" s="199">
        <f t="shared" si="96"/>
        <v>40360</v>
      </c>
      <c r="AI165" s="199">
        <f t="shared" si="96"/>
        <v>40361</v>
      </c>
      <c r="AJ165" s="199">
        <f t="shared" si="96"/>
        <v>40362</v>
      </c>
      <c r="AK165" s="199">
        <f t="shared" si="96"/>
        <v>40363</v>
      </c>
      <c r="AL165" s="199">
        <f t="shared" si="96"/>
        <v>40364</v>
      </c>
      <c r="AM165" s="116"/>
    </row>
    <row r="166" spans="1:39">
      <c r="A166" s="289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4"/>
      <c r="AH166" s="44"/>
      <c r="AI166" s="44"/>
      <c r="AJ166" s="44"/>
      <c r="AK166" s="44"/>
      <c r="AL166" s="44"/>
      <c r="AM166" s="45" t="s">
        <v>8</v>
      </c>
    </row>
    <row r="167" spans="1:39">
      <c r="A167" s="9" t="s">
        <v>9</v>
      </c>
      <c r="B167" s="52">
        <f>+$G$40*(B107+B137)</f>
        <v>0</v>
      </c>
      <c r="C167" s="52">
        <f t="shared" ref="C167" si="97">+$G$40*(C107+C137)</f>
        <v>0</v>
      </c>
      <c r="D167" s="52">
        <f>+$G$40*(D107+D137)</f>
        <v>2190</v>
      </c>
      <c r="E167" s="52">
        <f t="shared" ref="E167:AL167" si="98">+$G$40*(E107+E137)</f>
        <v>2145</v>
      </c>
      <c r="F167" s="52">
        <f t="shared" si="98"/>
        <v>2250</v>
      </c>
      <c r="G167" s="52">
        <f t="shared" si="98"/>
        <v>2190</v>
      </c>
      <c r="H167" s="52">
        <f t="shared" si="98"/>
        <v>2250</v>
      </c>
      <c r="I167" s="52">
        <f t="shared" si="98"/>
        <v>2250</v>
      </c>
      <c r="J167" s="52">
        <f t="shared" si="98"/>
        <v>2205</v>
      </c>
      <c r="K167" s="52">
        <f t="shared" si="98"/>
        <v>2175</v>
      </c>
      <c r="L167" s="52">
        <f t="shared" si="98"/>
        <v>2175</v>
      </c>
      <c r="M167" s="52">
        <f t="shared" si="98"/>
        <v>2205</v>
      </c>
      <c r="N167" s="52">
        <f t="shared" si="98"/>
        <v>2100</v>
      </c>
      <c r="O167" s="52">
        <f t="shared" si="98"/>
        <v>2325</v>
      </c>
      <c r="P167" s="52">
        <f t="shared" si="98"/>
        <v>2295</v>
      </c>
      <c r="Q167" s="52">
        <f t="shared" si="98"/>
        <v>2340</v>
      </c>
      <c r="R167" s="52">
        <f t="shared" si="98"/>
        <v>2190</v>
      </c>
      <c r="S167" s="52">
        <f t="shared" si="98"/>
        <v>2175</v>
      </c>
      <c r="T167" s="52">
        <f t="shared" si="98"/>
        <v>2160</v>
      </c>
      <c r="U167" s="52">
        <f t="shared" si="98"/>
        <v>2115</v>
      </c>
      <c r="V167" s="52">
        <f t="shared" si="98"/>
        <v>2250</v>
      </c>
      <c r="W167" s="52">
        <f t="shared" si="98"/>
        <v>2235</v>
      </c>
      <c r="X167" s="52">
        <f t="shared" si="98"/>
        <v>2175</v>
      </c>
      <c r="Y167" s="52">
        <f t="shared" si="98"/>
        <v>2250</v>
      </c>
      <c r="Z167" s="52">
        <f t="shared" si="98"/>
        <v>1965</v>
      </c>
      <c r="AA167" s="52">
        <f t="shared" si="98"/>
        <v>2160</v>
      </c>
      <c r="AB167" s="52">
        <f t="shared" si="98"/>
        <v>2205</v>
      </c>
      <c r="AC167" s="52">
        <f t="shared" si="98"/>
        <v>2235</v>
      </c>
      <c r="AD167" s="52">
        <f t="shared" si="98"/>
        <v>2325</v>
      </c>
      <c r="AE167" s="52">
        <f t="shared" si="98"/>
        <v>2220</v>
      </c>
      <c r="AF167" s="52">
        <f t="shared" si="98"/>
        <v>2175</v>
      </c>
      <c r="AG167" s="52">
        <f t="shared" si="98"/>
        <v>2235</v>
      </c>
      <c r="AH167" s="52">
        <f t="shared" si="98"/>
        <v>0</v>
      </c>
      <c r="AI167" s="52">
        <f t="shared" si="98"/>
        <v>0</v>
      </c>
      <c r="AJ167" s="52">
        <f t="shared" si="98"/>
        <v>0</v>
      </c>
      <c r="AK167" s="52">
        <f t="shared" si="98"/>
        <v>0</v>
      </c>
      <c r="AL167" s="52">
        <f t="shared" si="98"/>
        <v>0</v>
      </c>
      <c r="AM167" s="10">
        <f>MAX(B167:AL167)</f>
        <v>2340</v>
      </c>
    </row>
    <row r="168" spans="1:39">
      <c r="A168" s="9" t="s">
        <v>10</v>
      </c>
      <c r="B168" s="52">
        <f t="shared" ref="B168:C168" si="99">+$G$40*(B108+B138)</f>
        <v>0</v>
      </c>
      <c r="C168" s="52">
        <f t="shared" si="99"/>
        <v>0</v>
      </c>
      <c r="D168" s="52">
        <f t="shared" ref="D168:F190" si="100">+$G$40*(D108+D138)</f>
        <v>2100</v>
      </c>
      <c r="E168" s="52">
        <f t="shared" si="100"/>
        <v>2040</v>
      </c>
      <c r="F168" s="52">
        <f t="shared" si="100"/>
        <v>2145</v>
      </c>
      <c r="G168" s="52">
        <f t="shared" ref="G168:AL168" si="101">+$G$40*(G108+G138)</f>
        <v>2085</v>
      </c>
      <c r="H168" s="52">
        <f t="shared" si="101"/>
        <v>2115</v>
      </c>
      <c r="I168" s="52">
        <f t="shared" si="101"/>
        <v>2160</v>
      </c>
      <c r="J168" s="52">
        <f t="shared" si="101"/>
        <v>2085</v>
      </c>
      <c r="K168" s="52">
        <f t="shared" si="101"/>
        <v>2100</v>
      </c>
      <c r="L168" s="52">
        <f t="shared" si="101"/>
        <v>2040</v>
      </c>
      <c r="M168" s="52">
        <f t="shared" si="101"/>
        <v>2070</v>
      </c>
      <c r="N168" s="52">
        <f t="shared" si="101"/>
        <v>2025</v>
      </c>
      <c r="O168" s="52">
        <f t="shared" si="101"/>
        <v>2190</v>
      </c>
      <c r="P168" s="52">
        <f t="shared" si="101"/>
        <v>2160</v>
      </c>
      <c r="Q168" s="52">
        <f t="shared" si="101"/>
        <v>2130</v>
      </c>
      <c r="R168" s="52">
        <f t="shared" si="101"/>
        <v>2085</v>
      </c>
      <c r="S168" s="52">
        <f t="shared" si="101"/>
        <v>2115</v>
      </c>
      <c r="T168" s="52">
        <f t="shared" si="101"/>
        <v>2070</v>
      </c>
      <c r="U168" s="52">
        <f t="shared" si="101"/>
        <v>2055</v>
      </c>
      <c r="V168" s="52">
        <f t="shared" si="101"/>
        <v>2115</v>
      </c>
      <c r="W168" s="52">
        <f t="shared" si="101"/>
        <v>2160</v>
      </c>
      <c r="X168" s="52">
        <f t="shared" si="101"/>
        <v>2085</v>
      </c>
      <c r="Y168" s="52">
        <f t="shared" si="101"/>
        <v>1260</v>
      </c>
      <c r="Z168" s="52">
        <f t="shared" si="101"/>
        <v>2085</v>
      </c>
      <c r="AA168" s="52">
        <f t="shared" si="101"/>
        <v>2100</v>
      </c>
      <c r="AB168" s="52">
        <f t="shared" si="101"/>
        <v>2100</v>
      </c>
      <c r="AC168" s="52">
        <f t="shared" si="101"/>
        <v>2100</v>
      </c>
      <c r="AD168" s="52">
        <f t="shared" si="101"/>
        <v>2190</v>
      </c>
      <c r="AE168" s="52">
        <f t="shared" si="101"/>
        <v>2115</v>
      </c>
      <c r="AF168" s="52">
        <f t="shared" si="101"/>
        <v>2130</v>
      </c>
      <c r="AG168" s="52">
        <f t="shared" si="101"/>
        <v>2130</v>
      </c>
      <c r="AH168" s="52">
        <f t="shared" si="101"/>
        <v>0</v>
      </c>
      <c r="AI168" s="52">
        <f t="shared" si="101"/>
        <v>0</v>
      </c>
      <c r="AJ168" s="52">
        <f t="shared" si="101"/>
        <v>0</v>
      </c>
      <c r="AK168" s="52">
        <f t="shared" si="101"/>
        <v>0</v>
      </c>
      <c r="AL168" s="52">
        <f t="shared" si="101"/>
        <v>0</v>
      </c>
      <c r="AM168" s="10">
        <f t="shared" ref="AM168:AM190" si="102">MAX(B168:AL168)</f>
        <v>2190</v>
      </c>
    </row>
    <row r="169" spans="1:39">
      <c r="A169" s="9" t="s">
        <v>11</v>
      </c>
      <c r="B169" s="52">
        <f t="shared" ref="B169:C169" si="103">+$G$40*(B109+B139)</f>
        <v>0</v>
      </c>
      <c r="C169" s="52">
        <f t="shared" si="103"/>
        <v>0</v>
      </c>
      <c r="D169" s="52">
        <f t="shared" si="100"/>
        <v>2040</v>
      </c>
      <c r="E169" s="52">
        <f t="shared" si="100"/>
        <v>2040</v>
      </c>
      <c r="F169" s="52">
        <f t="shared" si="100"/>
        <v>2070</v>
      </c>
      <c r="G169" s="52">
        <f t="shared" ref="G169:AL169" si="104">+$G$40*(G109+G139)</f>
        <v>2250</v>
      </c>
      <c r="H169" s="52">
        <f t="shared" si="104"/>
        <v>2040</v>
      </c>
      <c r="I169" s="52">
        <f t="shared" si="104"/>
        <v>2085</v>
      </c>
      <c r="J169" s="52">
        <f t="shared" si="104"/>
        <v>2040</v>
      </c>
      <c r="K169" s="52">
        <f t="shared" si="104"/>
        <v>2025</v>
      </c>
      <c r="L169" s="52">
        <f t="shared" si="104"/>
        <v>2040</v>
      </c>
      <c r="M169" s="52">
        <f t="shared" si="104"/>
        <v>2070</v>
      </c>
      <c r="N169" s="52">
        <f t="shared" si="104"/>
        <v>1950</v>
      </c>
      <c r="O169" s="52">
        <f t="shared" si="104"/>
        <v>2130</v>
      </c>
      <c r="P169" s="52">
        <f t="shared" si="104"/>
        <v>2100</v>
      </c>
      <c r="Q169" s="52">
        <f t="shared" si="104"/>
        <v>2040</v>
      </c>
      <c r="R169" s="52">
        <f t="shared" si="104"/>
        <v>2070</v>
      </c>
      <c r="S169" s="52">
        <f t="shared" si="104"/>
        <v>2070</v>
      </c>
      <c r="T169" s="52">
        <f t="shared" si="104"/>
        <v>2055</v>
      </c>
      <c r="U169" s="52">
        <f t="shared" si="104"/>
        <v>2010</v>
      </c>
      <c r="V169" s="52">
        <f t="shared" si="104"/>
        <v>2025</v>
      </c>
      <c r="W169" s="52">
        <f t="shared" si="104"/>
        <v>2115</v>
      </c>
      <c r="X169" s="52">
        <f t="shared" si="104"/>
        <v>2025</v>
      </c>
      <c r="Y169" s="52">
        <f t="shared" si="104"/>
        <v>1245</v>
      </c>
      <c r="Z169" s="52">
        <f t="shared" si="104"/>
        <v>2055</v>
      </c>
      <c r="AA169" s="52">
        <f t="shared" si="104"/>
        <v>2025</v>
      </c>
      <c r="AB169" s="52">
        <f t="shared" si="104"/>
        <v>2070</v>
      </c>
      <c r="AC169" s="52">
        <f t="shared" si="104"/>
        <v>2055</v>
      </c>
      <c r="AD169" s="52">
        <f t="shared" si="104"/>
        <v>2115</v>
      </c>
      <c r="AE169" s="52">
        <f t="shared" si="104"/>
        <v>2070</v>
      </c>
      <c r="AF169" s="52">
        <f t="shared" si="104"/>
        <v>2115</v>
      </c>
      <c r="AG169" s="52">
        <f t="shared" si="104"/>
        <v>2085</v>
      </c>
      <c r="AH169" s="52">
        <f t="shared" si="104"/>
        <v>0</v>
      </c>
      <c r="AI169" s="52">
        <f t="shared" si="104"/>
        <v>0</v>
      </c>
      <c r="AJ169" s="52">
        <f t="shared" si="104"/>
        <v>0</v>
      </c>
      <c r="AK169" s="52">
        <f t="shared" si="104"/>
        <v>0</v>
      </c>
      <c r="AL169" s="52">
        <f t="shared" si="104"/>
        <v>0</v>
      </c>
      <c r="AM169" s="10">
        <f t="shared" si="102"/>
        <v>2250</v>
      </c>
    </row>
    <row r="170" spans="1:39">
      <c r="A170" s="9" t="s">
        <v>12</v>
      </c>
      <c r="B170" s="52">
        <f t="shared" ref="B170:C170" si="105">+$G$40*(B110+B140)</f>
        <v>0</v>
      </c>
      <c r="C170" s="52">
        <f t="shared" si="105"/>
        <v>0</v>
      </c>
      <c r="D170" s="52">
        <f t="shared" si="100"/>
        <v>2025</v>
      </c>
      <c r="E170" s="52">
        <f t="shared" si="100"/>
        <v>2010</v>
      </c>
      <c r="F170" s="52">
        <f t="shared" si="100"/>
        <v>2055</v>
      </c>
      <c r="G170" s="52">
        <f t="shared" ref="G170:AL170" si="106">+$G$40*(G110+G140)</f>
        <v>2190</v>
      </c>
      <c r="H170" s="52">
        <f t="shared" si="106"/>
        <v>2010</v>
      </c>
      <c r="I170" s="52">
        <f t="shared" si="106"/>
        <v>2070</v>
      </c>
      <c r="J170" s="52">
        <f t="shared" si="106"/>
        <v>2025</v>
      </c>
      <c r="K170" s="52">
        <f t="shared" si="106"/>
        <v>2010</v>
      </c>
      <c r="L170" s="52">
        <f t="shared" si="106"/>
        <v>2010</v>
      </c>
      <c r="M170" s="52">
        <f t="shared" si="106"/>
        <v>2055</v>
      </c>
      <c r="N170" s="52">
        <f t="shared" si="106"/>
        <v>1965</v>
      </c>
      <c r="O170" s="52">
        <f t="shared" si="106"/>
        <v>2100</v>
      </c>
      <c r="P170" s="52">
        <f t="shared" si="106"/>
        <v>2070</v>
      </c>
      <c r="Q170" s="52">
        <f t="shared" si="106"/>
        <v>2040</v>
      </c>
      <c r="R170" s="52">
        <f t="shared" si="106"/>
        <v>2025</v>
      </c>
      <c r="S170" s="52">
        <f t="shared" si="106"/>
        <v>2070</v>
      </c>
      <c r="T170" s="52">
        <f t="shared" si="106"/>
        <v>2025</v>
      </c>
      <c r="U170" s="52">
        <f t="shared" si="106"/>
        <v>1980</v>
      </c>
      <c r="V170" s="52">
        <f t="shared" si="106"/>
        <v>1995</v>
      </c>
      <c r="W170" s="52">
        <f t="shared" si="106"/>
        <v>2055</v>
      </c>
      <c r="X170" s="52">
        <f t="shared" si="106"/>
        <v>2025</v>
      </c>
      <c r="Y170" s="52">
        <f t="shared" si="106"/>
        <v>1245</v>
      </c>
      <c r="Z170" s="52">
        <f t="shared" si="106"/>
        <v>2025</v>
      </c>
      <c r="AA170" s="52">
        <f t="shared" si="106"/>
        <v>2025</v>
      </c>
      <c r="AB170" s="52">
        <f t="shared" si="106"/>
        <v>2025</v>
      </c>
      <c r="AC170" s="52">
        <f t="shared" si="106"/>
        <v>2025</v>
      </c>
      <c r="AD170" s="52">
        <f t="shared" si="106"/>
        <v>2070</v>
      </c>
      <c r="AE170" s="52">
        <f t="shared" si="106"/>
        <v>2040</v>
      </c>
      <c r="AF170" s="52">
        <f t="shared" si="106"/>
        <v>2070</v>
      </c>
      <c r="AG170" s="52">
        <f t="shared" si="106"/>
        <v>2025</v>
      </c>
      <c r="AH170" s="52">
        <f t="shared" si="106"/>
        <v>0</v>
      </c>
      <c r="AI170" s="52">
        <f t="shared" si="106"/>
        <v>0</v>
      </c>
      <c r="AJ170" s="52">
        <f t="shared" si="106"/>
        <v>0</v>
      </c>
      <c r="AK170" s="52">
        <f t="shared" si="106"/>
        <v>0</v>
      </c>
      <c r="AL170" s="52">
        <f t="shared" si="106"/>
        <v>0</v>
      </c>
      <c r="AM170" s="10">
        <f t="shared" si="102"/>
        <v>2190</v>
      </c>
    </row>
    <row r="171" spans="1:39">
      <c r="A171" s="9" t="s">
        <v>13</v>
      </c>
      <c r="B171" s="52">
        <f t="shared" ref="B171:C171" si="107">+$G$40*(B111+B141)</f>
        <v>0</v>
      </c>
      <c r="C171" s="52">
        <f t="shared" si="107"/>
        <v>0</v>
      </c>
      <c r="D171" s="52">
        <f t="shared" si="100"/>
        <v>2025</v>
      </c>
      <c r="E171" s="52">
        <f t="shared" si="100"/>
        <v>2010</v>
      </c>
      <c r="F171" s="52">
        <f t="shared" si="100"/>
        <v>2070</v>
      </c>
      <c r="G171" s="52">
        <f t="shared" ref="G171:AL171" si="108">+$G$40*(G111+G141)</f>
        <v>2205</v>
      </c>
      <c r="H171" s="52">
        <f t="shared" si="108"/>
        <v>1980</v>
      </c>
      <c r="I171" s="52">
        <f t="shared" si="108"/>
        <v>2025</v>
      </c>
      <c r="J171" s="52">
        <f t="shared" si="108"/>
        <v>1995</v>
      </c>
      <c r="K171" s="52">
        <f t="shared" si="108"/>
        <v>1980</v>
      </c>
      <c r="L171" s="52">
        <f t="shared" si="108"/>
        <v>1995</v>
      </c>
      <c r="M171" s="52">
        <f t="shared" si="108"/>
        <v>2070</v>
      </c>
      <c r="N171" s="52">
        <f t="shared" si="108"/>
        <v>1965</v>
      </c>
      <c r="O171" s="52">
        <f t="shared" si="108"/>
        <v>2070</v>
      </c>
      <c r="P171" s="52">
        <f t="shared" si="108"/>
        <v>2055</v>
      </c>
      <c r="Q171" s="52">
        <f t="shared" si="108"/>
        <v>2040</v>
      </c>
      <c r="R171" s="52">
        <f t="shared" si="108"/>
        <v>2025</v>
      </c>
      <c r="S171" s="52">
        <f t="shared" si="108"/>
        <v>2040</v>
      </c>
      <c r="T171" s="52">
        <f t="shared" si="108"/>
        <v>2010</v>
      </c>
      <c r="U171" s="52">
        <f t="shared" si="108"/>
        <v>2010</v>
      </c>
      <c r="V171" s="52">
        <f t="shared" si="108"/>
        <v>1980</v>
      </c>
      <c r="W171" s="52">
        <f t="shared" si="108"/>
        <v>2040</v>
      </c>
      <c r="X171" s="52">
        <f t="shared" si="108"/>
        <v>2025</v>
      </c>
      <c r="Y171" s="52">
        <f t="shared" si="108"/>
        <v>1455</v>
      </c>
      <c r="Z171" s="52">
        <f t="shared" si="108"/>
        <v>2010</v>
      </c>
      <c r="AA171" s="52">
        <f t="shared" si="108"/>
        <v>2025</v>
      </c>
      <c r="AB171" s="52">
        <f t="shared" si="108"/>
        <v>2040</v>
      </c>
      <c r="AC171" s="52">
        <f t="shared" si="108"/>
        <v>2025</v>
      </c>
      <c r="AD171" s="52">
        <f t="shared" si="108"/>
        <v>2040</v>
      </c>
      <c r="AE171" s="52">
        <f t="shared" si="108"/>
        <v>2025</v>
      </c>
      <c r="AF171" s="52">
        <f t="shared" si="108"/>
        <v>2070</v>
      </c>
      <c r="AG171" s="52">
        <f t="shared" si="108"/>
        <v>2025</v>
      </c>
      <c r="AH171" s="52">
        <f t="shared" si="108"/>
        <v>0</v>
      </c>
      <c r="AI171" s="52">
        <f t="shared" si="108"/>
        <v>0</v>
      </c>
      <c r="AJ171" s="52">
        <f t="shared" si="108"/>
        <v>0</v>
      </c>
      <c r="AK171" s="52">
        <f t="shared" si="108"/>
        <v>0</v>
      </c>
      <c r="AL171" s="52">
        <f t="shared" si="108"/>
        <v>0</v>
      </c>
      <c r="AM171" s="10">
        <f t="shared" si="102"/>
        <v>2205</v>
      </c>
    </row>
    <row r="172" spans="1:39">
      <c r="A172" s="9" t="s">
        <v>14</v>
      </c>
      <c r="B172" s="52">
        <f t="shared" ref="B172:C172" si="109">+$G$40*(B112+B142)</f>
        <v>0</v>
      </c>
      <c r="C172" s="52">
        <f t="shared" si="109"/>
        <v>0</v>
      </c>
      <c r="D172" s="52">
        <f t="shared" si="100"/>
        <v>2025</v>
      </c>
      <c r="E172" s="52">
        <f t="shared" si="100"/>
        <v>2115</v>
      </c>
      <c r="F172" s="52">
        <f t="shared" si="100"/>
        <v>2085</v>
      </c>
      <c r="G172" s="52">
        <f t="shared" ref="G172:AL172" si="110">+$G$40*(G112+G142)</f>
        <v>2280</v>
      </c>
      <c r="H172" s="52">
        <f t="shared" si="110"/>
        <v>1995</v>
      </c>
      <c r="I172" s="52">
        <f t="shared" si="110"/>
        <v>2025</v>
      </c>
      <c r="J172" s="52">
        <f t="shared" si="110"/>
        <v>2235</v>
      </c>
      <c r="K172" s="52">
        <f t="shared" si="110"/>
        <v>2040</v>
      </c>
      <c r="L172" s="52">
        <f t="shared" si="110"/>
        <v>2040</v>
      </c>
      <c r="M172" s="52">
        <f t="shared" si="110"/>
        <v>2295</v>
      </c>
      <c r="N172" s="52">
        <f t="shared" si="110"/>
        <v>2025</v>
      </c>
      <c r="O172" s="52">
        <f t="shared" si="110"/>
        <v>2100</v>
      </c>
      <c r="P172" s="52">
        <f t="shared" si="110"/>
        <v>2040</v>
      </c>
      <c r="Q172" s="52">
        <f t="shared" si="110"/>
        <v>1965</v>
      </c>
      <c r="R172" s="52">
        <f t="shared" si="110"/>
        <v>2115</v>
      </c>
      <c r="S172" s="52">
        <f t="shared" si="110"/>
        <v>2115</v>
      </c>
      <c r="T172" s="52">
        <f t="shared" si="110"/>
        <v>2025</v>
      </c>
      <c r="U172" s="52">
        <f t="shared" si="110"/>
        <v>2070</v>
      </c>
      <c r="V172" s="52">
        <f t="shared" si="110"/>
        <v>2055</v>
      </c>
      <c r="W172" s="52">
        <f t="shared" si="110"/>
        <v>2010</v>
      </c>
      <c r="X172" s="52">
        <f t="shared" si="110"/>
        <v>2115</v>
      </c>
      <c r="Y172" s="52">
        <f t="shared" si="110"/>
        <v>1590</v>
      </c>
      <c r="Z172" s="52">
        <f t="shared" si="110"/>
        <v>2235</v>
      </c>
      <c r="AA172" s="52">
        <f t="shared" si="110"/>
        <v>2085</v>
      </c>
      <c r="AB172" s="52">
        <f t="shared" si="110"/>
        <v>2040</v>
      </c>
      <c r="AC172" s="52">
        <f t="shared" si="110"/>
        <v>2040</v>
      </c>
      <c r="AD172" s="52">
        <f t="shared" si="110"/>
        <v>2010</v>
      </c>
      <c r="AE172" s="52">
        <f t="shared" si="110"/>
        <v>2130</v>
      </c>
      <c r="AF172" s="52">
        <f t="shared" si="110"/>
        <v>2160</v>
      </c>
      <c r="AG172" s="52">
        <f t="shared" si="110"/>
        <v>1605</v>
      </c>
      <c r="AH172" s="52">
        <f t="shared" si="110"/>
        <v>0</v>
      </c>
      <c r="AI172" s="52">
        <f t="shared" si="110"/>
        <v>0</v>
      </c>
      <c r="AJ172" s="52">
        <f t="shared" si="110"/>
        <v>0</v>
      </c>
      <c r="AK172" s="52">
        <f t="shared" si="110"/>
        <v>0</v>
      </c>
      <c r="AL172" s="52">
        <f t="shared" si="110"/>
        <v>0</v>
      </c>
      <c r="AM172" s="10">
        <f t="shared" si="102"/>
        <v>2295</v>
      </c>
    </row>
    <row r="173" spans="1:39">
      <c r="A173" s="9" t="s">
        <v>15</v>
      </c>
      <c r="B173" s="52">
        <f t="shared" ref="B173:C173" si="111">+$G$40*(B113+B143)</f>
        <v>0</v>
      </c>
      <c r="C173" s="52">
        <f t="shared" si="111"/>
        <v>0</v>
      </c>
      <c r="D173" s="52">
        <f t="shared" si="100"/>
        <v>1980</v>
      </c>
      <c r="E173" s="52">
        <f t="shared" si="100"/>
        <v>2340</v>
      </c>
      <c r="F173" s="52">
        <f t="shared" si="100"/>
        <v>2085</v>
      </c>
      <c r="G173" s="52">
        <f t="shared" ref="G173:AL173" si="112">+$G$40*(G113+G143)</f>
        <v>2295</v>
      </c>
      <c r="H173" s="52">
        <f t="shared" si="112"/>
        <v>1950</v>
      </c>
      <c r="I173" s="52">
        <f t="shared" si="112"/>
        <v>2025</v>
      </c>
      <c r="J173" s="52">
        <f t="shared" si="112"/>
        <v>2325</v>
      </c>
      <c r="K173" s="52">
        <f t="shared" si="112"/>
        <v>2565</v>
      </c>
      <c r="L173" s="52">
        <f t="shared" si="112"/>
        <v>2655</v>
      </c>
      <c r="M173" s="52">
        <f t="shared" si="112"/>
        <v>2385</v>
      </c>
      <c r="N173" s="52">
        <f t="shared" si="112"/>
        <v>2205</v>
      </c>
      <c r="O173" s="52">
        <f t="shared" si="112"/>
        <v>2160</v>
      </c>
      <c r="P173" s="52">
        <f t="shared" si="112"/>
        <v>2130</v>
      </c>
      <c r="Q173" s="52">
        <f t="shared" si="112"/>
        <v>2355</v>
      </c>
      <c r="R173" s="52">
        <f t="shared" si="112"/>
        <v>2280</v>
      </c>
      <c r="S173" s="52">
        <f t="shared" si="112"/>
        <v>2355</v>
      </c>
      <c r="T173" s="52">
        <f t="shared" si="112"/>
        <v>2295</v>
      </c>
      <c r="U173" s="52">
        <f t="shared" si="112"/>
        <v>2280</v>
      </c>
      <c r="V173" s="52">
        <f t="shared" si="112"/>
        <v>2085</v>
      </c>
      <c r="W173" s="52">
        <f t="shared" si="112"/>
        <v>1995</v>
      </c>
      <c r="X173" s="52">
        <f t="shared" si="112"/>
        <v>2340</v>
      </c>
      <c r="Y173" s="52">
        <f t="shared" si="112"/>
        <v>2160</v>
      </c>
      <c r="Z173" s="52">
        <f t="shared" si="112"/>
        <v>2625</v>
      </c>
      <c r="AA173" s="52">
        <f t="shared" si="112"/>
        <v>2280</v>
      </c>
      <c r="AB173" s="52">
        <f t="shared" si="112"/>
        <v>2130</v>
      </c>
      <c r="AC173" s="52">
        <f t="shared" si="112"/>
        <v>2145</v>
      </c>
      <c r="AD173" s="52">
        <f t="shared" si="112"/>
        <v>1980</v>
      </c>
      <c r="AE173" s="52">
        <f t="shared" si="112"/>
        <v>2325</v>
      </c>
      <c r="AF173" s="52">
        <f t="shared" si="112"/>
        <v>2535</v>
      </c>
      <c r="AG173" s="52">
        <f t="shared" si="112"/>
        <v>2235</v>
      </c>
      <c r="AH173" s="52">
        <f t="shared" si="112"/>
        <v>0</v>
      </c>
      <c r="AI173" s="52">
        <f t="shared" si="112"/>
        <v>0</v>
      </c>
      <c r="AJ173" s="52">
        <f t="shared" si="112"/>
        <v>0</v>
      </c>
      <c r="AK173" s="52">
        <f t="shared" si="112"/>
        <v>0</v>
      </c>
      <c r="AL173" s="52">
        <f t="shared" si="112"/>
        <v>0</v>
      </c>
      <c r="AM173" s="10">
        <f t="shared" si="102"/>
        <v>2655</v>
      </c>
    </row>
    <row r="174" spans="1:39">
      <c r="A174" s="12" t="s">
        <v>16</v>
      </c>
      <c r="B174" s="52">
        <f t="shared" ref="B174:C174" si="113">+$G$40*(B114+B144)</f>
        <v>0</v>
      </c>
      <c r="C174" s="52">
        <f t="shared" si="113"/>
        <v>0</v>
      </c>
      <c r="D174" s="52">
        <f t="shared" si="100"/>
        <v>2190</v>
      </c>
      <c r="E174" s="52">
        <f t="shared" si="100"/>
        <v>2670</v>
      </c>
      <c r="F174" s="52">
        <f t="shared" si="100"/>
        <v>2655</v>
      </c>
      <c r="G174" s="52">
        <f t="shared" ref="G174:AL174" si="114">+$G$40*(G114+G144)</f>
        <v>2790</v>
      </c>
      <c r="H174" s="52">
        <f t="shared" si="114"/>
        <v>2295</v>
      </c>
      <c r="I174" s="52">
        <f t="shared" si="114"/>
        <v>2145</v>
      </c>
      <c r="J174" s="52">
        <f t="shared" si="114"/>
        <v>2655</v>
      </c>
      <c r="K174" s="52">
        <f t="shared" si="114"/>
        <v>2700</v>
      </c>
      <c r="L174" s="52">
        <f t="shared" si="114"/>
        <v>2970</v>
      </c>
      <c r="M174" s="52">
        <f t="shared" si="114"/>
        <v>2760</v>
      </c>
      <c r="N174" s="52">
        <f t="shared" si="114"/>
        <v>2535</v>
      </c>
      <c r="O174" s="52">
        <f t="shared" si="114"/>
        <v>2535</v>
      </c>
      <c r="P174" s="52">
        <f t="shared" si="114"/>
        <v>2175</v>
      </c>
      <c r="Q174" s="52">
        <f t="shared" si="114"/>
        <v>2415</v>
      </c>
      <c r="R174" s="52">
        <f t="shared" si="114"/>
        <v>2820</v>
      </c>
      <c r="S174" s="52">
        <f t="shared" si="114"/>
        <v>2910</v>
      </c>
      <c r="T174" s="52">
        <f t="shared" si="114"/>
        <v>2640</v>
      </c>
      <c r="U174" s="52">
        <f t="shared" si="114"/>
        <v>2775</v>
      </c>
      <c r="V174" s="52">
        <f t="shared" si="114"/>
        <v>2460</v>
      </c>
      <c r="W174" s="52">
        <f t="shared" si="114"/>
        <v>2115</v>
      </c>
      <c r="X174" s="52">
        <f t="shared" si="114"/>
        <v>2880</v>
      </c>
      <c r="Y174" s="52">
        <f t="shared" si="114"/>
        <v>2535</v>
      </c>
      <c r="Z174" s="52">
        <f t="shared" si="114"/>
        <v>2640</v>
      </c>
      <c r="AA174" s="52">
        <f t="shared" si="114"/>
        <v>1665</v>
      </c>
      <c r="AB174" s="52">
        <f t="shared" si="114"/>
        <v>2385</v>
      </c>
      <c r="AC174" s="52">
        <f t="shared" si="114"/>
        <v>2280</v>
      </c>
      <c r="AD174" s="52">
        <f t="shared" si="114"/>
        <v>2040</v>
      </c>
      <c r="AE174" s="52">
        <f t="shared" si="114"/>
        <v>2625</v>
      </c>
      <c r="AF174" s="52">
        <f t="shared" si="114"/>
        <v>2835</v>
      </c>
      <c r="AG174" s="52">
        <f t="shared" si="114"/>
        <v>2190</v>
      </c>
      <c r="AH174" s="52">
        <f t="shared" si="114"/>
        <v>0</v>
      </c>
      <c r="AI174" s="52">
        <f t="shared" si="114"/>
        <v>0</v>
      </c>
      <c r="AJ174" s="52">
        <f t="shared" si="114"/>
        <v>0</v>
      </c>
      <c r="AK174" s="52">
        <f t="shared" si="114"/>
        <v>0</v>
      </c>
      <c r="AL174" s="52">
        <f t="shared" si="114"/>
        <v>0</v>
      </c>
      <c r="AM174" s="10">
        <f t="shared" si="102"/>
        <v>2970</v>
      </c>
    </row>
    <row r="175" spans="1:39">
      <c r="A175" s="12" t="s">
        <v>17</v>
      </c>
      <c r="B175" s="52">
        <f t="shared" ref="B175:C175" si="115">+$G$40*(B115+B145)</f>
        <v>0</v>
      </c>
      <c r="C175" s="52">
        <f t="shared" si="115"/>
        <v>0</v>
      </c>
      <c r="D175" s="52">
        <f t="shared" si="100"/>
        <v>2370</v>
      </c>
      <c r="E175" s="52">
        <f t="shared" si="100"/>
        <v>3285</v>
      </c>
      <c r="F175" s="52">
        <f t="shared" si="100"/>
        <v>3375</v>
      </c>
      <c r="G175" s="52">
        <f t="shared" ref="G175:AL175" si="116">+$G$40*(G115+G145)</f>
        <v>3165</v>
      </c>
      <c r="H175" s="52">
        <f t="shared" si="116"/>
        <v>2355</v>
      </c>
      <c r="I175" s="52">
        <f t="shared" si="116"/>
        <v>2325</v>
      </c>
      <c r="J175" s="52">
        <f t="shared" si="116"/>
        <v>3255</v>
      </c>
      <c r="K175" s="52">
        <f t="shared" si="116"/>
        <v>3150</v>
      </c>
      <c r="L175" s="52">
        <f t="shared" si="116"/>
        <v>3060</v>
      </c>
      <c r="M175" s="52">
        <f t="shared" si="116"/>
        <v>3345</v>
      </c>
      <c r="N175" s="52">
        <f t="shared" si="116"/>
        <v>3060</v>
      </c>
      <c r="O175" s="52">
        <f t="shared" si="116"/>
        <v>2640</v>
      </c>
      <c r="P175" s="52">
        <f t="shared" si="116"/>
        <v>2340</v>
      </c>
      <c r="Q175" s="52">
        <f t="shared" si="116"/>
        <v>3255</v>
      </c>
      <c r="R175" s="52">
        <f t="shared" si="116"/>
        <v>3225</v>
      </c>
      <c r="S175" s="52">
        <f t="shared" si="116"/>
        <v>3225</v>
      </c>
      <c r="T175" s="52">
        <f t="shared" si="116"/>
        <v>3090</v>
      </c>
      <c r="U175" s="52">
        <f t="shared" si="116"/>
        <v>3000</v>
      </c>
      <c r="V175" s="52">
        <f t="shared" si="116"/>
        <v>2460</v>
      </c>
      <c r="W175" s="52">
        <f t="shared" si="116"/>
        <v>2265</v>
      </c>
      <c r="X175" s="52">
        <f t="shared" si="116"/>
        <v>3090</v>
      </c>
      <c r="Y175" s="52">
        <f t="shared" si="116"/>
        <v>2940</v>
      </c>
      <c r="Z175" s="52">
        <f t="shared" si="116"/>
        <v>3090</v>
      </c>
      <c r="AA175" s="52">
        <f t="shared" si="116"/>
        <v>1950</v>
      </c>
      <c r="AB175" s="52">
        <f t="shared" si="116"/>
        <v>2655</v>
      </c>
      <c r="AC175" s="52">
        <f t="shared" si="116"/>
        <v>2655</v>
      </c>
      <c r="AD175" s="52">
        <f t="shared" si="116"/>
        <v>2220</v>
      </c>
      <c r="AE175" s="52">
        <f t="shared" si="116"/>
        <v>3015</v>
      </c>
      <c r="AF175" s="52">
        <f t="shared" si="116"/>
        <v>3465</v>
      </c>
      <c r="AG175" s="52">
        <f t="shared" si="116"/>
        <v>2790</v>
      </c>
      <c r="AH175" s="52">
        <f t="shared" si="116"/>
        <v>0</v>
      </c>
      <c r="AI175" s="52">
        <f t="shared" si="116"/>
        <v>0</v>
      </c>
      <c r="AJ175" s="52">
        <f t="shared" si="116"/>
        <v>0</v>
      </c>
      <c r="AK175" s="52">
        <f t="shared" si="116"/>
        <v>0</v>
      </c>
      <c r="AL175" s="52">
        <f t="shared" si="116"/>
        <v>0</v>
      </c>
      <c r="AM175" s="10">
        <f t="shared" si="102"/>
        <v>3465</v>
      </c>
    </row>
    <row r="176" spans="1:39">
      <c r="A176" s="13">
        <v>0.41666666666666669</v>
      </c>
      <c r="B176" s="52">
        <f t="shared" ref="B176:C176" si="117">+$G$40*(B116+B146)</f>
        <v>0</v>
      </c>
      <c r="C176" s="52">
        <f t="shared" si="117"/>
        <v>0</v>
      </c>
      <c r="D176" s="52">
        <f t="shared" si="100"/>
        <v>2625</v>
      </c>
      <c r="E176" s="52">
        <f t="shared" si="100"/>
        <v>3285</v>
      </c>
      <c r="F176" s="52">
        <f t="shared" si="100"/>
        <v>3300</v>
      </c>
      <c r="G176" s="52">
        <f t="shared" ref="G176:AL176" si="118">+$G$40*(G116+G146)</f>
        <v>3195</v>
      </c>
      <c r="H176" s="52">
        <f t="shared" si="118"/>
        <v>2730</v>
      </c>
      <c r="I176" s="52">
        <f t="shared" si="118"/>
        <v>2415</v>
      </c>
      <c r="J176" s="52">
        <f t="shared" si="118"/>
        <v>2880</v>
      </c>
      <c r="K176" s="52">
        <f t="shared" si="118"/>
        <v>3210</v>
      </c>
      <c r="L176" s="52">
        <f t="shared" si="118"/>
        <v>2520</v>
      </c>
      <c r="M176" s="52">
        <f t="shared" si="118"/>
        <v>3540</v>
      </c>
      <c r="N176" s="52">
        <f t="shared" si="118"/>
        <v>3060</v>
      </c>
      <c r="O176" s="52">
        <f t="shared" si="118"/>
        <v>2775</v>
      </c>
      <c r="P176" s="52">
        <f t="shared" si="118"/>
        <v>2445</v>
      </c>
      <c r="Q176" s="52">
        <f t="shared" si="118"/>
        <v>3390</v>
      </c>
      <c r="R176" s="52">
        <f t="shared" si="118"/>
        <v>3270</v>
      </c>
      <c r="S176" s="52">
        <f t="shared" si="118"/>
        <v>3300</v>
      </c>
      <c r="T176" s="52">
        <f t="shared" si="118"/>
        <v>3315</v>
      </c>
      <c r="U176" s="52">
        <f t="shared" si="118"/>
        <v>3120</v>
      </c>
      <c r="V176" s="52">
        <f t="shared" si="118"/>
        <v>2625</v>
      </c>
      <c r="W176" s="52">
        <f t="shared" si="118"/>
        <v>2370</v>
      </c>
      <c r="X176" s="52">
        <f t="shared" si="118"/>
        <v>3000</v>
      </c>
      <c r="Y176" s="52">
        <f t="shared" si="118"/>
        <v>3090</v>
      </c>
      <c r="Z176" s="52">
        <f t="shared" si="118"/>
        <v>3180</v>
      </c>
      <c r="AA176" s="52">
        <f t="shared" si="118"/>
        <v>2700</v>
      </c>
      <c r="AB176" s="52">
        <f t="shared" si="118"/>
        <v>2775</v>
      </c>
      <c r="AC176" s="52">
        <f t="shared" si="118"/>
        <v>2685</v>
      </c>
      <c r="AD176" s="52">
        <f t="shared" si="118"/>
        <v>2415</v>
      </c>
      <c r="AE176" s="52">
        <f t="shared" si="118"/>
        <v>3210</v>
      </c>
      <c r="AF176" s="52">
        <f t="shared" si="118"/>
        <v>3345</v>
      </c>
      <c r="AG176" s="52">
        <f t="shared" si="118"/>
        <v>3345</v>
      </c>
      <c r="AH176" s="52">
        <f t="shared" si="118"/>
        <v>0</v>
      </c>
      <c r="AI176" s="52">
        <f t="shared" si="118"/>
        <v>0</v>
      </c>
      <c r="AJ176" s="52">
        <f t="shared" si="118"/>
        <v>0</v>
      </c>
      <c r="AK176" s="52">
        <f t="shared" si="118"/>
        <v>0</v>
      </c>
      <c r="AL176" s="52">
        <f t="shared" si="118"/>
        <v>0</v>
      </c>
      <c r="AM176" s="10">
        <f t="shared" si="102"/>
        <v>3540</v>
      </c>
    </row>
    <row r="177" spans="1:39">
      <c r="A177" s="13" t="s">
        <v>18</v>
      </c>
      <c r="B177" s="52">
        <f t="shared" ref="B177:C177" si="119">+$G$40*(B117+B147)</f>
        <v>0</v>
      </c>
      <c r="C177" s="52">
        <f t="shared" si="119"/>
        <v>0</v>
      </c>
      <c r="D177" s="52">
        <f t="shared" si="100"/>
        <v>2625</v>
      </c>
      <c r="E177" s="52">
        <f t="shared" si="100"/>
        <v>3345</v>
      </c>
      <c r="F177" s="52">
        <f t="shared" si="100"/>
        <v>3367.5</v>
      </c>
      <c r="G177" s="52">
        <f t="shared" ref="G177:AL177" si="120">+$G$40*(G117+G147)</f>
        <v>3270</v>
      </c>
      <c r="H177" s="52">
        <f t="shared" si="120"/>
        <v>2685</v>
      </c>
      <c r="I177" s="52">
        <f t="shared" si="120"/>
        <v>2535</v>
      </c>
      <c r="J177" s="52">
        <f t="shared" si="120"/>
        <v>3060</v>
      </c>
      <c r="K177" s="52">
        <f t="shared" si="120"/>
        <v>3075</v>
      </c>
      <c r="L177" s="52">
        <f t="shared" si="120"/>
        <v>2715</v>
      </c>
      <c r="M177" s="52">
        <f t="shared" si="120"/>
        <v>3525</v>
      </c>
      <c r="N177" s="52">
        <f t="shared" si="120"/>
        <v>3375</v>
      </c>
      <c r="O177" s="52">
        <f t="shared" si="120"/>
        <v>2850</v>
      </c>
      <c r="P177" s="52">
        <f t="shared" si="120"/>
        <v>2490</v>
      </c>
      <c r="Q177" s="52">
        <f t="shared" si="120"/>
        <v>3420</v>
      </c>
      <c r="R177" s="52">
        <f t="shared" si="120"/>
        <v>3345</v>
      </c>
      <c r="S177" s="52">
        <f t="shared" si="120"/>
        <v>3435</v>
      </c>
      <c r="T177" s="52">
        <f t="shared" si="120"/>
        <v>3240</v>
      </c>
      <c r="U177" s="52">
        <f t="shared" si="120"/>
        <v>3240</v>
      </c>
      <c r="V177" s="52">
        <f t="shared" si="120"/>
        <v>2865</v>
      </c>
      <c r="W177" s="52">
        <f t="shared" si="120"/>
        <v>2430</v>
      </c>
      <c r="X177" s="52">
        <f t="shared" si="120"/>
        <v>0</v>
      </c>
      <c r="Y177" s="52">
        <f t="shared" si="120"/>
        <v>3180</v>
      </c>
      <c r="Z177" s="52">
        <f t="shared" si="120"/>
        <v>3345</v>
      </c>
      <c r="AA177" s="52">
        <f t="shared" si="120"/>
        <v>2955</v>
      </c>
      <c r="AB177" s="52">
        <f t="shared" si="120"/>
        <v>2775</v>
      </c>
      <c r="AC177" s="52">
        <f t="shared" si="120"/>
        <v>2745</v>
      </c>
      <c r="AD177" s="52">
        <f t="shared" si="120"/>
        <v>2460</v>
      </c>
      <c r="AE177" s="52">
        <f t="shared" si="120"/>
        <v>3285</v>
      </c>
      <c r="AF177" s="52">
        <f t="shared" si="120"/>
        <v>3375</v>
      </c>
      <c r="AG177" s="52">
        <f t="shared" si="120"/>
        <v>3330</v>
      </c>
      <c r="AH177" s="52">
        <f t="shared" si="120"/>
        <v>0</v>
      </c>
      <c r="AI177" s="52">
        <f t="shared" si="120"/>
        <v>0</v>
      </c>
      <c r="AJ177" s="52">
        <f t="shared" si="120"/>
        <v>0</v>
      </c>
      <c r="AK177" s="52">
        <f t="shared" si="120"/>
        <v>0</v>
      </c>
      <c r="AL177" s="52">
        <f t="shared" si="120"/>
        <v>0</v>
      </c>
      <c r="AM177" s="10">
        <f t="shared" si="102"/>
        <v>3525</v>
      </c>
    </row>
    <row r="178" spans="1:39">
      <c r="A178" s="13">
        <v>0.5</v>
      </c>
      <c r="B178" s="52">
        <f t="shared" ref="B178:C178" si="121">+$G$40*(B118+B148)</f>
        <v>0</v>
      </c>
      <c r="C178" s="52">
        <f t="shared" si="121"/>
        <v>0</v>
      </c>
      <c r="D178" s="52">
        <f t="shared" si="100"/>
        <v>2625</v>
      </c>
      <c r="E178" s="52">
        <f t="shared" si="100"/>
        <v>3405</v>
      </c>
      <c r="F178" s="52">
        <f t="shared" si="100"/>
        <v>3510</v>
      </c>
      <c r="G178" s="52">
        <f t="shared" ref="G178:AL178" si="122">+$G$40*(G118+G148)</f>
        <v>3285</v>
      </c>
      <c r="H178" s="52">
        <f t="shared" si="122"/>
        <v>2730</v>
      </c>
      <c r="I178" s="52">
        <f t="shared" si="122"/>
        <v>2535</v>
      </c>
      <c r="J178" s="52">
        <f t="shared" si="122"/>
        <v>3090</v>
      </c>
      <c r="K178" s="52">
        <f t="shared" si="122"/>
        <v>3180</v>
      </c>
      <c r="L178" s="52">
        <f t="shared" si="122"/>
        <v>2715</v>
      </c>
      <c r="M178" s="52">
        <f t="shared" si="122"/>
        <v>3465</v>
      </c>
      <c r="N178" s="52">
        <f t="shared" si="122"/>
        <v>3435</v>
      </c>
      <c r="O178" s="52">
        <f t="shared" si="122"/>
        <v>2865</v>
      </c>
      <c r="P178" s="52">
        <f t="shared" si="122"/>
        <v>2550</v>
      </c>
      <c r="Q178" s="52">
        <f t="shared" si="122"/>
        <v>3450</v>
      </c>
      <c r="R178" s="52">
        <f t="shared" si="122"/>
        <v>2910</v>
      </c>
      <c r="S178" s="52">
        <f t="shared" si="122"/>
        <v>3375</v>
      </c>
      <c r="T178" s="52">
        <f t="shared" si="122"/>
        <v>3300</v>
      </c>
      <c r="U178" s="52">
        <f t="shared" si="122"/>
        <v>3315</v>
      </c>
      <c r="V178" s="52">
        <f t="shared" si="122"/>
        <v>2760</v>
      </c>
      <c r="W178" s="52">
        <f t="shared" si="122"/>
        <v>2310</v>
      </c>
      <c r="X178" s="52">
        <f t="shared" si="122"/>
        <v>150</v>
      </c>
      <c r="Y178" s="52">
        <f t="shared" si="122"/>
        <v>3510</v>
      </c>
      <c r="Z178" s="52">
        <f t="shared" si="122"/>
        <v>3390</v>
      </c>
      <c r="AA178" s="52">
        <f t="shared" si="122"/>
        <v>3315</v>
      </c>
      <c r="AB178" s="52">
        <f t="shared" si="122"/>
        <v>2850</v>
      </c>
      <c r="AC178" s="52">
        <f t="shared" si="122"/>
        <v>2880</v>
      </c>
      <c r="AD178" s="52">
        <f t="shared" si="122"/>
        <v>2295</v>
      </c>
      <c r="AE178" s="52">
        <f t="shared" si="122"/>
        <v>3330</v>
      </c>
      <c r="AF178" s="52">
        <f t="shared" si="122"/>
        <v>3435</v>
      </c>
      <c r="AG178" s="52">
        <f t="shared" si="122"/>
        <v>3450</v>
      </c>
      <c r="AH178" s="52">
        <f t="shared" si="122"/>
        <v>0</v>
      </c>
      <c r="AI178" s="52">
        <f t="shared" si="122"/>
        <v>0</v>
      </c>
      <c r="AJ178" s="52">
        <f t="shared" si="122"/>
        <v>0</v>
      </c>
      <c r="AK178" s="52">
        <f t="shared" si="122"/>
        <v>0</v>
      </c>
      <c r="AL178" s="52">
        <f t="shared" si="122"/>
        <v>0</v>
      </c>
      <c r="AM178" s="10">
        <f t="shared" si="102"/>
        <v>3510</v>
      </c>
    </row>
    <row r="179" spans="1:39">
      <c r="A179" s="13" t="s">
        <v>19</v>
      </c>
      <c r="B179" s="52">
        <f t="shared" ref="B179:C179" si="123">+$G$40*(B119+B149)</f>
        <v>0</v>
      </c>
      <c r="C179" s="52">
        <f t="shared" si="123"/>
        <v>0</v>
      </c>
      <c r="D179" s="52">
        <f t="shared" si="100"/>
        <v>2775</v>
      </c>
      <c r="E179" s="52">
        <f t="shared" si="100"/>
        <v>3330</v>
      </c>
      <c r="F179" s="52">
        <f t="shared" si="100"/>
        <v>3345</v>
      </c>
      <c r="G179" s="52">
        <f t="shared" ref="G179:AL179" si="124">+$G$40*(G119+G149)</f>
        <v>3255</v>
      </c>
      <c r="H179" s="52">
        <f t="shared" si="124"/>
        <v>2775</v>
      </c>
      <c r="I179" s="52">
        <f t="shared" si="124"/>
        <v>2595</v>
      </c>
      <c r="J179" s="52">
        <f t="shared" si="124"/>
        <v>2880</v>
      </c>
      <c r="K179" s="52">
        <f t="shared" si="124"/>
        <v>2482.5</v>
      </c>
      <c r="L179" s="52">
        <f t="shared" si="124"/>
        <v>2700</v>
      </c>
      <c r="M179" s="52">
        <f t="shared" si="124"/>
        <v>2910</v>
      </c>
      <c r="N179" s="52">
        <f t="shared" si="124"/>
        <v>3360</v>
      </c>
      <c r="O179" s="52">
        <f t="shared" si="124"/>
        <v>2835</v>
      </c>
      <c r="P179" s="52">
        <f t="shared" si="124"/>
        <v>2610</v>
      </c>
      <c r="Q179" s="52">
        <f t="shared" si="124"/>
        <v>3300</v>
      </c>
      <c r="R179" s="52">
        <f t="shared" si="124"/>
        <v>3090</v>
      </c>
      <c r="S179" s="52">
        <f t="shared" si="124"/>
        <v>3360</v>
      </c>
      <c r="T179" s="52">
        <f t="shared" si="124"/>
        <v>3225</v>
      </c>
      <c r="U179" s="52">
        <f t="shared" si="124"/>
        <v>3225</v>
      </c>
      <c r="V179" s="52">
        <f t="shared" si="124"/>
        <v>2850</v>
      </c>
      <c r="W179" s="52">
        <f t="shared" si="124"/>
        <v>2565</v>
      </c>
      <c r="X179" s="52">
        <f t="shared" si="124"/>
        <v>0</v>
      </c>
      <c r="Y179" s="52">
        <f t="shared" si="124"/>
        <v>3375</v>
      </c>
      <c r="Z179" s="52">
        <f t="shared" si="124"/>
        <v>3330</v>
      </c>
      <c r="AA179" s="52">
        <f t="shared" si="124"/>
        <v>3105</v>
      </c>
      <c r="AB179" s="52">
        <f t="shared" si="124"/>
        <v>2835</v>
      </c>
      <c r="AC179" s="52">
        <f t="shared" si="124"/>
        <v>2820</v>
      </c>
      <c r="AD179" s="52">
        <f t="shared" si="124"/>
        <v>2610</v>
      </c>
      <c r="AE179" s="52">
        <f t="shared" si="124"/>
        <v>3315</v>
      </c>
      <c r="AF179" s="52">
        <f t="shared" si="124"/>
        <v>3570</v>
      </c>
      <c r="AG179" s="52">
        <f t="shared" si="124"/>
        <v>3360</v>
      </c>
      <c r="AH179" s="52">
        <f t="shared" si="124"/>
        <v>0</v>
      </c>
      <c r="AI179" s="52">
        <f t="shared" si="124"/>
        <v>0</v>
      </c>
      <c r="AJ179" s="52">
        <f t="shared" si="124"/>
        <v>0</v>
      </c>
      <c r="AK179" s="52">
        <f t="shared" si="124"/>
        <v>0</v>
      </c>
      <c r="AL179" s="52">
        <f t="shared" si="124"/>
        <v>0</v>
      </c>
      <c r="AM179" s="10">
        <f t="shared" si="102"/>
        <v>3570</v>
      </c>
    </row>
    <row r="180" spans="1:39">
      <c r="A180" s="13">
        <v>0.58333333333333337</v>
      </c>
      <c r="B180" s="52">
        <f t="shared" ref="B180:C180" si="125">+$G$40*(B120+B150)</f>
        <v>0</v>
      </c>
      <c r="C180" s="52">
        <f t="shared" si="125"/>
        <v>0</v>
      </c>
      <c r="D180" s="52">
        <f t="shared" si="100"/>
        <v>2640</v>
      </c>
      <c r="E180" s="52">
        <f t="shared" si="100"/>
        <v>3195</v>
      </c>
      <c r="F180" s="52">
        <f t="shared" si="100"/>
        <v>3165</v>
      </c>
      <c r="G180" s="52">
        <f t="shared" ref="G180:AL180" si="126">+$G$40*(G120+G150)</f>
        <v>3255</v>
      </c>
      <c r="H180" s="52">
        <f t="shared" si="126"/>
        <v>2700</v>
      </c>
      <c r="I180" s="52">
        <f t="shared" si="126"/>
        <v>2595</v>
      </c>
      <c r="J180" s="52">
        <f t="shared" si="126"/>
        <v>3135</v>
      </c>
      <c r="K180" s="52">
        <f t="shared" si="126"/>
        <v>3172.5</v>
      </c>
      <c r="L180" s="52">
        <f t="shared" si="126"/>
        <v>3105</v>
      </c>
      <c r="M180" s="52">
        <f t="shared" si="126"/>
        <v>3270</v>
      </c>
      <c r="N180" s="52">
        <f t="shared" si="126"/>
        <v>3315</v>
      </c>
      <c r="O180" s="52">
        <f t="shared" si="126"/>
        <v>2700</v>
      </c>
      <c r="P180" s="52">
        <f t="shared" si="126"/>
        <v>2595</v>
      </c>
      <c r="Q180" s="52">
        <f t="shared" si="126"/>
        <v>3375</v>
      </c>
      <c r="R180" s="52">
        <f t="shared" si="126"/>
        <v>3315</v>
      </c>
      <c r="S180" s="52">
        <f t="shared" si="126"/>
        <v>3195</v>
      </c>
      <c r="T180" s="52">
        <f t="shared" si="126"/>
        <v>3180</v>
      </c>
      <c r="U180" s="52">
        <f t="shared" si="126"/>
        <v>3195</v>
      </c>
      <c r="V180" s="52">
        <f t="shared" si="126"/>
        <v>2940</v>
      </c>
      <c r="W180" s="52">
        <f t="shared" si="126"/>
        <v>2520</v>
      </c>
      <c r="X180" s="52">
        <f t="shared" si="126"/>
        <v>825</v>
      </c>
      <c r="Y180" s="52">
        <f t="shared" si="126"/>
        <v>3210</v>
      </c>
      <c r="Z180" s="52">
        <f t="shared" si="126"/>
        <v>3210</v>
      </c>
      <c r="AA180" s="52">
        <f t="shared" si="126"/>
        <v>3270</v>
      </c>
      <c r="AB180" s="52">
        <f t="shared" si="126"/>
        <v>2820</v>
      </c>
      <c r="AC180" s="52">
        <f t="shared" si="126"/>
        <v>2730</v>
      </c>
      <c r="AD180" s="52">
        <f t="shared" si="126"/>
        <v>2610</v>
      </c>
      <c r="AE180" s="52">
        <f t="shared" si="126"/>
        <v>3450</v>
      </c>
      <c r="AF180" s="52">
        <f t="shared" si="126"/>
        <v>3390</v>
      </c>
      <c r="AG180" s="52">
        <f t="shared" si="126"/>
        <v>3390</v>
      </c>
      <c r="AH180" s="52">
        <f t="shared" si="126"/>
        <v>0</v>
      </c>
      <c r="AI180" s="52">
        <f t="shared" si="126"/>
        <v>0</v>
      </c>
      <c r="AJ180" s="52">
        <f t="shared" si="126"/>
        <v>0</v>
      </c>
      <c r="AK180" s="52">
        <f t="shared" si="126"/>
        <v>0</v>
      </c>
      <c r="AL180" s="52">
        <f t="shared" si="126"/>
        <v>0</v>
      </c>
      <c r="AM180" s="10">
        <f t="shared" si="102"/>
        <v>3450</v>
      </c>
    </row>
    <row r="181" spans="1:39">
      <c r="A181" s="13" t="s">
        <v>20</v>
      </c>
      <c r="B181" s="52">
        <f t="shared" ref="B181:C181" si="127">+$G$40*(B121+B151)</f>
        <v>0</v>
      </c>
      <c r="C181" s="52">
        <f t="shared" si="127"/>
        <v>0</v>
      </c>
      <c r="D181" s="52">
        <f t="shared" si="100"/>
        <v>2580</v>
      </c>
      <c r="E181" s="52">
        <f t="shared" si="100"/>
        <v>3255</v>
      </c>
      <c r="F181" s="52">
        <f t="shared" si="100"/>
        <v>3210</v>
      </c>
      <c r="G181" s="52">
        <f t="shared" ref="G181:AL181" si="128">+$G$40*(G121+G151)</f>
        <v>3225</v>
      </c>
      <c r="H181" s="52">
        <f t="shared" si="128"/>
        <v>2670</v>
      </c>
      <c r="I181" s="52">
        <f t="shared" si="128"/>
        <v>2490</v>
      </c>
      <c r="J181" s="52">
        <f t="shared" si="128"/>
        <v>3315</v>
      </c>
      <c r="K181" s="52">
        <f t="shared" si="128"/>
        <v>3187.5</v>
      </c>
      <c r="L181" s="52">
        <f t="shared" si="128"/>
        <v>3270</v>
      </c>
      <c r="M181" s="52">
        <f t="shared" si="128"/>
        <v>3285</v>
      </c>
      <c r="N181" s="52">
        <f t="shared" si="128"/>
        <v>3390</v>
      </c>
      <c r="O181" s="52">
        <f t="shared" si="128"/>
        <v>2640</v>
      </c>
      <c r="P181" s="52">
        <f t="shared" si="128"/>
        <v>2475</v>
      </c>
      <c r="Q181" s="52">
        <f t="shared" si="128"/>
        <v>3450</v>
      </c>
      <c r="R181" s="52">
        <f t="shared" si="128"/>
        <v>3285</v>
      </c>
      <c r="S181" s="52">
        <f t="shared" si="128"/>
        <v>3300</v>
      </c>
      <c r="T181" s="52">
        <f t="shared" si="128"/>
        <v>3330</v>
      </c>
      <c r="U181" s="52">
        <f t="shared" si="128"/>
        <v>3165</v>
      </c>
      <c r="V181" s="52">
        <f t="shared" si="128"/>
        <v>2895</v>
      </c>
      <c r="W181" s="52">
        <f t="shared" si="128"/>
        <v>2490</v>
      </c>
      <c r="X181" s="52">
        <f t="shared" si="128"/>
        <v>1500</v>
      </c>
      <c r="Y181" s="52">
        <f t="shared" si="128"/>
        <v>3255</v>
      </c>
      <c r="Z181" s="52">
        <f t="shared" si="128"/>
        <v>3300</v>
      </c>
      <c r="AA181" s="52">
        <f t="shared" si="128"/>
        <v>3330</v>
      </c>
      <c r="AB181" s="52">
        <f t="shared" si="128"/>
        <v>2820</v>
      </c>
      <c r="AC181" s="52">
        <f t="shared" si="128"/>
        <v>2700</v>
      </c>
      <c r="AD181" s="52">
        <f t="shared" si="128"/>
        <v>2550</v>
      </c>
      <c r="AE181" s="52">
        <f t="shared" si="128"/>
        <v>3510</v>
      </c>
      <c r="AF181" s="52">
        <f t="shared" si="128"/>
        <v>3600</v>
      </c>
      <c r="AG181" s="52">
        <f t="shared" si="128"/>
        <v>3465</v>
      </c>
      <c r="AH181" s="52">
        <f t="shared" si="128"/>
        <v>0</v>
      </c>
      <c r="AI181" s="52">
        <f t="shared" si="128"/>
        <v>0</v>
      </c>
      <c r="AJ181" s="52">
        <f t="shared" si="128"/>
        <v>0</v>
      </c>
      <c r="AK181" s="52">
        <f t="shared" si="128"/>
        <v>0</v>
      </c>
      <c r="AL181" s="52">
        <f t="shared" si="128"/>
        <v>0</v>
      </c>
      <c r="AM181" s="10">
        <f t="shared" si="102"/>
        <v>3600</v>
      </c>
    </row>
    <row r="182" spans="1:39">
      <c r="A182" s="12" t="s">
        <v>21</v>
      </c>
      <c r="B182" s="52">
        <f t="shared" ref="B182:C182" si="129">+$G$40*(B122+B152)</f>
        <v>0</v>
      </c>
      <c r="C182" s="52">
        <f t="shared" si="129"/>
        <v>0</v>
      </c>
      <c r="D182" s="52">
        <f t="shared" si="100"/>
        <v>2505</v>
      </c>
      <c r="E182" s="52">
        <f t="shared" si="100"/>
        <v>3240</v>
      </c>
      <c r="F182" s="52">
        <f t="shared" si="100"/>
        <v>3225</v>
      </c>
      <c r="G182" s="52">
        <f t="shared" ref="G182:AL182" si="130">+$G$40*(G122+G152)</f>
        <v>1950</v>
      </c>
      <c r="H182" s="52">
        <f t="shared" si="130"/>
        <v>2565</v>
      </c>
      <c r="I182" s="52">
        <f t="shared" si="130"/>
        <v>2430</v>
      </c>
      <c r="J182" s="52">
        <f t="shared" si="130"/>
        <v>3270</v>
      </c>
      <c r="K182" s="52">
        <f t="shared" si="130"/>
        <v>3187.5</v>
      </c>
      <c r="L182" s="52">
        <f t="shared" si="130"/>
        <v>3225</v>
      </c>
      <c r="M182" s="52">
        <f t="shared" si="130"/>
        <v>3045</v>
      </c>
      <c r="N182" s="52">
        <f t="shared" si="130"/>
        <v>3420</v>
      </c>
      <c r="O182" s="52">
        <f t="shared" si="130"/>
        <v>2565</v>
      </c>
      <c r="P182" s="52">
        <f t="shared" si="130"/>
        <v>2460</v>
      </c>
      <c r="Q182" s="52">
        <f t="shared" si="130"/>
        <v>3420</v>
      </c>
      <c r="R182" s="52">
        <f t="shared" si="130"/>
        <v>3150</v>
      </c>
      <c r="S182" s="52">
        <f t="shared" si="130"/>
        <v>2055</v>
      </c>
      <c r="T182" s="52">
        <f t="shared" si="130"/>
        <v>3240</v>
      </c>
      <c r="U182" s="52">
        <f t="shared" si="130"/>
        <v>3195</v>
      </c>
      <c r="V182" s="52">
        <f t="shared" si="130"/>
        <v>2595</v>
      </c>
      <c r="W182" s="52">
        <f t="shared" si="130"/>
        <v>2445</v>
      </c>
      <c r="X182" s="52">
        <f t="shared" si="130"/>
        <v>2790</v>
      </c>
      <c r="Y182" s="52">
        <f t="shared" si="130"/>
        <v>3315</v>
      </c>
      <c r="Z182" s="52">
        <f t="shared" si="130"/>
        <v>3285</v>
      </c>
      <c r="AA182" s="52">
        <f t="shared" si="130"/>
        <v>3240</v>
      </c>
      <c r="AB182" s="52">
        <f t="shared" si="130"/>
        <v>2790</v>
      </c>
      <c r="AC182" s="52">
        <f t="shared" si="130"/>
        <v>1965</v>
      </c>
      <c r="AD182" s="52">
        <f t="shared" si="130"/>
        <v>2475</v>
      </c>
      <c r="AE182" s="52">
        <f t="shared" si="130"/>
        <v>3465</v>
      </c>
      <c r="AF182" s="52">
        <f t="shared" si="130"/>
        <v>3420</v>
      </c>
      <c r="AG182" s="52">
        <f t="shared" si="130"/>
        <v>3480</v>
      </c>
      <c r="AH182" s="52">
        <f t="shared" si="130"/>
        <v>0</v>
      </c>
      <c r="AI182" s="52">
        <f t="shared" si="130"/>
        <v>0</v>
      </c>
      <c r="AJ182" s="52">
        <f t="shared" si="130"/>
        <v>0</v>
      </c>
      <c r="AK182" s="52">
        <f t="shared" si="130"/>
        <v>0</v>
      </c>
      <c r="AL182" s="52">
        <f t="shared" si="130"/>
        <v>0</v>
      </c>
      <c r="AM182" s="10">
        <f t="shared" si="102"/>
        <v>3480</v>
      </c>
    </row>
    <row r="183" spans="1:39">
      <c r="A183" s="12" t="s">
        <v>22</v>
      </c>
      <c r="B183" s="52">
        <f t="shared" ref="B183:C183" si="131">+$G$40*(B123+B153)</f>
        <v>0</v>
      </c>
      <c r="C183" s="52">
        <f t="shared" si="131"/>
        <v>0</v>
      </c>
      <c r="D183" s="52">
        <f t="shared" si="100"/>
        <v>2265</v>
      </c>
      <c r="E183" s="52">
        <f t="shared" si="100"/>
        <v>3045</v>
      </c>
      <c r="F183" s="52">
        <f t="shared" si="100"/>
        <v>3030</v>
      </c>
      <c r="G183" s="52">
        <f t="shared" ref="G183:AL183" si="132">+$G$40*(G123+G153)</f>
        <v>1860</v>
      </c>
      <c r="H183" s="52">
        <f t="shared" si="132"/>
        <v>2535</v>
      </c>
      <c r="I183" s="52">
        <f t="shared" si="132"/>
        <v>2370</v>
      </c>
      <c r="J183" s="52">
        <f t="shared" si="132"/>
        <v>2880</v>
      </c>
      <c r="K183" s="52">
        <f t="shared" si="132"/>
        <v>3022.5</v>
      </c>
      <c r="L183" s="52">
        <f t="shared" si="132"/>
        <v>3030</v>
      </c>
      <c r="M183" s="52">
        <f t="shared" si="132"/>
        <v>2895</v>
      </c>
      <c r="N183" s="52">
        <f t="shared" si="132"/>
        <v>3150</v>
      </c>
      <c r="O183" s="52">
        <f t="shared" si="132"/>
        <v>2610</v>
      </c>
      <c r="P183" s="52">
        <f t="shared" si="132"/>
        <v>2445</v>
      </c>
      <c r="Q183" s="52">
        <f t="shared" si="132"/>
        <v>3150</v>
      </c>
      <c r="R183" s="52">
        <f t="shared" si="132"/>
        <v>2970</v>
      </c>
      <c r="S183" s="52">
        <f t="shared" si="132"/>
        <v>2355</v>
      </c>
      <c r="T183" s="52">
        <f t="shared" si="132"/>
        <v>2820</v>
      </c>
      <c r="U183" s="52">
        <f t="shared" si="132"/>
        <v>2895</v>
      </c>
      <c r="V183" s="52">
        <f t="shared" si="132"/>
        <v>2385</v>
      </c>
      <c r="W183" s="52">
        <f t="shared" si="132"/>
        <v>2415</v>
      </c>
      <c r="X183" s="52">
        <f t="shared" si="132"/>
        <v>2947.5</v>
      </c>
      <c r="Y183" s="52">
        <f t="shared" si="132"/>
        <v>3120</v>
      </c>
      <c r="Z183" s="52">
        <f t="shared" si="132"/>
        <v>3030</v>
      </c>
      <c r="AA183" s="52">
        <f t="shared" si="132"/>
        <v>3105</v>
      </c>
      <c r="AB183" s="52">
        <f t="shared" si="132"/>
        <v>2730</v>
      </c>
      <c r="AC183" s="52">
        <f t="shared" si="132"/>
        <v>0</v>
      </c>
      <c r="AD183" s="52">
        <f t="shared" si="132"/>
        <v>2505</v>
      </c>
      <c r="AE183" s="52">
        <f t="shared" si="132"/>
        <v>3270</v>
      </c>
      <c r="AF183" s="52">
        <f t="shared" si="132"/>
        <v>3165</v>
      </c>
      <c r="AG183" s="52">
        <f t="shared" si="132"/>
        <v>3315</v>
      </c>
      <c r="AH183" s="52">
        <f t="shared" si="132"/>
        <v>0</v>
      </c>
      <c r="AI183" s="52">
        <f t="shared" si="132"/>
        <v>0</v>
      </c>
      <c r="AJ183" s="52">
        <f t="shared" si="132"/>
        <v>0</v>
      </c>
      <c r="AK183" s="52">
        <f t="shared" si="132"/>
        <v>0</v>
      </c>
      <c r="AL183" s="52">
        <f t="shared" si="132"/>
        <v>0</v>
      </c>
      <c r="AM183" s="10">
        <f t="shared" si="102"/>
        <v>3315</v>
      </c>
    </row>
    <row r="184" spans="1:39">
      <c r="A184" s="12" t="s">
        <v>23</v>
      </c>
      <c r="B184" s="52">
        <f t="shared" ref="B184:C184" si="133">+$G$40*(B124+B154)</f>
        <v>0</v>
      </c>
      <c r="C184" s="52">
        <f t="shared" si="133"/>
        <v>0</v>
      </c>
      <c r="D184" s="52">
        <f t="shared" si="100"/>
        <v>2400</v>
      </c>
      <c r="E184" s="52">
        <f t="shared" si="100"/>
        <v>2790</v>
      </c>
      <c r="F184" s="52">
        <f t="shared" si="100"/>
        <v>2850</v>
      </c>
      <c r="G184" s="52">
        <f t="shared" ref="G184:AL184" si="134">+$G$40*(G124+G154)</f>
        <v>1995</v>
      </c>
      <c r="H184" s="52">
        <f t="shared" si="134"/>
        <v>2505</v>
      </c>
      <c r="I184" s="52">
        <f t="shared" si="134"/>
        <v>2340</v>
      </c>
      <c r="J184" s="52">
        <f t="shared" si="134"/>
        <v>2925</v>
      </c>
      <c r="K184" s="52">
        <f t="shared" si="134"/>
        <v>2947.5</v>
      </c>
      <c r="L184" s="52">
        <f t="shared" si="134"/>
        <v>2880</v>
      </c>
      <c r="M184" s="52">
        <f t="shared" si="134"/>
        <v>3000</v>
      </c>
      <c r="N184" s="52">
        <f t="shared" si="134"/>
        <v>3165</v>
      </c>
      <c r="O184" s="52">
        <f t="shared" si="134"/>
        <v>2535</v>
      </c>
      <c r="P184" s="52">
        <f t="shared" si="134"/>
        <v>2445</v>
      </c>
      <c r="Q184" s="52">
        <f t="shared" si="134"/>
        <v>3000</v>
      </c>
      <c r="R184" s="52">
        <f t="shared" si="134"/>
        <v>2820</v>
      </c>
      <c r="S184" s="52">
        <f t="shared" si="134"/>
        <v>2400</v>
      </c>
      <c r="T184" s="52">
        <f t="shared" si="134"/>
        <v>2685</v>
      </c>
      <c r="U184" s="52">
        <f t="shared" si="134"/>
        <v>2880</v>
      </c>
      <c r="V184" s="52">
        <f t="shared" si="134"/>
        <v>2490</v>
      </c>
      <c r="W184" s="52">
        <f t="shared" si="134"/>
        <v>2415</v>
      </c>
      <c r="X184" s="52">
        <f t="shared" si="134"/>
        <v>2940</v>
      </c>
      <c r="Y184" s="52">
        <f t="shared" si="134"/>
        <v>2925</v>
      </c>
      <c r="Z184" s="52">
        <f t="shared" si="134"/>
        <v>2700</v>
      </c>
      <c r="AA184" s="52">
        <f t="shared" si="134"/>
        <v>2925</v>
      </c>
      <c r="AB184" s="52">
        <f t="shared" si="134"/>
        <v>2805</v>
      </c>
      <c r="AC184" s="52">
        <f t="shared" si="134"/>
        <v>375</v>
      </c>
      <c r="AD184" s="52">
        <f t="shared" si="134"/>
        <v>2490</v>
      </c>
      <c r="AE184" s="52">
        <f t="shared" si="134"/>
        <v>3060</v>
      </c>
      <c r="AF184" s="52">
        <f t="shared" si="134"/>
        <v>3060</v>
      </c>
      <c r="AG184" s="52">
        <f t="shared" si="134"/>
        <v>3090</v>
      </c>
      <c r="AH184" s="52">
        <f t="shared" si="134"/>
        <v>0</v>
      </c>
      <c r="AI184" s="52">
        <f t="shared" si="134"/>
        <v>0</v>
      </c>
      <c r="AJ184" s="52">
        <f t="shared" si="134"/>
        <v>0</v>
      </c>
      <c r="AK184" s="52">
        <f t="shared" si="134"/>
        <v>0</v>
      </c>
      <c r="AL184" s="52">
        <f t="shared" si="134"/>
        <v>0</v>
      </c>
      <c r="AM184" s="10">
        <f t="shared" si="102"/>
        <v>3165</v>
      </c>
    </row>
    <row r="185" spans="1:39">
      <c r="A185" s="9" t="s">
        <v>24</v>
      </c>
      <c r="B185" s="52">
        <f t="shared" ref="B185:C185" si="135">+$G$40*(B125+B155)</f>
        <v>0</v>
      </c>
      <c r="C185" s="52">
        <f t="shared" si="135"/>
        <v>0</v>
      </c>
      <c r="D185" s="52">
        <f t="shared" si="100"/>
        <v>2430</v>
      </c>
      <c r="E185" s="52">
        <f t="shared" si="100"/>
        <v>2865</v>
      </c>
      <c r="F185" s="52">
        <f t="shared" si="100"/>
        <v>2880</v>
      </c>
      <c r="G185" s="52">
        <f t="shared" ref="G185:AL185" si="136">+$G$40*(G125+G155)</f>
        <v>2775</v>
      </c>
      <c r="H185" s="52">
        <f t="shared" si="136"/>
        <v>2820</v>
      </c>
      <c r="I185" s="52">
        <f t="shared" si="136"/>
        <v>2505</v>
      </c>
      <c r="J185" s="52">
        <f t="shared" si="136"/>
        <v>2955</v>
      </c>
      <c r="K185" s="52">
        <f t="shared" si="136"/>
        <v>2932.5</v>
      </c>
      <c r="L185" s="52">
        <f t="shared" si="136"/>
        <v>2805</v>
      </c>
      <c r="M185" s="52">
        <f t="shared" si="136"/>
        <v>2910</v>
      </c>
      <c r="N185" s="52">
        <f t="shared" si="136"/>
        <v>3105</v>
      </c>
      <c r="O185" s="52">
        <f t="shared" si="136"/>
        <v>2670</v>
      </c>
      <c r="P185" s="52">
        <f t="shared" si="136"/>
        <v>2730</v>
      </c>
      <c r="Q185" s="52">
        <f t="shared" si="136"/>
        <v>2910</v>
      </c>
      <c r="R185" s="52">
        <f t="shared" si="136"/>
        <v>2865</v>
      </c>
      <c r="S185" s="52">
        <f t="shared" si="136"/>
        <v>2842.5</v>
      </c>
      <c r="T185" s="52">
        <f t="shared" si="136"/>
        <v>2850</v>
      </c>
      <c r="U185" s="52">
        <f t="shared" si="136"/>
        <v>2880</v>
      </c>
      <c r="V185" s="52">
        <f t="shared" si="136"/>
        <v>2775</v>
      </c>
      <c r="W185" s="52">
        <f t="shared" si="136"/>
        <v>2520</v>
      </c>
      <c r="X185" s="52">
        <f t="shared" si="136"/>
        <v>2940</v>
      </c>
      <c r="Y185" s="52">
        <f t="shared" si="136"/>
        <v>2940</v>
      </c>
      <c r="Z185" s="52">
        <f t="shared" si="136"/>
        <v>2895</v>
      </c>
      <c r="AA185" s="52">
        <f t="shared" si="136"/>
        <v>3045</v>
      </c>
      <c r="AB185" s="52">
        <f t="shared" si="136"/>
        <v>2940</v>
      </c>
      <c r="AC185" s="52">
        <f t="shared" si="136"/>
        <v>1440</v>
      </c>
      <c r="AD185" s="52">
        <f t="shared" si="136"/>
        <v>2610</v>
      </c>
      <c r="AE185" s="52">
        <f t="shared" si="136"/>
        <v>3030</v>
      </c>
      <c r="AF185" s="52">
        <f t="shared" si="136"/>
        <v>2955</v>
      </c>
      <c r="AG185" s="52">
        <f t="shared" si="136"/>
        <v>2370</v>
      </c>
      <c r="AH185" s="52">
        <f t="shared" si="136"/>
        <v>0</v>
      </c>
      <c r="AI185" s="52">
        <f t="shared" si="136"/>
        <v>0</v>
      </c>
      <c r="AJ185" s="52">
        <f t="shared" si="136"/>
        <v>0</v>
      </c>
      <c r="AK185" s="52">
        <f t="shared" si="136"/>
        <v>0</v>
      </c>
      <c r="AL185" s="52">
        <f t="shared" si="136"/>
        <v>0</v>
      </c>
      <c r="AM185" s="10">
        <f t="shared" si="102"/>
        <v>3105</v>
      </c>
    </row>
    <row r="186" spans="1:39">
      <c r="A186" s="15">
        <v>0.83333333333333337</v>
      </c>
      <c r="B186" s="52">
        <f t="shared" ref="B186:C186" si="137">+$G$40*(B126+B156)</f>
        <v>0</v>
      </c>
      <c r="C186" s="52">
        <f t="shared" si="137"/>
        <v>0</v>
      </c>
      <c r="D186" s="52">
        <f t="shared" si="100"/>
        <v>3150</v>
      </c>
      <c r="E186" s="52">
        <f t="shared" si="100"/>
        <v>3315</v>
      </c>
      <c r="F186" s="52">
        <f t="shared" si="100"/>
        <v>3270</v>
      </c>
      <c r="G186" s="52">
        <f t="shared" ref="G186:AL186" si="138">+$G$40*(G126+G156)</f>
        <v>3255</v>
      </c>
      <c r="H186" s="52">
        <f t="shared" si="138"/>
        <v>3180</v>
      </c>
      <c r="I186" s="52">
        <f t="shared" si="138"/>
        <v>3045</v>
      </c>
      <c r="J186" s="52">
        <f t="shared" si="138"/>
        <v>3360</v>
      </c>
      <c r="K186" s="52">
        <f t="shared" si="138"/>
        <v>3225</v>
      </c>
      <c r="L186" s="52">
        <f t="shared" si="138"/>
        <v>3045</v>
      </c>
      <c r="M186" s="52">
        <f t="shared" si="138"/>
        <v>3345</v>
      </c>
      <c r="N186" s="52">
        <f t="shared" si="138"/>
        <v>3270</v>
      </c>
      <c r="O186" s="52">
        <f t="shared" si="138"/>
        <v>3315</v>
      </c>
      <c r="P186" s="52">
        <f t="shared" si="138"/>
        <v>3060</v>
      </c>
      <c r="Q186" s="52">
        <f t="shared" si="138"/>
        <v>3240</v>
      </c>
      <c r="R186" s="52">
        <f t="shared" si="138"/>
        <v>3315</v>
      </c>
      <c r="S186" s="52">
        <f t="shared" si="138"/>
        <v>3180</v>
      </c>
      <c r="T186" s="52">
        <f t="shared" si="138"/>
        <v>3405</v>
      </c>
      <c r="U186" s="52">
        <f t="shared" si="138"/>
        <v>3225</v>
      </c>
      <c r="V186" s="52">
        <f t="shared" si="138"/>
        <v>3165</v>
      </c>
      <c r="W186" s="52">
        <f t="shared" si="138"/>
        <v>3060</v>
      </c>
      <c r="X186" s="52">
        <f t="shared" si="138"/>
        <v>3405</v>
      </c>
      <c r="Y186" s="52">
        <f t="shared" si="138"/>
        <v>3300</v>
      </c>
      <c r="Z186" s="52">
        <f t="shared" si="138"/>
        <v>3270</v>
      </c>
      <c r="AA186" s="52">
        <f t="shared" si="138"/>
        <v>3270</v>
      </c>
      <c r="AB186" s="52">
        <f t="shared" si="138"/>
        <v>3180</v>
      </c>
      <c r="AC186" s="52">
        <f t="shared" si="138"/>
        <v>3105</v>
      </c>
      <c r="AD186" s="52">
        <f t="shared" si="138"/>
        <v>3015</v>
      </c>
      <c r="AE186" s="52">
        <f t="shared" si="138"/>
        <v>3420</v>
      </c>
      <c r="AF186" s="52">
        <f t="shared" si="138"/>
        <v>2550</v>
      </c>
      <c r="AG186" s="52">
        <f t="shared" si="138"/>
        <v>2820</v>
      </c>
      <c r="AH186" s="52">
        <f t="shared" si="138"/>
        <v>0</v>
      </c>
      <c r="AI186" s="52">
        <f t="shared" si="138"/>
        <v>0</v>
      </c>
      <c r="AJ186" s="52">
        <f t="shared" si="138"/>
        <v>0</v>
      </c>
      <c r="AK186" s="52">
        <f t="shared" si="138"/>
        <v>0</v>
      </c>
      <c r="AL186" s="52">
        <f t="shared" si="138"/>
        <v>0</v>
      </c>
      <c r="AM186" s="10">
        <f t="shared" si="102"/>
        <v>3420</v>
      </c>
    </row>
    <row r="187" spans="1:39">
      <c r="A187" s="15">
        <v>0.875</v>
      </c>
      <c r="B187" s="52">
        <f t="shared" ref="B187:C187" si="139">+$G$40*(B127+B157)</f>
        <v>0</v>
      </c>
      <c r="C187" s="52">
        <f t="shared" si="139"/>
        <v>0</v>
      </c>
      <c r="D187" s="52">
        <f t="shared" si="100"/>
        <v>3075</v>
      </c>
      <c r="E187" s="52">
        <f t="shared" si="100"/>
        <v>3195</v>
      </c>
      <c r="F187" s="52">
        <f t="shared" si="100"/>
        <v>3180</v>
      </c>
      <c r="G187" s="52">
        <f t="shared" ref="G187:AL187" si="140">+$G$40*(G127+G157)</f>
        <v>3240</v>
      </c>
      <c r="H187" s="52">
        <f t="shared" si="140"/>
        <v>3150</v>
      </c>
      <c r="I187" s="52">
        <f t="shared" si="140"/>
        <v>3045</v>
      </c>
      <c r="J187" s="52">
        <f t="shared" si="140"/>
        <v>3255</v>
      </c>
      <c r="K187" s="52">
        <f t="shared" si="140"/>
        <v>3157.5</v>
      </c>
      <c r="L187" s="52">
        <f t="shared" si="140"/>
        <v>3150</v>
      </c>
      <c r="M187" s="52">
        <f t="shared" si="140"/>
        <v>3255</v>
      </c>
      <c r="N187" s="52">
        <f t="shared" si="140"/>
        <v>3150</v>
      </c>
      <c r="O187" s="52">
        <f t="shared" si="140"/>
        <v>3165</v>
      </c>
      <c r="P187" s="52">
        <f t="shared" si="140"/>
        <v>3030</v>
      </c>
      <c r="Q187" s="52">
        <f t="shared" si="140"/>
        <v>3240</v>
      </c>
      <c r="R187" s="52">
        <f t="shared" si="140"/>
        <v>3180</v>
      </c>
      <c r="S187" s="52">
        <f t="shared" si="140"/>
        <v>3135</v>
      </c>
      <c r="T187" s="52">
        <f t="shared" si="140"/>
        <v>3360</v>
      </c>
      <c r="U187" s="52">
        <f t="shared" si="140"/>
        <v>3150</v>
      </c>
      <c r="V187" s="52">
        <f t="shared" si="140"/>
        <v>3135</v>
      </c>
      <c r="W187" s="52">
        <f t="shared" si="140"/>
        <v>3060</v>
      </c>
      <c r="X187" s="52">
        <f t="shared" si="140"/>
        <v>3255</v>
      </c>
      <c r="Y187" s="52">
        <f t="shared" si="140"/>
        <v>3165</v>
      </c>
      <c r="Z187" s="52">
        <f t="shared" si="140"/>
        <v>3195</v>
      </c>
      <c r="AA187" s="52">
        <f t="shared" si="140"/>
        <v>3225</v>
      </c>
      <c r="AB187" s="52">
        <f t="shared" si="140"/>
        <v>3165</v>
      </c>
      <c r="AC187" s="52">
        <f t="shared" si="140"/>
        <v>3195</v>
      </c>
      <c r="AD187" s="52">
        <f t="shared" si="140"/>
        <v>3045</v>
      </c>
      <c r="AE187" s="52">
        <f t="shared" si="140"/>
        <v>2220</v>
      </c>
      <c r="AF187" s="52">
        <f t="shared" si="140"/>
        <v>2775</v>
      </c>
      <c r="AG187" s="52">
        <f t="shared" si="140"/>
        <v>3360</v>
      </c>
      <c r="AH187" s="52">
        <f t="shared" si="140"/>
        <v>0</v>
      </c>
      <c r="AI187" s="52">
        <f t="shared" si="140"/>
        <v>0</v>
      </c>
      <c r="AJ187" s="52">
        <f t="shared" si="140"/>
        <v>0</v>
      </c>
      <c r="AK187" s="52">
        <f t="shared" si="140"/>
        <v>0</v>
      </c>
      <c r="AL187" s="52">
        <f t="shared" si="140"/>
        <v>0</v>
      </c>
      <c r="AM187" s="10">
        <f t="shared" si="102"/>
        <v>3360</v>
      </c>
    </row>
    <row r="188" spans="1:39">
      <c r="A188" s="13" t="s">
        <v>25</v>
      </c>
      <c r="B188" s="52">
        <f t="shared" ref="B188:C188" si="141">+$G$40*(B128+B158)</f>
        <v>0</v>
      </c>
      <c r="C188" s="52">
        <f t="shared" si="141"/>
        <v>0</v>
      </c>
      <c r="D188" s="52">
        <f t="shared" si="100"/>
        <v>2970</v>
      </c>
      <c r="E188" s="52">
        <f t="shared" si="100"/>
        <v>2895</v>
      </c>
      <c r="F188" s="52">
        <f t="shared" si="100"/>
        <v>2970</v>
      </c>
      <c r="G188" s="52">
        <f t="shared" ref="G188:AL188" si="142">+$G$40*(G128+G158)</f>
        <v>2985</v>
      </c>
      <c r="H188" s="52">
        <f t="shared" si="142"/>
        <v>2970</v>
      </c>
      <c r="I188" s="52">
        <f t="shared" si="142"/>
        <v>2925</v>
      </c>
      <c r="J188" s="52">
        <f t="shared" si="142"/>
        <v>3105</v>
      </c>
      <c r="K188" s="52">
        <f t="shared" si="142"/>
        <v>2947.5</v>
      </c>
      <c r="L188" s="52">
        <f t="shared" si="142"/>
        <v>3030</v>
      </c>
      <c r="M188" s="52">
        <f t="shared" si="142"/>
        <v>3105</v>
      </c>
      <c r="N188" s="52">
        <f t="shared" si="142"/>
        <v>3075</v>
      </c>
      <c r="O188" s="52">
        <f t="shared" si="142"/>
        <v>2985</v>
      </c>
      <c r="P188" s="52">
        <f t="shared" si="142"/>
        <v>2925</v>
      </c>
      <c r="Q188" s="52">
        <f t="shared" si="142"/>
        <v>3015</v>
      </c>
      <c r="R188" s="52">
        <f t="shared" si="142"/>
        <v>2985</v>
      </c>
      <c r="S188" s="52">
        <f t="shared" si="142"/>
        <v>3000</v>
      </c>
      <c r="T188" s="52">
        <f t="shared" si="142"/>
        <v>3135</v>
      </c>
      <c r="U188" s="52">
        <f t="shared" si="142"/>
        <v>2985</v>
      </c>
      <c r="V188" s="52">
        <f t="shared" si="142"/>
        <v>2985</v>
      </c>
      <c r="W188" s="52">
        <f t="shared" si="142"/>
        <v>2925</v>
      </c>
      <c r="X188" s="52">
        <f t="shared" si="142"/>
        <v>3165</v>
      </c>
      <c r="Y188" s="52">
        <f t="shared" si="142"/>
        <v>2970</v>
      </c>
      <c r="Z188" s="52">
        <f t="shared" si="142"/>
        <v>3165</v>
      </c>
      <c r="AA188" s="52">
        <f t="shared" si="142"/>
        <v>3015</v>
      </c>
      <c r="AB188" s="52">
        <f t="shared" si="142"/>
        <v>2940</v>
      </c>
      <c r="AC188" s="52">
        <f t="shared" si="142"/>
        <v>3015</v>
      </c>
      <c r="AD188" s="52">
        <f t="shared" si="142"/>
        <v>2925</v>
      </c>
      <c r="AE188" s="52">
        <f t="shared" si="142"/>
        <v>2730</v>
      </c>
      <c r="AF188" s="52">
        <f t="shared" si="142"/>
        <v>3000</v>
      </c>
      <c r="AG188" s="52">
        <f t="shared" si="142"/>
        <v>3150</v>
      </c>
      <c r="AH188" s="52">
        <f t="shared" si="142"/>
        <v>0</v>
      </c>
      <c r="AI188" s="52">
        <f t="shared" si="142"/>
        <v>0</v>
      </c>
      <c r="AJ188" s="52">
        <f t="shared" si="142"/>
        <v>0</v>
      </c>
      <c r="AK188" s="52">
        <f t="shared" si="142"/>
        <v>0</v>
      </c>
      <c r="AL188" s="52">
        <f t="shared" si="142"/>
        <v>0</v>
      </c>
      <c r="AM188" s="10">
        <f t="shared" si="102"/>
        <v>3165</v>
      </c>
    </row>
    <row r="189" spans="1:39">
      <c r="A189" s="15">
        <v>0.95833333333333337</v>
      </c>
      <c r="B189" s="52">
        <f t="shared" ref="B189:C189" si="143">+$G$40*(B129+B159)</f>
        <v>0</v>
      </c>
      <c r="C189" s="52">
        <f t="shared" si="143"/>
        <v>0</v>
      </c>
      <c r="D189" s="52">
        <f t="shared" si="100"/>
        <v>2715</v>
      </c>
      <c r="E189" s="52">
        <f t="shared" si="100"/>
        <v>2805</v>
      </c>
      <c r="F189" s="52">
        <f t="shared" si="100"/>
        <v>2595</v>
      </c>
      <c r="G189" s="52">
        <f t="shared" ref="G189:AL189" si="144">+$G$40*(G129+G159)</f>
        <v>2595</v>
      </c>
      <c r="H189" s="52">
        <f t="shared" si="144"/>
        <v>2565</v>
      </c>
      <c r="I189" s="52">
        <f t="shared" si="144"/>
        <v>2595</v>
      </c>
      <c r="J189" s="52">
        <f t="shared" si="144"/>
        <v>2445</v>
      </c>
      <c r="K189" s="52">
        <f t="shared" si="144"/>
        <v>2640</v>
      </c>
      <c r="L189" s="52">
        <f t="shared" si="144"/>
        <v>2655</v>
      </c>
      <c r="M189" s="52">
        <f t="shared" si="144"/>
        <v>2775</v>
      </c>
      <c r="N189" s="52">
        <f t="shared" si="144"/>
        <v>2820</v>
      </c>
      <c r="O189" s="52">
        <f t="shared" si="144"/>
        <v>2655</v>
      </c>
      <c r="P189" s="52">
        <f t="shared" si="144"/>
        <v>2625</v>
      </c>
      <c r="Q189" s="52">
        <f t="shared" si="144"/>
        <v>2640</v>
      </c>
      <c r="R189" s="52">
        <f t="shared" si="144"/>
        <v>2640</v>
      </c>
      <c r="S189" s="52">
        <f t="shared" si="144"/>
        <v>2805</v>
      </c>
      <c r="T189" s="52">
        <f t="shared" si="144"/>
        <v>2565</v>
      </c>
      <c r="U189" s="52">
        <f t="shared" si="144"/>
        <v>2775</v>
      </c>
      <c r="V189" s="52">
        <f t="shared" si="144"/>
        <v>2655</v>
      </c>
      <c r="W189" s="52">
        <f t="shared" si="144"/>
        <v>2595</v>
      </c>
      <c r="X189" s="52">
        <f t="shared" si="144"/>
        <v>2805</v>
      </c>
      <c r="Y189" s="52">
        <f t="shared" si="144"/>
        <v>2625</v>
      </c>
      <c r="Z189" s="52">
        <f t="shared" si="144"/>
        <v>2625</v>
      </c>
      <c r="AA189" s="52">
        <f t="shared" si="144"/>
        <v>2760</v>
      </c>
      <c r="AB189" s="52">
        <f t="shared" si="144"/>
        <v>2685</v>
      </c>
      <c r="AC189" s="52">
        <f t="shared" si="144"/>
        <v>2730</v>
      </c>
      <c r="AD189" s="52">
        <f t="shared" si="144"/>
        <v>2775</v>
      </c>
      <c r="AE189" s="52">
        <f t="shared" si="144"/>
        <v>2670</v>
      </c>
      <c r="AF189" s="52">
        <f t="shared" si="144"/>
        <v>2625</v>
      </c>
      <c r="AG189" s="52">
        <f t="shared" si="144"/>
        <v>2865</v>
      </c>
      <c r="AH189" s="52">
        <f t="shared" si="144"/>
        <v>0</v>
      </c>
      <c r="AI189" s="52">
        <f t="shared" si="144"/>
        <v>0</v>
      </c>
      <c r="AJ189" s="52">
        <f t="shared" si="144"/>
        <v>0</v>
      </c>
      <c r="AK189" s="52">
        <f t="shared" si="144"/>
        <v>0</v>
      </c>
      <c r="AL189" s="52">
        <f t="shared" si="144"/>
        <v>0</v>
      </c>
      <c r="AM189" s="10">
        <f t="shared" si="102"/>
        <v>2865</v>
      </c>
    </row>
    <row r="190" spans="1:39">
      <c r="A190" s="9" t="s">
        <v>26</v>
      </c>
      <c r="B190" s="52">
        <f t="shared" ref="B190:C190" si="145">+$G$40*(B130+B160)</f>
        <v>0</v>
      </c>
      <c r="C190" s="52">
        <f t="shared" si="145"/>
        <v>0</v>
      </c>
      <c r="D190" s="52">
        <f t="shared" si="100"/>
        <v>2280</v>
      </c>
      <c r="E190" s="52">
        <f t="shared" si="100"/>
        <v>2370</v>
      </c>
      <c r="F190" s="52">
        <f t="shared" si="100"/>
        <v>2670</v>
      </c>
      <c r="G190" s="52">
        <f t="shared" ref="G190:AL190" si="146">+$G$40*(G130+G160)</f>
        <v>2385</v>
      </c>
      <c r="H190" s="52">
        <f t="shared" si="146"/>
        <v>2460</v>
      </c>
      <c r="I190" s="52">
        <f t="shared" si="146"/>
        <v>2355</v>
      </c>
      <c r="J190" s="52">
        <f t="shared" si="146"/>
        <v>2295</v>
      </c>
      <c r="K190" s="52">
        <f t="shared" si="146"/>
        <v>2445</v>
      </c>
      <c r="L190" s="52">
        <f t="shared" si="146"/>
        <v>2370</v>
      </c>
      <c r="M190" s="52">
        <f t="shared" si="146"/>
        <v>2250</v>
      </c>
      <c r="N190" s="52">
        <f t="shared" si="146"/>
        <v>2520</v>
      </c>
      <c r="O190" s="52">
        <f t="shared" si="146"/>
        <v>2445</v>
      </c>
      <c r="P190" s="52">
        <f t="shared" si="146"/>
        <v>2400</v>
      </c>
      <c r="Q190" s="52">
        <f t="shared" si="146"/>
        <v>2370</v>
      </c>
      <c r="R190" s="52">
        <f t="shared" si="146"/>
        <v>2535</v>
      </c>
      <c r="S190" s="52">
        <f t="shared" si="146"/>
        <v>2280</v>
      </c>
      <c r="T190" s="52">
        <f t="shared" si="146"/>
        <v>2280</v>
      </c>
      <c r="U190" s="52">
        <f t="shared" si="146"/>
        <v>2205</v>
      </c>
      <c r="V190" s="52">
        <f t="shared" si="146"/>
        <v>2130</v>
      </c>
      <c r="W190" s="52">
        <f t="shared" si="146"/>
        <v>2325</v>
      </c>
      <c r="X190" s="52">
        <f t="shared" si="146"/>
        <v>2445</v>
      </c>
      <c r="Y190" s="52">
        <f t="shared" si="146"/>
        <v>2385</v>
      </c>
      <c r="Z190" s="52">
        <f t="shared" si="146"/>
        <v>2355</v>
      </c>
      <c r="AA190" s="52">
        <f t="shared" si="146"/>
        <v>2430</v>
      </c>
      <c r="AB190" s="52">
        <f t="shared" si="146"/>
        <v>2370</v>
      </c>
      <c r="AC190" s="52">
        <f t="shared" si="146"/>
        <v>2475</v>
      </c>
      <c r="AD190" s="52">
        <f t="shared" si="146"/>
        <v>2355</v>
      </c>
      <c r="AE190" s="52">
        <f t="shared" si="146"/>
        <v>2400</v>
      </c>
      <c r="AF190" s="52">
        <f t="shared" si="146"/>
        <v>2340</v>
      </c>
      <c r="AG190" s="52">
        <f t="shared" si="146"/>
        <v>2580</v>
      </c>
      <c r="AH190" s="52">
        <f t="shared" si="146"/>
        <v>0</v>
      </c>
      <c r="AI190" s="52">
        <f t="shared" si="146"/>
        <v>0</v>
      </c>
      <c r="AJ190" s="52">
        <f t="shared" si="146"/>
        <v>0</v>
      </c>
      <c r="AK190" s="52">
        <f t="shared" si="146"/>
        <v>0</v>
      </c>
      <c r="AL190" s="52">
        <f t="shared" si="146"/>
        <v>0</v>
      </c>
      <c r="AM190" s="10">
        <f t="shared" si="102"/>
        <v>2670</v>
      </c>
    </row>
  </sheetData>
  <mergeCells count="9">
    <mergeCell ref="A164:A166"/>
    <mergeCell ref="A134:A136"/>
    <mergeCell ref="A104:A106"/>
    <mergeCell ref="A1:AM1"/>
    <mergeCell ref="A2:AM2"/>
    <mergeCell ref="A3:AM3"/>
    <mergeCell ref="A4:A6"/>
    <mergeCell ref="A43:A45"/>
    <mergeCell ref="A74:A76"/>
  </mergeCells>
  <conditionalFormatting sqref="Q31">
    <cfRule type="cellIs" dxfId="174" priority="5" stopIfTrue="1" operator="equal">
      <formula>MIN($Q$7:$Q$30)</formula>
    </cfRule>
    <cfRule type="cellIs" dxfId="173" priority="6" stopIfTrue="1" operator="equal">
      <formula>MAX($Q$7:$Q$30)</formula>
    </cfRule>
  </conditionalFormatting>
  <conditionalFormatting sqref="AM107:AN130 AM46:AN69 AM77:AN100 AP7:AR30 B7:AN30">
    <cfRule type="cellIs" dxfId="172" priority="4" operator="lessThan">
      <formula>1</formula>
    </cfRule>
  </conditionalFormatting>
  <conditionalFormatting sqref="AM137:AM160">
    <cfRule type="cellIs" dxfId="171" priority="3" operator="lessThan">
      <formula>1</formula>
    </cfRule>
  </conditionalFormatting>
  <conditionalFormatting sqref="AN137:AN160">
    <cfRule type="cellIs" dxfId="170" priority="2" operator="lessThan">
      <formula>1</formula>
    </cfRule>
  </conditionalFormatting>
  <conditionalFormatting sqref="AM167:AM190">
    <cfRule type="cellIs" dxfId="169" priority="1" operator="lessThan">
      <formula>1</formula>
    </cfRule>
  </conditionalFormatting>
  <printOptions horizontalCentered="1" verticalCentered="1"/>
  <pageMargins left="0.78740157499999996" right="0.78740157499999996" top="0" bottom="0" header="0" footer="0"/>
  <pageSetup paperSize="9" scale="90" orientation="landscape" horizontalDpi="300" verticalDpi="300"/>
  <headerFooter alignWithMargin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90"/>
  <sheetViews>
    <sheetView zoomScale="70" zoomScaleNormal="70" zoomScalePageLayoutView="70" workbookViewId="0">
      <selection activeCell="G38" sqref="G38"/>
    </sheetView>
  </sheetViews>
  <sheetFormatPr baseColWidth="10" defaultColWidth="8.83203125" defaultRowHeight="12" x14ac:dyDescent="0"/>
  <cols>
    <col min="1" max="1" width="8.83203125" style="6" customWidth="1"/>
    <col min="2" max="5" width="9" style="6" hidden="1" customWidth="1"/>
    <col min="6" max="17" width="9" style="27" customWidth="1"/>
    <col min="18" max="36" width="9" style="3" customWidth="1"/>
    <col min="37" max="38" width="9" style="3" hidden="1" customWidth="1"/>
    <col min="39" max="39" width="9.83203125" style="3" customWidth="1"/>
    <col min="40" max="40" width="8" style="3" customWidth="1"/>
    <col min="41" max="16384" width="8.83203125" style="3"/>
  </cols>
  <sheetData>
    <row r="1" spans="1:44" s="1" customFormat="1" ht="18">
      <c r="A1" s="290" t="s">
        <v>0</v>
      </c>
      <c r="B1" s="291"/>
      <c r="C1" s="291"/>
      <c r="D1" s="291"/>
      <c r="E1" s="291"/>
      <c r="F1" s="291"/>
      <c r="G1" s="291"/>
      <c r="H1" s="291"/>
      <c r="I1" s="291"/>
      <c r="J1" s="291"/>
      <c r="K1" s="291"/>
      <c r="L1" s="291"/>
      <c r="M1" s="291"/>
      <c r="N1" s="291"/>
      <c r="O1" s="291"/>
      <c r="P1" s="291"/>
      <c r="Q1" s="291"/>
      <c r="R1" s="291"/>
      <c r="S1" s="291"/>
      <c r="T1" s="291"/>
      <c r="U1" s="291"/>
      <c r="V1" s="291"/>
      <c r="W1" s="291"/>
      <c r="X1" s="291"/>
      <c r="Y1" s="291"/>
      <c r="Z1" s="291"/>
      <c r="AA1" s="291"/>
      <c r="AB1" s="291"/>
      <c r="AC1" s="291"/>
      <c r="AD1" s="291"/>
      <c r="AE1" s="291"/>
      <c r="AF1" s="291"/>
      <c r="AG1" s="291"/>
      <c r="AH1" s="291"/>
      <c r="AI1" s="291"/>
      <c r="AJ1" s="291"/>
      <c r="AK1" s="291"/>
      <c r="AL1" s="291"/>
      <c r="AM1" s="291"/>
    </row>
    <row r="2" spans="1:44" s="2" customFormat="1" ht="15">
      <c r="A2" s="292" t="s">
        <v>1</v>
      </c>
      <c r="B2" s="291"/>
      <c r="C2" s="291"/>
      <c r="D2" s="291"/>
      <c r="E2" s="291"/>
      <c r="F2" s="291"/>
      <c r="G2" s="291"/>
      <c r="H2" s="291"/>
      <c r="I2" s="291"/>
      <c r="J2" s="291"/>
      <c r="K2" s="291"/>
      <c r="L2" s="291"/>
      <c r="M2" s="291"/>
      <c r="N2" s="291"/>
      <c r="O2" s="291"/>
      <c r="P2" s="291"/>
      <c r="Q2" s="291"/>
      <c r="R2" s="291"/>
      <c r="S2" s="291"/>
      <c r="T2" s="291"/>
      <c r="U2" s="291"/>
      <c r="V2" s="291"/>
      <c r="W2" s="291"/>
      <c r="X2" s="291"/>
      <c r="Y2" s="291"/>
      <c r="Z2" s="291"/>
      <c r="AA2" s="291"/>
      <c r="AB2" s="291"/>
      <c r="AC2" s="291"/>
      <c r="AD2" s="291"/>
      <c r="AE2" s="291"/>
      <c r="AF2" s="291"/>
      <c r="AG2" s="291"/>
      <c r="AH2" s="291"/>
      <c r="AI2" s="291"/>
      <c r="AJ2" s="291"/>
      <c r="AK2" s="291"/>
      <c r="AL2" s="291"/>
      <c r="AM2" s="291"/>
    </row>
    <row r="3" spans="1:44">
      <c r="A3" s="293">
        <v>40360</v>
      </c>
      <c r="B3" s="294"/>
      <c r="C3" s="294"/>
      <c r="D3" s="294"/>
      <c r="E3" s="294"/>
      <c r="F3" s="294"/>
      <c r="G3" s="294"/>
      <c r="H3" s="294"/>
      <c r="I3" s="294"/>
      <c r="J3" s="294"/>
      <c r="K3" s="294"/>
      <c r="L3" s="294"/>
      <c r="M3" s="294"/>
      <c r="N3" s="294"/>
      <c r="O3" s="294"/>
      <c r="P3" s="294"/>
      <c r="Q3" s="294"/>
      <c r="R3" s="294"/>
      <c r="S3" s="294"/>
      <c r="T3" s="294"/>
      <c r="U3" s="294"/>
      <c r="V3" s="294"/>
      <c r="W3" s="294"/>
      <c r="X3" s="294"/>
      <c r="Y3" s="294"/>
      <c r="Z3" s="294"/>
      <c r="AA3" s="294"/>
      <c r="AB3" s="294"/>
      <c r="AC3" s="294"/>
      <c r="AD3" s="294"/>
      <c r="AE3" s="294"/>
      <c r="AF3" s="294"/>
      <c r="AG3" s="294"/>
      <c r="AH3" s="294"/>
      <c r="AI3" s="294"/>
      <c r="AJ3" s="294"/>
      <c r="AK3" s="294"/>
      <c r="AL3" s="294"/>
      <c r="AM3" s="294"/>
    </row>
    <row r="4" spans="1:44" s="6" customFormat="1" ht="12" customHeight="1">
      <c r="A4" s="287" t="s">
        <v>2</v>
      </c>
      <c r="B4" s="6">
        <v>1</v>
      </c>
      <c r="C4" s="87">
        <f>+B4+1</f>
        <v>2</v>
      </c>
      <c r="D4" s="87">
        <v>1</v>
      </c>
      <c r="E4" s="87">
        <f>+D4+1</f>
        <v>2</v>
      </c>
      <c r="F4" s="87">
        <f>+E4+1</f>
        <v>3</v>
      </c>
      <c r="G4" s="87">
        <v>1</v>
      </c>
      <c r="H4" s="87">
        <f t="shared" ref="G4:W5" si="0">+G4+1</f>
        <v>2</v>
      </c>
      <c r="I4" s="87">
        <f t="shared" si="0"/>
        <v>3</v>
      </c>
      <c r="J4" s="87">
        <f t="shared" si="0"/>
        <v>4</v>
      </c>
      <c r="K4" s="87">
        <f t="shared" si="0"/>
        <v>5</v>
      </c>
      <c r="L4" s="87">
        <f t="shared" si="0"/>
        <v>6</v>
      </c>
      <c r="M4" s="87">
        <f t="shared" si="0"/>
        <v>7</v>
      </c>
      <c r="N4" s="87">
        <f t="shared" si="0"/>
        <v>8</v>
      </c>
      <c r="O4" s="87">
        <f t="shared" si="0"/>
        <v>9</v>
      </c>
      <c r="P4" s="87">
        <f t="shared" si="0"/>
        <v>10</v>
      </c>
      <c r="Q4" s="87">
        <f t="shared" si="0"/>
        <v>11</v>
      </c>
      <c r="R4" s="87">
        <f t="shared" si="0"/>
        <v>12</v>
      </c>
      <c r="S4" s="87">
        <f t="shared" si="0"/>
        <v>13</v>
      </c>
      <c r="T4" s="87">
        <f t="shared" si="0"/>
        <v>14</v>
      </c>
      <c r="U4" s="87">
        <f t="shared" si="0"/>
        <v>15</v>
      </c>
      <c r="V4" s="87">
        <f t="shared" si="0"/>
        <v>16</v>
      </c>
      <c r="W4" s="87">
        <f t="shared" si="0"/>
        <v>17</v>
      </c>
      <c r="X4" s="87">
        <f t="shared" ref="X4:AL5" si="1">+W4+1</f>
        <v>18</v>
      </c>
      <c r="Y4" s="87">
        <f t="shared" si="1"/>
        <v>19</v>
      </c>
      <c r="Z4" s="87">
        <f t="shared" si="1"/>
        <v>20</v>
      </c>
      <c r="AA4" s="87">
        <f t="shared" si="1"/>
        <v>21</v>
      </c>
      <c r="AB4" s="87">
        <f t="shared" si="1"/>
        <v>22</v>
      </c>
      <c r="AC4" s="87">
        <f t="shared" si="1"/>
        <v>23</v>
      </c>
      <c r="AD4" s="87">
        <f t="shared" si="1"/>
        <v>24</v>
      </c>
      <c r="AE4" s="87">
        <f t="shared" si="1"/>
        <v>25</v>
      </c>
      <c r="AF4" s="87">
        <f t="shared" si="1"/>
        <v>26</v>
      </c>
      <c r="AG4" s="87">
        <f t="shared" si="1"/>
        <v>27</v>
      </c>
      <c r="AH4" s="87">
        <f t="shared" si="1"/>
        <v>28</v>
      </c>
      <c r="AI4" s="87">
        <f t="shared" si="1"/>
        <v>29</v>
      </c>
      <c r="AJ4" s="87">
        <f t="shared" si="1"/>
        <v>30</v>
      </c>
      <c r="AK4" s="87">
        <f t="shared" si="1"/>
        <v>31</v>
      </c>
      <c r="AL4" s="87">
        <f t="shared" si="1"/>
        <v>32</v>
      </c>
      <c r="AM4" s="5" t="s">
        <v>3</v>
      </c>
      <c r="AN4" s="5" t="s">
        <v>4</v>
      </c>
      <c r="AP4" s="5" t="s">
        <v>3</v>
      </c>
      <c r="AQ4" s="5" t="s">
        <v>3</v>
      </c>
      <c r="AR4" s="5" t="s">
        <v>3</v>
      </c>
    </row>
    <row r="5" spans="1:44" s="6" customFormat="1" ht="11.25" customHeight="1">
      <c r="A5" s="288"/>
      <c r="B5" s="7">
        <v>40664</v>
      </c>
      <c r="C5" s="7">
        <f>+B5+1</f>
        <v>40665</v>
      </c>
      <c r="D5" s="7">
        <v>40330</v>
      </c>
      <c r="E5" s="7">
        <f>+D5+1</f>
        <v>40331</v>
      </c>
      <c r="F5" s="7">
        <v>40725</v>
      </c>
      <c r="G5" s="7">
        <f t="shared" si="0"/>
        <v>40726</v>
      </c>
      <c r="H5" s="7">
        <f t="shared" si="0"/>
        <v>40727</v>
      </c>
      <c r="I5" s="7">
        <f t="shared" si="0"/>
        <v>40728</v>
      </c>
      <c r="J5" s="7">
        <f t="shared" si="0"/>
        <v>40729</v>
      </c>
      <c r="K5" s="7">
        <f t="shared" si="0"/>
        <v>40730</v>
      </c>
      <c r="L5" s="7">
        <f t="shared" si="0"/>
        <v>40731</v>
      </c>
      <c r="M5" s="7">
        <f t="shared" si="0"/>
        <v>40732</v>
      </c>
      <c r="N5" s="7">
        <f t="shared" si="0"/>
        <v>40733</v>
      </c>
      <c r="O5" s="7">
        <f t="shared" si="0"/>
        <v>40734</v>
      </c>
      <c r="P5" s="7">
        <f t="shared" si="0"/>
        <v>40735</v>
      </c>
      <c r="Q5" s="7">
        <f t="shared" si="0"/>
        <v>40736</v>
      </c>
      <c r="R5" s="7">
        <f t="shared" si="0"/>
        <v>40737</v>
      </c>
      <c r="S5" s="7">
        <f t="shared" si="0"/>
        <v>40738</v>
      </c>
      <c r="T5" s="7">
        <f t="shared" si="0"/>
        <v>40739</v>
      </c>
      <c r="U5" s="7">
        <f t="shared" si="0"/>
        <v>40740</v>
      </c>
      <c r="V5" s="7">
        <f t="shared" si="0"/>
        <v>40741</v>
      </c>
      <c r="W5" s="7">
        <f t="shared" si="0"/>
        <v>40742</v>
      </c>
      <c r="X5" s="7">
        <f t="shared" si="1"/>
        <v>40743</v>
      </c>
      <c r="Y5" s="7">
        <f t="shared" si="1"/>
        <v>40744</v>
      </c>
      <c r="Z5" s="7">
        <f t="shared" si="1"/>
        <v>40745</v>
      </c>
      <c r="AA5" s="7">
        <f t="shared" si="1"/>
        <v>40746</v>
      </c>
      <c r="AB5" s="7">
        <f t="shared" si="1"/>
        <v>40747</v>
      </c>
      <c r="AC5" s="7">
        <f t="shared" si="1"/>
        <v>40748</v>
      </c>
      <c r="AD5" s="7">
        <f t="shared" si="1"/>
        <v>40749</v>
      </c>
      <c r="AE5" s="7">
        <f t="shared" si="1"/>
        <v>40750</v>
      </c>
      <c r="AF5" s="7">
        <f t="shared" si="1"/>
        <v>40751</v>
      </c>
      <c r="AG5" s="7">
        <f t="shared" si="1"/>
        <v>40752</v>
      </c>
      <c r="AH5" s="7">
        <f t="shared" si="1"/>
        <v>40753</v>
      </c>
      <c r="AI5" s="7">
        <f t="shared" si="1"/>
        <v>40754</v>
      </c>
      <c r="AJ5" s="7">
        <f t="shared" si="1"/>
        <v>40755</v>
      </c>
      <c r="AK5" s="7">
        <f t="shared" si="1"/>
        <v>40756</v>
      </c>
      <c r="AL5" s="7">
        <f t="shared" si="1"/>
        <v>40757</v>
      </c>
      <c r="AM5" s="5"/>
      <c r="AN5" s="8"/>
      <c r="AP5" s="5" t="s">
        <v>5</v>
      </c>
      <c r="AQ5" s="5" t="s">
        <v>6</v>
      </c>
      <c r="AR5" s="5" t="s">
        <v>7</v>
      </c>
    </row>
    <row r="6" spans="1:44" s="6" customFormat="1" ht="12" customHeight="1">
      <c r="A6" s="289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88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 t="s">
        <v>8</v>
      </c>
      <c r="AN6" s="5" t="s">
        <v>8</v>
      </c>
      <c r="AP6" s="5" t="s">
        <v>8</v>
      </c>
      <c r="AQ6" s="5" t="s">
        <v>8</v>
      </c>
      <c r="AR6" s="5" t="s">
        <v>8</v>
      </c>
    </row>
    <row r="7" spans="1:44" ht="12" customHeight="1">
      <c r="A7" s="9" t="s">
        <v>9</v>
      </c>
      <c r="B7" s="11"/>
      <c r="C7" s="11"/>
      <c r="D7" s="11"/>
      <c r="E7" s="11"/>
      <c r="F7" s="11">
        <v>15800</v>
      </c>
      <c r="G7" s="11">
        <v>15600</v>
      </c>
      <c r="H7" s="11">
        <v>15400</v>
      </c>
      <c r="I7" s="11">
        <v>15700</v>
      </c>
      <c r="J7" s="11">
        <v>15200</v>
      </c>
      <c r="K7" s="11">
        <v>14900</v>
      </c>
      <c r="L7" s="11">
        <v>17400</v>
      </c>
      <c r="M7" s="11">
        <v>15600</v>
      </c>
      <c r="N7" s="11">
        <v>15600</v>
      </c>
      <c r="O7" s="11">
        <v>14600</v>
      </c>
      <c r="P7" s="11">
        <v>15300</v>
      </c>
      <c r="Q7" s="11">
        <v>14800</v>
      </c>
      <c r="R7" s="11">
        <v>14100</v>
      </c>
      <c r="S7" s="11">
        <v>15600</v>
      </c>
      <c r="T7" s="11">
        <v>15500</v>
      </c>
      <c r="U7" s="11">
        <v>14100</v>
      </c>
      <c r="V7" s="11">
        <v>15400</v>
      </c>
      <c r="W7" s="89">
        <v>15300</v>
      </c>
      <c r="X7" s="11">
        <v>13500</v>
      </c>
      <c r="Y7" s="11">
        <v>15700</v>
      </c>
      <c r="Z7" s="11">
        <v>16200</v>
      </c>
      <c r="AA7" s="11">
        <v>15700</v>
      </c>
      <c r="AB7" s="11">
        <v>18000</v>
      </c>
      <c r="AC7" s="11">
        <v>16300</v>
      </c>
      <c r="AD7" s="11">
        <v>16000</v>
      </c>
      <c r="AE7" s="11">
        <v>15100</v>
      </c>
      <c r="AF7" s="11">
        <v>16200</v>
      </c>
      <c r="AG7" s="11">
        <v>16300</v>
      </c>
      <c r="AH7" s="11">
        <v>16000</v>
      </c>
      <c r="AI7" s="11">
        <v>15500</v>
      </c>
      <c r="AJ7" s="11">
        <v>16300</v>
      </c>
      <c r="AK7" s="11"/>
      <c r="AL7" s="10"/>
      <c r="AM7" s="10">
        <f>MAX(B7:AL7)</f>
        <v>18000</v>
      </c>
      <c r="AN7" s="10">
        <f t="shared" ref="AN7:AN30" si="2">MIN(B7:AF7)</f>
        <v>13500</v>
      </c>
      <c r="AP7" s="10">
        <f t="shared" ref="AP7:AP30" si="3">MAX(C7:G7,J7:N7,Q7:U7,X7:AB7,AE7:AI7,AL7)</f>
        <v>18000</v>
      </c>
      <c r="AQ7" s="10">
        <f t="shared" ref="AQ7:AQ30" si="4">MAX(H7,O7,V7,AC7,AJ7)</f>
        <v>16300</v>
      </c>
      <c r="AR7" s="10">
        <f t="shared" ref="AR7:AR30" si="5">MAX(I7,P7,W7,AD7,AK7)</f>
        <v>16000</v>
      </c>
    </row>
    <row r="8" spans="1:44" ht="12" customHeight="1">
      <c r="A8" s="9" t="s">
        <v>10</v>
      </c>
      <c r="B8" s="11"/>
      <c r="C8" s="11"/>
      <c r="D8" s="11"/>
      <c r="E8" s="11"/>
      <c r="F8" s="11">
        <v>14800</v>
      </c>
      <c r="G8" s="11">
        <v>14900</v>
      </c>
      <c r="H8" s="11">
        <v>14900</v>
      </c>
      <c r="I8" s="11">
        <v>14700</v>
      </c>
      <c r="J8" s="11">
        <v>14600</v>
      </c>
      <c r="K8" s="11">
        <v>14500</v>
      </c>
      <c r="L8" s="11">
        <v>15400</v>
      </c>
      <c r="M8" s="11">
        <v>14800</v>
      </c>
      <c r="N8" s="11">
        <v>14800</v>
      </c>
      <c r="O8" s="11">
        <v>14400</v>
      </c>
      <c r="P8" s="11">
        <v>14900</v>
      </c>
      <c r="Q8" s="11">
        <v>14400</v>
      </c>
      <c r="R8" s="11">
        <v>14900</v>
      </c>
      <c r="S8" s="11">
        <v>14600</v>
      </c>
      <c r="T8" s="11">
        <v>14900</v>
      </c>
      <c r="U8" s="11">
        <v>15500</v>
      </c>
      <c r="V8" s="11">
        <v>15200</v>
      </c>
      <c r="W8" s="89">
        <v>14500</v>
      </c>
      <c r="X8" s="11">
        <v>14200</v>
      </c>
      <c r="Y8" s="11">
        <v>15200</v>
      </c>
      <c r="Z8" s="11">
        <v>15600</v>
      </c>
      <c r="AA8" s="11">
        <v>14900</v>
      </c>
      <c r="AB8" s="11">
        <v>15000</v>
      </c>
      <c r="AC8" s="11">
        <v>15400</v>
      </c>
      <c r="AD8" s="11">
        <v>15100</v>
      </c>
      <c r="AE8" s="11">
        <v>14400</v>
      </c>
      <c r="AF8" s="11">
        <v>15300</v>
      </c>
      <c r="AG8" s="11">
        <v>15400</v>
      </c>
      <c r="AH8" s="11">
        <v>15100</v>
      </c>
      <c r="AI8" s="11">
        <v>15000</v>
      </c>
      <c r="AJ8" s="11">
        <v>15700</v>
      </c>
      <c r="AK8" s="11"/>
      <c r="AL8" s="10"/>
      <c r="AM8" s="10">
        <f t="shared" ref="AM8:AM30" si="6">MAX(B8:AL8)</f>
        <v>15700</v>
      </c>
      <c r="AN8" s="10">
        <f t="shared" si="2"/>
        <v>14200</v>
      </c>
      <c r="AP8" s="10">
        <f t="shared" si="3"/>
        <v>15600</v>
      </c>
      <c r="AQ8" s="10">
        <f t="shared" si="4"/>
        <v>15700</v>
      </c>
      <c r="AR8" s="10">
        <f t="shared" si="5"/>
        <v>15100</v>
      </c>
    </row>
    <row r="9" spans="1:44" ht="12" customHeight="1">
      <c r="A9" s="9" t="s">
        <v>11</v>
      </c>
      <c r="B9" s="11"/>
      <c r="C9" s="11"/>
      <c r="D9" s="11"/>
      <c r="E9" s="11"/>
      <c r="F9" s="11">
        <v>14800</v>
      </c>
      <c r="G9" s="11">
        <v>14600</v>
      </c>
      <c r="H9" s="11">
        <v>14600</v>
      </c>
      <c r="I9" s="11">
        <v>14200</v>
      </c>
      <c r="J9" s="11">
        <v>14000</v>
      </c>
      <c r="K9" s="11">
        <v>14100</v>
      </c>
      <c r="L9" s="11">
        <v>15000</v>
      </c>
      <c r="M9" s="11">
        <v>14600</v>
      </c>
      <c r="N9" s="11">
        <v>14600</v>
      </c>
      <c r="O9" s="11">
        <v>14100</v>
      </c>
      <c r="P9" s="11">
        <v>14800</v>
      </c>
      <c r="Q9" s="11">
        <v>14000</v>
      </c>
      <c r="R9" s="11">
        <v>14600</v>
      </c>
      <c r="S9" s="11">
        <v>14600</v>
      </c>
      <c r="T9" s="11">
        <v>14500</v>
      </c>
      <c r="U9" s="11">
        <v>15000</v>
      </c>
      <c r="V9" s="11">
        <v>14500</v>
      </c>
      <c r="W9" s="89">
        <v>14100</v>
      </c>
      <c r="X9" s="11">
        <v>13900</v>
      </c>
      <c r="Y9" s="11">
        <v>14800</v>
      </c>
      <c r="Z9" s="11">
        <v>15200</v>
      </c>
      <c r="AA9" s="11">
        <v>14500</v>
      </c>
      <c r="AB9" s="11">
        <v>14600</v>
      </c>
      <c r="AC9" s="11">
        <v>14800</v>
      </c>
      <c r="AD9" s="11">
        <v>14600</v>
      </c>
      <c r="AE9" s="11">
        <v>14200</v>
      </c>
      <c r="AF9" s="11">
        <v>15100</v>
      </c>
      <c r="AG9" s="11">
        <v>15300</v>
      </c>
      <c r="AH9" s="11">
        <v>15400</v>
      </c>
      <c r="AI9" s="11">
        <v>14600</v>
      </c>
      <c r="AJ9" s="11">
        <v>15200</v>
      </c>
      <c r="AK9" s="11"/>
      <c r="AL9" s="10"/>
      <c r="AM9" s="10">
        <f t="shared" si="6"/>
        <v>15400</v>
      </c>
      <c r="AN9" s="10">
        <f t="shared" si="2"/>
        <v>13900</v>
      </c>
      <c r="AP9" s="10">
        <f t="shared" si="3"/>
        <v>15400</v>
      </c>
      <c r="AQ9" s="10">
        <f t="shared" si="4"/>
        <v>15200</v>
      </c>
      <c r="AR9" s="10">
        <f t="shared" si="5"/>
        <v>14800</v>
      </c>
    </row>
    <row r="10" spans="1:44" ht="12" customHeight="1">
      <c r="A10" s="9" t="s">
        <v>12</v>
      </c>
      <c r="B10" s="11"/>
      <c r="C10" s="11"/>
      <c r="D10" s="11"/>
      <c r="E10" s="11"/>
      <c r="F10" s="11">
        <v>14500</v>
      </c>
      <c r="G10" s="11">
        <v>14500</v>
      </c>
      <c r="H10" s="11">
        <v>14500</v>
      </c>
      <c r="I10" s="11">
        <v>14200</v>
      </c>
      <c r="J10" s="11">
        <v>13800</v>
      </c>
      <c r="K10" s="11">
        <v>13900</v>
      </c>
      <c r="L10" s="11">
        <v>14800</v>
      </c>
      <c r="M10" s="11">
        <v>14500</v>
      </c>
      <c r="N10" s="11">
        <v>14500</v>
      </c>
      <c r="O10" s="11">
        <v>13800</v>
      </c>
      <c r="P10" s="11">
        <v>14400</v>
      </c>
      <c r="Q10" s="11">
        <v>13800</v>
      </c>
      <c r="R10" s="11">
        <v>14500</v>
      </c>
      <c r="S10" s="11">
        <v>14400</v>
      </c>
      <c r="T10" s="11">
        <v>14400</v>
      </c>
      <c r="U10" s="11">
        <v>14900</v>
      </c>
      <c r="V10" s="11">
        <v>14400</v>
      </c>
      <c r="W10" s="89">
        <v>14100</v>
      </c>
      <c r="X10" s="11">
        <v>13700</v>
      </c>
      <c r="Y10" s="11">
        <v>14500</v>
      </c>
      <c r="Z10" s="11">
        <v>15000</v>
      </c>
      <c r="AA10" s="11">
        <v>14500</v>
      </c>
      <c r="AB10" s="11">
        <v>14600</v>
      </c>
      <c r="AC10" s="11">
        <v>14600</v>
      </c>
      <c r="AD10" s="11">
        <v>14500</v>
      </c>
      <c r="AE10" s="11">
        <v>14100</v>
      </c>
      <c r="AF10" s="11">
        <v>14700</v>
      </c>
      <c r="AG10" s="11">
        <v>15200</v>
      </c>
      <c r="AH10" s="11">
        <v>14800</v>
      </c>
      <c r="AI10" s="11">
        <v>14400</v>
      </c>
      <c r="AJ10" s="11">
        <v>14700</v>
      </c>
      <c r="AK10" s="11"/>
      <c r="AL10" s="10"/>
      <c r="AM10" s="10">
        <f t="shared" si="6"/>
        <v>15200</v>
      </c>
      <c r="AN10" s="10">
        <f t="shared" si="2"/>
        <v>13700</v>
      </c>
      <c r="AP10" s="10">
        <f t="shared" si="3"/>
        <v>15200</v>
      </c>
      <c r="AQ10" s="10">
        <f t="shared" si="4"/>
        <v>14700</v>
      </c>
      <c r="AR10" s="10">
        <f t="shared" si="5"/>
        <v>14500</v>
      </c>
    </row>
    <row r="11" spans="1:44" ht="12" customHeight="1">
      <c r="A11" s="9" t="s">
        <v>13</v>
      </c>
      <c r="B11" s="11"/>
      <c r="C11" s="11"/>
      <c r="D11" s="11"/>
      <c r="E11" s="11"/>
      <c r="F11" s="11">
        <v>14500</v>
      </c>
      <c r="G11" s="11">
        <v>14400</v>
      </c>
      <c r="H11" s="11">
        <v>14400</v>
      </c>
      <c r="I11" s="11">
        <v>14200</v>
      </c>
      <c r="J11" s="11">
        <v>13600</v>
      </c>
      <c r="K11" s="11">
        <v>13900</v>
      </c>
      <c r="L11" s="11">
        <v>15200</v>
      </c>
      <c r="M11" s="11">
        <v>14500</v>
      </c>
      <c r="N11" s="11">
        <v>14300</v>
      </c>
      <c r="O11" s="11">
        <v>13500</v>
      </c>
      <c r="P11" s="11">
        <v>14300</v>
      </c>
      <c r="Q11" s="11">
        <v>13800</v>
      </c>
      <c r="R11" s="11">
        <v>14600</v>
      </c>
      <c r="S11" s="11">
        <v>14600</v>
      </c>
      <c r="T11" s="11">
        <v>14400</v>
      </c>
      <c r="U11" s="11">
        <v>14700</v>
      </c>
      <c r="V11" s="11">
        <v>14300</v>
      </c>
      <c r="W11" s="89">
        <v>13900</v>
      </c>
      <c r="X11" s="11">
        <v>13700</v>
      </c>
      <c r="Y11" s="11">
        <v>14600</v>
      </c>
      <c r="Z11" s="11">
        <v>14800</v>
      </c>
      <c r="AA11" s="11">
        <v>14300</v>
      </c>
      <c r="AB11" s="11">
        <v>14400</v>
      </c>
      <c r="AC11" s="11">
        <v>14700</v>
      </c>
      <c r="AD11" s="11">
        <v>14300</v>
      </c>
      <c r="AE11" s="11">
        <v>13900</v>
      </c>
      <c r="AF11" s="11">
        <v>14800</v>
      </c>
      <c r="AG11" s="11">
        <v>15000</v>
      </c>
      <c r="AH11" s="11">
        <v>14500</v>
      </c>
      <c r="AI11" s="11">
        <v>14400</v>
      </c>
      <c r="AJ11" s="11">
        <v>14700</v>
      </c>
      <c r="AK11" s="11"/>
      <c r="AL11" s="10"/>
      <c r="AM11" s="10">
        <f t="shared" si="6"/>
        <v>15200</v>
      </c>
      <c r="AN11" s="10">
        <f t="shared" si="2"/>
        <v>13500</v>
      </c>
      <c r="AP11" s="10">
        <f t="shared" si="3"/>
        <v>15200</v>
      </c>
      <c r="AQ11" s="10">
        <f t="shared" si="4"/>
        <v>14700</v>
      </c>
      <c r="AR11" s="10">
        <f t="shared" si="5"/>
        <v>14300</v>
      </c>
    </row>
    <row r="12" spans="1:44" ht="12" customHeight="1">
      <c r="A12" s="9" t="s">
        <v>14</v>
      </c>
      <c r="B12" s="11"/>
      <c r="C12" s="11"/>
      <c r="D12" s="11"/>
      <c r="E12" s="11"/>
      <c r="F12" s="11">
        <v>14800</v>
      </c>
      <c r="G12" s="11">
        <v>14600</v>
      </c>
      <c r="H12" s="11">
        <v>14300</v>
      </c>
      <c r="I12" s="11">
        <v>14000</v>
      </c>
      <c r="J12" s="11">
        <v>13800</v>
      </c>
      <c r="K12" s="11">
        <v>14100</v>
      </c>
      <c r="L12" s="11">
        <v>15200</v>
      </c>
      <c r="M12" s="11">
        <v>14600</v>
      </c>
      <c r="N12" s="11">
        <v>14700</v>
      </c>
      <c r="O12" s="11">
        <v>13200</v>
      </c>
      <c r="P12" s="11">
        <v>14100</v>
      </c>
      <c r="Q12" s="11">
        <v>14200</v>
      </c>
      <c r="R12" s="11">
        <v>14800</v>
      </c>
      <c r="S12" s="11">
        <v>14700</v>
      </c>
      <c r="T12" s="11">
        <v>14800</v>
      </c>
      <c r="U12" s="11">
        <v>15200</v>
      </c>
      <c r="V12" s="11">
        <v>14500</v>
      </c>
      <c r="W12" s="89">
        <v>13900</v>
      </c>
      <c r="X12" s="11">
        <v>13800</v>
      </c>
      <c r="Y12" s="11">
        <v>15100</v>
      </c>
      <c r="Z12" s="11">
        <v>15200</v>
      </c>
      <c r="AA12" s="11">
        <v>14400</v>
      </c>
      <c r="AB12" s="11">
        <v>14900</v>
      </c>
      <c r="AC12" s="11">
        <v>14700</v>
      </c>
      <c r="AD12" s="11">
        <v>14300</v>
      </c>
      <c r="AE12" s="11">
        <v>14100</v>
      </c>
      <c r="AF12" s="11">
        <v>15300</v>
      </c>
      <c r="AG12" s="11">
        <v>15300</v>
      </c>
      <c r="AH12" s="11">
        <v>16000</v>
      </c>
      <c r="AI12" s="11">
        <v>17000</v>
      </c>
      <c r="AJ12" s="11">
        <v>14700</v>
      </c>
      <c r="AK12" s="11"/>
      <c r="AL12" s="10"/>
      <c r="AM12" s="10">
        <f t="shared" si="6"/>
        <v>17000</v>
      </c>
      <c r="AN12" s="10">
        <f t="shared" si="2"/>
        <v>13200</v>
      </c>
      <c r="AP12" s="10">
        <f t="shared" si="3"/>
        <v>17000</v>
      </c>
      <c r="AQ12" s="10">
        <f t="shared" si="4"/>
        <v>14700</v>
      </c>
      <c r="AR12" s="10">
        <f t="shared" si="5"/>
        <v>14300</v>
      </c>
    </row>
    <row r="13" spans="1:44" ht="12" customHeight="1">
      <c r="A13" s="9" t="s">
        <v>15</v>
      </c>
      <c r="B13" s="11"/>
      <c r="C13" s="11"/>
      <c r="D13" s="11"/>
      <c r="E13" s="11"/>
      <c r="F13" s="11">
        <v>15800</v>
      </c>
      <c r="G13" s="11">
        <v>15700</v>
      </c>
      <c r="H13" s="11">
        <v>14200</v>
      </c>
      <c r="I13" s="11">
        <v>14000</v>
      </c>
      <c r="J13" s="11">
        <v>13200</v>
      </c>
      <c r="K13" s="11">
        <v>15200</v>
      </c>
      <c r="L13" s="11">
        <v>15900</v>
      </c>
      <c r="M13" s="11">
        <v>16100</v>
      </c>
      <c r="N13" s="11">
        <v>15600</v>
      </c>
      <c r="O13" s="11">
        <v>13700</v>
      </c>
      <c r="P13" s="11">
        <v>14200</v>
      </c>
      <c r="Q13" s="11">
        <v>15100</v>
      </c>
      <c r="R13" s="11">
        <v>16100</v>
      </c>
      <c r="S13" s="11">
        <v>15300</v>
      </c>
      <c r="T13" s="11">
        <v>15500</v>
      </c>
      <c r="U13" s="11">
        <v>15900</v>
      </c>
      <c r="V13" s="11">
        <v>14400</v>
      </c>
      <c r="W13" s="89">
        <v>13700</v>
      </c>
      <c r="X13" s="11">
        <v>15200</v>
      </c>
      <c r="Y13" s="11">
        <v>15600</v>
      </c>
      <c r="Z13" s="11">
        <v>16000</v>
      </c>
      <c r="AA13" s="11">
        <v>15100</v>
      </c>
      <c r="AB13" s="11">
        <v>15300</v>
      </c>
      <c r="AC13" s="11">
        <v>14600</v>
      </c>
      <c r="AD13" s="11">
        <v>14100</v>
      </c>
      <c r="AE13" s="11">
        <v>14800</v>
      </c>
      <c r="AF13" s="11">
        <v>15600</v>
      </c>
      <c r="AG13" s="11">
        <v>15800</v>
      </c>
      <c r="AH13" s="11">
        <v>15600</v>
      </c>
      <c r="AI13" s="11">
        <v>14000</v>
      </c>
      <c r="AJ13" s="11">
        <v>14900</v>
      </c>
      <c r="AK13" s="11"/>
      <c r="AL13" s="10"/>
      <c r="AM13" s="10">
        <f t="shared" si="6"/>
        <v>16100</v>
      </c>
      <c r="AN13" s="10">
        <f t="shared" si="2"/>
        <v>13200</v>
      </c>
      <c r="AP13" s="10">
        <f t="shared" si="3"/>
        <v>16100</v>
      </c>
      <c r="AQ13" s="10">
        <f t="shared" si="4"/>
        <v>14900</v>
      </c>
      <c r="AR13" s="10">
        <f t="shared" si="5"/>
        <v>14200</v>
      </c>
    </row>
    <row r="14" spans="1:44" ht="12" customHeight="1">
      <c r="A14" s="12" t="s">
        <v>16</v>
      </c>
      <c r="B14" s="11"/>
      <c r="C14" s="11"/>
      <c r="D14" s="11"/>
      <c r="E14" s="11"/>
      <c r="F14" s="11">
        <v>19000</v>
      </c>
      <c r="G14" s="11">
        <v>18500</v>
      </c>
      <c r="H14" s="11">
        <v>15500</v>
      </c>
      <c r="I14" s="11">
        <v>14600</v>
      </c>
      <c r="J14" s="11">
        <v>14400</v>
      </c>
      <c r="K14" s="11">
        <v>19300</v>
      </c>
      <c r="L14" s="11">
        <v>18500</v>
      </c>
      <c r="M14" s="11">
        <v>18600</v>
      </c>
      <c r="N14" s="11">
        <v>18100</v>
      </c>
      <c r="O14" s="11">
        <v>14700</v>
      </c>
      <c r="P14" s="11">
        <v>14600</v>
      </c>
      <c r="Q14" s="11">
        <v>19500</v>
      </c>
      <c r="R14" s="11">
        <v>19500</v>
      </c>
      <c r="S14" s="11">
        <v>18700</v>
      </c>
      <c r="T14" s="11">
        <v>18700</v>
      </c>
      <c r="U14" s="11">
        <v>19400</v>
      </c>
      <c r="V14" s="11">
        <v>15600</v>
      </c>
      <c r="W14" s="89">
        <v>14300</v>
      </c>
      <c r="X14" s="11">
        <v>18800</v>
      </c>
      <c r="Y14" s="11">
        <v>19300</v>
      </c>
      <c r="Z14" s="11">
        <v>19000</v>
      </c>
      <c r="AA14" s="11">
        <v>19700</v>
      </c>
      <c r="AB14" s="11">
        <v>19500</v>
      </c>
      <c r="AC14" s="11">
        <v>15401</v>
      </c>
      <c r="AD14" s="11">
        <v>14600</v>
      </c>
      <c r="AE14" s="11">
        <v>17900</v>
      </c>
      <c r="AF14" s="11">
        <v>18400</v>
      </c>
      <c r="AG14" s="11">
        <v>19400</v>
      </c>
      <c r="AH14" s="11">
        <v>19100</v>
      </c>
      <c r="AI14" s="11">
        <v>15400</v>
      </c>
      <c r="AJ14" s="11">
        <v>16300</v>
      </c>
      <c r="AK14" s="11"/>
      <c r="AL14" s="10"/>
      <c r="AM14" s="10">
        <f t="shared" si="6"/>
        <v>19700</v>
      </c>
      <c r="AN14" s="10">
        <f t="shared" si="2"/>
        <v>14300</v>
      </c>
      <c r="AP14" s="10">
        <f t="shared" si="3"/>
        <v>19700</v>
      </c>
      <c r="AQ14" s="10">
        <f t="shared" si="4"/>
        <v>16300</v>
      </c>
      <c r="AR14" s="10">
        <f t="shared" si="5"/>
        <v>14600</v>
      </c>
    </row>
    <row r="15" spans="1:44" ht="12" customHeight="1">
      <c r="A15" s="12" t="s">
        <v>17</v>
      </c>
      <c r="B15" s="11"/>
      <c r="C15" s="11"/>
      <c r="D15" s="11"/>
      <c r="E15" s="11"/>
      <c r="F15" s="11">
        <v>22400</v>
      </c>
      <c r="G15" s="11">
        <v>20400</v>
      </c>
      <c r="H15" s="11">
        <v>16800</v>
      </c>
      <c r="I15" s="11">
        <v>15600</v>
      </c>
      <c r="J15" s="11">
        <v>16100</v>
      </c>
      <c r="K15" s="11">
        <v>23400</v>
      </c>
      <c r="L15" s="11">
        <v>22500</v>
      </c>
      <c r="M15" s="11">
        <v>21500</v>
      </c>
      <c r="N15" s="11">
        <v>20400</v>
      </c>
      <c r="O15" s="11">
        <v>16800</v>
      </c>
      <c r="P15" s="11">
        <v>15900</v>
      </c>
      <c r="Q15" s="11">
        <v>21800</v>
      </c>
      <c r="R15" s="11">
        <v>23600</v>
      </c>
      <c r="S15" s="11">
        <v>22000</v>
      </c>
      <c r="T15" s="11">
        <v>21400</v>
      </c>
      <c r="U15" s="11">
        <v>23200</v>
      </c>
      <c r="V15" s="11">
        <v>18800</v>
      </c>
      <c r="W15" s="89">
        <v>15100</v>
      </c>
      <c r="X15" s="11">
        <v>22700</v>
      </c>
      <c r="Y15" s="11">
        <v>24200</v>
      </c>
      <c r="Z15" s="11">
        <v>23500</v>
      </c>
      <c r="AA15" s="11">
        <v>22400</v>
      </c>
      <c r="AB15" s="11">
        <v>22200</v>
      </c>
      <c r="AC15" s="11">
        <v>17300</v>
      </c>
      <c r="AD15" s="11">
        <v>15400</v>
      </c>
      <c r="AE15" s="11">
        <v>22200</v>
      </c>
      <c r="AF15" s="11">
        <v>11200</v>
      </c>
      <c r="AG15" s="11">
        <v>22800</v>
      </c>
      <c r="AH15" s="11">
        <v>22900</v>
      </c>
      <c r="AI15" s="11">
        <v>17400</v>
      </c>
      <c r="AJ15" s="11">
        <v>19100</v>
      </c>
      <c r="AK15" s="11"/>
      <c r="AL15" s="10"/>
      <c r="AM15" s="10">
        <f t="shared" si="6"/>
        <v>24200</v>
      </c>
      <c r="AN15" s="10">
        <f t="shared" si="2"/>
        <v>11200</v>
      </c>
      <c r="AP15" s="10">
        <f t="shared" si="3"/>
        <v>24200</v>
      </c>
      <c r="AQ15" s="10">
        <f t="shared" si="4"/>
        <v>19100</v>
      </c>
      <c r="AR15" s="10">
        <f t="shared" si="5"/>
        <v>15900</v>
      </c>
    </row>
    <row r="16" spans="1:44" ht="12" customHeight="1">
      <c r="A16" s="13">
        <v>0.41666666666666669</v>
      </c>
      <c r="B16" s="11"/>
      <c r="C16" s="11"/>
      <c r="D16" s="11"/>
      <c r="E16" s="11"/>
      <c r="F16" s="11">
        <v>23200</v>
      </c>
      <c r="G16" s="11">
        <v>21300</v>
      </c>
      <c r="H16" s="11">
        <v>18000</v>
      </c>
      <c r="I16" s="11">
        <v>16200</v>
      </c>
      <c r="J16" s="11">
        <v>16600</v>
      </c>
      <c r="K16" s="11">
        <v>23800</v>
      </c>
      <c r="L16" s="11">
        <v>23300</v>
      </c>
      <c r="M16" s="11">
        <v>21900</v>
      </c>
      <c r="N16" s="11">
        <v>22600</v>
      </c>
      <c r="O16" s="11">
        <v>18600</v>
      </c>
      <c r="P16" s="11">
        <v>16600</v>
      </c>
      <c r="Q16" s="11">
        <v>23000</v>
      </c>
      <c r="R16" s="11">
        <v>23300</v>
      </c>
      <c r="S16" s="11">
        <v>22500</v>
      </c>
      <c r="T16" s="11">
        <v>22476</v>
      </c>
      <c r="U16" s="11">
        <v>23800</v>
      </c>
      <c r="V16" s="11">
        <v>18700</v>
      </c>
      <c r="W16" s="89">
        <v>15700</v>
      </c>
      <c r="X16" s="11">
        <v>20900</v>
      </c>
      <c r="Y16" s="11">
        <v>23600</v>
      </c>
      <c r="Z16" s="11">
        <v>24000</v>
      </c>
      <c r="AA16" s="11">
        <v>23200</v>
      </c>
      <c r="AB16" s="11">
        <v>23000</v>
      </c>
      <c r="AC16" s="11">
        <v>18300</v>
      </c>
      <c r="AD16" s="11">
        <v>15900</v>
      </c>
      <c r="AE16" s="11">
        <v>22500</v>
      </c>
      <c r="AF16" s="11">
        <v>14600</v>
      </c>
      <c r="AG16" s="11">
        <v>24100</v>
      </c>
      <c r="AH16" s="11">
        <v>23500</v>
      </c>
      <c r="AI16" s="11">
        <v>20800</v>
      </c>
      <c r="AJ16" s="11">
        <v>18600</v>
      </c>
      <c r="AK16" s="11"/>
      <c r="AL16" s="10"/>
      <c r="AM16" s="10">
        <f t="shared" si="6"/>
        <v>24100</v>
      </c>
      <c r="AN16" s="10">
        <f t="shared" si="2"/>
        <v>14600</v>
      </c>
      <c r="AP16" s="10">
        <f t="shared" si="3"/>
        <v>24100</v>
      </c>
      <c r="AQ16" s="10">
        <f t="shared" si="4"/>
        <v>18700</v>
      </c>
      <c r="AR16" s="10">
        <f t="shared" si="5"/>
        <v>16600</v>
      </c>
    </row>
    <row r="17" spans="1:44" ht="12" customHeight="1">
      <c r="A17" s="13" t="s">
        <v>18</v>
      </c>
      <c r="B17" s="11"/>
      <c r="C17" s="11"/>
      <c r="D17" s="11"/>
      <c r="E17" s="11"/>
      <c r="F17" s="11">
        <v>23500</v>
      </c>
      <c r="G17" s="11">
        <v>22000</v>
      </c>
      <c r="H17" s="11">
        <v>18400</v>
      </c>
      <c r="I17" s="11">
        <v>16600</v>
      </c>
      <c r="J17" s="11">
        <v>17400</v>
      </c>
      <c r="K17" s="11">
        <v>23900</v>
      </c>
      <c r="L17" s="11">
        <v>23750</v>
      </c>
      <c r="M17" s="11">
        <v>22400</v>
      </c>
      <c r="N17" s="11">
        <v>23100</v>
      </c>
      <c r="O17" s="11">
        <v>18800</v>
      </c>
      <c r="P17" s="11">
        <v>16800</v>
      </c>
      <c r="Q17" s="11">
        <v>23200</v>
      </c>
      <c r="R17" s="11">
        <v>23500</v>
      </c>
      <c r="S17" s="11">
        <v>23200</v>
      </c>
      <c r="T17" s="11">
        <v>22576</v>
      </c>
      <c r="U17" s="11">
        <v>24500</v>
      </c>
      <c r="V17" s="11">
        <v>16900</v>
      </c>
      <c r="W17" s="89">
        <v>15800</v>
      </c>
      <c r="X17" s="11">
        <v>21500</v>
      </c>
      <c r="Y17" s="11">
        <v>24000</v>
      </c>
      <c r="Z17" s="11">
        <v>24300</v>
      </c>
      <c r="AA17" s="11">
        <v>23300</v>
      </c>
      <c r="AB17" s="11">
        <v>23200</v>
      </c>
      <c r="AC17" s="11">
        <v>18400</v>
      </c>
      <c r="AD17" s="11">
        <v>16600</v>
      </c>
      <c r="AE17" s="11">
        <v>22800</v>
      </c>
      <c r="AF17" s="11">
        <v>22700</v>
      </c>
      <c r="AG17" s="11">
        <v>24000</v>
      </c>
      <c r="AH17" s="11">
        <v>23100</v>
      </c>
      <c r="AI17" s="11">
        <v>21100</v>
      </c>
      <c r="AJ17" s="11">
        <v>18700</v>
      </c>
      <c r="AK17" s="11"/>
      <c r="AL17" s="10"/>
      <c r="AM17" s="10">
        <f t="shared" si="6"/>
        <v>24500</v>
      </c>
      <c r="AN17" s="10">
        <f t="shared" si="2"/>
        <v>15800</v>
      </c>
      <c r="AP17" s="10">
        <f t="shared" si="3"/>
        <v>24500</v>
      </c>
      <c r="AQ17" s="10">
        <f t="shared" si="4"/>
        <v>18800</v>
      </c>
      <c r="AR17" s="10">
        <f t="shared" si="5"/>
        <v>16800</v>
      </c>
    </row>
    <row r="18" spans="1:44" ht="12" customHeight="1">
      <c r="A18" s="13">
        <v>0.5</v>
      </c>
      <c r="B18" s="11"/>
      <c r="C18" s="11"/>
      <c r="D18" s="11"/>
      <c r="E18" s="11"/>
      <c r="F18" s="11">
        <v>23800</v>
      </c>
      <c r="G18" s="11">
        <v>22100</v>
      </c>
      <c r="H18" s="11">
        <v>19100</v>
      </c>
      <c r="I18" s="11">
        <v>17000</v>
      </c>
      <c r="J18" s="11">
        <v>17800</v>
      </c>
      <c r="K18" s="11">
        <v>24300</v>
      </c>
      <c r="L18" s="11">
        <v>23900</v>
      </c>
      <c r="M18" s="11">
        <v>23000</v>
      </c>
      <c r="N18" s="11">
        <v>23600</v>
      </c>
      <c r="O18" s="11">
        <v>19200</v>
      </c>
      <c r="P18" s="11">
        <v>18300</v>
      </c>
      <c r="Q18" s="11">
        <v>23400</v>
      </c>
      <c r="R18" s="11">
        <v>24500</v>
      </c>
      <c r="S18" s="11">
        <v>23400</v>
      </c>
      <c r="T18" s="11">
        <v>23076</v>
      </c>
      <c r="U18" s="11">
        <v>24100</v>
      </c>
      <c r="V18" s="11">
        <v>18400</v>
      </c>
      <c r="W18" s="89">
        <v>16300</v>
      </c>
      <c r="X18" s="11">
        <v>23200</v>
      </c>
      <c r="Y18" s="11">
        <v>24300</v>
      </c>
      <c r="Z18" s="11">
        <v>23800</v>
      </c>
      <c r="AA18" s="11">
        <v>23600</v>
      </c>
      <c r="AB18" s="11">
        <v>23500</v>
      </c>
      <c r="AC18" s="11">
        <v>18700</v>
      </c>
      <c r="AD18" s="11">
        <v>17000</v>
      </c>
      <c r="AE18" s="11">
        <v>23200</v>
      </c>
      <c r="AF18" s="11">
        <v>23900</v>
      </c>
      <c r="AG18" s="11">
        <v>25400</v>
      </c>
      <c r="AH18" s="11">
        <v>23600</v>
      </c>
      <c r="AI18" s="11">
        <v>21900</v>
      </c>
      <c r="AJ18" s="11">
        <v>19100</v>
      </c>
      <c r="AK18" s="11"/>
      <c r="AL18" s="10"/>
      <c r="AM18" s="10">
        <f t="shared" si="6"/>
        <v>25400</v>
      </c>
      <c r="AN18" s="10">
        <f t="shared" si="2"/>
        <v>16300</v>
      </c>
      <c r="AP18" s="10">
        <f t="shared" si="3"/>
        <v>25400</v>
      </c>
      <c r="AQ18" s="10">
        <f t="shared" si="4"/>
        <v>19200</v>
      </c>
      <c r="AR18" s="10">
        <f t="shared" si="5"/>
        <v>18300</v>
      </c>
    </row>
    <row r="19" spans="1:44" ht="12" customHeight="1">
      <c r="A19" s="13" t="s">
        <v>19</v>
      </c>
      <c r="B19" s="11"/>
      <c r="C19" s="11"/>
      <c r="D19" s="11"/>
      <c r="E19" s="11"/>
      <c r="F19" s="11">
        <v>22500</v>
      </c>
      <c r="G19" s="11">
        <v>22000</v>
      </c>
      <c r="H19" s="11">
        <v>18600</v>
      </c>
      <c r="I19" s="11">
        <v>16000</v>
      </c>
      <c r="J19" s="11">
        <v>18000</v>
      </c>
      <c r="K19" s="11">
        <v>23700</v>
      </c>
      <c r="L19" s="11">
        <v>23300</v>
      </c>
      <c r="M19" s="11">
        <v>12800</v>
      </c>
      <c r="N19" s="11">
        <v>22900</v>
      </c>
      <c r="O19" s="11">
        <v>19600</v>
      </c>
      <c r="P19" s="11">
        <v>17400</v>
      </c>
      <c r="Q19" s="11">
        <v>22800</v>
      </c>
      <c r="R19" s="11">
        <v>23300</v>
      </c>
      <c r="S19" s="11">
        <v>22600</v>
      </c>
      <c r="T19" s="11">
        <v>21576</v>
      </c>
      <c r="U19" s="11">
        <v>24200</v>
      </c>
      <c r="V19" s="11">
        <v>18300</v>
      </c>
      <c r="W19" s="89">
        <v>17100</v>
      </c>
      <c r="X19" s="11">
        <v>21600</v>
      </c>
      <c r="Y19" s="11">
        <v>24000</v>
      </c>
      <c r="Z19" s="11">
        <v>23000</v>
      </c>
      <c r="AA19" s="11">
        <v>24300</v>
      </c>
      <c r="AB19" s="11">
        <v>22400</v>
      </c>
      <c r="AC19" s="11">
        <v>18700</v>
      </c>
      <c r="AD19" s="11">
        <v>17300</v>
      </c>
      <c r="AE19" s="11">
        <v>22800</v>
      </c>
      <c r="AF19" s="11">
        <v>23500</v>
      </c>
      <c r="AG19" s="11">
        <v>23400</v>
      </c>
      <c r="AH19" s="11">
        <v>22900</v>
      </c>
      <c r="AI19" s="11">
        <v>22400</v>
      </c>
      <c r="AJ19" s="11">
        <v>18000</v>
      </c>
      <c r="AK19" s="11"/>
      <c r="AL19" s="10"/>
      <c r="AM19" s="10">
        <f t="shared" si="6"/>
        <v>24300</v>
      </c>
      <c r="AN19" s="10">
        <f t="shared" si="2"/>
        <v>12800</v>
      </c>
      <c r="AP19" s="10">
        <f t="shared" si="3"/>
        <v>24300</v>
      </c>
      <c r="AQ19" s="10">
        <f t="shared" si="4"/>
        <v>19600</v>
      </c>
      <c r="AR19" s="10">
        <f t="shared" si="5"/>
        <v>17400</v>
      </c>
    </row>
    <row r="20" spans="1:44" ht="12" customHeight="1">
      <c r="A20" s="13">
        <v>0.58333333333333337</v>
      </c>
      <c r="B20" s="11"/>
      <c r="C20" s="11"/>
      <c r="D20" s="11"/>
      <c r="E20" s="11"/>
      <c r="F20" s="11">
        <v>20100</v>
      </c>
      <c r="G20" s="11">
        <v>21400</v>
      </c>
      <c r="H20" s="11">
        <v>18100</v>
      </c>
      <c r="I20" s="11">
        <v>16600</v>
      </c>
      <c r="J20" s="11">
        <v>17900</v>
      </c>
      <c r="K20" s="11">
        <v>23500</v>
      </c>
      <c r="L20" s="11">
        <v>22750</v>
      </c>
      <c r="M20" s="11">
        <v>14800</v>
      </c>
      <c r="N20" s="11">
        <v>22600</v>
      </c>
      <c r="O20" s="11">
        <v>19100</v>
      </c>
      <c r="P20" s="11">
        <v>17300</v>
      </c>
      <c r="Q20" s="11">
        <v>22400</v>
      </c>
      <c r="R20" s="11">
        <v>23600</v>
      </c>
      <c r="S20" s="11">
        <v>22300</v>
      </c>
      <c r="T20" s="11">
        <v>22576</v>
      </c>
      <c r="U20" s="11">
        <v>22200</v>
      </c>
      <c r="V20" s="11">
        <v>17600</v>
      </c>
      <c r="W20" s="89">
        <v>16800</v>
      </c>
      <c r="X20" s="11">
        <v>22400</v>
      </c>
      <c r="Y20" s="11">
        <v>23200</v>
      </c>
      <c r="Z20" s="11">
        <v>22600</v>
      </c>
      <c r="AA20" s="11">
        <v>19900</v>
      </c>
      <c r="AB20" s="11">
        <v>22100</v>
      </c>
      <c r="AC20" s="11">
        <v>18800</v>
      </c>
      <c r="AD20" s="11">
        <v>17000</v>
      </c>
      <c r="AE20" s="11">
        <v>22300</v>
      </c>
      <c r="AF20" s="11">
        <v>23200</v>
      </c>
      <c r="AG20" s="11">
        <v>22300</v>
      </c>
      <c r="AH20" s="11">
        <v>22600</v>
      </c>
      <c r="AI20" s="11">
        <v>22200</v>
      </c>
      <c r="AJ20" s="11">
        <v>17400</v>
      </c>
      <c r="AK20" s="11"/>
      <c r="AL20" s="10"/>
      <c r="AM20" s="10">
        <f t="shared" si="6"/>
        <v>23600</v>
      </c>
      <c r="AN20" s="10">
        <f t="shared" si="2"/>
        <v>14800</v>
      </c>
      <c r="AP20" s="10">
        <f t="shared" si="3"/>
        <v>23600</v>
      </c>
      <c r="AQ20" s="10">
        <f t="shared" si="4"/>
        <v>19100</v>
      </c>
      <c r="AR20" s="10">
        <f t="shared" si="5"/>
        <v>17300</v>
      </c>
    </row>
    <row r="21" spans="1:44" ht="12" customHeight="1">
      <c r="A21" s="13" t="s">
        <v>20</v>
      </c>
      <c r="B21" s="11"/>
      <c r="C21" s="11"/>
      <c r="D21" s="11"/>
      <c r="E21" s="11"/>
      <c r="F21" s="11">
        <v>23800</v>
      </c>
      <c r="G21" s="11">
        <v>21800</v>
      </c>
      <c r="H21" s="11">
        <v>17900</v>
      </c>
      <c r="I21" s="11">
        <v>16500</v>
      </c>
      <c r="J21" s="11">
        <v>17500</v>
      </c>
      <c r="K21" s="11">
        <v>24050</v>
      </c>
      <c r="L21" s="11">
        <v>23500</v>
      </c>
      <c r="M21" s="11">
        <v>16700</v>
      </c>
      <c r="N21" s="11">
        <v>22800</v>
      </c>
      <c r="O21" s="11">
        <v>18900</v>
      </c>
      <c r="P21" s="11">
        <v>16600</v>
      </c>
      <c r="Q21" s="11">
        <v>22700</v>
      </c>
      <c r="R21" s="11">
        <v>23800</v>
      </c>
      <c r="S21" s="11">
        <v>23200</v>
      </c>
      <c r="T21" s="11">
        <v>22176</v>
      </c>
      <c r="U21" s="11">
        <v>23400</v>
      </c>
      <c r="V21" s="11">
        <v>17300</v>
      </c>
      <c r="W21" s="89">
        <v>16600</v>
      </c>
      <c r="X21" s="11">
        <v>23300</v>
      </c>
      <c r="Y21" s="11">
        <v>24000</v>
      </c>
      <c r="Z21" s="11">
        <v>23200</v>
      </c>
      <c r="AA21" s="11">
        <v>20700</v>
      </c>
      <c r="AB21" s="11">
        <v>22800</v>
      </c>
      <c r="AC21" s="11">
        <v>18200</v>
      </c>
      <c r="AD21" s="11">
        <v>16500</v>
      </c>
      <c r="AE21" s="11">
        <v>22500</v>
      </c>
      <c r="AF21" s="11">
        <v>23900</v>
      </c>
      <c r="AG21" s="11">
        <v>21800</v>
      </c>
      <c r="AH21" s="11">
        <v>23300</v>
      </c>
      <c r="AI21" s="11">
        <v>23200</v>
      </c>
      <c r="AJ21" s="11">
        <v>16800</v>
      </c>
      <c r="AK21" s="11"/>
      <c r="AL21" s="10"/>
      <c r="AM21" s="10">
        <f t="shared" si="6"/>
        <v>24050</v>
      </c>
      <c r="AN21" s="10">
        <f t="shared" si="2"/>
        <v>16500</v>
      </c>
      <c r="AP21" s="10">
        <f t="shared" si="3"/>
        <v>24050</v>
      </c>
      <c r="AQ21" s="10">
        <f t="shared" si="4"/>
        <v>18900</v>
      </c>
      <c r="AR21" s="10">
        <f t="shared" si="5"/>
        <v>16600</v>
      </c>
    </row>
    <row r="22" spans="1:44" ht="12" customHeight="1">
      <c r="A22" s="12" t="s">
        <v>21</v>
      </c>
      <c r="B22" s="11"/>
      <c r="C22" s="11"/>
      <c r="D22" s="11"/>
      <c r="E22" s="11"/>
      <c r="F22" s="11">
        <v>24200</v>
      </c>
      <c r="G22" s="11">
        <v>21600</v>
      </c>
      <c r="H22" s="11">
        <v>17500</v>
      </c>
      <c r="I22" s="11">
        <v>16500</v>
      </c>
      <c r="J22" s="11">
        <v>17100</v>
      </c>
      <c r="K22" s="11">
        <v>24300</v>
      </c>
      <c r="L22" s="11">
        <v>24300</v>
      </c>
      <c r="M22" s="11">
        <v>20300</v>
      </c>
      <c r="N22" s="11">
        <v>22500</v>
      </c>
      <c r="O22" s="11">
        <v>18400</v>
      </c>
      <c r="P22" s="11">
        <v>16200</v>
      </c>
      <c r="Q22" s="11">
        <v>22000</v>
      </c>
      <c r="R22" s="11">
        <v>23400</v>
      </c>
      <c r="S22" s="11">
        <v>23100</v>
      </c>
      <c r="T22" s="11">
        <v>22107</v>
      </c>
      <c r="U22" s="11">
        <v>22500</v>
      </c>
      <c r="V22" s="11">
        <v>16700</v>
      </c>
      <c r="W22" s="89">
        <v>16100</v>
      </c>
      <c r="X22" s="11">
        <v>22500</v>
      </c>
      <c r="Y22" s="11">
        <v>23600</v>
      </c>
      <c r="Z22" s="11">
        <v>22800</v>
      </c>
      <c r="AA22" s="11">
        <v>20700</v>
      </c>
      <c r="AB22" s="11">
        <v>22700</v>
      </c>
      <c r="AC22" s="11">
        <v>18000</v>
      </c>
      <c r="AD22" s="11">
        <v>16000</v>
      </c>
      <c r="AE22" s="11">
        <v>22300</v>
      </c>
      <c r="AF22" s="11">
        <v>19000</v>
      </c>
      <c r="AG22" s="11">
        <v>22400</v>
      </c>
      <c r="AH22" s="11">
        <v>21500</v>
      </c>
      <c r="AI22" s="11">
        <v>23100</v>
      </c>
      <c r="AJ22" s="11">
        <v>16400</v>
      </c>
      <c r="AK22" s="11"/>
      <c r="AL22" s="10"/>
      <c r="AM22" s="10">
        <f t="shared" si="6"/>
        <v>24300</v>
      </c>
      <c r="AN22" s="10">
        <f t="shared" si="2"/>
        <v>16000</v>
      </c>
      <c r="AP22" s="10">
        <f t="shared" si="3"/>
        <v>24300</v>
      </c>
      <c r="AQ22" s="10">
        <f t="shared" si="4"/>
        <v>18400</v>
      </c>
      <c r="AR22" s="10">
        <f t="shared" si="5"/>
        <v>16500</v>
      </c>
    </row>
    <row r="23" spans="1:44" ht="12" customHeight="1">
      <c r="A23" s="12" t="s">
        <v>22</v>
      </c>
      <c r="B23" s="11"/>
      <c r="C23" s="11"/>
      <c r="D23" s="11"/>
      <c r="E23" s="11"/>
      <c r="F23" s="11">
        <v>23200</v>
      </c>
      <c r="G23" s="11">
        <v>22200</v>
      </c>
      <c r="H23" s="11">
        <v>17200</v>
      </c>
      <c r="I23" s="11">
        <v>16100</v>
      </c>
      <c r="J23" s="11">
        <v>17000</v>
      </c>
      <c r="K23" s="11">
        <v>22500</v>
      </c>
      <c r="L23" s="11">
        <v>21600</v>
      </c>
      <c r="M23" s="11">
        <v>19700</v>
      </c>
      <c r="N23" s="11">
        <v>21100</v>
      </c>
      <c r="O23" s="11">
        <v>17500</v>
      </c>
      <c r="P23" s="11">
        <v>15700</v>
      </c>
      <c r="Q23" s="11">
        <v>20600</v>
      </c>
      <c r="R23" s="11">
        <v>21800</v>
      </c>
      <c r="S23" s="11">
        <v>21600</v>
      </c>
      <c r="T23" s="11">
        <v>20750</v>
      </c>
      <c r="U23" s="11">
        <v>20900</v>
      </c>
      <c r="V23" s="11">
        <v>16600</v>
      </c>
      <c r="W23" s="89">
        <v>16100</v>
      </c>
      <c r="X23" s="11">
        <v>19300</v>
      </c>
      <c r="Y23" s="11">
        <v>22300</v>
      </c>
      <c r="Z23" s="11">
        <v>21300</v>
      </c>
      <c r="AA23" s="11">
        <v>20700</v>
      </c>
      <c r="AB23" s="11">
        <v>21300</v>
      </c>
      <c r="AC23" s="11">
        <v>17500</v>
      </c>
      <c r="AD23" s="11">
        <v>15900</v>
      </c>
      <c r="AE23" s="11">
        <v>23000</v>
      </c>
      <c r="AF23" s="11">
        <v>19900</v>
      </c>
      <c r="AG23" s="11">
        <v>22600</v>
      </c>
      <c r="AH23" s="11">
        <v>22800</v>
      </c>
      <c r="AI23" s="11">
        <v>22000</v>
      </c>
      <c r="AJ23" s="11">
        <v>17600</v>
      </c>
      <c r="AK23" s="11"/>
      <c r="AL23" s="10"/>
      <c r="AM23" s="10">
        <f t="shared" si="6"/>
        <v>23200</v>
      </c>
      <c r="AN23" s="10">
        <f t="shared" si="2"/>
        <v>15700</v>
      </c>
      <c r="AP23" s="10">
        <f t="shared" si="3"/>
        <v>23200</v>
      </c>
      <c r="AQ23" s="10">
        <f t="shared" si="4"/>
        <v>17600</v>
      </c>
      <c r="AR23" s="10">
        <f t="shared" si="5"/>
        <v>16100</v>
      </c>
    </row>
    <row r="24" spans="1:44" ht="12" customHeight="1">
      <c r="A24" s="12" t="s">
        <v>23</v>
      </c>
      <c r="B24" s="11"/>
      <c r="C24" s="11"/>
      <c r="D24" s="11"/>
      <c r="E24" s="11"/>
      <c r="F24" s="11">
        <v>20800</v>
      </c>
      <c r="G24" s="11">
        <v>20800</v>
      </c>
      <c r="H24" s="11">
        <v>17000</v>
      </c>
      <c r="I24" s="11">
        <v>16100</v>
      </c>
      <c r="J24" s="11">
        <v>16800</v>
      </c>
      <c r="K24" s="11">
        <v>21000</v>
      </c>
      <c r="L24" s="11">
        <v>20400</v>
      </c>
      <c r="M24" s="11">
        <v>18900</v>
      </c>
      <c r="N24" s="11">
        <v>20300</v>
      </c>
      <c r="O24" s="11">
        <v>17100</v>
      </c>
      <c r="P24" s="11">
        <v>15300</v>
      </c>
      <c r="Q24" s="11">
        <v>21100</v>
      </c>
      <c r="R24" s="11">
        <v>21300</v>
      </c>
      <c r="S24" s="11">
        <v>20100</v>
      </c>
      <c r="T24" s="11">
        <v>20950</v>
      </c>
      <c r="U24" s="11">
        <v>22000</v>
      </c>
      <c r="V24" s="11">
        <v>17100</v>
      </c>
      <c r="W24" s="89">
        <v>16200</v>
      </c>
      <c r="X24" s="11">
        <v>20100</v>
      </c>
      <c r="Y24" s="11">
        <v>21000</v>
      </c>
      <c r="Z24" s="11">
        <v>20100</v>
      </c>
      <c r="AA24" s="11">
        <v>20300</v>
      </c>
      <c r="AB24" s="11">
        <v>20000</v>
      </c>
      <c r="AC24" s="11">
        <v>17400</v>
      </c>
      <c r="AD24" s="11">
        <v>15800</v>
      </c>
      <c r="AE24" s="11">
        <v>21700</v>
      </c>
      <c r="AF24" s="11">
        <v>21100</v>
      </c>
      <c r="AG24" s="11">
        <v>22100</v>
      </c>
      <c r="AH24" s="11">
        <v>20200</v>
      </c>
      <c r="AI24" s="11">
        <v>20800</v>
      </c>
      <c r="AJ24" s="11">
        <v>17200</v>
      </c>
      <c r="AK24" s="11"/>
      <c r="AL24" s="10"/>
      <c r="AM24" s="10">
        <f t="shared" si="6"/>
        <v>22100</v>
      </c>
      <c r="AN24" s="10">
        <f t="shared" si="2"/>
        <v>15300</v>
      </c>
      <c r="AP24" s="10">
        <f t="shared" si="3"/>
        <v>22100</v>
      </c>
      <c r="AQ24" s="10">
        <f t="shared" si="4"/>
        <v>17400</v>
      </c>
      <c r="AR24" s="10">
        <f t="shared" si="5"/>
        <v>16200</v>
      </c>
    </row>
    <row r="25" spans="1:44" s="14" customFormat="1" ht="12" customHeight="1">
      <c r="A25" s="9" t="s">
        <v>24</v>
      </c>
      <c r="B25" s="11"/>
      <c r="C25" s="11"/>
      <c r="D25" s="11"/>
      <c r="E25" s="11"/>
      <c r="F25" s="11">
        <v>20200</v>
      </c>
      <c r="G25" s="11">
        <v>20300</v>
      </c>
      <c r="H25" s="11">
        <v>18600</v>
      </c>
      <c r="I25" s="11">
        <v>16700</v>
      </c>
      <c r="J25" s="11">
        <v>17600</v>
      </c>
      <c r="K25" s="11">
        <v>20400</v>
      </c>
      <c r="L25" s="11">
        <v>20100</v>
      </c>
      <c r="M25" s="11">
        <v>20600</v>
      </c>
      <c r="N25" s="11">
        <v>20700</v>
      </c>
      <c r="O25" s="11">
        <v>18700</v>
      </c>
      <c r="P25" s="11">
        <v>16800</v>
      </c>
      <c r="Q25" s="11">
        <v>20600</v>
      </c>
      <c r="R25" s="11">
        <v>20100</v>
      </c>
      <c r="S25" s="11">
        <v>19300</v>
      </c>
      <c r="T25" s="11">
        <v>19750</v>
      </c>
      <c r="U25" s="11">
        <v>20600</v>
      </c>
      <c r="V25" s="11">
        <v>17400</v>
      </c>
      <c r="W25" s="89">
        <v>17000</v>
      </c>
      <c r="X25" s="11">
        <v>20900</v>
      </c>
      <c r="Y25" s="11">
        <v>20300</v>
      </c>
      <c r="Z25" s="11">
        <v>19700</v>
      </c>
      <c r="AA25" s="11">
        <v>18500</v>
      </c>
      <c r="AB25" s="11">
        <v>21100</v>
      </c>
      <c r="AC25" s="11">
        <v>17603</v>
      </c>
      <c r="AD25" s="11">
        <v>16700</v>
      </c>
      <c r="AE25" s="11">
        <v>21100</v>
      </c>
      <c r="AF25" s="11">
        <v>20400</v>
      </c>
      <c r="AG25" s="11">
        <v>20100</v>
      </c>
      <c r="AH25" s="11">
        <v>19700</v>
      </c>
      <c r="AI25" s="11">
        <v>19700</v>
      </c>
      <c r="AJ25" s="11">
        <v>17900</v>
      </c>
      <c r="AK25" s="11"/>
      <c r="AL25" s="10"/>
      <c r="AM25" s="10">
        <f t="shared" si="6"/>
        <v>21100</v>
      </c>
      <c r="AN25" s="10">
        <f t="shared" si="2"/>
        <v>16700</v>
      </c>
      <c r="AP25" s="10">
        <f t="shared" si="3"/>
        <v>21100</v>
      </c>
      <c r="AQ25" s="10">
        <f t="shared" si="4"/>
        <v>18700</v>
      </c>
      <c r="AR25" s="10">
        <f t="shared" si="5"/>
        <v>17000</v>
      </c>
    </row>
    <row r="26" spans="1:44" s="14" customFormat="1" ht="12" customHeight="1">
      <c r="A26" s="15">
        <v>0.83333333333333337</v>
      </c>
      <c r="B26" s="11"/>
      <c r="C26" s="11"/>
      <c r="D26" s="11"/>
      <c r="E26" s="11"/>
      <c r="F26" s="11">
        <v>23000</v>
      </c>
      <c r="G26" s="11">
        <v>22500</v>
      </c>
      <c r="H26" s="11">
        <v>22200</v>
      </c>
      <c r="I26" s="11">
        <v>19900</v>
      </c>
      <c r="J26" s="11">
        <v>21700</v>
      </c>
      <c r="K26" s="11">
        <v>22800</v>
      </c>
      <c r="L26" s="11">
        <v>22800</v>
      </c>
      <c r="M26" s="11">
        <v>22400</v>
      </c>
      <c r="N26" s="11">
        <v>22400</v>
      </c>
      <c r="O26" s="11">
        <v>21100</v>
      </c>
      <c r="P26" s="11">
        <v>19500</v>
      </c>
      <c r="Q26" s="11">
        <v>21900</v>
      </c>
      <c r="R26" s="11">
        <v>22800</v>
      </c>
      <c r="S26" s="11">
        <v>22300</v>
      </c>
      <c r="T26" s="11">
        <v>22550</v>
      </c>
      <c r="U26" s="11">
        <v>22000</v>
      </c>
      <c r="V26" s="11">
        <v>20600</v>
      </c>
      <c r="W26" s="89">
        <v>18700</v>
      </c>
      <c r="X26" s="11">
        <v>22500</v>
      </c>
      <c r="Y26" s="11">
        <v>22900</v>
      </c>
      <c r="Z26" s="11">
        <v>24100</v>
      </c>
      <c r="AA26" s="11">
        <v>21000</v>
      </c>
      <c r="AB26" s="11">
        <v>22600</v>
      </c>
      <c r="AC26" s="11">
        <v>21100</v>
      </c>
      <c r="AD26" s="11">
        <v>19800</v>
      </c>
      <c r="AE26" s="11">
        <v>22400</v>
      </c>
      <c r="AF26" s="11">
        <v>23000</v>
      </c>
      <c r="AG26" s="11">
        <v>22800</v>
      </c>
      <c r="AH26" s="11">
        <v>22400</v>
      </c>
      <c r="AI26" s="11">
        <v>22300</v>
      </c>
      <c r="AJ26" s="11">
        <v>21600</v>
      </c>
      <c r="AK26" s="11"/>
      <c r="AL26" s="10"/>
      <c r="AM26" s="10">
        <f t="shared" si="6"/>
        <v>24100</v>
      </c>
      <c r="AN26" s="10">
        <f t="shared" si="2"/>
        <v>18700</v>
      </c>
      <c r="AP26" s="10">
        <f t="shared" si="3"/>
        <v>24100</v>
      </c>
      <c r="AQ26" s="10">
        <f t="shared" si="4"/>
        <v>22200</v>
      </c>
      <c r="AR26" s="10">
        <f t="shared" si="5"/>
        <v>19900</v>
      </c>
    </row>
    <row r="27" spans="1:44" s="14" customFormat="1" ht="12" customHeight="1">
      <c r="A27" s="15">
        <v>0.875</v>
      </c>
      <c r="B27" s="11"/>
      <c r="C27" s="11"/>
      <c r="D27" s="11"/>
      <c r="E27" s="11"/>
      <c r="F27" s="11">
        <v>22700</v>
      </c>
      <c r="G27" s="11">
        <v>22100</v>
      </c>
      <c r="H27" s="11">
        <v>21000</v>
      </c>
      <c r="I27" s="11">
        <v>20200</v>
      </c>
      <c r="J27" s="11">
        <v>21200</v>
      </c>
      <c r="K27" s="11">
        <v>22500</v>
      </c>
      <c r="L27" s="11">
        <v>22000</v>
      </c>
      <c r="M27" s="11">
        <v>20300</v>
      </c>
      <c r="N27" s="11">
        <v>22000</v>
      </c>
      <c r="O27" s="11">
        <v>21200</v>
      </c>
      <c r="P27" s="11">
        <v>20800</v>
      </c>
      <c r="Q27" s="11">
        <v>21900</v>
      </c>
      <c r="R27" s="11">
        <v>22600</v>
      </c>
      <c r="S27" s="11">
        <v>21700</v>
      </c>
      <c r="T27" s="11">
        <v>21950</v>
      </c>
      <c r="U27" s="11">
        <v>21600</v>
      </c>
      <c r="V27" s="11">
        <v>20900</v>
      </c>
      <c r="W27" s="89">
        <v>18900</v>
      </c>
      <c r="X27" s="11">
        <v>22000</v>
      </c>
      <c r="Y27" s="11">
        <v>22900</v>
      </c>
      <c r="Z27" s="11">
        <v>22200</v>
      </c>
      <c r="AA27" s="11">
        <v>21600</v>
      </c>
      <c r="AB27" s="11">
        <v>22300</v>
      </c>
      <c r="AC27" s="11">
        <v>20800</v>
      </c>
      <c r="AD27" s="11">
        <v>20200</v>
      </c>
      <c r="AE27" s="11">
        <v>21900</v>
      </c>
      <c r="AF27" s="11">
        <v>22400</v>
      </c>
      <c r="AG27" s="11">
        <v>22300</v>
      </c>
      <c r="AH27" s="11">
        <v>22100</v>
      </c>
      <c r="AI27" s="11">
        <v>22100</v>
      </c>
      <c r="AJ27" s="11">
        <v>21300</v>
      </c>
      <c r="AK27" s="11"/>
      <c r="AL27" s="10"/>
      <c r="AM27" s="10">
        <f t="shared" si="6"/>
        <v>22900</v>
      </c>
      <c r="AN27" s="10">
        <f t="shared" si="2"/>
        <v>18900</v>
      </c>
      <c r="AP27" s="10">
        <f t="shared" si="3"/>
        <v>22900</v>
      </c>
      <c r="AQ27" s="10">
        <f t="shared" si="4"/>
        <v>21300</v>
      </c>
      <c r="AR27" s="10">
        <f t="shared" si="5"/>
        <v>20800</v>
      </c>
    </row>
    <row r="28" spans="1:44" ht="12" customHeight="1">
      <c r="A28" s="13" t="s">
        <v>25</v>
      </c>
      <c r="B28" s="11"/>
      <c r="C28" s="11"/>
      <c r="D28" s="11"/>
      <c r="E28" s="11"/>
      <c r="F28" s="11">
        <v>21600</v>
      </c>
      <c r="G28" s="11">
        <v>20700</v>
      </c>
      <c r="H28" s="11">
        <v>19650</v>
      </c>
      <c r="I28" s="11">
        <v>19200</v>
      </c>
      <c r="J28" s="11">
        <v>20200</v>
      </c>
      <c r="K28" s="11">
        <v>21500</v>
      </c>
      <c r="L28" s="11">
        <v>21800</v>
      </c>
      <c r="M28" s="11">
        <v>17900</v>
      </c>
      <c r="N28" s="11">
        <v>0</v>
      </c>
      <c r="O28" s="11">
        <v>20600</v>
      </c>
      <c r="P28" s="11">
        <v>19600</v>
      </c>
      <c r="Q28" s="11">
        <v>20500</v>
      </c>
      <c r="R28" s="11">
        <v>21700</v>
      </c>
      <c r="S28" s="11">
        <v>22500</v>
      </c>
      <c r="T28" s="11">
        <v>20750</v>
      </c>
      <c r="U28" s="11">
        <v>21900</v>
      </c>
      <c r="V28" s="11">
        <v>19800</v>
      </c>
      <c r="W28" s="89">
        <v>18800</v>
      </c>
      <c r="X28" s="11">
        <v>21300</v>
      </c>
      <c r="Y28" s="11">
        <v>21400</v>
      </c>
      <c r="Z28" s="11">
        <v>21200</v>
      </c>
      <c r="AA28" s="11">
        <v>20700</v>
      </c>
      <c r="AB28" s="11">
        <v>21200</v>
      </c>
      <c r="AC28" s="11">
        <v>20000</v>
      </c>
      <c r="AD28" s="11">
        <v>19000</v>
      </c>
      <c r="AE28" s="11">
        <v>20600</v>
      </c>
      <c r="AF28" s="11">
        <v>21900</v>
      </c>
      <c r="AG28" s="11">
        <v>22100</v>
      </c>
      <c r="AH28" s="11">
        <v>20800</v>
      </c>
      <c r="AI28" s="11">
        <v>21400</v>
      </c>
      <c r="AJ28" s="11">
        <v>20500</v>
      </c>
      <c r="AK28" s="11"/>
      <c r="AL28" s="10"/>
      <c r="AM28" s="10">
        <f t="shared" si="6"/>
        <v>22500</v>
      </c>
      <c r="AN28" s="10">
        <f t="shared" si="2"/>
        <v>0</v>
      </c>
      <c r="AP28" s="10">
        <f t="shared" si="3"/>
        <v>22500</v>
      </c>
      <c r="AQ28" s="10">
        <f t="shared" si="4"/>
        <v>20600</v>
      </c>
      <c r="AR28" s="10">
        <f t="shared" si="5"/>
        <v>19600</v>
      </c>
    </row>
    <row r="29" spans="1:44" ht="12" customHeight="1">
      <c r="A29" s="15">
        <v>0.95833333333333337</v>
      </c>
      <c r="B29" s="11"/>
      <c r="C29" s="11"/>
      <c r="D29" s="11"/>
      <c r="E29" s="11"/>
      <c r="F29" s="11">
        <v>17700</v>
      </c>
      <c r="G29" s="11">
        <v>18600</v>
      </c>
      <c r="H29" s="11">
        <v>18150</v>
      </c>
      <c r="I29" s="11">
        <v>16200</v>
      </c>
      <c r="J29" s="11">
        <v>18000</v>
      </c>
      <c r="K29" s="11">
        <v>19000</v>
      </c>
      <c r="L29" s="11">
        <v>18600</v>
      </c>
      <c r="M29" s="11">
        <v>18800</v>
      </c>
      <c r="N29" s="11">
        <v>2800</v>
      </c>
      <c r="O29" s="11">
        <v>18500</v>
      </c>
      <c r="P29" s="11">
        <v>17900</v>
      </c>
      <c r="Q29" s="11">
        <v>18400</v>
      </c>
      <c r="R29" s="11">
        <v>20400</v>
      </c>
      <c r="S29" s="11">
        <v>18300</v>
      </c>
      <c r="T29" s="11">
        <v>19150</v>
      </c>
      <c r="U29" s="11">
        <v>21300</v>
      </c>
      <c r="V29" s="11">
        <v>17700</v>
      </c>
      <c r="W29" s="89">
        <v>17400</v>
      </c>
      <c r="X29" s="11">
        <v>18800</v>
      </c>
      <c r="Y29" s="11">
        <v>19200</v>
      </c>
      <c r="Z29" s="11">
        <v>18700</v>
      </c>
      <c r="AA29" s="11">
        <v>18800</v>
      </c>
      <c r="AB29" s="11">
        <v>19100</v>
      </c>
      <c r="AC29" s="11">
        <v>18600</v>
      </c>
      <c r="AD29" s="11">
        <v>17700</v>
      </c>
      <c r="AE29" s="11">
        <v>19100</v>
      </c>
      <c r="AF29" s="11">
        <v>20800</v>
      </c>
      <c r="AG29" s="11">
        <v>19000</v>
      </c>
      <c r="AH29" s="11">
        <v>19800</v>
      </c>
      <c r="AI29" s="11">
        <v>19200</v>
      </c>
      <c r="AJ29" s="11">
        <v>20300</v>
      </c>
      <c r="AK29" s="11"/>
      <c r="AL29" s="10"/>
      <c r="AM29" s="10">
        <f t="shared" si="6"/>
        <v>21300</v>
      </c>
      <c r="AN29" s="10">
        <f t="shared" si="2"/>
        <v>2800</v>
      </c>
      <c r="AP29" s="10">
        <f t="shared" si="3"/>
        <v>21300</v>
      </c>
      <c r="AQ29" s="10">
        <f t="shared" si="4"/>
        <v>20300</v>
      </c>
      <c r="AR29" s="10">
        <f t="shared" si="5"/>
        <v>17900</v>
      </c>
    </row>
    <row r="30" spans="1:44" ht="12" customHeight="1">
      <c r="A30" s="9" t="s">
        <v>26</v>
      </c>
      <c r="B30" s="11"/>
      <c r="C30" s="11"/>
      <c r="D30" s="11"/>
      <c r="E30" s="11"/>
      <c r="F30" s="11">
        <v>16600</v>
      </c>
      <c r="G30" s="11">
        <v>17400</v>
      </c>
      <c r="H30" s="11">
        <v>16950</v>
      </c>
      <c r="I30" s="11">
        <v>16200</v>
      </c>
      <c r="J30" s="11">
        <v>16400</v>
      </c>
      <c r="K30" s="11">
        <v>17200</v>
      </c>
      <c r="L30" s="11">
        <v>16700</v>
      </c>
      <c r="M30" s="11">
        <v>16800</v>
      </c>
      <c r="N30" s="11">
        <v>5600</v>
      </c>
      <c r="O30" s="11">
        <v>17300</v>
      </c>
      <c r="P30" s="11">
        <v>16200</v>
      </c>
      <c r="Q30" s="11">
        <v>15200</v>
      </c>
      <c r="R30" s="11">
        <v>16900</v>
      </c>
      <c r="S30" s="11">
        <v>16700</v>
      </c>
      <c r="T30" s="11">
        <v>17200</v>
      </c>
      <c r="U30" s="11">
        <v>17600</v>
      </c>
      <c r="V30" s="11">
        <v>16700</v>
      </c>
      <c r="W30" s="89">
        <v>15900</v>
      </c>
      <c r="X30" s="11">
        <v>16800</v>
      </c>
      <c r="Y30" s="11">
        <v>17500</v>
      </c>
      <c r="Z30" s="11">
        <v>17000</v>
      </c>
      <c r="AA30" s="11">
        <v>16700</v>
      </c>
      <c r="AB30" s="11">
        <v>17500</v>
      </c>
      <c r="AC30" s="11">
        <v>18700</v>
      </c>
      <c r="AD30" s="11">
        <v>16200</v>
      </c>
      <c r="AE30" s="11">
        <v>17600</v>
      </c>
      <c r="AF30" s="11">
        <v>17400</v>
      </c>
      <c r="AG30" s="11">
        <v>17300</v>
      </c>
      <c r="AH30" s="11">
        <v>16600</v>
      </c>
      <c r="AI30" s="11">
        <v>17300</v>
      </c>
      <c r="AJ30" s="11">
        <v>17900</v>
      </c>
      <c r="AK30" s="11"/>
      <c r="AL30" s="10"/>
      <c r="AM30" s="10">
        <f t="shared" si="6"/>
        <v>18700</v>
      </c>
      <c r="AN30" s="10">
        <f t="shared" si="2"/>
        <v>5600</v>
      </c>
      <c r="AP30" s="10">
        <f t="shared" si="3"/>
        <v>17600</v>
      </c>
      <c r="AQ30" s="10">
        <f t="shared" si="4"/>
        <v>18700</v>
      </c>
      <c r="AR30" s="10">
        <f t="shared" si="5"/>
        <v>16200</v>
      </c>
    </row>
    <row r="31" spans="1:44" ht="12" customHeight="1">
      <c r="A31" s="16"/>
      <c r="B31" s="16"/>
      <c r="C31" s="16"/>
      <c r="D31" s="16"/>
      <c r="E31" s="16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8"/>
      <c r="R31" s="19"/>
      <c r="S31" s="19"/>
      <c r="AC31" s="20"/>
    </row>
    <row r="32" spans="1:44">
      <c r="A32" s="21"/>
      <c r="B32" s="22" t="s">
        <v>27</v>
      </c>
      <c r="C32" s="21" t="s">
        <v>28</v>
      </c>
      <c r="D32" s="21" t="s">
        <v>29</v>
      </c>
      <c r="E32" s="23" t="s">
        <v>30</v>
      </c>
      <c r="F32" s="23" t="s">
        <v>31</v>
      </c>
      <c r="G32" s="23" t="s">
        <v>32</v>
      </c>
      <c r="H32" s="22" t="s">
        <v>33</v>
      </c>
      <c r="I32" s="22" t="s">
        <v>27</v>
      </c>
      <c r="J32" s="21" t="s">
        <v>28</v>
      </c>
      <c r="K32" s="21" t="s">
        <v>29</v>
      </c>
      <c r="L32" s="23" t="s">
        <v>30</v>
      </c>
      <c r="M32" s="23" t="s">
        <v>31</v>
      </c>
      <c r="N32" s="23" t="s">
        <v>32</v>
      </c>
      <c r="O32" s="22" t="s">
        <v>33</v>
      </c>
      <c r="P32" s="22" t="s">
        <v>27</v>
      </c>
      <c r="Q32" s="21" t="s">
        <v>28</v>
      </c>
      <c r="R32" s="21" t="s">
        <v>29</v>
      </c>
      <c r="S32" s="23" t="s">
        <v>30</v>
      </c>
      <c r="T32" s="23" t="s">
        <v>31</v>
      </c>
      <c r="U32" s="23" t="s">
        <v>32</v>
      </c>
      <c r="V32" s="22" t="s">
        <v>33</v>
      </c>
      <c r="W32" s="22" t="s">
        <v>27</v>
      </c>
      <c r="X32" s="21" t="s">
        <v>28</v>
      </c>
      <c r="Y32" s="21" t="s">
        <v>29</v>
      </c>
      <c r="Z32" s="23" t="s">
        <v>30</v>
      </c>
      <c r="AA32" s="23" t="s">
        <v>31</v>
      </c>
      <c r="AB32" s="23" t="s">
        <v>32</v>
      </c>
      <c r="AC32" s="22" t="s">
        <v>33</v>
      </c>
      <c r="AD32" s="22" t="s">
        <v>27</v>
      </c>
      <c r="AE32" s="21" t="s">
        <v>28</v>
      </c>
      <c r="AF32" s="21" t="s">
        <v>29</v>
      </c>
      <c r="AG32" s="23" t="s">
        <v>30</v>
      </c>
      <c r="AH32" s="23" t="s">
        <v>31</v>
      </c>
      <c r="AI32" s="23" t="s">
        <v>32</v>
      </c>
      <c r="AJ32" s="22" t="s">
        <v>33</v>
      </c>
      <c r="AK32" s="22" t="s">
        <v>27</v>
      </c>
      <c r="AL32" s="21" t="s">
        <v>28</v>
      </c>
      <c r="AN32" s="23"/>
      <c r="AO32" s="23"/>
      <c r="AP32" s="23"/>
      <c r="AQ32" s="23"/>
      <c r="AR32" s="23"/>
    </row>
    <row r="33" spans="1:40">
      <c r="A33" s="24"/>
      <c r="B33" s="24"/>
      <c r="C33" s="24"/>
      <c r="E33" s="25"/>
      <c r="F33" s="26"/>
      <c r="I33" s="21"/>
      <c r="J33" s="21"/>
      <c r="K33" s="21"/>
      <c r="L33" s="21"/>
      <c r="M33" s="21"/>
      <c r="N33" s="21"/>
      <c r="O33" s="21"/>
      <c r="P33" s="21"/>
      <c r="Q33" s="21"/>
      <c r="R33" s="28"/>
      <c r="T33" s="29"/>
      <c r="U33" s="28"/>
      <c r="V33" s="28"/>
      <c r="AC33" s="18"/>
    </row>
    <row r="34" spans="1:40">
      <c r="A34" s="24" t="s">
        <v>34</v>
      </c>
      <c r="B34" s="30">
        <f>MAX(B7:B30)</f>
        <v>0</v>
      </c>
      <c r="C34" s="30">
        <f t="shared" ref="C34:AN34" si="7">MAX(C7:C30)</f>
        <v>0</v>
      </c>
      <c r="D34" s="30">
        <f t="shared" si="7"/>
        <v>0</v>
      </c>
      <c r="E34" s="30">
        <f t="shared" si="7"/>
        <v>0</v>
      </c>
      <c r="F34" s="30">
        <f t="shared" ref="F34:AK34" si="8">MAX(F7:F30)</f>
        <v>24200</v>
      </c>
      <c r="G34" s="30">
        <f t="shared" si="8"/>
        <v>22500</v>
      </c>
      <c r="H34" s="30">
        <f t="shared" si="8"/>
        <v>22200</v>
      </c>
      <c r="I34" s="30">
        <f t="shared" si="8"/>
        <v>20200</v>
      </c>
      <c r="J34" s="30">
        <f t="shared" si="8"/>
        <v>21700</v>
      </c>
      <c r="K34" s="30">
        <f t="shared" si="8"/>
        <v>24300</v>
      </c>
      <c r="L34" s="30">
        <f t="shared" si="8"/>
        <v>24300</v>
      </c>
      <c r="M34" s="30">
        <f t="shared" si="8"/>
        <v>23000</v>
      </c>
      <c r="N34" s="30">
        <f t="shared" si="8"/>
        <v>23600</v>
      </c>
      <c r="O34" s="30">
        <f t="shared" si="8"/>
        <v>21200</v>
      </c>
      <c r="P34" s="30">
        <f t="shared" si="8"/>
        <v>20800</v>
      </c>
      <c r="Q34" s="30">
        <f t="shared" si="8"/>
        <v>23400</v>
      </c>
      <c r="R34" s="30">
        <f t="shared" si="8"/>
        <v>24500</v>
      </c>
      <c r="S34" s="30">
        <f t="shared" si="8"/>
        <v>23400</v>
      </c>
      <c r="T34" s="30">
        <f t="shared" si="8"/>
        <v>23076</v>
      </c>
      <c r="U34" s="30">
        <f t="shared" si="8"/>
        <v>24500</v>
      </c>
      <c r="V34" s="30">
        <f t="shared" si="8"/>
        <v>20900</v>
      </c>
      <c r="W34" s="30">
        <f t="shared" si="8"/>
        <v>18900</v>
      </c>
      <c r="X34" s="30">
        <f t="shared" si="8"/>
        <v>23300</v>
      </c>
      <c r="Y34" s="30">
        <f t="shared" si="8"/>
        <v>24300</v>
      </c>
      <c r="Z34" s="30">
        <f t="shared" si="8"/>
        <v>24300</v>
      </c>
      <c r="AA34" s="30">
        <f t="shared" si="8"/>
        <v>24300</v>
      </c>
      <c r="AB34" s="30">
        <f t="shared" si="8"/>
        <v>23500</v>
      </c>
      <c r="AC34" s="30">
        <f t="shared" si="8"/>
        <v>21100</v>
      </c>
      <c r="AD34" s="30">
        <f t="shared" si="8"/>
        <v>20200</v>
      </c>
      <c r="AE34" s="30">
        <f t="shared" si="8"/>
        <v>23200</v>
      </c>
      <c r="AF34" s="30">
        <f t="shared" si="8"/>
        <v>23900</v>
      </c>
      <c r="AG34" s="30">
        <f t="shared" si="8"/>
        <v>25400</v>
      </c>
      <c r="AH34" s="30">
        <f t="shared" si="8"/>
        <v>23600</v>
      </c>
      <c r="AI34" s="30">
        <f t="shared" si="8"/>
        <v>23200</v>
      </c>
      <c r="AJ34" s="30">
        <f t="shared" si="8"/>
        <v>21600</v>
      </c>
      <c r="AK34" s="30">
        <f t="shared" si="8"/>
        <v>0</v>
      </c>
      <c r="AL34" s="30">
        <f t="shared" si="7"/>
        <v>0</v>
      </c>
      <c r="AM34" s="30">
        <f>MAX(AM7:AM30)</f>
        <v>25400</v>
      </c>
      <c r="AN34" s="30">
        <f t="shared" si="7"/>
        <v>18900</v>
      </c>
    </row>
    <row r="35" spans="1:40">
      <c r="A35" s="24" t="s">
        <v>35</v>
      </c>
      <c r="B35" s="30">
        <f>MIN(B7:B30)</f>
        <v>0</v>
      </c>
      <c r="C35" s="30">
        <f t="shared" ref="C35:AN35" si="9">MIN(C7:C30)</f>
        <v>0</v>
      </c>
      <c r="D35" s="30">
        <f t="shared" si="9"/>
        <v>0</v>
      </c>
      <c r="E35" s="30">
        <f t="shared" si="9"/>
        <v>0</v>
      </c>
      <c r="F35" s="30">
        <f t="shared" ref="F35:AK35" si="10">MIN(F7:F30)</f>
        <v>14500</v>
      </c>
      <c r="G35" s="30">
        <f t="shared" si="10"/>
        <v>14400</v>
      </c>
      <c r="H35" s="30">
        <f t="shared" si="10"/>
        <v>14200</v>
      </c>
      <c r="I35" s="30">
        <f t="shared" si="10"/>
        <v>14000</v>
      </c>
      <c r="J35" s="30">
        <f t="shared" si="10"/>
        <v>13200</v>
      </c>
      <c r="K35" s="30">
        <f t="shared" si="10"/>
        <v>13900</v>
      </c>
      <c r="L35" s="30">
        <f t="shared" si="10"/>
        <v>14800</v>
      </c>
      <c r="M35" s="30">
        <f t="shared" si="10"/>
        <v>12800</v>
      </c>
      <c r="N35" s="30">
        <f t="shared" si="10"/>
        <v>0</v>
      </c>
      <c r="O35" s="30">
        <f t="shared" si="10"/>
        <v>13200</v>
      </c>
      <c r="P35" s="30">
        <f t="shared" si="10"/>
        <v>14100</v>
      </c>
      <c r="Q35" s="30">
        <f t="shared" si="10"/>
        <v>13800</v>
      </c>
      <c r="R35" s="30">
        <f t="shared" si="10"/>
        <v>14100</v>
      </c>
      <c r="S35" s="30">
        <f t="shared" si="10"/>
        <v>14400</v>
      </c>
      <c r="T35" s="30">
        <f t="shared" si="10"/>
        <v>14400</v>
      </c>
      <c r="U35" s="30">
        <f t="shared" si="10"/>
        <v>14100</v>
      </c>
      <c r="V35" s="30">
        <f t="shared" si="10"/>
        <v>14300</v>
      </c>
      <c r="W35" s="30">
        <f t="shared" si="10"/>
        <v>13700</v>
      </c>
      <c r="X35" s="30">
        <f t="shared" si="10"/>
        <v>13500</v>
      </c>
      <c r="Y35" s="30">
        <f t="shared" si="10"/>
        <v>14500</v>
      </c>
      <c r="Z35" s="30">
        <f t="shared" si="10"/>
        <v>14800</v>
      </c>
      <c r="AA35" s="30">
        <f t="shared" si="10"/>
        <v>14300</v>
      </c>
      <c r="AB35" s="30">
        <f t="shared" si="10"/>
        <v>14400</v>
      </c>
      <c r="AC35" s="30">
        <f t="shared" si="10"/>
        <v>14600</v>
      </c>
      <c r="AD35" s="30">
        <f t="shared" si="10"/>
        <v>14100</v>
      </c>
      <c r="AE35" s="30">
        <f t="shared" si="10"/>
        <v>13900</v>
      </c>
      <c r="AF35" s="30">
        <f t="shared" si="10"/>
        <v>11200</v>
      </c>
      <c r="AG35" s="30">
        <f t="shared" si="10"/>
        <v>15000</v>
      </c>
      <c r="AH35" s="30">
        <f t="shared" si="10"/>
        <v>14500</v>
      </c>
      <c r="AI35" s="30">
        <f t="shared" si="10"/>
        <v>14000</v>
      </c>
      <c r="AJ35" s="30">
        <f t="shared" si="10"/>
        <v>14700</v>
      </c>
      <c r="AK35" s="30">
        <f t="shared" si="10"/>
        <v>0</v>
      </c>
      <c r="AL35" s="30">
        <f t="shared" si="9"/>
        <v>0</v>
      </c>
      <c r="AM35" s="30">
        <f t="shared" si="9"/>
        <v>15200</v>
      </c>
      <c r="AN35" s="30">
        <f t="shared" si="9"/>
        <v>0</v>
      </c>
    </row>
    <row r="36" spans="1:40">
      <c r="A36" s="31"/>
      <c r="B36" s="31"/>
      <c r="C36" s="31"/>
      <c r="E36" s="32"/>
      <c r="F36" s="26"/>
      <c r="G36" s="26"/>
      <c r="H36" s="26"/>
      <c r="I36" s="26"/>
      <c r="J36" s="26"/>
      <c r="K36" s="26"/>
      <c r="L36" s="30"/>
      <c r="M36" s="33"/>
      <c r="N36" s="33"/>
      <c r="O36" s="33"/>
      <c r="P36" s="33"/>
      <c r="Q36" s="33"/>
      <c r="R36" s="28"/>
      <c r="T36" s="34"/>
      <c r="U36" s="28"/>
      <c r="V36" s="28"/>
      <c r="AC36" s="18"/>
    </row>
    <row r="37" spans="1:40">
      <c r="A37" s="14" t="s">
        <v>110</v>
      </c>
      <c r="C37" s="3"/>
      <c r="D37" s="3"/>
      <c r="F37" s="3"/>
      <c r="G37" s="35">
        <f>9350</f>
        <v>9350</v>
      </c>
      <c r="H37" s="90"/>
      <c r="I37" s="90"/>
      <c r="J37" s="3"/>
      <c r="K37" s="3"/>
      <c r="L37" s="3"/>
      <c r="M37" s="3"/>
      <c r="N37" s="3"/>
      <c r="O37" s="3"/>
      <c r="P37" s="3"/>
      <c r="Q37" s="3"/>
    </row>
    <row r="38" spans="1:40">
      <c r="A38" s="14" t="s">
        <v>40</v>
      </c>
      <c r="C38" s="3"/>
      <c r="D38" s="3"/>
      <c r="F38" s="3"/>
      <c r="G38" s="37">
        <v>0.3</v>
      </c>
      <c r="H38" s="3"/>
      <c r="I38" s="3"/>
      <c r="J38" s="3"/>
      <c r="K38" s="3"/>
      <c r="L38" s="3"/>
      <c r="M38" s="3"/>
      <c r="N38" s="3"/>
      <c r="O38" s="3"/>
      <c r="P38" s="3"/>
      <c r="Q38" s="3"/>
    </row>
    <row r="39" spans="1:40">
      <c r="A39" s="14" t="s">
        <v>41</v>
      </c>
      <c r="C39" s="3"/>
      <c r="D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</row>
    <row r="40" spans="1:40">
      <c r="A40" s="14" t="s">
        <v>42</v>
      </c>
      <c r="C40" s="3"/>
      <c r="D40" s="3"/>
      <c r="F40" s="3"/>
      <c r="G40" s="37">
        <v>0.5</v>
      </c>
      <c r="H40" s="3"/>
      <c r="I40" s="3"/>
      <c r="J40" s="3"/>
      <c r="K40" s="3"/>
      <c r="L40" s="3"/>
      <c r="M40" s="3"/>
      <c r="N40" s="3"/>
      <c r="O40" s="3"/>
      <c r="P40" s="3"/>
      <c r="Q40" s="3"/>
    </row>
    <row r="41" spans="1:40">
      <c r="A41" s="14" t="s">
        <v>43</v>
      </c>
      <c r="C41" s="30"/>
      <c r="F41" s="26"/>
      <c r="G41" s="14" t="s">
        <v>44</v>
      </c>
      <c r="H41" s="38"/>
      <c r="I41" s="38"/>
      <c r="J41" s="38"/>
      <c r="K41" s="38"/>
      <c r="L41" s="38"/>
      <c r="M41" s="38"/>
      <c r="N41" s="39"/>
      <c r="O41" s="39"/>
      <c r="P41" s="40"/>
      <c r="Q41" s="38"/>
      <c r="R41" s="28"/>
    </row>
    <row r="42" spans="1:40">
      <c r="A42" s="26" t="s">
        <v>45</v>
      </c>
      <c r="C42" s="30"/>
      <c r="E42" s="41"/>
      <c r="F42" s="26"/>
      <c r="G42" s="38"/>
      <c r="H42" s="38"/>
      <c r="I42" s="38"/>
      <c r="J42" s="38"/>
      <c r="K42" s="38"/>
      <c r="L42" s="38"/>
      <c r="M42" s="38"/>
      <c r="N42" s="39"/>
      <c r="O42" s="39"/>
      <c r="P42" s="40"/>
      <c r="Q42" s="38"/>
      <c r="R42" s="28"/>
    </row>
    <row r="43" spans="1:40">
      <c r="A43" s="287" t="s">
        <v>2</v>
      </c>
      <c r="B43" s="4">
        <f>+B$4</f>
        <v>1</v>
      </c>
      <c r="C43" s="4">
        <f t="shared" ref="C43:AL43" si="11">+C$4</f>
        <v>2</v>
      </c>
      <c r="D43" s="4">
        <f t="shared" si="11"/>
        <v>1</v>
      </c>
      <c r="E43" s="4">
        <f t="shared" si="11"/>
        <v>2</v>
      </c>
      <c r="F43" s="4">
        <f t="shared" si="11"/>
        <v>3</v>
      </c>
      <c r="G43" s="4">
        <f t="shared" si="11"/>
        <v>1</v>
      </c>
      <c r="H43" s="4">
        <f t="shared" si="11"/>
        <v>2</v>
      </c>
      <c r="I43" s="4">
        <f t="shared" si="11"/>
        <v>3</v>
      </c>
      <c r="J43" s="4">
        <f t="shared" si="11"/>
        <v>4</v>
      </c>
      <c r="K43" s="4">
        <f t="shared" si="11"/>
        <v>5</v>
      </c>
      <c r="L43" s="4">
        <f t="shared" si="11"/>
        <v>6</v>
      </c>
      <c r="M43" s="4">
        <f t="shared" si="11"/>
        <v>7</v>
      </c>
      <c r="N43" s="4">
        <f t="shared" si="11"/>
        <v>8</v>
      </c>
      <c r="O43" s="4">
        <f t="shared" si="11"/>
        <v>9</v>
      </c>
      <c r="P43" s="4">
        <f t="shared" si="11"/>
        <v>10</v>
      </c>
      <c r="Q43" s="4">
        <f t="shared" si="11"/>
        <v>11</v>
      </c>
      <c r="R43" s="4">
        <f t="shared" si="11"/>
        <v>12</v>
      </c>
      <c r="S43" s="4">
        <f t="shared" si="11"/>
        <v>13</v>
      </c>
      <c r="T43" s="4">
        <f t="shared" si="11"/>
        <v>14</v>
      </c>
      <c r="U43" s="4">
        <f t="shared" si="11"/>
        <v>15</v>
      </c>
      <c r="V43" s="4">
        <f t="shared" si="11"/>
        <v>16</v>
      </c>
      <c r="W43" s="4">
        <f t="shared" si="11"/>
        <v>17</v>
      </c>
      <c r="X43" s="4">
        <f t="shared" si="11"/>
        <v>18</v>
      </c>
      <c r="Y43" s="4">
        <f t="shared" si="11"/>
        <v>19</v>
      </c>
      <c r="Z43" s="4">
        <f t="shared" si="11"/>
        <v>20</v>
      </c>
      <c r="AA43" s="4">
        <f t="shared" si="11"/>
        <v>21</v>
      </c>
      <c r="AB43" s="4">
        <f t="shared" si="11"/>
        <v>22</v>
      </c>
      <c r="AC43" s="4">
        <f t="shared" si="11"/>
        <v>23</v>
      </c>
      <c r="AD43" s="4">
        <f t="shared" si="11"/>
        <v>24</v>
      </c>
      <c r="AE43" s="4">
        <f t="shared" si="11"/>
        <v>25</v>
      </c>
      <c r="AF43" s="4">
        <f t="shared" si="11"/>
        <v>26</v>
      </c>
      <c r="AG43" s="4">
        <f t="shared" si="11"/>
        <v>27</v>
      </c>
      <c r="AH43" s="4">
        <f t="shared" si="11"/>
        <v>28</v>
      </c>
      <c r="AI43" s="4">
        <f t="shared" si="11"/>
        <v>29</v>
      </c>
      <c r="AJ43" s="4">
        <f t="shared" si="11"/>
        <v>30</v>
      </c>
      <c r="AK43" s="4">
        <f t="shared" si="11"/>
        <v>31</v>
      </c>
      <c r="AL43" s="4">
        <f t="shared" si="11"/>
        <v>32</v>
      </c>
      <c r="AM43" s="116" t="s">
        <v>3</v>
      </c>
      <c r="AN43" s="5" t="s">
        <v>4</v>
      </c>
    </row>
    <row r="44" spans="1:40" s="6" customFormat="1" ht="11.25" customHeight="1">
      <c r="A44" s="288"/>
      <c r="B44" s="7">
        <f>B$5</f>
        <v>40664</v>
      </c>
      <c r="C44" s="7">
        <f t="shared" ref="C44:AL44" si="12">C$5</f>
        <v>40665</v>
      </c>
      <c r="D44" s="7">
        <f t="shared" si="12"/>
        <v>40330</v>
      </c>
      <c r="E44" s="7">
        <f t="shared" si="12"/>
        <v>40331</v>
      </c>
      <c r="F44" s="7">
        <f t="shared" si="12"/>
        <v>40725</v>
      </c>
      <c r="G44" s="7">
        <f t="shared" si="12"/>
        <v>40726</v>
      </c>
      <c r="H44" s="7">
        <f t="shared" si="12"/>
        <v>40727</v>
      </c>
      <c r="I44" s="7">
        <f t="shared" si="12"/>
        <v>40728</v>
      </c>
      <c r="J44" s="7">
        <f t="shared" si="12"/>
        <v>40729</v>
      </c>
      <c r="K44" s="7">
        <f t="shared" si="12"/>
        <v>40730</v>
      </c>
      <c r="L44" s="7">
        <f t="shared" si="12"/>
        <v>40731</v>
      </c>
      <c r="M44" s="7">
        <f t="shared" si="12"/>
        <v>40732</v>
      </c>
      <c r="N44" s="7">
        <f t="shared" si="12"/>
        <v>40733</v>
      </c>
      <c r="O44" s="7">
        <f t="shared" si="12"/>
        <v>40734</v>
      </c>
      <c r="P44" s="7">
        <f t="shared" si="12"/>
        <v>40735</v>
      </c>
      <c r="Q44" s="7">
        <f t="shared" si="12"/>
        <v>40736</v>
      </c>
      <c r="R44" s="7">
        <f t="shared" si="12"/>
        <v>40737</v>
      </c>
      <c r="S44" s="7">
        <f t="shared" si="12"/>
        <v>40738</v>
      </c>
      <c r="T44" s="7">
        <f t="shared" si="12"/>
        <v>40739</v>
      </c>
      <c r="U44" s="7">
        <f t="shared" si="12"/>
        <v>40740</v>
      </c>
      <c r="V44" s="7">
        <f t="shared" si="12"/>
        <v>40741</v>
      </c>
      <c r="W44" s="7">
        <f t="shared" si="12"/>
        <v>40742</v>
      </c>
      <c r="X44" s="7">
        <f t="shared" si="12"/>
        <v>40743</v>
      </c>
      <c r="Y44" s="7">
        <f t="shared" si="12"/>
        <v>40744</v>
      </c>
      <c r="Z44" s="7">
        <f t="shared" si="12"/>
        <v>40745</v>
      </c>
      <c r="AA44" s="7">
        <f t="shared" si="12"/>
        <v>40746</v>
      </c>
      <c r="AB44" s="7">
        <f t="shared" si="12"/>
        <v>40747</v>
      </c>
      <c r="AC44" s="7">
        <f t="shared" si="12"/>
        <v>40748</v>
      </c>
      <c r="AD44" s="7">
        <f t="shared" si="12"/>
        <v>40749</v>
      </c>
      <c r="AE44" s="7">
        <f t="shared" si="12"/>
        <v>40750</v>
      </c>
      <c r="AF44" s="7">
        <f t="shared" si="12"/>
        <v>40751</v>
      </c>
      <c r="AG44" s="158">
        <f t="shared" si="12"/>
        <v>40752</v>
      </c>
      <c r="AH44" s="158">
        <f t="shared" si="12"/>
        <v>40753</v>
      </c>
      <c r="AI44" s="158">
        <f t="shared" si="12"/>
        <v>40754</v>
      </c>
      <c r="AJ44" s="158">
        <f t="shared" si="12"/>
        <v>40755</v>
      </c>
      <c r="AK44" s="158">
        <f t="shared" si="12"/>
        <v>40756</v>
      </c>
      <c r="AL44" s="158">
        <f t="shared" si="12"/>
        <v>40757</v>
      </c>
      <c r="AM44" s="116"/>
      <c r="AN44" s="8"/>
    </row>
    <row r="45" spans="1:40">
      <c r="A45" s="289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4"/>
      <c r="AH45" s="44"/>
      <c r="AI45" s="44"/>
      <c r="AJ45" s="44"/>
      <c r="AK45" s="44"/>
      <c r="AL45" s="44"/>
      <c r="AM45" s="45" t="s">
        <v>8</v>
      </c>
      <c r="AN45" s="5" t="s">
        <v>8</v>
      </c>
    </row>
    <row r="46" spans="1:40">
      <c r="A46" s="9" t="s">
        <v>9</v>
      </c>
      <c r="B46" s="10">
        <f t="shared" ref="B46:AL52" si="13">B7-$G$38*B7+$G$40*($G$38*B7)</f>
        <v>0</v>
      </c>
      <c r="C46" s="10">
        <f t="shared" si="13"/>
        <v>0</v>
      </c>
      <c r="D46" s="10">
        <f>D7-$G$38*D7+$G$40*($G$38*D7)</f>
        <v>0</v>
      </c>
      <c r="E46" s="10">
        <f t="shared" si="13"/>
        <v>0</v>
      </c>
      <c r="F46" s="10">
        <f t="shared" si="13"/>
        <v>13430</v>
      </c>
      <c r="G46" s="10">
        <f t="shared" si="13"/>
        <v>13260</v>
      </c>
      <c r="H46" s="10">
        <f t="shared" si="13"/>
        <v>13090</v>
      </c>
      <c r="I46" s="10">
        <f t="shared" si="13"/>
        <v>13345</v>
      </c>
      <c r="J46" s="10">
        <f t="shared" si="13"/>
        <v>12920</v>
      </c>
      <c r="K46" s="10">
        <f t="shared" si="13"/>
        <v>12665</v>
      </c>
      <c r="L46" s="10">
        <f t="shared" si="13"/>
        <v>14790</v>
      </c>
      <c r="M46" s="10">
        <f t="shared" si="13"/>
        <v>13260</v>
      </c>
      <c r="N46" s="10">
        <f t="shared" si="13"/>
        <v>13260</v>
      </c>
      <c r="O46" s="10">
        <f t="shared" si="13"/>
        <v>12410</v>
      </c>
      <c r="P46" s="10">
        <f t="shared" si="13"/>
        <v>13005</v>
      </c>
      <c r="Q46" s="10">
        <f t="shared" si="13"/>
        <v>12580</v>
      </c>
      <c r="R46" s="10">
        <f t="shared" si="13"/>
        <v>11985</v>
      </c>
      <c r="S46" s="10">
        <f t="shared" si="13"/>
        <v>13260</v>
      </c>
      <c r="T46" s="10">
        <f t="shared" si="13"/>
        <v>13175</v>
      </c>
      <c r="U46" s="10">
        <f t="shared" si="13"/>
        <v>11985</v>
      </c>
      <c r="V46" s="10">
        <f t="shared" si="13"/>
        <v>13090</v>
      </c>
      <c r="W46" s="10">
        <f t="shared" si="13"/>
        <v>13005</v>
      </c>
      <c r="X46" s="10">
        <f t="shared" si="13"/>
        <v>11475</v>
      </c>
      <c r="Y46" s="10">
        <f t="shared" si="13"/>
        <v>13345</v>
      </c>
      <c r="Z46" s="10">
        <f t="shared" si="13"/>
        <v>13770</v>
      </c>
      <c r="AA46" s="10">
        <f t="shared" si="13"/>
        <v>13345</v>
      </c>
      <c r="AB46" s="10">
        <f t="shared" si="13"/>
        <v>15300</v>
      </c>
      <c r="AC46" s="10">
        <f t="shared" si="13"/>
        <v>13855</v>
      </c>
      <c r="AD46" s="10">
        <f t="shared" si="13"/>
        <v>13600</v>
      </c>
      <c r="AE46" s="10">
        <f t="shared" si="13"/>
        <v>12835</v>
      </c>
      <c r="AF46" s="10">
        <f t="shared" si="13"/>
        <v>13770</v>
      </c>
      <c r="AG46" s="10">
        <f t="shared" si="13"/>
        <v>13855</v>
      </c>
      <c r="AH46" s="10">
        <f t="shared" si="13"/>
        <v>13600</v>
      </c>
      <c r="AI46" s="10">
        <f t="shared" si="13"/>
        <v>13175</v>
      </c>
      <c r="AJ46" s="10">
        <f t="shared" si="13"/>
        <v>13855</v>
      </c>
      <c r="AK46" s="10">
        <f t="shared" si="13"/>
        <v>0</v>
      </c>
      <c r="AL46" s="10">
        <f t="shared" si="13"/>
        <v>0</v>
      </c>
      <c r="AM46" s="10">
        <f>MAX(B46:AL46)</f>
        <v>15300</v>
      </c>
      <c r="AN46" s="10">
        <f>MIN(B46:AF46)</f>
        <v>0</v>
      </c>
    </row>
    <row r="47" spans="1:40">
      <c r="A47" s="9" t="s">
        <v>10</v>
      </c>
      <c r="B47" s="10">
        <f t="shared" si="13"/>
        <v>0</v>
      </c>
      <c r="C47" s="10">
        <f t="shared" si="13"/>
        <v>0</v>
      </c>
      <c r="D47" s="10">
        <f t="shared" si="13"/>
        <v>0</v>
      </c>
      <c r="E47" s="10">
        <f t="shared" si="13"/>
        <v>0</v>
      </c>
      <c r="F47" s="10">
        <f t="shared" si="13"/>
        <v>12580</v>
      </c>
      <c r="G47" s="10">
        <f t="shared" si="13"/>
        <v>12665</v>
      </c>
      <c r="H47" s="10">
        <f t="shared" si="13"/>
        <v>12665</v>
      </c>
      <c r="I47" s="10">
        <f t="shared" si="13"/>
        <v>12495</v>
      </c>
      <c r="J47" s="10">
        <f t="shared" si="13"/>
        <v>12410</v>
      </c>
      <c r="K47" s="10">
        <f t="shared" si="13"/>
        <v>12325</v>
      </c>
      <c r="L47" s="10">
        <f t="shared" si="13"/>
        <v>13090</v>
      </c>
      <c r="M47" s="10">
        <f t="shared" si="13"/>
        <v>12580</v>
      </c>
      <c r="N47" s="10">
        <f t="shared" si="13"/>
        <v>12580</v>
      </c>
      <c r="O47" s="10">
        <f t="shared" si="13"/>
        <v>12240</v>
      </c>
      <c r="P47" s="10">
        <f t="shared" si="13"/>
        <v>12665</v>
      </c>
      <c r="Q47" s="10">
        <f t="shared" si="13"/>
        <v>12240</v>
      </c>
      <c r="R47" s="10">
        <f t="shared" si="13"/>
        <v>12665</v>
      </c>
      <c r="S47" s="10">
        <f t="shared" si="13"/>
        <v>12410</v>
      </c>
      <c r="T47" s="10">
        <f t="shared" si="13"/>
        <v>12665</v>
      </c>
      <c r="U47" s="10">
        <f t="shared" si="13"/>
        <v>13175</v>
      </c>
      <c r="V47" s="10">
        <f t="shared" si="13"/>
        <v>12920</v>
      </c>
      <c r="W47" s="10">
        <f t="shared" si="13"/>
        <v>12325</v>
      </c>
      <c r="X47" s="10">
        <f t="shared" si="13"/>
        <v>12070</v>
      </c>
      <c r="Y47" s="10">
        <f t="shared" si="13"/>
        <v>12920</v>
      </c>
      <c r="Z47" s="10">
        <f t="shared" si="13"/>
        <v>13260</v>
      </c>
      <c r="AA47" s="10">
        <f t="shared" si="13"/>
        <v>12665</v>
      </c>
      <c r="AB47" s="10">
        <f t="shared" si="13"/>
        <v>12750</v>
      </c>
      <c r="AC47" s="10">
        <f t="shared" si="13"/>
        <v>13090</v>
      </c>
      <c r="AD47" s="10">
        <f t="shared" si="13"/>
        <v>12835</v>
      </c>
      <c r="AE47" s="10">
        <f t="shared" si="13"/>
        <v>12240</v>
      </c>
      <c r="AF47" s="10">
        <f t="shared" si="13"/>
        <v>13005</v>
      </c>
      <c r="AG47" s="10">
        <f t="shared" si="13"/>
        <v>13090</v>
      </c>
      <c r="AH47" s="10">
        <f t="shared" si="13"/>
        <v>12835</v>
      </c>
      <c r="AI47" s="10">
        <f t="shared" si="13"/>
        <v>12750</v>
      </c>
      <c r="AJ47" s="10">
        <f t="shared" si="13"/>
        <v>13345</v>
      </c>
      <c r="AK47" s="10">
        <f t="shared" si="13"/>
        <v>0</v>
      </c>
      <c r="AL47" s="10">
        <f t="shared" si="13"/>
        <v>0</v>
      </c>
      <c r="AM47" s="10">
        <f t="shared" ref="AM47:AM69" si="14">MAX(B47:AL47)</f>
        <v>13345</v>
      </c>
      <c r="AN47" s="10">
        <f>MIN(B47:AF47)</f>
        <v>0</v>
      </c>
    </row>
    <row r="48" spans="1:40">
      <c r="A48" s="9" t="s">
        <v>11</v>
      </c>
      <c r="B48" s="10">
        <f t="shared" si="13"/>
        <v>0</v>
      </c>
      <c r="C48" s="10">
        <f t="shared" si="13"/>
        <v>0</v>
      </c>
      <c r="D48" s="10">
        <f t="shared" si="13"/>
        <v>0</v>
      </c>
      <c r="E48" s="10">
        <f t="shared" si="13"/>
        <v>0</v>
      </c>
      <c r="F48" s="10">
        <f t="shared" si="13"/>
        <v>12580</v>
      </c>
      <c r="G48" s="10">
        <f t="shared" si="13"/>
        <v>12410</v>
      </c>
      <c r="H48" s="10">
        <f t="shared" si="13"/>
        <v>12410</v>
      </c>
      <c r="I48" s="10">
        <f t="shared" si="13"/>
        <v>12070</v>
      </c>
      <c r="J48" s="10">
        <f t="shared" si="13"/>
        <v>11900</v>
      </c>
      <c r="K48" s="10">
        <f t="shared" si="13"/>
        <v>11985</v>
      </c>
      <c r="L48" s="10">
        <f t="shared" si="13"/>
        <v>12750</v>
      </c>
      <c r="M48" s="10">
        <f t="shared" si="13"/>
        <v>12410</v>
      </c>
      <c r="N48" s="10">
        <f t="shared" si="13"/>
        <v>12410</v>
      </c>
      <c r="O48" s="10">
        <f t="shared" si="13"/>
        <v>11985</v>
      </c>
      <c r="P48" s="10">
        <f t="shared" si="13"/>
        <v>12580</v>
      </c>
      <c r="Q48" s="10">
        <f t="shared" si="13"/>
        <v>11900</v>
      </c>
      <c r="R48" s="10">
        <f t="shared" si="13"/>
        <v>12410</v>
      </c>
      <c r="S48" s="10">
        <f t="shared" si="13"/>
        <v>12410</v>
      </c>
      <c r="T48" s="10">
        <f t="shared" si="13"/>
        <v>12325</v>
      </c>
      <c r="U48" s="10">
        <f t="shared" si="13"/>
        <v>12750</v>
      </c>
      <c r="V48" s="10">
        <f t="shared" si="13"/>
        <v>12325</v>
      </c>
      <c r="W48" s="10">
        <f t="shared" si="13"/>
        <v>11985</v>
      </c>
      <c r="X48" s="10">
        <f t="shared" si="13"/>
        <v>11815</v>
      </c>
      <c r="Y48" s="10">
        <f t="shared" si="13"/>
        <v>12580</v>
      </c>
      <c r="Z48" s="10">
        <f t="shared" si="13"/>
        <v>12920</v>
      </c>
      <c r="AA48" s="10">
        <f t="shared" si="13"/>
        <v>12325</v>
      </c>
      <c r="AB48" s="10">
        <f t="shared" si="13"/>
        <v>12410</v>
      </c>
      <c r="AC48" s="10">
        <f t="shared" si="13"/>
        <v>12580</v>
      </c>
      <c r="AD48" s="10">
        <f t="shared" si="13"/>
        <v>12410</v>
      </c>
      <c r="AE48" s="10">
        <f t="shared" si="13"/>
        <v>12070</v>
      </c>
      <c r="AF48" s="10">
        <f t="shared" si="13"/>
        <v>12835</v>
      </c>
      <c r="AG48" s="10">
        <f t="shared" si="13"/>
        <v>13005</v>
      </c>
      <c r="AH48" s="10">
        <f t="shared" si="13"/>
        <v>13090</v>
      </c>
      <c r="AI48" s="10">
        <f t="shared" si="13"/>
        <v>12410</v>
      </c>
      <c r="AJ48" s="10">
        <f t="shared" si="13"/>
        <v>12920</v>
      </c>
      <c r="AK48" s="10">
        <f t="shared" si="13"/>
        <v>0</v>
      </c>
      <c r="AL48" s="10">
        <f t="shared" si="13"/>
        <v>0</v>
      </c>
      <c r="AM48" s="10">
        <f t="shared" si="14"/>
        <v>13090</v>
      </c>
      <c r="AN48" s="10">
        <f t="shared" ref="AN48:AN69" si="15">MIN(B48:AF48)</f>
        <v>0</v>
      </c>
    </row>
    <row r="49" spans="1:40">
      <c r="A49" s="9" t="s">
        <v>12</v>
      </c>
      <c r="B49" s="10">
        <f t="shared" si="13"/>
        <v>0</v>
      </c>
      <c r="C49" s="10">
        <f t="shared" si="13"/>
        <v>0</v>
      </c>
      <c r="D49" s="10">
        <f t="shared" si="13"/>
        <v>0</v>
      </c>
      <c r="E49" s="10">
        <f t="shared" si="13"/>
        <v>0</v>
      </c>
      <c r="F49" s="10">
        <f t="shared" si="13"/>
        <v>12325</v>
      </c>
      <c r="G49" s="10">
        <f t="shared" si="13"/>
        <v>12325</v>
      </c>
      <c r="H49" s="10">
        <f t="shared" si="13"/>
        <v>12325</v>
      </c>
      <c r="I49" s="10">
        <f t="shared" si="13"/>
        <v>12070</v>
      </c>
      <c r="J49" s="10">
        <f t="shared" si="13"/>
        <v>11730</v>
      </c>
      <c r="K49" s="10">
        <f t="shared" si="13"/>
        <v>11815</v>
      </c>
      <c r="L49" s="10">
        <f t="shared" si="13"/>
        <v>12580</v>
      </c>
      <c r="M49" s="10">
        <f t="shared" si="13"/>
        <v>12325</v>
      </c>
      <c r="N49" s="10">
        <f t="shared" si="13"/>
        <v>12325</v>
      </c>
      <c r="O49" s="10">
        <f t="shared" si="13"/>
        <v>11730</v>
      </c>
      <c r="P49" s="10">
        <f t="shared" si="13"/>
        <v>12240</v>
      </c>
      <c r="Q49" s="10">
        <f t="shared" si="13"/>
        <v>11730</v>
      </c>
      <c r="R49" s="10">
        <f t="shared" si="13"/>
        <v>12325</v>
      </c>
      <c r="S49" s="10">
        <f t="shared" si="13"/>
        <v>12240</v>
      </c>
      <c r="T49" s="10">
        <f t="shared" si="13"/>
        <v>12240</v>
      </c>
      <c r="U49" s="10">
        <f t="shared" si="13"/>
        <v>12665</v>
      </c>
      <c r="V49" s="10">
        <f t="shared" si="13"/>
        <v>12240</v>
      </c>
      <c r="W49" s="10">
        <f t="shared" si="13"/>
        <v>11985</v>
      </c>
      <c r="X49" s="10">
        <f t="shared" si="13"/>
        <v>11645</v>
      </c>
      <c r="Y49" s="10">
        <f t="shared" si="13"/>
        <v>12325</v>
      </c>
      <c r="Z49" s="10">
        <f t="shared" si="13"/>
        <v>12750</v>
      </c>
      <c r="AA49" s="10">
        <f t="shared" si="13"/>
        <v>12325</v>
      </c>
      <c r="AB49" s="10">
        <f t="shared" si="13"/>
        <v>12410</v>
      </c>
      <c r="AC49" s="10">
        <f t="shared" si="13"/>
        <v>12410</v>
      </c>
      <c r="AD49" s="10">
        <f t="shared" si="13"/>
        <v>12325</v>
      </c>
      <c r="AE49" s="10">
        <f t="shared" si="13"/>
        <v>11985</v>
      </c>
      <c r="AF49" s="10">
        <f t="shared" si="13"/>
        <v>12495</v>
      </c>
      <c r="AG49" s="10">
        <f t="shared" si="13"/>
        <v>12920</v>
      </c>
      <c r="AH49" s="10">
        <f t="shared" si="13"/>
        <v>12580</v>
      </c>
      <c r="AI49" s="10">
        <f t="shared" si="13"/>
        <v>12240</v>
      </c>
      <c r="AJ49" s="10">
        <f t="shared" si="13"/>
        <v>12495</v>
      </c>
      <c r="AK49" s="10">
        <f t="shared" si="13"/>
        <v>0</v>
      </c>
      <c r="AL49" s="10">
        <f t="shared" si="13"/>
        <v>0</v>
      </c>
      <c r="AM49" s="10">
        <f t="shared" si="14"/>
        <v>12920</v>
      </c>
      <c r="AN49" s="10">
        <f t="shared" si="15"/>
        <v>0</v>
      </c>
    </row>
    <row r="50" spans="1:40">
      <c r="A50" s="9" t="s">
        <v>13</v>
      </c>
      <c r="B50" s="10">
        <f t="shared" si="13"/>
        <v>0</v>
      </c>
      <c r="C50" s="10">
        <f t="shared" si="13"/>
        <v>0</v>
      </c>
      <c r="D50" s="10">
        <f t="shared" si="13"/>
        <v>0</v>
      </c>
      <c r="E50" s="10">
        <f t="shared" si="13"/>
        <v>0</v>
      </c>
      <c r="F50" s="10">
        <f t="shared" si="13"/>
        <v>12325</v>
      </c>
      <c r="G50" s="10">
        <f t="shared" si="13"/>
        <v>12240</v>
      </c>
      <c r="H50" s="10">
        <f t="shared" si="13"/>
        <v>12240</v>
      </c>
      <c r="I50" s="10">
        <f t="shared" si="13"/>
        <v>12070</v>
      </c>
      <c r="J50" s="10">
        <f t="shared" si="13"/>
        <v>11560</v>
      </c>
      <c r="K50" s="10">
        <f t="shared" si="13"/>
        <v>11815</v>
      </c>
      <c r="L50" s="10">
        <f t="shared" si="13"/>
        <v>12920</v>
      </c>
      <c r="M50" s="10">
        <f t="shared" si="13"/>
        <v>12325</v>
      </c>
      <c r="N50" s="10">
        <f t="shared" si="13"/>
        <v>12155</v>
      </c>
      <c r="O50" s="10">
        <f t="shared" si="13"/>
        <v>11475</v>
      </c>
      <c r="P50" s="10">
        <f t="shared" si="13"/>
        <v>12155</v>
      </c>
      <c r="Q50" s="10">
        <f t="shared" si="13"/>
        <v>11730</v>
      </c>
      <c r="R50" s="10">
        <f t="shared" si="13"/>
        <v>12410</v>
      </c>
      <c r="S50" s="10">
        <f t="shared" si="13"/>
        <v>12410</v>
      </c>
      <c r="T50" s="10">
        <f t="shared" si="13"/>
        <v>12240</v>
      </c>
      <c r="U50" s="10">
        <f t="shared" si="13"/>
        <v>12495</v>
      </c>
      <c r="V50" s="10">
        <f t="shared" si="13"/>
        <v>12155</v>
      </c>
      <c r="W50" s="10">
        <f t="shared" si="13"/>
        <v>11815</v>
      </c>
      <c r="X50" s="10">
        <f t="shared" si="13"/>
        <v>11645</v>
      </c>
      <c r="Y50" s="10">
        <f t="shared" si="13"/>
        <v>12410</v>
      </c>
      <c r="Z50" s="10">
        <f t="shared" si="13"/>
        <v>12580</v>
      </c>
      <c r="AA50" s="10">
        <f t="shared" si="13"/>
        <v>12155</v>
      </c>
      <c r="AB50" s="10">
        <f t="shared" si="13"/>
        <v>12240</v>
      </c>
      <c r="AC50" s="10">
        <f t="shared" si="13"/>
        <v>12495</v>
      </c>
      <c r="AD50" s="10">
        <f t="shared" si="13"/>
        <v>12155</v>
      </c>
      <c r="AE50" s="10">
        <f t="shared" si="13"/>
        <v>11815</v>
      </c>
      <c r="AF50" s="10">
        <f t="shared" si="13"/>
        <v>12580</v>
      </c>
      <c r="AG50" s="10">
        <f t="shared" si="13"/>
        <v>12750</v>
      </c>
      <c r="AH50" s="10">
        <f t="shared" si="13"/>
        <v>12325</v>
      </c>
      <c r="AI50" s="10">
        <f t="shared" si="13"/>
        <v>12240</v>
      </c>
      <c r="AJ50" s="10">
        <f t="shared" si="13"/>
        <v>12495</v>
      </c>
      <c r="AK50" s="10">
        <f t="shared" si="13"/>
        <v>0</v>
      </c>
      <c r="AL50" s="10">
        <f t="shared" si="13"/>
        <v>0</v>
      </c>
      <c r="AM50" s="10">
        <f t="shared" si="14"/>
        <v>12920</v>
      </c>
      <c r="AN50" s="10">
        <f t="shared" si="15"/>
        <v>0</v>
      </c>
    </row>
    <row r="51" spans="1:40">
      <c r="A51" s="9" t="s">
        <v>14</v>
      </c>
      <c r="B51" s="10">
        <f t="shared" si="13"/>
        <v>0</v>
      </c>
      <c r="C51" s="10">
        <f t="shared" si="13"/>
        <v>0</v>
      </c>
      <c r="D51" s="10">
        <f t="shared" si="13"/>
        <v>0</v>
      </c>
      <c r="E51" s="10">
        <f t="shared" si="13"/>
        <v>0</v>
      </c>
      <c r="F51" s="10">
        <f t="shared" si="13"/>
        <v>12580</v>
      </c>
      <c r="G51" s="10">
        <f t="shared" si="13"/>
        <v>12410</v>
      </c>
      <c r="H51" s="10">
        <f t="shared" si="13"/>
        <v>12155</v>
      </c>
      <c r="I51" s="10">
        <f t="shared" si="13"/>
        <v>11900</v>
      </c>
      <c r="J51" s="10">
        <f t="shared" si="13"/>
        <v>11730</v>
      </c>
      <c r="K51" s="10">
        <f t="shared" si="13"/>
        <v>11985</v>
      </c>
      <c r="L51" s="10">
        <f t="shared" si="13"/>
        <v>12920</v>
      </c>
      <c r="M51" s="10">
        <f t="shared" si="13"/>
        <v>12410</v>
      </c>
      <c r="N51" s="10">
        <f t="shared" si="13"/>
        <v>12495</v>
      </c>
      <c r="O51" s="10">
        <f t="shared" si="13"/>
        <v>11220</v>
      </c>
      <c r="P51" s="10">
        <f t="shared" si="13"/>
        <v>11985</v>
      </c>
      <c r="Q51" s="10">
        <f t="shared" si="13"/>
        <v>12070</v>
      </c>
      <c r="R51" s="10">
        <f t="shared" si="13"/>
        <v>12580</v>
      </c>
      <c r="S51" s="10">
        <f t="shared" si="13"/>
        <v>12495</v>
      </c>
      <c r="T51" s="10">
        <f t="shared" si="13"/>
        <v>12580</v>
      </c>
      <c r="U51" s="10">
        <f t="shared" si="13"/>
        <v>12920</v>
      </c>
      <c r="V51" s="10">
        <f t="shared" si="13"/>
        <v>12325</v>
      </c>
      <c r="W51" s="10">
        <f t="shared" si="13"/>
        <v>11815</v>
      </c>
      <c r="X51" s="10">
        <f t="shared" si="13"/>
        <v>11730</v>
      </c>
      <c r="Y51" s="10">
        <f t="shared" si="13"/>
        <v>12835</v>
      </c>
      <c r="Z51" s="10">
        <f t="shared" si="13"/>
        <v>12920</v>
      </c>
      <c r="AA51" s="10">
        <f t="shared" si="13"/>
        <v>12240</v>
      </c>
      <c r="AB51" s="10">
        <f t="shared" si="13"/>
        <v>12665</v>
      </c>
      <c r="AC51" s="10">
        <f t="shared" si="13"/>
        <v>12495</v>
      </c>
      <c r="AD51" s="10">
        <f t="shared" si="13"/>
        <v>12155</v>
      </c>
      <c r="AE51" s="10">
        <f t="shared" si="13"/>
        <v>11985</v>
      </c>
      <c r="AF51" s="10">
        <f t="shared" si="13"/>
        <v>13005</v>
      </c>
      <c r="AG51" s="10">
        <f t="shared" si="13"/>
        <v>13005</v>
      </c>
      <c r="AH51" s="10">
        <f t="shared" si="13"/>
        <v>13600</v>
      </c>
      <c r="AI51" s="10">
        <f t="shared" si="13"/>
        <v>14450</v>
      </c>
      <c r="AJ51" s="10">
        <f t="shared" si="13"/>
        <v>12495</v>
      </c>
      <c r="AK51" s="10">
        <f t="shared" si="13"/>
        <v>0</v>
      </c>
      <c r="AL51" s="10">
        <f t="shared" si="13"/>
        <v>0</v>
      </c>
      <c r="AM51" s="10">
        <f t="shared" si="14"/>
        <v>14450</v>
      </c>
      <c r="AN51" s="10">
        <f t="shared" si="15"/>
        <v>0</v>
      </c>
    </row>
    <row r="52" spans="1:40">
      <c r="A52" s="9" t="s">
        <v>15</v>
      </c>
      <c r="B52" s="10">
        <f t="shared" si="13"/>
        <v>0</v>
      </c>
      <c r="C52" s="10">
        <f t="shared" si="13"/>
        <v>0</v>
      </c>
      <c r="D52" s="10">
        <f t="shared" si="13"/>
        <v>0</v>
      </c>
      <c r="E52" s="10">
        <f t="shared" si="13"/>
        <v>0</v>
      </c>
      <c r="F52" s="10">
        <f t="shared" si="13"/>
        <v>13430</v>
      </c>
      <c r="G52" s="10">
        <f t="shared" si="13"/>
        <v>13345</v>
      </c>
      <c r="H52" s="10">
        <f t="shared" si="13"/>
        <v>12070</v>
      </c>
      <c r="I52" s="10">
        <f t="shared" si="13"/>
        <v>11900</v>
      </c>
      <c r="J52" s="10">
        <f t="shared" si="13"/>
        <v>11220</v>
      </c>
      <c r="K52" s="10">
        <f t="shared" si="13"/>
        <v>12920</v>
      </c>
      <c r="L52" s="10">
        <f t="shared" si="13"/>
        <v>13515</v>
      </c>
      <c r="M52" s="10">
        <f t="shared" si="13"/>
        <v>13685</v>
      </c>
      <c r="N52" s="10">
        <f t="shared" si="13"/>
        <v>13260</v>
      </c>
      <c r="O52" s="10">
        <f t="shared" si="13"/>
        <v>11645</v>
      </c>
      <c r="P52" s="10">
        <f t="shared" si="13"/>
        <v>12070</v>
      </c>
      <c r="Q52" s="10">
        <f t="shared" si="13"/>
        <v>12835</v>
      </c>
      <c r="R52" s="10">
        <f t="shared" si="13"/>
        <v>13685</v>
      </c>
      <c r="S52" s="10">
        <f t="shared" si="13"/>
        <v>13005</v>
      </c>
      <c r="T52" s="10">
        <f t="shared" si="13"/>
        <v>13175</v>
      </c>
      <c r="U52" s="10">
        <f t="shared" si="13"/>
        <v>13515</v>
      </c>
      <c r="V52" s="10">
        <f t="shared" si="13"/>
        <v>12240</v>
      </c>
      <c r="W52" s="10">
        <f t="shared" si="13"/>
        <v>11645</v>
      </c>
      <c r="X52" s="10">
        <f t="shared" si="13"/>
        <v>12920</v>
      </c>
      <c r="Y52" s="10">
        <f t="shared" si="13"/>
        <v>13260</v>
      </c>
      <c r="Z52" s="10">
        <f t="shared" si="13"/>
        <v>13600</v>
      </c>
      <c r="AA52" s="10">
        <f t="shared" si="13"/>
        <v>12835</v>
      </c>
      <c r="AB52" s="10">
        <f t="shared" si="13"/>
        <v>13005</v>
      </c>
      <c r="AC52" s="10">
        <f t="shared" si="13"/>
        <v>12410</v>
      </c>
      <c r="AD52" s="10">
        <f t="shared" si="13"/>
        <v>11985</v>
      </c>
      <c r="AE52" s="10">
        <f t="shared" si="13"/>
        <v>12580</v>
      </c>
      <c r="AF52" s="10">
        <f t="shared" si="13"/>
        <v>13260</v>
      </c>
      <c r="AG52" s="10">
        <f t="shared" si="13"/>
        <v>13430</v>
      </c>
      <c r="AH52" s="10">
        <f t="shared" si="13"/>
        <v>13260</v>
      </c>
      <c r="AI52" s="10">
        <f t="shared" si="13"/>
        <v>11900</v>
      </c>
      <c r="AJ52" s="10">
        <f t="shared" ref="AG52:AL67" si="16">AJ13-$G$38*AJ13+$G$40*($G$38*AJ13)</f>
        <v>12665</v>
      </c>
      <c r="AK52" s="10">
        <f t="shared" si="16"/>
        <v>0</v>
      </c>
      <c r="AL52" s="10">
        <f t="shared" si="16"/>
        <v>0</v>
      </c>
      <c r="AM52" s="10">
        <f t="shared" si="14"/>
        <v>13685</v>
      </c>
      <c r="AN52" s="10">
        <f t="shared" si="15"/>
        <v>0</v>
      </c>
    </row>
    <row r="53" spans="1:40">
      <c r="A53" s="12" t="s">
        <v>16</v>
      </c>
      <c r="B53" s="10">
        <f t="shared" ref="B53:AF61" si="17">B14-$G$38*B14+$G$40*($G$38*B14)</f>
        <v>0</v>
      </c>
      <c r="C53" s="10">
        <f t="shared" si="17"/>
        <v>0</v>
      </c>
      <c r="D53" s="10">
        <f t="shared" si="17"/>
        <v>0</v>
      </c>
      <c r="E53" s="10">
        <f t="shared" si="17"/>
        <v>0</v>
      </c>
      <c r="F53" s="10">
        <f t="shared" si="17"/>
        <v>16150</v>
      </c>
      <c r="G53" s="10">
        <f t="shared" si="17"/>
        <v>15725</v>
      </c>
      <c r="H53" s="10">
        <f t="shared" si="17"/>
        <v>13175</v>
      </c>
      <c r="I53" s="10">
        <f t="shared" si="17"/>
        <v>12410</v>
      </c>
      <c r="J53" s="10">
        <f t="shared" si="17"/>
        <v>12240</v>
      </c>
      <c r="K53" s="10">
        <f t="shared" si="17"/>
        <v>16405</v>
      </c>
      <c r="L53" s="10">
        <f t="shared" si="17"/>
        <v>15725</v>
      </c>
      <c r="M53" s="10">
        <f t="shared" si="17"/>
        <v>15810</v>
      </c>
      <c r="N53" s="10">
        <f t="shared" si="17"/>
        <v>15385</v>
      </c>
      <c r="O53" s="10">
        <f t="shared" si="17"/>
        <v>12495</v>
      </c>
      <c r="P53" s="10">
        <f t="shared" si="17"/>
        <v>12410</v>
      </c>
      <c r="Q53" s="10">
        <f t="shared" si="17"/>
        <v>16575</v>
      </c>
      <c r="R53" s="10">
        <f t="shared" si="17"/>
        <v>16575</v>
      </c>
      <c r="S53" s="10">
        <f t="shared" si="17"/>
        <v>15895</v>
      </c>
      <c r="T53" s="10">
        <f t="shared" si="17"/>
        <v>15895</v>
      </c>
      <c r="U53" s="10">
        <f t="shared" si="17"/>
        <v>16490</v>
      </c>
      <c r="V53" s="10">
        <f t="shared" si="17"/>
        <v>13260</v>
      </c>
      <c r="W53" s="10">
        <f t="shared" si="17"/>
        <v>12155</v>
      </c>
      <c r="X53" s="10">
        <f t="shared" si="17"/>
        <v>15980</v>
      </c>
      <c r="Y53" s="10">
        <f t="shared" si="17"/>
        <v>16405</v>
      </c>
      <c r="Z53" s="10">
        <f t="shared" si="17"/>
        <v>16150</v>
      </c>
      <c r="AA53" s="10">
        <f t="shared" si="17"/>
        <v>16745</v>
      </c>
      <c r="AB53" s="10">
        <f t="shared" si="17"/>
        <v>16575</v>
      </c>
      <c r="AC53" s="10">
        <f t="shared" si="17"/>
        <v>13090.85</v>
      </c>
      <c r="AD53" s="10">
        <f t="shared" si="17"/>
        <v>12410</v>
      </c>
      <c r="AE53" s="10">
        <f t="shared" si="17"/>
        <v>15215</v>
      </c>
      <c r="AF53" s="10">
        <f t="shared" si="17"/>
        <v>15640</v>
      </c>
      <c r="AG53" s="10">
        <f t="shared" si="16"/>
        <v>16490</v>
      </c>
      <c r="AH53" s="10">
        <f t="shared" si="16"/>
        <v>16235</v>
      </c>
      <c r="AI53" s="10">
        <f t="shared" si="16"/>
        <v>13090</v>
      </c>
      <c r="AJ53" s="10">
        <f t="shared" si="16"/>
        <v>13855</v>
      </c>
      <c r="AK53" s="10">
        <f t="shared" si="16"/>
        <v>0</v>
      </c>
      <c r="AL53" s="10">
        <f t="shared" si="16"/>
        <v>0</v>
      </c>
      <c r="AM53" s="10">
        <f t="shared" si="14"/>
        <v>16745</v>
      </c>
      <c r="AN53" s="10">
        <f t="shared" si="15"/>
        <v>0</v>
      </c>
    </row>
    <row r="54" spans="1:40">
      <c r="A54" s="12" t="s">
        <v>17</v>
      </c>
      <c r="B54" s="10">
        <f t="shared" si="17"/>
        <v>0</v>
      </c>
      <c r="C54" s="10">
        <f t="shared" si="17"/>
        <v>0</v>
      </c>
      <c r="D54" s="10">
        <f t="shared" si="17"/>
        <v>0</v>
      </c>
      <c r="E54" s="10">
        <f t="shared" si="17"/>
        <v>0</v>
      </c>
      <c r="F54" s="10">
        <f t="shared" si="17"/>
        <v>19040</v>
      </c>
      <c r="G54" s="10">
        <f t="shared" si="17"/>
        <v>17340</v>
      </c>
      <c r="H54" s="10">
        <f t="shared" si="17"/>
        <v>14280</v>
      </c>
      <c r="I54" s="10">
        <f t="shared" si="17"/>
        <v>13260</v>
      </c>
      <c r="J54" s="10">
        <f t="shared" si="17"/>
        <v>13685</v>
      </c>
      <c r="K54" s="10">
        <f t="shared" si="17"/>
        <v>19890</v>
      </c>
      <c r="L54" s="10">
        <f t="shared" si="17"/>
        <v>19125</v>
      </c>
      <c r="M54" s="10">
        <f t="shared" si="17"/>
        <v>18275</v>
      </c>
      <c r="N54" s="10">
        <f t="shared" si="17"/>
        <v>17340</v>
      </c>
      <c r="O54" s="10">
        <f t="shared" si="17"/>
        <v>14280</v>
      </c>
      <c r="P54" s="10">
        <f t="shared" si="17"/>
        <v>13515</v>
      </c>
      <c r="Q54" s="10">
        <f t="shared" si="17"/>
        <v>18530</v>
      </c>
      <c r="R54" s="10">
        <f t="shared" si="17"/>
        <v>20060</v>
      </c>
      <c r="S54" s="10">
        <f t="shared" si="17"/>
        <v>18700</v>
      </c>
      <c r="T54" s="10">
        <f t="shared" si="17"/>
        <v>18190</v>
      </c>
      <c r="U54" s="10">
        <f t="shared" si="17"/>
        <v>19720</v>
      </c>
      <c r="V54" s="10">
        <f t="shared" si="17"/>
        <v>15980</v>
      </c>
      <c r="W54" s="10">
        <f t="shared" si="17"/>
        <v>12835</v>
      </c>
      <c r="X54" s="10">
        <f t="shared" si="17"/>
        <v>19295</v>
      </c>
      <c r="Y54" s="10">
        <f t="shared" si="17"/>
        <v>20570</v>
      </c>
      <c r="Z54" s="10">
        <f t="shared" si="17"/>
        <v>19975</v>
      </c>
      <c r="AA54" s="10">
        <f t="shared" si="17"/>
        <v>19040</v>
      </c>
      <c r="AB54" s="10">
        <f t="shared" si="17"/>
        <v>18870</v>
      </c>
      <c r="AC54" s="10">
        <f t="shared" si="17"/>
        <v>14705</v>
      </c>
      <c r="AD54" s="10">
        <f t="shared" si="17"/>
        <v>13090</v>
      </c>
      <c r="AE54" s="10">
        <f t="shared" si="17"/>
        <v>18870</v>
      </c>
      <c r="AF54" s="10">
        <f t="shared" si="17"/>
        <v>9520</v>
      </c>
      <c r="AG54" s="10">
        <f t="shared" si="16"/>
        <v>19380</v>
      </c>
      <c r="AH54" s="10">
        <f t="shared" si="16"/>
        <v>19465</v>
      </c>
      <c r="AI54" s="10">
        <f t="shared" si="16"/>
        <v>14790</v>
      </c>
      <c r="AJ54" s="10">
        <f t="shared" si="16"/>
        <v>16235</v>
      </c>
      <c r="AK54" s="10">
        <f t="shared" si="16"/>
        <v>0</v>
      </c>
      <c r="AL54" s="10">
        <f t="shared" si="16"/>
        <v>0</v>
      </c>
      <c r="AM54" s="10">
        <f t="shared" si="14"/>
        <v>20570</v>
      </c>
      <c r="AN54" s="10">
        <f t="shared" si="15"/>
        <v>0</v>
      </c>
    </row>
    <row r="55" spans="1:40">
      <c r="A55" s="13">
        <v>0.41666666666666669</v>
      </c>
      <c r="B55" s="10">
        <f t="shared" si="17"/>
        <v>0</v>
      </c>
      <c r="C55" s="10">
        <f t="shared" si="17"/>
        <v>0</v>
      </c>
      <c r="D55" s="10">
        <f t="shared" si="17"/>
        <v>0</v>
      </c>
      <c r="E55" s="10">
        <f t="shared" si="17"/>
        <v>0</v>
      </c>
      <c r="F55" s="10">
        <f t="shared" si="17"/>
        <v>19720</v>
      </c>
      <c r="G55" s="10">
        <f t="shared" si="17"/>
        <v>18105</v>
      </c>
      <c r="H55" s="10">
        <f t="shared" si="17"/>
        <v>15300</v>
      </c>
      <c r="I55" s="10">
        <f t="shared" si="17"/>
        <v>13770</v>
      </c>
      <c r="J55" s="10">
        <f t="shared" si="17"/>
        <v>14110</v>
      </c>
      <c r="K55" s="10">
        <f t="shared" si="17"/>
        <v>20230</v>
      </c>
      <c r="L55" s="10">
        <f t="shared" si="17"/>
        <v>19805</v>
      </c>
      <c r="M55" s="10">
        <f t="shared" si="17"/>
        <v>18615</v>
      </c>
      <c r="N55" s="10">
        <f t="shared" si="17"/>
        <v>19210</v>
      </c>
      <c r="O55" s="10">
        <f t="shared" si="17"/>
        <v>15810</v>
      </c>
      <c r="P55" s="10">
        <f t="shared" si="17"/>
        <v>14110</v>
      </c>
      <c r="Q55" s="10">
        <f t="shared" si="17"/>
        <v>19550</v>
      </c>
      <c r="R55" s="10">
        <f t="shared" si="17"/>
        <v>19805</v>
      </c>
      <c r="S55" s="10">
        <f t="shared" si="17"/>
        <v>19125</v>
      </c>
      <c r="T55" s="10">
        <f t="shared" si="17"/>
        <v>19104.600000000002</v>
      </c>
      <c r="U55" s="10">
        <f t="shared" si="17"/>
        <v>20230</v>
      </c>
      <c r="V55" s="10">
        <f t="shared" si="17"/>
        <v>15895</v>
      </c>
      <c r="W55" s="10">
        <f t="shared" si="17"/>
        <v>13345</v>
      </c>
      <c r="X55" s="10">
        <f t="shared" si="17"/>
        <v>17765</v>
      </c>
      <c r="Y55" s="10">
        <f t="shared" si="17"/>
        <v>20060</v>
      </c>
      <c r="Z55" s="10">
        <f t="shared" si="17"/>
        <v>20400</v>
      </c>
      <c r="AA55" s="10">
        <f t="shared" si="17"/>
        <v>19720</v>
      </c>
      <c r="AB55" s="10">
        <f t="shared" si="17"/>
        <v>19550</v>
      </c>
      <c r="AC55" s="10">
        <f t="shared" si="17"/>
        <v>15555</v>
      </c>
      <c r="AD55" s="10">
        <f t="shared" si="17"/>
        <v>13515</v>
      </c>
      <c r="AE55" s="10">
        <f t="shared" si="17"/>
        <v>19125</v>
      </c>
      <c r="AF55" s="10">
        <f t="shared" si="17"/>
        <v>12410</v>
      </c>
      <c r="AG55" s="10">
        <f t="shared" si="16"/>
        <v>20485</v>
      </c>
      <c r="AH55" s="10">
        <f t="shared" si="16"/>
        <v>19975</v>
      </c>
      <c r="AI55" s="10">
        <f t="shared" si="16"/>
        <v>17680</v>
      </c>
      <c r="AJ55" s="10">
        <f t="shared" si="16"/>
        <v>15810</v>
      </c>
      <c r="AK55" s="10">
        <f t="shared" si="16"/>
        <v>0</v>
      </c>
      <c r="AL55" s="10">
        <f t="shared" si="16"/>
        <v>0</v>
      </c>
      <c r="AM55" s="10">
        <f t="shared" si="14"/>
        <v>20485</v>
      </c>
      <c r="AN55" s="10">
        <f t="shared" si="15"/>
        <v>0</v>
      </c>
    </row>
    <row r="56" spans="1:40">
      <c r="A56" s="13" t="s">
        <v>18</v>
      </c>
      <c r="B56" s="10">
        <f t="shared" si="17"/>
        <v>0</v>
      </c>
      <c r="C56" s="10">
        <f t="shared" si="17"/>
        <v>0</v>
      </c>
      <c r="D56" s="10">
        <f t="shared" si="17"/>
        <v>0</v>
      </c>
      <c r="E56" s="10">
        <f t="shared" si="17"/>
        <v>0</v>
      </c>
      <c r="F56" s="10">
        <f t="shared" si="17"/>
        <v>19975</v>
      </c>
      <c r="G56" s="10">
        <f t="shared" si="17"/>
        <v>18700</v>
      </c>
      <c r="H56" s="10">
        <f t="shared" si="17"/>
        <v>15640</v>
      </c>
      <c r="I56" s="10">
        <f t="shared" si="17"/>
        <v>14110</v>
      </c>
      <c r="J56" s="10">
        <f t="shared" si="17"/>
        <v>14790</v>
      </c>
      <c r="K56" s="10">
        <f t="shared" si="17"/>
        <v>20315</v>
      </c>
      <c r="L56" s="10">
        <f t="shared" si="17"/>
        <v>20187.5</v>
      </c>
      <c r="M56" s="10">
        <f t="shared" si="17"/>
        <v>19040</v>
      </c>
      <c r="N56" s="10">
        <f t="shared" si="17"/>
        <v>19635</v>
      </c>
      <c r="O56" s="10">
        <f t="shared" si="17"/>
        <v>15980</v>
      </c>
      <c r="P56" s="10">
        <f t="shared" si="17"/>
        <v>14280</v>
      </c>
      <c r="Q56" s="10">
        <f t="shared" si="17"/>
        <v>19720</v>
      </c>
      <c r="R56" s="10">
        <f t="shared" si="17"/>
        <v>19975</v>
      </c>
      <c r="S56" s="10">
        <f t="shared" si="17"/>
        <v>19720</v>
      </c>
      <c r="T56" s="10">
        <f t="shared" si="17"/>
        <v>19189.600000000002</v>
      </c>
      <c r="U56" s="10">
        <f t="shared" si="17"/>
        <v>20825</v>
      </c>
      <c r="V56" s="10">
        <f t="shared" si="17"/>
        <v>14365</v>
      </c>
      <c r="W56" s="10">
        <f t="shared" si="17"/>
        <v>13430</v>
      </c>
      <c r="X56" s="10">
        <f t="shared" si="17"/>
        <v>18275</v>
      </c>
      <c r="Y56" s="10">
        <f t="shared" si="17"/>
        <v>20400</v>
      </c>
      <c r="Z56" s="10">
        <f t="shared" si="17"/>
        <v>20655</v>
      </c>
      <c r="AA56" s="10">
        <f t="shared" si="17"/>
        <v>19805</v>
      </c>
      <c r="AB56" s="10">
        <f t="shared" si="17"/>
        <v>19720</v>
      </c>
      <c r="AC56" s="10">
        <f t="shared" si="17"/>
        <v>15640</v>
      </c>
      <c r="AD56" s="10">
        <f t="shared" si="17"/>
        <v>14110</v>
      </c>
      <c r="AE56" s="10">
        <f t="shared" si="17"/>
        <v>19380</v>
      </c>
      <c r="AF56" s="10">
        <f t="shared" si="17"/>
        <v>19295</v>
      </c>
      <c r="AG56" s="10">
        <f t="shared" si="16"/>
        <v>20400</v>
      </c>
      <c r="AH56" s="10">
        <f t="shared" si="16"/>
        <v>19635</v>
      </c>
      <c r="AI56" s="10">
        <f t="shared" si="16"/>
        <v>17935</v>
      </c>
      <c r="AJ56" s="10">
        <f t="shared" si="16"/>
        <v>15895</v>
      </c>
      <c r="AK56" s="10">
        <f t="shared" si="16"/>
        <v>0</v>
      </c>
      <c r="AL56" s="10">
        <f t="shared" si="16"/>
        <v>0</v>
      </c>
      <c r="AM56" s="10">
        <f t="shared" si="14"/>
        <v>20825</v>
      </c>
      <c r="AN56" s="10">
        <f t="shared" si="15"/>
        <v>0</v>
      </c>
    </row>
    <row r="57" spans="1:40">
      <c r="A57" s="13">
        <v>0.5</v>
      </c>
      <c r="B57" s="10">
        <f t="shared" si="17"/>
        <v>0</v>
      </c>
      <c r="C57" s="10">
        <f t="shared" si="17"/>
        <v>0</v>
      </c>
      <c r="D57" s="10">
        <f t="shared" si="17"/>
        <v>0</v>
      </c>
      <c r="E57" s="10">
        <f t="shared" si="17"/>
        <v>0</v>
      </c>
      <c r="F57" s="10">
        <f t="shared" si="17"/>
        <v>20230</v>
      </c>
      <c r="G57" s="10">
        <f t="shared" si="17"/>
        <v>18785</v>
      </c>
      <c r="H57" s="10">
        <f t="shared" si="17"/>
        <v>16235</v>
      </c>
      <c r="I57" s="10">
        <f t="shared" si="17"/>
        <v>14450</v>
      </c>
      <c r="J57" s="10">
        <f t="shared" si="17"/>
        <v>15130</v>
      </c>
      <c r="K57" s="10">
        <f t="shared" si="17"/>
        <v>20655</v>
      </c>
      <c r="L57" s="10">
        <f t="shared" si="17"/>
        <v>20315</v>
      </c>
      <c r="M57" s="10">
        <f t="shared" si="17"/>
        <v>19550</v>
      </c>
      <c r="N57" s="10">
        <f t="shared" si="17"/>
        <v>20060</v>
      </c>
      <c r="O57" s="10">
        <f t="shared" si="17"/>
        <v>16320</v>
      </c>
      <c r="P57" s="10">
        <f t="shared" si="17"/>
        <v>15555</v>
      </c>
      <c r="Q57" s="10">
        <f t="shared" si="17"/>
        <v>19890</v>
      </c>
      <c r="R57" s="10">
        <f t="shared" si="17"/>
        <v>20825</v>
      </c>
      <c r="S57" s="10">
        <f t="shared" si="17"/>
        <v>19890</v>
      </c>
      <c r="T57" s="10">
        <f t="shared" si="17"/>
        <v>19614.600000000002</v>
      </c>
      <c r="U57" s="10">
        <f t="shared" si="17"/>
        <v>20485</v>
      </c>
      <c r="V57" s="10">
        <f t="shared" si="17"/>
        <v>15640</v>
      </c>
      <c r="W57" s="10">
        <f t="shared" si="17"/>
        <v>13855</v>
      </c>
      <c r="X57" s="10">
        <f t="shared" si="17"/>
        <v>19720</v>
      </c>
      <c r="Y57" s="10">
        <f t="shared" si="17"/>
        <v>20655</v>
      </c>
      <c r="Z57" s="10">
        <f t="shared" si="17"/>
        <v>20230</v>
      </c>
      <c r="AA57" s="10">
        <f t="shared" si="17"/>
        <v>20060</v>
      </c>
      <c r="AB57" s="10">
        <f t="shared" si="17"/>
        <v>19975</v>
      </c>
      <c r="AC57" s="10">
        <f t="shared" si="17"/>
        <v>15895</v>
      </c>
      <c r="AD57" s="10">
        <f t="shared" si="17"/>
        <v>14450</v>
      </c>
      <c r="AE57" s="10">
        <f t="shared" si="17"/>
        <v>19720</v>
      </c>
      <c r="AF57" s="10">
        <f t="shared" si="17"/>
        <v>20315</v>
      </c>
      <c r="AG57" s="10">
        <f t="shared" si="16"/>
        <v>21590</v>
      </c>
      <c r="AH57" s="10">
        <f t="shared" si="16"/>
        <v>20060</v>
      </c>
      <c r="AI57" s="10">
        <f t="shared" si="16"/>
        <v>18615</v>
      </c>
      <c r="AJ57" s="10">
        <f t="shared" si="16"/>
        <v>16235</v>
      </c>
      <c r="AK57" s="10">
        <f t="shared" si="16"/>
        <v>0</v>
      </c>
      <c r="AL57" s="10">
        <f t="shared" si="16"/>
        <v>0</v>
      </c>
      <c r="AM57" s="10">
        <f t="shared" si="14"/>
        <v>21590</v>
      </c>
      <c r="AN57" s="10">
        <f t="shared" si="15"/>
        <v>0</v>
      </c>
    </row>
    <row r="58" spans="1:40">
      <c r="A58" s="13" t="s">
        <v>19</v>
      </c>
      <c r="B58" s="10">
        <f t="shared" si="17"/>
        <v>0</v>
      </c>
      <c r="C58" s="10">
        <f t="shared" si="17"/>
        <v>0</v>
      </c>
      <c r="D58" s="10">
        <f t="shared" si="17"/>
        <v>0</v>
      </c>
      <c r="E58" s="10">
        <f t="shared" si="17"/>
        <v>0</v>
      </c>
      <c r="F58" s="10">
        <f t="shared" si="17"/>
        <v>19125</v>
      </c>
      <c r="G58" s="10">
        <f t="shared" si="17"/>
        <v>18700</v>
      </c>
      <c r="H58" s="10">
        <f t="shared" si="17"/>
        <v>15810</v>
      </c>
      <c r="I58" s="10">
        <f t="shared" si="17"/>
        <v>13600</v>
      </c>
      <c r="J58" s="10">
        <f t="shared" si="17"/>
        <v>15300</v>
      </c>
      <c r="K58" s="10">
        <f t="shared" si="17"/>
        <v>20145</v>
      </c>
      <c r="L58" s="10">
        <f t="shared" si="17"/>
        <v>19805</v>
      </c>
      <c r="M58" s="10">
        <f t="shared" si="17"/>
        <v>10880</v>
      </c>
      <c r="N58" s="10">
        <f t="shared" si="17"/>
        <v>19465</v>
      </c>
      <c r="O58" s="10">
        <f t="shared" si="17"/>
        <v>16660</v>
      </c>
      <c r="P58" s="10">
        <f t="shared" si="17"/>
        <v>14790</v>
      </c>
      <c r="Q58" s="10">
        <f t="shared" si="17"/>
        <v>19380</v>
      </c>
      <c r="R58" s="10">
        <f t="shared" si="17"/>
        <v>19805</v>
      </c>
      <c r="S58" s="10">
        <f t="shared" si="17"/>
        <v>19210</v>
      </c>
      <c r="T58" s="10">
        <f t="shared" si="17"/>
        <v>18339.600000000002</v>
      </c>
      <c r="U58" s="10">
        <f t="shared" si="17"/>
        <v>20570</v>
      </c>
      <c r="V58" s="10">
        <f t="shared" si="17"/>
        <v>15555</v>
      </c>
      <c r="W58" s="10">
        <f t="shared" si="17"/>
        <v>14535</v>
      </c>
      <c r="X58" s="10">
        <f t="shared" si="17"/>
        <v>18360</v>
      </c>
      <c r="Y58" s="10">
        <f t="shared" si="17"/>
        <v>20400</v>
      </c>
      <c r="Z58" s="10">
        <f t="shared" si="17"/>
        <v>19550</v>
      </c>
      <c r="AA58" s="10">
        <f t="shared" si="17"/>
        <v>20655</v>
      </c>
      <c r="AB58" s="10">
        <f t="shared" si="17"/>
        <v>19040</v>
      </c>
      <c r="AC58" s="10">
        <f t="shared" si="17"/>
        <v>15895</v>
      </c>
      <c r="AD58" s="10">
        <f t="shared" si="17"/>
        <v>14705</v>
      </c>
      <c r="AE58" s="10">
        <f t="shared" si="17"/>
        <v>19380</v>
      </c>
      <c r="AF58" s="10">
        <f t="shared" si="17"/>
        <v>19975</v>
      </c>
      <c r="AG58" s="10">
        <f t="shared" si="16"/>
        <v>19890</v>
      </c>
      <c r="AH58" s="10">
        <f t="shared" si="16"/>
        <v>19465</v>
      </c>
      <c r="AI58" s="10">
        <f t="shared" si="16"/>
        <v>19040</v>
      </c>
      <c r="AJ58" s="10">
        <f t="shared" si="16"/>
        <v>15300</v>
      </c>
      <c r="AK58" s="10">
        <f t="shared" si="16"/>
        <v>0</v>
      </c>
      <c r="AL58" s="10">
        <f t="shared" si="16"/>
        <v>0</v>
      </c>
      <c r="AM58" s="10">
        <f t="shared" si="14"/>
        <v>20655</v>
      </c>
      <c r="AN58" s="10">
        <f t="shared" si="15"/>
        <v>0</v>
      </c>
    </row>
    <row r="59" spans="1:40">
      <c r="A59" s="13">
        <v>0.58333333333333337</v>
      </c>
      <c r="B59" s="10">
        <f t="shared" si="17"/>
        <v>0</v>
      </c>
      <c r="C59" s="10">
        <f t="shared" si="17"/>
        <v>0</v>
      </c>
      <c r="D59" s="10">
        <f t="shared" si="17"/>
        <v>0</v>
      </c>
      <c r="E59" s="10">
        <f t="shared" si="17"/>
        <v>0</v>
      </c>
      <c r="F59" s="10">
        <f t="shared" si="17"/>
        <v>17085</v>
      </c>
      <c r="G59" s="10">
        <f t="shared" si="17"/>
        <v>18190</v>
      </c>
      <c r="H59" s="10">
        <f t="shared" si="17"/>
        <v>15385</v>
      </c>
      <c r="I59" s="10">
        <f t="shared" si="17"/>
        <v>14110</v>
      </c>
      <c r="J59" s="10">
        <f t="shared" si="17"/>
        <v>15215</v>
      </c>
      <c r="K59" s="10">
        <f t="shared" si="17"/>
        <v>19975</v>
      </c>
      <c r="L59" s="10">
        <f t="shared" si="17"/>
        <v>19337.5</v>
      </c>
      <c r="M59" s="10">
        <f t="shared" si="17"/>
        <v>12580</v>
      </c>
      <c r="N59" s="10">
        <f t="shared" si="17"/>
        <v>19210</v>
      </c>
      <c r="O59" s="10">
        <f t="shared" si="17"/>
        <v>16235</v>
      </c>
      <c r="P59" s="10">
        <f t="shared" si="17"/>
        <v>14705</v>
      </c>
      <c r="Q59" s="10">
        <f t="shared" si="17"/>
        <v>19040</v>
      </c>
      <c r="R59" s="10">
        <f t="shared" si="17"/>
        <v>20060</v>
      </c>
      <c r="S59" s="10">
        <f t="shared" si="17"/>
        <v>18955</v>
      </c>
      <c r="T59" s="10">
        <f t="shared" si="17"/>
        <v>19189.600000000002</v>
      </c>
      <c r="U59" s="10">
        <f t="shared" si="17"/>
        <v>18870</v>
      </c>
      <c r="V59" s="10">
        <f t="shared" si="17"/>
        <v>14960</v>
      </c>
      <c r="W59" s="10">
        <f t="shared" si="17"/>
        <v>14280</v>
      </c>
      <c r="X59" s="10">
        <f t="shared" si="17"/>
        <v>19040</v>
      </c>
      <c r="Y59" s="10">
        <f t="shared" si="17"/>
        <v>19720</v>
      </c>
      <c r="Z59" s="10">
        <f t="shared" si="17"/>
        <v>19210</v>
      </c>
      <c r="AA59" s="10">
        <f t="shared" si="17"/>
        <v>16915</v>
      </c>
      <c r="AB59" s="10">
        <f t="shared" si="17"/>
        <v>18785</v>
      </c>
      <c r="AC59" s="10">
        <f t="shared" si="17"/>
        <v>15980</v>
      </c>
      <c r="AD59" s="10">
        <f t="shared" si="17"/>
        <v>14450</v>
      </c>
      <c r="AE59" s="10">
        <f t="shared" si="17"/>
        <v>18955</v>
      </c>
      <c r="AF59" s="10">
        <f t="shared" si="17"/>
        <v>19720</v>
      </c>
      <c r="AG59" s="10">
        <f t="shared" si="16"/>
        <v>18955</v>
      </c>
      <c r="AH59" s="10">
        <f t="shared" si="16"/>
        <v>19210</v>
      </c>
      <c r="AI59" s="10">
        <f t="shared" si="16"/>
        <v>18870</v>
      </c>
      <c r="AJ59" s="10">
        <f t="shared" si="16"/>
        <v>14790</v>
      </c>
      <c r="AK59" s="10">
        <f t="shared" si="16"/>
        <v>0</v>
      </c>
      <c r="AL59" s="10">
        <f t="shared" si="16"/>
        <v>0</v>
      </c>
      <c r="AM59" s="10">
        <f t="shared" si="14"/>
        <v>20060</v>
      </c>
      <c r="AN59" s="10">
        <f t="shared" si="15"/>
        <v>0</v>
      </c>
    </row>
    <row r="60" spans="1:40">
      <c r="A60" s="13" t="s">
        <v>20</v>
      </c>
      <c r="B60" s="10">
        <f t="shared" si="17"/>
        <v>0</v>
      </c>
      <c r="C60" s="10">
        <f t="shared" si="17"/>
        <v>0</v>
      </c>
      <c r="D60" s="10">
        <f t="shared" si="17"/>
        <v>0</v>
      </c>
      <c r="E60" s="10">
        <f t="shared" si="17"/>
        <v>0</v>
      </c>
      <c r="F60" s="10">
        <f t="shared" si="17"/>
        <v>20230</v>
      </c>
      <c r="G60" s="10">
        <f t="shared" si="17"/>
        <v>18530</v>
      </c>
      <c r="H60" s="10">
        <f t="shared" si="17"/>
        <v>15215</v>
      </c>
      <c r="I60" s="10">
        <f t="shared" si="17"/>
        <v>14025</v>
      </c>
      <c r="J60" s="10">
        <f t="shared" si="17"/>
        <v>14875</v>
      </c>
      <c r="K60" s="10">
        <f t="shared" si="17"/>
        <v>20442.5</v>
      </c>
      <c r="L60" s="10">
        <f t="shared" si="17"/>
        <v>19975</v>
      </c>
      <c r="M60" s="10">
        <f t="shared" si="17"/>
        <v>14195</v>
      </c>
      <c r="N60" s="10">
        <f t="shared" si="17"/>
        <v>19380</v>
      </c>
      <c r="O60" s="10">
        <f t="shared" si="17"/>
        <v>16065</v>
      </c>
      <c r="P60" s="10">
        <f t="shared" si="17"/>
        <v>14110</v>
      </c>
      <c r="Q60" s="10">
        <f t="shared" si="17"/>
        <v>19295</v>
      </c>
      <c r="R60" s="10">
        <f t="shared" si="17"/>
        <v>20230</v>
      </c>
      <c r="S60" s="10">
        <f t="shared" si="17"/>
        <v>19720</v>
      </c>
      <c r="T60" s="10">
        <f t="shared" si="17"/>
        <v>18849.600000000002</v>
      </c>
      <c r="U60" s="10">
        <f t="shared" si="17"/>
        <v>19890</v>
      </c>
      <c r="V60" s="10">
        <f t="shared" si="17"/>
        <v>14705</v>
      </c>
      <c r="W60" s="10">
        <f t="shared" si="17"/>
        <v>14110</v>
      </c>
      <c r="X60" s="10">
        <f t="shared" si="17"/>
        <v>19805</v>
      </c>
      <c r="Y60" s="10">
        <f t="shared" si="17"/>
        <v>20400</v>
      </c>
      <c r="Z60" s="10">
        <f t="shared" si="17"/>
        <v>19720</v>
      </c>
      <c r="AA60" s="10">
        <f t="shared" si="17"/>
        <v>17595</v>
      </c>
      <c r="AB60" s="10">
        <f t="shared" si="17"/>
        <v>19380</v>
      </c>
      <c r="AC60" s="10">
        <f t="shared" si="17"/>
        <v>15470</v>
      </c>
      <c r="AD60" s="10">
        <f t="shared" si="17"/>
        <v>14025</v>
      </c>
      <c r="AE60" s="10">
        <f t="shared" si="17"/>
        <v>19125</v>
      </c>
      <c r="AF60" s="10">
        <f t="shared" si="17"/>
        <v>20315</v>
      </c>
      <c r="AG60" s="10">
        <f t="shared" si="16"/>
        <v>18530</v>
      </c>
      <c r="AH60" s="10">
        <f t="shared" si="16"/>
        <v>19805</v>
      </c>
      <c r="AI60" s="10">
        <f t="shared" si="16"/>
        <v>19720</v>
      </c>
      <c r="AJ60" s="10">
        <f t="shared" si="16"/>
        <v>14280</v>
      </c>
      <c r="AK60" s="10">
        <f t="shared" si="16"/>
        <v>0</v>
      </c>
      <c r="AL60" s="10">
        <f t="shared" si="16"/>
        <v>0</v>
      </c>
      <c r="AM60" s="10">
        <f t="shared" si="14"/>
        <v>20442.5</v>
      </c>
      <c r="AN60" s="10">
        <f t="shared" si="15"/>
        <v>0</v>
      </c>
    </row>
    <row r="61" spans="1:40">
      <c r="A61" s="12" t="s">
        <v>21</v>
      </c>
      <c r="B61" s="10">
        <f t="shared" si="17"/>
        <v>0</v>
      </c>
      <c r="C61" s="10">
        <f t="shared" si="17"/>
        <v>0</v>
      </c>
      <c r="D61" s="10">
        <f t="shared" si="17"/>
        <v>0</v>
      </c>
      <c r="E61" s="10">
        <f t="shared" si="17"/>
        <v>0</v>
      </c>
      <c r="F61" s="10">
        <f t="shared" si="17"/>
        <v>20570</v>
      </c>
      <c r="G61" s="10">
        <f t="shared" si="17"/>
        <v>18360</v>
      </c>
      <c r="H61" s="10">
        <f t="shared" si="17"/>
        <v>14875</v>
      </c>
      <c r="I61" s="10">
        <f t="shared" ref="B61:AL69" si="18">I22-$G$38*I22+$G$40*($G$38*I22)</f>
        <v>14025</v>
      </c>
      <c r="J61" s="10">
        <f t="shared" si="18"/>
        <v>14535</v>
      </c>
      <c r="K61" s="10">
        <f t="shared" si="18"/>
        <v>20655</v>
      </c>
      <c r="L61" s="10">
        <f t="shared" si="18"/>
        <v>20655</v>
      </c>
      <c r="M61" s="10">
        <f t="shared" si="18"/>
        <v>17255</v>
      </c>
      <c r="N61" s="10">
        <f t="shared" si="18"/>
        <v>19125</v>
      </c>
      <c r="O61" s="10">
        <f t="shared" si="18"/>
        <v>15640</v>
      </c>
      <c r="P61" s="10">
        <f t="shared" si="18"/>
        <v>13770</v>
      </c>
      <c r="Q61" s="10">
        <f t="shared" si="18"/>
        <v>18700</v>
      </c>
      <c r="R61" s="10">
        <f t="shared" si="18"/>
        <v>19890</v>
      </c>
      <c r="S61" s="10">
        <f t="shared" si="18"/>
        <v>19635</v>
      </c>
      <c r="T61" s="10">
        <f t="shared" si="18"/>
        <v>18790.95</v>
      </c>
      <c r="U61" s="10">
        <f t="shared" si="18"/>
        <v>19125</v>
      </c>
      <c r="V61" s="10">
        <f t="shared" si="18"/>
        <v>14195</v>
      </c>
      <c r="W61" s="10">
        <f t="shared" si="18"/>
        <v>13685</v>
      </c>
      <c r="X61" s="10">
        <f t="shared" si="18"/>
        <v>19125</v>
      </c>
      <c r="Y61" s="10">
        <f t="shared" si="18"/>
        <v>20060</v>
      </c>
      <c r="Z61" s="10">
        <f t="shared" si="18"/>
        <v>19380</v>
      </c>
      <c r="AA61" s="10">
        <f t="shared" si="18"/>
        <v>17595</v>
      </c>
      <c r="AB61" s="10">
        <f t="shared" si="18"/>
        <v>19295</v>
      </c>
      <c r="AC61" s="10">
        <f t="shared" si="18"/>
        <v>15300</v>
      </c>
      <c r="AD61" s="10">
        <f t="shared" si="18"/>
        <v>13600</v>
      </c>
      <c r="AE61" s="10">
        <f t="shared" si="18"/>
        <v>18955</v>
      </c>
      <c r="AF61" s="10">
        <f t="shared" si="18"/>
        <v>16150</v>
      </c>
      <c r="AG61" s="10">
        <f t="shared" si="16"/>
        <v>19040</v>
      </c>
      <c r="AH61" s="10">
        <f t="shared" si="16"/>
        <v>18275</v>
      </c>
      <c r="AI61" s="10">
        <f t="shared" si="16"/>
        <v>19635</v>
      </c>
      <c r="AJ61" s="10">
        <f t="shared" si="16"/>
        <v>13940</v>
      </c>
      <c r="AK61" s="10">
        <f t="shared" si="16"/>
        <v>0</v>
      </c>
      <c r="AL61" s="10">
        <f t="shared" si="16"/>
        <v>0</v>
      </c>
      <c r="AM61" s="10">
        <f t="shared" si="14"/>
        <v>20655</v>
      </c>
      <c r="AN61" s="10">
        <f t="shared" si="15"/>
        <v>0</v>
      </c>
    </row>
    <row r="62" spans="1:40">
      <c r="A62" s="12" t="s">
        <v>22</v>
      </c>
      <c r="B62" s="10">
        <f t="shared" si="18"/>
        <v>0</v>
      </c>
      <c r="C62" s="10">
        <f t="shared" si="18"/>
        <v>0</v>
      </c>
      <c r="D62" s="10">
        <f t="shared" si="18"/>
        <v>0</v>
      </c>
      <c r="E62" s="10">
        <f t="shared" si="18"/>
        <v>0</v>
      </c>
      <c r="F62" s="10">
        <f t="shared" si="18"/>
        <v>19720</v>
      </c>
      <c r="G62" s="10">
        <f t="shared" si="18"/>
        <v>18870</v>
      </c>
      <c r="H62" s="10">
        <f t="shared" si="18"/>
        <v>14620</v>
      </c>
      <c r="I62" s="10">
        <f t="shared" si="18"/>
        <v>13685</v>
      </c>
      <c r="J62" s="10">
        <f t="shared" si="18"/>
        <v>14450</v>
      </c>
      <c r="K62" s="10">
        <f t="shared" si="18"/>
        <v>19125</v>
      </c>
      <c r="L62" s="10">
        <f t="shared" si="18"/>
        <v>18360</v>
      </c>
      <c r="M62" s="10">
        <f t="shared" si="18"/>
        <v>16745</v>
      </c>
      <c r="N62" s="10">
        <f t="shared" si="18"/>
        <v>17935</v>
      </c>
      <c r="O62" s="10">
        <f t="shared" si="18"/>
        <v>14875</v>
      </c>
      <c r="P62" s="10">
        <f t="shared" si="18"/>
        <v>13345</v>
      </c>
      <c r="Q62" s="10">
        <f t="shared" si="18"/>
        <v>17510</v>
      </c>
      <c r="R62" s="10">
        <f t="shared" si="18"/>
        <v>18530</v>
      </c>
      <c r="S62" s="10">
        <f t="shared" si="18"/>
        <v>18360</v>
      </c>
      <c r="T62" s="10">
        <f t="shared" si="18"/>
        <v>17637.5</v>
      </c>
      <c r="U62" s="10">
        <f t="shared" si="18"/>
        <v>17765</v>
      </c>
      <c r="V62" s="10">
        <f t="shared" si="18"/>
        <v>14110</v>
      </c>
      <c r="W62" s="10">
        <f t="shared" si="18"/>
        <v>13685</v>
      </c>
      <c r="X62" s="10">
        <f t="shared" si="18"/>
        <v>16405</v>
      </c>
      <c r="Y62" s="10">
        <f t="shared" si="18"/>
        <v>18955</v>
      </c>
      <c r="Z62" s="10">
        <f t="shared" si="18"/>
        <v>18105</v>
      </c>
      <c r="AA62" s="10">
        <f t="shared" si="18"/>
        <v>17595</v>
      </c>
      <c r="AB62" s="10">
        <f t="shared" si="18"/>
        <v>18105</v>
      </c>
      <c r="AC62" s="10">
        <f t="shared" si="18"/>
        <v>14875</v>
      </c>
      <c r="AD62" s="10">
        <f t="shared" si="18"/>
        <v>13515</v>
      </c>
      <c r="AE62" s="10">
        <f t="shared" si="18"/>
        <v>19550</v>
      </c>
      <c r="AF62" s="10">
        <f t="shared" si="18"/>
        <v>16915</v>
      </c>
      <c r="AG62" s="10">
        <f t="shared" si="16"/>
        <v>19210</v>
      </c>
      <c r="AH62" s="10">
        <f t="shared" si="16"/>
        <v>19380</v>
      </c>
      <c r="AI62" s="10">
        <f t="shared" si="16"/>
        <v>18700</v>
      </c>
      <c r="AJ62" s="10">
        <f t="shared" si="16"/>
        <v>14960</v>
      </c>
      <c r="AK62" s="10">
        <f t="shared" si="16"/>
        <v>0</v>
      </c>
      <c r="AL62" s="10">
        <f t="shared" si="16"/>
        <v>0</v>
      </c>
      <c r="AM62" s="10">
        <f t="shared" si="14"/>
        <v>19720</v>
      </c>
      <c r="AN62" s="10">
        <f t="shared" si="15"/>
        <v>0</v>
      </c>
    </row>
    <row r="63" spans="1:40">
      <c r="A63" s="12" t="s">
        <v>23</v>
      </c>
      <c r="B63" s="10">
        <f t="shared" si="18"/>
        <v>0</v>
      </c>
      <c r="C63" s="10">
        <f t="shared" si="18"/>
        <v>0</v>
      </c>
      <c r="D63" s="10">
        <f t="shared" si="18"/>
        <v>0</v>
      </c>
      <c r="E63" s="10">
        <f t="shared" si="18"/>
        <v>0</v>
      </c>
      <c r="F63" s="10">
        <f t="shared" si="18"/>
        <v>17680</v>
      </c>
      <c r="G63" s="10">
        <f t="shared" si="18"/>
        <v>17680</v>
      </c>
      <c r="H63" s="10">
        <f t="shared" si="18"/>
        <v>14450</v>
      </c>
      <c r="I63" s="10">
        <f t="shared" si="18"/>
        <v>13685</v>
      </c>
      <c r="J63" s="10">
        <f t="shared" si="18"/>
        <v>14280</v>
      </c>
      <c r="K63" s="10">
        <f t="shared" si="18"/>
        <v>17850</v>
      </c>
      <c r="L63" s="10">
        <f t="shared" si="18"/>
        <v>17340</v>
      </c>
      <c r="M63" s="10">
        <f t="shared" si="18"/>
        <v>16065</v>
      </c>
      <c r="N63" s="10">
        <f t="shared" si="18"/>
        <v>17255</v>
      </c>
      <c r="O63" s="10">
        <f t="shared" si="18"/>
        <v>14535</v>
      </c>
      <c r="P63" s="10">
        <f t="shared" si="18"/>
        <v>13005</v>
      </c>
      <c r="Q63" s="10">
        <f t="shared" si="18"/>
        <v>17935</v>
      </c>
      <c r="R63" s="10">
        <f t="shared" si="18"/>
        <v>18105</v>
      </c>
      <c r="S63" s="10">
        <f t="shared" si="18"/>
        <v>17085</v>
      </c>
      <c r="T63" s="10">
        <f t="shared" si="18"/>
        <v>17807.5</v>
      </c>
      <c r="U63" s="10">
        <f t="shared" si="18"/>
        <v>18700</v>
      </c>
      <c r="V63" s="10">
        <f t="shared" si="18"/>
        <v>14535</v>
      </c>
      <c r="W63" s="10">
        <f t="shared" si="18"/>
        <v>13770</v>
      </c>
      <c r="X63" s="10">
        <f t="shared" si="18"/>
        <v>17085</v>
      </c>
      <c r="Y63" s="10">
        <f t="shared" si="18"/>
        <v>17850</v>
      </c>
      <c r="Z63" s="10">
        <f t="shared" si="18"/>
        <v>17085</v>
      </c>
      <c r="AA63" s="10">
        <f t="shared" si="18"/>
        <v>17255</v>
      </c>
      <c r="AB63" s="10">
        <f t="shared" si="18"/>
        <v>17000</v>
      </c>
      <c r="AC63" s="10">
        <f t="shared" si="18"/>
        <v>14790</v>
      </c>
      <c r="AD63" s="10">
        <f t="shared" si="18"/>
        <v>13430</v>
      </c>
      <c r="AE63" s="10">
        <f t="shared" si="18"/>
        <v>18445</v>
      </c>
      <c r="AF63" s="10">
        <f t="shared" si="18"/>
        <v>17935</v>
      </c>
      <c r="AG63" s="10">
        <f t="shared" si="16"/>
        <v>18785</v>
      </c>
      <c r="AH63" s="10">
        <f t="shared" si="16"/>
        <v>17170</v>
      </c>
      <c r="AI63" s="10">
        <f t="shared" si="16"/>
        <v>17680</v>
      </c>
      <c r="AJ63" s="10">
        <f t="shared" si="16"/>
        <v>14620</v>
      </c>
      <c r="AK63" s="10">
        <f t="shared" si="16"/>
        <v>0</v>
      </c>
      <c r="AL63" s="10">
        <f t="shared" si="16"/>
        <v>0</v>
      </c>
      <c r="AM63" s="10">
        <f t="shared" si="14"/>
        <v>18785</v>
      </c>
      <c r="AN63" s="10">
        <f t="shared" si="15"/>
        <v>0</v>
      </c>
    </row>
    <row r="64" spans="1:40">
      <c r="A64" s="9" t="s">
        <v>24</v>
      </c>
      <c r="B64" s="10">
        <f t="shared" si="18"/>
        <v>0</v>
      </c>
      <c r="C64" s="10">
        <f t="shared" si="18"/>
        <v>0</v>
      </c>
      <c r="D64" s="10">
        <f t="shared" si="18"/>
        <v>0</v>
      </c>
      <c r="E64" s="10">
        <f t="shared" si="18"/>
        <v>0</v>
      </c>
      <c r="F64" s="10">
        <f t="shared" si="18"/>
        <v>17170</v>
      </c>
      <c r="G64" s="10">
        <f t="shared" si="18"/>
        <v>17255</v>
      </c>
      <c r="H64" s="10">
        <f t="shared" si="18"/>
        <v>15810</v>
      </c>
      <c r="I64" s="10">
        <f t="shared" si="18"/>
        <v>14195</v>
      </c>
      <c r="J64" s="10">
        <f t="shared" si="18"/>
        <v>14960</v>
      </c>
      <c r="K64" s="10">
        <f t="shared" si="18"/>
        <v>17340</v>
      </c>
      <c r="L64" s="10">
        <f t="shared" si="18"/>
        <v>17085</v>
      </c>
      <c r="M64" s="10">
        <f t="shared" si="18"/>
        <v>17510</v>
      </c>
      <c r="N64" s="10">
        <f t="shared" si="18"/>
        <v>17595</v>
      </c>
      <c r="O64" s="10">
        <f t="shared" si="18"/>
        <v>15895</v>
      </c>
      <c r="P64" s="10">
        <f t="shared" si="18"/>
        <v>14280</v>
      </c>
      <c r="Q64" s="10">
        <f t="shared" si="18"/>
        <v>17510</v>
      </c>
      <c r="R64" s="10">
        <f t="shared" si="18"/>
        <v>17085</v>
      </c>
      <c r="S64" s="10">
        <f t="shared" si="18"/>
        <v>16405</v>
      </c>
      <c r="T64" s="10">
        <f t="shared" si="18"/>
        <v>16787.5</v>
      </c>
      <c r="U64" s="10">
        <f t="shared" si="18"/>
        <v>17510</v>
      </c>
      <c r="V64" s="10">
        <f t="shared" si="18"/>
        <v>14790</v>
      </c>
      <c r="W64" s="10">
        <f t="shared" si="18"/>
        <v>14450</v>
      </c>
      <c r="X64" s="10">
        <f t="shared" si="18"/>
        <v>17765</v>
      </c>
      <c r="Y64" s="10">
        <f t="shared" si="18"/>
        <v>17255</v>
      </c>
      <c r="Z64" s="10">
        <f t="shared" si="18"/>
        <v>16745</v>
      </c>
      <c r="AA64" s="10">
        <f t="shared" si="18"/>
        <v>15725</v>
      </c>
      <c r="AB64" s="10">
        <f t="shared" si="18"/>
        <v>17935</v>
      </c>
      <c r="AC64" s="10">
        <f t="shared" si="18"/>
        <v>14962.55</v>
      </c>
      <c r="AD64" s="10">
        <f t="shared" si="18"/>
        <v>14195</v>
      </c>
      <c r="AE64" s="10">
        <f t="shared" si="18"/>
        <v>17935</v>
      </c>
      <c r="AF64" s="10">
        <f t="shared" si="18"/>
        <v>17340</v>
      </c>
      <c r="AG64" s="10">
        <f t="shared" si="16"/>
        <v>17085</v>
      </c>
      <c r="AH64" s="10">
        <f t="shared" si="16"/>
        <v>16745</v>
      </c>
      <c r="AI64" s="10">
        <f t="shared" si="16"/>
        <v>16745</v>
      </c>
      <c r="AJ64" s="10">
        <f t="shared" si="16"/>
        <v>15215</v>
      </c>
      <c r="AK64" s="10">
        <f t="shared" si="16"/>
        <v>0</v>
      </c>
      <c r="AL64" s="10">
        <f t="shared" si="16"/>
        <v>0</v>
      </c>
      <c r="AM64" s="10">
        <f t="shared" si="14"/>
        <v>17935</v>
      </c>
      <c r="AN64" s="10">
        <f t="shared" si="15"/>
        <v>0</v>
      </c>
    </row>
    <row r="65" spans="1:40">
      <c r="A65" s="15">
        <v>0.83333333333333337</v>
      </c>
      <c r="B65" s="10">
        <f t="shared" si="18"/>
        <v>0</v>
      </c>
      <c r="C65" s="10">
        <f t="shared" si="18"/>
        <v>0</v>
      </c>
      <c r="D65" s="10">
        <f t="shared" si="18"/>
        <v>0</v>
      </c>
      <c r="E65" s="10">
        <f t="shared" si="18"/>
        <v>0</v>
      </c>
      <c r="F65" s="10">
        <f t="shared" si="18"/>
        <v>19550</v>
      </c>
      <c r="G65" s="10">
        <f t="shared" si="18"/>
        <v>19125</v>
      </c>
      <c r="H65" s="10">
        <f t="shared" si="18"/>
        <v>18870</v>
      </c>
      <c r="I65" s="10">
        <f t="shared" si="18"/>
        <v>16915</v>
      </c>
      <c r="J65" s="10">
        <f t="shared" si="18"/>
        <v>18445</v>
      </c>
      <c r="K65" s="10">
        <f t="shared" si="18"/>
        <v>19380</v>
      </c>
      <c r="L65" s="10">
        <f t="shared" si="18"/>
        <v>19380</v>
      </c>
      <c r="M65" s="10">
        <f t="shared" si="18"/>
        <v>19040</v>
      </c>
      <c r="N65" s="10">
        <f t="shared" si="18"/>
        <v>19040</v>
      </c>
      <c r="O65" s="10">
        <f t="shared" si="18"/>
        <v>17935</v>
      </c>
      <c r="P65" s="10">
        <f t="shared" si="18"/>
        <v>16575</v>
      </c>
      <c r="Q65" s="10">
        <f t="shared" si="18"/>
        <v>18615</v>
      </c>
      <c r="R65" s="10">
        <f t="shared" si="18"/>
        <v>19380</v>
      </c>
      <c r="S65" s="10">
        <f t="shared" si="18"/>
        <v>18955</v>
      </c>
      <c r="T65" s="10">
        <f t="shared" si="18"/>
        <v>19167.5</v>
      </c>
      <c r="U65" s="10">
        <f t="shared" si="18"/>
        <v>18700</v>
      </c>
      <c r="V65" s="10">
        <f t="shared" si="18"/>
        <v>17510</v>
      </c>
      <c r="W65" s="10">
        <f t="shared" si="18"/>
        <v>15895</v>
      </c>
      <c r="X65" s="10">
        <f t="shared" si="18"/>
        <v>19125</v>
      </c>
      <c r="Y65" s="10">
        <f t="shared" si="18"/>
        <v>19465</v>
      </c>
      <c r="Z65" s="10">
        <f t="shared" si="18"/>
        <v>20485</v>
      </c>
      <c r="AA65" s="10">
        <f t="shared" si="18"/>
        <v>17850</v>
      </c>
      <c r="AB65" s="10">
        <f t="shared" si="18"/>
        <v>19210</v>
      </c>
      <c r="AC65" s="10">
        <f t="shared" si="18"/>
        <v>17935</v>
      </c>
      <c r="AD65" s="10">
        <f t="shared" si="18"/>
        <v>16830</v>
      </c>
      <c r="AE65" s="10">
        <f t="shared" si="18"/>
        <v>19040</v>
      </c>
      <c r="AF65" s="10">
        <f t="shared" si="18"/>
        <v>19550</v>
      </c>
      <c r="AG65" s="10">
        <f t="shared" si="16"/>
        <v>19380</v>
      </c>
      <c r="AH65" s="10">
        <f t="shared" si="16"/>
        <v>19040</v>
      </c>
      <c r="AI65" s="10">
        <f t="shared" si="16"/>
        <v>18955</v>
      </c>
      <c r="AJ65" s="10">
        <f t="shared" si="16"/>
        <v>18360</v>
      </c>
      <c r="AK65" s="10">
        <f t="shared" si="16"/>
        <v>0</v>
      </c>
      <c r="AL65" s="10">
        <f t="shared" si="16"/>
        <v>0</v>
      </c>
      <c r="AM65" s="10">
        <f t="shared" si="14"/>
        <v>20485</v>
      </c>
      <c r="AN65" s="10">
        <f t="shared" si="15"/>
        <v>0</v>
      </c>
    </row>
    <row r="66" spans="1:40">
      <c r="A66" s="15">
        <v>0.875</v>
      </c>
      <c r="B66" s="10">
        <f t="shared" si="18"/>
        <v>0</v>
      </c>
      <c r="C66" s="10">
        <f t="shared" si="18"/>
        <v>0</v>
      </c>
      <c r="D66" s="10">
        <f t="shared" si="18"/>
        <v>0</v>
      </c>
      <c r="E66" s="10">
        <f t="shared" si="18"/>
        <v>0</v>
      </c>
      <c r="F66" s="10">
        <f t="shared" si="18"/>
        <v>19295</v>
      </c>
      <c r="G66" s="10">
        <f t="shared" si="18"/>
        <v>18785</v>
      </c>
      <c r="H66" s="10">
        <f t="shared" si="18"/>
        <v>17850</v>
      </c>
      <c r="I66" s="10">
        <f t="shared" si="18"/>
        <v>17170</v>
      </c>
      <c r="J66" s="10">
        <f t="shared" si="18"/>
        <v>18020</v>
      </c>
      <c r="K66" s="10">
        <f t="shared" si="18"/>
        <v>19125</v>
      </c>
      <c r="L66" s="10">
        <f t="shared" si="18"/>
        <v>18700</v>
      </c>
      <c r="M66" s="10">
        <f t="shared" si="18"/>
        <v>17255</v>
      </c>
      <c r="N66" s="10">
        <f t="shared" si="18"/>
        <v>18700</v>
      </c>
      <c r="O66" s="10">
        <f t="shared" si="18"/>
        <v>18020</v>
      </c>
      <c r="P66" s="10">
        <f t="shared" si="18"/>
        <v>17680</v>
      </c>
      <c r="Q66" s="10">
        <f t="shared" si="18"/>
        <v>18615</v>
      </c>
      <c r="R66" s="10">
        <f t="shared" si="18"/>
        <v>19210</v>
      </c>
      <c r="S66" s="10">
        <f t="shared" si="18"/>
        <v>18445</v>
      </c>
      <c r="T66" s="10">
        <f t="shared" si="18"/>
        <v>18657.5</v>
      </c>
      <c r="U66" s="10">
        <f t="shared" si="18"/>
        <v>18360</v>
      </c>
      <c r="V66" s="10">
        <f t="shared" si="18"/>
        <v>17765</v>
      </c>
      <c r="W66" s="10">
        <f t="shared" si="18"/>
        <v>16065</v>
      </c>
      <c r="X66" s="10">
        <f t="shared" si="18"/>
        <v>18700</v>
      </c>
      <c r="Y66" s="10">
        <f t="shared" si="18"/>
        <v>19465</v>
      </c>
      <c r="Z66" s="10">
        <f t="shared" si="18"/>
        <v>18870</v>
      </c>
      <c r="AA66" s="10">
        <f t="shared" si="18"/>
        <v>18360</v>
      </c>
      <c r="AB66" s="10">
        <f t="shared" si="18"/>
        <v>18955</v>
      </c>
      <c r="AC66" s="10">
        <f t="shared" si="18"/>
        <v>17680</v>
      </c>
      <c r="AD66" s="10">
        <f t="shared" si="18"/>
        <v>17170</v>
      </c>
      <c r="AE66" s="10">
        <f t="shared" si="18"/>
        <v>18615</v>
      </c>
      <c r="AF66" s="10">
        <f t="shared" si="18"/>
        <v>19040</v>
      </c>
      <c r="AG66" s="10">
        <f t="shared" si="16"/>
        <v>18955</v>
      </c>
      <c r="AH66" s="10">
        <f t="shared" si="16"/>
        <v>18785</v>
      </c>
      <c r="AI66" s="10">
        <f t="shared" si="16"/>
        <v>18785</v>
      </c>
      <c r="AJ66" s="10">
        <f t="shared" si="16"/>
        <v>18105</v>
      </c>
      <c r="AK66" s="10">
        <f t="shared" si="16"/>
        <v>0</v>
      </c>
      <c r="AL66" s="10">
        <f t="shared" si="16"/>
        <v>0</v>
      </c>
      <c r="AM66" s="10">
        <f t="shared" si="14"/>
        <v>19465</v>
      </c>
      <c r="AN66" s="10">
        <f t="shared" si="15"/>
        <v>0</v>
      </c>
    </row>
    <row r="67" spans="1:40">
      <c r="A67" s="13" t="s">
        <v>25</v>
      </c>
      <c r="B67" s="10">
        <f t="shared" si="18"/>
        <v>0</v>
      </c>
      <c r="C67" s="10">
        <f t="shared" si="18"/>
        <v>0</v>
      </c>
      <c r="D67" s="10">
        <f t="shared" si="18"/>
        <v>0</v>
      </c>
      <c r="E67" s="10">
        <f t="shared" si="18"/>
        <v>0</v>
      </c>
      <c r="F67" s="10">
        <f t="shared" si="18"/>
        <v>18360</v>
      </c>
      <c r="G67" s="10">
        <f t="shared" si="18"/>
        <v>17595</v>
      </c>
      <c r="H67" s="10">
        <f t="shared" si="18"/>
        <v>16702.5</v>
      </c>
      <c r="I67" s="10">
        <f t="shared" si="18"/>
        <v>16320</v>
      </c>
      <c r="J67" s="10">
        <f t="shared" si="18"/>
        <v>17170</v>
      </c>
      <c r="K67" s="10">
        <f t="shared" si="18"/>
        <v>18275</v>
      </c>
      <c r="L67" s="10">
        <f t="shared" si="18"/>
        <v>18530</v>
      </c>
      <c r="M67" s="10">
        <f t="shared" si="18"/>
        <v>15215</v>
      </c>
      <c r="N67" s="10">
        <f t="shared" si="18"/>
        <v>0</v>
      </c>
      <c r="O67" s="10">
        <f t="shared" si="18"/>
        <v>17510</v>
      </c>
      <c r="P67" s="10">
        <f t="shared" si="18"/>
        <v>16660</v>
      </c>
      <c r="Q67" s="10">
        <f t="shared" si="18"/>
        <v>17425</v>
      </c>
      <c r="R67" s="10">
        <f t="shared" si="18"/>
        <v>18445</v>
      </c>
      <c r="S67" s="10">
        <f t="shared" si="18"/>
        <v>19125</v>
      </c>
      <c r="T67" s="10">
        <f t="shared" si="18"/>
        <v>17637.5</v>
      </c>
      <c r="U67" s="10">
        <f t="shared" si="18"/>
        <v>18615</v>
      </c>
      <c r="V67" s="10">
        <f t="shared" si="18"/>
        <v>16830</v>
      </c>
      <c r="W67" s="10">
        <f t="shared" si="18"/>
        <v>15980</v>
      </c>
      <c r="X67" s="10">
        <f t="shared" si="18"/>
        <v>18105</v>
      </c>
      <c r="Y67" s="10">
        <f t="shared" si="18"/>
        <v>18190</v>
      </c>
      <c r="Z67" s="10">
        <f t="shared" si="18"/>
        <v>18020</v>
      </c>
      <c r="AA67" s="10">
        <f t="shared" si="18"/>
        <v>17595</v>
      </c>
      <c r="AB67" s="10">
        <f t="shared" si="18"/>
        <v>18020</v>
      </c>
      <c r="AC67" s="10">
        <f t="shared" si="18"/>
        <v>17000</v>
      </c>
      <c r="AD67" s="10">
        <f t="shared" si="18"/>
        <v>16150</v>
      </c>
      <c r="AE67" s="10">
        <f t="shared" si="18"/>
        <v>17510</v>
      </c>
      <c r="AF67" s="10">
        <f t="shared" si="18"/>
        <v>18615</v>
      </c>
      <c r="AG67" s="10">
        <f t="shared" si="16"/>
        <v>18785</v>
      </c>
      <c r="AH67" s="10">
        <f t="shared" si="16"/>
        <v>17680</v>
      </c>
      <c r="AI67" s="10">
        <f t="shared" si="16"/>
        <v>18190</v>
      </c>
      <c r="AJ67" s="10">
        <f t="shared" si="16"/>
        <v>17425</v>
      </c>
      <c r="AK67" s="10">
        <f t="shared" si="16"/>
        <v>0</v>
      </c>
      <c r="AL67" s="10">
        <f t="shared" si="16"/>
        <v>0</v>
      </c>
      <c r="AM67" s="10">
        <f t="shared" si="14"/>
        <v>19125</v>
      </c>
      <c r="AN67" s="10">
        <f t="shared" si="15"/>
        <v>0</v>
      </c>
    </row>
    <row r="68" spans="1:40">
      <c r="A68" s="15">
        <v>0.95833333333333337</v>
      </c>
      <c r="B68" s="10">
        <f t="shared" si="18"/>
        <v>0</v>
      </c>
      <c r="C68" s="10">
        <f t="shared" si="18"/>
        <v>0</v>
      </c>
      <c r="D68" s="10">
        <f t="shared" si="18"/>
        <v>0</v>
      </c>
      <c r="E68" s="10">
        <f t="shared" si="18"/>
        <v>0</v>
      </c>
      <c r="F68" s="10">
        <f t="shared" si="18"/>
        <v>15045</v>
      </c>
      <c r="G68" s="10">
        <f t="shared" si="18"/>
        <v>15810</v>
      </c>
      <c r="H68" s="10">
        <f t="shared" si="18"/>
        <v>15427.5</v>
      </c>
      <c r="I68" s="10">
        <f t="shared" si="18"/>
        <v>13770</v>
      </c>
      <c r="J68" s="10">
        <f t="shared" si="18"/>
        <v>15300</v>
      </c>
      <c r="K68" s="10">
        <f t="shared" si="18"/>
        <v>16150</v>
      </c>
      <c r="L68" s="10">
        <f t="shared" si="18"/>
        <v>15810</v>
      </c>
      <c r="M68" s="10">
        <f t="shared" si="18"/>
        <v>15980</v>
      </c>
      <c r="N68" s="10">
        <f t="shared" si="18"/>
        <v>2380</v>
      </c>
      <c r="O68" s="10">
        <f t="shared" si="18"/>
        <v>15725</v>
      </c>
      <c r="P68" s="10">
        <f t="shared" si="18"/>
        <v>15215</v>
      </c>
      <c r="Q68" s="10">
        <f t="shared" si="18"/>
        <v>15640</v>
      </c>
      <c r="R68" s="10">
        <f t="shared" si="18"/>
        <v>17340</v>
      </c>
      <c r="S68" s="10">
        <f t="shared" si="18"/>
        <v>15555</v>
      </c>
      <c r="T68" s="10">
        <f t="shared" si="18"/>
        <v>16277.5</v>
      </c>
      <c r="U68" s="10">
        <f t="shared" si="18"/>
        <v>18105</v>
      </c>
      <c r="V68" s="10">
        <f t="shared" si="18"/>
        <v>15045</v>
      </c>
      <c r="W68" s="10">
        <f t="shared" si="18"/>
        <v>14790</v>
      </c>
      <c r="X68" s="10">
        <f t="shared" si="18"/>
        <v>15980</v>
      </c>
      <c r="Y68" s="10">
        <f t="shared" si="18"/>
        <v>16320</v>
      </c>
      <c r="Z68" s="10">
        <f t="shared" si="18"/>
        <v>15895</v>
      </c>
      <c r="AA68" s="10">
        <f t="shared" si="18"/>
        <v>15980</v>
      </c>
      <c r="AB68" s="10">
        <f t="shared" si="18"/>
        <v>16235</v>
      </c>
      <c r="AC68" s="10">
        <f t="shared" si="18"/>
        <v>15810</v>
      </c>
      <c r="AD68" s="10">
        <f t="shared" si="18"/>
        <v>15045</v>
      </c>
      <c r="AE68" s="10">
        <f t="shared" si="18"/>
        <v>16235</v>
      </c>
      <c r="AF68" s="10">
        <f t="shared" si="18"/>
        <v>17680</v>
      </c>
      <c r="AG68" s="10">
        <f t="shared" si="18"/>
        <v>16150</v>
      </c>
      <c r="AH68" s="10">
        <f t="shared" si="18"/>
        <v>16830</v>
      </c>
      <c r="AI68" s="10">
        <f t="shared" si="18"/>
        <v>16320</v>
      </c>
      <c r="AJ68" s="10">
        <f t="shared" si="18"/>
        <v>17255</v>
      </c>
      <c r="AK68" s="10">
        <f t="shared" si="18"/>
        <v>0</v>
      </c>
      <c r="AL68" s="10">
        <f t="shared" si="18"/>
        <v>0</v>
      </c>
      <c r="AM68" s="10">
        <f t="shared" si="14"/>
        <v>18105</v>
      </c>
      <c r="AN68" s="10">
        <f t="shared" si="15"/>
        <v>0</v>
      </c>
    </row>
    <row r="69" spans="1:40">
      <c r="A69" s="9" t="s">
        <v>26</v>
      </c>
      <c r="B69" s="10">
        <f t="shared" si="18"/>
        <v>0</v>
      </c>
      <c r="C69" s="10">
        <f t="shared" si="18"/>
        <v>0</v>
      </c>
      <c r="D69" s="10">
        <f t="shared" si="18"/>
        <v>0</v>
      </c>
      <c r="E69" s="10">
        <f t="shared" si="18"/>
        <v>0</v>
      </c>
      <c r="F69" s="10">
        <f t="shared" si="18"/>
        <v>14110</v>
      </c>
      <c r="G69" s="10">
        <f t="shared" si="18"/>
        <v>14790</v>
      </c>
      <c r="H69" s="10">
        <f t="shared" si="18"/>
        <v>14407.5</v>
      </c>
      <c r="I69" s="10">
        <f t="shared" si="18"/>
        <v>13770</v>
      </c>
      <c r="J69" s="10">
        <f t="shared" ref="J69:AL69" si="19">J30-$G$38*J30+$G$40*($G$38*J30)</f>
        <v>13940</v>
      </c>
      <c r="K69" s="10">
        <f t="shared" si="19"/>
        <v>14620</v>
      </c>
      <c r="L69" s="10">
        <f t="shared" si="19"/>
        <v>14195</v>
      </c>
      <c r="M69" s="10">
        <f t="shared" si="19"/>
        <v>14280</v>
      </c>
      <c r="N69" s="10">
        <f t="shared" si="19"/>
        <v>4760</v>
      </c>
      <c r="O69" s="10">
        <f t="shared" si="19"/>
        <v>14705</v>
      </c>
      <c r="P69" s="10">
        <f t="shared" si="19"/>
        <v>13770</v>
      </c>
      <c r="Q69" s="10">
        <f t="shared" si="19"/>
        <v>12920</v>
      </c>
      <c r="R69" s="10">
        <f t="shared" si="19"/>
        <v>14365</v>
      </c>
      <c r="S69" s="10">
        <f t="shared" si="19"/>
        <v>14195</v>
      </c>
      <c r="T69" s="10">
        <f t="shared" si="19"/>
        <v>14620</v>
      </c>
      <c r="U69" s="10">
        <f t="shared" si="19"/>
        <v>14960</v>
      </c>
      <c r="V69" s="10">
        <f t="shared" si="19"/>
        <v>14195</v>
      </c>
      <c r="W69" s="10">
        <f t="shared" si="19"/>
        <v>13515</v>
      </c>
      <c r="X69" s="10">
        <f t="shared" si="19"/>
        <v>14280</v>
      </c>
      <c r="Y69" s="10">
        <f t="shared" si="19"/>
        <v>14875</v>
      </c>
      <c r="Z69" s="10">
        <f t="shared" si="19"/>
        <v>14450</v>
      </c>
      <c r="AA69" s="10">
        <f t="shared" si="19"/>
        <v>14195</v>
      </c>
      <c r="AB69" s="10">
        <f t="shared" si="19"/>
        <v>14875</v>
      </c>
      <c r="AC69" s="10">
        <f t="shared" si="19"/>
        <v>15895</v>
      </c>
      <c r="AD69" s="10">
        <f t="shared" si="19"/>
        <v>13770</v>
      </c>
      <c r="AE69" s="10">
        <f t="shared" si="19"/>
        <v>14960</v>
      </c>
      <c r="AF69" s="10">
        <f t="shared" si="19"/>
        <v>14790</v>
      </c>
      <c r="AG69" s="10">
        <f t="shared" si="19"/>
        <v>14705</v>
      </c>
      <c r="AH69" s="10">
        <f t="shared" si="19"/>
        <v>14110</v>
      </c>
      <c r="AI69" s="10">
        <f t="shared" si="19"/>
        <v>14705</v>
      </c>
      <c r="AJ69" s="10">
        <f t="shared" si="19"/>
        <v>15215</v>
      </c>
      <c r="AK69" s="10">
        <f t="shared" si="19"/>
        <v>0</v>
      </c>
      <c r="AL69" s="10">
        <f t="shared" si="19"/>
        <v>0</v>
      </c>
      <c r="AM69" s="10">
        <f t="shared" si="14"/>
        <v>15895</v>
      </c>
      <c r="AN69" s="10">
        <f t="shared" si="15"/>
        <v>0</v>
      </c>
    </row>
    <row r="70" spans="1:40">
      <c r="A70" s="46"/>
      <c r="B70" s="46"/>
      <c r="C70" s="46"/>
      <c r="D70" s="46"/>
      <c r="E70" s="46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</row>
    <row r="71" spans="1:40">
      <c r="A71" s="48"/>
      <c r="B71" s="48"/>
      <c r="C71" s="48"/>
      <c r="D71" s="48"/>
      <c r="E71" s="48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</row>
    <row r="73" spans="1:40">
      <c r="A73" s="26" t="s">
        <v>46</v>
      </c>
      <c r="C73" s="30"/>
      <c r="E73" s="41"/>
      <c r="F73" s="26"/>
      <c r="G73" s="38"/>
      <c r="H73" s="38"/>
      <c r="I73" s="38"/>
      <c r="J73" s="38"/>
      <c r="K73" s="38"/>
      <c r="L73" s="38"/>
      <c r="M73" s="38"/>
      <c r="N73" s="39"/>
      <c r="O73" s="39"/>
      <c r="P73" s="40"/>
      <c r="Q73" s="38"/>
      <c r="R73" s="28"/>
    </row>
    <row r="74" spans="1:40">
      <c r="A74" s="287" t="s">
        <v>2</v>
      </c>
      <c r="B74" s="4">
        <f>+B$4</f>
        <v>1</v>
      </c>
      <c r="C74" s="4">
        <f t="shared" ref="C74:AL74" si="20">+C$4</f>
        <v>2</v>
      </c>
      <c r="D74" s="4">
        <f t="shared" si="20"/>
        <v>1</v>
      </c>
      <c r="E74" s="4">
        <f t="shared" si="20"/>
        <v>2</v>
      </c>
      <c r="F74" s="4">
        <f t="shared" si="20"/>
        <v>3</v>
      </c>
      <c r="G74" s="4">
        <f t="shared" si="20"/>
        <v>1</v>
      </c>
      <c r="H74" s="4">
        <f t="shared" si="20"/>
        <v>2</v>
      </c>
      <c r="I74" s="4">
        <f t="shared" si="20"/>
        <v>3</v>
      </c>
      <c r="J74" s="4">
        <f t="shared" si="20"/>
        <v>4</v>
      </c>
      <c r="K74" s="4">
        <f t="shared" si="20"/>
        <v>5</v>
      </c>
      <c r="L74" s="4">
        <f t="shared" si="20"/>
        <v>6</v>
      </c>
      <c r="M74" s="4">
        <f t="shared" si="20"/>
        <v>7</v>
      </c>
      <c r="N74" s="4">
        <f t="shared" si="20"/>
        <v>8</v>
      </c>
      <c r="O74" s="4">
        <f t="shared" si="20"/>
        <v>9</v>
      </c>
      <c r="P74" s="4">
        <f t="shared" si="20"/>
        <v>10</v>
      </c>
      <c r="Q74" s="4">
        <f t="shared" si="20"/>
        <v>11</v>
      </c>
      <c r="R74" s="4">
        <f t="shared" si="20"/>
        <v>12</v>
      </c>
      <c r="S74" s="4">
        <f t="shared" si="20"/>
        <v>13</v>
      </c>
      <c r="T74" s="4">
        <f t="shared" si="20"/>
        <v>14</v>
      </c>
      <c r="U74" s="4">
        <f t="shared" si="20"/>
        <v>15</v>
      </c>
      <c r="V74" s="4">
        <f t="shared" si="20"/>
        <v>16</v>
      </c>
      <c r="W74" s="4">
        <f t="shared" si="20"/>
        <v>17</v>
      </c>
      <c r="X74" s="4">
        <f t="shared" si="20"/>
        <v>18</v>
      </c>
      <c r="Y74" s="4">
        <f t="shared" si="20"/>
        <v>19</v>
      </c>
      <c r="Z74" s="4">
        <f t="shared" si="20"/>
        <v>20</v>
      </c>
      <c r="AA74" s="4">
        <f t="shared" si="20"/>
        <v>21</v>
      </c>
      <c r="AB74" s="4">
        <f t="shared" si="20"/>
        <v>22</v>
      </c>
      <c r="AC74" s="4">
        <f t="shared" si="20"/>
        <v>23</v>
      </c>
      <c r="AD74" s="4">
        <f t="shared" si="20"/>
        <v>24</v>
      </c>
      <c r="AE74" s="4">
        <f t="shared" si="20"/>
        <v>25</v>
      </c>
      <c r="AF74" s="4">
        <f t="shared" si="20"/>
        <v>26</v>
      </c>
      <c r="AG74" s="4">
        <f t="shared" si="20"/>
        <v>27</v>
      </c>
      <c r="AH74" s="4">
        <f t="shared" si="20"/>
        <v>28</v>
      </c>
      <c r="AI74" s="4">
        <f t="shared" si="20"/>
        <v>29</v>
      </c>
      <c r="AJ74" s="4">
        <f t="shared" si="20"/>
        <v>30</v>
      </c>
      <c r="AK74" s="4">
        <f t="shared" si="20"/>
        <v>31</v>
      </c>
      <c r="AL74" s="4">
        <f t="shared" si="20"/>
        <v>32</v>
      </c>
      <c r="AM74" s="116" t="s">
        <v>3</v>
      </c>
      <c r="AN74" s="5" t="s">
        <v>4</v>
      </c>
    </row>
    <row r="75" spans="1:40" s="6" customFormat="1" ht="11.25" customHeight="1">
      <c r="A75" s="288"/>
      <c r="B75" s="7">
        <f>B$5</f>
        <v>40664</v>
      </c>
      <c r="C75" s="7">
        <f t="shared" ref="C75:AL75" si="21">C$5</f>
        <v>40665</v>
      </c>
      <c r="D75" s="7">
        <f t="shared" si="21"/>
        <v>40330</v>
      </c>
      <c r="E75" s="7">
        <f t="shared" si="21"/>
        <v>40331</v>
      </c>
      <c r="F75" s="7">
        <f t="shared" si="21"/>
        <v>40725</v>
      </c>
      <c r="G75" s="7">
        <f t="shared" si="21"/>
        <v>40726</v>
      </c>
      <c r="H75" s="7">
        <f t="shared" si="21"/>
        <v>40727</v>
      </c>
      <c r="I75" s="7">
        <f t="shared" si="21"/>
        <v>40728</v>
      </c>
      <c r="J75" s="7">
        <f t="shared" si="21"/>
        <v>40729</v>
      </c>
      <c r="K75" s="7">
        <f t="shared" si="21"/>
        <v>40730</v>
      </c>
      <c r="L75" s="7">
        <f t="shared" si="21"/>
        <v>40731</v>
      </c>
      <c r="M75" s="7">
        <f t="shared" si="21"/>
        <v>40732</v>
      </c>
      <c r="N75" s="7">
        <f t="shared" si="21"/>
        <v>40733</v>
      </c>
      <c r="O75" s="7">
        <f t="shared" si="21"/>
        <v>40734</v>
      </c>
      <c r="P75" s="7">
        <f t="shared" si="21"/>
        <v>40735</v>
      </c>
      <c r="Q75" s="7">
        <f t="shared" si="21"/>
        <v>40736</v>
      </c>
      <c r="R75" s="7">
        <f t="shared" si="21"/>
        <v>40737</v>
      </c>
      <c r="S75" s="7">
        <f t="shared" si="21"/>
        <v>40738</v>
      </c>
      <c r="T75" s="7">
        <f t="shared" si="21"/>
        <v>40739</v>
      </c>
      <c r="U75" s="7">
        <f t="shared" si="21"/>
        <v>40740</v>
      </c>
      <c r="V75" s="7">
        <f t="shared" si="21"/>
        <v>40741</v>
      </c>
      <c r="W75" s="7">
        <f t="shared" si="21"/>
        <v>40742</v>
      </c>
      <c r="X75" s="7">
        <f t="shared" si="21"/>
        <v>40743</v>
      </c>
      <c r="Y75" s="7">
        <f t="shared" si="21"/>
        <v>40744</v>
      </c>
      <c r="Z75" s="7">
        <f t="shared" si="21"/>
        <v>40745</v>
      </c>
      <c r="AA75" s="7">
        <f t="shared" si="21"/>
        <v>40746</v>
      </c>
      <c r="AB75" s="7">
        <f t="shared" si="21"/>
        <v>40747</v>
      </c>
      <c r="AC75" s="7">
        <f t="shared" si="21"/>
        <v>40748</v>
      </c>
      <c r="AD75" s="7">
        <f t="shared" si="21"/>
        <v>40749</v>
      </c>
      <c r="AE75" s="7">
        <f t="shared" si="21"/>
        <v>40750</v>
      </c>
      <c r="AF75" s="7">
        <f t="shared" si="21"/>
        <v>40751</v>
      </c>
      <c r="AG75" s="158">
        <f t="shared" si="21"/>
        <v>40752</v>
      </c>
      <c r="AH75" s="158">
        <f t="shared" si="21"/>
        <v>40753</v>
      </c>
      <c r="AI75" s="158">
        <f t="shared" si="21"/>
        <v>40754</v>
      </c>
      <c r="AJ75" s="158">
        <f t="shared" si="21"/>
        <v>40755</v>
      </c>
      <c r="AK75" s="158">
        <f t="shared" si="21"/>
        <v>40756</v>
      </c>
      <c r="AL75" s="158">
        <f t="shared" si="21"/>
        <v>40757</v>
      </c>
      <c r="AM75" s="116"/>
      <c r="AN75" s="8"/>
    </row>
    <row r="76" spans="1:40">
      <c r="A76" s="289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4"/>
      <c r="AH76" s="44"/>
      <c r="AI76" s="44"/>
      <c r="AJ76" s="44"/>
      <c r="AK76" s="44"/>
      <c r="AL76" s="44"/>
      <c r="AM76" s="45" t="s">
        <v>8</v>
      </c>
      <c r="AN76" s="5" t="s">
        <v>8</v>
      </c>
    </row>
    <row r="77" spans="1:40">
      <c r="A77" s="9" t="s">
        <v>9</v>
      </c>
      <c r="B77" s="50">
        <f t="shared" ref="B77:AL92" si="22">($G$38*B7)/$G$37</f>
        <v>0</v>
      </c>
      <c r="C77" s="50">
        <f t="shared" si="22"/>
        <v>0</v>
      </c>
      <c r="D77" s="50">
        <f>($G$38*D7-D137)/$G$37</f>
        <v>0</v>
      </c>
      <c r="E77" s="50">
        <f t="shared" ref="E77:AG77" si="23">($G$38*E7-E137)/$G$37</f>
        <v>0</v>
      </c>
      <c r="F77" s="50">
        <f t="shared" si="23"/>
        <v>0.50695187165775402</v>
      </c>
      <c r="G77" s="50">
        <f t="shared" si="23"/>
        <v>0.50053475935828873</v>
      </c>
      <c r="H77" s="50">
        <f t="shared" si="23"/>
        <v>0.49411764705882355</v>
      </c>
      <c r="I77" s="50">
        <f t="shared" si="23"/>
        <v>0.50374331550802143</v>
      </c>
      <c r="J77" s="50">
        <f t="shared" si="23"/>
        <v>0.48770053475935826</v>
      </c>
      <c r="K77" s="50">
        <f t="shared" si="23"/>
        <v>0.47807486631016044</v>
      </c>
      <c r="L77" s="50">
        <f t="shared" si="23"/>
        <v>0.55828877005347599</v>
      </c>
      <c r="M77" s="50">
        <f t="shared" si="23"/>
        <v>0.50053475935828873</v>
      </c>
      <c r="N77" s="50">
        <f t="shared" si="23"/>
        <v>0.50053475935828873</v>
      </c>
      <c r="O77" s="50">
        <f t="shared" si="23"/>
        <v>0.46844919786096256</v>
      </c>
      <c r="P77" s="50">
        <f t="shared" si="23"/>
        <v>0.49090909090909091</v>
      </c>
      <c r="Q77" s="50">
        <f t="shared" si="23"/>
        <v>0.4748663101604278</v>
      </c>
      <c r="R77" s="50">
        <f t="shared" si="23"/>
        <v>0.45240641711229945</v>
      </c>
      <c r="S77" s="50">
        <f t="shared" si="23"/>
        <v>0.50053475935828873</v>
      </c>
      <c r="T77" s="50">
        <f t="shared" si="23"/>
        <v>0.49732620320855614</v>
      </c>
      <c r="U77" s="50">
        <f t="shared" si="23"/>
        <v>0.45240641711229945</v>
      </c>
      <c r="V77" s="50">
        <f t="shared" si="23"/>
        <v>0.49411764705882355</v>
      </c>
      <c r="W77" s="50">
        <f t="shared" si="23"/>
        <v>0.49090909090909091</v>
      </c>
      <c r="X77" s="50">
        <f t="shared" si="23"/>
        <v>0.43315508021390375</v>
      </c>
      <c r="Y77" s="50">
        <f t="shared" si="23"/>
        <v>0.50374331550802143</v>
      </c>
      <c r="Z77" s="50">
        <f t="shared" si="23"/>
        <v>0.51978609625668448</v>
      </c>
      <c r="AA77" s="50">
        <f t="shared" si="23"/>
        <v>0.50374331550802143</v>
      </c>
      <c r="AB77" s="50">
        <f t="shared" si="23"/>
        <v>0.57754010695187163</v>
      </c>
      <c r="AC77" s="50">
        <f t="shared" si="23"/>
        <v>0.52299465240641707</v>
      </c>
      <c r="AD77" s="50">
        <f t="shared" si="23"/>
        <v>0.5133689839572193</v>
      </c>
      <c r="AE77" s="50">
        <f t="shared" si="23"/>
        <v>0.48449197860962567</v>
      </c>
      <c r="AF77" s="50">
        <f t="shared" si="23"/>
        <v>0.51978609625668448</v>
      </c>
      <c r="AG77" s="50">
        <f t="shared" si="23"/>
        <v>0.52299465240641707</v>
      </c>
      <c r="AH77" s="50">
        <f t="shared" si="22"/>
        <v>0.5133689839572193</v>
      </c>
      <c r="AI77" s="50">
        <f t="shared" si="22"/>
        <v>0.49732620320855614</v>
      </c>
      <c r="AJ77" s="50">
        <f t="shared" si="22"/>
        <v>0.52299465240641707</v>
      </c>
      <c r="AK77" s="50">
        <f t="shared" si="22"/>
        <v>0</v>
      </c>
      <c r="AL77" s="50">
        <f t="shared" si="22"/>
        <v>0</v>
      </c>
      <c r="AM77" s="51">
        <f>MAX(B77:AL77)</f>
        <v>0.57754010695187163</v>
      </c>
      <c r="AN77" s="51">
        <f>MIN(B77:AF77)</f>
        <v>0</v>
      </c>
    </row>
    <row r="78" spans="1:40">
      <c r="A78" s="9" t="s">
        <v>10</v>
      </c>
      <c r="B78" s="50">
        <f t="shared" si="22"/>
        <v>0</v>
      </c>
      <c r="C78" s="50">
        <f t="shared" si="22"/>
        <v>0</v>
      </c>
      <c r="D78" s="50">
        <f t="shared" ref="D78:AG86" si="24">($G$38*D8-D138)/$G$37</f>
        <v>0</v>
      </c>
      <c r="E78" s="50">
        <f t="shared" si="24"/>
        <v>0</v>
      </c>
      <c r="F78" s="50">
        <f t="shared" si="24"/>
        <v>0.4748663101604278</v>
      </c>
      <c r="G78" s="50">
        <f t="shared" si="24"/>
        <v>0.47807486631016044</v>
      </c>
      <c r="H78" s="50">
        <f t="shared" si="24"/>
        <v>0.47807486631016044</v>
      </c>
      <c r="I78" s="50">
        <f t="shared" si="24"/>
        <v>0.47165775401069521</v>
      </c>
      <c r="J78" s="50">
        <f t="shared" si="24"/>
        <v>0.46844919786096256</v>
      </c>
      <c r="K78" s="50">
        <f t="shared" si="24"/>
        <v>0.46524064171122997</v>
      </c>
      <c r="L78" s="50">
        <f t="shared" si="24"/>
        <v>0.49411764705882355</v>
      </c>
      <c r="M78" s="50">
        <f t="shared" si="24"/>
        <v>0.4748663101604278</v>
      </c>
      <c r="N78" s="50">
        <f t="shared" si="24"/>
        <v>0.4748663101604278</v>
      </c>
      <c r="O78" s="50">
        <f t="shared" si="24"/>
        <v>0.46203208556149733</v>
      </c>
      <c r="P78" s="50">
        <f t="shared" si="24"/>
        <v>0.47807486631016044</v>
      </c>
      <c r="Q78" s="50">
        <f t="shared" si="24"/>
        <v>0.46203208556149733</v>
      </c>
      <c r="R78" s="50">
        <f t="shared" si="24"/>
        <v>0.47807486631016044</v>
      </c>
      <c r="S78" s="50">
        <f t="shared" si="24"/>
        <v>0.46844919786096256</v>
      </c>
      <c r="T78" s="50">
        <f t="shared" si="24"/>
        <v>0.47807486631016044</v>
      </c>
      <c r="U78" s="50">
        <f t="shared" si="24"/>
        <v>0.49732620320855614</v>
      </c>
      <c r="V78" s="50">
        <f t="shared" si="24"/>
        <v>0.48770053475935826</v>
      </c>
      <c r="W78" s="50">
        <f t="shared" si="24"/>
        <v>0.46524064171122997</v>
      </c>
      <c r="X78" s="50">
        <f t="shared" si="24"/>
        <v>0.4556149732620321</v>
      </c>
      <c r="Y78" s="50">
        <f t="shared" si="24"/>
        <v>0.48770053475935826</v>
      </c>
      <c r="Z78" s="50">
        <f t="shared" si="24"/>
        <v>0.50053475935828873</v>
      </c>
      <c r="AA78" s="50">
        <f t="shared" si="24"/>
        <v>0.47807486631016044</v>
      </c>
      <c r="AB78" s="50">
        <f t="shared" si="24"/>
        <v>0.48128342245989303</v>
      </c>
      <c r="AC78" s="50">
        <f t="shared" si="24"/>
        <v>0.49411764705882355</v>
      </c>
      <c r="AD78" s="50">
        <f t="shared" si="24"/>
        <v>0.48449197860962567</v>
      </c>
      <c r="AE78" s="50">
        <f t="shared" si="24"/>
        <v>0.46203208556149733</v>
      </c>
      <c r="AF78" s="50">
        <f t="shared" si="24"/>
        <v>0.49090909090909091</v>
      </c>
      <c r="AG78" s="50">
        <f t="shared" si="24"/>
        <v>0.49411764705882355</v>
      </c>
      <c r="AH78" s="50">
        <f t="shared" si="22"/>
        <v>0.48449197860962567</v>
      </c>
      <c r="AI78" s="50">
        <f t="shared" si="22"/>
        <v>0.48128342245989303</v>
      </c>
      <c r="AJ78" s="50">
        <f t="shared" si="22"/>
        <v>0.50374331550802143</v>
      </c>
      <c r="AK78" s="50">
        <f t="shared" si="22"/>
        <v>0</v>
      </c>
      <c r="AL78" s="50">
        <f t="shared" si="22"/>
        <v>0</v>
      </c>
      <c r="AM78" s="51">
        <f t="shared" ref="AM78:AM100" si="25">MAX(B78:AL78)</f>
        <v>0.50374331550802143</v>
      </c>
      <c r="AN78" s="51">
        <f>MIN(B78:AF78)</f>
        <v>0</v>
      </c>
    </row>
    <row r="79" spans="1:40">
      <c r="A79" s="9" t="s">
        <v>11</v>
      </c>
      <c r="B79" s="50">
        <f t="shared" si="22"/>
        <v>0</v>
      </c>
      <c r="C79" s="50">
        <f t="shared" si="22"/>
        <v>0</v>
      </c>
      <c r="D79" s="50">
        <f t="shared" si="24"/>
        <v>0</v>
      </c>
      <c r="E79" s="50">
        <f t="shared" si="24"/>
        <v>0</v>
      </c>
      <c r="F79" s="50">
        <f t="shared" si="24"/>
        <v>0.4748663101604278</v>
      </c>
      <c r="G79" s="50">
        <f t="shared" si="24"/>
        <v>0.46844919786096256</v>
      </c>
      <c r="H79" s="50">
        <f t="shared" si="24"/>
        <v>0.46844919786096256</v>
      </c>
      <c r="I79" s="50">
        <f t="shared" si="24"/>
        <v>0.4556149732620321</v>
      </c>
      <c r="J79" s="50">
        <f t="shared" si="24"/>
        <v>0.44919786096256686</v>
      </c>
      <c r="K79" s="50">
        <f t="shared" si="24"/>
        <v>0.45240641711229945</v>
      </c>
      <c r="L79" s="50">
        <f t="shared" si="24"/>
        <v>0.48128342245989303</v>
      </c>
      <c r="M79" s="50">
        <f t="shared" si="24"/>
        <v>0.46844919786096256</v>
      </c>
      <c r="N79" s="50">
        <f t="shared" si="24"/>
        <v>0.46844919786096256</v>
      </c>
      <c r="O79" s="50">
        <f t="shared" si="24"/>
        <v>0.45240641711229945</v>
      </c>
      <c r="P79" s="50">
        <f t="shared" si="24"/>
        <v>0.4748663101604278</v>
      </c>
      <c r="Q79" s="50">
        <f t="shared" si="24"/>
        <v>0.44919786096256686</v>
      </c>
      <c r="R79" s="50">
        <f t="shared" si="24"/>
        <v>0.46844919786096256</v>
      </c>
      <c r="S79" s="50">
        <f t="shared" si="24"/>
        <v>0.46844919786096256</v>
      </c>
      <c r="T79" s="50">
        <f t="shared" si="24"/>
        <v>0.46524064171122997</v>
      </c>
      <c r="U79" s="50">
        <f t="shared" si="24"/>
        <v>0.48128342245989303</v>
      </c>
      <c r="V79" s="50">
        <f t="shared" si="24"/>
        <v>0.46524064171122997</v>
      </c>
      <c r="W79" s="50">
        <f t="shared" si="24"/>
        <v>0.45240641711229945</v>
      </c>
      <c r="X79" s="50">
        <f t="shared" si="24"/>
        <v>0.44598930481283422</v>
      </c>
      <c r="Y79" s="50">
        <f t="shared" si="24"/>
        <v>0.4748663101604278</v>
      </c>
      <c r="Z79" s="50">
        <f t="shared" si="24"/>
        <v>0.48770053475935826</v>
      </c>
      <c r="AA79" s="50">
        <f t="shared" si="24"/>
        <v>0.46524064171122997</v>
      </c>
      <c r="AB79" s="50">
        <f t="shared" si="24"/>
        <v>0.46844919786096256</v>
      </c>
      <c r="AC79" s="50">
        <f t="shared" si="24"/>
        <v>0.4748663101604278</v>
      </c>
      <c r="AD79" s="50">
        <f t="shared" si="24"/>
        <v>0.46844919786096256</v>
      </c>
      <c r="AE79" s="50">
        <f t="shared" si="24"/>
        <v>0.4556149732620321</v>
      </c>
      <c r="AF79" s="50">
        <f t="shared" si="24"/>
        <v>0.48449197860962567</v>
      </c>
      <c r="AG79" s="50">
        <f t="shared" si="24"/>
        <v>0.49090909090909091</v>
      </c>
      <c r="AH79" s="50">
        <f t="shared" si="22"/>
        <v>0.49411764705882355</v>
      </c>
      <c r="AI79" s="50">
        <f t="shared" si="22"/>
        <v>0.46844919786096256</v>
      </c>
      <c r="AJ79" s="50">
        <f t="shared" si="22"/>
        <v>0.48770053475935826</v>
      </c>
      <c r="AK79" s="50">
        <f t="shared" si="22"/>
        <v>0</v>
      </c>
      <c r="AL79" s="50">
        <f t="shared" si="22"/>
        <v>0</v>
      </c>
      <c r="AM79" s="51">
        <f t="shared" si="25"/>
        <v>0.49411764705882355</v>
      </c>
      <c r="AN79" s="51">
        <f t="shared" ref="AN79:AN100" si="26">MIN(B79:AF79)</f>
        <v>0</v>
      </c>
    </row>
    <row r="80" spans="1:40">
      <c r="A80" s="9" t="s">
        <v>12</v>
      </c>
      <c r="B80" s="50">
        <f t="shared" si="22"/>
        <v>0</v>
      </c>
      <c r="C80" s="50">
        <f t="shared" si="22"/>
        <v>0</v>
      </c>
      <c r="D80" s="50">
        <f t="shared" si="24"/>
        <v>0</v>
      </c>
      <c r="E80" s="50">
        <f t="shared" si="24"/>
        <v>0</v>
      </c>
      <c r="F80" s="50">
        <f t="shared" si="24"/>
        <v>0.46524064171122997</v>
      </c>
      <c r="G80" s="50">
        <f t="shared" si="24"/>
        <v>0.46524064171122997</v>
      </c>
      <c r="H80" s="50">
        <f t="shared" si="24"/>
        <v>0.46524064171122997</v>
      </c>
      <c r="I80" s="50">
        <f t="shared" si="24"/>
        <v>0.4556149732620321</v>
      </c>
      <c r="J80" s="50">
        <f t="shared" si="24"/>
        <v>0.44278074866310163</v>
      </c>
      <c r="K80" s="50">
        <f t="shared" si="24"/>
        <v>0.44598930481283422</v>
      </c>
      <c r="L80" s="50">
        <f t="shared" si="24"/>
        <v>0.4748663101604278</v>
      </c>
      <c r="M80" s="50">
        <f t="shared" si="24"/>
        <v>0.46524064171122997</v>
      </c>
      <c r="N80" s="50">
        <f t="shared" si="24"/>
        <v>0.46524064171122997</v>
      </c>
      <c r="O80" s="50">
        <f t="shared" si="24"/>
        <v>0.44278074866310163</v>
      </c>
      <c r="P80" s="50">
        <f t="shared" si="24"/>
        <v>0.46203208556149733</v>
      </c>
      <c r="Q80" s="50">
        <f t="shared" si="24"/>
        <v>0.44278074866310163</v>
      </c>
      <c r="R80" s="50">
        <f t="shared" si="24"/>
        <v>0.46524064171122997</v>
      </c>
      <c r="S80" s="50">
        <f t="shared" si="24"/>
        <v>0.46203208556149733</v>
      </c>
      <c r="T80" s="50">
        <f t="shared" si="24"/>
        <v>0.46203208556149733</v>
      </c>
      <c r="U80" s="50">
        <f t="shared" si="24"/>
        <v>0.47807486631016044</v>
      </c>
      <c r="V80" s="50">
        <f t="shared" si="24"/>
        <v>0.46203208556149733</v>
      </c>
      <c r="W80" s="50">
        <f t="shared" si="24"/>
        <v>0.45240641711229945</v>
      </c>
      <c r="X80" s="50">
        <f t="shared" si="24"/>
        <v>0.43957219251336899</v>
      </c>
      <c r="Y80" s="50">
        <f t="shared" si="24"/>
        <v>0.46524064171122997</v>
      </c>
      <c r="Z80" s="50">
        <f t="shared" si="24"/>
        <v>0.48128342245989303</v>
      </c>
      <c r="AA80" s="50">
        <f t="shared" si="24"/>
        <v>0.46524064171122997</v>
      </c>
      <c r="AB80" s="50">
        <f t="shared" si="24"/>
        <v>0.46844919786096256</v>
      </c>
      <c r="AC80" s="50">
        <f t="shared" si="24"/>
        <v>0.46844919786096256</v>
      </c>
      <c r="AD80" s="50">
        <f t="shared" si="24"/>
        <v>0.46524064171122997</v>
      </c>
      <c r="AE80" s="50">
        <f t="shared" si="24"/>
        <v>0.45240641711229945</v>
      </c>
      <c r="AF80" s="50">
        <f t="shared" si="24"/>
        <v>0.47165775401069521</v>
      </c>
      <c r="AG80" s="50">
        <f t="shared" si="24"/>
        <v>0.48770053475935826</v>
      </c>
      <c r="AH80" s="50">
        <f t="shared" si="22"/>
        <v>0.4748663101604278</v>
      </c>
      <c r="AI80" s="50">
        <f t="shared" si="22"/>
        <v>0.46203208556149733</v>
      </c>
      <c r="AJ80" s="50">
        <f t="shared" si="22"/>
        <v>0.47165775401069521</v>
      </c>
      <c r="AK80" s="50">
        <f t="shared" si="22"/>
        <v>0</v>
      </c>
      <c r="AL80" s="50">
        <f t="shared" si="22"/>
        <v>0</v>
      </c>
      <c r="AM80" s="51">
        <f t="shared" si="25"/>
        <v>0.48770053475935826</v>
      </c>
      <c r="AN80" s="51">
        <f t="shared" si="26"/>
        <v>0</v>
      </c>
    </row>
    <row r="81" spans="1:40">
      <c r="A81" s="9" t="s">
        <v>13</v>
      </c>
      <c r="B81" s="50">
        <f t="shared" si="22"/>
        <v>0</v>
      </c>
      <c r="C81" s="50">
        <f t="shared" si="22"/>
        <v>0</v>
      </c>
      <c r="D81" s="50">
        <f t="shared" si="24"/>
        <v>0</v>
      </c>
      <c r="E81" s="50">
        <f t="shared" si="24"/>
        <v>0</v>
      </c>
      <c r="F81" s="50">
        <f t="shared" si="24"/>
        <v>0.46524064171122997</v>
      </c>
      <c r="G81" s="50">
        <f t="shared" si="24"/>
        <v>0.46203208556149733</v>
      </c>
      <c r="H81" s="50">
        <f t="shared" si="24"/>
        <v>0.46203208556149733</v>
      </c>
      <c r="I81" s="50">
        <f t="shared" si="24"/>
        <v>0.4556149732620321</v>
      </c>
      <c r="J81" s="50">
        <f t="shared" si="24"/>
        <v>0.43636363636363634</v>
      </c>
      <c r="K81" s="50">
        <f t="shared" si="24"/>
        <v>0.44598930481283422</v>
      </c>
      <c r="L81" s="50">
        <f t="shared" si="24"/>
        <v>0.48770053475935826</v>
      </c>
      <c r="M81" s="50">
        <f t="shared" si="24"/>
        <v>0.46524064171122997</v>
      </c>
      <c r="N81" s="50">
        <f t="shared" si="24"/>
        <v>0.45882352941176469</v>
      </c>
      <c r="O81" s="50">
        <f t="shared" si="24"/>
        <v>0.43315508021390375</v>
      </c>
      <c r="P81" s="50">
        <f t="shared" si="24"/>
        <v>0.45882352941176469</v>
      </c>
      <c r="Q81" s="50">
        <f t="shared" si="24"/>
        <v>0.44278074866310163</v>
      </c>
      <c r="R81" s="50">
        <f t="shared" si="24"/>
        <v>0.46844919786096256</v>
      </c>
      <c r="S81" s="50">
        <f t="shared" si="24"/>
        <v>0.46844919786096256</v>
      </c>
      <c r="T81" s="50">
        <f t="shared" si="24"/>
        <v>0.46203208556149733</v>
      </c>
      <c r="U81" s="50">
        <f t="shared" si="24"/>
        <v>0.47165775401069521</v>
      </c>
      <c r="V81" s="50">
        <f t="shared" si="24"/>
        <v>0.45882352941176469</v>
      </c>
      <c r="W81" s="50">
        <f t="shared" si="24"/>
        <v>0.44598930481283422</v>
      </c>
      <c r="X81" s="50">
        <f t="shared" si="24"/>
        <v>0.43957219251336899</v>
      </c>
      <c r="Y81" s="50">
        <f t="shared" si="24"/>
        <v>0.46844919786096256</v>
      </c>
      <c r="Z81" s="50">
        <f t="shared" si="24"/>
        <v>0.4748663101604278</v>
      </c>
      <c r="AA81" s="50">
        <f t="shared" si="24"/>
        <v>0.45882352941176469</v>
      </c>
      <c r="AB81" s="50">
        <f t="shared" si="24"/>
        <v>0.46203208556149733</v>
      </c>
      <c r="AC81" s="50">
        <f t="shared" si="24"/>
        <v>0.47165775401069521</v>
      </c>
      <c r="AD81" s="50">
        <f t="shared" si="24"/>
        <v>0.45882352941176469</v>
      </c>
      <c r="AE81" s="50">
        <f t="shared" si="24"/>
        <v>0.44598930481283422</v>
      </c>
      <c r="AF81" s="50">
        <f t="shared" si="24"/>
        <v>0.4748663101604278</v>
      </c>
      <c r="AG81" s="50">
        <f t="shared" si="24"/>
        <v>0.48128342245989303</v>
      </c>
      <c r="AH81" s="50">
        <f t="shared" si="22"/>
        <v>0.46524064171122997</v>
      </c>
      <c r="AI81" s="50">
        <f t="shared" si="22"/>
        <v>0.46203208556149733</v>
      </c>
      <c r="AJ81" s="50">
        <f t="shared" si="22"/>
        <v>0.47165775401069521</v>
      </c>
      <c r="AK81" s="50">
        <f t="shared" si="22"/>
        <v>0</v>
      </c>
      <c r="AL81" s="50">
        <f t="shared" si="22"/>
        <v>0</v>
      </c>
      <c r="AM81" s="51">
        <f t="shared" si="25"/>
        <v>0.48770053475935826</v>
      </c>
      <c r="AN81" s="51">
        <f t="shared" si="26"/>
        <v>0</v>
      </c>
    </row>
    <row r="82" spans="1:40">
      <c r="A82" s="9" t="s">
        <v>14</v>
      </c>
      <c r="B82" s="50">
        <f t="shared" si="22"/>
        <v>0</v>
      </c>
      <c r="C82" s="50">
        <f t="shared" si="22"/>
        <v>0</v>
      </c>
      <c r="D82" s="50">
        <f t="shared" si="24"/>
        <v>0</v>
      </c>
      <c r="E82" s="50">
        <f t="shared" si="24"/>
        <v>0</v>
      </c>
      <c r="F82" s="50">
        <f t="shared" si="24"/>
        <v>0.4748663101604278</v>
      </c>
      <c r="G82" s="50">
        <f t="shared" si="24"/>
        <v>0.46844919786096256</v>
      </c>
      <c r="H82" s="50">
        <f t="shared" si="24"/>
        <v>0.45882352941176469</v>
      </c>
      <c r="I82" s="50">
        <f t="shared" si="24"/>
        <v>0.44919786096256686</v>
      </c>
      <c r="J82" s="50">
        <f t="shared" si="24"/>
        <v>0.44278074866310163</v>
      </c>
      <c r="K82" s="50">
        <f t="shared" si="24"/>
        <v>0.45240641711229945</v>
      </c>
      <c r="L82" s="50">
        <f t="shared" si="24"/>
        <v>0.48770053475935826</v>
      </c>
      <c r="M82" s="50">
        <f t="shared" si="24"/>
        <v>0.46844919786096256</v>
      </c>
      <c r="N82" s="50">
        <f t="shared" si="24"/>
        <v>0.47165775401069521</v>
      </c>
      <c r="O82" s="50">
        <f t="shared" si="24"/>
        <v>0.42352941176470588</v>
      </c>
      <c r="P82" s="50">
        <f t="shared" si="24"/>
        <v>0.45240641711229945</v>
      </c>
      <c r="Q82" s="50">
        <f t="shared" si="24"/>
        <v>0.4556149732620321</v>
      </c>
      <c r="R82" s="50">
        <f t="shared" si="24"/>
        <v>0.4748663101604278</v>
      </c>
      <c r="S82" s="50">
        <f t="shared" si="24"/>
        <v>0.47165775401069521</v>
      </c>
      <c r="T82" s="50">
        <f t="shared" si="24"/>
        <v>0.4748663101604278</v>
      </c>
      <c r="U82" s="50">
        <f t="shared" si="24"/>
        <v>0.48770053475935826</v>
      </c>
      <c r="V82" s="50">
        <f t="shared" si="24"/>
        <v>0.46524064171122997</v>
      </c>
      <c r="W82" s="50">
        <f t="shared" si="24"/>
        <v>0.44598930481283422</v>
      </c>
      <c r="X82" s="50">
        <f t="shared" si="24"/>
        <v>0.44278074866310163</v>
      </c>
      <c r="Y82" s="50">
        <f t="shared" si="24"/>
        <v>0.48449197860962567</v>
      </c>
      <c r="Z82" s="50">
        <f t="shared" si="24"/>
        <v>0.48770053475935826</v>
      </c>
      <c r="AA82" s="50">
        <f t="shared" si="24"/>
        <v>0.46203208556149733</v>
      </c>
      <c r="AB82" s="50">
        <f t="shared" si="24"/>
        <v>0.47807486631016044</v>
      </c>
      <c r="AC82" s="50">
        <f t="shared" si="24"/>
        <v>0.47165775401069521</v>
      </c>
      <c r="AD82" s="50">
        <f t="shared" si="24"/>
        <v>0.45882352941176469</v>
      </c>
      <c r="AE82" s="50">
        <f t="shared" si="24"/>
        <v>0.45240641711229945</v>
      </c>
      <c r="AF82" s="50">
        <f t="shared" si="24"/>
        <v>0.49090909090909091</v>
      </c>
      <c r="AG82" s="50">
        <f t="shared" si="24"/>
        <v>0.49090909090909091</v>
      </c>
      <c r="AH82" s="50">
        <f t="shared" si="22"/>
        <v>0.5133689839572193</v>
      </c>
      <c r="AI82" s="50">
        <f t="shared" si="22"/>
        <v>0.54545454545454541</v>
      </c>
      <c r="AJ82" s="50">
        <f t="shared" si="22"/>
        <v>0.47165775401069521</v>
      </c>
      <c r="AK82" s="50">
        <f t="shared" si="22"/>
        <v>0</v>
      </c>
      <c r="AL82" s="50">
        <f t="shared" si="22"/>
        <v>0</v>
      </c>
      <c r="AM82" s="51">
        <f t="shared" si="25"/>
        <v>0.54545454545454541</v>
      </c>
      <c r="AN82" s="51">
        <f t="shared" si="26"/>
        <v>0</v>
      </c>
    </row>
    <row r="83" spans="1:40">
      <c r="A83" s="9" t="s">
        <v>15</v>
      </c>
      <c r="B83" s="50">
        <f t="shared" si="22"/>
        <v>0</v>
      </c>
      <c r="C83" s="50">
        <f t="shared" si="22"/>
        <v>0</v>
      </c>
      <c r="D83" s="50">
        <f t="shared" si="24"/>
        <v>0</v>
      </c>
      <c r="E83" s="50">
        <f t="shared" si="24"/>
        <v>0</v>
      </c>
      <c r="F83" s="50">
        <f t="shared" si="24"/>
        <v>0.50695187165775402</v>
      </c>
      <c r="G83" s="50">
        <f t="shared" si="24"/>
        <v>0.50374331550802143</v>
      </c>
      <c r="H83" s="50">
        <f t="shared" si="24"/>
        <v>0.4556149732620321</v>
      </c>
      <c r="I83" s="50">
        <f t="shared" si="24"/>
        <v>0.44919786096256686</v>
      </c>
      <c r="J83" s="50">
        <f t="shared" si="24"/>
        <v>0.42352941176470588</v>
      </c>
      <c r="K83" s="50">
        <f t="shared" si="24"/>
        <v>0.48770053475935826</v>
      </c>
      <c r="L83" s="50">
        <f t="shared" si="24"/>
        <v>0.51016042780748661</v>
      </c>
      <c r="M83" s="50">
        <f t="shared" si="24"/>
        <v>0.51657754010695189</v>
      </c>
      <c r="N83" s="50">
        <f t="shared" si="24"/>
        <v>0.50053475935828873</v>
      </c>
      <c r="O83" s="50">
        <f t="shared" si="24"/>
        <v>0.43957219251336899</v>
      </c>
      <c r="P83" s="50">
        <f t="shared" si="24"/>
        <v>0.4556149732620321</v>
      </c>
      <c r="Q83" s="50">
        <f t="shared" si="24"/>
        <v>0.48449197860962567</v>
      </c>
      <c r="R83" s="50">
        <f t="shared" si="24"/>
        <v>0.51657754010695189</v>
      </c>
      <c r="S83" s="50">
        <f t="shared" si="24"/>
        <v>0.49090909090909091</v>
      </c>
      <c r="T83" s="50">
        <f t="shared" si="24"/>
        <v>0.49732620320855614</v>
      </c>
      <c r="U83" s="50">
        <f t="shared" si="24"/>
        <v>0.51016042780748661</v>
      </c>
      <c r="V83" s="50">
        <f t="shared" si="24"/>
        <v>0.46203208556149733</v>
      </c>
      <c r="W83" s="50">
        <f t="shared" si="24"/>
        <v>0.43957219251336899</v>
      </c>
      <c r="X83" s="50">
        <f t="shared" si="24"/>
        <v>0.48770053475935826</v>
      </c>
      <c r="Y83" s="50">
        <f t="shared" si="24"/>
        <v>0.50053475935828873</v>
      </c>
      <c r="Z83" s="50">
        <f t="shared" si="24"/>
        <v>0.5133689839572193</v>
      </c>
      <c r="AA83" s="50">
        <f t="shared" si="24"/>
        <v>0.48449197860962567</v>
      </c>
      <c r="AB83" s="50">
        <f t="shared" si="24"/>
        <v>0.49090909090909091</v>
      </c>
      <c r="AC83" s="50">
        <f t="shared" si="24"/>
        <v>0.46844919786096256</v>
      </c>
      <c r="AD83" s="50">
        <f t="shared" si="24"/>
        <v>0.45240641711229945</v>
      </c>
      <c r="AE83" s="50">
        <f t="shared" si="24"/>
        <v>0.4748663101604278</v>
      </c>
      <c r="AF83" s="50">
        <f t="shared" si="24"/>
        <v>0.50053475935828873</v>
      </c>
      <c r="AG83" s="50">
        <f t="shared" si="24"/>
        <v>0.50695187165775402</v>
      </c>
      <c r="AH83" s="50">
        <f t="shared" si="22"/>
        <v>0.50053475935828873</v>
      </c>
      <c r="AI83" s="50">
        <f t="shared" si="22"/>
        <v>0.44919786096256686</v>
      </c>
      <c r="AJ83" s="50">
        <f t="shared" si="22"/>
        <v>0.47807486631016044</v>
      </c>
      <c r="AK83" s="50">
        <f t="shared" si="22"/>
        <v>0</v>
      </c>
      <c r="AL83" s="50">
        <f t="shared" si="22"/>
        <v>0</v>
      </c>
      <c r="AM83" s="51">
        <f t="shared" si="25"/>
        <v>0.51657754010695189</v>
      </c>
      <c r="AN83" s="51">
        <f t="shared" si="26"/>
        <v>0</v>
      </c>
    </row>
    <row r="84" spans="1:40">
      <c r="A84" s="12" t="s">
        <v>16</v>
      </c>
      <c r="B84" s="50">
        <f t="shared" si="22"/>
        <v>0</v>
      </c>
      <c r="C84" s="50">
        <f t="shared" si="22"/>
        <v>0</v>
      </c>
      <c r="D84" s="50">
        <f t="shared" si="24"/>
        <v>0</v>
      </c>
      <c r="E84" s="50">
        <f t="shared" si="24"/>
        <v>0</v>
      </c>
      <c r="F84" s="50">
        <f t="shared" si="24"/>
        <v>0.60962566844919786</v>
      </c>
      <c r="G84" s="50">
        <f t="shared" si="24"/>
        <v>0.5935828877005348</v>
      </c>
      <c r="H84" s="50">
        <f t="shared" si="24"/>
        <v>0.49732620320855614</v>
      </c>
      <c r="I84" s="50">
        <f t="shared" si="24"/>
        <v>0.46844919786096256</v>
      </c>
      <c r="J84" s="50">
        <f t="shared" si="24"/>
        <v>0.46203208556149733</v>
      </c>
      <c r="K84" s="50">
        <f t="shared" si="24"/>
        <v>0.61925133689839573</v>
      </c>
      <c r="L84" s="50">
        <f t="shared" si="24"/>
        <v>0.5935828877005348</v>
      </c>
      <c r="M84" s="50">
        <f t="shared" si="24"/>
        <v>0.59679144385026739</v>
      </c>
      <c r="N84" s="50">
        <f t="shared" si="24"/>
        <v>0.58074866310160422</v>
      </c>
      <c r="O84" s="50">
        <f t="shared" si="24"/>
        <v>0.47165775401069521</v>
      </c>
      <c r="P84" s="50">
        <f t="shared" si="24"/>
        <v>0.46844919786096256</v>
      </c>
      <c r="Q84" s="50">
        <f t="shared" si="24"/>
        <v>0.62566844919786091</v>
      </c>
      <c r="R84" s="50">
        <f t="shared" si="24"/>
        <v>0.62566844919786091</v>
      </c>
      <c r="S84" s="50">
        <f t="shared" si="24"/>
        <v>0.6</v>
      </c>
      <c r="T84" s="50">
        <f t="shared" si="24"/>
        <v>0.6</v>
      </c>
      <c r="U84" s="50">
        <f t="shared" si="24"/>
        <v>0.62245989304812832</v>
      </c>
      <c r="V84" s="50">
        <f t="shared" si="24"/>
        <v>0.50053475935828873</v>
      </c>
      <c r="W84" s="50">
        <f t="shared" si="24"/>
        <v>0.45882352941176469</v>
      </c>
      <c r="X84" s="50">
        <f t="shared" si="24"/>
        <v>0.60320855614973257</v>
      </c>
      <c r="Y84" s="50">
        <f t="shared" si="24"/>
        <v>0.61925133689839573</v>
      </c>
      <c r="Z84" s="50">
        <f t="shared" si="24"/>
        <v>0.60962566844919786</v>
      </c>
      <c r="AA84" s="50">
        <f t="shared" si="24"/>
        <v>0.6320855614973262</v>
      </c>
      <c r="AB84" s="50">
        <f t="shared" si="24"/>
        <v>0.62566844919786091</v>
      </c>
      <c r="AC84" s="50">
        <f t="shared" si="24"/>
        <v>0.49414973262032086</v>
      </c>
      <c r="AD84" s="50">
        <f t="shared" si="24"/>
        <v>0.46844919786096256</v>
      </c>
      <c r="AE84" s="50">
        <f t="shared" si="24"/>
        <v>0.57433155080213905</v>
      </c>
      <c r="AF84" s="50">
        <f t="shared" si="24"/>
        <v>0.5903743315508021</v>
      </c>
      <c r="AG84" s="50">
        <f t="shared" si="24"/>
        <v>0.62245989304812832</v>
      </c>
      <c r="AH84" s="50">
        <f t="shared" si="22"/>
        <v>0.61283422459893044</v>
      </c>
      <c r="AI84" s="50">
        <f t="shared" si="22"/>
        <v>0.49411764705882355</v>
      </c>
      <c r="AJ84" s="50">
        <f t="shared" si="22"/>
        <v>0.52299465240641707</v>
      </c>
      <c r="AK84" s="50">
        <f t="shared" si="22"/>
        <v>0</v>
      </c>
      <c r="AL84" s="50">
        <f t="shared" si="22"/>
        <v>0</v>
      </c>
      <c r="AM84" s="51">
        <f t="shared" si="25"/>
        <v>0.6320855614973262</v>
      </c>
      <c r="AN84" s="51">
        <f t="shared" si="26"/>
        <v>0</v>
      </c>
    </row>
    <row r="85" spans="1:40">
      <c r="A85" s="12" t="s">
        <v>17</v>
      </c>
      <c r="B85" s="50">
        <f t="shared" si="22"/>
        <v>0</v>
      </c>
      <c r="C85" s="50">
        <f t="shared" si="22"/>
        <v>0</v>
      </c>
      <c r="D85" s="50">
        <f t="shared" si="24"/>
        <v>0</v>
      </c>
      <c r="E85" s="50">
        <f t="shared" si="24"/>
        <v>0</v>
      </c>
      <c r="F85" s="50">
        <f t="shared" si="24"/>
        <v>0.71871657754010698</v>
      </c>
      <c r="G85" s="50">
        <f t="shared" si="24"/>
        <v>0.65454545454545454</v>
      </c>
      <c r="H85" s="50">
        <f t="shared" si="24"/>
        <v>0.53903743315508024</v>
      </c>
      <c r="I85" s="50">
        <f t="shared" si="24"/>
        <v>0.50053475935828873</v>
      </c>
      <c r="J85" s="50">
        <f t="shared" si="24"/>
        <v>0.51657754010695189</v>
      </c>
      <c r="K85" s="50">
        <f t="shared" si="24"/>
        <v>0.7508021390374332</v>
      </c>
      <c r="L85" s="50">
        <f t="shared" si="24"/>
        <v>0.72192513368983957</v>
      </c>
      <c r="M85" s="50">
        <f t="shared" si="24"/>
        <v>0.68983957219251335</v>
      </c>
      <c r="N85" s="50">
        <f t="shared" si="24"/>
        <v>0.65454545454545454</v>
      </c>
      <c r="O85" s="50">
        <f t="shared" si="24"/>
        <v>0.53903743315508024</v>
      </c>
      <c r="P85" s="50">
        <f t="shared" si="24"/>
        <v>0.51016042780748661</v>
      </c>
      <c r="Q85" s="50">
        <f t="shared" si="24"/>
        <v>0.69946524064171123</v>
      </c>
      <c r="R85" s="50">
        <f t="shared" si="24"/>
        <v>0.75721925133689838</v>
      </c>
      <c r="S85" s="50">
        <f t="shared" si="24"/>
        <v>0.70588235294117652</v>
      </c>
      <c r="T85" s="50">
        <f t="shared" si="24"/>
        <v>0.68663101604278076</v>
      </c>
      <c r="U85" s="50">
        <f t="shared" si="24"/>
        <v>0.74438502673796791</v>
      </c>
      <c r="V85" s="50">
        <f t="shared" si="24"/>
        <v>0.60320855614973257</v>
      </c>
      <c r="W85" s="50">
        <f t="shared" si="24"/>
        <v>0.48449197860962567</v>
      </c>
      <c r="X85" s="50">
        <f t="shared" si="24"/>
        <v>0.72834224598930486</v>
      </c>
      <c r="Y85" s="50">
        <f t="shared" si="24"/>
        <v>0.77647058823529413</v>
      </c>
      <c r="Z85" s="50">
        <f t="shared" si="24"/>
        <v>0.75401069518716579</v>
      </c>
      <c r="AA85" s="50">
        <f t="shared" si="24"/>
        <v>0.71871657754010698</v>
      </c>
      <c r="AB85" s="50">
        <f t="shared" si="24"/>
        <v>0.71229946524064169</v>
      </c>
      <c r="AC85" s="50">
        <f t="shared" si="24"/>
        <v>0.55508021390374329</v>
      </c>
      <c r="AD85" s="50">
        <f t="shared" si="24"/>
        <v>0.49411764705882355</v>
      </c>
      <c r="AE85" s="50">
        <f t="shared" si="24"/>
        <v>0.71229946524064169</v>
      </c>
      <c r="AF85" s="50">
        <f t="shared" si="24"/>
        <v>0.35935828877005349</v>
      </c>
      <c r="AG85" s="50">
        <f t="shared" si="24"/>
        <v>0.73155080213903745</v>
      </c>
      <c r="AH85" s="50">
        <f t="shared" si="22"/>
        <v>0.73475935828877004</v>
      </c>
      <c r="AI85" s="50">
        <f t="shared" si="22"/>
        <v>0.55828877005347599</v>
      </c>
      <c r="AJ85" s="50">
        <f t="shared" si="22"/>
        <v>0.61283422459893044</v>
      </c>
      <c r="AK85" s="50">
        <f t="shared" si="22"/>
        <v>0</v>
      </c>
      <c r="AL85" s="50">
        <f t="shared" si="22"/>
        <v>0</v>
      </c>
      <c r="AM85" s="51">
        <f t="shared" si="25"/>
        <v>0.77647058823529413</v>
      </c>
      <c r="AN85" s="51">
        <f t="shared" si="26"/>
        <v>0</v>
      </c>
    </row>
    <row r="86" spans="1:40">
      <c r="A86" s="13">
        <v>0.41666666666666669</v>
      </c>
      <c r="B86" s="50">
        <f t="shared" si="22"/>
        <v>0</v>
      </c>
      <c r="C86" s="50">
        <f t="shared" si="22"/>
        <v>0</v>
      </c>
      <c r="D86" s="50">
        <f t="shared" si="24"/>
        <v>0</v>
      </c>
      <c r="E86" s="50">
        <f t="shared" si="24"/>
        <v>0</v>
      </c>
      <c r="F86" s="50">
        <f t="shared" si="24"/>
        <v>0.74438502673796791</v>
      </c>
      <c r="G86" s="50">
        <f t="shared" si="24"/>
        <v>0.68342245989304817</v>
      </c>
      <c r="H86" s="50">
        <f t="shared" si="24"/>
        <v>0.57754010695187163</v>
      </c>
      <c r="I86" s="50">
        <f t="shared" si="24"/>
        <v>0.51978609625668448</v>
      </c>
      <c r="J86" s="50">
        <f t="shared" si="24"/>
        <v>0.53262032085561495</v>
      </c>
      <c r="K86" s="50">
        <f t="shared" si="24"/>
        <v>0.76363636363636367</v>
      </c>
      <c r="L86" s="50">
        <f t="shared" si="24"/>
        <v>0.7475935828877005</v>
      </c>
      <c r="M86" s="50">
        <f t="shared" si="24"/>
        <v>0.70267379679144382</v>
      </c>
      <c r="N86" s="50">
        <f t="shared" si="24"/>
        <v>0.72513368983957216</v>
      </c>
      <c r="O86" s="50">
        <f t="shared" si="24"/>
        <v>0.59679144385026739</v>
      </c>
      <c r="P86" s="50">
        <f t="shared" si="24"/>
        <v>0.53262032085561495</v>
      </c>
      <c r="Q86" s="50">
        <f t="shared" si="24"/>
        <v>0.73796791443850263</v>
      </c>
      <c r="R86" s="50">
        <f t="shared" si="24"/>
        <v>0.7475935828877005</v>
      </c>
      <c r="S86" s="50">
        <f t="shared" ref="S86:AG86" si="27">($G$38*S16-S146)/$G$37</f>
        <v>0.72192513368983957</v>
      </c>
      <c r="T86" s="50">
        <f t="shared" si="27"/>
        <v>0.72115508021390373</v>
      </c>
      <c r="U86" s="50">
        <f t="shared" si="27"/>
        <v>0.76363636363636367</v>
      </c>
      <c r="V86" s="50">
        <f t="shared" si="27"/>
        <v>0.6</v>
      </c>
      <c r="W86" s="50">
        <f t="shared" si="27"/>
        <v>0.50374331550802143</v>
      </c>
      <c r="X86" s="50">
        <f t="shared" si="27"/>
        <v>0.6705882352941176</v>
      </c>
      <c r="Y86" s="50">
        <f t="shared" si="27"/>
        <v>0.75721925133689838</v>
      </c>
      <c r="Z86" s="50">
        <f t="shared" si="27"/>
        <v>0.77005347593582885</v>
      </c>
      <c r="AA86" s="50">
        <f t="shared" si="27"/>
        <v>0.74438502673796791</v>
      </c>
      <c r="AB86" s="50">
        <f t="shared" si="27"/>
        <v>0.73796791443850263</v>
      </c>
      <c r="AC86" s="50">
        <f t="shared" si="27"/>
        <v>0.58716577540106951</v>
      </c>
      <c r="AD86" s="50">
        <f t="shared" si="27"/>
        <v>0.51016042780748661</v>
      </c>
      <c r="AE86" s="50">
        <f t="shared" si="27"/>
        <v>0.72192513368983957</v>
      </c>
      <c r="AF86" s="50">
        <f t="shared" si="27"/>
        <v>0.46844919786096256</v>
      </c>
      <c r="AG86" s="50">
        <f t="shared" si="27"/>
        <v>0.77326203208556155</v>
      </c>
      <c r="AH86" s="50">
        <f t="shared" si="22"/>
        <v>0.75401069518716579</v>
      </c>
      <c r="AI86" s="50">
        <f t="shared" si="22"/>
        <v>0.66737967914438501</v>
      </c>
      <c r="AJ86" s="50">
        <f t="shared" si="22"/>
        <v>0.59679144385026739</v>
      </c>
      <c r="AK86" s="50">
        <f t="shared" si="22"/>
        <v>0</v>
      </c>
      <c r="AL86" s="50">
        <f t="shared" si="22"/>
        <v>0</v>
      </c>
      <c r="AM86" s="51">
        <f t="shared" si="25"/>
        <v>0.77326203208556155</v>
      </c>
      <c r="AN86" s="51">
        <f t="shared" si="26"/>
        <v>0</v>
      </c>
    </row>
    <row r="87" spans="1:40">
      <c r="A87" s="13" t="s">
        <v>18</v>
      </c>
      <c r="B87" s="50">
        <f t="shared" si="22"/>
        <v>0</v>
      </c>
      <c r="C87" s="50">
        <f t="shared" si="22"/>
        <v>0</v>
      </c>
      <c r="D87" s="50">
        <f t="shared" ref="D87:AG95" si="28">($G$38*D17-D147)/$G$37</f>
        <v>0</v>
      </c>
      <c r="E87" s="50">
        <f t="shared" si="28"/>
        <v>0</v>
      </c>
      <c r="F87" s="50">
        <f t="shared" si="28"/>
        <v>0.75401069518716579</v>
      </c>
      <c r="G87" s="50">
        <f t="shared" si="28"/>
        <v>0.70588235294117652</v>
      </c>
      <c r="H87" s="50">
        <f t="shared" si="28"/>
        <v>0.5903743315508021</v>
      </c>
      <c r="I87" s="50">
        <f t="shared" si="28"/>
        <v>0.53262032085561495</v>
      </c>
      <c r="J87" s="50">
        <f t="shared" si="28"/>
        <v>0.55828877005347599</v>
      </c>
      <c r="K87" s="50">
        <f t="shared" si="28"/>
        <v>0.76684491978609626</v>
      </c>
      <c r="L87" s="50">
        <f t="shared" si="28"/>
        <v>0.76203208556149737</v>
      </c>
      <c r="M87" s="50">
        <f t="shared" si="28"/>
        <v>0.71871657754010698</v>
      </c>
      <c r="N87" s="50">
        <f t="shared" si="28"/>
        <v>0.74117647058823533</v>
      </c>
      <c r="O87" s="50">
        <f t="shared" si="28"/>
        <v>0.60320855614973257</v>
      </c>
      <c r="P87" s="50">
        <f t="shared" si="28"/>
        <v>0.53903743315508024</v>
      </c>
      <c r="Q87" s="50">
        <f t="shared" si="28"/>
        <v>0.74438502673796791</v>
      </c>
      <c r="R87" s="50">
        <f t="shared" si="28"/>
        <v>0.75401069518716579</v>
      </c>
      <c r="S87" s="50">
        <f t="shared" si="28"/>
        <v>0.74438502673796791</v>
      </c>
      <c r="T87" s="50">
        <f t="shared" si="28"/>
        <v>0.72436363636363643</v>
      </c>
      <c r="U87" s="50">
        <f t="shared" si="28"/>
        <v>0.78609625668449201</v>
      </c>
      <c r="V87" s="50">
        <f t="shared" si="28"/>
        <v>0.54224598930481283</v>
      </c>
      <c r="W87" s="50">
        <f t="shared" si="28"/>
        <v>0.50695187165775402</v>
      </c>
      <c r="X87" s="50">
        <f t="shared" si="28"/>
        <v>0.68983957219251335</v>
      </c>
      <c r="Y87" s="50">
        <f t="shared" si="28"/>
        <v>0.77005347593582885</v>
      </c>
      <c r="Z87" s="50">
        <f t="shared" si="28"/>
        <v>0.77967914438502672</v>
      </c>
      <c r="AA87" s="50">
        <f t="shared" si="28"/>
        <v>0.7475935828877005</v>
      </c>
      <c r="AB87" s="50">
        <f t="shared" si="28"/>
        <v>0.74438502673796791</v>
      </c>
      <c r="AC87" s="50">
        <f t="shared" si="28"/>
        <v>0.5903743315508021</v>
      </c>
      <c r="AD87" s="50">
        <f t="shared" si="28"/>
        <v>0.53262032085561495</v>
      </c>
      <c r="AE87" s="50">
        <f t="shared" si="28"/>
        <v>0.73155080213903745</v>
      </c>
      <c r="AF87" s="50">
        <f t="shared" si="28"/>
        <v>0.72834224598930486</v>
      </c>
      <c r="AG87" s="50">
        <f t="shared" si="28"/>
        <v>0.77005347593582885</v>
      </c>
      <c r="AH87" s="50">
        <f t="shared" si="22"/>
        <v>0.74117647058823533</v>
      </c>
      <c r="AI87" s="50">
        <f t="shared" si="22"/>
        <v>0.67700534759358288</v>
      </c>
      <c r="AJ87" s="50">
        <f t="shared" si="22"/>
        <v>0.6</v>
      </c>
      <c r="AK87" s="50">
        <f t="shared" si="22"/>
        <v>0</v>
      </c>
      <c r="AL87" s="50">
        <f t="shared" si="22"/>
        <v>0</v>
      </c>
      <c r="AM87" s="51">
        <f t="shared" si="25"/>
        <v>0.78609625668449201</v>
      </c>
      <c r="AN87" s="51">
        <f t="shared" si="26"/>
        <v>0</v>
      </c>
    </row>
    <row r="88" spans="1:40">
      <c r="A88" s="13">
        <v>0.5</v>
      </c>
      <c r="B88" s="50">
        <f t="shared" si="22"/>
        <v>0</v>
      </c>
      <c r="C88" s="50">
        <f t="shared" si="22"/>
        <v>0</v>
      </c>
      <c r="D88" s="50">
        <f t="shared" si="28"/>
        <v>0</v>
      </c>
      <c r="E88" s="50">
        <f t="shared" si="28"/>
        <v>0</v>
      </c>
      <c r="F88" s="50">
        <f t="shared" si="28"/>
        <v>0.76363636363636367</v>
      </c>
      <c r="G88" s="50">
        <f t="shared" si="28"/>
        <v>0.70909090909090911</v>
      </c>
      <c r="H88" s="50">
        <f t="shared" si="28"/>
        <v>0.61283422459893044</v>
      </c>
      <c r="I88" s="50">
        <f t="shared" si="28"/>
        <v>0.54545454545454541</v>
      </c>
      <c r="J88" s="50">
        <f t="shared" si="28"/>
        <v>0.57112299465240646</v>
      </c>
      <c r="K88" s="50">
        <f t="shared" si="28"/>
        <v>0.77967914438502672</v>
      </c>
      <c r="L88" s="50">
        <f t="shared" si="28"/>
        <v>0.76684491978609626</v>
      </c>
      <c r="M88" s="50">
        <f t="shared" si="28"/>
        <v>0.73796791443850263</v>
      </c>
      <c r="N88" s="50">
        <f t="shared" si="28"/>
        <v>0.75721925133689838</v>
      </c>
      <c r="O88" s="50">
        <f t="shared" si="28"/>
        <v>0.61604278074866314</v>
      </c>
      <c r="P88" s="50">
        <f t="shared" si="28"/>
        <v>0.58716577540106951</v>
      </c>
      <c r="Q88" s="50">
        <f t="shared" si="28"/>
        <v>0.7508021390374332</v>
      </c>
      <c r="R88" s="50">
        <f t="shared" si="28"/>
        <v>0.78609625668449201</v>
      </c>
      <c r="S88" s="50">
        <f t="shared" si="28"/>
        <v>0.7508021390374332</v>
      </c>
      <c r="T88" s="50">
        <f t="shared" si="28"/>
        <v>0.74040641711229949</v>
      </c>
      <c r="U88" s="50">
        <f t="shared" si="28"/>
        <v>0.77326203208556155</v>
      </c>
      <c r="V88" s="50">
        <f t="shared" si="28"/>
        <v>0.5903743315508021</v>
      </c>
      <c r="W88" s="50">
        <f t="shared" si="28"/>
        <v>0.52299465240641707</v>
      </c>
      <c r="X88" s="50">
        <f t="shared" si="28"/>
        <v>0.74438502673796791</v>
      </c>
      <c r="Y88" s="50">
        <f t="shared" si="28"/>
        <v>0.77967914438502672</v>
      </c>
      <c r="Z88" s="50">
        <f t="shared" si="28"/>
        <v>0.76363636363636367</v>
      </c>
      <c r="AA88" s="50">
        <f t="shared" si="28"/>
        <v>0.75721925133689838</v>
      </c>
      <c r="AB88" s="50">
        <f t="shared" si="28"/>
        <v>0.75401069518716579</v>
      </c>
      <c r="AC88" s="50">
        <f t="shared" si="28"/>
        <v>0.6</v>
      </c>
      <c r="AD88" s="50">
        <f t="shared" si="28"/>
        <v>0.54545454545454541</v>
      </c>
      <c r="AE88" s="50">
        <f t="shared" si="28"/>
        <v>0.74438502673796791</v>
      </c>
      <c r="AF88" s="50">
        <f t="shared" si="28"/>
        <v>0.76684491978609626</v>
      </c>
      <c r="AG88" s="50">
        <f t="shared" si="28"/>
        <v>0.81497326203208553</v>
      </c>
      <c r="AH88" s="50">
        <f t="shared" si="22"/>
        <v>0.75721925133689838</v>
      </c>
      <c r="AI88" s="50">
        <f t="shared" si="22"/>
        <v>0.70267379679144382</v>
      </c>
      <c r="AJ88" s="50">
        <f t="shared" si="22"/>
        <v>0.61283422459893044</v>
      </c>
      <c r="AK88" s="50">
        <f t="shared" si="22"/>
        <v>0</v>
      </c>
      <c r="AL88" s="50">
        <f t="shared" si="22"/>
        <v>0</v>
      </c>
      <c r="AM88" s="51">
        <f t="shared" si="25"/>
        <v>0.81497326203208553</v>
      </c>
      <c r="AN88" s="51">
        <f t="shared" si="26"/>
        <v>0</v>
      </c>
    </row>
    <row r="89" spans="1:40">
      <c r="A89" s="13" t="s">
        <v>19</v>
      </c>
      <c r="B89" s="50">
        <f t="shared" si="22"/>
        <v>0</v>
      </c>
      <c r="C89" s="50">
        <f t="shared" si="22"/>
        <v>0</v>
      </c>
      <c r="D89" s="50">
        <f t="shared" si="28"/>
        <v>0</v>
      </c>
      <c r="E89" s="50">
        <f t="shared" si="28"/>
        <v>0</v>
      </c>
      <c r="F89" s="50">
        <f t="shared" si="28"/>
        <v>0.72192513368983957</v>
      </c>
      <c r="G89" s="50">
        <f t="shared" si="28"/>
        <v>0.70588235294117652</v>
      </c>
      <c r="H89" s="50">
        <f t="shared" si="28"/>
        <v>0.59679144385026739</v>
      </c>
      <c r="I89" s="50">
        <f t="shared" si="28"/>
        <v>0.5133689839572193</v>
      </c>
      <c r="J89" s="50">
        <f t="shared" si="28"/>
        <v>0.57754010695187163</v>
      </c>
      <c r="K89" s="50">
        <f t="shared" si="28"/>
        <v>0.76042780748663097</v>
      </c>
      <c r="L89" s="50">
        <f t="shared" si="28"/>
        <v>0.7475935828877005</v>
      </c>
      <c r="M89" s="50">
        <f t="shared" si="28"/>
        <v>0.41069518716577541</v>
      </c>
      <c r="N89" s="50">
        <f t="shared" si="28"/>
        <v>0.73475935828877004</v>
      </c>
      <c r="O89" s="50">
        <f t="shared" si="28"/>
        <v>0.62887700534759361</v>
      </c>
      <c r="P89" s="50">
        <f t="shared" si="28"/>
        <v>0.55828877005347599</v>
      </c>
      <c r="Q89" s="50">
        <f t="shared" si="28"/>
        <v>0.73155080213903745</v>
      </c>
      <c r="R89" s="50">
        <f t="shared" si="28"/>
        <v>0.7475935828877005</v>
      </c>
      <c r="S89" s="50">
        <f t="shared" si="28"/>
        <v>0.72513368983957216</v>
      </c>
      <c r="T89" s="50">
        <f t="shared" si="28"/>
        <v>0.69227807486631021</v>
      </c>
      <c r="U89" s="50">
        <f t="shared" si="28"/>
        <v>0.77647058823529413</v>
      </c>
      <c r="V89" s="50">
        <f t="shared" si="28"/>
        <v>0.58716577540106951</v>
      </c>
      <c r="W89" s="50">
        <f t="shared" si="28"/>
        <v>0.54866310160427811</v>
      </c>
      <c r="X89" s="50">
        <f t="shared" si="28"/>
        <v>0.69304812834224594</v>
      </c>
      <c r="Y89" s="50">
        <f t="shared" si="28"/>
        <v>0.77005347593582885</v>
      </c>
      <c r="Z89" s="50">
        <f t="shared" si="28"/>
        <v>0.73796791443850263</v>
      </c>
      <c r="AA89" s="50">
        <f t="shared" si="28"/>
        <v>0.77967914438502672</v>
      </c>
      <c r="AB89" s="50">
        <f t="shared" si="28"/>
        <v>0.71871657754010698</v>
      </c>
      <c r="AC89" s="50">
        <f t="shared" si="28"/>
        <v>0.6</v>
      </c>
      <c r="AD89" s="50">
        <f t="shared" si="28"/>
        <v>0.55508021390374329</v>
      </c>
      <c r="AE89" s="50">
        <f t="shared" si="28"/>
        <v>0.73155080213903745</v>
      </c>
      <c r="AF89" s="50">
        <f t="shared" si="28"/>
        <v>0.75401069518716579</v>
      </c>
      <c r="AG89" s="50">
        <f t="shared" si="28"/>
        <v>0.7508021390374332</v>
      </c>
      <c r="AH89" s="50">
        <f t="shared" si="22"/>
        <v>0.73475935828877004</v>
      </c>
      <c r="AI89" s="50">
        <f t="shared" si="22"/>
        <v>0.71871657754010698</v>
      </c>
      <c r="AJ89" s="50">
        <f t="shared" si="22"/>
        <v>0.57754010695187163</v>
      </c>
      <c r="AK89" s="50">
        <f t="shared" si="22"/>
        <v>0</v>
      </c>
      <c r="AL89" s="50">
        <f t="shared" si="22"/>
        <v>0</v>
      </c>
      <c r="AM89" s="51">
        <f t="shared" si="25"/>
        <v>0.77967914438502672</v>
      </c>
      <c r="AN89" s="51">
        <f t="shared" si="26"/>
        <v>0</v>
      </c>
    </row>
    <row r="90" spans="1:40">
      <c r="A90" s="13">
        <v>0.58333333333333337</v>
      </c>
      <c r="B90" s="50">
        <f t="shared" si="22"/>
        <v>0</v>
      </c>
      <c r="C90" s="50">
        <f t="shared" si="22"/>
        <v>0</v>
      </c>
      <c r="D90" s="50">
        <f t="shared" si="28"/>
        <v>0</v>
      </c>
      <c r="E90" s="50">
        <f t="shared" si="28"/>
        <v>0</v>
      </c>
      <c r="F90" s="50">
        <f t="shared" si="28"/>
        <v>0.64491978609625666</v>
      </c>
      <c r="G90" s="50">
        <f t="shared" si="28"/>
        <v>0.68663101604278076</v>
      </c>
      <c r="H90" s="50">
        <f t="shared" si="28"/>
        <v>0.58074866310160422</v>
      </c>
      <c r="I90" s="50">
        <f t="shared" si="28"/>
        <v>0.53262032085561495</v>
      </c>
      <c r="J90" s="50">
        <f t="shared" si="28"/>
        <v>0.57433155080213905</v>
      </c>
      <c r="K90" s="50">
        <f t="shared" si="28"/>
        <v>0.75401069518716579</v>
      </c>
      <c r="L90" s="50">
        <f t="shared" si="28"/>
        <v>0.72994652406417115</v>
      </c>
      <c r="M90" s="50">
        <f t="shared" si="28"/>
        <v>0.4748663101604278</v>
      </c>
      <c r="N90" s="50">
        <f t="shared" si="28"/>
        <v>0.72513368983957216</v>
      </c>
      <c r="O90" s="50">
        <f t="shared" si="28"/>
        <v>0.61283422459893044</v>
      </c>
      <c r="P90" s="50">
        <f t="shared" si="28"/>
        <v>0.55508021390374329</v>
      </c>
      <c r="Q90" s="50">
        <f t="shared" si="28"/>
        <v>0.71871657754010698</v>
      </c>
      <c r="R90" s="50">
        <f t="shared" si="28"/>
        <v>0.75721925133689838</v>
      </c>
      <c r="S90" s="50">
        <f t="shared" si="28"/>
        <v>0.71550802139037428</v>
      </c>
      <c r="T90" s="50">
        <f t="shared" si="28"/>
        <v>0.72436363636363643</v>
      </c>
      <c r="U90" s="50">
        <f t="shared" si="28"/>
        <v>0.71229946524064169</v>
      </c>
      <c r="V90" s="50">
        <f t="shared" si="28"/>
        <v>0.56470588235294117</v>
      </c>
      <c r="W90" s="50">
        <f t="shared" si="28"/>
        <v>0.53903743315508024</v>
      </c>
      <c r="X90" s="50">
        <f t="shared" si="28"/>
        <v>0.71871657754010698</v>
      </c>
      <c r="Y90" s="50">
        <f t="shared" si="28"/>
        <v>0.74438502673796791</v>
      </c>
      <c r="Z90" s="50">
        <f t="shared" si="28"/>
        <v>0.72513368983957216</v>
      </c>
      <c r="AA90" s="50">
        <f t="shared" si="28"/>
        <v>0.63850267379679149</v>
      </c>
      <c r="AB90" s="50">
        <f t="shared" si="28"/>
        <v>0.70909090909090911</v>
      </c>
      <c r="AC90" s="50">
        <f t="shared" si="28"/>
        <v>0.60320855614973257</v>
      </c>
      <c r="AD90" s="50">
        <f t="shared" si="28"/>
        <v>0.54545454545454541</v>
      </c>
      <c r="AE90" s="50">
        <f t="shared" si="28"/>
        <v>0.71550802139037428</v>
      </c>
      <c r="AF90" s="50">
        <f t="shared" si="28"/>
        <v>0.74438502673796791</v>
      </c>
      <c r="AG90" s="50">
        <f t="shared" si="28"/>
        <v>0.71550802139037428</v>
      </c>
      <c r="AH90" s="50">
        <f t="shared" si="22"/>
        <v>0.72513368983957216</v>
      </c>
      <c r="AI90" s="50">
        <f t="shared" si="22"/>
        <v>0.71229946524064169</v>
      </c>
      <c r="AJ90" s="50">
        <f t="shared" si="22"/>
        <v>0.55828877005347599</v>
      </c>
      <c r="AK90" s="50">
        <f t="shared" si="22"/>
        <v>0</v>
      </c>
      <c r="AL90" s="50">
        <f t="shared" si="22"/>
        <v>0</v>
      </c>
      <c r="AM90" s="51">
        <f t="shared" si="25"/>
        <v>0.75721925133689838</v>
      </c>
      <c r="AN90" s="51">
        <f t="shared" si="26"/>
        <v>0</v>
      </c>
    </row>
    <row r="91" spans="1:40">
      <c r="A91" s="13" t="s">
        <v>20</v>
      </c>
      <c r="B91" s="50">
        <f t="shared" si="22"/>
        <v>0</v>
      </c>
      <c r="C91" s="50">
        <f t="shared" si="22"/>
        <v>0</v>
      </c>
      <c r="D91" s="50">
        <f t="shared" si="28"/>
        <v>0</v>
      </c>
      <c r="E91" s="50">
        <f t="shared" si="28"/>
        <v>0</v>
      </c>
      <c r="F91" s="50">
        <f t="shared" si="28"/>
        <v>0.76363636363636367</v>
      </c>
      <c r="G91" s="50">
        <f t="shared" si="28"/>
        <v>0.69946524064171123</v>
      </c>
      <c r="H91" s="50">
        <f t="shared" si="28"/>
        <v>0.57433155080213905</v>
      </c>
      <c r="I91" s="50">
        <f t="shared" si="28"/>
        <v>0.52941176470588236</v>
      </c>
      <c r="J91" s="50">
        <f t="shared" si="28"/>
        <v>0.56149732620320858</v>
      </c>
      <c r="K91" s="50">
        <f t="shared" si="28"/>
        <v>0.77165775401069514</v>
      </c>
      <c r="L91" s="50">
        <f t="shared" si="28"/>
        <v>0.75401069518716579</v>
      </c>
      <c r="M91" s="50">
        <f t="shared" si="28"/>
        <v>0.53582887700534765</v>
      </c>
      <c r="N91" s="50">
        <f t="shared" si="28"/>
        <v>0.73155080213903745</v>
      </c>
      <c r="O91" s="50">
        <f t="shared" si="28"/>
        <v>0.60641711229946527</v>
      </c>
      <c r="P91" s="50">
        <f t="shared" si="28"/>
        <v>0.53262032085561495</v>
      </c>
      <c r="Q91" s="50">
        <f t="shared" si="28"/>
        <v>0.72834224598930486</v>
      </c>
      <c r="R91" s="50">
        <f t="shared" si="28"/>
        <v>0.76363636363636367</v>
      </c>
      <c r="S91" s="50">
        <f t="shared" si="28"/>
        <v>0.74438502673796791</v>
      </c>
      <c r="T91" s="50">
        <f t="shared" si="28"/>
        <v>0.71152941176470585</v>
      </c>
      <c r="U91" s="50">
        <f t="shared" si="28"/>
        <v>0.7508021390374332</v>
      </c>
      <c r="V91" s="50">
        <f t="shared" si="28"/>
        <v>0.55508021390374329</v>
      </c>
      <c r="W91" s="50">
        <f t="shared" si="28"/>
        <v>0.53262032085561495</v>
      </c>
      <c r="X91" s="50">
        <f t="shared" si="28"/>
        <v>0.7475935828877005</v>
      </c>
      <c r="Y91" s="50">
        <f t="shared" si="28"/>
        <v>0.77005347593582885</v>
      </c>
      <c r="Z91" s="50">
        <f t="shared" si="28"/>
        <v>0.74438502673796791</v>
      </c>
      <c r="AA91" s="50">
        <f t="shared" si="28"/>
        <v>0.66417112299465242</v>
      </c>
      <c r="AB91" s="50">
        <f t="shared" si="28"/>
        <v>0.73155080213903745</v>
      </c>
      <c r="AC91" s="50">
        <f t="shared" si="28"/>
        <v>0.58395721925133692</v>
      </c>
      <c r="AD91" s="50">
        <f t="shared" si="28"/>
        <v>0.52941176470588236</v>
      </c>
      <c r="AE91" s="50">
        <f t="shared" si="28"/>
        <v>0.72192513368983957</v>
      </c>
      <c r="AF91" s="50">
        <f t="shared" si="28"/>
        <v>0.76684491978609626</v>
      </c>
      <c r="AG91" s="50">
        <f t="shared" si="28"/>
        <v>0.69946524064171123</v>
      </c>
      <c r="AH91" s="50">
        <f t="shared" si="22"/>
        <v>0.7475935828877005</v>
      </c>
      <c r="AI91" s="50">
        <f t="shared" si="22"/>
        <v>0.74438502673796791</v>
      </c>
      <c r="AJ91" s="50">
        <f t="shared" si="22"/>
        <v>0.53903743315508024</v>
      </c>
      <c r="AK91" s="50">
        <f t="shared" si="22"/>
        <v>0</v>
      </c>
      <c r="AL91" s="50">
        <f t="shared" si="22"/>
        <v>0</v>
      </c>
      <c r="AM91" s="51">
        <f t="shared" si="25"/>
        <v>0.77165775401069514</v>
      </c>
      <c r="AN91" s="51">
        <f t="shared" si="26"/>
        <v>0</v>
      </c>
    </row>
    <row r="92" spans="1:40">
      <c r="A92" s="12" t="s">
        <v>21</v>
      </c>
      <c r="B92" s="50">
        <f t="shared" si="22"/>
        <v>0</v>
      </c>
      <c r="C92" s="50">
        <f t="shared" si="22"/>
        <v>0</v>
      </c>
      <c r="D92" s="50">
        <f t="shared" si="28"/>
        <v>0</v>
      </c>
      <c r="E92" s="50">
        <f t="shared" si="28"/>
        <v>0</v>
      </c>
      <c r="F92" s="50">
        <f t="shared" si="28"/>
        <v>0.77647058823529413</v>
      </c>
      <c r="G92" s="50">
        <f t="shared" si="28"/>
        <v>0.69304812834224594</v>
      </c>
      <c r="H92" s="50">
        <f t="shared" si="28"/>
        <v>0.56149732620320858</v>
      </c>
      <c r="I92" s="50">
        <f t="shared" si="28"/>
        <v>0.52941176470588236</v>
      </c>
      <c r="J92" s="50">
        <f t="shared" si="28"/>
        <v>0.54866310160427811</v>
      </c>
      <c r="K92" s="50">
        <f t="shared" si="28"/>
        <v>0.77967914438502672</v>
      </c>
      <c r="L92" s="50">
        <f t="shared" si="28"/>
        <v>0.77967914438502672</v>
      </c>
      <c r="M92" s="50">
        <f t="shared" si="28"/>
        <v>0.65133689839572195</v>
      </c>
      <c r="N92" s="50">
        <f t="shared" si="28"/>
        <v>0.72192513368983957</v>
      </c>
      <c r="O92" s="50">
        <f t="shared" si="28"/>
        <v>0.5903743315508021</v>
      </c>
      <c r="P92" s="50">
        <f t="shared" si="28"/>
        <v>0.51978609625668448</v>
      </c>
      <c r="Q92" s="50">
        <f t="shared" si="28"/>
        <v>0.70588235294117652</v>
      </c>
      <c r="R92" s="50">
        <f t="shared" si="28"/>
        <v>0.7508021390374332</v>
      </c>
      <c r="S92" s="50">
        <f t="shared" si="28"/>
        <v>0.74117647058823533</v>
      </c>
      <c r="T92" s="50">
        <f t="shared" si="28"/>
        <v>0.70931550802139032</v>
      </c>
      <c r="U92" s="50">
        <f t="shared" si="28"/>
        <v>0.72192513368983957</v>
      </c>
      <c r="V92" s="50">
        <f t="shared" si="28"/>
        <v>0.53582887700534765</v>
      </c>
      <c r="W92" s="50">
        <f t="shared" si="28"/>
        <v>0.51657754010695189</v>
      </c>
      <c r="X92" s="50">
        <f t="shared" si="28"/>
        <v>0.72192513368983957</v>
      </c>
      <c r="Y92" s="50">
        <f t="shared" si="28"/>
        <v>0.75721925133689838</v>
      </c>
      <c r="Z92" s="50">
        <f t="shared" si="28"/>
        <v>0.73155080213903745</v>
      </c>
      <c r="AA92" s="50">
        <f t="shared" si="28"/>
        <v>0.66417112299465242</v>
      </c>
      <c r="AB92" s="50">
        <f t="shared" si="28"/>
        <v>0.72834224598930486</v>
      </c>
      <c r="AC92" s="50">
        <f t="shared" si="28"/>
        <v>0.57754010695187163</v>
      </c>
      <c r="AD92" s="50">
        <f t="shared" si="28"/>
        <v>0.5133689839572193</v>
      </c>
      <c r="AE92" s="50">
        <f t="shared" si="28"/>
        <v>0.71550802139037428</v>
      </c>
      <c r="AF92" s="50">
        <f t="shared" si="28"/>
        <v>0.60962566844919786</v>
      </c>
      <c r="AG92" s="50">
        <f t="shared" si="28"/>
        <v>0.71871657754010698</v>
      </c>
      <c r="AH92" s="50">
        <f t="shared" si="22"/>
        <v>0.68983957219251335</v>
      </c>
      <c r="AI92" s="50">
        <f t="shared" si="22"/>
        <v>0.74117647058823533</v>
      </c>
      <c r="AJ92" s="50">
        <f t="shared" si="22"/>
        <v>0.52620320855614977</v>
      </c>
      <c r="AK92" s="50">
        <f t="shared" si="22"/>
        <v>0</v>
      </c>
      <c r="AL92" s="50">
        <f t="shared" si="22"/>
        <v>0</v>
      </c>
      <c r="AM92" s="51">
        <f t="shared" si="25"/>
        <v>0.77967914438502672</v>
      </c>
      <c r="AN92" s="51">
        <f t="shared" si="26"/>
        <v>0</v>
      </c>
    </row>
    <row r="93" spans="1:40">
      <c r="A93" s="12" t="s">
        <v>22</v>
      </c>
      <c r="B93" s="50">
        <f t="shared" ref="B93:AL100" si="29">($G$38*B23)/$G$37</f>
        <v>0</v>
      </c>
      <c r="C93" s="50">
        <f t="shared" si="29"/>
        <v>0</v>
      </c>
      <c r="D93" s="50">
        <f t="shared" si="28"/>
        <v>0</v>
      </c>
      <c r="E93" s="50">
        <f t="shared" si="28"/>
        <v>0</v>
      </c>
      <c r="F93" s="50">
        <f t="shared" si="28"/>
        <v>0.74438502673796791</v>
      </c>
      <c r="G93" s="50">
        <f t="shared" si="28"/>
        <v>0.71229946524064169</v>
      </c>
      <c r="H93" s="50">
        <f t="shared" si="28"/>
        <v>0.5518716577540107</v>
      </c>
      <c r="I93" s="50">
        <f t="shared" si="28"/>
        <v>0.51657754010695189</v>
      </c>
      <c r="J93" s="50">
        <f t="shared" si="28"/>
        <v>0.54545454545454541</v>
      </c>
      <c r="K93" s="50">
        <f t="shared" si="28"/>
        <v>0.72192513368983957</v>
      </c>
      <c r="L93" s="50">
        <f t="shared" si="28"/>
        <v>0.69304812834224594</v>
      </c>
      <c r="M93" s="50">
        <f t="shared" si="28"/>
        <v>0.6320855614973262</v>
      </c>
      <c r="N93" s="50">
        <f t="shared" si="28"/>
        <v>0.67700534759358288</v>
      </c>
      <c r="O93" s="50">
        <f t="shared" si="28"/>
        <v>0.56149732620320858</v>
      </c>
      <c r="P93" s="50">
        <f t="shared" si="28"/>
        <v>0.50374331550802143</v>
      </c>
      <c r="Q93" s="50">
        <f t="shared" si="28"/>
        <v>0.66096256684491983</v>
      </c>
      <c r="R93" s="50">
        <f t="shared" si="28"/>
        <v>0.69946524064171123</v>
      </c>
      <c r="S93" s="50">
        <f t="shared" si="28"/>
        <v>0.69304812834224594</v>
      </c>
      <c r="T93" s="50">
        <f t="shared" si="28"/>
        <v>0.66577540106951871</v>
      </c>
      <c r="U93" s="50">
        <f t="shared" si="28"/>
        <v>0.6705882352941176</v>
      </c>
      <c r="V93" s="50">
        <f t="shared" si="28"/>
        <v>0.53262032085561495</v>
      </c>
      <c r="W93" s="50">
        <f t="shared" si="28"/>
        <v>0.51657754010695189</v>
      </c>
      <c r="X93" s="50">
        <f t="shared" si="28"/>
        <v>0.61925133689839573</v>
      </c>
      <c r="Y93" s="50">
        <f t="shared" si="28"/>
        <v>0.71550802139037428</v>
      </c>
      <c r="Z93" s="50">
        <f t="shared" si="28"/>
        <v>0.68342245989304817</v>
      </c>
      <c r="AA93" s="50">
        <f t="shared" si="28"/>
        <v>0.66417112299465242</v>
      </c>
      <c r="AB93" s="50">
        <f t="shared" si="28"/>
        <v>0.68342245989304817</v>
      </c>
      <c r="AC93" s="50">
        <f t="shared" si="28"/>
        <v>0.56149732620320858</v>
      </c>
      <c r="AD93" s="50">
        <f t="shared" si="28"/>
        <v>0.51016042780748661</v>
      </c>
      <c r="AE93" s="50">
        <f t="shared" si="28"/>
        <v>0.73796791443850263</v>
      </c>
      <c r="AF93" s="50">
        <f t="shared" si="28"/>
        <v>0.63850267379679149</v>
      </c>
      <c r="AG93" s="50">
        <f t="shared" si="28"/>
        <v>0.72513368983957216</v>
      </c>
      <c r="AH93" s="50">
        <f t="shared" si="29"/>
        <v>0.73155080213903745</v>
      </c>
      <c r="AI93" s="50">
        <f t="shared" si="29"/>
        <v>0.70588235294117652</v>
      </c>
      <c r="AJ93" s="50">
        <f t="shared" si="29"/>
        <v>0.56470588235294117</v>
      </c>
      <c r="AK93" s="50">
        <f t="shared" si="29"/>
        <v>0</v>
      </c>
      <c r="AL93" s="50">
        <f t="shared" si="29"/>
        <v>0</v>
      </c>
      <c r="AM93" s="51">
        <f t="shared" si="25"/>
        <v>0.74438502673796791</v>
      </c>
      <c r="AN93" s="51">
        <f t="shared" si="26"/>
        <v>0</v>
      </c>
    </row>
    <row r="94" spans="1:40">
      <c r="A94" s="12" t="s">
        <v>23</v>
      </c>
      <c r="B94" s="50">
        <f t="shared" si="29"/>
        <v>0</v>
      </c>
      <c r="C94" s="50">
        <f t="shared" si="29"/>
        <v>0</v>
      </c>
      <c r="D94" s="50">
        <f t="shared" si="28"/>
        <v>0</v>
      </c>
      <c r="E94" s="50">
        <f t="shared" si="28"/>
        <v>0</v>
      </c>
      <c r="F94" s="50">
        <f t="shared" si="28"/>
        <v>0.66737967914438501</v>
      </c>
      <c r="G94" s="50">
        <f t="shared" si="28"/>
        <v>0.66737967914438501</v>
      </c>
      <c r="H94" s="50">
        <f t="shared" si="28"/>
        <v>0.54545454545454541</v>
      </c>
      <c r="I94" s="50">
        <f t="shared" si="28"/>
        <v>0.51657754010695189</v>
      </c>
      <c r="J94" s="50">
        <f t="shared" si="28"/>
        <v>0.53903743315508024</v>
      </c>
      <c r="K94" s="50">
        <f t="shared" si="28"/>
        <v>0.6737967914438503</v>
      </c>
      <c r="L94" s="50">
        <f t="shared" si="28"/>
        <v>0.65454545454545454</v>
      </c>
      <c r="M94" s="50">
        <f t="shared" si="28"/>
        <v>0.60641711229946527</v>
      </c>
      <c r="N94" s="50">
        <f t="shared" si="28"/>
        <v>0.65133689839572195</v>
      </c>
      <c r="O94" s="50">
        <f t="shared" si="28"/>
        <v>0.54866310160427811</v>
      </c>
      <c r="P94" s="50">
        <f t="shared" si="28"/>
        <v>0.49090909090909091</v>
      </c>
      <c r="Q94" s="50">
        <f t="shared" si="28"/>
        <v>0.67700534759358288</v>
      </c>
      <c r="R94" s="50">
        <f t="shared" si="28"/>
        <v>0.68342245989304817</v>
      </c>
      <c r="S94" s="50">
        <f t="shared" si="28"/>
        <v>0.64491978609625666</v>
      </c>
      <c r="T94" s="50">
        <f t="shared" si="28"/>
        <v>0.672192513368984</v>
      </c>
      <c r="U94" s="50">
        <f t="shared" si="28"/>
        <v>0.70588235294117652</v>
      </c>
      <c r="V94" s="50">
        <f t="shared" si="28"/>
        <v>0.54866310160427811</v>
      </c>
      <c r="W94" s="50">
        <f t="shared" si="28"/>
        <v>0.51978609625668448</v>
      </c>
      <c r="X94" s="50">
        <f t="shared" si="28"/>
        <v>0.64491978609625666</v>
      </c>
      <c r="Y94" s="50">
        <f t="shared" si="28"/>
        <v>0.6737967914438503</v>
      </c>
      <c r="Z94" s="50">
        <f t="shared" si="28"/>
        <v>0.64491978609625666</v>
      </c>
      <c r="AA94" s="50">
        <f t="shared" si="28"/>
        <v>0.65133689839572195</v>
      </c>
      <c r="AB94" s="50">
        <f t="shared" si="28"/>
        <v>0.64171122994652408</v>
      </c>
      <c r="AC94" s="50">
        <f t="shared" si="28"/>
        <v>0.55828877005347599</v>
      </c>
      <c r="AD94" s="50">
        <f t="shared" si="28"/>
        <v>0.50695187165775402</v>
      </c>
      <c r="AE94" s="50">
        <f t="shared" si="28"/>
        <v>0.69625668449197864</v>
      </c>
      <c r="AF94" s="50">
        <f t="shared" si="28"/>
        <v>0.67700534759358288</v>
      </c>
      <c r="AG94" s="50">
        <f t="shared" si="28"/>
        <v>0.70909090909090911</v>
      </c>
      <c r="AH94" s="50">
        <f t="shared" si="29"/>
        <v>0.64812834224598925</v>
      </c>
      <c r="AI94" s="50">
        <f t="shared" si="29"/>
        <v>0.66737967914438501</v>
      </c>
      <c r="AJ94" s="50">
        <f t="shared" si="29"/>
        <v>0.5518716577540107</v>
      </c>
      <c r="AK94" s="50">
        <f t="shared" si="29"/>
        <v>0</v>
      </c>
      <c r="AL94" s="50">
        <f t="shared" si="29"/>
        <v>0</v>
      </c>
      <c r="AM94" s="51">
        <f t="shared" si="25"/>
        <v>0.70909090909090911</v>
      </c>
      <c r="AN94" s="51">
        <f t="shared" si="26"/>
        <v>0</v>
      </c>
    </row>
    <row r="95" spans="1:40">
      <c r="A95" s="9" t="s">
        <v>24</v>
      </c>
      <c r="B95" s="50">
        <f t="shared" si="29"/>
        <v>0</v>
      </c>
      <c r="C95" s="50">
        <f t="shared" si="29"/>
        <v>0</v>
      </c>
      <c r="D95" s="50">
        <f t="shared" si="28"/>
        <v>0</v>
      </c>
      <c r="E95" s="50">
        <f t="shared" si="28"/>
        <v>0</v>
      </c>
      <c r="F95" s="50">
        <f t="shared" si="28"/>
        <v>0.64812834224598925</v>
      </c>
      <c r="G95" s="50">
        <f t="shared" si="28"/>
        <v>0.65133689839572195</v>
      </c>
      <c r="H95" s="50">
        <f t="shared" si="28"/>
        <v>0.59679144385026739</v>
      </c>
      <c r="I95" s="50">
        <f t="shared" si="28"/>
        <v>0.53582887700534765</v>
      </c>
      <c r="J95" s="50">
        <f t="shared" si="28"/>
        <v>0.56470588235294117</v>
      </c>
      <c r="K95" s="50">
        <f t="shared" si="28"/>
        <v>0.65454545454545454</v>
      </c>
      <c r="L95" s="50">
        <f t="shared" si="28"/>
        <v>0.64491978609625666</v>
      </c>
      <c r="M95" s="50">
        <f t="shared" si="28"/>
        <v>0.66096256684491983</v>
      </c>
      <c r="N95" s="50">
        <f t="shared" si="28"/>
        <v>0.66417112299465242</v>
      </c>
      <c r="O95" s="50">
        <f t="shared" si="28"/>
        <v>0.6</v>
      </c>
      <c r="P95" s="50">
        <f t="shared" si="28"/>
        <v>0.53903743315508024</v>
      </c>
      <c r="Q95" s="50">
        <f t="shared" si="28"/>
        <v>0.66096256684491983</v>
      </c>
      <c r="R95" s="50">
        <f t="shared" si="28"/>
        <v>0.64491978609625666</v>
      </c>
      <c r="S95" s="50">
        <f t="shared" ref="S95:AG95" si="30">($G$38*S25-S155)/$G$37</f>
        <v>0.61925133689839573</v>
      </c>
      <c r="T95" s="50">
        <f t="shared" si="30"/>
        <v>0.63368983957219249</v>
      </c>
      <c r="U95" s="50">
        <f t="shared" si="30"/>
        <v>0.66096256684491983</v>
      </c>
      <c r="V95" s="50">
        <f t="shared" si="30"/>
        <v>0.55828877005347599</v>
      </c>
      <c r="W95" s="50">
        <f t="shared" si="30"/>
        <v>0.54545454545454541</v>
      </c>
      <c r="X95" s="50">
        <f t="shared" si="30"/>
        <v>0.6705882352941176</v>
      </c>
      <c r="Y95" s="50">
        <f t="shared" si="30"/>
        <v>0.65133689839572195</v>
      </c>
      <c r="Z95" s="50">
        <f t="shared" si="30"/>
        <v>0.6320855614973262</v>
      </c>
      <c r="AA95" s="50">
        <f t="shared" si="30"/>
        <v>0.5935828877005348</v>
      </c>
      <c r="AB95" s="50">
        <f t="shared" si="30"/>
        <v>0.67700534759358288</v>
      </c>
      <c r="AC95" s="50">
        <f t="shared" si="30"/>
        <v>0.56480213903743315</v>
      </c>
      <c r="AD95" s="50">
        <f t="shared" si="30"/>
        <v>0.53582887700534765</v>
      </c>
      <c r="AE95" s="50">
        <f t="shared" si="30"/>
        <v>0.67700534759358288</v>
      </c>
      <c r="AF95" s="50">
        <f t="shared" si="30"/>
        <v>0.65454545454545454</v>
      </c>
      <c r="AG95" s="50">
        <f t="shared" si="30"/>
        <v>0.64491978609625666</v>
      </c>
      <c r="AH95" s="50">
        <f t="shared" si="29"/>
        <v>0.6320855614973262</v>
      </c>
      <c r="AI95" s="50">
        <f t="shared" si="29"/>
        <v>0.6320855614973262</v>
      </c>
      <c r="AJ95" s="50">
        <f t="shared" si="29"/>
        <v>0.57433155080213905</v>
      </c>
      <c r="AK95" s="50">
        <f t="shared" si="29"/>
        <v>0</v>
      </c>
      <c r="AL95" s="50">
        <f t="shared" si="29"/>
        <v>0</v>
      </c>
      <c r="AM95" s="51">
        <f t="shared" si="25"/>
        <v>0.67700534759358288</v>
      </c>
      <c r="AN95" s="51">
        <f t="shared" si="26"/>
        <v>0</v>
      </c>
    </row>
    <row r="96" spans="1:40">
      <c r="A96" s="15">
        <v>0.83333333333333337</v>
      </c>
      <c r="B96" s="50">
        <f t="shared" si="29"/>
        <v>0</v>
      </c>
      <c r="C96" s="50">
        <f t="shared" si="29"/>
        <v>0</v>
      </c>
      <c r="D96" s="50">
        <f t="shared" ref="D96:AG100" si="31">($G$38*D26-D156)/$G$37</f>
        <v>0</v>
      </c>
      <c r="E96" s="50">
        <f t="shared" si="31"/>
        <v>0</v>
      </c>
      <c r="F96" s="50">
        <f t="shared" si="31"/>
        <v>0.73796791443850263</v>
      </c>
      <c r="G96" s="50">
        <f t="shared" si="31"/>
        <v>0.72192513368983957</v>
      </c>
      <c r="H96" s="50">
        <f t="shared" si="31"/>
        <v>0.71229946524064169</v>
      </c>
      <c r="I96" s="50">
        <f t="shared" si="31"/>
        <v>0.63850267379679149</v>
      </c>
      <c r="J96" s="50">
        <f t="shared" si="31"/>
        <v>0.69625668449197864</v>
      </c>
      <c r="K96" s="50">
        <f t="shared" si="31"/>
        <v>0.73155080213903745</v>
      </c>
      <c r="L96" s="50">
        <f t="shared" si="31"/>
        <v>0.73155080213903745</v>
      </c>
      <c r="M96" s="50">
        <f t="shared" si="31"/>
        <v>0.71871657754010698</v>
      </c>
      <c r="N96" s="50">
        <f t="shared" si="31"/>
        <v>0.71871657754010698</v>
      </c>
      <c r="O96" s="50">
        <f t="shared" si="31"/>
        <v>0.67700534759358288</v>
      </c>
      <c r="P96" s="50">
        <f t="shared" si="31"/>
        <v>0.62566844919786091</v>
      </c>
      <c r="Q96" s="50">
        <f t="shared" si="31"/>
        <v>0.70267379679144382</v>
      </c>
      <c r="R96" s="50">
        <f t="shared" si="31"/>
        <v>0.73155080213903745</v>
      </c>
      <c r="S96" s="50">
        <f t="shared" si="31"/>
        <v>0.71550802139037428</v>
      </c>
      <c r="T96" s="50">
        <f t="shared" si="31"/>
        <v>0.72352941176470587</v>
      </c>
      <c r="U96" s="50">
        <f t="shared" si="31"/>
        <v>0.70588235294117652</v>
      </c>
      <c r="V96" s="50">
        <f t="shared" si="31"/>
        <v>0.66096256684491983</v>
      </c>
      <c r="W96" s="50">
        <f t="shared" si="31"/>
        <v>0.6</v>
      </c>
      <c r="X96" s="50">
        <f t="shared" si="31"/>
        <v>0.72192513368983957</v>
      </c>
      <c r="Y96" s="50">
        <f t="shared" si="31"/>
        <v>0.73475935828877004</v>
      </c>
      <c r="Z96" s="50">
        <f t="shared" si="31"/>
        <v>0.77326203208556155</v>
      </c>
      <c r="AA96" s="50">
        <f t="shared" si="31"/>
        <v>0.6737967914438503</v>
      </c>
      <c r="AB96" s="50">
        <f t="shared" si="31"/>
        <v>0.72513368983957216</v>
      </c>
      <c r="AC96" s="50">
        <f t="shared" si="31"/>
        <v>0.67700534759358288</v>
      </c>
      <c r="AD96" s="50">
        <f t="shared" si="31"/>
        <v>0.63529411764705879</v>
      </c>
      <c r="AE96" s="50">
        <f t="shared" si="31"/>
        <v>0.71871657754010698</v>
      </c>
      <c r="AF96" s="50">
        <f t="shared" si="31"/>
        <v>0.73796791443850263</v>
      </c>
      <c r="AG96" s="50">
        <f t="shared" si="31"/>
        <v>0.73155080213903745</v>
      </c>
      <c r="AH96" s="50">
        <f t="shared" si="29"/>
        <v>0.71871657754010698</v>
      </c>
      <c r="AI96" s="50">
        <f t="shared" si="29"/>
        <v>0.71550802139037428</v>
      </c>
      <c r="AJ96" s="50">
        <f t="shared" si="29"/>
        <v>0.69304812834224594</v>
      </c>
      <c r="AK96" s="50">
        <f t="shared" si="29"/>
        <v>0</v>
      </c>
      <c r="AL96" s="50">
        <f t="shared" si="29"/>
        <v>0</v>
      </c>
      <c r="AM96" s="51">
        <f t="shared" si="25"/>
        <v>0.77326203208556155</v>
      </c>
      <c r="AN96" s="51">
        <f t="shared" si="26"/>
        <v>0</v>
      </c>
    </row>
    <row r="97" spans="1:44">
      <c r="A97" s="15">
        <v>0.875</v>
      </c>
      <c r="B97" s="50">
        <f t="shared" si="29"/>
        <v>0</v>
      </c>
      <c r="C97" s="50">
        <f t="shared" si="29"/>
        <v>0</v>
      </c>
      <c r="D97" s="50">
        <f t="shared" si="31"/>
        <v>0</v>
      </c>
      <c r="E97" s="50">
        <f t="shared" si="31"/>
        <v>0</v>
      </c>
      <c r="F97" s="50">
        <f t="shared" si="31"/>
        <v>0.72834224598930486</v>
      </c>
      <c r="G97" s="50">
        <f t="shared" si="31"/>
        <v>0.70909090909090911</v>
      </c>
      <c r="H97" s="50">
        <f t="shared" si="31"/>
        <v>0.6737967914438503</v>
      </c>
      <c r="I97" s="50">
        <f t="shared" si="31"/>
        <v>0.64812834224598925</v>
      </c>
      <c r="J97" s="50">
        <f t="shared" si="31"/>
        <v>0.68021390374331547</v>
      </c>
      <c r="K97" s="50">
        <f t="shared" si="31"/>
        <v>0.72192513368983957</v>
      </c>
      <c r="L97" s="50">
        <f t="shared" si="31"/>
        <v>0.70588235294117652</v>
      </c>
      <c r="M97" s="50">
        <f t="shared" si="31"/>
        <v>0.65133689839572195</v>
      </c>
      <c r="N97" s="50">
        <f t="shared" si="31"/>
        <v>0.70588235294117652</v>
      </c>
      <c r="O97" s="50">
        <f t="shared" si="31"/>
        <v>0.68021390374331547</v>
      </c>
      <c r="P97" s="50">
        <f t="shared" si="31"/>
        <v>0.66737967914438501</v>
      </c>
      <c r="Q97" s="50">
        <f t="shared" si="31"/>
        <v>0.70267379679144382</v>
      </c>
      <c r="R97" s="50">
        <f t="shared" si="31"/>
        <v>0.72513368983957216</v>
      </c>
      <c r="S97" s="50">
        <f t="shared" si="31"/>
        <v>0.69625668449197864</v>
      </c>
      <c r="T97" s="50">
        <f t="shared" si="31"/>
        <v>0.70427807486631011</v>
      </c>
      <c r="U97" s="50">
        <f t="shared" si="31"/>
        <v>0.69304812834224594</v>
      </c>
      <c r="V97" s="50">
        <f t="shared" si="31"/>
        <v>0.6705882352941176</v>
      </c>
      <c r="W97" s="50">
        <f t="shared" si="31"/>
        <v>0.60641711229946527</v>
      </c>
      <c r="X97" s="50">
        <f t="shared" si="31"/>
        <v>0.70588235294117652</v>
      </c>
      <c r="Y97" s="50">
        <f t="shared" si="31"/>
        <v>0.73475935828877004</v>
      </c>
      <c r="Z97" s="50">
        <f t="shared" si="31"/>
        <v>0.71229946524064169</v>
      </c>
      <c r="AA97" s="50">
        <f t="shared" si="31"/>
        <v>0.69304812834224594</v>
      </c>
      <c r="AB97" s="50">
        <f t="shared" si="31"/>
        <v>0.71550802139037428</v>
      </c>
      <c r="AC97" s="50">
        <f t="shared" si="31"/>
        <v>0.66737967914438501</v>
      </c>
      <c r="AD97" s="50">
        <f t="shared" si="31"/>
        <v>0.64812834224598925</v>
      </c>
      <c r="AE97" s="50">
        <f t="shared" si="31"/>
        <v>0.70267379679144382</v>
      </c>
      <c r="AF97" s="50">
        <f t="shared" si="31"/>
        <v>0.71871657754010698</v>
      </c>
      <c r="AG97" s="50">
        <f t="shared" si="31"/>
        <v>0.71550802139037428</v>
      </c>
      <c r="AH97" s="50">
        <f t="shared" si="29"/>
        <v>0.70909090909090911</v>
      </c>
      <c r="AI97" s="50">
        <f t="shared" si="29"/>
        <v>0.70909090909090911</v>
      </c>
      <c r="AJ97" s="50">
        <f t="shared" si="29"/>
        <v>0.68342245989304817</v>
      </c>
      <c r="AK97" s="50">
        <f t="shared" si="29"/>
        <v>0</v>
      </c>
      <c r="AL97" s="50">
        <f t="shared" si="29"/>
        <v>0</v>
      </c>
      <c r="AM97" s="51">
        <f t="shared" si="25"/>
        <v>0.73475935828877004</v>
      </c>
      <c r="AN97" s="51">
        <f t="shared" si="26"/>
        <v>0</v>
      </c>
    </row>
    <row r="98" spans="1:44">
      <c r="A98" s="13" t="s">
        <v>25</v>
      </c>
      <c r="B98" s="50">
        <f t="shared" si="29"/>
        <v>0</v>
      </c>
      <c r="C98" s="50">
        <f t="shared" si="29"/>
        <v>0</v>
      </c>
      <c r="D98" s="50">
        <f t="shared" si="31"/>
        <v>0</v>
      </c>
      <c r="E98" s="50">
        <f t="shared" si="31"/>
        <v>0</v>
      </c>
      <c r="F98" s="50">
        <f t="shared" si="31"/>
        <v>0.69304812834224594</v>
      </c>
      <c r="G98" s="50">
        <f t="shared" si="31"/>
        <v>0.66417112299465242</v>
      </c>
      <c r="H98" s="50">
        <f t="shared" si="31"/>
        <v>0.6304812834224599</v>
      </c>
      <c r="I98" s="50">
        <f t="shared" si="31"/>
        <v>0.61604278074866314</v>
      </c>
      <c r="J98" s="50">
        <f t="shared" si="31"/>
        <v>0.64812834224598925</v>
      </c>
      <c r="K98" s="50">
        <f t="shared" si="31"/>
        <v>0.68983957219251335</v>
      </c>
      <c r="L98" s="50">
        <f t="shared" si="31"/>
        <v>0.69946524064171123</v>
      </c>
      <c r="M98" s="50">
        <f t="shared" si="31"/>
        <v>0.57433155080213905</v>
      </c>
      <c r="N98" s="50">
        <f t="shared" si="31"/>
        <v>0</v>
      </c>
      <c r="O98" s="50">
        <f t="shared" si="31"/>
        <v>0.66096256684491983</v>
      </c>
      <c r="P98" s="50">
        <f t="shared" si="31"/>
        <v>0.62887700534759361</v>
      </c>
      <c r="Q98" s="50">
        <f t="shared" si="31"/>
        <v>0.65775401069518713</v>
      </c>
      <c r="R98" s="50">
        <f t="shared" si="31"/>
        <v>0.69625668449197864</v>
      </c>
      <c r="S98" s="50">
        <f t="shared" si="31"/>
        <v>0.72192513368983957</v>
      </c>
      <c r="T98" s="50">
        <f t="shared" si="31"/>
        <v>0.66577540106951871</v>
      </c>
      <c r="U98" s="50">
        <f t="shared" si="31"/>
        <v>0.70267379679144382</v>
      </c>
      <c r="V98" s="50">
        <f t="shared" si="31"/>
        <v>0.63529411764705879</v>
      </c>
      <c r="W98" s="50">
        <f t="shared" si="31"/>
        <v>0.60320855614973257</v>
      </c>
      <c r="X98" s="50">
        <f t="shared" si="31"/>
        <v>0.68342245989304817</v>
      </c>
      <c r="Y98" s="50">
        <f t="shared" si="31"/>
        <v>0.68663101604278076</v>
      </c>
      <c r="Z98" s="50">
        <f t="shared" si="31"/>
        <v>0.68021390374331547</v>
      </c>
      <c r="AA98" s="50">
        <f t="shared" si="31"/>
        <v>0.66417112299465242</v>
      </c>
      <c r="AB98" s="50">
        <f t="shared" si="31"/>
        <v>0.68021390374331547</v>
      </c>
      <c r="AC98" s="50">
        <f t="shared" si="31"/>
        <v>0.64171122994652408</v>
      </c>
      <c r="AD98" s="50">
        <f t="shared" si="31"/>
        <v>0.60962566844919786</v>
      </c>
      <c r="AE98" s="50">
        <f t="shared" si="31"/>
        <v>0.66096256684491983</v>
      </c>
      <c r="AF98" s="50">
        <f t="shared" si="31"/>
        <v>0.70267379679144382</v>
      </c>
      <c r="AG98" s="50">
        <f t="shared" si="31"/>
        <v>0.70909090909090911</v>
      </c>
      <c r="AH98" s="50">
        <f t="shared" si="29"/>
        <v>0.66737967914438501</v>
      </c>
      <c r="AI98" s="50">
        <f t="shared" si="29"/>
        <v>0.68663101604278076</v>
      </c>
      <c r="AJ98" s="50">
        <f t="shared" si="29"/>
        <v>0.65775401069518713</v>
      </c>
      <c r="AK98" s="50">
        <f t="shared" si="29"/>
        <v>0</v>
      </c>
      <c r="AL98" s="50">
        <f t="shared" si="29"/>
        <v>0</v>
      </c>
      <c r="AM98" s="51">
        <f t="shared" si="25"/>
        <v>0.72192513368983957</v>
      </c>
      <c r="AN98" s="51">
        <f t="shared" si="26"/>
        <v>0</v>
      </c>
    </row>
    <row r="99" spans="1:44">
      <c r="A99" s="15">
        <v>0.95833333333333337</v>
      </c>
      <c r="B99" s="50">
        <f t="shared" si="29"/>
        <v>0</v>
      </c>
      <c r="C99" s="50">
        <f t="shared" si="29"/>
        <v>0</v>
      </c>
      <c r="D99" s="50">
        <f t="shared" si="31"/>
        <v>0</v>
      </c>
      <c r="E99" s="50">
        <f t="shared" si="31"/>
        <v>0</v>
      </c>
      <c r="F99" s="50">
        <f t="shared" si="31"/>
        <v>0.56791443850267376</v>
      </c>
      <c r="G99" s="50">
        <f t="shared" si="31"/>
        <v>0.59679144385026739</v>
      </c>
      <c r="H99" s="50">
        <f t="shared" si="31"/>
        <v>0.58235294117647063</v>
      </c>
      <c r="I99" s="50">
        <f t="shared" si="31"/>
        <v>0.51978609625668448</v>
      </c>
      <c r="J99" s="50">
        <f t="shared" si="31"/>
        <v>0.57754010695187163</v>
      </c>
      <c r="K99" s="50">
        <f t="shared" si="31"/>
        <v>0.60962566844919786</v>
      </c>
      <c r="L99" s="50">
        <f t="shared" si="31"/>
        <v>0.59679144385026739</v>
      </c>
      <c r="M99" s="50">
        <f t="shared" si="31"/>
        <v>0.60320855614973257</v>
      </c>
      <c r="N99" s="50">
        <f t="shared" si="31"/>
        <v>8.9839572192513373E-2</v>
      </c>
      <c r="O99" s="50">
        <f t="shared" si="31"/>
        <v>0.5935828877005348</v>
      </c>
      <c r="P99" s="50">
        <f t="shared" si="31"/>
        <v>0.57433155080213905</v>
      </c>
      <c r="Q99" s="50">
        <f t="shared" si="31"/>
        <v>0.5903743315508021</v>
      </c>
      <c r="R99" s="50">
        <f t="shared" si="31"/>
        <v>0.65454545454545454</v>
      </c>
      <c r="S99" s="50">
        <f t="shared" si="31"/>
        <v>0.58716577540106951</v>
      </c>
      <c r="T99" s="50">
        <f t="shared" si="31"/>
        <v>0.61443850267379674</v>
      </c>
      <c r="U99" s="50">
        <f t="shared" si="31"/>
        <v>0.68342245989304817</v>
      </c>
      <c r="V99" s="50">
        <f t="shared" si="31"/>
        <v>0.56791443850267376</v>
      </c>
      <c r="W99" s="50">
        <f t="shared" si="31"/>
        <v>0.55828877005347599</v>
      </c>
      <c r="X99" s="50">
        <f t="shared" si="31"/>
        <v>0.60320855614973257</v>
      </c>
      <c r="Y99" s="50">
        <f t="shared" si="31"/>
        <v>0.61604278074866314</v>
      </c>
      <c r="Z99" s="50">
        <f t="shared" si="31"/>
        <v>0.6</v>
      </c>
      <c r="AA99" s="50">
        <f t="shared" si="31"/>
        <v>0.60320855614973257</v>
      </c>
      <c r="AB99" s="50">
        <f t="shared" si="31"/>
        <v>0.61283422459893044</v>
      </c>
      <c r="AC99" s="50">
        <f t="shared" si="31"/>
        <v>0.59679144385026739</v>
      </c>
      <c r="AD99" s="50">
        <f t="shared" si="31"/>
        <v>0.56791443850267376</v>
      </c>
      <c r="AE99" s="50">
        <f t="shared" si="31"/>
        <v>0.61283422459893044</v>
      </c>
      <c r="AF99" s="50">
        <f t="shared" si="31"/>
        <v>0.66737967914438501</v>
      </c>
      <c r="AG99" s="50">
        <f t="shared" si="31"/>
        <v>0.60962566844919786</v>
      </c>
      <c r="AH99" s="50">
        <f t="shared" si="29"/>
        <v>0.63529411764705879</v>
      </c>
      <c r="AI99" s="50">
        <f t="shared" si="29"/>
        <v>0.61604278074866314</v>
      </c>
      <c r="AJ99" s="50">
        <f t="shared" si="29"/>
        <v>0.65133689839572195</v>
      </c>
      <c r="AK99" s="50">
        <f t="shared" si="29"/>
        <v>0</v>
      </c>
      <c r="AL99" s="50">
        <f t="shared" si="29"/>
        <v>0</v>
      </c>
      <c r="AM99" s="51">
        <f t="shared" si="25"/>
        <v>0.68342245989304817</v>
      </c>
      <c r="AN99" s="51">
        <f t="shared" si="26"/>
        <v>0</v>
      </c>
    </row>
    <row r="100" spans="1:44">
      <c r="A100" s="9" t="s">
        <v>26</v>
      </c>
      <c r="B100" s="50">
        <f t="shared" si="29"/>
        <v>0</v>
      </c>
      <c r="C100" s="50">
        <f t="shared" si="29"/>
        <v>0</v>
      </c>
      <c r="D100" s="50">
        <f t="shared" si="31"/>
        <v>0</v>
      </c>
      <c r="E100" s="50">
        <f t="shared" si="31"/>
        <v>0</v>
      </c>
      <c r="F100" s="50">
        <f t="shared" si="31"/>
        <v>0.53262032085561495</v>
      </c>
      <c r="G100" s="50">
        <f t="shared" si="31"/>
        <v>0.55828877005347599</v>
      </c>
      <c r="H100" s="50">
        <f t="shared" si="31"/>
        <v>0.54385026737967912</v>
      </c>
      <c r="I100" s="50">
        <f t="shared" si="31"/>
        <v>0.51978609625668448</v>
      </c>
      <c r="J100" s="50">
        <f t="shared" si="31"/>
        <v>0.52620320855614977</v>
      </c>
      <c r="K100" s="50">
        <f t="shared" si="31"/>
        <v>0.5518716577540107</v>
      </c>
      <c r="L100" s="50">
        <f t="shared" si="31"/>
        <v>0.53582887700534765</v>
      </c>
      <c r="M100" s="50">
        <f t="shared" si="31"/>
        <v>0.53903743315508024</v>
      </c>
      <c r="N100" s="50">
        <f t="shared" si="31"/>
        <v>0.17967914438502675</v>
      </c>
      <c r="O100" s="50">
        <f t="shared" si="31"/>
        <v>0.55508021390374329</v>
      </c>
      <c r="P100" s="50">
        <f t="shared" si="31"/>
        <v>0.51978609625668448</v>
      </c>
      <c r="Q100" s="50">
        <f t="shared" si="31"/>
        <v>0.48770053475935826</v>
      </c>
      <c r="R100" s="50">
        <f t="shared" si="31"/>
        <v>0.54224598930481283</v>
      </c>
      <c r="S100" s="50">
        <f t="shared" si="31"/>
        <v>0.53582887700534765</v>
      </c>
      <c r="T100" s="50">
        <f t="shared" si="31"/>
        <v>0.5518716577540107</v>
      </c>
      <c r="U100" s="50">
        <f t="shared" si="31"/>
        <v>0.56470588235294117</v>
      </c>
      <c r="V100" s="50">
        <f t="shared" si="31"/>
        <v>0.53582887700534765</v>
      </c>
      <c r="W100" s="50">
        <f t="shared" si="31"/>
        <v>0.51016042780748661</v>
      </c>
      <c r="X100" s="50">
        <f t="shared" si="31"/>
        <v>0.53903743315508024</v>
      </c>
      <c r="Y100" s="50">
        <f t="shared" si="31"/>
        <v>0.56149732620320858</v>
      </c>
      <c r="Z100" s="50">
        <f t="shared" si="31"/>
        <v>0.54545454545454541</v>
      </c>
      <c r="AA100" s="50">
        <f t="shared" si="31"/>
        <v>0.53582887700534765</v>
      </c>
      <c r="AB100" s="50">
        <f t="shared" si="31"/>
        <v>0.56149732620320858</v>
      </c>
      <c r="AC100" s="50">
        <f t="shared" si="31"/>
        <v>0.6</v>
      </c>
      <c r="AD100" s="50">
        <f t="shared" si="31"/>
        <v>0.51978609625668448</v>
      </c>
      <c r="AE100" s="50">
        <f t="shared" si="31"/>
        <v>0.56470588235294117</v>
      </c>
      <c r="AF100" s="50">
        <f t="shared" si="31"/>
        <v>0.55828877005347599</v>
      </c>
      <c r="AG100" s="50">
        <f t="shared" si="31"/>
        <v>0.55508021390374329</v>
      </c>
      <c r="AH100" s="50">
        <f t="shared" si="29"/>
        <v>0.53262032085561495</v>
      </c>
      <c r="AI100" s="50">
        <f t="shared" si="29"/>
        <v>0.55508021390374329</v>
      </c>
      <c r="AJ100" s="50">
        <f t="shared" si="29"/>
        <v>0.57433155080213905</v>
      </c>
      <c r="AK100" s="50">
        <f t="shared" si="29"/>
        <v>0</v>
      </c>
      <c r="AL100" s="50">
        <f t="shared" si="29"/>
        <v>0</v>
      </c>
      <c r="AM100" s="51">
        <f t="shared" si="25"/>
        <v>0.6</v>
      </c>
      <c r="AN100" s="51">
        <f t="shared" si="26"/>
        <v>0</v>
      </c>
    </row>
    <row r="103" spans="1:44">
      <c r="A103" s="26" t="s">
        <v>47</v>
      </c>
      <c r="C103" s="30"/>
      <c r="E103" s="41"/>
      <c r="F103" s="26"/>
      <c r="G103" s="38"/>
      <c r="H103" s="38"/>
      <c r="I103" s="38"/>
      <c r="J103" s="38"/>
      <c r="K103" s="38"/>
      <c r="L103" s="38"/>
      <c r="M103" s="38"/>
      <c r="N103" s="39"/>
      <c r="O103" s="39"/>
      <c r="P103" s="40"/>
      <c r="Q103" s="38"/>
      <c r="R103" s="28"/>
    </row>
    <row r="104" spans="1:44">
      <c r="A104" s="287" t="s">
        <v>2</v>
      </c>
      <c r="B104" s="4">
        <f>+B$4</f>
        <v>1</v>
      </c>
      <c r="C104" s="4">
        <f t="shared" ref="C104:AL104" si="32">+C$4</f>
        <v>2</v>
      </c>
      <c r="D104" s="4">
        <f t="shared" si="32"/>
        <v>1</v>
      </c>
      <c r="E104" s="4">
        <f t="shared" si="32"/>
        <v>2</v>
      </c>
      <c r="F104" s="4">
        <f t="shared" si="32"/>
        <v>3</v>
      </c>
      <c r="G104" s="4">
        <f t="shared" si="32"/>
        <v>1</v>
      </c>
      <c r="H104" s="4">
        <f t="shared" si="32"/>
        <v>2</v>
      </c>
      <c r="I104" s="4">
        <f t="shared" si="32"/>
        <v>3</v>
      </c>
      <c r="J104" s="4">
        <f t="shared" si="32"/>
        <v>4</v>
      </c>
      <c r="K104" s="4">
        <f t="shared" si="32"/>
        <v>5</v>
      </c>
      <c r="L104" s="4">
        <f t="shared" si="32"/>
        <v>6</v>
      </c>
      <c r="M104" s="4">
        <f t="shared" si="32"/>
        <v>7</v>
      </c>
      <c r="N104" s="4">
        <f t="shared" si="32"/>
        <v>8</v>
      </c>
      <c r="O104" s="4">
        <f t="shared" si="32"/>
        <v>9</v>
      </c>
      <c r="P104" s="4">
        <f t="shared" si="32"/>
        <v>10</v>
      </c>
      <c r="Q104" s="4">
        <f t="shared" si="32"/>
        <v>11</v>
      </c>
      <c r="R104" s="4">
        <f t="shared" si="32"/>
        <v>12</v>
      </c>
      <c r="S104" s="4">
        <f t="shared" si="32"/>
        <v>13</v>
      </c>
      <c r="T104" s="4">
        <f t="shared" si="32"/>
        <v>14</v>
      </c>
      <c r="U104" s="4">
        <f t="shared" si="32"/>
        <v>15</v>
      </c>
      <c r="V104" s="4">
        <f t="shared" si="32"/>
        <v>16</v>
      </c>
      <c r="W104" s="4">
        <f t="shared" si="32"/>
        <v>17</v>
      </c>
      <c r="X104" s="4">
        <f t="shared" si="32"/>
        <v>18</v>
      </c>
      <c r="Y104" s="4">
        <f t="shared" si="32"/>
        <v>19</v>
      </c>
      <c r="Z104" s="4">
        <f t="shared" si="32"/>
        <v>20</v>
      </c>
      <c r="AA104" s="4">
        <f t="shared" si="32"/>
        <v>21</v>
      </c>
      <c r="AB104" s="4">
        <f t="shared" si="32"/>
        <v>22</v>
      </c>
      <c r="AC104" s="4">
        <f t="shared" si="32"/>
        <v>23</v>
      </c>
      <c r="AD104" s="4">
        <f t="shared" si="32"/>
        <v>24</v>
      </c>
      <c r="AE104" s="4">
        <f t="shared" si="32"/>
        <v>25</v>
      </c>
      <c r="AF104" s="4">
        <f t="shared" si="32"/>
        <v>26</v>
      </c>
      <c r="AG104" s="4">
        <f t="shared" si="32"/>
        <v>27</v>
      </c>
      <c r="AH104" s="4">
        <f t="shared" si="32"/>
        <v>28</v>
      </c>
      <c r="AI104" s="4">
        <f t="shared" si="32"/>
        <v>29</v>
      </c>
      <c r="AJ104" s="4">
        <f t="shared" si="32"/>
        <v>30</v>
      </c>
      <c r="AK104" s="4">
        <f t="shared" si="32"/>
        <v>31</v>
      </c>
      <c r="AL104" s="4">
        <f t="shared" si="32"/>
        <v>32</v>
      </c>
      <c r="AM104" s="116" t="s">
        <v>3</v>
      </c>
      <c r="AN104" s="5" t="s">
        <v>4</v>
      </c>
    </row>
    <row r="105" spans="1:44" s="6" customFormat="1" ht="11.25" customHeight="1">
      <c r="A105" s="288"/>
      <c r="B105" s="7">
        <f>B$5</f>
        <v>40664</v>
      </c>
      <c r="C105" s="7">
        <f t="shared" ref="C105:AL105" si="33">C$5</f>
        <v>40665</v>
      </c>
      <c r="D105" s="7">
        <f t="shared" si="33"/>
        <v>40330</v>
      </c>
      <c r="E105" s="7">
        <f t="shared" si="33"/>
        <v>40331</v>
      </c>
      <c r="F105" s="7">
        <f t="shared" si="33"/>
        <v>40725</v>
      </c>
      <c r="G105" s="7">
        <f t="shared" si="33"/>
        <v>40726</v>
      </c>
      <c r="H105" s="7">
        <f t="shared" si="33"/>
        <v>40727</v>
      </c>
      <c r="I105" s="7">
        <f t="shared" si="33"/>
        <v>40728</v>
      </c>
      <c r="J105" s="7">
        <f t="shared" si="33"/>
        <v>40729</v>
      </c>
      <c r="K105" s="7">
        <f t="shared" si="33"/>
        <v>40730</v>
      </c>
      <c r="L105" s="7">
        <f t="shared" si="33"/>
        <v>40731</v>
      </c>
      <c r="M105" s="7">
        <f t="shared" si="33"/>
        <v>40732</v>
      </c>
      <c r="N105" s="7">
        <f t="shared" si="33"/>
        <v>40733</v>
      </c>
      <c r="O105" s="7">
        <f t="shared" si="33"/>
        <v>40734</v>
      </c>
      <c r="P105" s="7">
        <f t="shared" si="33"/>
        <v>40735</v>
      </c>
      <c r="Q105" s="7">
        <f t="shared" si="33"/>
        <v>40736</v>
      </c>
      <c r="R105" s="7">
        <f t="shared" si="33"/>
        <v>40737</v>
      </c>
      <c r="S105" s="7">
        <f t="shared" si="33"/>
        <v>40738</v>
      </c>
      <c r="T105" s="7">
        <f t="shared" si="33"/>
        <v>40739</v>
      </c>
      <c r="U105" s="7">
        <f t="shared" si="33"/>
        <v>40740</v>
      </c>
      <c r="V105" s="7">
        <f t="shared" si="33"/>
        <v>40741</v>
      </c>
      <c r="W105" s="7">
        <f t="shared" si="33"/>
        <v>40742</v>
      </c>
      <c r="X105" s="7">
        <f t="shared" si="33"/>
        <v>40743</v>
      </c>
      <c r="Y105" s="7">
        <f t="shared" si="33"/>
        <v>40744</v>
      </c>
      <c r="Z105" s="7">
        <f t="shared" si="33"/>
        <v>40745</v>
      </c>
      <c r="AA105" s="7">
        <f t="shared" si="33"/>
        <v>40746</v>
      </c>
      <c r="AB105" s="7">
        <f t="shared" si="33"/>
        <v>40747</v>
      </c>
      <c r="AC105" s="7">
        <f t="shared" si="33"/>
        <v>40748</v>
      </c>
      <c r="AD105" s="7">
        <f t="shared" si="33"/>
        <v>40749</v>
      </c>
      <c r="AE105" s="7">
        <f t="shared" si="33"/>
        <v>40750</v>
      </c>
      <c r="AF105" s="7">
        <f t="shared" si="33"/>
        <v>40751</v>
      </c>
      <c r="AG105" s="158">
        <f t="shared" si="33"/>
        <v>40752</v>
      </c>
      <c r="AH105" s="158">
        <f t="shared" si="33"/>
        <v>40753</v>
      </c>
      <c r="AI105" s="158">
        <f t="shared" si="33"/>
        <v>40754</v>
      </c>
      <c r="AJ105" s="158">
        <f t="shared" si="33"/>
        <v>40755</v>
      </c>
      <c r="AK105" s="158">
        <f t="shared" si="33"/>
        <v>40756</v>
      </c>
      <c r="AL105" s="158">
        <f t="shared" si="33"/>
        <v>40757</v>
      </c>
      <c r="AM105" s="116"/>
      <c r="AN105" s="8"/>
    </row>
    <row r="106" spans="1:44">
      <c r="A106" s="289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4"/>
      <c r="AH106" s="44"/>
      <c r="AI106" s="44"/>
      <c r="AJ106" s="44"/>
      <c r="AK106" s="44"/>
      <c r="AL106" s="44"/>
      <c r="AM106" s="45" t="s">
        <v>8</v>
      </c>
      <c r="AN106" s="5" t="s">
        <v>8</v>
      </c>
    </row>
    <row r="107" spans="1:44">
      <c r="A107" s="9" t="s">
        <v>9</v>
      </c>
      <c r="B107" s="52">
        <f t="shared" ref="B107:AL122" si="34">$G$38*B7</f>
        <v>0</v>
      </c>
      <c r="C107" s="52">
        <f t="shared" si="34"/>
        <v>0</v>
      </c>
      <c r="D107" s="52">
        <f>$G$38*D7-D137</f>
        <v>0</v>
      </c>
      <c r="E107" s="52">
        <f t="shared" ref="E107:AG107" si="35">$G$38*E7-E137</f>
        <v>0</v>
      </c>
      <c r="F107" s="52">
        <f t="shared" si="35"/>
        <v>4740</v>
      </c>
      <c r="G107" s="52">
        <f t="shared" si="35"/>
        <v>4680</v>
      </c>
      <c r="H107" s="52">
        <f t="shared" si="35"/>
        <v>4620</v>
      </c>
      <c r="I107" s="52">
        <f t="shared" si="35"/>
        <v>4710</v>
      </c>
      <c r="J107" s="52">
        <f t="shared" si="35"/>
        <v>4560</v>
      </c>
      <c r="K107" s="52">
        <f t="shared" si="35"/>
        <v>4470</v>
      </c>
      <c r="L107" s="52">
        <f t="shared" si="35"/>
        <v>5220</v>
      </c>
      <c r="M107" s="52">
        <f t="shared" si="35"/>
        <v>4680</v>
      </c>
      <c r="N107" s="52">
        <f t="shared" si="35"/>
        <v>4680</v>
      </c>
      <c r="O107" s="52">
        <f t="shared" si="35"/>
        <v>4380</v>
      </c>
      <c r="P107" s="52">
        <f t="shared" si="35"/>
        <v>4590</v>
      </c>
      <c r="Q107" s="52">
        <f t="shared" si="35"/>
        <v>4440</v>
      </c>
      <c r="R107" s="52">
        <f t="shared" si="35"/>
        <v>4230</v>
      </c>
      <c r="S107" s="52">
        <f t="shared" si="35"/>
        <v>4680</v>
      </c>
      <c r="T107" s="52">
        <f t="shared" si="35"/>
        <v>4650</v>
      </c>
      <c r="U107" s="52">
        <f t="shared" si="35"/>
        <v>4230</v>
      </c>
      <c r="V107" s="52">
        <f t="shared" si="35"/>
        <v>4620</v>
      </c>
      <c r="W107" s="52">
        <f t="shared" si="35"/>
        <v>4590</v>
      </c>
      <c r="X107" s="52">
        <f t="shared" si="35"/>
        <v>4050</v>
      </c>
      <c r="Y107" s="52">
        <f t="shared" si="35"/>
        <v>4710</v>
      </c>
      <c r="Z107" s="52">
        <f t="shared" si="35"/>
        <v>4860</v>
      </c>
      <c r="AA107" s="52">
        <f t="shared" si="35"/>
        <v>4710</v>
      </c>
      <c r="AB107" s="52">
        <f t="shared" si="35"/>
        <v>5400</v>
      </c>
      <c r="AC107" s="52">
        <f t="shared" si="35"/>
        <v>4890</v>
      </c>
      <c r="AD107" s="52">
        <f t="shared" si="35"/>
        <v>4800</v>
      </c>
      <c r="AE107" s="52">
        <f t="shared" si="35"/>
        <v>4530</v>
      </c>
      <c r="AF107" s="52">
        <f t="shared" si="35"/>
        <v>4860</v>
      </c>
      <c r="AG107" s="52">
        <f t="shared" si="35"/>
        <v>4890</v>
      </c>
      <c r="AH107" s="52">
        <f t="shared" si="34"/>
        <v>4800</v>
      </c>
      <c r="AI107" s="52">
        <f t="shared" si="34"/>
        <v>4650</v>
      </c>
      <c r="AJ107" s="52">
        <f t="shared" si="34"/>
        <v>4890</v>
      </c>
      <c r="AK107" s="52">
        <f t="shared" si="34"/>
        <v>0</v>
      </c>
      <c r="AL107" s="52">
        <f t="shared" si="34"/>
        <v>0</v>
      </c>
      <c r="AM107" s="10">
        <f>MAX(B107:AL107)</f>
        <v>5400</v>
      </c>
      <c r="AN107" s="10">
        <f>MIN(B107:AF107)</f>
        <v>0</v>
      </c>
      <c r="AR107" s="10">
        <f>SUM(B107:AL107)</f>
        <v>144810</v>
      </c>
    </row>
    <row r="108" spans="1:44">
      <c r="A108" s="9" t="s">
        <v>10</v>
      </c>
      <c r="B108" s="52">
        <f t="shared" si="34"/>
        <v>0</v>
      </c>
      <c r="C108" s="52">
        <f t="shared" si="34"/>
        <v>0</v>
      </c>
      <c r="D108" s="52">
        <f t="shared" ref="D108:AG116" si="36">$G$38*D8-D138</f>
        <v>0</v>
      </c>
      <c r="E108" s="52">
        <f t="shared" si="36"/>
        <v>0</v>
      </c>
      <c r="F108" s="52">
        <f t="shared" si="36"/>
        <v>4440</v>
      </c>
      <c r="G108" s="52">
        <f t="shared" si="36"/>
        <v>4470</v>
      </c>
      <c r="H108" s="52">
        <f t="shared" si="36"/>
        <v>4470</v>
      </c>
      <c r="I108" s="52">
        <f t="shared" si="36"/>
        <v>4410</v>
      </c>
      <c r="J108" s="52">
        <f t="shared" si="36"/>
        <v>4380</v>
      </c>
      <c r="K108" s="52">
        <f t="shared" si="36"/>
        <v>4350</v>
      </c>
      <c r="L108" s="52">
        <f t="shared" si="36"/>
        <v>4620</v>
      </c>
      <c r="M108" s="52">
        <f t="shared" si="36"/>
        <v>4440</v>
      </c>
      <c r="N108" s="52">
        <f t="shared" si="36"/>
        <v>4440</v>
      </c>
      <c r="O108" s="52">
        <f t="shared" si="36"/>
        <v>4320</v>
      </c>
      <c r="P108" s="52">
        <f t="shared" si="36"/>
        <v>4470</v>
      </c>
      <c r="Q108" s="52">
        <f t="shared" si="36"/>
        <v>4320</v>
      </c>
      <c r="R108" s="52">
        <f t="shared" si="36"/>
        <v>4470</v>
      </c>
      <c r="S108" s="52">
        <f t="shared" si="36"/>
        <v>4380</v>
      </c>
      <c r="T108" s="52">
        <f t="shared" si="36"/>
        <v>4470</v>
      </c>
      <c r="U108" s="52">
        <f t="shared" si="36"/>
        <v>4650</v>
      </c>
      <c r="V108" s="52">
        <f t="shared" si="36"/>
        <v>4560</v>
      </c>
      <c r="W108" s="52">
        <f t="shared" si="36"/>
        <v>4350</v>
      </c>
      <c r="X108" s="52">
        <f t="shared" si="36"/>
        <v>4260</v>
      </c>
      <c r="Y108" s="52">
        <f t="shared" si="36"/>
        <v>4560</v>
      </c>
      <c r="Z108" s="52">
        <f t="shared" si="36"/>
        <v>4680</v>
      </c>
      <c r="AA108" s="52">
        <f t="shared" si="36"/>
        <v>4470</v>
      </c>
      <c r="AB108" s="52">
        <f t="shared" si="36"/>
        <v>4500</v>
      </c>
      <c r="AC108" s="52">
        <f t="shared" si="36"/>
        <v>4620</v>
      </c>
      <c r="AD108" s="52">
        <f t="shared" si="36"/>
        <v>4530</v>
      </c>
      <c r="AE108" s="52">
        <f t="shared" si="36"/>
        <v>4320</v>
      </c>
      <c r="AF108" s="52">
        <f t="shared" si="36"/>
        <v>4590</v>
      </c>
      <c r="AG108" s="52">
        <f t="shared" si="36"/>
        <v>4620</v>
      </c>
      <c r="AH108" s="52">
        <f t="shared" si="34"/>
        <v>4530</v>
      </c>
      <c r="AI108" s="52">
        <f t="shared" si="34"/>
        <v>4500</v>
      </c>
      <c r="AJ108" s="52">
        <f t="shared" si="34"/>
        <v>4710</v>
      </c>
      <c r="AK108" s="52">
        <f t="shared" si="34"/>
        <v>0</v>
      </c>
      <c r="AL108" s="52">
        <f t="shared" si="34"/>
        <v>0</v>
      </c>
      <c r="AM108" s="10">
        <f t="shared" ref="AM108:AM130" si="37">MAX(B108:AL108)</f>
        <v>4710</v>
      </c>
      <c r="AN108" s="10">
        <f>MIN(B108:AF108)</f>
        <v>0</v>
      </c>
      <c r="AR108" s="10">
        <f t="shared" ref="AR108:AR130" si="38">SUM(B108:AL108)</f>
        <v>138900</v>
      </c>
    </row>
    <row r="109" spans="1:44">
      <c r="A109" s="9" t="s">
        <v>11</v>
      </c>
      <c r="B109" s="52">
        <f t="shared" si="34"/>
        <v>0</v>
      </c>
      <c r="C109" s="52">
        <f t="shared" si="34"/>
        <v>0</v>
      </c>
      <c r="D109" s="52">
        <f t="shared" si="36"/>
        <v>0</v>
      </c>
      <c r="E109" s="52">
        <f t="shared" si="36"/>
        <v>0</v>
      </c>
      <c r="F109" s="52">
        <f t="shared" si="36"/>
        <v>4440</v>
      </c>
      <c r="G109" s="52">
        <f t="shared" si="36"/>
        <v>4380</v>
      </c>
      <c r="H109" s="52">
        <f t="shared" si="36"/>
        <v>4380</v>
      </c>
      <c r="I109" s="52">
        <f t="shared" si="36"/>
        <v>4260</v>
      </c>
      <c r="J109" s="52">
        <f t="shared" si="36"/>
        <v>4200</v>
      </c>
      <c r="K109" s="52">
        <f t="shared" si="36"/>
        <v>4230</v>
      </c>
      <c r="L109" s="52">
        <f t="shared" si="36"/>
        <v>4500</v>
      </c>
      <c r="M109" s="52">
        <f t="shared" si="36"/>
        <v>4380</v>
      </c>
      <c r="N109" s="52">
        <f t="shared" si="36"/>
        <v>4380</v>
      </c>
      <c r="O109" s="52">
        <f t="shared" si="36"/>
        <v>4230</v>
      </c>
      <c r="P109" s="52">
        <f t="shared" si="36"/>
        <v>4440</v>
      </c>
      <c r="Q109" s="52">
        <f t="shared" si="36"/>
        <v>4200</v>
      </c>
      <c r="R109" s="52">
        <f t="shared" si="36"/>
        <v>4380</v>
      </c>
      <c r="S109" s="52">
        <f t="shared" si="36"/>
        <v>4380</v>
      </c>
      <c r="T109" s="52">
        <f t="shared" si="36"/>
        <v>4350</v>
      </c>
      <c r="U109" s="52">
        <f t="shared" si="36"/>
        <v>4500</v>
      </c>
      <c r="V109" s="52">
        <f t="shared" si="36"/>
        <v>4350</v>
      </c>
      <c r="W109" s="52">
        <f t="shared" si="36"/>
        <v>4230</v>
      </c>
      <c r="X109" s="52">
        <f t="shared" si="36"/>
        <v>4170</v>
      </c>
      <c r="Y109" s="52">
        <f t="shared" si="36"/>
        <v>4440</v>
      </c>
      <c r="Z109" s="52">
        <f t="shared" si="36"/>
        <v>4560</v>
      </c>
      <c r="AA109" s="52">
        <f t="shared" si="36"/>
        <v>4350</v>
      </c>
      <c r="AB109" s="52">
        <f t="shared" si="36"/>
        <v>4380</v>
      </c>
      <c r="AC109" s="52">
        <f t="shared" si="36"/>
        <v>4440</v>
      </c>
      <c r="AD109" s="52">
        <f t="shared" si="36"/>
        <v>4380</v>
      </c>
      <c r="AE109" s="52">
        <f t="shared" si="36"/>
        <v>4260</v>
      </c>
      <c r="AF109" s="52">
        <f t="shared" si="36"/>
        <v>4530</v>
      </c>
      <c r="AG109" s="52">
        <f t="shared" si="36"/>
        <v>4590</v>
      </c>
      <c r="AH109" s="52">
        <f t="shared" si="34"/>
        <v>4620</v>
      </c>
      <c r="AI109" s="52">
        <f t="shared" si="34"/>
        <v>4380</v>
      </c>
      <c r="AJ109" s="52">
        <f t="shared" si="34"/>
        <v>4560</v>
      </c>
      <c r="AK109" s="52">
        <f t="shared" si="34"/>
        <v>0</v>
      </c>
      <c r="AL109" s="52">
        <f t="shared" si="34"/>
        <v>0</v>
      </c>
      <c r="AM109" s="10">
        <f t="shared" si="37"/>
        <v>4620</v>
      </c>
      <c r="AN109" s="10">
        <f t="shared" ref="AN109:AN130" si="39">MIN(B109:AF109)</f>
        <v>0</v>
      </c>
      <c r="AR109" s="10">
        <f t="shared" si="38"/>
        <v>135870</v>
      </c>
    </row>
    <row r="110" spans="1:44">
      <c r="A110" s="9" t="s">
        <v>12</v>
      </c>
      <c r="B110" s="52">
        <f t="shared" si="34"/>
        <v>0</v>
      </c>
      <c r="C110" s="52">
        <f t="shared" si="34"/>
        <v>0</v>
      </c>
      <c r="D110" s="52">
        <f t="shared" si="36"/>
        <v>0</v>
      </c>
      <c r="E110" s="52">
        <f t="shared" si="36"/>
        <v>0</v>
      </c>
      <c r="F110" s="52">
        <f t="shared" si="36"/>
        <v>4350</v>
      </c>
      <c r="G110" s="52">
        <f t="shared" si="36"/>
        <v>4350</v>
      </c>
      <c r="H110" s="52">
        <f t="shared" si="36"/>
        <v>4350</v>
      </c>
      <c r="I110" s="52">
        <f t="shared" si="36"/>
        <v>4260</v>
      </c>
      <c r="J110" s="52">
        <f t="shared" si="36"/>
        <v>4140</v>
      </c>
      <c r="K110" s="52">
        <f t="shared" si="36"/>
        <v>4170</v>
      </c>
      <c r="L110" s="52">
        <f t="shared" si="36"/>
        <v>4440</v>
      </c>
      <c r="M110" s="52">
        <f t="shared" si="36"/>
        <v>4350</v>
      </c>
      <c r="N110" s="52">
        <f t="shared" si="36"/>
        <v>4350</v>
      </c>
      <c r="O110" s="52">
        <f t="shared" si="36"/>
        <v>4140</v>
      </c>
      <c r="P110" s="52">
        <f t="shared" si="36"/>
        <v>4320</v>
      </c>
      <c r="Q110" s="52">
        <f t="shared" si="36"/>
        <v>4140</v>
      </c>
      <c r="R110" s="52">
        <f t="shared" si="36"/>
        <v>4350</v>
      </c>
      <c r="S110" s="52">
        <f t="shared" si="36"/>
        <v>4320</v>
      </c>
      <c r="T110" s="52">
        <f t="shared" si="36"/>
        <v>4320</v>
      </c>
      <c r="U110" s="52">
        <f t="shared" si="36"/>
        <v>4470</v>
      </c>
      <c r="V110" s="52">
        <f t="shared" si="36"/>
        <v>4320</v>
      </c>
      <c r="W110" s="52">
        <f t="shared" si="36"/>
        <v>4230</v>
      </c>
      <c r="X110" s="52">
        <f t="shared" si="36"/>
        <v>4110</v>
      </c>
      <c r="Y110" s="52">
        <f t="shared" si="36"/>
        <v>4350</v>
      </c>
      <c r="Z110" s="52">
        <f t="shared" si="36"/>
        <v>4500</v>
      </c>
      <c r="AA110" s="52">
        <f t="shared" si="36"/>
        <v>4350</v>
      </c>
      <c r="AB110" s="52">
        <f t="shared" si="36"/>
        <v>4380</v>
      </c>
      <c r="AC110" s="52">
        <f t="shared" si="36"/>
        <v>4380</v>
      </c>
      <c r="AD110" s="52">
        <f t="shared" si="36"/>
        <v>4350</v>
      </c>
      <c r="AE110" s="52">
        <f t="shared" si="36"/>
        <v>4230</v>
      </c>
      <c r="AF110" s="52">
        <f t="shared" si="36"/>
        <v>4410</v>
      </c>
      <c r="AG110" s="52">
        <f t="shared" si="36"/>
        <v>4560</v>
      </c>
      <c r="AH110" s="52">
        <f t="shared" si="34"/>
        <v>4440</v>
      </c>
      <c r="AI110" s="52">
        <f t="shared" si="34"/>
        <v>4320</v>
      </c>
      <c r="AJ110" s="52">
        <f t="shared" si="34"/>
        <v>4410</v>
      </c>
      <c r="AK110" s="52">
        <f t="shared" si="34"/>
        <v>0</v>
      </c>
      <c r="AL110" s="52">
        <f t="shared" si="34"/>
        <v>0</v>
      </c>
      <c r="AM110" s="10">
        <f t="shared" si="37"/>
        <v>4560</v>
      </c>
      <c r="AN110" s="10">
        <f t="shared" si="39"/>
        <v>0</v>
      </c>
      <c r="AR110" s="10">
        <f t="shared" si="38"/>
        <v>134160</v>
      </c>
    </row>
    <row r="111" spans="1:44">
      <c r="A111" s="9" t="s">
        <v>13</v>
      </c>
      <c r="B111" s="52">
        <f t="shared" si="34"/>
        <v>0</v>
      </c>
      <c r="C111" s="52">
        <f t="shared" si="34"/>
        <v>0</v>
      </c>
      <c r="D111" s="52">
        <f t="shared" si="36"/>
        <v>0</v>
      </c>
      <c r="E111" s="52">
        <f t="shared" si="36"/>
        <v>0</v>
      </c>
      <c r="F111" s="52">
        <f t="shared" si="36"/>
        <v>4350</v>
      </c>
      <c r="G111" s="52">
        <f t="shared" si="36"/>
        <v>4320</v>
      </c>
      <c r="H111" s="52">
        <f t="shared" si="36"/>
        <v>4320</v>
      </c>
      <c r="I111" s="52">
        <f t="shared" si="36"/>
        <v>4260</v>
      </c>
      <c r="J111" s="52">
        <f t="shared" si="36"/>
        <v>4080</v>
      </c>
      <c r="K111" s="52">
        <f t="shared" si="36"/>
        <v>4170</v>
      </c>
      <c r="L111" s="52">
        <f t="shared" si="36"/>
        <v>4560</v>
      </c>
      <c r="M111" s="52">
        <f t="shared" si="36"/>
        <v>4350</v>
      </c>
      <c r="N111" s="52">
        <f t="shared" si="36"/>
        <v>4290</v>
      </c>
      <c r="O111" s="52">
        <f t="shared" si="36"/>
        <v>4050</v>
      </c>
      <c r="P111" s="52">
        <f t="shared" si="36"/>
        <v>4290</v>
      </c>
      <c r="Q111" s="52">
        <f t="shared" si="36"/>
        <v>4140</v>
      </c>
      <c r="R111" s="52">
        <f t="shared" si="36"/>
        <v>4380</v>
      </c>
      <c r="S111" s="52">
        <f t="shared" si="36"/>
        <v>4380</v>
      </c>
      <c r="T111" s="52">
        <f t="shared" si="36"/>
        <v>4320</v>
      </c>
      <c r="U111" s="52">
        <f t="shared" si="36"/>
        <v>4410</v>
      </c>
      <c r="V111" s="52">
        <f t="shared" si="36"/>
        <v>4290</v>
      </c>
      <c r="W111" s="52">
        <f t="shared" si="36"/>
        <v>4170</v>
      </c>
      <c r="X111" s="52">
        <f t="shared" si="36"/>
        <v>4110</v>
      </c>
      <c r="Y111" s="52">
        <f t="shared" si="36"/>
        <v>4380</v>
      </c>
      <c r="Z111" s="52">
        <f t="shared" si="36"/>
        <v>4440</v>
      </c>
      <c r="AA111" s="52">
        <f t="shared" si="36"/>
        <v>4290</v>
      </c>
      <c r="AB111" s="52">
        <f t="shared" si="36"/>
        <v>4320</v>
      </c>
      <c r="AC111" s="52">
        <f t="shared" si="36"/>
        <v>4410</v>
      </c>
      <c r="AD111" s="52">
        <f t="shared" si="36"/>
        <v>4290</v>
      </c>
      <c r="AE111" s="52">
        <f t="shared" si="36"/>
        <v>4170</v>
      </c>
      <c r="AF111" s="52">
        <f t="shared" si="36"/>
        <v>4440</v>
      </c>
      <c r="AG111" s="52">
        <f t="shared" si="36"/>
        <v>4500</v>
      </c>
      <c r="AH111" s="52">
        <f t="shared" si="34"/>
        <v>4350</v>
      </c>
      <c r="AI111" s="52">
        <f t="shared" si="34"/>
        <v>4320</v>
      </c>
      <c r="AJ111" s="52">
        <f t="shared" si="34"/>
        <v>4410</v>
      </c>
      <c r="AK111" s="52">
        <f t="shared" si="34"/>
        <v>0</v>
      </c>
      <c r="AL111" s="52">
        <f t="shared" si="34"/>
        <v>0</v>
      </c>
      <c r="AM111" s="10">
        <f t="shared" si="37"/>
        <v>4560</v>
      </c>
      <c r="AN111" s="10">
        <f t="shared" si="39"/>
        <v>0</v>
      </c>
      <c r="AR111" s="10">
        <f t="shared" si="38"/>
        <v>133560</v>
      </c>
    </row>
    <row r="112" spans="1:44">
      <c r="A112" s="9" t="s">
        <v>14</v>
      </c>
      <c r="B112" s="52">
        <f t="shared" si="34"/>
        <v>0</v>
      </c>
      <c r="C112" s="52">
        <f t="shared" si="34"/>
        <v>0</v>
      </c>
      <c r="D112" s="52">
        <f t="shared" si="36"/>
        <v>0</v>
      </c>
      <c r="E112" s="52">
        <f t="shared" si="36"/>
        <v>0</v>
      </c>
      <c r="F112" s="52">
        <f t="shared" si="36"/>
        <v>4440</v>
      </c>
      <c r="G112" s="52">
        <f t="shared" si="36"/>
        <v>4380</v>
      </c>
      <c r="H112" s="52">
        <f t="shared" si="36"/>
        <v>4290</v>
      </c>
      <c r="I112" s="52">
        <f t="shared" si="36"/>
        <v>4200</v>
      </c>
      <c r="J112" s="52">
        <f t="shared" si="36"/>
        <v>4140</v>
      </c>
      <c r="K112" s="52">
        <f t="shared" si="36"/>
        <v>4230</v>
      </c>
      <c r="L112" s="52">
        <f t="shared" si="36"/>
        <v>4560</v>
      </c>
      <c r="M112" s="52">
        <f t="shared" si="36"/>
        <v>4380</v>
      </c>
      <c r="N112" s="52">
        <f t="shared" si="36"/>
        <v>4410</v>
      </c>
      <c r="O112" s="52">
        <f t="shared" si="36"/>
        <v>3960</v>
      </c>
      <c r="P112" s="52">
        <f t="shared" si="36"/>
        <v>4230</v>
      </c>
      <c r="Q112" s="52">
        <f t="shared" si="36"/>
        <v>4260</v>
      </c>
      <c r="R112" s="52">
        <f t="shared" si="36"/>
        <v>4440</v>
      </c>
      <c r="S112" s="52">
        <f t="shared" si="36"/>
        <v>4410</v>
      </c>
      <c r="T112" s="52">
        <f t="shared" si="36"/>
        <v>4440</v>
      </c>
      <c r="U112" s="52">
        <f t="shared" si="36"/>
        <v>4560</v>
      </c>
      <c r="V112" s="52">
        <f t="shared" si="36"/>
        <v>4350</v>
      </c>
      <c r="W112" s="52">
        <f t="shared" si="36"/>
        <v>4170</v>
      </c>
      <c r="X112" s="52">
        <f t="shared" si="36"/>
        <v>4140</v>
      </c>
      <c r="Y112" s="52">
        <f t="shared" si="36"/>
        <v>4530</v>
      </c>
      <c r="Z112" s="52">
        <f t="shared" si="36"/>
        <v>4560</v>
      </c>
      <c r="AA112" s="52">
        <f t="shared" si="36"/>
        <v>4320</v>
      </c>
      <c r="AB112" s="52">
        <f t="shared" si="36"/>
        <v>4470</v>
      </c>
      <c r="AC112" s="52">
        <f t="shared" si="36"/>
        <v>4410</v>
      </c>
      <c r="AD112" s="52">
        <f t="shared" si="36"/>
        <v>4290</v>
      </c>
      <c r="AE112" s="52">
        <f t="shared" si="36"/>
        <v>4230</v>
      </c>
      <c r="AF112" s="52">
        <f t="shared" si="36"/>
        <v>4590</v>
      </c>
      <c r="AG112" s="52">
        <f t="shared" si="36"/>
        <v>4590</v>
      </c>
      <c r="AH112" s="52">
        <f t="shared" si="34"/>
        <v>4800</v>
      </c>
      <c r="AI112" s="52">
        <f t="shared" si="34"/>
        <v>5100</v>
      </c>
      <c r="AJ112" s="52">
        <f t="shared" si="34"/>
        <v>4410</v>
      </c>
      <c r="AK112" s="52">
        <f t="shared" si="34"/>
        <v>0</v>
      </c>
      <c r="AL112" s="52">
        <f t="shared" si="34"/>
        <v>0</v>
      </c>
      <c r="AM112" s="10">
        <f t="shared" si="37"/>
        <v>5100</v>
      </c>
      <c r="AN112" s="10">
        <f t="shared" si="39"/>
        <v>0</v>
      </c>
      <c r="AR112" s="10">
        <f t="shared" si="38"/>
        <v>136290</v>
      </c>
    </row>
    <row r="113" spans="1:44">
      <c r="A113" s="9" t="s">
        <v>15</v>
      </c>
      <c r="B113" s="52">
        <f t="shared" si="34"/>
        <v>0</v>
      </c>
      <c r="C113" s="52">
        <f t="shared" si="34"/>
        <v>0</v>
      </c>
      <c r="D113" s="52">
        <f t="shared" si="36"/>
        <v>0</v>
      </c>
      <c r="E113" s="52">
        <f t="shared" si="36"/>
        <v>0</v>
      </c>
      <c r="F113" s="52">
        <f t="shared" si="36"/>
        <v>4740</v>
      </c>
      <c r="G113" s="52">
        <f t="shared" si="36"/>
        <v>4710</v>
      </c>
      <c r="H113" s="52">
        <f t="shared" si="36"/>
        <v>4260</v>
      </c>
      <c r="I113" s="52">
        <f t="shared" si="36"/>
        <v>4200</v>
      </c>
      <c r="J113" s="52">
        <f t="shared" si="36"/>
        <v>3960</v>
      </c>
      <c r="K113" s="52">
        <f t="shared" si="36"/>
        <v>4560</v>
      </c>
      <c r="L113" s="52">
        <f t="shared" si="36"/>
        <v>4770</v>
      </c>
      <c r="M113" s="52">
        <f t="shared" si="36"/>
        <v>4830</v>
      </c>
      <c r="N113" s="52">
        <f t="shared" si="36"/>
        <v>4680</v>
      </c>
      <c r="O113" s="52">
        <f t="shared" si="36"/>
        <v>4110</v>
      </c>
      <c r="P113" s="52">
        <f t="shared" si="36"/>
        <v>4260</v>
      </c>
      <c r="Q113" s="52">
        <f t="shared" si="36"/>
        <v>4530</v>
      </c>
      <c r="R113" s="52">
        <f t="shared" si="36"/>
        <v>4830</v>
      </c>
      <c r="S113" s="52">
        <f t="shared" si="36"/>
        <v>4590</v>
      </c>
      <c r="T113" s="52">
        <f t="shared" si="36"/>
        <v>4650</v>
      </c>
      <c r="U113" s="52">
        <f t="shared" si="36"/>
        <v>4770</v>
      </c>
      <c r="V113" s="52">
        <f t="shared" si="36"/>
        <v>4320</v>
      </c>
      <c r="W113" s="52">
        <f t="shared" si="36"/>
        <v>4110</v>
      </c>
      <c r="X113" s="52">
        <f t="shared" si="36"/>
        <v>4560</v>
      </c>
      <c r="Y113" s="52">
        <f t="shared" si="36"/>
        <v>4680</v>
      </c>
      <c r="Z113" s="52">
        <f t="shared" si="36"/>
        <v>4800</v>
      </c>
      <c r="AA113" s="52">
        <f t="shared" si="36"/>
        <v>4530</v>
      </c>
      <c r="AB113" s="52">
        <f t="shared" si="36"/>
        <v>4590</v>
      </c>
      <c r="AC113" s="52">
        <f t="shared" si="36"/>
        <v>4380</v>
      </c>
      <c r="AD113" s="52">
        <f t="shared" si="36"/>
        <v>4230</v>
      </c>
      <c r="AE113" s="52">
        <f t="shared" si="36"/>
        <v>4440</v>
      </c>
      <c r="AF113" s="52">
        <f t="shared" si="36"/>
        <v>4680</v>
      </c>
      <c r="AG113" s="52">
        <f t="shared" si="36"/>
        <v>4740</v>
      </c>
      <c r="AH113" s="52">
        <f t="shared" si="34"/>
        <v>4680</v>
      </c>
      <c r="AI113" s="52">
        <f t="shared" si="34"/>
        <v>4200</v>
      </c>
      <c r="AJ113" s="52">
        <f t="shared" si="34"/>
        <v>4470</v>
      </c>
      <c r="AK113" s="52">
        <f t="shared" si="34"/>
        <v>0</v>
      </c>
      <c r="AL113" s="52">
        <f t="shared" si="34"/>
        <v>0</v>
      </c>
      <c r="AM113" s="10">
        <f t="shared" si="37"/>
        <v>4830</v>
      </c>
      <c r="AN113" s="10">
        <f t="shared" si="39"/>
        <v>0</v>
      </c>
      <c r="AR113" s="10">
        <f t="shared" si="38"/>
        <v>139860</v>
      </c>
    </row>
    <row r="114" spans="1:44">
      <c r="A114" s="12" t="s">
        <v>16</v>
      </c>
      <c r="B114" s="52">
        <f t="shared" si="34"/>
        <v>0</v>
      </c>
      <c r="C114" s="52">
        <f t="shared" si="34"/>
        <v>0</v>
      </c>
      <c r="D114" s="52">
        <f t="shared" si="36"/>
        <v>0</v>
      </c>
      <c r="E114" s="52">
        <f t="shared" si="36"/>
        <v>0</v>
      </c>
      <c r="F114" s="52">
        <f t="shared" si="36"/>
        <v>5700</v>
      </c>
      <c r="G114" s="52">
        <f t="shared" si="36"/>
        <v>5550</v>
      </c>
      <c r="H114" s="52">
        <f t="shared" si="36"/>
        <v>4650</v>
      </c>
      <c r="I114" s="52">
        <f t="shared" si="36"/>
        <v>4380</v>
      </c>
      <c r="J114" s="52">
        <f t="shared" si="36"/>
        <v>4320</v>
      </c>
      <c r="K114" s="52">
        <f t="shared" si="36"/>
        <v>5790</v>
      </c>
      <c r="L114" s="52">
        <f t="shared" si="36"/>
        <v>5550</v>
      </c>
      <c r="M114" s="52">
        <f t="shared" si="36"/>
        <v>5580</v>
      </c>
      <c r="N114" s="52">
        <f t="shared" si="36"/>
        <v>5430</v>
      </c>
      <c r="O114" s="52">
        <f t="shared" si="36"/>
        <v>4410</v>
      </c>
      <c r="P114" s="52">
        <f t="shared" si="36"/>
        <v>4380</v>
      </c>
      <c r="Q114" s="52">
        <f t="shared" si="36"/>
        <v>5850</v>
      </c>
      <c r="R114" s="52">
        <f t="shared" si="36"/>
        <v>5850</v>
      </c>
      <c r="S114" s="52">
        <f t="shared" si="36"/>
        <v>5610</v>
      </c>
      <c r="T114" s="52">
        <f t="shared" si="36"/>
        <v>5610</v>
      </c>
      <c r="U114" s="52">
        <f t="shared" si="36"/>
        <v>5820</v>
      </c>
      <c r="V114" s="52">
        <f t="shared" si="36"/>
        <v>4680</v>
      </c>
      <c r="W114" s="52">
        <f t="shared" si="36"/>
        <v>4290</v>
      </c>
      <c r="X114" s="52">
        <f t="shared" si="36"/>
        <v>5640</v>
      </c>
      <c r="Y114" s="52">
        <f t="shared" si="36"/>
        <v>5790</v>
      </c>
      <c r="Z114" s="52">
        <f t="shared" si="36"/>
        <v>5700</v>
      </c>
      <c r="AA114" s="52">
        <f t="shared" si="36"/>
        <v>5910</v>
      </c>
      <c r="AB114" s="52">
        <f t="shared" si="36"/>
        <v>5850</v>
      </c>
      <c r="AC114" s="52">
        <f t="shared" si="36"/>
        <v>4620.3</v>
      </c>
      <c r="AD114" s="52">
        <f t="shared" si="36"/>
        <v>4380</v>
      </c>
      <c r="AE114" s="52">
        <f t="shared" si="36"/>
        <v>5370</v>
      </c>
      <c r="AF114" s="52">
        <f t="shared" si="36"/>
        <v>5520</v>
      </c>
      <c r="AG114" s="52">
        <f t="shared" si="36"/>
        <v>5820</v>
      </c>
      <c r="AH114" s="52">
        <f t="shared" si="34"/>
        <v>5730</v>
      </c>
      <c r="AI114" s="52">
        <f t="shared" si="34"/>
        <v>4620</v>
      </c>
      <c r="AJ114" s="52">
        <f t="shared" si="34"/>
        <v>4890</v>
      </c>
      <c r="AK114" s="52">
        <f t="shared" si="34"/>
        <v>0</v>
      </c>
      <c r="AL114" s="52">
        <f t="shared" si="34"/>
        <v>0</v>
      </c>
      <c r="AM114" s="10">
        <f t="shared" si="37"/>
        <v>5910</v>
      </c>
      <c r="AN114" s="10">
        <f t="shared" si="39"/>
        <v>0</v>
      </c>
      <c r="AR114" s="10">
        <f t="shared" si="38"/>
        <v>163290.29999999999</v>
      </c>
    </row>
    <row r="115" spans="1:44">
      <c r="A115" s="12" t="s">
        <v>17</v>
      </c>
      <c r="B115" s="52">
        <f t="shared" si="34"/>
        <v>0</v>
      </c>
      <c r="C115" s="52">
        <f t="shared" si="34"/>
        <v>0</v>
      </c>
      <c r="D115" s="52">
        <f t="shared" si="36"/>
        <v>0</v>
      </c>
      <c r="E115" s="52">
        <f t="shared" si="36"/>
        <v>0</v>
      </c>
      <c r="F115" s="52">
        <f t="shared" si="36"/>
        <v>6720</v>
      </c>
      <c r="G115" s="52">
        <f t="shared" si="36"/>
        <v>6120</v>
      </c>
      <c r="H115" s="52">
        <f t="shared" si="36"/>
        <v>5040</v>
      </c>
      <c r="I115" s="52">
        <f t="shared" si="36"/>
        <v>4680</v>
      </c>
      <c r="J115" s="52">
        <f t="shared" si="36"/>
        <v>4830</v>
      </c>
      <c r="K115" s="52">
        <f t="shared" si="36"/>
        <v>7020</v>
      </c>
      <c r="L115" s="52">
        <f t="shared" si="36"/>
        <v>6750</v>
      </c>
      <c r="M115" s="52">
        <f t="shared" si="36"/>
        <v>6450</v>
      </c>
      <c r="N115" s="52">
        <f t="shared" si="36"/>
        <v>6120</v>
      </c>
      <c r="O115" s="52">
        <f t="shared" si="36"/>
        <v>5040</v>
      </c>
      <c r="P115" s="52">
        <f t="shared" si="36"/>
        <v>4770</v>
      </c>
      <c r="Q115" s="52">
        <f t="shared" si="36"/>
        <v>6540</v>
      </c>
      <c r="R115" s="52">
        <f t="shared" si="36"/>
        <v>7080</v>
      </c>
      <c r="S115" s="52">
        <f t="shared" si="36"/>
        <v>6600</v>
      </c>
      <c r="T115" s="52">
        <f t="shared" si="36"/>
        <v>6420</v>
      </c>
      <c r="U115" s="52">
        <f t="shared" si="36"/>
        <v>6960</v>
      </c>
      <c r="V115" s="52">
        <f t="shared" si="36"/>
        <v>5640</v>
      </c>
      <c r="W115" s="52">
        <f t="shared" si="36"/>
        <v>4530</v>
      </c>
      <c r="X115" s="52">
        <f t="shared" si="36"/>
        <v>6810</v>
      </c>
      <c r="Y115" s="52">
        <f t="shared" si="36"/>
        <v>7260</v>
      </c>
      <c r="Z115" s="52">
        <f t="shared" si="36"/>
        <v>7050</v>
      </c>
      <c r="AA115" s="52">
        <f t="shared" si="36"/>
        <v>6720</v>
      </c>
      <c r="AB115" s="52">
        <f t="shared" si="36"/>
        <v>6660</v>
      </c>
      <c r="AC115" s="52">
        <f t="shared" si="36"/>
        <v>5190</v>
      </c>
      <c r="AD115" s="52">
        <f t="shared" si="36"/>
        <v>4620</v>
      </c>
      <c r="AE115" s="52">
        <f t="shared" si="36"/>
        <v>6660</v>
      </c>
      <c r="AF115" s="52">
        <f t="shared" si="36"/>
        <v>3360</v>
      </c>
      <c r="AG115" s="52">
        <f t="shared" si="36"/>
        <v>6840</v>
      </c>
      <c r="AH115" s="52">
        <f t="shared" si="34"/>
        <v>6870</v>
      </c>
      <c r="AI115" s="52">
        <f t="shared" si="34"/>
        <v>5220</v>
      </c>
      <c r="AJ115" s="52">
        <f t="shared" si="34"/>
        <v>5730</v>
      </c>
      <c r="AK115" s="52">
        <f t="shared" si="34"/>
        <v>0</v>
      </c>
      <c r="AL115" s="52">
        <f t="shared" si="34"/>
        <v>0</v>
      </c>
      <c r="AM115" s="10">
        <f t="shared" si="37"/>
        <v>7260</v>
      </c>
      <c r="AN115" s="10">
        <f t="shared" si="39"/>
        <v>0</v>
      </c>
      <c r="AR115" s="10">
        <f t="shared" si="38"/>
        <v>186300</v>
      </c>
    </row>
    <row r="116" spans="1:44">
      <c r="A116" s="13">
        <v>0.41666666666666669</v>
      </c>
      <c r="B116" s="52">
        <f t="shared" si="34"/>
        <v>0</v>
      </c>
      <c r="C116" s="52">
        <f t="shared" si="34"/>
        <v>0</v>
      </c>
      <c r="D116" s="52">
        <f t="shared" si="36"/>
        <v>0</v>
      </c>
      <c r="E116" s="52">
        <f t="shared" si="36"/>
        <v>0</v>
      </c>
      <c r="F116" s="52">
        <f t="shared" si="36"/>
        <v>6960</v>
      </c>
      <c r="G116" s="52">
        <f t="shared" si="36"/>
        <v>6390</v>
      </c>
      <c r="H116" s="52">
        <f t="shared" si="36"/>
        <v>5400</v>
      </c>
      <c r="I116" s="52">
        <f t="shared" si="36"/>
        <v>4860</v>
      </c>
      <c r="J116" s="52">
        <f t="shared" si="36"/>
        <v>4980</v>
      </c>
      <c r="K116" s="52">
        <f t="shared" si="36"/>
        <v>7140</v>
      </c>
      <c r="L116" s="52">
        <f t="shared" si="36"/>
        <v>6990</v>
      </c>
      <c r="M116" s="52">
        <f t="shared" si="36"/>
        <v>6570</v>
      </c>
      <c r="N116" s="52">
        <f t="shared" si="36"/>
        <v>6780</v>
      </c>
      <c r="O116" s="52">
        <f t="shared" si="36"/>
        <v>5580</v>
      </c>
      <c r="P116" s="52">
        <f t="shared" si="36"/>
        <v>4980</v>
      </c>
      <c r="Q116" s="52">
        <f t="shared" si="36"/>
        <v>6900</v>
      </c>
      <c r="R116" s="52">
        <f t="shared" si="36"/>
        <v>6990</v>
      </c>
      <c r="S116" s="52">
        <f t="shared" ref="S116:AG116" si="40">$G$38*S16-S146</f>
        <v>6750</v>
      </c>
      <c r="T116" s="52">
        <f t="shared" si="40"/>
        <v>6742.8</v>
      </c>
      <c r="U116" s="52">
        <f t="shared" si="40"/>
        <v>7140</v>
      </c>
      <c r="V116" s="52">
        <f t="shared" si="40"/>
        <v>5610</v>
      </c>
      <c r="W116" s="52">
        <f t="shared" si="40"/>
        <v>4710</v>
      </c>
      <c r="X116" s="52">
        <f t="shared" si="40"/>
        <v>6270</v>
      </c>
      <c r="Y116" s="52">
        <f t="shared" si="40"/>
        <v>7080</v>
      </c>
      <c r="Z116" s="52">
        <f t="shared" si="40"/>
        <v>7200</v>
      </c>
      <c r="AA116" s="52">
        <f t="shared" si="40"/>
        <v>6960</v>
      </c>
      <c r="AB116" s="52">
        <f t="shared" si="40"/>
        <v>6900</v>
      </c>
      <c r="AC116" s="52">
        <f t="shared" si="40"/>
        <v>5490</v>
      </c>
      <c r="AD116" s="52">
        <f t="shared" si="40"/>
        <v>4770</v>
      </c>
      <c r="AE116" s="52">
        <f t="shared" si="40"/>
        <v>6750</v>
      </c>
      <c r="AF116" s="52">
        <f t="shared" si="40"/>
        <v>4380</v>
      </c>
      <c r="AG116" s="52">
        <f t="shared" si="40"/>
        <v>7230</v>
      </c>
      <c r="AH116" s="52">
        <f t="shared" si="34"/>
        <v>7050</v>
      </c>
      <c r="AI116" s="52">
        <f t="shared" si="34"/>
        <v>6240</v>
      </c>
      <c r="AJ116" s="52">
        <f t="shared" si="34"/>
        <v>5580</v>
      </c>
      <c r="AK116" s="52">
        <f t="shared" si="34"/>
        <v>0</v>
      </c>
      <c r="AL116" s="52">
        <f t="shared" si="34"/>
        <v>0</v>
      </c>
      <c r="AM116" s="10">
        <f t="shared" si="37"/>
        <v>7230</v>
      </c>
      <c r="AN116" s="10">
        <f t="shared" si="39"/>
        <v>0</v>
      </c>
      <c r="AR116" s="10">
        <f t="shared" si="38"/>
        <v>193372.79999999999</v>
      </c>
    </row>
    <row r="117" spans="1:44">
      <c r="A117" s="13" t="s">
        <v>18</v>
      </c>
      <c r="B117" s="52">
        <f t="shared" si="34"/>
        <v>0</v>
      </c>
      <c r="C117" s="52">
        <f t="shared" si="34"/>
        <v>0</v>
      </c>
      <c r="D117" s="52">
        <f t="shared" ref="D117:AG125" si="41">$G$38*D17-D147</f>
        <v>0</v>
      </c>
      <c r="E117" s="52">
        <f t="shared" si="41"/>
        <v>0</v>
      </c>
      <c r="F117" s="52">
        <f t="shared" si="41"/>
        <v>7050</v>
      </c>
      <c r="G117" s="52">
        <f t="shared" si="41"/>
        <v>6600</v>
      </c>
      <c r="H117" s="52">
        <f t="shared" si="41"/>
        <v>5520</v>
      </c>
      <c r="I117" s="52">
        <f t="shared" si="41"/>
        <v>4980</v>
      </c>
      <c r="J117" s="52">
        <f t="shared" si="41"/>
        <v>5220</v>
      </c>
      <c r="K117" s="52">
        <f t="shared" si="41"/>
        <v>7170</v>
      </c>
      <c r="L117" s="52">
        <f t="shared" si="41"/>
        <v>7125</v>
      </c>
      <c r="M117" s="52">
        <f t="shared" si="41"/>
        <v>6720</v>
      </c>
      <c r="N117" s="52">
        <f t="shared" si="41"/>
        <v>6930</v>
      </c>
      <c r="O117" s="52">
        <f t="shared" si="41"/>
        <v>5640</v>
      </c>
      <c r="P117" s="52">
        <f t="shared" si="41"/>
        <v>5040</v>
      </c>
      <c r="Q117" s="52">
        <f t="shared" si="41"/>
        <v>6960</v>
      </c>
      <c r="R117" s="52">
        <f t="shared" si="41"/>
        <v>7050</v>
      </c>
      <c r="S117" s="52">
        <f t="shared" si="41"/>
        <v>6960</v>
      </c>
      <c r="T117" s="52">
        <f t="shared" si="41"/>
        <v>6772.8</v>
      </c>
      <c r="U117" s="52">
        <f t="shared" si="41"/>
        <v>7350</v>
      </c>
      <c r="V117" s="52">
        <f t="shared" si="41"/>
        <v>5070</v>
      </c>
      <c r="W117" s="52">
        <f t="shared" si="41"/>
        <v>4740</v>
      </c>
      <c r="X117" s="52">
        <f t="shared" si="41"/>
        <v>6450</v>
      </c>
      <c r="Y117" s="52">
        <f t="shared" si="41"/>
        <v>7200</v>
      </c>
      <c r="Z117" s="52">
        <f t="shared" si="41"/>
        <v>7290</v>
      </c>
      <c r="AA117" s="52">
        <f t="shared" si="41"/>
        <v>6990</v>
      </c>
      <c r="AB117" s="52">
        <f t="shared" si="41"/>
        <v>6960</v>
      </c>
      <c r="AC117" s="52">
        <f t="shared" si="41"/>
        <v>5520</v>
      </c>
      <c r="AD117" s="52">
        <f t="shared" si="41"/>
        <v>4980</v>
      </c>
      <c r="AE117" s="52">
        <f t="shared" si="41"/>
        <v>6840</v>
      </c>
      <c r="AF117" s="52">
        <f t="shared" si="41"/>
        <v>6810</v>
      </c>
      <c r="AG117" s="52">
        <f t="shared" si="41"/>
        <v>7200</v>
      </c>
      <c r="AH117" s="52">
        <f t="shared" si="34"/>
        <v>6930</v>
      </c>
      <c r="AI117" s="52">
        <f t="shared" si="34"/>
        <v>6330</v>
      </c>
      <c r="AJ117" s="52">
        <f t="shared" si="34"/>
        <v>5610</v>
      </c>
      <c r="AK117" s="52">
        <f t="shared" si="34"/>
        <v>0</v>
      </c>
      <c r="AL117" s="52">
        <f t="shared" si="34"/>
        <v>0</v>
      </c>
      <c r="AM117" s="10">
        <f t="shared" si="37"/>
        <v>7350</v>
      </c>
      <c r="AN117" s="10">
        <f t="shared" si="39"/>
        <v>0</v>
      </c>
      <c r="AR117" s="10">
        <f t="shared" si="38"/>
        <v>198007.8</v>
      </c>
    </row>
    <row r="118" spans="1:44">
      <c r="A118" s="13">
        <v>0.5</v>
      </c>
      <c r="B118" s="52">
        <f t="shared" si="34"/>
        <v>0</v>
      </c>
      <c r="C118" s="52">
        <f t="shared" si="34"/>
        <v>0</v>
      </c>
      <c r="D118" s="52">
        <f t="shared" si="41"/>
        <v>0</v>
      </c>
      <c r="E118" s="52">
        <f t="shared" si="41"/>
        <v>0</v>
      </c>
      <c r="F118" s="52">
        <f t="shared" si="41"/>
        <v>7140</v>
      </c>
      <c r="G118" s="52">
        <f t="shared" si="41"/>
        <v>6630</v>
      </c>
      <c r="H118" s="52">
        <f t="shared" si="41"/>
        <v>5730</v>
      </c>
      <c r="I118" s="52">
        <f t="shared" si="41"/>
        <v>5100</v>
      </c>
      <c r="J118" s="52">
        <f t="shared" si="41"/>
        <v>5340</v>
      </c>
      <c r="K118" s="52">
        <f t="shared" si="41"/>
        <v>7290</v>
      </c>
      <c r="L118" s="52">
        <f t="shared" si="41"/>
        <v>7170</v>
      </c>
      <c r="M118" s="52">
        <f t="shared" si="41"/>
        <v>6900</v>
      </c>
      <c r="N118" s="52">
        <f t="shared" si="41"/>
        <v>7080</v>
      </c>
      <c r="O118" s="52">
        <f t="shared" si="41"/>
        <v>5760</v>
      </c>
      <c r="P118" s="52">
        <f t="shared" si="41"/>
        <v>5490</v>
      </c>
      <c r="Q118" s="52">
        <f t="shared" si="41"/>
        <v>7020</v>
      </c>
      <c r="R118" s="52">
        <f t="shared" si="41"/>
        <v>7350</v>
      </c>
      <c r="S118" s="52">
        <f t="shared" si="41"/>
        <v>7020</v>
      </c>
      <c r="T118" s="52">
        <f t="shared" si="41"/>
        <v>6922.8</v>
      </c>
      <c r="U118" s="52">
        <f t="shared" si="41"/>
        <v>7230</v>
      </c>
      <c r="V118" s="52">
        <f t="shared" si="41"/>
        <v>5520</v>
      </c>
      <c r="W118" s="52">
        <f t="shared" si="41"/>
        <v>4890</v>
      </c>
      <c r="X118" s="52">
        <f t="shared" si="41"/>
        <v>6960</v>
      </c>
      <c r="Y118" s="52">
        <f t="shared" si="41"/>
        <v>7290</v>
      </c>
      <c r="Z118" s="52">
        <f t="shared" si="41"/>
        <v>7140</v>
      </c>
      <c r="AA118" s="52">
        <f t="shared" si="41"/>
        <v>7080</v>
      </c>
      <c r="AB118" s="52">
        <f t="shared" si="41"/>
        <v>7050</v>
      </c>
      <c r="AC118" s="52">
        <f t="shared" si="41"/>
        <v>5610</v>
      </c>
      <c r="AD118" s="52">
        <f t="shared" si="41"/>
        <v>5100</v>
      </c>
      <c r="AE118" s="52">
        <f t="shared" si="41"/>
        <v>6960</v>
      </c>
      <c r="AF118" s="52">
        <f t="shared" si="41"/>
        <v>7170</v>
      </c>
      <c r="AG118" s="52">
        <f t="shared" si="41"/>
        <v>7620</v>
      </c>
      <c r="AH118" s="52">
        <f t="shared" si="34"/>
        <v>7080</v>
      </c>
      <c r="AI118" s="52">
        <f t="shared" si="34"/>
        <v>6570</v>
      </c>
      <c r="AJ118" s="52">
        <f t="shared" si="34"/>
        <v>5730</v>
      </c>
      <c r="AK118" s="52">
        <f t="shared" si="34"/>
        <v>0</v>
      </c>
      <c r="AL118" s="52">
        <f t="shared" si="34"/>
        <v>0</v>
      </c>
      <c r="AM118" s="10">
        <f t="shared" si="37"/>
        <v>7620</v>
      </c>
      <c r="AN118" s="10">
        <f t="shared" si="39"/>
        <v>0</v>
      </c>
      <c r="AR118" s="10">
        <f t="shared" si="38"/>
        <v>202942.8</v>
      </c>
    </row>
    <row r="119" spans="1:44">
      <c r="A119" s="13" t="s">
        <v>19</v>
      </c>
      <c r="B119" s="52">
        <f t="shared" si="34"/>
        <v>0</v>
      </c>
      <c r="C119" s="52">
        <f t="shared" si="34"/>
        <v>0</v>
      </c>
      <c r="D119" s="52">
        <f t="shared" si="41"/>
        <v>0</v>
      </c>
      <c r="E119" s="52">
        <f t="shared" si="41"/>
        <v>0</v>
      </c>
      <c r="F119" s="52">
        <f t="shared" si="41"/>
        <v>6750</v>
      </c>
      <c r="G119" s="52">
        <f t="shared" si="41"/>
        <v>6600</v>
      </c>
      <c r="H119" s="52">
        <f t="shared" si="41"/>
        <v>5580</v>
      </c>
      <c r="I119" s="52">
        <f t="shared" si="41"/>
        <v>4800</v>
      </c>
      <c r="J119" s="52">
        <f t="shared" si="41"/>
        <v>5400</v>
      </c>
      <c r="K119" s="52">
        <f t="shared" si="41"/>
        <v>7110</v>
      </c>
      <c r="L119" s="52">
        <f t="shared" si="41"/>
        <v>6990</v>
      </c>
      <c r="M119" s="52">
        <f t="shared" si="41"/>
        <v>3840</v>
      </c>
      <c r="N119" s="52">
        <f t="shared" si="41"/>
        <v>6870</v>
      </c>
      <c r="O119" s="52">
        <f t="shared" si="41"/>
        <v>5880</v>
      </c>
      <c r="P119" s="52">
        <f t="shared" si="41"/>
        <v>5220</v>
      </c>
      <c r="Q119" s="52">
        <f t="shared" si="41"/>
        <v>6840</v>
      </c>
      <c r="R119" s="52">
        <f t="shared" si="41"/>
        <v>6990</v>
      </c>
      <c r="S119" s="52">
        <f t="shared" si="41"/>
        <v>6780</v>
      </c>
      <c r="T119" s="52">
        <f t="shared" si="41"/>
        <v>6472.8</v>
      </c>
      <c r="U119" s="52">
        <f t="shared" si="41"/>
        <v>7260</v>
      </c>
      <c r="V119" s="52">
        <f t="shared" si="41"/>
        <v>5490</v>
      </c>
      <c r="W119" s="52">
        <f t="shared" si="41"/>
        <v>5130</v>
      </c>
      <c r="X119" s="52">
        <f t="shared" si="41"/>
        <v>6480</v>
      </c>
      <c r="Y119" s="52">
        <f t="shared" si="41"/>
        <v>7200</v>
      </c>
      <c r="Z119" s="52">
        <f t="shared" si="41"/>
        <v>6900</v>
      </c>
      <c r="AA119" s="52">
        <f t="shared" si="41"/>
        <v>7290</v>
      </c>
      <c r="AB119" s="52">
        <f t="shared" si="41"/>
        <v>6720</v>
      </c>
      <c r="AC119" s="52">
        <f t="shared" si="41"/>
        <v>5610</v>
      </c>
      <c r="AD119" s="52">
        <f t="shared" si="41"/>
        <v>5190</v>
      </c>
      <c r="AE119" s="52">
        <f t="shared" si="41"/>
        <v>6840</v>
      </c>
      <c r="AF119" s="52">
        <f t="shared" si="41"/>
        <v>7050</v>
      </c>
      <c r="AG119" s="52">
        <f t="shared" si="41"/>
        <v>7020</v>
      </c>
      <c r="AH119" s="52">
        <f t="shared" si="34"/>
        <v>6870</v>
      </c>
      <c r="AI119" s="52">
        <f t="shared" si="34"/>
        <v>6720</v>
      </c>
      <c r="AJ119" s="52">
        <f t="shared" si="34"/>
        <v>5400</v>
      </c>
      <c r="AK119" s="52">
        <f t="shared" si="34"/>
        <v>0</v>
      </c>
      <c r="AL119" s="52">
        <f t="shared" si="34"/>
        <v>0</v>
      </c>
      <c r="AM119" s="10">
        <f t="shared" si="37"/>
        <v>7290</v>
      </c>
      <c r="AN119" s="10">
        <f t="shared" si="39"/>
        <v>0</v>
      </c>
      <c r="AR119" s="10">
        <f t="shared" si="38"/>
        <v>195292.79999999999</v>
      </c>
    </row>
    <row r="120" spans="1:44">
      <c r="A120" s="13">
        <v>0.58333333333333337</v>
      </c>
      <c r="B120" s="52">
        <f t="shared" si="34"/>
        <v>0</v>
      </c>
      <c r="C120" s="52">
        <f t="shared" si="34"/>
        <v>0</v>
      </c>
      <c r="D120" s="52">
        <f t="shared" si="41"/>
        <v>0</v>
      </c>
      <c r="E120" s="52">
        <f t="shared" si="41"/>
        <v>0</v>
      </c>
      <c r="F120" s="52">
        <f t="shared" si="41"/>
        <v>6030</v>
      </c>
      <c r="G120" s="52">
        <f t="shared" si="41"/>
        <v>6420</v>
      </c>
      <c r="H120" s="52">
        <f t="shared" si="41"/>
        <v>5430</v>
      </c>
      <c r="I120" s="52">
        <f t="shared" si="41"/>
        <v>4980</v>
      </c>
      <c r="J120" s="52">
        <f t="shared" si="41"/>
        <v>5370</v>
      </c>
      <c r="K120" s="52">
        <f t="shared" si="41"/>
        <v>7050</v>
      </c>
      <c r="L120" s="52">
        <f t="shared" si="41"/>
        <v>6825</v>
      </c>
      <c r="M120" s="52">
        <f t="shared" si="41"/>
        <v>4440</v>
      </c>
      <c r="N120" s="52">
        <f t="shared" si="41"/>
        <v>6780</v>
      </c>
      <c r="O120" s="52">
        <f t="shared" si="41"/>
        <v>5730</v>
      </c>
      <c r="P120" s="52">
        <f t="shared" si="41"/>
        <v>5190</v>
      </c>
      <c r="Q120" s="52">
        <f t="shared" si="41"/>
        <v>6720</v>
      </c>
      <c r="R120" s="52">
        <f t="shared" si="41"/>
        <v>7080</v>
      </c>
      <c r="S120" s="52">
        <f t="shared" si="41"/>
        <v>6690</v>
      </c>
      <c r="T120" s="52">
        <f t="shared" si="41"/>
        <v>6772.8</v>
      </c>
      <c r="U120" s="52">
        <f t="shared" si="41"/>
        <v>6660</v>
      </c>
      <c r="V120" s="52">
        <f t="shared" si="41"/>
        <v>5280</v>
      </c>
      <c r="W120" s="52">
        <f t="shared" si="41"/>
        <v>5040</v>
      </c>
      <c r="X120" s="52">
        <f t="shared" si="41"/>
        <v>6720</v>
      </c>
      <c r="Y120" s="52">
        <f t="shared" si="41"/>
        <v>6960</v>
      </c>
      <c r="Z120" s="52">
        <f t="shared" si="41"/>
        <v>6780</v>
      </c>
      <c r="AA120" s="52">
        <f t="shared" si="41"/>
        <v>5970</v>
      </c>
      <c r="AB120" s="52">
        <f t="shared" si="41"/>
        <v>6630</v>
      </c>
      <c r="AC120" s="52">
        <f t="shared" si="41"/>
        <v>5640</v>
      </c>
      <c r="AD120" s="52">
        <f t="shared" si="41"/>
        <v>5100</v>
      </c>
      <c r="AE120" s="52">
        <f t="shared" si="41"/>
        <v>6690</v>
      </c>
      <c r="AF120" s="52">
        <f t="shared" si="41"/>
        <v>6960</v>
      </c>
      <c r="AG120" s="52">
        <f t="shared" si="41"/>
        <v>6690</v>
      </c>
      <c r="AH120" s="52">
        <f t="shared" si="34"/>
        <v>6780</v>
      </c>
      <c r="AI120" s="52">
        <f t="shared" si="34"/>
        <v>6660</v>
      </c>
      <c r="AJ120" s="52">
        <f t="shared" si="34"/>
        <v>5220</v>
      </c>
      <c r="AK120" s="52">
        <f t="shared" si="34"/>
        <v>0</v>
      </c>
      <c r="AL120" s="52">
        <f t="shared" si="34"/>
        <v>0</v>
      </c>
      <c r="AM120" s="10">
        <f t="shared" si="37"/>
        <v>7080</v>
      </c>
      <c r="AN120" s="10">
        <f t="shared" si="39"/>
        <v>0</v>
      </c>
      <c r="AR120" s="10">
        <f t="shared" si="38"/>
        <v>191287.8</v>
      </c>
    </row>
    <row r="121" spans="1:44">
      <c r="A121" s="13" t="s">
        <v>20</v>
      </c>
      <c r="B121" s="52">
        <f t="shared" si="34"/>
        <v>0</v>
      </c>
      <c r="C121" s="52">
        <f t="shared" si="34"/>
        <v>0</v>
      </c>
      <c r="D121" s="52">
        <f t="shared" si="41"/>
        <v>0</v>
      </c>
      <c r="E121" s="52">
        <f t="shared" si="41"/>
        <v>0</v>
      </c>
      <c r="F121" s="52">
        <f t="shared" si="41"/>
        <v>7140</v>
      </c>
      <c r="G121" s="52">
        <f t="shared" si="41"/>
        <v>6540</v>
      </c>
      <c r="H121" s="52">
        <f t="shared" si="41"/>
        <v>5370</v>
      </c>
      <c r="I121" s="52">
        <f t="shared" si="41"/>
        <v>4950</v>
      </c>
      <c r="J121" s="52">
        <f t="shared" si="41"/>
        <v>5250</v>
      </c>
      <c r="K121" s="52">
        <f t="shared" si="41"/>
        <v>7215</v>
      </c>
      <c r="L121" s="52">
        <f t="shared" si="41"/>
        <v>7050</v>
      </c>
      <c r="M121" s="52">
        <f t="shared" si="41"/>
        <v>5010</v>
      </c>
      <c r="N121" s="52">
        <f t="shared" si="41"/>
        <v>6840</v>
      </c>
      <c r="O121" s="52">
        <f t="shared" si="41"/>
        <v>5670</v>
      </c>
      <c r="P121" s="52">
        <f t="shared" si="41"/>
        <v>4980</v>
      </c>
      <c r="Q121" s="52">
        <f t="shared" si="41"/>
        <v>6810</v>
      </c>
      <c r="R121" s="52">
        <f t="shared" si="41"/>
        <v>7140</v>
      </c>
      <c r="S121" s="52">
        <f t="shared" si="41"/>
        <v>6960</v>
      </c>
      <c r="T121" s="52">
        <f t="shared" si="41"/>
        <v>6652.8</v>
      </c>
      <c r="U121" s="52">
        <f t="shared" si="41"/>
        <v>7020</v>
      </c>
      <c r="V121" s="52">
        <f t="shared" si="41"/>
        <v>5190</v>
      </c>
      <c r="W121" s="52">
        <f t="shared" si="41"/>
        <v>4980</v>
      </c>
      <c r="X121" s="52">
        <f t="shared" si="41"/>
        <v>6990</v>
      </c>
      <c r="Y121" s="52">
        <f t="shared" si="41"/>
        <v>7200</v>
      </c>
      <c r="Z121" s="52">
        <f t="shared" si="41"/>
        <v>6960</v>
      </c>
      <c r="AA121" s="52">
        <f t="shared" si="41"/>
        <v>6210</v>
      </c>
      <c r="AB121" s="52">
        <f t="shared" si="41"/>
        <v>6840</v>
      </c>
      <c r="AC121" s="52">
        <f t="shared" si="41"/>
        <v>5460</v>
      </c>
      <c r="AD121" s="52">
        <f t="shared" si="41"/>
        <v>4950</v>
      </c>
      <c r="AE121" s="52">
        <f t="shared" si="41"/>
        <v>6750</v>
      </c>
      <c r="AF121" s="52">
        <f t="shared" si="41"/>
        <v>7170</v>
      </c>
      <c r="AG121" s="52">
        <f t="shared" si="41"/>
        <v>6540</v>
      </c>
      <c r="AH121" s="52">
        <f t="shared" si="34"/>
        <v>6990</v>
      </c>
      <c r="AI121" s="52">
        <f t="shared" si="34"/>
        <v>6960</v>
      </c>
      <c r="AJ121" s="52">
        <f t="shared" si="34"/>
        <v>5040</v>
      </c>
      <c r="AK121" s="52">
        <f t="shared" si="34"/>
        <v>0</v>
      </c>
      <c r="AL121" s="52">
        <f t="shared" si="34"/>
        <v>0</v>
      </c>
      <c r="AM121" s="10">
        <f t="shared" si="37"/>
        <v>7215</v>
      </c>
      <c r="AN121" s="10">
        <f t="shared" si="39"/>
        <v>0</v>
      </c>
      <c r="AR121" s="10">
        <f t="shared" si="38"/>
        <v>194827.8</v>
      </c>
    </row>
    <row r="122" spans="1:44">
      <c r="A122" s="12" t="s">
        <v>21</v>
      </c>
      <c r="B122" s="52">
        <f t="shared" si="34"/>
        <v>0</v>
      </c>
      <c r="C122" s="52">
        <f t="shared" si="34"/>
        <v>0</v>
      </c>
      <c r="D122" s="52">
        <f t="shared" si="41"/>
        <v>0</v>
      </c>
      <c r="E122" s="52">
        <f t="shared" si="41"/>
        <v>0</v>
      </c>
      <c r="F122" s="52">
        <f t="shared" si="41"/>
        <v>7260</v>
      </c>
      <c r="G122" s="52">
        <f t="shared" si="41"/>
        <v>6480</v>
      </c>
      <c r="H122" s="52">
        <f t="shared" si="41"/>
        <v>5250</v>
      </c>
      <c r="I122" s="52">
        <f t="shared" si="41"/>
        <v>4950</v>
      </c>
      <c r="J122" s="52">
        <f t="shared" si="41"/>
        <v>5130</v>
      </c>
      <c r="K122" s="52">
        <f t="shared" si="41"/>
        <v>7290</v>
      </c>
      <c r="L122" s="52">
        <f t="shared" si="41"/>
        <v>7290</v>
      </c>
      <c r="M122" s="52">
        <f t="shared" si="41"/>
        <v>6090</v>
      </c>
      <c r="N122" s="52">
        <f t="shared" si="41"/>
        <v>6750</v>
      </c>
      <c r="O122" s="52">
        <f t="shared" si="41"/>
        <v>5520</v>
      </c>
      <c r="P122" s="52">
        <f t="shared" si="41"/>
        <v>4860</v>
      </c>
      <c r="Q122" s="52">
        <f t="shared" si="41"/>
        <v>6600</v>
      </c>
      <c r="R122" s="52">
        <f t="shared" si="41"/>
        <v>7020</v>
      </c>
      <c r="S122" s="52">
        <f t="shared" si="41"/>
        <v>6930</v>
      </c>
      <c r="T122" s="52">
        <f t="shared" si="41"/>
        <v>6632.0999999999995</v>
      </c>
      <c r="U122" s="52">
        <f t="shared" si="41"/>
        <v>6750</v>
      </c>
      <c r="V122" s="52">
        <f t="shared" si="41"/>
        <v>5010</v>
      </c>
      <c r="W122" s="52">
        <f t="shared" si="41"/>
        <v>4830</v>
      </c>
      <c r="X122" s="52">
        <f t="shared" si="41"/>
        <v>6750</v>
      </c>
      <c r="Y122" s="52">
        <f t="shared" si="41"/>
        <v>7080</v>
      </c>
      <c r="Z122" s="52">
        <f t="shared" si="41"/>
        <v>6840</v>
      </c>
      <c r="AA122" s="52">
        <f t="shared" si="41"/>
        <v>6210</v>
      </c>
      <c r="AB122" s="52">
        <f t="shared" si="41"/>
        <v>6810</v>
      </c>
      <c r="AC122" s="52">
        <f t="shared" si="41"/>
        <v>5400</v>
      </c>
      <c r="AD122" s="52">
        <f t="shared" si="41"/>
        <v>4800</v>
      </c>
      <c r="AE122" s="52">
        <f t="shared" si="41"/>
        <v>6690</v>
      </c>
      <c r="AF122" s="52">
        <f t="shared" si="41"/>
        <v>5700</v>
      </c>
      <c r="AG122" s="52">
        <f t="shared" si="41"/>
        <v>6720</v>
      </c>
      <c r="AH122" s="52">
        <f t="shared" si="34"/>
        <v>6450</v>
      </c>
      <c r="AI122" s="52">
        <f t="shared" si="34"/>
        <v>6930</v>
      </c>
      <c r="AJ122" s="52">
        <f t="shared" si="34"/>
        <v>4920</v>
      </c>
      <c r="AK122" s="52">
        <f t="shared" si="34"/>
        <v>0</v>
      </c>
      <c r="AL122" s="52">
        <f t="shared" si="34"/>
        <v>0</v>
      </c>
      <c r="AM122" s="10">
        <f t="shared" si="37"/>
        <v>7290</v>
      </c>
      <c r="AN122" s="10">
        <f t="shared" si="39"/>
        <v>0</v>
      </c>
      <c r="AR122" s="10">
        <f t="shared" si="38"/>
        <v>191942.1</v>
      </c>
    </row>
    <row r="123" spans="1:44">
      <c r="A123" s="12" t="s">
        <v>22</v>
      </c>
      <c r="B123" s="52">
        <f t="shared" ref="B123:AL130" si="42">$G$38*B23</f>
        <v>0</v>
      </c>
      <c r="C123" s="52">
        <f t="shared" si="42"/>
        <v>0</v>
      </c>
      <c r="D123" s="52">
        <f t="shared" si="41"/>
        <v>0</v>
      </c>
      <c r="E123" s="52">
        <f t="shared" si="41"/>
        <v>0</v>
      </c>
      <c r="F123" s="52">
        <f t="shared" si="41"/>
        <v>6960</v>
      </c>
      <c r="G123" s="52">
        <f t="shared" si="41"/>
        <v>6660</v>
      </c>
      <c r="H123" s="52">
        <f t="shared" si="41"/>
        <v>5160</v>
      </c>
      <c r="I123" s="52">
        <f t="shared" si="41"/>
        <v>4830</v>
      </c>
      <c r="J123" s="52">
        <f t="shared" si="41"/>
        <v>5100</v>
      </c>
      <c r="K123" s="52">
        <f t="shared" si="41"/>
        <v>6750</v>
      </c>
      <c r="L123" s="52">
        <f t="shared" si="41"/>
        <v>6480</v>
      </c>
      <c r="M123" s="52">
        <f t="shared" si="41"/>
        <v>5910</v>
      </c>
      <c r="N123" s="52">
        <f t="shared" si="41"/>
        <v>6330</v>
      </c>
      <c r="O123" s="52">
        <f t="shared" si="41"/>
        <v>5250</v>
      </c>
      <c r="P123" s="52">
        <f t="shared" si="41"/>
        <v>4710</v>
      </c>
      <c r="Q123" s="52">
        <f t="shared" si="41"/>
        <v>6180</v>
      </c>
      <c r="R123" s="52">
        <f t="shared" si="41"/>
        <v>6540</v>
      </c>
      <c r="S123" s="52">
        <f t="shared" si="41"/>
        <v>6480</v>
      </c>
      <c r="T123" s="52">
        <f t="shared" si="41"/>
        <v>6225</v>
      </c>
      <c r="U123" s="52">
        <f t="shared" si="41"/>
        <v>6270</v>
      </c>
      <c r="V123" s="52">
        <f t="shared" si="41"/>
        <v>4980</v>
      </c>
      <c r="W123" s="52">
        <f t="shared" si="41"/>
        <v>4830</v>
      </c>
      <c r="X123" s="52">
        <f t="shared" si="41"/>
        <v>5790</v>
      </c>
      <c r="Y123" s="52">
        <f t="shared" si="41"/>
        <v>6690</v>
      </c>
      <c r="Z123" s="52">
        <f t="shared" si="41"/>
        <v>6390</v>
      </c>
      <c r="AA123" s="52">
        <f t="shared" si="41"/>
        <v>6210</v>
      </c>
      <c r="AB123" s="52">
        <f t="shared" si="41"/>
        <v>6390</v>
      </c>
      <c r="AC123" s="52">
        <f t="shared" si="41"/>
        <v>5250</v>
      </c>
      <c r="AD123" s="52">
        <f t="shared" si="41"/>
        <v>4770</v>
      </c>
      <c r="AE123" s="52">
        <f t="shared" si="41"/>
        <v>6900</v>
      </c>
      <c r="AF123" s="52">
        <f t="shared" si="41"/>
        <v>5970</v>
      </c>
      <c r="AG123" s="52">
        <f t="shared" si="41"/>
        <v>6780</v>
      </c>
      <c r="AH123" s="52">
        <f t="shared" si="42"/>
        <v>6840</v>
      </c>
      <c r="AI123" s="52">
        <f t="shared" si="42"/>
        <v>6600</v>
      </c>
      <c r="AJ123" s="52">
        <f t="shared" si="42"/>
        <v>5280</v>
      </c>
      <c r="AK123" s="52">
        <f t="shared" si="42"/>
        <v>0</v>
      </c>
      <c r="AL123" s="52">
        <f t="shared" si="42"/>
        <v>0</v>
      </c>
      <c r="AM123" s="10">
        <f t="shared" si="37"/>
        <v>6960</v>
      </c>
      <c r="AN123" s="10">
        <f t="shared" si="39"/>
        <v>0</v>
      </c>
      <c r="AR123" s="10">
        <f t="shared" si="38"/>
        <v>185505</v>
      </c>
    </row>
    <row r="124" spans="1:44">
      <c r="A124" s="12" t="s">
        <v>23</v>
      </c>
      <c r="B124" s="52">
        <f t="shared" si="42"/>
        <v>0</v>
      </c>
      <c r="C124" s="52">
        <f t="shared" si="42"/>
        <v>0</v>
      </c>
      <c r="D124" s="52">
        <f t="shared" si="41"/>
        <v>0</v>
      </c>
      <c r="E124" s="52">
        <f t="shared" si="41"/>
        <v>0</v>
      </c>
      <c r="F124" s="52">
        <f t="shared" si="41"/>
        <v>6240</v>
      </c>
      <c r="G124" s="52">
        <f t="shared" si="41"/>
        <v>6240</v>
      </c>
      <c r="H124" s="52">
        <f t="shared" si="41"/>
        <v>5100</v>
      </c>
      <c r="I124" s="52">
        <f t="shared" si="41"/>
        <v>4830</v>
      </c>
      <c r="J124" s="52">
        <f t="shared" si="41"/>
        <v>5040</v>
      </c>
      <c r="K124" s="52">
        <f t="shared" si="41"/>
        <v>6300</v>
      </c>
      <c r="L124" s="52">
        <f t="shared" si="41"/>
        <v>6120</v>
      </c>
      <c r="M124" s="52">
        <f t="shared" si="41"/>
        <v>5670</v>
      </c>
      <c r="N124" s="52">
        <f t="shared" si="41"/>
        <v>6090</v>
      </c>
      <c r="O124" s="52">
        <f t="shared" si="41"/>
        <v>5130</v>
      </c>
      <c r="P124" s="52">
        <f t="shared" si="41"/>
        <v>4590</v>
      </c>
      <c r="Q124" s="52">
        <f t="shared" si="41"/>
        <v>6330</v>
      </c>
      <c r="R124" s="52">
        <f t="shared" si="41"/>
        <v>6390</v>
      </c>
      <c r="S124" s="52">
        <f t="shared" si="41"/>
        <v>6030</v>
      </c>
      <c r="T124" s="52">
        <f t="shared" si="41"/>
        <v>6285</v>
      </c>
      <c r="U124" s="52">
        <f t="shared" si="41"/>
        <v>6600</v>
      </c>
      <c r="V124" s="52">
        <f t="shared" si="41"/>
        <v>5130</v>
      </c>
      <c r="W124" s="52">
        <f t="shared" si="41"/>
        <v>4860</v>
      </c>
      <c r="X124" s="52">
        <f t="shared" si="41"/>
        <v>6030</v>
      </c>
      <c r="Y124" s="52">
        <f t="shared" si="41"/>
        <v>6300</v>
      </c>
      <c r="Z124" s="52">
        <f t="shared" si="41"/>
        <v>6030</v>
      </c>
      <c r="AA124" s="52">
        <f t="shared" si="41"/>
        <v>6090</v>
      </c>
      <c r="AB124" s="52">
        <f t="shared" si="41"/>
        <v>6000</v>
      </c>
      <c r="AC124" s="52">
        <f t="shared" si="41"/>
        <v>5220</v>
      </c>
      <c r="AD124" s="52">
        <f t="shared" si="41"/>
        <v>4740</v>
      </c>
      <c r="AE124" s="52">
        <f t="shared" si="41"/>
        <v>6510</v>
      </c>
      <c r="AF124" s="52">
        <f t="shared" si="41"/>
        <v>6330</v>
      </c>
      <c r="AG124" s="52">
        <f t="shared" si="41"/>
        <v>6630</v>
      </c>
      <c r="AH124" s="52">
        <f t="shared" si="42"/>
        <v>6060</v>
      </c>
      <c r="AI124" s="52">
        <f t="shared" si="42"/>
        <v>6240</v>
      </c>
      <c r="AJ124" s="52">
        <f t="shared" si="42"/>
        <v>5160</v>
      </c>
      <c r="AK124" s="52">
        <f t="shared" si="42"/>
        <v>0</v>
      </c>
      <c r="AL124" s="52">
        <f t="shared" si="42"/>
        <v>0</v>
      </c>
      <c r="AM124" s="10">
        <f t="shared" si="37"/>
        <v>6630</v>
      </c>
      <c r="AN124" s="10">
        <f t="shared" si="39"/>
        <v>0</v>
      </c>
      <c r="AR124" s="10">
        <f t="shared" si="38"/>
        <v>180315</v>
      </c>
    </row>
    <row r="125" spans="1:44">
      <c r="A125" s="9" t="s">
        <v>24</v>
      </c>
      <c r="B125" s="52">
        <f t="shared" si="42"/>
        <v>0</v>
      </c>
      <c r="C125" s="52">
        <f t="shared" si="42"/>
        <v>0</v>
      </c>
      <c r="D125" s="52">
        <f t="shared" si="41"/>
        <v>0</v>
      </c>
      <c r="E125" s="52">
        <f t="shared" si="41"/>
        <v>0</v>
      </c>
      <c r="F125" s="52">
        <f t="shared" si="41"/>
        <v>6060</v>
      </c>
      <c r="G125" s="52">
        <f t="shared" si="41"/>
        <v>6090</v>
      </c>
      <c r="H125" s="52">
        <f t="shared" si="41"/>
        <v>5580</v>
      </c>
      <c r="I125" s="52">
        <f t="shared" si="41"/>
        <v>5010</v>
      </c>
      <c r="J125" s="52">
        <f t="shared" si="41"/>
        <v>5280</v>
      </c>
      <c r="K125" s="52">
        <f t="shared" si="41"/>
        <v>6120</v>
      </c>
      <c r="L125" s="52">
        <f t="shared" si="41"/>
        <v>6030</v>
      </c>
      <c r="M125" s="52">
        <f t="shared" si="41"/>
        <v>6180</v>
      </c>
      <c r="N125" s="52">
        <f t="shared" si="41"/>
        <v>6210</v>
      </c>
      <c r="O125" s="52">
        <f t="shared" si="41"/>
        <v>5610</v>
      </c>
      <c r="P125" s="52">
        <f t="shared" si="41"/>
        <v>5040</v>
      </c>
      <c r="Q125" s="52">
        <f t="shared" si="41"/>
        <v>6180</v>
      </c>
      <c r="R125" s="52">
        <f t="shared" si="41"/>
        <v>6030</v>
      </c>
      <c r="S125" s="52">
        <f t="shared" ref="S125:AG125" si="43">$G$38*S25-S155</f>
        <v>5790</v>
      </c>
      <c r="T125" s="52">
        <f t="shared" si="43"/>
        <v>5925</v>
      </c>
      <c r="U125" s="52">
        <f t="shared" si="43"/>
        <v>6180</v>
      </c>
      <c r="V125" s="52">
        <f t="shared" si="43"/>
        <v>5220</v>
      </c>
      <c r="W125" s="52">
        <f t="shared" si="43"/>
        <v>5100</v>
      </c>
      <c r="X125" s="52">
        <f t="shared" si="43"/>
        <v>6270</v>
      </c>
      <c r="Y125" s="52">
        <f t="shared" si="43"/>
        <v>6090</v>
      </c>
      <c r="Z125" s="52">
        <f t="shared" si="43"/>
        <v>5910</v>
      </c>
      <c r="AA125" s="52">
        <f t="shared" si="43"/>
        <v>5550</v>
      </c>
      <c r="AB125" s="52">
        <f t="shared" si="43"/>
        <v>6330</v>
      </c>
      <c r="AC125" s="52">
        <f t="shared" si="43"/>
        <v>5280.9</v>
      </c>
      <c r="AD125" s="52">
        <f t="shared" si="43"/>
        <v>5010</v>
      </c>
      <c r="AE125" s="52">
        <f t="shared" si="43"/>
        <v>6330</v>
      </c>
      <c r="AF125" s="52">
        <f t="shared" si="43"/>
        <v>6120</v>
      </c>
      <c r="AG125" s="52">
        <f t="shared" si="43"/>
        <v>6030</v>
      </c>
      <c r="AH125" s="52">
        <f t="shared" si="42"/>
        <v>5910</v>
      </c>
      <c r="AI125" s="52">
        <f t="shared" si="42"/>
        <v>5910</v>
      </c>
      <c r="AJ125" s="52">
        <f t="shared" si="42"/>
        <v>5370</v>
      </c>
      <c r="AK125" s="52">
        <f t="shared" si="42"/>
        <v>0</v>
      </c>
      <c r="AL125" s="52">
        <f t="shared" si="42"/>
        <v>0</v>
      </c>
      <c r="AM125" s="10">
        <f t="shared" si="37"/>
        <v>6330</v>
      </c>
      <c r="AN125" s="10">
        <f t="shared" si="39"/>
        <v>0</v>
      </c>
      <c r="AR125" s="10">
        <f t="shared" si="38"/>
        <v>179745.9</v>
      </c>
    </row>
    <row r="126" spans="1:44">
      <c r="A126" s="15">
        <v>0.83333333333333337</v>
      </c>
      <c r="B126" s="52">
        <f t="shared" si="42"/>
        <v>0</v>
      </c>
      <c r="C126" s="52">
        <f t="shared" si="42"/>
        <v>0</v>
      </c>
      <c r="D126" s="52">
        <f t="shared" ref="D126:AG130" si="44">$G$38*D26-D156</f>
        <v>0</v>
      </c>
      <c r="E126" s="52">
        <f t="shared" si="44"/>
        <v>0</v>
      </c>
      <c r="F126" s="52">
        <f t="shared" si="44"/>
        <v>6900</v>
      </c>
      <c r="G126" s="52">
        <f t="shared" si="44"/>
        <v>6750</v>
      </c>
      <c r="H126" s="52">
        <f t="shared" si="44"/>
        <v>6660</v>
      </c>
      <c r="I126" s="52">
        <f t="shared" si="44"/>
        <v>5970</v>
      </c>
      <c r="J126" s="52">
        <f t="shared" si="44"/>
        <v>6510</v>
      </c>
      <c r="K126" s="52">
        <f t="shared" si="44"/>
        <v>6840</v>
      </c>
      <c r="L126" s="52">
        <f t="shared" si="44"/>
        <v>6840</v>
      </c>
      <c r="M126" s="52">
        <f t="shared" si="44"/>
        <v>6720</v>
      </c>
      <c r="N126" s="52">
        <f t="shared" si="44"/>
        <v>6720</v>
      </c>
      <c r="O126" s="52">
        <f t="shared" si="44"/>
        <v>6330</v>
      </c>
      <c r="P126" s="52">
        <f t="shared" si="44"/>
        <v>5850</v>
      </c>
      <c r="Q126" s="52">
        <f t="shared" si="44"/>
        <v>6570</v>
      </c>
      <c r="R126" s="52">
        <f t="shared" si="44"/>
        <v>6840</v>
      </c>
      <c r="S126" s="52">
        <f t="shared" si="44"/>
        <v>6690</v>
      </c>
      <c r="T126" s="52">
        <f t="shared" si="44"/>
        <v>6765</v>
      </c>
      <c r="U126" s="52">
        <f t="shared" si="44"/>
        <v>6600</v>
      </c>
      <c r="V126" s="52">
        <f t="shared" si="44"/>
        <v>6180</v>
      </c>
      <c r="W126" s="52">
        <f t="shared" si="44"/>
        <v>5610</v>
      </c>
      <c r="X126" s="52">
        <f t="shared" si="44"/>
        <v>6750</v>
      </c>
      <c r="Y126" s="52">
        <f t="shared" si="44"/>
        <v>6870</v>
      </c>
      <c r="Z126" s="52">
        <f t="shared" si="44"/>
        <v>7230</v>
      </c>
      <c r="AA126" s="52">
        <f t="shared" si="44"/>
        <v>6300</v>
      </c>
      <c r="AB126" s="52">
        <f t="shared" si="44"/>
        <v>6780</v>
      </c>
      <c r="AC126" s="52">
        <f t="shared" si="44"/>
        <v>6330</v>
      </c>
      <c r="AD126" s="52">
        <f t="shared" si="44"/>
        <v>5940</v>
      </c>
      <c r="AE126" s="52">
        <f t="shared" si="44"/>
        <v>6720</v>
      </c>
      <c r="AF126" s="52">
        <f t="shared" si="44"/>
        <v>6900</v>
      </c>
      <c r="AG126" s="52">
        <f t="shared" si="44"/>
        <v>6840</v>
      </c>
      <c r="AH126" s="52">
        <f t="shared" si="42"/>
        <v>6720</v>
      </c>
      <c r="AI126" s="52">
        <f t="shared" si="42"/>
        <v>6690</v>
      </c>
      <c r="AJ126" s="52">
        <f t="shared" si="42"/>
        <v>6480</v>
      </c>
      <c r="AK126" s="52">
        <f t="shared" si="42"/>
        <v>0</v>
      </c>
      <c r="AL126" s="52">
        <f t="shared" si="42"/>
        <v>0</v>
      </c>
      <c r="AM126" s="10">
        <f t="shared" si="37"/>
        <v>7230</v>
      </c>
      <c r="AN126" s="10">
        <f t="shared" si="39"/>
        <v>0</v>
      </c>
      <c r="AR126" s="10">
        <f t="shared" si="38"/>
        <v>203895</v>
      </c>
    </row>
    <row r="127" spans="1:44">
      <c r="A127" s="15">
        <v>0.875</v>
      </c>
      <c r="B127" s="52">
        <f t="shared" si="42"/>
        <v>0</v>
      </c>
      <c r="C127" s="52">
        <f t="shared" si="42"/>
        <v>0</v>
      </c>
      <c r="D127" s="52">
        <f t="shared" si="44"/>
        <v>0</v>
      </c>
      <c r="E127" s="52">
        <f t="shared" si="44"/>
        <v>0</v>
      </c>
      <c r="F127" s="52">
        <f t="shared" si="44"/>
        <v>6810</v>
      </c>
      <c r="G127" s="52">
        <f t="shared" si="44"/>
        <v>6630</v>
      </c>
      <c r="H127" s="52">
        <f t="shared" si="44"/>
        <v>6300</v>
      </c>
      <c r="I127" s="52">
        <f t="shared" si="44"/>
        <v>6060</v>
      </c>
      <c r="J127" s="52">
        <f t="shared" si="44"/>
        <v>6360</v>
      </c>
      <c r="K127" s="52">
        <f t="shared" si="44"/>
        <v>6750</v>
      </c>
      <c r="L127" s="52">
        <f t="shared" si="44"/>
        <v>6600</v>
      </c>
      <c r="M127" s="52">
        <f t="shared" si="44"/>
        <v>6090</v>
      </c>
      <c r="N127" s="52">
        <f t="shared" si="44"/>
        <v>6600</v>
      </c>
      <c r="O127" s="52">
        <f t="shared" si="44"/>
        <v>6360</v>
      </c>
      <c r="P127" s="52">
        <f t="shared" si="44"/>
        <v>6240</v>
      </c>
      <c r="Q127" s="52">
        <f t="shared" si="44"/>
        <v>6570</v>
      </c>
      <c r="R127" s="52">
        <f t="shared" si="44"/>
        <v>6780</v>
      </c>
      <c r="S127" s="52">
        <f t="shared" si="44"/>
        <v>6510</v>
      </c>
      <c r="T127" s="52">
        <f t="shared" si="44"/>
        <v>6585</v>
      </c>
      <c r="U127" s="52">
        <f t="shared" si="44"/>
        <v>6480</v>
      </c>
      <c r="V127" s="52">
        <f t="shared" si="44"/>
        <v>6270</v>
      </c>
      <c r="W127" s="52">
        <f t="shared" si="44"/>
        <v>5670</v>
      </c>
      <c r="X127" s="52">
        <f t="shared" si="44"/>
        <v>6600</v>
      </c>
      <c r="Y127" s="52">
        <f t="shared" si="44"/>
        <v>6870</v>
      </c>
      <c r="Z127" s="52">
        <f t="shared" si="44"/>
        <v>6660</v>
      </c>
      <c r="AA127" s="52">
        <f t="shared" si="44"/>
        <v>6480</v>
      </c>
      <c r="AB127" s="52">
        <f t="shared" si="44"/>
        <v>6690</v>
      </c>
      <c r="AC127" s="52">
        <f t="shared" si="44"/>
        <v>6240</v>
      </c>
      <c r="AD127" s="52">
        <f t="shared" si="44"/>
        <v>6060</v>
      </c>
      <c r="AE127" s="52">
        <f t="shared" si="44"/>
        <v>6570</v>
      </c>
      <c r="AF127" s="52">
        <f t="shared" si="44"/>
        <v>6720</v>
      </c>
      <c r="AG127" s="52">
        <f t="shared" si="44"/>
        <v>6690</v>
      </c>
      <c r="AH127" s="52">
        <f t="shared" si="42"/>
        <v>6630</v>
      </c>
      <c r="AI127" s="52">
        <f t="shared" si="42"/>
        <v>6630</v>
      </c>
      <c r="AJ127" s="52">
        <f t="shared" si="42"/>
        <v>6390</v>
      </c>
      <c r="AK127" s="52">
        <f t="shared" si="42"/>
        <v>0</v>
      </c>
      <c r="AL127" s="52">
        <f t="shared" si="42"/>
        <v>0</v>
      </c>
      <c r="AM127" s="10">
        <f t="shared" si="37"/>
        <v>6870</v>
      </c>
      <c r="AN127" s="10">
        <f t="shared" si="39"/>
        <v>0</v>
      </c>
      <c r="AR127" s="10">
        <f t="shared" si="38"/>
        <v>200895</v>
      </c>
    </row>
    <row r="128" spans="1:44">
      <c r="A128" s="13" t="s">
        <v>25</v>
      </c>
      <c r="B128" s="52">
        <f t="shared" si="42"/>
        <v>0</v>
      </c>
      <c r="C128" s="52">
        <f t="shared" si="42"/>
        <v>0</v>
      </c>
      <c r="D128" s="52">
        <f t="shared" si="44"/>
        <v>0</v>
      </c>
      <c r="E128" s="52">
        <f t="shared" si="44"/>
        <v>0</v>
      </c>
      <c r="F128" s="52">
        <f t="shared" si="44"/>
        <v>6480</v>
      </c>
      <c r="G128" s="52">
        <f t="shared" si="44"/>
        <v>6210</v>
      </c>
      <c r="H128" s="52">
        <f t="shared" si="44"/>
        <v>5895</v>
      </c>
      <c r="I128" s="52">
        <f t="shared" si="44"/>
        <v>5760</v>
      </c>
      <c r="J128" s="52">
        <f t="shared" si="44"/>
        <v>6060</v>
      </c>
      <c r="K128" s="52">
        <f t="shared" si="44"/>
        <v>6450</v>
      </c>
      <c r="L128" s="52">
        <f t="shared" si="44"/>
        <v>6540</v>
      </c>
      <c r="M128" s="52">
        <f t="shared" si="44"/>
        <v>5370</v>
      </c>
      <c r="N128" s="52">
        <f t="shared" si="44"/>
        <v>0</v>
      </c>
      <c r="O128" s="52">
        <f t="shared" si="44"/>
        <v>6180</v>
      </c>
      <c r="P128" s="52">
        <f t="shared" si="44"/>
        <v>5880</v>
      </c>
      <c r="Q128" s="52">
        <f t="shared" si="44"/>
        <v>6150</v>
      </c>
      <c r="R128" s="52">
        <f t="shared" si="44"/>
        <v>6510</v>
      </c>
      <c r="S128" s="52">
        <f t="shared" si="44"/>
        <v>6750</v>
      </c>
      <c r="T128" s="52">
        <f t="shared" si="44"/>
        <v>6225</v>
      </c>
      <c r="U128" s="52">
        <f t="shared" si="44"/>
        <v>6570</v>
      </c>
      <c r="V128" s="52">
        <f t="shared" si="44"/>
        <v>5940</v>
      </c>
      <c r="W128" s="52">
        <f t="shared" si="44"/>
        <v>5640</v>
      </c>
      <c r="X128" s="52">
        <f t="shared" si="44"/>
        <v>6390</v>
      </c>
      <c r="Y128" s="52">
        <f t="shared" si="44"/>
        <v>6420</v>
      </c>
      <c r="Z128" s="52">
        <f t="shared" si="44"/>
        <v>6360</v>
      </c>
      <c r="AA128" s="52">
        <f t="shared" si="44"/>
        <v>6210</v>
      </c>
      <c r="AB128" s="52">
        <f t="shared" si="44"/>
        <v>6360</v>
      </c>
      <c r="AC128" s="52">
        <f t="shared" si="44"/>
        <v>6000</v>
      </c>
      <c r="AD128" s="52">
        <f t="shared" si="44"/>
        <v>5700</v>
      </c>
      <c r="AE128" s="52">
        <f t="shared" si="44"/>
        <v>6180</v>
      </c>
      <c r="AF128" s="52">
        <f t="shared" si="44"/>
        <v>6570</v>
      </c>
      <c r="AG128" s="52">
        <f t="shared" si="44"/>
        <v>6630</v>
      </c>
      <c r="AH128" s="52">
        <f t="shared" si="42"/>
        <v>6240</v>
      </c>
      <c r="AI128" s="52">
        <f t="shared" si="42"/>
        <v>6420</v>
      </c>
      <c r="AJ128" s="52">
        <f t="shared" si="42"/>
        <v>6150</v>
      </c>
      <c r="AK128" s="52">
        <f t="shared" si="42"/>
        <v>0</v>
      </c>
      <c r="AL128" s="52">
        <f t="shared" si="42"/>
        <v>0</v>
      </c>
      <c r="AM128" s="10">
        <f t="shared" si="37"/>
        <v>6750</v>
      </c>
      <c r="AN128" s="10">
        <f t="shared" si="39"/>
        <v>0</v>
      </c>
      <c r="AR128" s="10">
        <f t="shared" si="38"/>
        <v>186240</v>
      </c>
    </row>
    <row r="129" spans="1:45">
      <c r="A129" s="15">
        <v>0.95833333333333337</v>
      </c>
      <c r="B129" s="52">
        <f t="shared" si="42"/>
        <v>0</v>
      </c>
      <c r="C129" s="52">
        <f t="shared" si="42"/>
        <v>0</v>
      </c>
      <c r="D129" s="52">
        <f t="shared" si="44"/>
        <v>0</v>
      </c>
      <c r="E129" s="52">
        <f t="shared" si="44"/>
        <v>0</v>
      </c>
      <c r="F129" s="52">
        <f t="shared" si="44"/>
        <v>5310</v>
      </c>
      <c r="G129" s="52">
        <f t="shared" si="44"/>
        <v>5580</v>
      </c>
      <c r="H129" s="52">
        <f t="shared" si="44"/>
        <v>5445</v>
      </c>
      <c r="I129" s="52">
        <f t="shared" si="44"/>
        <v>4860</v>
      </c>
      <c r="J129" s="52">
        <f t="shared" si="44"/>
        <v>5400</v>
      </c>
      <c r="K129" s="52">
        <f t="shared" si="44"/>
        <v>5700</v>
      </c>
      <c r="L129" s="52">
        <f t="shared" si="44"/>
        <v>5580</v>
      </c>
      <c r="M129" s="52">
        <f t="shared" si="44"/>
        <v>5640</v>
      </c>
      <c r="N129" s="52">
        <f t="shared" si="44"/>
        <v>840</v>
      </c>
      <c r="O129" s="52">
        <f t="shared" si="44"/>
        <v>5550</v>
      </c>
      <c r="P129" s="52">
        <f t="shared" si="44"/>
        <v>5370</v>
      </c>
      <c r="Q129" s="52">
        <f t="shared" si="44"/>
        <v>5520</v>
      </c>
      <c r="R129" s="52">
        <f t="shared" si="44"/>
        <v>6120</v>
      </c>
      <c r="S129" s="52">
        <f t="shared" si="44"/>
        <v>5490</v>
      </c>
      <c r="T129" s="52">
        <f t="shared" si="44"/>
        <v>5745</v>
      </c>
      <c r="U129" s="52">
        <f t="shared" si="44"/>
        <v>6390</v>
      </c>
      <c r="V129" s="52">
        <f t="shared" si="44"/>
        <v>5310</v>
      </c>
      <c r="W129" s="52">
        <f t="shared" si="44"/>
        <v>5220</v>
      </c>
      <c r="X129" s="52">
        <f t="shared" si="44"/>
        <v>5640</v>
      </c>
      <c r="Y129" s="52">
        <f t="shared" si="44"/>
        <v>5760</v>
      </c>
      <c r="Z129" s="52">
        <f t="shared" si="44"/>
        <v>5610</v>
      </c>
      <c r="AA129" s="52">
        <f t="shared" si="44"/>
        <v>5640</v>
      </c>
      <c r="AB129" s="52">
        <f t="shared" si="44"/>
        <v>5730</v>
      </c>
      <c r="AC129" s="52">
        <f t="shared" si="44"/>
        <v>5580</v>
      </c>
      <c r="AD129" s="52">
        <f t="shared" si="44"/>
        <v>5310</v>
      </c>
      <c r="AE129" s="52">
        <f t="shared" si="44"/>
        <v>5730</v>
      </c>
      <c r="AF129" s="52">
        <f t="shared" si="44"/>
        <v>6240</v>
      </c>
      <c r="AG129" s="52">
        <f t="shared" si="44"/>
        <v>5700</v>
      </c>
      <c r="AH129" s="52">
        <f t="shared" si="42"/>
        <v>5940</v>
      </c>
      <c r="AI129" s="52">
        <f t="shared" si="42"/>
        <v>5760</v>
      </c>
      <c r="AJ129" s="52">
        <f t="shared" si="42"/>
        <v>6090</v>
      </c>
      <c r="AK129" s="52">
        <f t="shared" si="42"/>
        <v>0</v>
      </c>
      <c r="AL129" s="52">
        <f t="shared" si="42"/>
        <v>0</v>
      </c>
      <c r="AM129" s="10">
        <f t="shared" si="37"/>
        <v>6390</v>
      </c>
      <c r="AN129" s="10">
        <f t="shared" si="39"/>
        <v>0</v>
      </c>
      <c r="AR129" s="10">
        <f t="shared" si="38"/>
        <v>169800</v>
      </c>
    </row>
    <row r="130" spans="1:45">
      <c r="A130" s="9" t="s">
        <v>26</v>
      </c>
      <c r="B130" s="52">
        <f t="shared" si="42"/>
        <v>0</v>
      </c>
      <c r="C130" s="52">
        <f t="shared" si="42"/>
        <v>0</v>
      </c>
      <c r="D130" s="52">
        <f>$G$38*D30-D160</f>
        <v>0</v>
      </c>
      <c r="E130" s="52">
        <f t="shared" si="44"/>
        <v>0</v>
      </c>
      <c r="F130" s="52">
        <f t="shared" si="44"/>
        <v>4980</v>
      </c>
      <c r="G130" s="52">
        <f t="shared" si="44"/>
        <v>5220</v>
      </c>
      <c r="H130" s="52">
        <f t="shared" si="44"/>
        <v>5085</v>
      </c>
      <c r="I130" s="52">
        <f t="shared" si="44"/>
        <v>4860</v>
      </c>
      <c r="J130" s="52">
        <f t="shared" si="44"/>
        <v>4920</v>
      </c>
      <c r="K130" s="52">
        <f t="shared" si="44"/>
        <v>5160</v>
      </c>
      <c r="L130" s="52">
        <f t="shared" si="44"/>
        <v>5010</v>
      </c>
      <c r="M130" s="52">
        <f t="shared" si="44"/>
        <v>5040</v>
      </c>
      <c r="N130" s="52">
        <f t="shared" si="44"/>
        <v>1680</v>
      </c>
      <c r="O130" s="52">
        <f t="shared" si="44"/>
        <v>5190</v>
      </c>
      <c r="P130" s="52">
        <f t="shared" si="44"/>
        <v>4860</v>
      </c>
      <c r="Q130" s="52">
        <f t="shared" si="44"/>
        <v>4560</v>
      </c>
      <c r="R130" s="52">
        <f t="shared" si="44"/>
        <v>5070</v>
      </c>
      <c r="S130" s="52">
        <f t="shared" si="44"/>
        <v>5010</v>
      </c>
      <c r="T130" s="52">
        <f t="shared" si="44"/>
        <v>5160</v>
      </c>
      <c r="U130" s="52">
        <f t="shared" si="44"/>
        <v>5280</v>
      </c>
      <c r="V130" s="52">
        <f t="shared" si="44"/>
        <v>5010</v>
      </c>
      <c r="W130" s="52">
        <f t="shared" si="44"/>
        <v>4770</v>
      </c>
      <c r="X130" s="52">
        <f t="shared" si="44"/>
        <v>5040</v>
      </c>
      <c r="Y130" s="52">
        <f t="shared" si="44"/>
        <v>5250</v>
      </c>
      <c r="Z130" s="52">
        <f t="shared" si="44"/>
        <v>5100</v>
      </c>
      <c r="AA130" s="52">
        <f t="shared" si="44"/>
        <v>5010</v>
      </c>
      <c r="AB130" s="52">
        <f t="shared" si="44"/>
        <v>5250</v>
      </c>
      <c r="AC130" s="52">
        <f t="shared" si="44"/>
        <v>5610</v>
      </c>
      <c r="AD130" s="52">
        <f t="shared" si="44"/>
        <v>4860</v>
      </c>
      <c r="AE130" s="52">
        <f t="shared" si="44"/>
        <v>5280</v>
      </c>
      <c r="AF130" s="52">
        <f t="shared" si="44"/>
        <v>5220</v>
      </c>
      <c r="AG130" s="52">
        <f t="shared" si="44"/>
        <v>5190</v>
      </c>
      <c r="AH130" s="52">
        <f t="shared" si="42"/>
        <v>4980</v>
      </c>
      <c r="AI130" s="52">
        <f t="shared" si="42"/>
        <v>5190</v>
      </c>
      <c r="AJ130" s="52">
        <f t="shared" si="42"/>
        <v>5370</v>
      </c>
      <c r="AK130" s="52">
        <f t="shared" si="42"/>
        <v>0</v>
      </c>
      <c r="AL130" s="52">
        <f t="shared" si="42"/>
        <v>0</v>
      </c>
      <c r="AM130" s="10">
        <f t="shared" si="37"/>
        <v>5610</v>
      </c>
      <c r="AN130" s="10">
        <f t="shared" si="39"/>
        <v>0</v>
      </c>
      <c r="AR130" s="10">
        <f t="shared" si="38"/>
        <v>154215</v>
      </c>
    </row>
    <row r="131" spans="1:45">
      <c r="AR131" s="27">
        <f>SUM(AR107:AR130)</f>
        <v>4141325.0999999996</v>
      </c>
      <c r="AS131" s="14" t="s">
        <v>48</v>
      </c>
    </row>
    <row r="133" spans="1:45">
      <c r="A133" s="26" t="s">
        <v>109</v>
      </c>
      <c r="C133" s="30"/>
      <c r="E133" s="41"/>
      <c r="F133" s="26"/>
      <c r="G133" s="38"/>
      <c r="H133" s="38"/>
      <c r="I133" s="38"/>
      <c r="J133" s="38"/>
      <c r="K133" s="38"/>
      <c r="L133" s="38"/>
      <c r="M133" s="38"/>
      <c r="N133" s="39"/>
      <c r="O133" s="39"/>
      <c r="P133" s="40"/>
      <c r="Q133" s="38"/>
      <c r="R133" s="28"/>
    </row>
    <row r="134" spans="1:45">
      <c r="A134" s="287" t="s">
        <v>2</v>
      </c>
      <c r="B134" s="4">
        <f>+B$4</f>
        <v>1</v>
      </c>
      <c r="C134" s="4">
        <f t="shared" ref="C134:AL134" si="45">+C$4</f>
        <v>2</v>
      </c>
      <c r="D134" s="4">
        <f>+D$4</f>
        <v>1</v>
      </c>
      <c r="E134" s="4">
        <f t="shared" si="45"/>
        <v>2</v>
      </c>
      <c r="F134" s="4">
        <f t="shared" si="45"/>
        <v>3</v>
      </c>
      <c r="G134" s="4">
        <f t="shared" si="45"/>
        <v>1</v>
      </c>
      <c r="H134" s="4">
        <f t="shared" si="45"/>
        <v>2</v>
      </c>
      <c r="I134" s="4">
        <f t="shared" si="45"/>
        <v>3</v>
      </c>
      <c r="J134" s="4">
        <f t="shared" si="45"/>
        <v>4</v>
      </c>
      <c r="K134" s="4">
        <f t="shared" si="45"/>
        <v>5</v>
      </c>
      <c r="L134" s="4">
        <f t="shared" si="45"/>
        <v>6</v>
      </c>
      <c r="M134" s="4">
        <f t="shared" si="45"/>
        <v>7</v>
      </c>
      <c r="N134" s="4">
        <f t="shared" si="45"/>
        <v>8</v>
      </c>
      <c r="O134" s="4">
        <f t="shared" si="45"/>
        <v>9</v>
      </c>
      <c r="P134" s="4">
        <f t="shared" si="45"/>
        <v>10</v>
      </c>
      <c r="Q134" s="4">
        <f t="shared" si="45"/>
        <v>11</v>
      </c>
      <c r="R134" s="4">
        <f t="shared" si="45"/>
        <v>12</v>
      </c>
      <c r="S134" s="4">
        <f t="shared" si="45"/>
        <v>13</v>
      </c>
      <c r="T134" s="4">
        <f t="shared" si="45"/>
        <v>14</v>
      </c>
      <c r="U134" s="4">
        <f t="shared" si="45"/>
        <v>15</v>
      </c>
      <c r="V134" s="4">
        <f t="shared" si="45"/>
        <v>16</v>
      </c>
      <c r="W134" s="4">
        <f t="shared" si="45"/>
        <v>17</v>
      </c>
      <c r="X134" s="4">
        <f t="shared" si="45"/>
        <v>18</v>
      </c>
      <c r="Y134" s="4">
        <f t="shared" si="45"/>
        <v>19</v>
      </c>
      <c r="Z134" s="4">
        <f t="shared" si="45"/>
        <v>20</v>
      </c>
      <c r="AA134" s="4">
        <f t="shared" si="45"/>
        <v>21</v>
      </c>
      <c r="AB134" s="4">
        <f t="shared" si="45"/>
        <v>22</v>
      </c>
      <c r="AC134" s="4">
        <f t="shared" si="45"/>
        <v>23</v>
      </c>
      <c r="AD134" s="4">
        <f t="shared" si="45"/>
        <v>24</v>
      </c>
      <c r="AE134" s="4">
        <f t="shared" si="45"/>
        <v>25</v>
      </c>
      <c r="AF134" s="4">
        <f t="shared" si="45"/>
        <v>26</v>
      </c>
      <c r="AG134" s="4">
        <f t="shared" si="45"/>
        <v>27</v>
      </c>
      <c r="AH134" s="4">
        <f t="shared" si="45"/>
        <v>28</v>
      </c>
      <c r="AI134" s="4">
        <f t="shared" si="45"/>
        <v>29</v>
      </c>
      <c r="AJ134" s="4">
        <f t="shared" si="45"/>
        <v>30</v>
      </c>
      <c r="AK134" s="4">
        <f t="shared" si="45"/>
        <v>31</v>
      </c>
      <c r="AL134" s="4">
        <f t="shared" si="45"/>
        <v>32</v>
      </c>
      <c r="AM134" s="116" t="s">
        <v>3</v>
      </c>
      <c r="AN134" s="5" t="s">
        <v>4</v>
      </c>
    </row>
    <row r="135" spans="1:45">
      <c r="A135" s="288"/>
      <c r="B135" s="7">
        <f>B$5</f>
        <v>40664</v>
      </c>
      <c r="C135" s="7">
        <f t="shared" ref="C135:AL135" si="46">C$5</f>
        <v>40665</v>
      </c>
      <c r="D135" s="7">
        <f>D$5</f>
        <v>40330</v>
      </c>
      <c r="E135" s="7">
        <f t="shared" si="46"/>
        <v>40331</v>
      </c>
      <c r="F135" s="7">
        <f t="shared" si="46"/>
        <v>40725</v>
      </c>
      <c r="G135" s="7">
        <f t="shared" si="46"/>
        <v>40726</v>
      </c>
      <c r="H135" s="7">
        <f t="shared" si="46"/>
        <v>40727</v>
      </c>
      <c r="I135" s="7">
        <f t="shared" si="46"/>
        <v>40728</v>
      </c>
      <c r="J135" s="7">
        <f t="shared" si="46"/>
        <v>40729</v>
      </c>
      <c r="K135" s="7">
        <f t="shared" si="46"/>
        <v>40730</v>
      </c>
      <c r="L135" s="7">
        <f t="shared" si="46"/>
        <v>40731</v>
      </c>
      <c r="M135" s="7">
        <f t="shared" si="46"/>
        <v>40732</v>
      </c>
      <c r="N135" s="7">
        <f t="shared" si="46"/>
        <v>40733</v>
      </c>
      <c r="O135" s="7">
        <f t="shared" si="46"/>
        <v>40734</v>
      </c>
      <c r="P135" s="7">
        <f t="shared" si="46"/>
        <v>40735</v>
      </c>
      <c r="Q135" s="7">
        <f t="shared" si="46"/>
        <v>40736</v>
      </c>
      <c r="R135" s="7">
        <f t="shared" si="46"/>
        <v>40737</v>
      </c>
      <c r="S135" s="7">
        <f t="shared" si="46"/>
        <v>40738</v>
      </c>
      <c r="T135" s="7">
        <f t="shared" si="46"/>
        <v>40739</v>
      </c>
      <c r="U135" s="7">
        <f t="shared" si="46"/>
        <v>40740</v>
      </c>
      <c r="V135" s="7">
        <f t="shared" si="46"/>
        <v>40741</v>
      </c>
      <c r="W135" s="7">
        <f t="shared" si="46"/>
        <v>40742</v>
      </c>
      <c r="X135" s="7">
        <f t="shared" si="46"/>
        <v>40743</v>
      </c>
      <c r="Y135" s="7">
        <f t="shared" si="46"/>
        <v>40744</v>
      </c>
      <c r="Z135" s="7">
        <f t="shared" si="46"/>
        <v>40745</v>
      </c>
      <c r="AA135" s="7">
        <f t="shared" si="46"/>
        <v>40746</v>
      </c>
      <c r="AB135" s="7">
        <f t="shared" si="46"/>
        <v>40747</v>
      </c>
      <c r="AC135" s="7">
        <f t="shared" si="46"/>
        <v>40748</v>
      </c>
      <c r="AD135" s="7">
        <f t="shared" si="46"/>
        <v>40749</v>
      </c>
      <c r="AE135" s="7">
        <f t="shared" si="46"/>
        <v>40750</v>
      </c>
      <c r="AF135" s="7">
        <f t="shared" si="46"/>
        <v>40751</v>
      </c>
      <c r="AG135" s="158">
        <f t="shared" si="46"/>
        <v>40752</v>
      </c>
      <c r="AH135" s="158">
        <f t="shared" si="46"/>
        <v>40753</v>
      </c>
      <c r="AI135" s="158">
        <f t="shared" si="46"/>
        <v>40754</v>
      </c>
      <c r="AJ135" s="158">
        <f t="shared" si="46"/>
        <v>40755</v>
      </c>
      <c r="AK135" s="158">
        <f t="shared" si="46"/>
        <v>40756</v>
      </c>
      <c r="AL135" s="158">
        <f t="shared" si="46"/>
        <v>40757</v>
      </c>
      <c r="AM135" s="116"/>
      <c r="AN135" s="8"/>
    </row>
    <row r="136" spans="1:45">
      <c r="A136" s="289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4"/>
      <c r="AH136" s="44"/>
      <c r="AI136" s="44"/>
      <c r="AJ136" s="44"/>
      <c r="AK136" s="44"/>
      <c r="AL136" s="44"/>
      <c r="AM136" s="45" t="s">
        <v>8</v>
      </c>
      <c r="AN136" s="5" t="s">
        <v>8</v>
      </c>
    </row>
    <row r="137" spans="1:45">
      <c r="A137" s="9" t="s">
        <v>9</v>
      </c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10">
        <f>MAX(B137:AL137)</f>
        <v>0</v>
      </c>
      <c r="AN137" s="10">
        <f>MIN(B137:AF137)</f>
        <v>0</v>
      </c>
    </row>
    <row r="138" spans="1:45">
      <c r="A138" s="9" t="s">
        <v>10</v>
      </c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10">
        <f t="shared" ref="AM138:AM160" si="47">MAX(B138:AL138)</f>
        <v>0</v>
      </c>
      <c r="AN138" s="10">
        <f>MIN(B138:AF138)</f>
        <v>0</v>
      </c>
    </row>
    <row r="139" spans="1:45">
      <c r="A139" s="9" t="s">
        <v>11</v>
      </c>
      <c r="B139" s="52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10">
        <f t="shared" si="47"/>
        <v>0</v>
      </c>
      <c r="AN139" s="10">
        <f t="shared" ref="AN139:AN160" si="48">MIN(B139:AF139)</f>
        <v>0</v>
      </c>
    </row>
    <row r="140" spans="1:45">
      <c r="A140" s="9" t="s">
        <v>12</v>
      </c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10">
        <f t="shared" si="47"/>
        <v>0</v>
      </c>
      <c r="AN140" s="10">
        <f t="shared" si="48"/>
        <v>0</v>
      </c>
    </row>
    <row r="141" spans="1:45">
      <c r="A141" s="9" t="s">
        <v>13</v>
      </c>
      <c r="B141" s="52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10">
        <f t="shared" si="47"/>
        <v>0</v>
      </c>
      <c r="AN141" s="10">
        <f t="shared" si="48"/>
        <v>0</v>
      </c>
    </row>
    <row r="142" spans="1:45">
      <c r="A142" s="9" t="s">
        <v>14</v>
      </c>
      <c r="B142" s="52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10">
        <f t="shared" si="47"/>
        <v>0</v>
      </c>
      <c r="AN142" s="10">
        <f t="shared" si="48"/>
        <v>0</v>
      </c>
    </row>
    <row r="143" spans="1:45">
      <c r="A143" s="9" t="s">
        <v>15</v>
      </c>
      <c r="B143" s="52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10">
        <f t="shared" si="47"/>
        <v>0</v>
      </c>
      <c r="AN143" s="10">
        <f t="shared" si="48"/>
        <v>0</v>
      </c>
    </row>
    <row r="144" spans="1:45">
      <c r="A144" s="12" t="s">
        <v>16</v>
      </c>
      <c r="B144" s="52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10">
        <f t="shared" si="47"/>
        <v>0</v>
      </c>
      <c r="AN144" s="10">
        <f t="shared" si="48"/>
        <v>0</v>
      </c>
    </row>
    <row r="145" spans="1:40">
      <c r="A145" s="12" t="s">
        <v>17</v>
      </c>
      <c r="B145" s="52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10">
        <f t="shared" si="47"/>
        <v>0</v>
      </c>
      <c r="AN145" s="10">
        <f t="shared" si="48"/>
        <v>0</v>
      </c>
    </row>
    <row r="146" spans="1:40">
      <c r="A146" s="13">
        <v>0.41666666666666669</v>
      </c>
      <c r="B146" s="52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10">
        <f t="shared" si="47"/>
        <v>0</v>
      </c>
      <c r="AN146" s="10">
        <f t="shared" si="48"/>
        <v>0</v>
      </c>
    </row>
    <row r="147" spans="1:40">
      <c r="A147" s="13" t="s">
        <v>18</v>
      </c>
      <c r="B147" s="52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  <c r="AA147" s="52"/>
      <c r="AB147" s="52"/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10">
        <f t="shared" si="47"/>
        <v>0</v>
      </c>
      <c r="AN147" s="10">
        <f t="shared" si="48"/>
        <v>0</v>
      </c>
    </row>
    <row r="148" spans="1:40">
      <c r="A148" s="13">
        <v>0.5</v>
      </c>
      <c r="B148" s="52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10">
        <f t="shared" si="47"/>
        <v>0</v>
      </c>
      <c r="AN148" s="10">
        <f t="shared" si="48"/>
        <v>0</v>
      </c>
    </row>
    <row r="149" spans="1:40">
      <c r="A149" s="13" t="s">
        <v>19</v>
      </c>
      <c r="B149" s="52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  <c r="AA149" s="52"/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10">
        <f t="shared" si="47"/>
        <v>0</v>
      </c>
      <c r="AN149" s="10">
        <f t="shared" si="48"/>
        <v>0</v>
      </c>
    </row>
    <row r="150" spans="1:40">
      <c r="A150" s="13">
        <v>0.58333333333333337</v>
      </c>
      <c r="B150" s="52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10">
        <f t="shared" si="47"/>
        <v>0</v>
      </c>
      <c r="AN150" s="10">
        <f t="shared" si="48"/>
        <v>0</v>
      </c>
    </row>
    <row r="151" spans="1:40">
      <c r="A151" s="13" t="s">
        <v>20</v>
      </c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10">
        <f t="shared" si="47"/>
        <v>0</v>
      </c>
      <c r="AN151" s="10">
        <f t="shared" si="48"/>
        <v>0</v>
      </c>
    </row>
    <row r="152" spans="1:40">
      <c r="A152" s="12" t="s">
        <v>21</v>
      </c>
      <c r="B152" s="52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10">
        <f t="shared" si="47"/>
        <v>0</v>
      </c>
      <c r="AN152" s="10">
        <f t="shared" si="48"/>
        <v>0</v>
      </c>
    </row>
    <row r="153" spans="1:40">
      <c r="A153" s="12" t="s">
        <v>22</v>
      </c>
      <c r="B153" s="52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10">
        <f t="shared" si="47"/>
        <v>0</v>
      </c>
      <c r="AN153" s="10">
        <f t="shared" si="48"/>
        <v>0</v>
      </c>
    </row>
    <row r="154" spans="1:40">
      <c r="A154" s="12" t="s">
        <v>23</v>
      </c>
      <c r="B154" s="52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  <c r="AA154" s="52"/>
      <c r="AB154" s="52"/>
      <c r="AC154" s="52"/>
      <c r="AD154" s="52"/>
      <c r="AE154" s="52"/>
      <c r="AF154" s="52"/>
      <c r="AG154" s="52"/>
      <c r="AH154" s="52"/>
      <c r="AI154" s="52"/>
      <c r="AJ154" s="52"/>
      <c r="AK154" s="52"/>
      <c r="AL154" s="52"/>
      <c r="AM154" s="10">
        <f t="shared" si="47"/>
        <v>0</v>
      </c>
      <c r="AN154" s="10">
        <f t="shared" si="48"/>
        <v>0</v>
      </c>
    </row>
    <row r="155" spans="1:40">
      <c r="A155" s="9" t="s">
        <v>24</v>
      </c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  <c r="AA155" s="52"/>
      <c r="AB155" s="52"/>
      <c r="AC155" s="52"/>
      <c r="AD155" s="52"/>
      <c r="AE155" s="52"/>
      <c r="AF155" s="52"/>
      <c r="AG155" s="52"/>
      <c r="AH155" s="52"/>
      <c r="AI155" s="52"/>
      <c r="AJ155" s="52"/>
      <c r="AK155" s="52"/>
      <c r="AL155" s="52"/>
      <c r="AM155" s="10">
        <f t="shared" si="47"/>
        <v>0</v>
      </c>
      <c r="AN155" s="10">
        <f t="shared" si="48"/>
        <v>0</v>
      </c>
    </row>
    <row r="156" spans="1:40">
      <c r="A156" s="15">
        <v>0.83333333333333337</v>
      </c>
      <c r="B156" s="52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  <c r="AA156" s="52"/>
      <c r="AB156" s="52"/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10">
        <f t="shared" si="47"/>
        <v>0</v>
      </c>
      <c r="AN156" s="10">
        <f t="shared" si="48"/>
        <v>0</v>
      </c>
    </row>
    <row r="157" spans="1:40">
      <c r="A157" s="15">
        <v>0.875</v>
      </c>
      <c r="B157" s="52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10">
        <f t="shared" si="47"/>
        <v>0</v>
      </c>
      <c r="AN157" s="10">
        <f t="shared" si="48"/>
        <v>0</v>
      </c>
    </row>
    <row r="158" spans="1:40">
      <c r="A158" s="13" t="s">
        <v>25</v>
      </c>
      <c r="B158" s="52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10">
        <f t="shared" si="47"/>
        <v>0</v>
      </c>
      <c r="AN158" s="10">
        <f t="shared" si="48"/>
        <v>0</v>
      </c>
    </row>
    <row r="159" spans="1:40">
      <c r="A159" s="15">
        <v>0.95833333333333337</v>
      </c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10">
        <f t="shared" si="47"/>
        <v>0</v>
      </c>
      <c r="AN159" s="10">
        <f t="shared" si="48"/>
        <v>0</v>
      </c>
    </row>
    <row r="160" spans="1:40">
      <c r="A160" s="9" t="s">
        <v>26</v>
      </c>
      <c r="B160" s="52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10">
        <f t="shared" si="47"/>
        <v>0</v>
      </c>
      <c r="AN160" s="10">
        <f t="shared" si="48"/>
        <v>0</v>
      </c>
    </row>
    <row r="163" spans="1:39">
      <c r="A163" s="26" t="s">
        <v>130</v>
      </c>
      <c r="C163" s="30"/>
      <c r="E163" s="41"/>
      <c r="F163" s="26"/>
      <c r="G163" s="38"/>
      <c r="H163" s="38"/>
      <c r="I163" s="38"/>
      <c r="J163" s="38"/>
      <c r="K163" s="38"/>
      <c r="L163" s="38"/>
      <c r="M163" s="38"/>
      <c r="N163" s="39"/>
      <c r="O163" s="39"/>
      <c r="P163" s="40"/>
      <c r="Q163" s="38"/>
      <c r="R163" s="28"/>
    </row>
    <row r="164" spans="1:39">
      <c r="A164" s="287" t="s">
        <v>2</v>
      </c>
      <c r="B164" s="4">
        <f>+B$4</f>
        <v>1</v>
      </c>
      <c r="C164" s="4">
        <f t="shared" ref="C164:AL164" si="49">+C$4</f>
        <v>2</v>
      </c>
      <c r="D164" s="4">
        <f>+D$4</f>
        <v>1</v>
      </c>
      <c r="E164" s="4">
        <f t="shared" si="49"/>
        <v>2</v>
      </c>
      <c r="F164" s="4">
        <f t="shared" si="49"/>
        <v>3</v>
      </c>
      <c r="G164" s="4">
        <f t="shared" si="49"/>
        <v>1</v>
      </c>
      <c r="H164" s="4">
        <f t="shared" si="49"/>
        <v>2</v>
      </c>
      <c r="I164" s="4">
        <f t="shared" si="49"/>
        <v>3</v>
      </c>
      <c r="J164" s="4">
        <f t="shared" si="49"/>
        <v>4</v>
      </c>
      <c r="K164" s="4">
        <f t="shared" si="49"/>
        <v>5</v>
      </c>
      <c r="L164" s="4">
        <f t="shared" si="49"/>
        <v>6</v>
      </c>
      <c r="M164" s="4">
        <f t="shared" si="49"/>
        <v>7</v>
      </c>
      <c r="N164" s="4">
        <f t="shared" si="49"/>
        <v>8</v>
      </c>
      <c r="O164" s="4">
        <f t="shared" si="49"/>
        <v>9</v>
      </c>
      <c r="P164" s="4">
        <f t="shared" si="49"/>
        <v>10</v>
      </c>
      <c r="Q164" s="4">
        <f t="shared" si="49"/>
        <v>11</v>
      </c>
      <c r="R164" s="4">
        <f t="shared" si="49"/>
        <v>12</v>
      </c>
      <c r="S164" s="4">
        <f t="shared" si="49"/>
        <v>13</v>
      </c>
      <c r="T164" s="4">
        <f t="shared" si="49"/>
        <v>14</v>
      </c>
      <c r="U164" s="4">
        <f t="shared" si="49"/>
        <v>15</v>
      </c>
      <c r="V164" s="4">
        <f t="shared" si="49"/>
        <v>16</v>
      </c>
      <c r="W164" s="4">
        <f t="shared" si="49"/>
        <v>17</v>
      </c>
      <c r="X164" s="4">
        <f t="shared" si="49"/>
        <v>18</v>
      </c>
      <c r="Y164" s="4">
        <f t="shared" si="49"/>
        <v>19</v>
      </c>
      <c r="Z164" s="4">
        <f t="shared" si="49"/>
        <v>20</v>
      </c>
      <c r="AA164" s="4">
        <f t="shared" si="49"/>
        <v>21</v>
      </c>
      <c r="AB164" s="4">
        <f t="shared" si="49"/>
        <v>22</v>
      </c>
      <c r="AC164" s="4">
        <f t="shared" si="49"/>
        <v>23</v>
      </c>
      <c r="AD164" s="4">
        <f t="shared" si="49"/>
        <v>24</v>
      </c>
      <c r="AE164" s="4">
        <f t="shared" si="49"/>
        <v>25</v>
      </c>
      <c r="AF164" s="4">
        <f t="shared" si="49"/>
        <v>26</v>
      </c>
      <c r="AG164" s="4">
        <f t="shared" si="49"/>
        <v>27</v>
      </c>
      <c r="AH164" s="4">
        <f t="shared" si="49"/>
        <v>28</v>
      </c>
      <c r="AI164" s="4">
        <f t="shared" si="49"/>
        <v>29</v>
      </c>
      <c r="AJ164" s="4">
        <f t="shared" si="49"/>
        <v>30</v>
      </c>
      <c r="AK164" s="4">
        <f t="shared" si="49"/>
        <v>31</v>
      </c>
      <c r="AL164" s="4">
        <f t="shared" si="49"/>
        <v>32</v>
      </c>
      <c r="AM164" s="116" t="s">
        <v>3</v>
      </c>
    </row>
    <row r="165" spans="1:39">
      <c r="A165" s="288"/>
      <c r="B165" s="7">
        <f>B$5</f>
        <v>40664</v>
      </c>
      <c r="C165" s="7">
        <f t="shared" ref="C165:AL165" si="50">C$5</f>
        <v>40665</v>
      </c>
      <c r="D165" s="7">
        <f>D$5</f>
        <v>40330</v>
      </c>
      <c r="E165" s="7">
        <f t="shared" si="50"/>
        <v>40331</v>
      </c>
      <c r="F165" s="7">
        <f t="shared" si="50"/>
        <v>40725</v>
      </c>
      <c r="G165" s="7">
        <f t="shared" si="50"/>
        <v>40726</v>
      </c>
      <c r="H165" s="7">
        <f t="shared" si="50"/>
        <v>40727</v>
      </c>
      <c r="I165" s="7">
        <f t="shared" si="50"/>
        <v>40728</v>
      </c>
      <c r="J165" s="7">
        <f t="shared" si="50"/>
        <v>40729</v>
      </c>
      <c r="K165" s="7">
        <f t="shared" si="50"/>
        <v>40730</v>
      </c>
      <c r="L165" s="7">
        <f t="shared" si="50"/>
        <v>40731</v>
      </c>
      <c r="M165" s="7">
        <f t="shared" si="50"/>
        <v>40732</v>
      </c>
      <c r="N165" s="7">
        <f t="shared" si="50"/>
        <v>40733</v>
      </c>
      <c r="O165" s="7">
        <f t="shared" si="50"/>
        <v>40734</v>
      </c>
      <c r="P165" s="7">
        <f t="shared" si="50"/>
        <v>40735</v>
      </c>
      <c r="Q165" s="7">
        <f t="shared" si="50"/>
        <v>40736</v>
      </c>
      <c r="R165" s="7">
        <f t="shared" si="50"/>
        <v>40737</v>
      </c>
      <c r="S165" s="7">
        <f t="shared" si="50"/>
        <v>40738</v>
      </c>
      <c r="T165" s="7">
        <f t="shared" si="50"/>
        <v>40739</v>
      </c>
      <c r="U165" s="7">
        <f t="shared" si="50"/>
        <v>40740</v>
      </c>
      <c r="V165" s="7">
        <f t="shared" si="50"/>
        <v>40741</v>
      </c>
      <c r="W165" s="7">
        <f t="shared" si="50"/>
        <v>40742</v>
      </c>
      <c r="X165" s="7">
        <f t="shared" si="50"/>
        <v>40743</v>
      </c>
      <c r="Y165" s="7">
        <f t="shared" si="50"/>
        <v>40744</v>
      </c>
      <c r="Z165" s="7">
        <f t="shared" si="50"/>
        <v>40745</v>
      </c>
      <c r="AA165" s="7">
        <f t="shared" si="50"/>
        <v>40746</v>
      </c>
      <c r="AB165" s="7">
        <f t="shared" si="50"/>
        <v>40747</v>
      </c>
      <c r="AC165" s="7">
        <f t="shared" si="50"/>
        <v>40748</v>
      </c>
      <c r="AD165" s="7">
        <f t="shared" si="50"/>
        <v>40749</v>
      </c>
      <c r="AE165" s="7">
        <f t="shared" si="50"/>
        <v>40750</v>
      </c>
      <c r="AF165" s="7">
        <f t="shared" si="50"/>
        <v>40751</v>
      </c>
      <c r="AG165" s="199">
        <f t="shared" si="50"/>
        <v>40752</v>
      </c>
      <c r="AH165" s="199">
        <f t="shared" si="50"/>
        <v>40753</v>
      </c>
      <c r="AI165" s="199">
        <f t="shared" si="50"/>
        <v>40754</v>
      </c>
      <c r="AJ165" s="199">
        <f t="shared" si="50"/>
        <v>40755</v>
      </c>
      <c r="AK165" s="199">
        <f t="shared" si="50"/>
        <v>40756</v>
      </c>
      <c r="AL165" s="199">
        <f t="shared" si="50"/>
        <v>40757</v>
      </c>
      <c r="AM165" s="116"/>
    </row>
    <row r="166" spans="1:39">
      <c r="A166" s="289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4"/>
      <c r="AH166" s="44"/>
      <c r="AI166" s="44"/>
      <c r="AJ166" s="44"/>
      <c r="AK166" s="44"/>
      <c r="AL166" s="44"/>
      <c r="AM166" s="45" t="s">
        <v>8</v>
      </c>
    </row>
    <row r="167" spans="1:39">
      <c r="A167" s="9" t="s">
        <v>9</v>
      </c>
      <c r="B167" s="52">
        <f>+$G$40*(B107+B137)</f>
        <v>0</v>
      </c>
      <c r="C167" s="52">
        <f t="shared" ref="B167:Q182" si="51">+$G$40*(C107+C137)</f>
        <v>0</v>
      </c>
      <c r="D167" s="52">
        <f>+$G$40*(D107+D137)</f>
        <v>0</v>
      </c>
      <c r="E167" s="52">
        <f t="shared" ref="E167:AL174" si="52">+$G$40*(E107+E137)</f>
        <v>0</v>
      </c>
      <c r="F167" s="52">
        <f>+$G$40*(F107+F137)</f>
        <v>2370</v>
      </c>
      <c r="G167" s="52">
        <f t="shared" si="52"/>
        <v>2340</v>
      </c>
      <c r="H167" s="52">
        <f t="shared" si="52"/>
        <v>2310</v>
      </c>
      <c r="I167" s="52">
        <f t="shared" si="52"/>
        <v>2355</v>
      </c>
      <c r="J167" s="52">
        <f t="shared" si="52"/>
        <v>2280</v>
      </c>
      <c r="K167" s="52">
        <f t="shared" si="52"/>
        <v>2235</v>
      </c>
      <c r="L167" s="52">
        <f t="shared" si="52"/>
        <v>2610</v>
      </c>
      <c r="M167" s="52">
        <f t="shared" si="52"/>
        <v>2340</v>
      </c>
      <c r="N167" s="52">
        <f t="shared" si="52"/>
        <v>2340</v>
      </c>
      <c r="O167" s="52">
        <f t="shared" si="52"/>
        <v>2190</v>
      </c>
      <c r="P167" s="52">
        <f t="shared" si="52"/>
        <v>2295</v>
      </c>
      <c r="Q167" s="52">
        <f t="shared" si="52"/>
        <v>2220</v>
      </c>
      <c r="R167" s="52">
        <f t="shared" si="52"/>
        <v>2115</v>
      </c>
      <c r="S167" s="52">
        <f t="shared" si="52"/>
        <v>2340</v>
      </c>
      <c r="T167" s="52">
        <f t="shared" si="52"/>
        <v>2325</v>
      </c>
      <c r="U167" s="52">
        <f t="shared" si="52"/>
        <v>2115</v>
      </c>
      <c r="V167" s="52">
        <f t="shared" si="52"/>
        <v>2310</v>
      </c>
      <c r="W167" s="52">
        <f t="shared" si="52"/>
        <v>2295</v>
      </c>
      <c r="X167" s="52">
        <f t="shared" si="52"/>
        <v>2025</v>
      </c>
      <c r="Y167" s="52">
        <f t="shared" si="52"/>
        <v>2355</v>
      </c>
      <c r="Z167" s="52">
        <f t="shared" si="52"/>
        <v>2430</v>
      </c>
      <c r="AA167" s="52">
        <f t="shared" si="52"/>
        <v>2355</v>
      </c>
      <c r="AB167" s="52">
        <f t="shared" si="52"/>
        <v>2700</v>
      </c>
      <c r="AC167" s="52">
        <f t="shared" si="52"/>
        <v>2445</v>
      </c>
      <c r="AD167" s="52">
        <f t="shared" si="52"/>
        <v>2400</v>
      </c>
      <c r="AE167" s="52">
        <f t="shared" si="52"/>
        <v>2265</v>
      </c>
      <c r="AF167" s="52">
        <f t="shared" si="52"/>
        <v>2430</v>
      </c>
      <c r="AG167" s="52">
        <f t="shared" si="52"/>
        <v>2445</v>
      </c>
      <c r="AH167" s="52">
        <f t="shared" si="52"/>
        <v>2400</v>
      </c>
      <c r="AI167" s="52">
        <f t="shared" si="52"/>
        <v>2325</v>
      </c>
      <c r="AJ167" s="52">
        <f t="shared" si="52"/>
        <v>2445</v>
      </c>
      <c r="AK167" s="52">
        <f t="shared" si="52"/>
        <v>0</v>
      </c>
      <c r="AL167" s="52">
        <f t="shared" si="52"/>
        <v>0</v>
      </c>
      <c r="AM167" s="10">
        <f>MAX(B167:AL167)</f>
        <v>2700</v>
      </c>
    </row>
    <row r="168" spans="1:39">
      <c r="A168" s="9" t="s">
        <v>10</v>
      </c>
      <c r="B168" s="52">
        <f t="shared" si="51"/>
        <v>0</v>
      </c>
      <c r="C168" s="52">
        <f t="shared" si="51"/>
        <v>0</v>
      </c>
      <c r="D168" s="52">
        <f t="shared" si="51"/>
        <v>0</v>
      </c>
      <c r="E168" s="52">
        <f t="shared" si="51"/>
        <v>0</v>
      </c>
      <c r="F168" s="52">
        <f t="shared" si="51"/>
        <v>2220</v>
      </c>
      <c r="G168" s="52">
        <f t="shared" si="52"/>
        <v>2235</v>
      </c>
      <c r="H168" s="52">
        <f t="shared" si="52"/>
        <v>2235</v>
      </c>
      <c r="I168" s="52">
        <f t="shared" si="52"/>
        <v>2205</v>
      </c>
      <c r="J168" s="52">
        <f t="shared" si="52"/>
        <v>2190</v>
      </c>
      <c r="K168" s="52">
        <f t="shared" si="52"/>
        <v>2175</v>
      </c>
      <c r="L168" s="52">
        <f t="shared" si="52"/>
        <v>2310</v>
      </c>
      <c r="M168" s="52">
        <f t="shared" si="52"/>
        <v>2220</v>
      </c>
      <c r="N168" s="52">
        <f t="shared" si="52"/>
        <v>2220</v>
      </c>
      <c r="O168" s="52">
        <f t="shared" si="52"/>
        <v>2160</v>
      </c>
      <c r="P168" s="52">
        <f t="shared" si="52"/>
        <v>2235</v>
      </c>
      <c r="Q168" s="52">
        <f t="shared" si="52"/>
        <v>2160</v>
      </c>
      <c r="R168" s="52">
        <f t="shared" si="52"/>
        <v>2235</v>
      </c>
      <c r="S168" s="52">
        <f t="shared" si="52"/>
        <v>2190</v>
      </c>
      <c r="T168" s="52">
        <f t="shared" si="52"/>
        <v>2235</v>
      </c>
      <c r="U168" s="52">
        <f t="shared" si="52"/>
        <v>2325</v>
      </c>
      <c r="V168" s="52">
        <f t="shared" si="52"/>
        <v>2280</v>
      </c>
      <c r="W168" s="52">
        <f t="shared" si="52"/>
        <v>2175</v>
      </c>
      <c r="X168" s="52">
        <f t="shared" si="52"/>
        <v>2130</v>
      </c>
      <c r="Y168" s="52">
        <f t="shared" si="52"/>
        <v>2280</v>
      </c>
      <c r="Z168" s="52">
        <f t="shared" si="52"/>
        <v>2340</v>
      </c>
      <c r="AA168" s="52">
        <f t="shared" si="52"/>
        <v>2235</v>
      </c>
      <c r="AB168" s="52">
        <f t="shared" si="52"/>
        <v>2250</v>
      </c>
      <c r="AC168" s="52">
        <f t="shared" si="52"/>
        <v>2310</v>
      </c>
      <c r="AD168" s="52">
        <f t="shared" si="52"/>
        <v>2265</v>
      </c>
      <c r="AE168" s="52">
        <f t="shared" si="52"/>
        <v>2160</v>
      </c>
      <c r="AF168" s="52">
        <f t="shared" si="52"/>
        <v>2295</v>
      </c>
      <c r="AG168" s="52">
        <f t="shared" si="52"/>
        <v>2310</v>
      </c>
      <c r="AH168" s="52">
        <f t="shared" si="52"/>
        <v>2265</v>
      </c>
      <c r="AI168" s="52">
        <f t="shared" si="52"/>
        <v>2250</v>
      </c>
      <c r="AJ168" s="52">
        <f t="shared" si="52"/>
        <v>2355</v>
      </c>
      <c r="AK168" s="52">
        <f t="shared" si="52"/>
        <v>0</v>
      </c>
      <c r="AL168" s="52">
        <f t="shared" si="52"/>
        <v>0</v>
      </c>
      <c r="AM168" s="10">
        <f t="shared" ref="AM168:AM190" si="53">MAX(B168:AL168)</f>
        <v>2355</v>
      </c>
    </row>
    <row r="169" spans="1:39">
      <c r="A169" s="9" t="s">
        <v>11</v>
      </c>
      <c r="B169" s="52">
        <f t="shared" si="51"/>
        <v>0</v>
      </c>
      <c r="C169" s="52">
        <f t="shared" si="51"/>
        <v>0</v>
      </c>
      <c r="D169" s="52">
        <f t="shared" si="51"/>
        <v>0</v>
      </c>
      <c r="E169" s="52">
        <f t="shared" si="51"/>
        <v>0</v>
      </c>
      <c r="F169" s="52">
        <f t="shared" si="51"/>
        <v>2220</v>
      </c>
      <c r="G169" s="52">
        <f t="shared" si="52"/>
        <v>2190</v>
      </c>
      <c r="H169" s="52">
        <f t="shared" si="52"/>
        <v>2190</v>
      </c>
      <c r="I169" s="52">
        <f t="shared" si="52"/>
        <v>2130</v>
      </c>
      <c r="J169" s="52">
        <f t="shared" si="52"/>
        <v>2100</v>
      </c>
      <c r="K169" s="52">
        <f t="shared" si="52"/>
        <v>2115</v>
      </c>
      <c r="L169" s="52">
        <f t="shared" si="52"/>
        <v>2250</v>
      </c>
      <c r="M169" s="52">
        <f t="shared" si="52"/>
        <v>2190</v>
      </c>
      <c r="N169" s="52">
        <f t="shared" si="52"/>
        <v>2190</v>
      </c>
      <c r="O169" s="52">
        <f t="shared" si="52"/>
        <v>2115</v>
      </c>
      <c r="P169" s="52">
        <f t="shared" si="52"/>
        <v>2220</v>
      </c>
      <c r="Q169" s="52">
        <f t="shared" si="52"/>
        <v>2100</v>
      </c>
      <c r="R169" s="52">
        <f t="shared" si="52"/>
        <v>2190</v>
      </c>
      <c r="S169" s="52">
        <f t="shared" si="52"/>
        <v>2190</v>
      </c>
      <c r="T169" s="52">
        <f t="shared" si="52"/>
        <v>2175</v>
      </c>
      <c r="U169" s="52">
        <f t="shared" si="52"/>
        <v>2250</v>
      </c>
      <c r="V169" s="52">
        <f t="shared" si="52"/>
        <v>2175</v>
      </c>
      <c r="W169" s="52">
        <f t="shared" si="52"/>
        <v>2115</v>
      </c>
      <c r="X169" s="52">
        <f t="shared" si="52"/>
        <v>2085</v>
      </c>
      <c r="Y169" s="52">
        <f t="shared" si="52"/>
        <v>2220</v>
      </c>
      <c r="Z169" s="52">
        <f t="shared" si="52"/>
        <v>2280</v>
      </c>
      <c r="AA169" s="52">
        <f t="shared" si="52"/>
        <v>2175</v>
      </c>
      <c r="AB169" s="52">
        <f t="shared" si="52"/>
        <v>2190</v>
      </c>
      <c r="AC169" s="52">
        <f t="shared" si="52"/>
        <v>2220</v>
      </c>
      <c r="AD169" s="52">
        <f t="shared" si="52"/>
        <v>2190</v>
      </c>
      <c r="AE169" s="52">
        <f t="shared" si="52"/>
        <v>2130</v>
      </c>
      <c r="AF169" s="52">
        <f t="shared" si="52"/>
        <v>2265</v>
      </c>
      <c r="AG169" s="52">
        <f t="shared" si="52"/>
        <v>2295</v>
      </c>
      <c r="AH169" s="52">
        <f t="shared" si="52"/>
        <v>2310</v>
      </c>
      <c r="AI169" s="52">
        <f t="shared" si="52"/>
        <v>2190</v>
      </c>
      <c r="AJ169" s="52">
        <f t="shared" si="52"/>
        <v>2280</v>
      </c>
      <c r="AK169" s="52">
        <f t="shared" si="52"/>
        <v>0</v>
      </c>
      <c r="AL169" s="52">
        <f t="shared" si="52"/>
        <v>0</v>
      </c>
      <c r="AM169" s="10">
        <f t="shared" si="53"/>
        <v>2310</v>
      </c>
    </row>
    <row r="170" spans="1:39">
      <c r="A170" s="9" t="s">
        <v>12</v>
      </c>
      <c r="B170" s="52">
        <f t="shared" si="51"/>
        <v>0</v>
      </c>
      <c r="C170" s="52">
        <f t="shared" si="51"/>
        <v>0</v>
      </c>
      <c r="D170" s="52">
        <f t="shared" si="51"/>
        <v>0</v>
      </c>
      <c r="E170" s="52">
        <f t="shared" si="51"/>
        <v>0</v>
      </c>
      <c r="F170" s="52">
        <f t="shared" si="51"/>
        <v>2175</v>
      </c>
      <c r="G170" s="52">
        <f t="shared" si="52"/>
        <v>2175</v>
      </c>
      <c r="H170" s="52">
        <f t="shared" si="52"/>
        <v>2175</v>
      </c>
      <c r="I170" s="52">
        <f t="shared" si="52"/>
        <v>2130</v>
      </c>
      <c r="J170" s="52">
        <f t="shared" si="52"/>
        <v>2070</v>
      </c>
      <c r="K170" s="52">
        <f t="shared" si="52"/>
        <v>2085</v>
      </c>
      <c r="L170" s="52">
        <f t="shared" si="52"/>
        <v>2220</v>
      </c>
      <c r="M170" s="52">
        <f t="shared" si="52"/>
        <v>2175</v>
      </c>
      <c r="N170" s="52">
        <f t="shared" si="52"/>
        <v>2175</v>
      </c>
      <c r="O170" s="52">
        <f t="shared" si="52"/>
        <v>2070</v>
      </c>
      <c r="P170" s="52">
        <f t="shared" si="52"/>
        <v>2160</v>
      </c>
      <c r="Q170" s="52">
        <f t="shared" si="52"/>
        <v>2070</v>
      </c>
      <c r="R170" s="52">
        <f t="shared" si="52"/>
        <v>2175</v>
      </c>
      <c r="S170" s="52">
        <f t="shared" si="52"/>
        <v>2160</v>
      </c>
      <c r="T170" s="52">
        <f t="shared" si="52"/>
        <v>2160</v>
      </c>
      <c r="U170" s="52">
        <f t="shared" si="52"/>
        <v>2235</v>
      </c>
      <c r="V170" s="52">
        <f t="shared" si="52"/>
        <v>2160</v>
      </c>
      <c r="W170" s="52">
        <f t="shared" si="52"/>
        <v>2115</v>
      </c>
      <c r="X170" s="52">
        <f t="shared" si="52"/>
        <v>2055</v>
      </c>
      <c r="Y170" s="52">
        <f t="shared" si="52"/>
        <v>2175</v>
      </c>
      <c r="Z170" s="52">
        <f t="shared" si="52"/>
        <v>2250</v>
      </c>
      <c r="AA170" s="52">
        <f t="shared" si="52"/>
        <v>2175</v>
      </c>
      <c r="AB170" s="52">
        <f t="shared" si="52"/>
        <v>2190</v>
      </c>
      <c r="AC170" s="52">
        <f t="shared" si="52"/>
        <v>2190</v>
      </c>
      <c r="AD170" s="52">
        <f t="shared" si="52"/>
        <v>2175</v>
      </c>
      <c r="AE170" s="52">
        <f t="shared" si="52"/>
        <v>2115</v>
      </c>
      <c r="AF170" s="52">
        <f t="shared" si="52"/>
        <v>2205</v>
      </c>
      <c r="AG170" s="52">
        <f t="shared" si="52"/>
        <v>2280</v>
      </c>
      <c r="AH170" s="52">
        <f t="shared" si="52"/>
        <v>2220</v>
      </c>
      <c r="AI170" s="52">
        <f t="shared" si="52"/>
        <v>2160</v>
      </c>
      <c r="AJ170" s="52">
        <f t="shared" si="52"/>
        <v>2205</v>
      </c>
      <c r="AK170" s="52">
        <f t="shared" si="52"/>
        <v>0</v>
      </c>
      <c r="AL170" s="52">
        <f t="shared" si="52"/>
        <v>0</v>
      </c>
      <c r="AM170" s="10">
        <f t="shared" si="53"/>
        <v>2280</v>
      </c>
    </row>
    <row r="171" spans="1:39">
      <c r="A171" s="9" t="s">
        <v>13</v>
      </c>
      <c r="B171" s="52">
        <f t="shared" si="51"/>
        <v>0</v>
      </c>
      <c r="C171" s="52">
        <f t="shared" si="51"/>
        <v>0</v>
      </c>
      <c r="D171" s="52">
        <f t="shared" si="51"/>
        <v>0</v>
      </c>
      <c r="E171" s="52">
        <f t="shared" si="51"/>
        <v>0</v>
      </c>
      <c r="F171" s="52">
        <f t="shared" si="51"/>
        <v>2175</v>
      </c>
      <c r="G171" s="52">
        <f t="shared" si="52"/>
        <v>2160</v>
      </c>
      <c r="H171" s="52">
        <f t="shared" si="52"/>
        <v>2160</v>
      </c>
      <c r="I171" s="52">
        <f t="shared" si="52"/>
        <v>2130</v>
      </c>
      <c r="J171" s="52">
        <f t="shared" si="52"/>
        <v>2040</v>
      </c>
      <c r="K171" s="52">
        <f t="shared" si="52"/>
        <v>2085</v>
      </c>
      <c r="L171" s="52">
        <f t="shared" si="52"/>
        <v>2280</v>
      </c>
      <c r="M171" s="52">
        <f t="shared" si="52"/>
        <v>2175</v>
      </c>
      <c r="N171" s="52">
        <f t="shared" si="52"/>
        <v>2145</v>
      </c>
      <c r="O171" s="52">
        <f t="shared" si="52"/>
        <v>2025</v>
      </c>
      <c r="P171" s="52">
        <f t="shared" si="52"/>
        <v>2145</v>
      </c>
      <c r="Q171" s="52">
        <f t="shared" si="52"/>
        <v>2070</v>
      </c>
      <c r="R171" s="52">
        <f t="shared" si="52"/>
        <v>2190</v>
      </c>
      <c r="S171" s="52">
        <f t="shared" si="52"/>
        <v>2190</v>
      </c>
      <c r="T171" s="52">
        <f t="shared" si="52"/>
        <v>2160</v>
      </c>
      <c r="U171" s="52">
        <f t="shared" si="52"/>
        <v>2205</v>
      </c>
      <c r="V171" s="52">
        <f t="shared" si="52"/>
        <v>2145</v>
      </c>
      <c r="W171" s="52">
        <f t="shared" si="52"/>
        <v>2085</v>
      </c>
      <c r="X171" s="52">
        <f t="shared" si="52"/>
        <v>2055</v>
      </c>
      <c r="Y171" s="52">
        <f t="shared" si="52"/>
        <v>2190</v>
      </c>
      <c r="Z171" s="52">
        <f t="shared" si="52"/>
        <v>2220</v>
      </c>
      <c r="AA171" s="52">
        <f t="shared" si="52"/>
        <v>2145</v>
      </c>
      <c r="AB171" s="52">
        <f t="shared" si="52"/>
        <v>2160</v>
      </c>
      <c r="AC171" s="52">
        <f t="shared" si="52"/>
        <v>2205</v>
      </c>
      <c r="AD171" s="52">
        <f t="shared" si="52"/>
        <v>2145</v>
      </c>
      <c r="AE171" s="52">
        <f t="shared" si="52"/>
        <v>2085</v>
      </c>
      <c r="AF171" s="52">
        <f t="shared" si="52"/>
        <v>2220</v>
      </c>
      <c r="AG171" s="52">
        <f t="shared" si="52"/>
        <v>2250</v>
      </c>
      <c r="AH171" s="52">
        <f t="shared" si="52"/>
        <v>2175</v>
      </c>
      <c r="AI171" s="52">
        <f t="shared" si="52"/>
        <v>2160</v>
      </c>
      <c r="AJ171" s="52">
        <f t="shared" si="52"/>
        <v>2205</v>
      </c>
      <c r="AK171" s="52">
        <f t="shared" si="52"/>
        <v>0</v>
      </c>
      <c r="AL171" s="52">
        <f t="shared" si="52"/>
        <v>0</v>
      </c>
      <c r="AM171" s="10">
        <f t="shared" si="53"/>
        <v>2280</v>
      </c>
    </row>
    <row r="172" spans="1:39">
      <c r="A172" s="9" t="s">
        <v>14</v>
      </c>
      <c r="B172" s="52">
        <f t="shared" si="51"/>
        <v>0</v>
      </c>
      <c r="C172" s="52">
        <f t="shared" si="51"/>
        <v>0</v>
      </c>
      <c r="D172" s="52">
        <f t="shared" si="51"/>
        <v>0</v>
      </c>
      <c r="E172" s="52">
        <f t="shared" si="51"/>
        <v>0</v>
      </c>
      <c r="F172" s="52">
        <f t="shared" si="51"/>
        <v>2220</v>
      </c>
      <c r="G172" s="52">
        <f t="shared" si="52"/>
        <v>2190</v>
      </c>
      <c r="H172" s="52">
        <f t="shared" si="52"/>
        <v>2145</v>
      </c>
      <c r="I172" s="52">
        <f t="shared" si="52"/>
        <v>2100</v>
      </c>
      <c r="J172" s="52">
        <f t="shared" si="52"/>
        <v>2070</v>
      </c>
      <c r="K172" s="52">
        <f t="shared" si="52"/>
        <v>2115</v>
      </c>
      <c r="L172" s="52">
        <f t="shared" si="52"/>
        <v>2280</v>
      </c>
      <c r="M172" s="52">
        <f t="shared" si="52"/>
        <v>2190</v>
      </c>
      <c r="N172" s="52">
        <f t="shared" si="52"/>
        <v>2205</v>
      </c>
      <c r="O172" s="52">
        <f t="shared" si="52"/>
        <v>1980</v>
      </c>
      <c r="P172" s="52">
        <f t="shared" si="52"/>
        <v>2115</v>
      </c>
      <c r="Q172" s="52">
        <f t="shared" si="52"/>
        <v>2130</v>
      </c>
      <c r="R172" s="52">
        <f t="shared" si="52"/>
        <v>2220</v>
      </c>
      <c r="S172" s="52">
        <f t="shared" si="52"/>
        <v>2205</v>
      </c>
      <c r="T172" s="52">
        <f t="shared" si="52"/>
        <v>2220</v>
      </c>
      <c r="U172" s="52">
        <f t="shared" si="52"/>
        <v>2280</v>
      </c>
      <c r="V172" s="52">
        <f t="shared" si="52"/>
        <v>2175</v>
      </c>
      <c r="W172" s="52">
        <f t="shared" si="52"/>
        <v>2085</v>
      </c>
      <c r="X172" s="52">
        <f t="shared" si="52"/>
        <v>2070</v>
      </c>
      <c r="Y172" s="52">
        <f t="shared" si="52"/>
        <v>2265</v>
      </c>
      <c r="Z172" s="52">
        <f t="shared" si="52"/>
        <v>2280</v>
      </c>
      <c r="AA172" s="52">
        <f t="shared" si="52"/>
        <v>2160</v>
      </c>
      <c r="AB172" s="52">
        <f t="shared" si="52"/>
        <v>2235</v>
      </c>
      <c r="AC172" s="52">
        <f t="shared" si="52"/>
        <v>2205</v>
      </c>
      <c r="AD172" s="52">
        <f t="shared" si="52"/>
        <v>2145</v>
      </c>
      <c r="AE172" s="52">
        <f t="shared" si="52"/>
        <v>2115</v>
      </c>
      <c r="AF172" s="52">
        <f t="shared" si="52"/>
        <v>2295</v>
      </c>
      <c r="AG172" s="52">
        <f t="shared" si="52"/>
        <v>2295</v>
      </c>
      <c r="AH172" s="52">
        <f t="shared" si="52"/>
        <v>2400</v>
      </c>
      <c r="AI172" s="52">
        <f t="shared" si="52"/>
        <v>2550</v>
      </c>
      <c r="AJ172" s="52">
        <f t="shared" si="52"/>
        <v>2205</v>
      </c>
      <c r="AK172" s="52">
        <f t="shared" si="52"/>
        <v>0</v>
      </c>
      <c r="AL172" s="52">
        <f t="shared" si="52"/>
        <v>0</v>
      </c>
      <c r="AM172" s="10">
        <f t="shared" si="53"/>
        <v>2550</v>
      </c>
    </row>
    <row r="173" spans="1:39">
      <c r="A173" s="9" t="s">
        <v>15</v>
      </c>
      <c r="B173" s="52">
        <f t="shared" si="51"/>
        <v>0</v>
      </c>
      <c r="C173" s="52">
        <f t="shared" si="51"/>
        <v>0</v>
      </c>
      <c r="D173" s="52">
        <f t="shared" si="51"/>
        <v>0</v>
      </c>
      <c r="E173" s="52">
        <f t="shared" si="51"/>
        <v>0</v>
      </c>
      <c r="F173" s="52">
        <f t="shared" si="51"/>
        <v>2370</v>
      </c>
      <c r="G173" s="52">
        <f t="shared" si="52"/>
        <v>2355</v>
      </c>
      <c r="H173" s="52">
        <f t="shared" si="52"/>
        <v>2130</v>
      </c>
      <c r="I173" s="52">
        <f t="shared" si="52"/>
        <v>2100</v>
      </c>
      <c r="J173" s="52">
        <f t="shared" si="52"/>
        <v>1980</v>
      </c>
      <c r="K173" s="52">
        <f t="shared" si="52"/>
        <v>2280</v>
      </c>
      <c r="L173" s="52">
        <f t="shared" si="52"/>
        <v>2385</v>
      </c>
      <c r="M173" s="52">
        <f t="shared" si="52"/>
        <v>2415</v>
      </c>
      <c r="N173" s="52">
        <f t="shared" si="52"/>
        <v>2340</v>
      </c>
      <c r="O173" s="52">
        <f t="shared" si="52"/>
        <v>2055</v>
      </c>
      <c r="P173" s="52">
        <f t="shared" si="52"/>
        <v>2130</v>
      </c>
      <c r="Q173" s="52">
        <f t="shared" si="52"/>
        <v>2265</v>
      </c>
      <c r="R173" s="52">
        <f t="shared" si="52"/>
        <v>2415</v>
      </c>
      <c r="S173" s="52">
        <f t="shared" si="52"/>
        <v>2295</v>
      </c>
      <c r="T173" s="52">
        <f t="shared" si="52"/>
        <v>2325</v>
      </c>
      <c r="U173" s="52">
        <f t="shared" si="52"/>
        <v>2385</v>
      </c>
      <c r="V173" s="52">
        <f t="shared" si="52"/>
        <v>2160</v>
      </c>
      <c r="W173" s="52">
        <f t="shared" si="52"/>
        <v>2055</v>
      </c>
      <c r="X173" s="52">
        <f t="shared" si="52"/>
        <v>2280</v>
      </c>
      <c r="Y173" s="52">
        <f t="shared" si="52"/>
        <v>2340</v>
      </c>
      <c r="Z173" s="52">
        <f t="shared" si="52"/>
        <v>2400</v>
      </c>
      <c r="AA173" s="52">
        <f t="shared" si="52"/>
        <v>2265</v>
      </c>
      <c r="AB173" s="52">
        <f t="shared" si="52"/>
        <v>2295</v>
      </c>
      <c r="AC173" s="52">
        <f t="shared" si="52"/>
        <v>2190</v>
      </c>
      <c r="AD173" s="52">
        <f t="shared" si="52"/>
        <v>2115</v>
      </c>
      <c r="AE173" s="52">
        <f t="shared" si="52"/>
        <v>2220</v>
      </c>
      <c r="AF173" s="52">
        <f t="shared" si="52"/>
        <v>2340</v>
      </c>
      <c r="AG173" s="52">
        <f t="shared" si="52"/>
        <v>2370</v>
      </c>
      <c r="AH173" s="52">
        <f t="shared" si="52"/>
        <v>2340</v>
      </c>
      <c r="AI173" s="52">
        <f t="shared" si="52"/>
        <v>2100</v>
      </c>
      <c r="AJ173" s="52">
        <f t="shared" si="52"/>
        <v>2235</v>
      </c>
      <c r="AK173" s="52">
        <f t="shared" si="52"/>
        <v>0</v>
      </c>
      <c r="AL173" s="52">
        <f t="shared" si="52"/>
        <v>0</v>
      </c>
      <c r="AM173" s="10">
        <f t="shared" si="53"/>
        <v>2415</v>
      </c>
    </row>
    <row r="174" spans="1:39">
      <c r="A174" s="12" t="s">
        <v>16</v>
      </c>
      <c r="B174" s="52">
        <f t="shared" si="51"/>
        <v>0</v>
      </c>
      <c r="C174" s="52">
        <f t="shared" si="51"/>
        <v>0</v>
      </c>
      <c r="D174" s="52">
        <f t="shared" si="51"/>
        <v>0</v>
      </c>
      <c r="E174" s="52">
        <f t="shared" si="51"/>
        <v>0</v>
      </c>
      <c r="F174" s="52">
        <f t="shared" si="51"/>
        <v>2850</v>
      </c>
      <c r="G174" s="52">
        <f t="shared" si="52"/>
        <v>2775</v>
      </c>
      <c r="H174" s="52">
        <f t="shared" si="52"/>
        <v>2325</v>
      </c>
      <c r="I174" s="52">
        <f t="shared" si="52"/>
        <v>2190</v>
      </c>
      <c r="J174" s="52">
        <f t="shared" si="52"/>
        <v>2160</v>
      </c>
      <c r="K174" s="52">
        <f t="shared" si="52"/>
        <v>2895</v>
      </c>
      <c r="L174" s="52">
        <f t="shared" si="52"/>
        <v>2775</v>
      </c>
      <c r="M174" s="52">
        <f t="shared" si="52"/>
        <v>2790</v>
      </c>
      <c r="N174" s="52">
        <f t="shared" si="52"/>
        <v>2715</v>
      </c>
      <c r="O174" s="52">
        <f t="shared" si="52"/>
        <v>2205</v>
      </c>
      <c r="P174" s="52">
        <f t="shared" si="52"/>
        <v>2190</v>
      </c>
      <c r="Q174" s="52">
        <f t="shared" si="52"/>
        <v>2925</v>
      </c>
      <c r="R174" s="52">
        <f t="shared" si="52"/>
        <v>2925</v>
      </c>
      <c r="S174" s="52">
        <f t="shared" si="52"/>
        <v>2805</v>
      </c>
      <c r="T174" s="52">
        <f t="shared" si="52"/>
        <v>2805</v>
      </c>
      <c r="U174" s="52">
        <f t="shared" si="52"/>
        <v>2910</v>
      </c>
      <c r="V174" s="52">
        <f t="shared" si="52"/>
        <v>2340</v>
      </c>
      <c r="W174" s="52">
        <f t="shared" si="52"/>
        <v>2145</v>
      </c>
      <c r="X174" s="52">
        <f t="shared" si="52"/>
        <v>2820</v>
      </c>
      <c r="Y174" s="52">
        <f t="shared" si="52"/>
        <v>2895</v>
      </c>
      <c r="Z174" s="52">
        <f t="shared" si="52"/>
        <v>2850</v>
      </c>
      <c r="AA174" s="52">
        <f t="shared" si="52"/>
        <v>2955</v>
      </c>
      <c r="AB174" s="52">
        <f t="shared" si="52"/>
        <v>2925</v>
      </c>
      <c r="AC174" s="52">
        <f t="shared" si="52"/>
        <v>2310.15</v>
      </c>
      <c r="AD174" s="52">
        <f t="shared" si="52"/>
        <v>2190</v>
      </c>
      <c r="AE174" s="52">
        <f t="shared" si="52"/>
        <v>2685</v>
      </c>
      <c r="AF174" s="52">
        <f t="shared" si="52"/>
        <v>2760</v>
      </c>
      <c r="AG174" s="52">
        <f t="shared" si="52"/>
        <v>2910</v>
      </c>
      <c r="AH174" s="52">
        <f t="shared" si="52"/>
        <v>2865</v>
      </c>
      <c r="AI174" s="52">
        <f t="shared" si="52"/>
        <v>2310</v>
      </c>
      <c r="AJ174" s="52">
        <f t="shared" ref="AJ174:AL174" si="54">+$G$40*(AJ114+AJ144)</f>
        <v>2445</v>
      </c>
      <c r="AK174" s="52">
        <f t="shared" si="54"/>
        <v>0</v>
      </c>
      <c r="AL174" s="52">
        <f t="shared" si="54"/>
        <v>0</v>
      </c>
      <c r="AM174" s="10">
        <f t="shared" si="53"/>
        <v>2955</v>
      </c>
    </row>
    <row r="175" spans="1:39">
      <c r="A175" s="12" t="s">
        <v>17</v>
      </c>
      <c r="B175" s="52">
        <f t="shared" si="51"/>
        <v>0</v>
      </c>
      <c r="C175" s="52">
        <f t="shared" si="51"/>
        <v>0</v>
      </c>
      <c r="D175" s="52">
        <f t="shared" si="51"/>
        <v>0</v>
      </c>
      <c r="E175" s="52">
        <f t="shared" si="51"/>
        <v>0</v>
      </c>
      <c r="F175" s="52">
        <f t="shared" si="51"/>
        <v>3360</v>
      </c>
      <c r="G175" s="52">
        <f t="shared" si="51"/>
        <v>3060</v>
      </c>
      <c r="H175" s="52">
        <f t="shared" si="51"/>
        <v>2520</v>
      </c>
      <c r="I175" s="52">
        <f t="shared" si="51"/>
        <v>2340</v>
      </c>
      <c r="J175" s="52">
        <f t="shared" si="51"/>
        <v>2415</v>
      </c>
      <c r="K175" s="52">
        <f t="shared" si="51"/>
        <v>3510</v>
      </c>
      <c r="L175" s="52">
        <f t="shared" si="51"/>
        <v>3375</v>
      </c>
      <c r="M175" s="52">
        <f t="shared" si="51"/>
        <v>3225</v>
      </c>
      <c r="N175" s="52">
        <f t="shared" si="51"/>
        <v>3060</v>
      </c>
      <c r="O175" s="52">
        <f t="shared" si="51"/>
        <v>2520</v>
      </c>
      <c r="P175" s="52">
        <f t="shared" si="51"/>
        <v>2385</v>
      </c>
      <c r="Q175" s="52">
        <f t="shared" si="51"/>
        <v>3270</v>
      </c>
      <c r="R175" s="52">
        <f t="shared" ref="R175:AL182" si="55">+$G$40*(R115+R145)</f>
        <v>3540</v>
      </c>
      <c r="S175" s="52">
        <f t="shared" si="55"/>
        <v>3300</v>
      </c>
      <c r="T175" s="52">
        <f t="shared" si="55"/>
        <v>3210</v>
      </c>
      <c r="U175" s="52">
        <f t="shared" si="55"/>
        <v>3480</v>
      </c>
      <c r="V175" s="52">
        <f t="shared" si="55"/>
        <v>2820</v>
      </c>
      <c r="W175" s="52">
        <f t="shared" si="55"/>
        <v>2265</v>
      </c>
      <c r="X175" s="52">
        <f t="shared" si="55"/>
        <v>3405</v>
      </c>
      <c r="Y175" s="52">
        <f t="shared" si="55"/>
        <v>3630</v>
      </c>
      <c r="Z175" s="52">
        <f t="shared" si="55"/>
        <v>3525</v>
      </c>
      <c r="AA175" s="52">
        <f t="shared" si="55"/>
        <v>3360</v>
      </c>
      <c r="AB175" s="52">
        <f t="shared" si="55"/>
        <v>3330</v>
      </c>
      <c r="AC175" s="52">
        <f t="shared" si="55"/>
        <v>2595</v>
      </c>
      <c r="AD175" s="52">
        <f t="shared" si="55"/>
        <v>2310</v>
      </c>
      <c r="AE175" s="52">
        <f t="shared" si="55"/>
        <v>3330</v>
      </c>
      <c r="AF175" s="52">
        <f t="shared" si="55"/>
        <v>1680</v>
      </c>
      <c r="AG175" s="52">
        <f t="shared" si="55"/>
        <v>3420</v>
      </c>
      <c r="AH175" s="52">
        <f t="shared" si="55"/>
        <v>3435</v>
      </c>
      <c r="AI175" s="52">
        <f t="shared" si="55"/>
        <v>2610</v>
      </c>
      <c r="AJ175" s="52">
        <f t="shared" si="55"/>
        <v>2865</v>
      </c>
      <c r="AK175" s="52">
        <f t="shared" si="55"/>
        <v>0</v>
      </c>
      <c r="AL175" s="52">
        <f t="shared" si="55"/>
        <v>0</v>
      </c>
      <c r="AM175" s="10">
        <f t="shared" si="53"/>
        <v>3630</v>
      </c>
    </row>
    <row r="176" spans="1:39">
      <c r="A176" s="13">
        <v>0.41666666666666669</v>
      </c>
      <c r="B176" s="52">
        <f t="shared" si="51"/>
        <v>0</v>
      </c>
      <c r="C176" s="52">
        <f t="shared" si="51"/>
        <v>0</v>
      </c>
      <c r="D176" s="52">
        <f t="shared" si="51"/>
        <v>0</v>
      </c>
      <c r="E176" s="52">
        <f t="shared" si="51"/>
        <v>0</v>
      </c>
      <c r="F176" s="52">
        <f t="shared" si="51"/>
        <v>3480</v>
      </c>
      <c r="G176" s="52">
        <f t="shared" si="51"/>
        <v>3195</v>
      </c>
      <c r="H176" s="52">
        <f t="shared" si="51"/>
        <v>2700</v>
      </c>
      <c r="I176" s="52">
        <f t="shared" si="51"/>
        <v>2430</v>
      </c>
      <c r="J176" s="52">
        <f t="shared" si="51"/>
        <v>2490</v>
      </c>
      <c r="K176" s="52">
        <f t="shared" si="51"/>
        <v>3570</v>
      </c>
      <c r="L176" s="52">
        <f t="shared" si="51"/>
        <v>3495</v>
      </c>
      <c r="M176" s="52">
        <f t="shared" si="51"/>
        <v>3285</v>
      </c>
      <c r="N176" s="52">
        <f t="shared" si="51"/>
        <v>3390</v>
      </c>
      <c r="O176" s="52">
        <f t="shared" si="51"/>
        <v>2790</v>
      </c>
      <c r="P176" s="52">
        <f t="shared" si="51"/>
        <v>2490</v>
      </c>
      <c r="Q176" s="52">
        <f t="shared" si="51"/>
        <v>3450</v>
      </c>
      <c r="R176" s="52">
        <f t="shared" si="55"/>
        <v>3495</v>
      </c>
      <c r="S176" s="52">
        <f t="shared" si="55"/>
        <v>3375</v>
      </c>
      <c r="T176" s="52">
        <f t="shared" si="55"/>
        <v>3371.4</v>
      </c>
      <c r="U176" s="52">
        <f t="shared" si="55"/>
        <v>3570</v>
      </c>
      <c r="V176" s="52">
        <f t="shared" si="55"/>
        <v>2805</v>
      </c>
      <c r="W176" s="52">
        <f t="shared" si="55"/>
        <v>2355</v>
      </c>
      <c r="X176" s="52">
        <f t="shared" si="55"/>
        <v>3135</v>
      </c>
      <c r="Y176" s="52">
        <f t="shared" si="55"/>
        <v>3540</v>
      </c>
      <c r="Z176" s="52">
        <f t="shared" si="55"/>
        <v>3600</v>
      </c>
      <c r="AA176" s="52">
        <f t="shared" si="55"/>
        <v>3480</v>
      </c>
      <c r="AB176" s="52">
        <f t="shared" si="55"/>
        <v>3450</v>
      </c>
      <c r="AC176" s="52">
        <f t="shared" si="55"/>
        <v>2745</v>
      </c>
      <c r="AD176" s="52">
        <f t="shared" si="55"/>
        <v>2385</v>
      </c>
      <c r="AE176" s="52">
        <f t="shared" si="55"/>
        <v>3375</v>
      </c>
      <c r="AF176" s="52">
        <f t="shared" si="55"/>
        <v>2190</v>
      </c>
      <c r="AG176" s="52">
        <f t="shared" si="55"/>
        <v>3615</v>
      </c>
      <c r="AH176" s="52">
        <f t="shared" si="55"/>
        <v>3525</v>
      </c>
      <c r="AI176" s="52">
        <f t="shared" si="55"/>
        <v>3120</v>
      </c>
      <c r="AJ176" s="52">
        <f t="shared" si="55"/>
        <v>2790</v>
      </c>
      <c r="AK176" s="52">
        <f t="shared" si="55"/>
        <v>0</v>
      </c>
      <c r="AL176" s="52">
        <f t="shared" si="55"/>
        <v>0</v>
      </c>
      <c r="AM176" s="10">
        <f t="shared" si="53"/>
        <v>3615</v>
      </c>
    </row>
    <row r="177" spans="1:39">
      <c r="A177" s="13" t="s">
        <v>18</v>
      </c>
      <c r="B177" s="52">
        <f t="shared" si="51"/>
        <v>0</v>
      </c>
      <c r="C177" s="52">
        <f t="shared" si="51"/>
        <v>0</v>
      </c>
      <c r="D177" s="52">
        <f t="shared" si="51"/>
        <v>0</v>
      </c>
      <c r="E177" s="52">
        <f t="shared" si="51"/>
        <v>0</v>
      </c>
      <c r="F177" s="52">
        <f t="shared" si="51"/>
        <v>3525</v>
      </c>
      <c r="G177" s="52">
        <f t="shared" si="51"/>
        <v>3300</v>
      </c>
      <c r="H177" s="52">
        <f t="shared" si="51"/>
        <v>2760</v>
      </c>
      <c r="I177" s="52">
        <f t="shared" si="51"/>
        <v>2490</v>
      </c>
      <c r="J177" s="52">
        <f t="shared" si="51"/>
        <v>2610</v>
      </c>
      <c r="K177" s="52">
        <f t="shared" si="51"/>
        <v>3585</v>
      </c>
      <c r="L177" s="52">
        <f t="shared" si="51"/>
        <v>3562.5</v>
      </c>
      <c r="M177" s="52">
        <f t="shared" si="51"/>
        <v>3360</v>
      </c>
      <c r="N177" s="52">
        <f t="shared" si="51"/>
        <v>3465</v>
      </c>
      <c r="O177" s="52">
        <f t="shared" si="51"/>
        <v>2820</v>
      </c>
      <c r="P177" s="52">
        <f t="shared" si="51"/>
        <v>2520</v>
      </c>
      <c r="Q177" s="52">
        <f t="shared" si="51"/>
        <v>3480</v>
      </c>
      <c r="R177" s="52">
        <f t="shared" si="55"/>
        <v>3525</v>
      </c>
      <c r="S177" s="52">
        <f t="shared" si="55"/>
        <v>3480</v>
      </c>
      <c r="T177" s="52">
        <f t="shared" si="55"/>
        <v>3386.4</v>
      </c>
      <c r="U177" s="52">
        <f t="shared" si="55"/>
        <v>3675</v>
      </c>
      <c r="V177" s="52">
        <f t="shared" si="55"/>
        <v>2535</v>
      </c>
      <c r="W177" s="52">
        <f t="shared" si="55"/>
        <v>2370</v>
      </c>
      <c r="X177" s="52">
        <f t="shared" si="55"/>
        <v>3225</v>
      </c>
      <c r="Y177" s="52">
        <f t="shared" si="55"/>
        <v>3600</v>
      </c>
      <c r="Z177" s="52">
        <f t="shared" si="55"/>
        <v>3645</v>
      </c>
      <c r="AA177" s="52">
        <f t="shared" si="55"/>
        <v>3495</v>
      </c>
      <c r="AB177" s="52">
        <f t="shared" si="55"/>
        <v>3480</v>
      </c>
      <c r="AC177" s="52">
        <f t="shared" si="55"/>
        <v>2760</v>
      </c>
      <c r="AD177" s="52">
        <f t="shared" si="55"/>
        <v>2490</v>
      </c>
      <c r="AE177" s="52">
        <f t="shared" si="55"/>
        <v>3420</v>
      </c>
      <c r="AF177" s="52">
        <f t="shared" si="55"/>
        <v>3405</v>
      </c>
      <c r="AG177" s="52">
        <f t="shared" si="55"/>
        <v>3600</v>
      </c>
      <c r="AH177" s="52">
        <f t="shared" si="55"/>
        <v>3465</v>
      </c>
      <c r="AI177" s="52">
        <f t="shared" si="55"/>
        <v>3165</v>
      </c>
      <c r="AJ177" s="52">
        <f t="shared" si="55"/>
        <v>2805</v>
      </c>
      <c r="AK177" s="52">
        <f t="shared" si="55"/>
        <v>0</v>
      </c>
      <c r="AL177" s="52">
        <f t="shared" si="55"/>
        <v>0</v>
      </c>
      <c r="AM177" s="10">
        <f t="shared" si="53"/>
        <v>3675</v>
      </c>
    </row>
    <row r="178" spans="1:39">
      <c r="A178" s="13">
        <v>0.5</v>
      </c>
      <c r="B178" s="52">
        <f t="shared" si="51"/>
        <v>0</v>
      </c>
      <c r="C178" s="52">
        <f t="shared" si="51"/>
        <v>0</v>
      </c>
      <c r="D178" s="52">
        <f t="shared" si="51"/>
        <v>0</v>
      </c>
      <c r="E178" s="52">
        <f t="shared" si="51"/>
        <v>0</v>
      </c>
      <c r="F178" s="52">
        <f t="shared" si="51"/>
        <v>3570</v>
      </c>
      <c r="G178" s="52">
        <f t="shared" si="51"/>
        <v>3315</v>
      </c>
      <c r="H178" s="52">
        <f t="shared" si="51"/>
        <v>2865</v>
      </c>
      <c r="I178" s="52">
        <f t="shared" si="51"/>
        <v>2550</v>
      </c>
      <c r="J178" s="52">
        <f t="shared" si="51"/>
        <v>2670</v>
      </c>
      <c r="K178" s="52">
        <f t="shared" si="51"/>
        <v>3645</v>
      </c>
      <c r="L178" s="52">
        <f t="shared" si="51"/>
        <v>3585</v>
      </c>
      <c r="M178" s="52">
        <f t="shared" si="51"/>
        <v>3450</v>
      </c>
      <c r="N178" s="52">
        <f t="shared" si="51"/>
        <v>3540</v>
      </c>
      <c r="O178" s="52">
        <f t="shared" si="51"/>
        <v>2880</v>
      </c>
      <c r="P178" s="52">
        <f t="shared" si="51"/>
        <v>2745</v>
      </c>
      <c r="Q178" s="52">
        <f t="shared" si="51"/>
        <v>3510</v>
      </c>
      <c r="R178" s="52">
        <f t="shared" si="55"/>
        <v>3675</v>
      </c>
      <c r="S178" s="52">
        <f t="shared" si="55"/>
        <v>3510</v>
      </c>
      <c r="T178" s="52">
        <f t="shared" si="55"/>
        <v>3461.4</v>
      </c>
      <c r="U178" s="52">
        <f t="shared" si="55"/>
        <v>3615</v>
      </c>
      <c r="V178" s="52">
        <f t="shared" si="55"/>
        <v>2760</v>
      </c>
      <c r="W178" s="52">
        <f t="shared" si="55"/>
        <v>2445</v>
      </c>
      <c r="X178" s="52">
        <f t="shared" si="55"/>
        <v>3480</v>
      </c>
      <c r="Y178" s="52">
        <f t="shared" si="55"/>
        <v>3645</v>
      </c>
      <c r="Z178" s="52">
        <f t="shared" si="55"/>
        <v>3570</v>
      </c>
      <c r="AA178" s="52">
        <f t="shared" si="55"/>
        <v>3540</v>
      </c>
      <c r="AB178" s="52">
        <f t="shared" si="55"/>
        <v>3525</v>
      </c>
      <c r="AC178" s="52">
        <f t="shared" si="55"/>
        <v>2805</v>
      </c>
      <c r="AD178" s="52">
        <f t="shared" si="55"/>
        <v>2550</v>
      </c>
      <c r="AE178" s="52">
        <f t="shared" si="55"/>
        <v>3480</v>
      </c>
      <c r="AF178" s="52">
        <f t="shared" si="55"/>
        <v>3585</v>
      </c>
      <c r="AG178" s="52">
        <f t="shared" si="55"/>
        <v>3810</v>
      </c>
      <c r="AH178" s="52">
        <f t="shared" si="55"/>
        <v>3540</v>
      </c>
      <c r="AI178" s="52">
        <f t="shared" si="55"/>
        <v>3285</v>
      </c>
      <c r="AJ178" s="52">
        <f t="shared" si="55"/>
        <v>2865</v>
      </c>
      <c r="AK178" s="52">
        <f t="shared" si="55"/>
        <v>0</v>
      </c>
      <c r="AL178" s="52">
        <f t="shared" si="55"/>
        <v>0</v>
      </c>
      <c r="AM178" s="10">
        <f t="shared" si="53"/>
        <v>3810</v>
      </c>
    </row>
    <row r="179" spans="1:39">
      <c r="A179" s="13" t="s">
        <v>19</v>
      </c>
      <c r="B179" s="52">
        <f t="shared" si="51"/>
        <v>0</v>
      </c>
      <c r="C179" s="52">
        <f t="shared" si="51"/>
        <v>0</v>
      </c>
      <c r="D179" s="52">
        <f t="shared" si="51"/>
        <v>0</v>
      </c>
      <c r="E179" s="52">
        <f t="shared" si="51"/>
        <v>0</v>
      </c>
      <c r="F179" s="52">
        <f t="shared" si="51"/>
        <v>3375</v>
      </c>
      <c r="G179" s="52">
        <f t="shared" si="51"/>
        <v>3300</v>
      </c>
      <c r="H179" s="52">
        <f t="shared" si="51"/>
        <v>2790</v>
      </c>
      <c r="I179" s="52">
        <f t="shared" si="51"/>
        <v>2400</v>
      </c>
      <c r="J179" s="52">
        <f t="shared" si="51"/>
        <v>2700</v>
      </c>
      <c r="K179" s="52">
        <f t="shared" si="51"/>
        <v>3555</v>
      </c>
      <c r="L179" s="52">
        <f t="shared" si="51"/>
        <v>3495</v>
      </c>
      <c r="M179" s="52">
        <f t="shared" si="51"/>
        <v>1920</v>
      </c>
      <c r="N179" s="52">
        <f t="shared" si="51"/>
        <v>3435</v>
      </c>
      <c r="O179" s="52">
        <f t="shared" si="51"/>
        <v>2940</v>
      </c>
      <c r="P179" s="52">
        <f t="shared" si="51"/>
        <v>2610</v>
      </c>
      <c r="Q179" s="52">
        <f t="shared" si="51"/>
        <v>3420</v>
      </c>
      <c r="R179" s="52">
        <f t="shared" si="55"/>
        <v>3495</v>
      </c>
      <c r="S179" s="52">
        <f t="shared" si="55"/>
        <v>3390</v>
      </c>
      <c r="T179" s="52">
        <f t="shared" si="55"/>
        <v>3236.4</v>
      </c>
      <c r="U179" s="52">
        <f t="shared" si="55"/>
        <v>3630</v>
      </c>
      <c r="V179" s="52">
        <f t="shared" si="55"/>
        <v>2745</v>
      </c>
      <c r="W179" s="52">
        <f t="shared" si="55"/>
        <v>2565</v>
      </c>
      <c r="X179" s="52">
        <f t="shared" si="55"/>
        <v>3240</v>
      </c>
      <c r="Y179" s="52">
        <f t="shared" si="55"/>
        <v>3600</v>
      </c>
      <c r="Z179" s="52">
        <f t="shared" si="55"/>
        <v>3450</v>
      </c>
      <c r="AA179" s="52">
        <f t="shared" si="55"/>
        <v>3645</v>
      </c>
      <c r="AB179" s="52">
        <f t="shared" si="55"/>
        <v>3360</v>
      </c>
      <c r="AC179" s="52">
        <f t="shared" si="55"/>
        <v>2805</v>
      </c>
      <c r="AD179" s="52">
        <f t="shared" si="55"/>
        <v>2595</v>
      </c>
      <c r="AE179" s="52">
        <f t="shared" si="55"/>
        <v>3420</v>
      </c>
      <c r="AF179" s="52">
        <f t="shared" si="55"/>
        <v>3525</v>
      </c>
      <c r="AG179" s="52">
        <f t="shared" si="55"/>
        <v>3510</v>
      </c>
      <c r="AH179" s="52">
        <f t="shared" si="55"/>
        <v>3435</v>
      </c>
      <c r="AI179" s="52">
        <f t="shared" si="55"/>
        <v>3360</v>
      </c>
      <c r="AJ179" s="52">
        <f t="shared" si="55"/>
        <v>2700</v>
      </c>
      <c r="AK179" s="52">
        <f t="shared" si="55"/>
        <v>0</v>
      </c>
      <c r="AL179" s="52">
        <f t="shared" si="55"/>
        <v>0</v>
      </c>
      <c r="AM179" s="10">
        <f t="shared" si="53"/>
        <v>3645</v>
      </c>
    </row>
    <row r="180" spans="1:39">
      <c r="A180" s="13">
        <v>0.58333333333333337</v>
      </c>
      <c r="B180" s="52">
        <f t="shared" si="51"/>
        <v>0</v>
      </c>
      <c r="C180" s="52">
        <f t="shared" si="51"/>
        <v>0</v>
      </c>
      <c r="D180" s="52">
        <f t="shared" si="51"/>
        <v>0</v>
      </c>
      <c r="E180" s="52">
        <f t="shared" si="51"/>
        <v>0</v>
      </c>
      <c r="F180" s="52">
        <f t="shared" si="51"/>
        <v>3015</v>
      </c>
      <c r="G180" s="52">
        <f t="shared" si="51"/>
        <v>3210</v>
      </c>
      <c r="H180" s="52">
        <f t="shared" si="51"/>
        <v>2715</v>
      </c>
      <c r="I180" s="52">
        <f t="shared" si="51"/>
        <v>2490</v>
      </c>
      <c r="J180" s="52">
        <f t="shared" si="51"/>
        <v>2685</v>
      </c>
      <c r="K180" s="52">
        <f t="shared" si="51"/>
        <v>3525</v>
      </c>
      <c r="L180" s="52">
        <f t="shared" si="51"/>
        <v>3412.5</v>
      </c>
      <c r="M180" s="52">
        <f t="shared" si="51"/>
        <v>2220</v>
      </c>
      <c r="N180" s="52">
        <f t="shared" si="51"/>
        <v>3390</v>
      </c>
      <c r="O180" s="52">
        <f t="shared" si="51"/>
        <v>2865</v>
      </c>
      <c r="P180" s="52">
        <f t="shared" si="51"/>
        <v>2595</v>
      </c>
      <c r="Q180" s="52">
        <f t="shared" si="51"/>
        <v>3360</v>
      </c>
      <c r="R180" s="52">
        <f t="shared" si="55"/>
        <v>3540</v>
      </c>
      <c r="S180" s="52">
        <f t="shared" si="55"/>
        <v>3345</v>
      </c>
      <c r="T180" s="52">
        <f t="shared" si="55"/>
        <v>3386.4</v>
      </c>
      <c r="U180" s="52">
        <f t="shared" si="55"/>
        <v>3330</v>
      </c>
      <c r="V180" s="52">
        <f t="shared" si="55"/>
        <v>2640</v>
      </c>
      <c r="W180" s="52">
        <f t="shared" si="55"/>
        <v>2520</v>
      </c>
      <c r="X180" s="52">
        <f t="shared" si="55"/>
        <v>3360</v>
      </c>
      <c r="Y180" s="52">
        <f t="shared" si="55"/>
        <v>3480</v>
      </c>
      <c r="Z180" s="52">
        <f t="shared" si="55"/>
        <v>3390</v>
      </c>
      <c r="AA180" s="52">
        <f t="shared" si="55"/>
        <v>2985</v>
      </c>
      <c r="AB180" s="52">
        <f t="shared" si="55"/>
        <v>3315</v>
      </c>
      <c r="AC180" s="52">
        <f t="shared" si="55"/>
        <v>2820</v>
      </c>
      <c r="AD180" s="52">
        <f t="shared" si="55"/>
        <v>2550</v>
      </c>
      <c r="AE180" s="52">
        <f t="shared" si="55"/>
        <v>3345</v>
      </c>
      <c r="AF180" s="52">
        <f t="shared" si="55"/>
        <v>3480</v>
      </c>
      <c r="AG180" s="52">
        <f t="shared" si="55"/>
        <v>3345</v>
      </c>
      <c r="AH180" s="52">
        <f t="shared" si="55"/>
        <v>3390</v>
      </c>
      <c r="AI180" s="52">
        <f t="shared" si="55"/>
        <v>3330</v>
      </c>
      <c r="AJ180" s="52">
        <f t="shared" si="55"/>
        <v>2610</v>
      </c>
      <c r="AK180" s="52">
        <f t="shared" si="55"/>
        <v>0</v>
      </c>
      <c r="AL180" s="52">
        <f t="shared" si="55"/>
        <v>0</v>
      </c>
      <c r="AM180" s="10">
        <f t="shared" si="53"/>
        <v>3540</v>
      </c>
    </row>
    <row r="181" spans="1:39">
      <c r="A181" s="13" t="s">
        <v>20</v>
      </c>
      <c r="B181" s="52">
        <f t="shared" si="51"/>
        <v>0</v>
      </c>
      <c r="C181" s="52">
        <f t="shared" si="51"/>
        <v>0</v>
      </c>
      <c r="D181" s="52">
        <f t="shared" si="51"/>
        <v>0</v>
      </c>
      <c r="E181" s="52">
        <f t="shared" si="51"/>
        <v>0</v>
      </c>
      <c r="F181" s="52">
        <f t="shared" si="51"/>
        <v>3570</v>
      </c>
      <c r="G181" s="52">
        <f t="shared" si="51"/>
        <v>3270</v>
      </c>
      <c r="H181" s="52">
        <f t="shared" si="51"/>
        <v>2685</v>
      </c>
      <c r="I181" s="52">
        <f t="shared" si="51"/>
        <v>2475</v>
      </c>
      <c r="J181" s="52">
        <f t="shared" si="51"/>
        <v>2625</v>
      </c>
      <c r="K181" s="52">
        <f t="shared" si="51"/>
        <v>3607.5</v>
      </c>
      <c r="L181" s="52">
        <f t="shared" si="51"/>
        <v>3525</v>
      </c>
      <c r="M181" s="52">
        <f t="shared" si="51"/>
        <v>2505</v>
      </c>
      <c r="N181" s="52">
        <f t="shared" si="51"/>
        <v>3420</v>
      </c>
      <c r="O181" s="52">
        <f t="shared" si="51"/>
        <v>2835</v>
      </c>
      <c r="P181" s="52">
        <f t="shared" si="51"/>
        <v>2490</v>
      </c>
      <c r="Q181" s="52">
        <f t="shared" si="51"/>
        <v>3405</v>
      </c>
      <c r="R181" s="52">
        <f t="shared" si="55"/>
        <v>3570</v>
      </c>
      <c r="S181" s="52">
        <f t="shared" si="55"/>
        <v>3480</v>
      </c>
      <c r="T181" s="52">
        <f t="shared" si="55"/>
        <v>3326.4</v>
      </c>
      <c r="U181" s="52">
        <f t="shared" si="55"/>
        <v>3510</v>
      </c>
      <c r="V181" s="52">
        <f t="shared" si="55"/>
        <v>2595</v>
      </c>
      <c r="W181" s="52">
        <f t="shared" si="55"/>
        <v>2490</v>
      </c>
      <c r="X181" s="52">
        <f t="shared" si="55"/>
        <v>3495</v>
      </c>
      <c r="Y181" s="52">
        <f t="shared" si="55"/>
        <v>3600</v>
      </c>
      <c r="Z181" s="52">
        <f t="shared" si="55"/>
        <v>3480</v>
      </c>
      <c r="AA181" s="52">
        <f t="shared" si="55"/>
        <v>3105</v>
      </c>
      <c r="AB181" s="52">
        <f t="shared" si="55"/>
        <v>3420</v>
      </c>
      <c r="AC181" s="52">
        <f t="shared" si="55"/>
        <v>2730</v>
      </c>
      <c r="AD181" s="52">
        <f t="shared" si="55"/>
        <v>2475</v>
      </c>
      <c r="AE181" s="52">
        <f t="shared" si="55"/>
        <v>3375</v>
      </c>
      <c r="AF181" s="52">
        <f t="shared" si="55"/>
        <v>3585</v>
      </c>
      <c r="AG181" s="52">
        <f t="shared" si="55"/>
        <v>3270</v>
      </c>
      <c r="AH181" s="52">
        <f t="shared" si="55"/>
        <v>3495</v>
      </c>
      <c r="AI181" s="52">
        <f t="shared" si="55"/>
        <v>3480</v>
      </c>
      <c r="AJ181" s="52">
        <f t="shared" si="55"/>
        <v>2520</v>
      </c>
      <c r="AK181" s="52">
        <f t="shared" si="55"/>
        <v>0</v>
      </c>
      <c r="AL181" s="52">
        <f t="shared" si="55"/>
        <v>0</v>
      </c>
      <c r="AM181" s="10">
        <f t="shared" si="53"/>
        <v>3607.5</v>
      </c>
    </row>
    <row r="182" spans="1:39">
      <c r="A182" s="12" t="s">
        <v>21</v>
      </c>
      <c r="B182" s="52">
        <f t="shared" si="51"/>
        <v>0</v>
      </c>
      <c r="C182" s="52">
        <f t="shared" si="51"/>
        <v>0</v>
      </c>
      <c r="D182" s="52">
        <f t="shared" si="51"/>
        <v>0</v>
      </c>
      <c r="E182" s="52">
        <f t="shared" si="51"/>
        <v>0</v>
      </c>
      <c r="F182" s="52">
        <f t="shared" si="51"/>
        <v>3630</v>
      </c>
      <c r="G182" s="52">
        <f t="shared" si="51"/>
        <v>3240</v>
      </c>
      <c r="H182" s="52">
        <f t="shared" si="51"/>
        <v>2625</v>
      </c>
      <c r="I182" s="52">
        <f t="shared" si="51"/>
        <v>2475</v>
      </c>
      <c r="J182" s="52">
        <f t="shared" si="51"/>
        <v>2565</v>
      </c>
      <c r="K182" s="52">
        <f t="shared" si="51"/>
        <v>3645</v>
      </c>
      <c r="L182" s="52">
        <f t="shared" si="51"/>
        <v>3645</v>
      </c>
      <c r="M182" s="52">
        <f t="shared" si="51"/>
        <v>3045</v>
      </c>
      <c r="N182" s="52">
        <f t="shared" si="51"/>
        <v>3375</v>
      </c>
      <c r="O182" s="52">
        <f t="shared" si="51"/>
        <v>2760</v>
      </c>
      <c r="P182" s="52">
        <f t="shared" si="51"/>
        <v>2430</v>
      </c>
      <c r="Q182" s="52">
        <f t="shared" si="51"/>
        <v>3300</v>
      </c>
      <c r="R182" s="52">
        <f t="shared" si="55"/>
        <v>3510</v>
      </c>
      <c r="S182" s="52">
        <f t="shared" si="55"/>
        <v>3465</v>
      </c>
      <c r="T182" s="52">
        <f t="shared" si="55"/>
        <v>3316.0499999999997</v>
      </c>
      <c r="U182" s="52">
        <f t="shared" si="55"/>
        <v>3375</v>
      </c>
      <c r="V182" s="52">
        <f t="shared" si="55"/>
        <v>2505</v>
      </c>
      <c r="W182" s="52">
        <f t="shared" si="55"/>
        <v>2415</v>
      </c>
      <c r="X182" s="52">
        <f t="shared" si="55"/>
        <v>3375</v>
      </c>
      <c r="Y182" s="52">
        <f t="shared" si="55"/>
        <v>3540</v>
      </c>
      <c r="Z182" s="52">
        <f t="shared" si="55"/>
        <v>3420</v>
      </c>
      <c r="AA182" s="52">
        <f t="shared" si="55"/>
        <v>3105</v>
      </c>
      <c r="AB182" s="52">
        <f t="shared" si="55"/>
        <v>3405</v>
      </c>
      <c r="AC182" s="52">
        <f t="shared" si="55"/>
        <v>2700</v>
      </c>
      <c r="AD182" s="52">
        <f t="shared" si="55"/>
        <v>2400</v>
      </c>
      <c r="AE182" s="52">
        <f t="shared" si="55"/>
        <v>3345</v>
      </c>
      <c r="AF182" s="52">
        <f t="shared" si="55"/>
        <v>2850</v>
      </c>
      <c r="AG182" s="52">
        <f t="shared" si="55"/>
        <v>3360</v>
      </c>
      <c r="AH182" s="52">
        <f t="shared" si="55"/>
        <v>3225</v>
      </c>
      <c r="AI182" s="52">
        <f t="shared" si="55"/>
        <v>3465</v>
      </c>
      <c r="AJ182" s="52">
        <f t="shared" si="55"/>
        <v>2460</v>
      </c>
      <c r="AK182" s="52">
        <f t="shared" si="55"/>
        <v>0</v>
      </c>
      <c r="AL182" s="52">
        <f t="shared" si="55"/>
        <v>0</v>
      </c>
      <c r="AM182" s="10">
        <f t="shared" si="53"/>
        <v>3645</v>
      </c>
    </row>
    <row r="183" spans="1:39">
      <c r="A183" s="12" t="s">
        <v>22</v>
      </c>
      <c r="B183" s="52">
        <f t="shared" ref="B183:AL189" si="56">+$G$40*(B123+B153)</f>
        <v>0</v>
      </c>
      <c r="C183" s="52">
        <f t="shared" si="56"/>
        <v>0</v>
      </c>
      <c r="D183" s="52">
        <f t="shared" si="56"/>
        <v>0</v>
      </c>
      <c r="E183" s="52">
        <f t="shared" si="56"/>
        <v>0</v>
      </c>
      <c r="F183" s="52">
        <f t="shared" si="56"/>
        <v>3480</v>
      </c>
      <c r="G183" s="52">
        <f t="shared" si="56"/>
        <v>3330</v>
      </c>
      <c r="H183" s="52">
        <f t="shared" si="56"/>
        <v>2580</v>
      </c>
      <c r="I183" s="52">
        <f t="shared" si="56"/>
        <v>2415</v>
      </c>
      <c r="J183" s="52">
        <f t="shared" si="56"/>
        <v>2550</v>
      </c>
      <c r="K183" s="52">
        <f t="shared" si="56"/>
        <v>3375</v>
      </c>
      <c r="L183" s="52">
        <f t="shared" si="56"/>
        <v>3240</v>
      </c>
      <c r="M183" s="52">
        <f t="shared" si="56"/>
        <v>2955</v>
      </c>
      <c r="N183" s="52">
        <f t="shared" si="56"/>
        <v>3165</v>
      </c>
      <c r="O183" s="52">
        <f t="shared" si="56"/>
        <v>2625</v>
      </c>
      <c r="P183" s="52">
        <f t="shared" si="56"/>
        <v>2355</v>
      </c>
      <c r="Q183" s="52">
        <f t="shared" si="56"/>
        <v>3090</v>
      </c>
      <c r="R183" s="52">
        <f t="shared" si="56"/>
        <v>3270</v>
      </c>
      <c r="S183" s="52">
        <f t="shared" si="56"/>
        <v>3240</v>
      </c>
      <c r="T183" s="52">
        <f t="shared" si="56"/>
        <v>3112.5</v>
      </c>
      <c r="U183" s="52">
        <f t="shared" si="56"/>
        <v>3135</v>
      </c>
      <c r="V183" s="52">
        <f t="shared" si="56"/>
        <v>2490</v>
      </c>
      <c r="W183" s="52">
        <f t="shared" si="56"/>
        <v>2415</v>
      </c>
      <c r="X183" s="52">
        <f t="shared" si="56"/>
        <v>2895</v>
      </c>
      <c r="Y183" s="52">
        <f t="shared" si="56"/>
        <v>3345</v>
      </c>
      <c r="Z183" s="52">
        <f t="shared" si="56"/>
        <v>3195</v>
      </c>
      <c r="AA183" s="52">
        <f t="shared" si="56"/>
        <v>3105</v>
      </c>
      <c r="AB183" s="52">
        <f t="shared" si="56"/>
        <v>3195</v>
      </c>
      <c r="AC183" s="52">
        <f t="shared" si="56"/>
        <v>2625</v>
      </c>
      <c r="AD183" s="52">
        <f t="shared" si="56"/>
        <v>2385</v>
      </c>
      <c r="AE183" s="52">
        <f t="shared" si="56"/>
        <v>3450</v>
      </c>
      <c r="AF183" s="52">
        <f t="shared" si="56"/>
        <v>2985</v>
      </c>
      <c r="AG183" s="52">
        <f t="shared" si="56"/>
        <v>3390</v>
      </c>
      <c r="AH183" s="52">
        <f t="shared" si="56"/>
        <v>3420</v>
      </c>
      <c r="AI183" s="52">
        <f t="shared" si="56"/>
        <v>3300</v>
      </c>
      <c r="AJ183" s="52">
        <f t="shared" si="56"/>
        <v>2640</v>
      </c>
      <c r="AK183" s="52">
        <f t="shared" si="56"/>
        <v>0</v>
      </c>
      <c r="AL183" s="52">
        <f t="shared" si="56"/>
        <v>0</v>
      </c>
      <c r="AM183" s="10">
        <f t="shared" si="53"/>
        <v>3480</v>
      </c>
    </row>
    <row r="184" spans="1:39">
      <c r="A184" s="12" t="s">
        <v>23</v>
      </c>
      <c r="B184" s="52">
        <f t="shared" si="56"/>
        <v>0</v>
      </c>
      <c r="C184" s="52">
        <f t="shared" si="56"/>
        <v>0</v>
      </c>
      <c r="D184" s="52">
        <f t="shared" si="56"/>
        <v>0</v>
      </c>
      <c r="E184" s="52">
        <f t="shared" si="56"/>
        <v>0</v>
      </c>
      <c r="F184" s="52">
        <f t="shared" si="56"/>
        <v>3120</v>
      </c>
      <c r="G184" s="52">
        <f t="shared" si="56"/>
        <v>3120</v>
      </c>
      <c r="H184" s="52">
        <f t="shared" si="56"/>
        <v>2550</v>
      </c>
      <c r="I184" s="52">
        <f t="shared" si="56"/>
        <v>2415</v>
      </c>
      <c r="J184" s="52">
        <f t="shared" si="56"/>
        <v>2520</v>
      </c>
      <c r="K184" s="52">
        <f t="shared" si="56"/>
        <v>3150</v>
      </c>
      <c r="L184" s="52">
        <f t="shared" si="56"/>
        <v>3060</v>
      </c>
      <c r="M184" s="52">
        <f t="shared" si="56"/>
        <v>2835</v>
      </c>
      <c r="N184" s="52">
        <f t="shared" si="56"/>
        <v>3045</v>
      </c>
      <c r="O184" s="52">
        <f t="shared" si="56"/>
        <v>2565</v>
      </c>
      <c r="P184" s="52">
        <f t="shared" si="56"/>
        <v>2295</v>
      </c>
      <c r="Q184" s="52">
        <f t="shared" si="56"/>
        <v>3165</v>
      </c>
      <c r="R184" s="52">
        <f t="shared" si="56"/>
        <v>3195</v>
      </c>
      <c r="S184" s="52">
        <f t="shared" si="56"/>
        <v>3015</v>
      </c>
      <c r="T184" s="52">
        <f t="shared" si="56"/>
        <v>3142.5</v>
      </c>
      <c r="U184" s="52">
        <f t="shared" si="56"/>
        <v>3300</v>
      </c>
      <c r="V184" s="52">
        <f t="shared" si="56"/>
        <v>2565</v>
      </c>
      <c r="W184" s="52">
        <f t="shared" si="56"/>
        <v>2430</v>
      </c>
      <c r="X184" s="52">
        <f t="shared" si="56"/>
        <v>3015</v>
      </c>
      <c r="Y184" s="52">
        <f t="shared" si="56"/>
        <v>3150</v>
      </c>
      <c r="Z184" s="52">
        <f t="shared" si="56"/>
        <v>3015</v>
      </c>
      <c r="AA184" s="52">
        <f t="shared" si="56"/>
        <v>3045</v>
      </c>
      <c r="AB184" s="52">
        <f t="shared" si="56"/>
        <v>3000</v>
      </c>
      <c r="AC184" s="52">
        <f t="shared" si="56"/>
        <v>2610</v>
      </c>
      <c r="AD184" s="52">
        <f t="shared" si="56"/>
        <v>2370</v>
      </c>
      <c r="AE184" s="52">
        <f t="shared" si="56"/>
        <v>3255</v>
      </c>
      <c r="AF184" s="52">
        <f t="shared" si="56"/>
        <v>3165</v>
      </c>
      <c r="AG184" s="52">
        <f t="shared" si="56"/>
        <v>3315</v>
      </c>
      <c r="AH184" s="52">
        <f t="shared" si="56"/>
        <v>3030</v>
      </c>
      <c r="AI184" s="52">
        <f t="shared" si="56"/>
        <v>3120</v>
      </c>
      <c r="AJ184" s="52">
        <f t="shared" si="56"/>
        <v>2580</v>
      </c>
      <c r="AK184" s="52">
        <f t="shared" si="56"/>
        <v>0</v>
      </c>
      <c r="AL184" s="52">
        <f t="shared" si="56"/>
        <v>0</v>
      </c>
      <c r="AM184" s="10">
        <f t="shared" si="53"/>
        <v>3315</v>
      </c>
    </row>
    <row r="185" spans="1:39">
      <c r="A185" s="9" t="s">
        <v>24</v>
      </c>
      <c r="B185" s="52">
        <f t="shared" si="56"/>
        <v>0</v>
      </c>
      <c r="C185" s="52">
        <f t="shared" si="56"/>
        <v>0</v>
      </c>
      <c r="D185" s="52">
        <f t="shared" si="56"/>
        <v>0</v>
      </c>
      <c r="E185" s="52">
        <f t="shared" si="56"/>
        <v>0</v>
      </c>
      <c r="F185" s="52">
        <f t="shared" si="56"/>
        <v>3030</v>
      </c>
      <c r="G185" s="52">
        <f t="shared" si="56"/>
        <v>3045</v>
      </c>
      <c r="H185" s="52">
        <f t="shared" si="56"/>
        <v>2790</v>
      </c>
      <c r="I185" s="52">
        <f t="shared" si="56"/>
        <v>2505</v>
      </c>
      <c r="J185" s="52">
        <f t="shared" si="56"/>
        <v>2640</v>
      </c>
      <c r="K185" s="52">
        <f t="shared" si="56"/>
        <v>3060</v>
      </c>
      <c r="L185" s="52">
        <f t="shared" si="56"/>
        <v>3015</v>
      </c>
      <c r="M185" s="52">
        <f t="shared" si="56"/>
        <v>3090</v>
      </c>
      <c r="N185" s="52">
        <f t="shared" si="56"/>
        <v>3105</v>
      </c>
      <c r="O185" s="52">
        <f t="shared" si="56"/>
        <v>2805</v>
      </c>
      <c r="P185" s="52">
        <f t="shared" si="56"/>
        <v>2520</v>
      </c>
      <c r="Q185" s="52">
        <f t="shared" si="56"/>
        <v>3090</v>
      </c>
      <c r="R185" s="52">
        <f t="shared" si="56"/>
        <v>3015</v>
      </c>
      <c r="S185" s="52">
        <f t="shared" si="56"/>
        <v>2895</v>
      </c>
      <c r="T185" s="52">
        <f t="shared" si="56"/>
        <v>2962.5</v>
      </c>
      <c r="U185" s="52">
        <f t="shared" si="56"/>
        <v>3090</v>
      </c>
      <c r="V185" s="52">
        <f t="shared" si="56"/>
        <v>2610</v>
      </c>
      <c r="W185" s="52">
        <f t="shared" si="56"/>
        <v>2550</v>
      </c>
      <c r="X185" s="52">
        <f t="shared" si="56"/>
        <v>3135</v>
      </c>
      <c r="Y185" s="52">
        <f t="shared" si="56"/>
        <v>3045</v>
      </c>
      <c r="Z185" s="52">
        <f t="shared" si="56"/>
        <v>2955</v>
      </c>
      <c r="AA185" s="52">
        <f t="shared" si="56"/>
        <v>2775</v>
      </c>
      <c r="AB185" s="52">
        <f t="shared" si="56"/>
        <v>3165</v>
      </c>
      <c r="AC185" s="52">
        <f t="shared" si="56"/>
        <v>2640.45</v>
      </c>
      <c r="AD185" s="52">
        <f t="shared" si="56"/>
        <v>2505</v>
      </c>
      <c r="AE185" s="52">
        <f t="shared" si="56"/>
        <v>3165</v>
      </c>
      <c r="AF185" s="52">
        <f t="shared" si="56"/>
        <v>3060</v>
      </c>
      <c r="AG185" s="52">
        <f t="shared" si="56"/>
        <v>3015</v>
      </c>
      <c r="AH185" s="52">
        <f t="shared" si="56"/>
        <v>2955</v>
      </c>
      <c r="AI185" s="52">
        <f t="shared" si="56"/>
        <v>2955</v>
      </c>
      <c r="AJ185" s="52">
        <f t="shared" si="56"/>
        <v>2685</v>
      </c>
      <c r="AK185" s="52">
        <f t="shared" si="56"/>
        <v>0</v>
      </c>
      <c r="AL185" s="52">
        <f t="shared" si="56"/>
        <v>0</v>
      </c>
      <c r="AM185" s="10">
        <f t="shared" si="53"/>
        <v>3165</v>
      </c>
    </row>
    <row r="186" spans="1:39">
      <c r="A186" s="15">
        <v>0.83333333333333337</v>
      </c>
      <c r="B186" s="52">
        <f t="shared" si="56"/>
        <v>0</v>
      </c>
      <c r="C186" s="52">
        <f t="shared" si="56"/>
        <v>0</v>
      </c>
      <c r="D186" s="52">
        <f t="shared" si="56"/>
        <v>0</v>
      </c>
      <c r="E186" s="52">
        <f t="shared" si="56"/>
        <v>0</v>
      </c>
      <c r="F186" s="52">
        <f t="shared" si="56"/>
        <v>3450</v>
      </c>
      <c r="G186" s="52">
        <f t="shared" si="56"/>
        <v>3375</v>
      </c>
      <c r="H186" s="52">
        <f t="shared" si="56"/>
        <v>3330</v>
      </c>
      <c r="I186" s="52">
        <f t="shared" si="56"/>
        <v>2985</v>
      </c>
      <c r="J186" s="52">
        <f t="shared" si="56"/>
        <v>3255</v>
      </c>
      <c r="K186" s="52">
        <f t="shared" si="56"/>
        <v>3420</v>
      </c>
      <c r="L186" s="52">
        <f t="shared" si="56"/>
        <v>3420</v>
      </c>
      <c r="M186" s="52">
        <f t="shared" si="56"/>
        <v>3360</v>
      </c>
      <c r="N186" s="52">
        <f t="shared" si="56"/>
        <v>3360</v>
      </c>
      <c r="O186" s="52">
        <f t="shared" si="56"/>
        <v>3165</v>
      </c>
      <c r="P186" s="52">
        <f t="shared" si="56"/>
        <v>2925</v>
      </c>
      <c r="Q186" s="52">
        <f t="shared" si="56"/>
        <v>3285</v>
      </c>
      <c r="R186" s="52">
        <f t="shared" si="56"/>
        <v>3420</v>
      </c>
      <c r="S186" s="52">
        <f t="shared" si="56"/>
        <v>3345</v>
      </c>
      <c r="T186" s="52">
        <f t="shared" si="56"/>
        <v>3382.5</v>
      </c>
      <c r="U186" s="52">
        <f t="shared" si="56"/>
        <v>3300</v>
      </c>
      <c r="V186" s="52">
        <f t="shared" si="56"/>
        <v>3090</v>
      </c>
      <c r="W186" s="52">
        <f t="shared" si="56"/>
        <v>2805</v>
      </c>
      <c r="X186" s="52">
        <f t="shared" si="56"/>
        <v>3375</v>
      </c>
      <c r="Y186" s="52">
        <f t="shared" si="56"/>
        <v>3435</v>
      </c>
      <c r="Z186" s="52">
        <f t="shared" si="56"/>
        <v>3615</v>
      </c>
      <c r="AA186" s="52">
        <f t="shared" si="56"/>
        <v>3150</v>
      </c>
      <c r="AB186" s="52">
        <f t="shared" si="56"/>
        <v>3390</v>
      </c>
      <c r="AC186" s="52">
        <f t="shared" si="56"/>
        <v>3165</v>
      </c>
      <c r="AD186" s="52">
        <f t="shared" si="56"/>
        <v>2970</v>
      </c>
      <c r="AE186" s="52">
        <f t="shared" si="56"/>
        <v>3360</v>
      </c>
      <c r="AF186" s="52">
        <f t="shared" si="56"/>
        <v>3450</v>
      </c>
      <c r="AG186" s="52">
        <f t="shared" si="56"/>
        <v>3420</v>
      </c>
      <c r="AH186" s="52">
        <f t="shared" si="56"/>
        <v>3360</v>
      </c>
      <c r="AI186" s="52">
        <f t="shared" si="56"/>
        <v>3345</v>
      </c>
      <c r="AJ186" s="52">
        <f t="shared" si="56"/>
        <v>3240</v>
      </c>
      <c r="AK186" s="52">
        <f t="shared" si="56"/>
        <v>0</v>
      </c>
      <c r="AL186" s="52">
        <f t="shared" si="56"/>
        <v>0</v>
      </c>
      <c r="AM186" s="10">
        <f t="shared" si="53"/>
        <v>3615</v>
      </c>
    </row>
    <row r="187" spans="1:39">
      <c r="A187" s="15">
        <v>0.875</v>
      </c>
      <c r="B187" s="52">
        <f t="shared" si="56"/>
        <v>0</v>
      </c>
      <c r="C187" s="52">
        <f t="shared" si="56"/>
        <v>0</v>
      </c>
      <c r="D187" s="52">
        <f t="shared" si="56"/>
        <v>0</v>
      </c>
      <c r="E187" s="52">
        <f t="shared" si="56"/>
        <v>0</v>
      </c>
      <c r="F187" s="52">
        <f t="shared" si="56"/>
        <v>3405</v>
      </c>
      <c r="G187" s="52">
        <f t="shared" si="56"/>
        <v>3315</v>
      </c>
      <c r="H187" s="52">
        <f t="shared" si="56"/>
        <v>3150</v>
      </c>
      <c r="I187" s="52">
        <f t="shared" si="56"/>
        <v>3030</v>
      </c>
      <c r="J187" s="52">
        <f t="shared" si="56"/>
        <v>3180</v>
      </c>
      <c r="K187" s="52">
        <f t="shared" si="56"/>
        <v>3375</v>
      </c>
      <c r="L187" s="52">
        <f t="shared" si="56"/>
        <v>3300</v>
      </c>
      <c r="M187" s="52">
        <f t="shared" si="56"/>
        <v>3045</v>
      </c>
      <c r="N187" s="52">
        <f t="shared" si="56"/>
        <v>3300</v>
      </c>
      <c r="O187" s="52">
        <f t="shared" si="56"/>
        <v>3180</v>
      </c>
      <c r="P187" s="52">
        <f t="shared" si="56"/>
        <v>3120</v>
      </c>
      <c r="Q187" s="52">
        <f t="shared" si="56"/>
        <v>3285</v>
      </c>
      <c r="R187" s="52">
        <f t="shared" si="56"/>
        <v>3390</v>
      </c>
      <c r="S187" s="52">
        <f t="shared" si="56"/>
        <v>3255</v>
      </c>
      <c r="T187" s="52">
        <f t="shared" si="56"/>
        <v>3292.5</v>
      </c>
      <c r="U187" s="52">
        <f t="shared" si="56"/>
        <v>3240</v>
      </c>
      <c r="V187" s="52">
        <f t="shared" si="56"/>
        <v>3135</v>
      </c>
      <c r="W187" s="52">
        <f t="shared" si="56"/>
        <v>2835</v>
      </c>
      <c r="X187" s="52">
        <f t="shared" si="56"/>
        <v>3300</v>
      </c>
      <c r="Y187" s="52">
        <f t="shared" si="56"/>
        <v>3435</v>
      </c>
      <c r="Z187" s="52">
        <f t="shared" si="56"/>
        <v>3330</v>
      </c>
      <c r="AA187" s="52">
        <f t="shared" si="56"/>
        <v>3240</v>
      </c>
      <c r="AB187" s="52">
        <f t="shared" si="56"/>
        <v>3345</v>
      </c>
      <c r="AC187" s="52">
        <f t="shared" si="56"/>
        <v>3120</v>
      </c>
      <c r="AD187" s="52">
        <f t="shared" si="56"/>
        <v>3030</v>
      </c>
      <c r="AE187" s="52">
        <f t="shared" si="56"/>
        <v>3285</v>
      </c>
      <c r="AF187" s="52">
        <f t="shared" si="56"/>
        <v>3360</v>
      </c>
      <c r="AG187" s="52">
        <f t="shared" si="56"/>
        <v>3345</v>
      </c>
      <c r="AH187" s="52">
        <f t="shared" si="56"/>
        <v>3315</v>
      </c>
      <c r="AI187" s="52">
        <f t="shared" si="56"/>
        <v>3315</v>
      </c>
      <c r="AJ187" s="52">
        <f t="shared" si="56"/>
        <v>3195</v>
      </c>
      <c r="AK187" s="52">
        <f t="shared" si="56"/>
        <v>0</v>
      </c>
      <c r="AL187" s="52">
        <f t="shared" si="56"/>
        <v>0</v>
      </c>
      <c r="AM187" s="10">
        <f t="shared" si="53"/>
        <v>3435</v>
      </c>
    </row>
    <row r="188" spans="1:39">
      <c r="A188" s="13" t="s">
        <v>25</v>
      </c>
      <c r="B188" s="52">
        <f t="shared" si="56"/>
        <v>0</v>
      </c>
      <c r="C188" s="52">
        <f t="shared" si="56"/>
        <v>0</v>
      </c>
      <c r="D188" s="52">
        <f t="shared" si="56"/>
        <v>0</v>
      </c>
      <c r="E188" s="52">
        <f t="shared" si="56"/>
        <v>0</v>
      </c>
      <c r="F188" s="52">
        <f t="shared" si="56"/>
        <v>3240</v>
      </c>
      <c r="G188" s="52">
        <f t="shared" si="56"/>
        <v>3105</v>
      </c>
      <c r="H188" s="52">
        <f t="shared" si="56"/>
        <v>2947.5</v>
      </c>
      <c r="I188" s="52">
        <f t="shared" si="56"/>
        <v>2880</v>
      </c>
      <c r="J188" s="52">
        <f t="shared" si="56"/>
        <v>3030</v>
      </c>
      <c r="K188" s="52">
        <f t="shared" si="56"/>
        <v>3225</v>
      </c>
      <c r="L188" s="52">
        <f t="shared" si="56"/>
        <v>3270</v>
      </c>
      <c r="M188" s="52">
        <f t="shared" si="56"/>
        <v>2685</v>
      </c>
      <c r="N188" s="52">
        <f t="shared" si="56"/>
        <v>0</v>
      </c>
      <c r="O188" s="52">
        <f t="shared" si="56"/>
        <v>3090</v>
      </c>
      <c r="P188" s="52">
        <f t="shared" si="56"/>
        <v>2940</v>
      </c>
      <c r="Q188" s="52">
        <f t="shared" si="56"/>
        <v>3075</v>
      </c>
      <c r="R188" s="52">
        <f t="shared" si="56"/>
        <v>3255</v>
      </c>
      <c r="S188" s="52">
        <f t="shared" si="56"/>
        <v>3375</v>
      </c>
      <c r="T188" s="52">
        <f t="shared" si="56"/>
        <v>3112.5</v>
      </c>
      <c r="U188" s="52">
        <f t="shared" si="56"/>
        <v>3285</v>
      </c>
      <c r="V188" s="52">
        <f t="shared" si="56"/>
        <v>2970</v>
      </c>
      <c r="W188" s="52">
        <f t="shared" si="56"/>
        <v>2820</v>
      </c>
      <c r="X188" s="52">
        <f t="shared" si="56"/>
        <v>3195</v>
      </c>
      <c r="Y188" s="52">
        <f t="shared" si="56"/>
        <v>3210</v>
      </c>
      <c r="Z188" s="52">
        <f t="shared" si="56"/>
        <v>3180</v>
      </c>
      <c r="AA188" s="52">
        <f t="shared" si="56"/>
        <v>3105</v>
      </c>
      <c r="AB188" s="52">
        <f t="shared" si="56"/>
        <v>3180</v>
      </c>
      <c r="AC188" s="52">
        <f t="shared" si="56"/>
        <v>3000</v>
      </c>
      <c r="AD188" s="52">
        <f t="shared" si="56"/>
        <v>2850</v>
      </c>
      <c r="AE188" s="52">
        <f t="shared" si="56"/>
        <v>3090</v>
      </c>
      <c r="AF188" s="52">
        <f t="shared" si="56"/>
        <v>3285</v>
      </c>
      <c r="AG188" s="52">
        <f t="shared" si="56"/>
        <v>3315</v>
      </c>
      <c r="AH188" s="52">
        <f t="shared" si="56"/>
        <v>3120</v>
      </c>
      <c r="AI188" s="52">
        <f t="shared" si="56"/>
        <v>3210</v>
      </c>
      <c r="AJ188" s="52">
        <f t="shared" si="56"/>
        <v>3075</v>
      </c>
      <c r="AK188" s="52">
        <f t="shared" si="56"/>
        <v>0</v>
      </c>
      <c r="AL188" s="52">
        <f t="shared" si="56"/>
        <v>0</v>
      </c>
      <c r="AM188" s="10">
        <f t="shared" si="53"/>
        <v>3375</v>
      </c>
    </row>
    <row r="189" spans="1:39">
      <c r="A189" s="15">
        <v>0.95833333333333337</v>
      </c>
      <c r="B189" s="52">
        <f t="shared" si="56"/>
        <v>0</v>
      </c>
      <c r="C189" s="52">
        <f t="shared" si="56"/>
        <v>0</v>
      </c>
      <c r="D189" s="52">
        <f t="shared" si="56"/>
        <v>0</v>
      </c>
      <c r="E189" s="52">
        <f t="shared" si="56"/>
        <v>0</v>
      </c>
      <c r="F189" s="52">
        <f t="shared" si="56"/>
        <v>2655</v>
      </c>
      <c r="G189" s="52">
        <f t="shared" si="56"/>
        <v>2790</v>
      </c>
      <c r="H189" s="52">
        <f t="shared" si="56"/>
        <v>2722.5</v>
      </c>
      <c r="I189" s="52">
        <f t="shared" si="56"/>
        <v>2430</v>
      </c>
      <c r="J189" s="52">
        <f t="shared" si="56"/>
        <v>2700</v>
      </c>
      <c r="K189" s="52">
        <f t="shared" si="56"/>
        <v>2850</v>
      </c>
      <c r="L189" s="52">
        <f t="shared" si="56"/>
        <v>2790</v>
      </c>
      <c r="M189" s="52">
        <f t="shared" si="56"/>
        <v>2820</v>
      </c>
      <c r="N189" s="52">
        <f t="shared" si="56"/>
        <v>420</v>
      </c>
      <c r="O189" s="52">
        <f t="shared" si="56"/>
        <v>2775</v>
      </c>
      <c r="P189" s="52">
        <f t="shared" si="56"/>
        <v>2685</v>
      </c>
      <c r="Q189" s="52">
        <f t="shared" si="56"/>
        <v>2760</v>
      </c>
      <c r="R189" s="52">
        <f t="shared" si="56"/>
        <v>3060</v>
      </c>
      <c r="S189" s="52">
        <f t="shared" si="56"/>
        <v>2745</v>
      </c>
      <c r="T189" s="52">
        <f t="shared" si="56"/>
        <v>2872.5</v>
      </c>
      <c r="U189" s="52">
        <f t="shared" si="56"/>
        <v>3195</v>
      </c>
      <c r="V189" s="52">
        <f t="shared" si="56"/>
        <v>2655</v>
      </c>
      <c r="W189" s="52">
        <f t="shared" si="56"/>
        <v>2610</v>
      </c>
      <c r="X189" s="52">
        <f t="shared" si="56"/>
        <v>2820</v>
      </c>
      <c r="Y189" s="52">
        <f t="shared" si="56"/>
        <v>2880</v>
      </c>
      <c r="Z189" s="52">
        <f t="shared" si="56"/>
        <v>2805</v>
      </c>
      <c r="AA189" s="52">
        <f t="shared" si="56"/>
        <v>2820</v>
      </c>
      <c r="AB189" s="52">
        <f t="shared" si="56"/>
        <v>2865</v>
      </c>
      <c r="AC189" s="52">
        <f t="shared" si="56"/>
        <v>2790</v>
      </c>
      <c r="AD189" s="52">
        <f t="shared" si="56"/>
        <v>2655</v>
      </c>
      <c r="AE189" s="52">
        <f t="shared" si="56"/>
        <v>2865</v>
      </c>
      <c r="AF189" s="52">
        <f t="shared" si="56"/>
        <v>3120</v>
      </c>
      <c r="AG189" s="52">
        <f t="shared" si="56"/>
        <v>2850</v>
      </c>
      <c r="AH189" s="52">
        <f t="shared" si="56"/>
        <v>2970</v>
      </c>
      <c r="AI189" s="52">
        <f t="shared" ref="AI189:AL189" si="57">+$G$40*(AI129+AI159)</f>
        <v>2880</v>
      </c>
      <c r="AJ189" s="52">
        <f t="shared" si="57"/>
        <v>3045</v>
      </c>
      <c r="AK189" s="52">
        <f t="shared" si="57"/>
        <v>0</v>
      </c>
      <c r="AL189" s="52">
        <f t="shared" si="57"/>
        <v>0</v>
      </c>
      <c r="AM189" s="10">
        <f t="shared" si="53"/>
        <v>3195</v>
      </c>
    </row>
    <row r="190" spans="1:39">
      <c r="A190" s="9" t="s">
        <v>26</v>
      </c>
      <c r="B190" s="52">
        <f t="shared" ref="B190:AL190" si="58">+$G$40*(B130+B160)</f>
        <v>0</v>
      </c>
      <c r="C190" s="52">
        <f t="shared" si="58"/>
        <v>0</v>
      </c>
      <c r="D190" s="52">
        <f t="shared" si="58"/>
        <v>0</v>
      </c>
      <c r="E190" s="52">
        <f t="shared" si="58"/>
        <v>0</v>
      </c>
      <c r="F190" s="52">
        <f t="shared" si="58"/>
        <v>2490</v>
      </c>
      <c r="G190" s="52">
        <f t="shared" si="58"/>
        <v>2610</v>
      </c>
      <c r="H190" s="52">
        <f t="shared" si="58"/>
        <v>2542.5</v>
      </c>
      <c r="I190" s="52">
        <f t="shared" si="58"/>
        <v>2430</v>
      </c>
      <c r="J190" s="52">
        <f t="shared" si="58"/>
        <v>2460</v>
      </c>
      <c r="K190" s="52">
        <f t="shared" si="58"/>
        <v>2580</v>
      </c>
      <c r="L190" s="52">
        <f t="shared" si="58"/>
        <v>2505</v>
      </c>
      <c r="M190" s="52">
        <f t="shared" si="58"/>
        <v>2520</v>
      </c>
      <c r="N190" s="52">
        <f t="shared" si="58"/>
        <v>840</v>
      </c>
      <c r="O190" s="52">
        <f t="shared" si="58"/>
        <v>2595</v>
      </c>
      <c r="P190" s="52">
        <f t="shared" si="58"/>
        <v>2430</v>
      </c>
      <c r="Q190" s="52">
        <f t="shared" si="58"/>
        <v>2280</v>
      </c>
      <c r="R190" s="52">
        <f t="shared" si="58"/>
        <v>2535</v>
      </c>
      <c r="S190" s="52">
        <f t="shared" si="58"/>
        <v>2505</v>
      </c>
      <c r="T190" s="52">
        <f t="shared" si="58"/>
        <v>2580</v>
      </c>
      <c r="U190" s="52">
        <f t="shared" si="58"/>
        <v>2640</v>
      </c>
      <c r="V190" s="52">
        <f t="shared" si="58"/>
        <v>2505</v>
      </c>
      <c r="W190" s="52">
        <f t="shared" si="58"/>
        <v>2385</v>
      </c>
      <c r="X190" s="52">
        <f t="shared" si="58"/>
        <v>2520</v>
      </c>
      <c r="Y190" s="52">
        <f t="shared" si="58"/>
        <v>2625</v>
      </c>
      <c r="Z190" s="52">
        <f t="shared" si="58"/>
        <v>2550</v>
      </c>
      <c r="AA190" s="52">
        <f t="shared" si="58"/>
        <v>2505</v>
      </c>
      <c r="AB190" s="52">
        <f t="shared" si="58"/>
        <v>2625</v>
      </c>
      <c r="AC190" s="52">
        <f t="shared" si="58"/>
        <v>2805</v>
      </c>
      <c r="AD190" s="52">
        <f t="shared" si="58"/>
        <v>2430</v>
      </c>
      <c r="AE190" s="52">
        <f t="shared" si="58"/>
        <v>2640</v>
      </c>
      <c r="AF190" s="52">
        <f t="shared" si="58"/>
        <v>2610</v>
      </c>
      <c r="AG190" s="52">
        <f t="shared" si="58"/>
        <v>2595</v>
      </c>
      <c r="AH190" s="52">
        <f t="shared" si="58"/>
        <v>2490</v>
      </c>
      <c r="AI190" s="52">
        <f t="shared" si="58"/>
        <v>2595</v>
      </c>
      <c r="AJ190" s="52">
        <f t="shared" si="58"/>
        <v>2685</v>
      </c>
      <c r="AK190" s="52">
        <f t="shared" si="58"/>
        <v>0</v>
      </c>
      <c r="AL190" s="52">
        <f t="shared" si="58"/>
        <v>0</v>
      </c>
      <c r="AM190" s="10">
        <f t="shared" si="53"/>
        <v>2805</v>
      </c>
    </row>
  </sheetData>
  <mergeCells count="9">
    <mergeCell ref="A164:A166"/>
    <mergeCell ref="A134:A136"/>
    <mergeCell ref="A104:A106"/>
    <mergeCell ref="A1:AM1"/>
    <mergeCell ref="A2:AM2"/>
    <mergeCell ref="A3:AM3"/>
    <mergeCell ref="A4:A6"/>
    <mergeCell ref="A43:A45"/>
    <mergeCell ref="A74:A76"/>
  </mergeCells>
  <conditionalFormatting sqref="Q31">
    <cfRule type="cellIs" dxfId="168" priority="8" stopIfTrue="1" operator="equal">
      <formula>MIN($Q$7:$Q$30)</formula>
    </cfRule>
    <cfRule type="cellIs" dxfId="167" priority="9" stopIfTrue="1" operator="equal">
      <formula>MAX($Q$7:$Q$30)</formula>
    </cfRule>
  </conditionalFormatting>
  <conditionalFormatting sqref="AP7:AR30 B7:AN30">
    <cfRule type="cellIs" dxfId="166" priority="7" operator="lessThan">
      <formula>1</formula>
    </cfRule>
  </conditionalFormatting>
  <conditionalFormatting sqref="AM107:AM130 AM46:AM69 AM77:AM100">
    <cfRule type="cellIs" dxfId="165" priority="6" operator="lessThan">
      <formula>1</formula>
    </cfRule>
  </conditionalFormatting>
  <conditionalFormatting sqref="AM137:AM160">
    <cfRule type="cellIs" dxfId="164" priority="5" operator="lessThan">
      <formula>1</formula>
    </cfRule>
  </conditionalFormatting>
  <conditionalFormatting sqref="AM107:AN130 AM46:AN69 AM77:AN100">
    <cfRule type="cellIs" dxfId="163" priority="4" operator="lessThan">
      <formula>1</formula>
    </cfRule>
  </conditionalFormatting>
  <conditionalFormatting sqref="AM137:AM160">
    <cfRule type="cellIs" dxfId="162" priority="3" operator="lessThan">
      <formula>1</formula>
    </cfRule>
  </conditionalFormatting>
  <conditionalFormatting sqref="AN137:AN160">
    <cfRule type="cellIs" dxfId="161" priority="2" operator="lessThan">
      <formula>1</formula>
    </cfRule>
  </conditionalFormatting>
  <conditionalFormatting sqref="AM167:AM190">
    <cfRule type="cellIs" dxfId="160" priority="1" operator="lessThan">
      <formula>1</formula>
    </cfRule>
  </conditionalFormatting>
  <printOptions horizontalCentered="1" verticalCentered="1"/>
  <pageMargins left="0.78740157499999996" right="0.78740157499999996" top="0" bottom="0" header="0" footer="0"/>
  <pageSetup paperSize="9" scale="90" orientation="landscape" horizontalDpi="300" verticalDpi="300"/>
  <headerFooter alignWithMargin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90"/>
  <sheetViews>
    <sheetView zoomScale="70" zoomScaleNormal="70" zoomScalePageLayoutView="70" workbookViewId="0">
      <selection activeCell="G38" sqref="G38"/>
    </sheetView>
  </sheetViews>
  <sheetFormatPr baseColWidth="10" defaultColWidth="8.83203125" defaultRowHeight="12" x14ac:dyDescent="0"/>
  <cols>
    <col min="1" max="1" width="4.5" style="59" customWidth="1"/>
    <col min="2" max="5" width="9" style="59" customWidth="1"/>
    <col min="6" max="17" width="9" style="81" customWidth="1"/>
    <col min="18" max="32" width="9" style="56" customWidth="1"/>
    <col min="33" max="38" width="9" style="56" hidden="1" customWidth="1"/>
    <col min="39" max="39" width="9.83203125" style="56" customWidth="1"/>
    <col min="40" max="40" width="8" style="56" hidden="1" customWidth="1"/>
    <col min="41" max="16384" width="8.83203125" style="56"/>
  </cols>
  <sheetData>
    <row r="1" spans="1:44" s="54" customFormat="1" ht="18">
      <c r="A1" s="295" t="s">
        <v>0</v>
      </c>
      <c r="B1" s="296"/>
      <c r="C1" s="296"/>
      <c r="D1" s="296"/>
      <c r="E1" s="296"/>
      <c r="F1" s="296"/>
      <c r="G1" s="296"/>
      <c r="H1" s="296"/>
      <c r="I1" s="296"/>
      <c r="J1" s="296"/>
      <c r="K1" s="296"/>
      <c r="L1" s="296"/>
      <c r="M1" s="296"/>
      <c r="N1" s="296"/>
      <c r="O1" s="296"/>
      <c r="P1" s="296"/>
      <c r="Q1" s="296"/>
      <c r="R1" s="296"/>
      <c r="S1" s="296"/>
      <c r="T1" s="296"/>
      <c r="U1" s="296"/>
      <c r="V1" s="296"/>
      <c r="W1" s="296"/>
      <c r="X1" s="296"/>
      <c r="Y1" s="296"/>
      <c r="Z1" s="296"/>
      <c r="AA1" s="296"/>
      <c r="AB1" s="296"/>
      <c r="AC1" s="296"/>
      <c r="AD1" s="296"/>
      <c r="AE1" s="296"/>
      <c r="AF1" s="296"/>
      <c r="AG1" s="296"/>
      <c r="AH1" s="296"/>
      <c r="AI1" s="296"/>
      <c r="AJ1" s="296"/>
      <c r="AK1" s="296"/>
      <c r="AL1" s="296"/>
      <c r="AM1" s="296"/>
    </row>
    <row r="2" spans="1:44" s="55" customFormat="1" ht="15">
      <c r="A2" s="297" t="s">
        <v>1</v>
      </c>
      <c r="B2" s="296"/>
      <c r="C2" s="296"/>
      <c r="D2" s="296"/>
      <c r="E2" s="296"/>
      <c r="F2" s="296"/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296"/>
      <c r="U2" s="296"/>
      <c r="V2" s="296"/>
      <c r="W2" s="296"/>
      <c r="X2" s="296"/>
      <c r="Y2" s="296"/>
      <c r="Z2" s="296"/>
      <c r="AA2" s="296"/>
      <c r="AB2" s="296"/>
      <c r="AC2" s="296"/>
      <c r="AD2" s="296"/>
      <c r="AE2" s="296"/>
      <c r="AF2" s="296"/>
      <c r="AG2" s="296"/>
      <c r="AH2" s="296"/>
      <c r="AI2" s="296"/>
      <c r="AJ2" s="296"/>
      <c r="AK2" s="296"/>
      <c r="AL2" s="296"/>
      <c r="AM2" s="296"/>
    </row>
    <row r="3" spans="1:44">
      <c r="A3" s="298">
        <v>40391</v>
      </c>
      <c r="B3" s="299"/>
      <c r="C3" s="299"/>
      <c r="D3" s="299"/>
      <c r="E3" s="299"/>
      <c r="F3" s="299"/>
      <c r="G3" s="299"/>
      <c r="H3" s="299"/>
      <c r="I3" s="299"/>
      <c r="J3" s="299"/>
      <c r="K3" s="299"/>
      <c r="L3" s="299"/>
      <c r="M3" s="299"/>
      <c r="N3" s="299"/>
      <c r="O3" s="299"/>
      <c r="P3" s="299"/>
      <c r="Q3" s="299"/>
      <c r="R3" s="299"/>
      <c r="S3" s="299"/>
      <c r="T3" s="299"/>
      <c r="U3" s="299"/>
      <c r="V3" s="299"/>
      <c r="W3" s="299"/>
      <c r="X3" s="299"/>
      <c r="Y3" s="299"/>
      <c r="Z3" s="299"/>
      <c r="AA3" s="299"/>
      <c r="AB3" s="299"/>
      <c r="AC3" s="299"/>
      <c r="AD3" s="299"/>
      <c r="AE3" s="299"/>
      <c r="AF3" s="299"/>
      <c r="AG3" s="299"/>
      <c r="AH3" s="299"/>
      <c r="AI3" s="299"/>
      <c r="AJ3" s="299"/>
      <c r="AK3" s="299"/>
      <c r="AL3" s="299"/>
      <c r="AM3" s="299"/>
    </row>
    <row r="4" spans="1:44" s="59" customFormat="1" ht="12" customHeight="1">
      <c r="A4" s="300" t="s">
        <v>2</v>
      </c>
      <c r="B4" s="57">
        <v>1</v>
      </c>
      <c r="C4" s="57">
        <v>2</v>
      </c>
      <c r="D4" s="57">
        <v>3</v>
      </c>
      <c r="E4" s="57">
        <v>4</v>
      </c>
      <c r="F4" s="57">
        <v>5</v>
      </c>
      <c r="G4" s="57">
        <v>6</v>
      </c>
      <c r="H4" s="57">
        <v>7</v>
      </c>
      <c r="I4" s="57">
        <v>8</v>
      </c>
      <c r="J4" s="57">
        <v>9</v>
      </c>
      <c r="K4" s="57">
        <v>10</v>
      </c>
      <c r="L4" s="57">
        <v>11</v>
      </c>
      <c r="M4" s="57">
        <v>12</v>
      </c>
      <c r="N4" s="57">
        <v>13</v>
      </c>
      <c r="O4" s="57">
        <v>14</v>
      </c>
      <c r="P4" s="57">
        <v>15</v>
      </c>
      <c r="Q4" s="57">
        <v>16</v>
      </c>
      <c r="R4" s="57">
        <v>17</v>
      </c>
      <c r="S4" s="57">
        <v>18</v>
      </c>
      <c r="T4" s="57">
        <v>19</v>
      </c>
      <c r="U4" s="57">
        <v>20</v>
      </c>
      <c r="V4" s="57">
        <v>21</v>
      </c>
      <c r="W4" s="57">
        <v>22</v>
      </c>
      <c r="X4" s="57">
        <v>23</v>
      </c>
      <c r="Y4" s="57">
        <v>24</v>
      </c>
      <c r="Z4" s="57">
        <v>25</v>
      </c>
      <c r="AA4" s="57">
        <v>26</v>
      </c>
      <c r="AB4" s="57">
        <v>27</v>
      </c>
      <c r="AC4" s="57">
        <v>28</v>
      </c>
      <c r="AD4" s="57">
        <v>29</v>
      </c>
      <c r="AE4" s="57">
        <v>30</v>
      </c>
      <c r="AF4" s="57">
        <v>31</v>
      </c>
      <c r="AG4" s="57"/>
      <c r="AH4" s="57"/>
      <c r="AI4" s="57"/>
      <c r="AJ4" s="57"/>
      <c r="AK4" s="57"/>
      <c r="AL4" s="57"/>
      <c r="AM4" s="58" t="s">
        <v>3</v>
      </c>
      <c r="AN4" s="58" t="s">
        <v>4</v>
      </c>
      <c r="AP4" s="58" t="s">
        <v>3</v>
      </c>
      <c r="AQ4" s="58" t="s">
        <v>3</v>
      </c>
      <c r="AR4" s="58" t="s">
        <v>3</v>
      </c>
    </row>
    <row r="5" spans="1:44" s="59" customFormat="1" ht="11.25" customHeight="1">
      <c r="A5" s="301"/>
      <c r="B5" s="60">
        <v>40391</v>
      </c>
      <c r="C5" s="60">
        <f>+B5+1</f>
        <v>40392</v>
      </c>
      <c r="D5" s="60">
        <f t="shared" ref="D5:AF5" si="0">+C5+1</f>
        <v>40393</v>
      </c>
      <c r="E5" s="60">
        <f t="shared" si="0"/>
        <v>40394</v>
      </c>
      <c r="F5" s="60">
        <f t="shared" si="0"/>
        <v>40395</v>
      </c>
      <c r="G5" s="60">
        <f t="shared" si="0"/>
        <v>40396</v>
      </c>
      <c r="H5" s="60">
        <f t="shared" si="0"/>
        <v>40397</v>
      </c>
      <c r="I5" s="60">
        <f t="shared" si="0"/>
        <v>40398</v>
      </c>
      <c r="J5" s="60">
        <f t="shared" si="0"/>
        <v>40399</v>
      </c>
      <c r="K5" s="60">
        <f t="shared" si="0"/>
        <v>40400</v>
      </c>
      <c r="L5" s="60">
        <f t="shared" si="0"/>
        <v>40401</v>
      </c>
      <c r="M5" s="60">
        <f t="shared" si="0"/>
        <v>40402</v>
      </c>
      <c r="N5" s="60">
        <f t="shared" si="0"/>
        <v>40403</v>
      </c>
      <c r="O5" s="60">
        <f t="shared" si="0"/>
        <v>40404</v>
      </c>
      <c r="P5" s="60">
        <f t="shared" si="0"/>
        <v>40405</v>
      </c>
      <c r="Q5" s="60">
        <f t="shared" si="0"/>
        <v>40406</v>
      </c>
      <c r="R5" s="60">
        <f t="shared" si="0"/>
        <v>40407</v>
      </c>
      <c r="S5" s="60">
        <f t="shared" si="0"/>
        <v>40408</v>
      </c>
      <c r="T5" s="60">
        <f t="shared" si="0"/>
        <v>40409</v>
      </c>
      <c r="U5" s="60">
        <f t="shared" si="0"/>
        <v>40410</v>
      </c>
      <c r="V5" s="60">
        <f t="shared" si="0"/>
        <v>40411</v>
      </c>
      <c r="W5" s="60">
        <f t="shared" si="0"/>
        <v>40412</v>
      </c>
      <c r="X5" s="60">
        <f t="shared" si="0"/>
        <v>40413</v>
      </c>
      <c r="Y5" s="60">
        <f t="shared" si="0"/>
        <v>40414</v>
      </c>
      <c r="Z5" s="60">
        <f t="shared" si="0"/>
        <v>40415</v>
      </c>
      <c r="AA5" s="60">
        <f t="shared" si="0"/>
        <v>40416</v>
      </c>
      <c r="AB5" s="60">
        <f t="shared" si="0"/>
        <v>40417</v>
      </c>
      <c r="AC5" s="60">
        <f t="shared" si="0"/>
        <v>40418</v>
      </c>
      <c r="AD5" s="60">
        <f t="shared" si="0"/>
        <v>40419</v>
      </c>
      <c r="AE5" s="60">
        <f t="shared" si="0"/>
        <v>40420</v>
      </c>
      <c r="AF5" s="60">
        <f t="shared" si="0"/>
        <v>40421</v>
      </c>
      <c r="AG5" s="60"/>
      <c r="AH5" s="60"/>
      <c r="AI5" s="60"/>
      <c r="AJ5" s="60"/>
      <c r="AK5" s="60"/>
      <c r="AL5" s="60"/>
      <c r="AM5" s="58"/>
      <c r="AN5" s="61"/>
      <c r="AP5" s="58" t="s">
        <v>5</v>
      </c>
      <c r="AQ5" s="58" t="s">
        <v>6</v>
      </c>
      <c r="AR5" s="58" t="s">
        <v>7</v>
      </c>
    </row>
    <row r="6" spans="1:44" s="59" customFormat="1" ht="12" customHeight="1">
      <c r="A6" s="302"/>
      <c r="B6" s="57"/>
      <c r="C6" s="57"/>
      <c r="D6" s="57"/>
      <c r="E6" s="57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8" t="s">
        <v>8</v>
      </c>
      <c r="AN6" s="58" t="s">
        <v>8</v>
      </c>
      <c r="AP6" s="58" t="s">
        <v>8</v>
      </c>
      <c r="AQ6" s="58" t="s">
        <v>8</v>
      </c>
      <c r="AR6" s="58" t="s">
        <v>8</v>
      </c>
    </row>
    <row r="7" spans="1:44" ht="12" customHeight="1">
      <c r="A7" s="62" t="s">
        <v>9</v>
      </c>
      <c r="B7" s="63">
        <f>'[1]DC e perdas transf+MT '!J5</f>
        <v>16000</v>
      </c>
      <c r="C7" s="63">
        <f>'[2]DC e perdas transf+MT '!J5</f>
        <v>16000</v>
      </c>
      <c r="D7" s="63">
        <f>'[3]DC e perdas transf+MT '!J5</f>
        <v>16600</v>
      </c>
      <c r="E7" s="63">
        <f>'[4]DC e perdas transf+MT '!J5</f>
        <v>16400</v>
      </c>
      <c r="F7" s="63">
        <f>'[5]DC e perdas transf+MT '!J5</f>
        <v>16900</v>
      </c>
      <c r="G7" s="63">
        <f>'[6]DC e perdas transf+MT '!J5</f>
        <v>14700</v>
      </c>
      <c r="H7" s="63">
        <f>'[7]DC e perdas transf+MT '!J5</f>
        <v>16100</v>
      </c>
      <c r="I7" s="64">
        <f>'[8]DC e perdas transf+MT '!J5</f>
        <v>15200</v>
      </c>
      <c r="J7" s="63">
        <f>'[9]DC e perdas transf+MT '!J5</f>
        <v>15200</v>
      </c>
      <c r="K7" s="63">
        <f>'[10]DC e perdas transf+MT '!J5</f>
        <v>15500</v>
      </c>
      <c r="L7" s="63">
        <f>'[11]DC e perdas transf+MT '!J5</f>
        <v>15200</v>
      </c>
      <c r="M7" s="63">
        <f>'[12]DC e perdas transf+MT '!J5</f>
        <v>15600</v>
      </c>
      <c r="N7" s="63">
        <f>'[13]DC e perdas transf+MT '!J5</f>
        <v>15400</v>
      </c>
      <c r="O7" s="63">
        <f>'[14]DC e perdas transf+MT '!J5</f>
        <v>16100</v>
      </c>
      <c r="P7" s="63">
        <f>'[15]DC e perdas transf+MT '!J5</f>
        <v>16200</v>
      </c>
      <c r="Q7" s="63">
        <f>'[16]DC e perdas transf+MT '!J5</f>
        <v>14800</v>
      </c>
      <c r="R7" s="63">
        <f>'[17]DC e perdas transf+MT '!J5</f>
        <v>16500</v>
      </c>
      <c r="S7" s="63">
        <f>'[18]DC e perdas transf+MT '!J5</f>
        <v>15800</v>
      </c>
      <c r="T7" s="63">
        <f>'[19]DC e perdas transf+MT '!J5</f>
        <v>15900</v>
      </c>
      <c r="U7" s="63">
        <f>'[20]DC e perdas transf+MT '!J5</f>
        <v>16000</v>
      </c>
      <c r="V7" s="63">
        <f>'[21]DC e perdas transf+MT '!J5</f>
        <v>16400</v>
      </c>
      <c r="W7" s="63">
        <f>'[22]DC e perdas transf+MT '!J5</f>
        <v>13800</v>
      </c>
      <c r="X7" s="63">
        <f>'[23]DC e perdas transf+MT '!J5</f>
        <v>16700</v>
      </c>
      <c r="Y7" s="63">
        <f>'[24]DC e perdas transf+MT '!J5</f>
        <v>15600</v>
      </c>
      <c r="Z7" s="63">
        <f>'[25]DC e perdas transf+MT '!J5</f>
        <v>16200</v>
      </c>
      <c r="AA7" s="63">
        <f>'[26]DC e perdas transf+MT '!J5</f>
        <v>16300</v>
      </c>
      <c r="AB7" s="63">
        <f>'[27]DC e perdas transf+MT '!J5</f>
        <v>16200</v>
      </c>
      <c r="AC7" s="63">
        <f>'[28]DC e perdas transf+MT '!J5</f>
        <v>16200</v>
      </c>
      <c r="AD7" s="63">
        <f>'[29]DC e perdas transf+MT '!J5</f>
        <v>16600</v>
      </c>
      <c r="AE7" s="63">
        <f>'[30]DC e perdas transf+MT '!J5</f>
        <v>15900</v>
      </c>
      <c r="AF7" s="63">
        <f>'[31]DC e perdas transf+MT '!J5</f>
        <v>16500</v>
      </c>
      <c r="AG7" s="63"/>
      <c r="AH7" s="63"/>
      <c r="AI7" s="63"/>
      <c r="AJ7" s="63"/>
      <c r="AK7" s="63"/>
      <c r="AL7" s="63"/>
      <c r="AM7" s="63">
        <f>MAX(B7:AL7)</f>
        <v>16900</v>
      </c>
      <c r="AN7" s="63">
        <f t="shared" ref="AN7:AN30" si="1">MIN(B7:AF7)</f>
        <v>13800</v>
      </c>
      <c r="AP7" s="63">
        <f>MAX(C7:G7,J7:N7,Q7:U7,X7:AB7,AE7:AI7,AL7)</f>
        <v>16900</v>
      </c>
      <c r="AQ7" s="63">
        <f>MAX(H7,O7,V7,AC7,AJ7)</f>
        <v>16400</v>
      </c>
      <c r="AR7" s="63">
        <f>MAX(P7,W7,AD7,AK7)</f>
        <v>16600</v>
      </c>
    </row>
    <row r="8" spans="1:44" ht="12" customHeight="1">
      <c r="A8" s="62" t="s">
        <v>10</v>
      </c>
      <c r="B8" s="63">
        <f>'[1]DC e perdas transf+MT '!J6</f>
        <v>15700</v>
      </c>
      <c r="C8" s="63">
        <f>'[2]DC e perdas transf+MT '!J6</f>
        <v>15300</v>
      </c>
      <c r="D8" s="63">
        <f>'[3]DC e perdas transf+MT '!J6</f>
        <v>15500</v>
      </c>
      <c r="E8" s="63">
        <f>'[4]DC e perdas transf+MT '!J6</f>
        <v>15700</v>
      </c>
      <c r="F8" s="63">
        <f>'[5]DC e perdas transf+MT '!J6</f>
        <v>10800</v>
      </c>
      <c r="G8" s="63">
        <f>'[6]DC e perdas transf+MT '!J6</f>
        <v>14300</v>
      </c>
      <c r="H8" s="63">
        <f>'[7]DC e perdas transf+MT '!J6</f>
        <v>14800</v>
      </c>
      <c r="I8" s="64">
        <f>'[8]DC e perdas transf+MT '!J6</f>
        <v>14400</v>
      </c>
      <c r="J8" s="63">
        <f>'[9]DC e perdas transf+MT '!J6</f>
        <v>14400</v>
      </c>
      <c r="K8" s="63">
        <f>'[10]DC e perdas transf+MT '!J6</f>
        <v>14700</v>
      </c>
      <c r="L8" s="63">
        <f>'[11]DC e perdas transf+MT '!J6</f>
        <v>14500</v>
      </c>
      <c r="M8" s="63">
        <f>'[12]DC e perdas transf+MT '!J6</f>
        <v>15100</v>
      </c>
      <c r="N8" s="63">
        <f>'[13]DC e perdas transf+MT '!J6</f>
        <v>15100</v>
      </c>
      <c r="O8" s="63">
        <f>'[14]DC e perdas transf+MT '!J6</f>
        <v>15600</v>
      </c>
      <c r="P8" s="63">
        <f>'[15]DC e perdas transf+MT '!J6</f>
        <v>15600</v>
      </c>
      <c r="Q8" s="63">
        <f>'[16]DC e perdas transf+MT '!J6</f>
        <v>15100</v>
      </c>
      <c r="R8" s="63">
        <f>'[17]DC e perdas transf+MT '!J6</f>
        <v>15600</v>
      </c>
      <c r="S8" s="63">
        <f>'[18]DC e perdas transf+MT '!J6</f>
        <v>15200</v>
      </c>
      <c r="T8" s="63">
        <f>'[19]DC e perdas transf+MT '!J6</f>
        <v>15200</v>
      </c>
      <c r="U8" s="63">
        <f>'[20]DC e perdas transf+MT '!J6</f>
        <v>15600</v>
      </c>
      <c r="V8" s="63">
        <f>'[21]DC e perdas transf+MT '!J6</f>
        <v>15600</v>
      </c>
      <c r="W8" s="63">
        <f>'[22]DC e perdas transf+MT '!J6</f>
        <v>14600</v>
      </c>
      <c r="X8" s="63">
        <f>'[23]DC e perdas transf+MT '!J6</f>
        <v>14800</v>
      </c>
      <c r="Y8" s="63">
        <f>'[24]DC e perdas transf+MT '!J6</f>
        <v>15200</v>
      </c>
      <c r="Z8" s="63">
        <f>'[25]DC e perdas transf+MT '!J6</f>
        <v>14600</v>
      </c>
      <c r="AA8" s="63">
        <f>'[26]DC e perdas transf+MT '!J6</f>
        <v>0</v>
      </c>
      <c r="AB8" s="63">
        <f>'[27]DC e perdas transf+MT '!J6</f>
        <v>15300</v>
      </c>
      <c r="AC8" s="63">
        <f>'[28]DC e perdas transf+MT '!J6</f>
        <v>15200</v>
      </c>
      <c r="AD8" s="63">
        <f>'[29]DC e perdas transf+MT '!J6</f>
        <v>15300</v>
      </c>
      <c r="AE8" s="63">
        <f>'[30]DC e perdas transf+MT '!J6</f>
        <v>15400</v>
      </c>
      <c r="AF8" s="63">
        <f>'[31]DC e perdas transf+MT '!J6</f>
        <v>15700</v>
      </c>
      <c r="AG8" s="63"/>
      <c r="AH8" s="63"/>
      <c r="AI8" s="63"/>
      <c r="AJ8" s="63"/>
      <c r="AK8" s="63"/>
      <c r="AL8" s="63"/>
      <c r="AM8" s="63">
        <f t="shared" ref="AM8:AM30" si="2">MAX(B8:AL8)</f>
        <v>15700</v>
      </c>
      <c r="AN8" s="63">
        <f>MIN(B8:AF8)</f>
        <v>0</v>
      </c>
      <c r="AP8" s="63">
        <f t="shared" ref="AP8:AP30" si="3">MAX(C8:G8,J8:N8,Q8:U8,X8:AB8,AE8:AI8,AL8)</f>
        <v>15700</v>
      </c>
      <c r="AQ8" s="63">
        <f t="shared" ref="AQ8:AQ30" si="4">MAX(H8,O8,V8,AC8,AJ8)</f>
        <v>15600</v>
      </c>
      <c r="AR8" s="63">
        <f t="shared" ref="AR8:AR30" si="5">MAX(P8,W8,AD8,AK8)</f>
        <v>15600</v>
      </c>
    </row>
    <row r="9" spans="1:44" ht="12" customHeight="1">
      <c r="A9" s="62" t="s">
        <v>11</v>
      </c>
      <c r="B9" s="63">
        <f>'[1]DC e perdas transf+MT '!J7</f>
        <v>15200</v>
      </c>
      <c r="C9" s="63">
        <f>'[2]DC e perdas transf+MT '!J7</f>
        <v>14900</v>
      </c>
      <c r="D9" s="63">
        <f>'[3]DC e perdas transf+MT '!J7</f>
        <v>15200</v>
      </c>
      <c r="E9" s="63">
        <f>'[4]DC e perdas transf+MT '!J7</f>
        <v>15500</v>
      </c>
      <c r="F9" s="63">
        <f>'[5]DC e perdas transf+MT '!J7</f>
        <v>14000</v>
      </c>
      <c r="G9" s="63">
        <f>'[6]DC e perdas transf+MT '!J7</f>
        <v>14200</v>
      </c>
      <c r="H9" s="63">
        <f>'[7]DC e perdas transf+MT '!J7</f>
        <v>14500</v>
      </c>
      <c r="I9" s="64">
        <f>'[8]DC e perdas transf+MT '!J7</f>
        <v>14200</v>
      </c>
      <c r="J9" s="63">
        <f>'[9]DC e perdas transf+MT '!J7</f>
        <v>14200</v>
      </c>
      <c r="K9" s="63">
        <f>'[10]DC e perdas transf+MT '!J7</f>
        <v>14500</v>
      </c>
      <c r="L9" s="63">
        <f>'[11]DC e perdas transf+MT '!J7</f>
        <v>14200</v>
      </c>
      <c r="M9" s="63">
        <f>'[12]DC e perdas transf+MT '!J7</f>
        <v>14400</v>
      </c>
      <c r="N9" s="63">
        <f>'[13]DC e perdas transf+MT '!J7</f>
        <v>14400</v>
      </c>
      <c r="O9" s="63">
        <f>'[14]DC e perdas transf+MT '!J7</f>
        <v>15100</v>
      </c>
      <c r="P9" s="63">
        <f>'[15]DC e perdas transf+MT '!J7</f>
        <v>15300</v>
      </c>
      <c r="Q9" s="63">
        <f>'[16]DC e perdas transf+MT '!J7</f>
        <v>14800</v>
      </c>
      <c r="R9" s="63">
        <f>'[17]DC e perdas transf+MT '!J7</f>
        <v>13000</v>
      </c>
      <c r="S9" s="63">
        <f>'[18]DC e perdas transf+MT '!J7</f>
        <v>15000</v>
      </c>
      <c r="T9" s="63">
        <f>'[19]DC e perdas transf+MT '!J7</f>
        <v>14900</v>
      </c>
      <c r="U9" s="63">
        <f>'[20]DC e perdas transf+MT '!J7</f>
        <v>15200</v>
      </c>
      <c r="V9" s="63">
        <f>'[21]DC e perdas transf+MT '!J7</f>
        <v>15300</v>
      </c>
      <c r="W9" s="63">
        <f>'[22]DC e perdas transf+MT '!J7</f>
        <v>14400</v>
      </c>
      <c r="X9" s="63">
        <f>'[23]DC e perdas transf+MT '!J7</f>
        <v>14300</v>
      </c>
      <c r="Y9" s="63">
        <f>'[24]DC e perdas transf+MT '!J7</f>
        <v>14800</v>
      </c>
      <c r="Z9" s="63">
        <f>'[25]DC e perdas transf+MT '!J7</f>
        <v>14400</v>
      </c>
      <c r="AA9" s="65">
        <f>'[26]DC e perdas transf+MT '!J7</f>
        <v>2800</v>
      </c>
      <c r="AB9" s="63">
        <f>'[27]DC e perdas transf+MT '!J7</f>
        <v>15000</v>
      </c>
      <c r="AC9" s="63">
        <f>'[28]DC e perdas transf+MT '!J7</f>
        <v>14800</v>
      </c>
      <c r="AD9" s="63">
        <f>'[29]DC e perdas transf+MT '!J7</f>
        <v>15100</v>
      </c>
      <c r="AE9" s="63">
        <f>'[30]DC e perdas transf+MT '!J7</f>
        <v>14900</v>
      </c>
      <c r="AF9" s="63">
        <f>'[31]DC e perdas transf+MT '!J7</f>
        <v>15500</v>
      </c>
      <c r="AG9" s="63"/>
      <c r="AH9" s="63"/>
      <c r="AI9" s="63"/>
      <c r="AJ9" s="63"/>
      <c r="AK9" s="63"/>
      <c r="AL9" s="63"/>
      <c r="AM9" s="63">
        <f t="shared" si="2"/>
        <v>15500</v>
      </c>
      <c r="AN9" s="63">
        <f t="shared" si="1"/>
        <v>2800</v>
      </c>
      <c r="AP9" s="63">
        <f t="shared" si="3"/>
        <v>15500</v>
      </c>
      <c r="AQ9" s="63">
        <f t="shared" si="4"/>
        <v>15300</v>
      </c>
      <c r="AR9" s="63">
        <f t="shared" si="5"/>
        <v>15300</v>
      </c>
    </row>
    <row r="10" spans="1:44" ht="12" customHeight="1">
      <c r="A10" s="62" t="s">
        <v>12</v>
      </c>
      <c r="B10" s="63">
        <f>'[1]DC e perdas transf+MT '!J8</f>
        <v>15100</v>
      </c>
      <c r="C10" s="63">
        <f>'[2]DC e perdas transf+MT '!J8</f>
        <v>14800</v>
      </c>
      <c r="D10" s="63">
        <f>'[3]DC e perdas transf+MT '!J8</f>
        <v>15100</v>
      </c>
      <c r="E10" s="63">
        <f>'[4]DC e perdas transf+MT '!J8</f>
        <v>15300</v>
      </c>
      <c r="F10" s="63">
        <f>'[5]DC e perdas transf+MT '!J8</f>
        <v>14500</v>
      </c>
      <c r="G10" s="63">
        <f>'[6]DC e perdas transf+MT '!J8</f>
        <v>14000</v>
      </c>
      <c r="H10" s="63">
        <f>'[7]DC e perdas transf+MT '!J8</f>
        <v>14300</v>
      </c>
      <c r="I10" s="64">
        <f>'[8]DC e perdas transf+MT '!J8</f>
        <v>13900</v>
      </c>
      <c r="J10" s="63">
        <f>'[9]DC e perdas transf+MT '!J8</f>
        <v>13900</v>
      </c>
      <c r="K10" s="63">
        <f>'[10]DC e perdas transf+MT '!J8</f>
        <v>14200</v>
      </c>
      <c r="L10" s="63">
        <f>'[11]DC e perdas transf+MT '!J8</f>
        <v>14200</v>
      </c>
      <c r="M10" s="63">
        <f>'[12]DC e perdas transf+MT '!J8</f>
        <v>14300</v>
      </c>
      <c r="N10" s="63">
        <f>'[13]DC e perdas transf+MT '!J8</f>
        <v>14800</v>
      </c>
      <c r="O10" s="63">
        <f>'[14]DC e perdas transf+MT '!J8</f>
        <v>14800</v>
      </c>
      <c r="P10" s="63">
        <f>'[15]DC e perdas transf+MT '!J8</f>
        <v>15000</v>
      </c>
      <c r="Q10" s="63">
        <f>'[16]DC e perdas transf+MT '!J8</f>
        <v>15600</v>
      </c>
      <c r="R10" s="63">
        <f>'[17]DC e perdas transf+MT '!J8</f>
        <v>13100</v>
      </c>
      <c r="S10" s="63">
        <f>'[18]DC e perdas transf+MT '!J8</f>
        <v>14400</v>
      </c>
      <c r="T10" s="63">
        <f>'[19]DC e perdas transf+MT '!J8</f>
        <v>14800</v>
      </c>
      <c r="U10" s="63">
        <f>'[20]DC e perdas transf+MT '!J8</f>
        <v>14700</v>
      </c>
      <c r="V10" s="63">
        <f>'[21]DC e perdas transf+MT '!J8</f>
        <v>15200</v>
      </c>
      <c r="W10" s="63">
        <f>'[22]DC e perdas transf+MT '!J8</f>
        <v>14200</v>
      </c>
      <c r="X10" s="63">
        <f>'[23]DC e perdas transf+MT '!J8</f>
        <v>14200</v>
      </c>
      <c r="Y10" s="63">
        <f>'[24]DC e perdas transf+MT '!J8</f>
        <v>14700</v>
      </c>
      <c r="Z10" s="63">
        <f>'[25]DC e perdas transf+MT '!J8</f>
        <v>14200</v>
      </c>
      <c r="AA10" s="65">
        <f>'[26]DC e perdas transf+MT '!J8</f>
        <v>5500</v>
      </c>
      <c r="AB10" s="63">
        <f>'[27]DC e perdas transf+MT '!J8</f>
        <v>15000</v>
      </c>
      <c r="AC10" s="63">
        <f>'[28]DC e perdas transf+MT '!J8</f>
        <v>14700</v>
      </c>
      <c r="AD10" s="63">
        <f>'[29]DC e perdas transf+MT '!J8</f>
        <v>15000</v>
      </c>
      <c r="AE10" s="63">
        <f>'[30]DC e perdas transf+MT '!J8</f>
        <v>14600</v>
      </c>
      <c r="AF10" s="63">
        <f>'[31]DC e perdas transf+MT '!J8</f>
        <v>15200</v>
      </c>
      <c r="AG10" s="63"/>
      <c r="AH10" s="63"/>
      <c r="AI10" s="63"/>
      <c r="AJ10" s="63"/>
      <c r="AK10" s="63"/>
      <c r="AL10" s="63"/>
      <c r="AM10" s="63">
        <f t="shared" si="2"/>
        <v>15600</v>
      </c>
      <c r="AN10" s="63">
        <f t="shared" si="1"/>
        <v>5500</v>
      </c>
      <c r="AP10" s="63">
        <f t="shared" si="3"/>
        <v>15600</v>
      </c>
      <c r="AQ10" s="63">
        <f t="shared" si="4"/>
        <v>15200</v>
      </c>
      <c r="AR10" s="63">
        <f t="shared" si="5"/>
        <v>15000</v>
      </c>
    </row>
    <row r="11" spans="1:44" ht="12" customHeight="1">
      <c r="A11" s="62" t="s">
        <v>13</v>
      </c>
      <c r="B11" s="63">
        <f>'[1]DC e perdas transf+MT '!J9</f>
        <v>15000</v>
      </c>
      <c r="C11" s="63">
        <f>'[2]DC e perdas transf+MT '!J9</f>
        <v>14600</v>
      </c>
      <c r="D11" s="63">
        <f>'[3]DC e perdas transf+MT '!J9</f>
        <v>15000</v>
      </c>
      <c r="E11" s="63">
        <f>'[4]DC e perdas transf+MT '!J9</f>
        <v>15200</v>
      </c>
      <c r="F11" s="65">
        <f>'[5]DC e perdas transf+MT '!J9</f>
        <v>0</v>
      </c>
      <c r="G11" s="63">
        <f>'[6]DC e perdas transf+MT '!J9</f>
        <v>13600</v>
      </c>
      <c r="H11" s="63">
        <f>'[7]DC e perdas transf+MT '!J9</f>
        <v>14200</v>
      </c>
      <c r="I11" s="64">
        <f>'[8]DC e perdas transf+MT '!J9</f>
        <v>14200</v>
      </c>
      <c r="J11" s="63">
        <f>'[9]DC e perdas transf+MT '!J9</f>
        <v>14200</v>
      </c>
      <c r="K11" s="63">
        <f>'[10]DC e perdas transf+MT '!J9</f>
        <v>14200</v>
      </c>
      <c r="L11" s="63">
        <f>'[11]DC e perdas transf+MT '!J9</f>
        <v>14000</v>
      </c>
      <c r="M11" s="63">
        <f>'[12]DC e perdas transf+MT '!J9</f>
        <v>14300</v>
      </c>
      <c r="N11" s="63">
        <f>'[13]DC e perdas transf+MT '!J9</f>
        <v>14700</v>
      </c>
      <c r="O11" s="63">
        <f>'[14]DC e perdas transf+MT '!J9</f>
        <v>14800</v>
      </c>
      <c r="P11" s="63">
        <f>'[15]DC e perdas transf+MT '!J9</f>
        <v>15800</v>
      </c>
      <c r="Q11" s="63">
        <f>'[16]DC e perdas transf+MT '!J9</f>
        <v>14300</v>
      </c>
      <c r="R11" s="63">
        <f>'[17]DC e perdas transf+MT '!J9</f>
        <v>11800</v>
      </c>
      <c r="S11" s="63">
        <f>'[18]DC e perdas transf+MT '!J9</f>
        <v>14200</v>
      </c>
      <c r="T11" s="63">
        <f>'[19]DC e perdas transf+MT '!J9</f>
        <v>14800</v>
      </c>
      <c r="U11" s="63">
        <f>'[20]DC e perdas transf+MT '!J9</f>
        <v>14600</v>
      </c>
      <c r="V11" s="63">
        <f>'[21]DC e perdas transf+MT '!J9</f>
        <v>14900</v>
      </c>
      <c r="W11" s="63">
        <f>'[22]DC e perdas transf+MT '!J9</f>
        <v>14000</v>
      </c>
      <c r="X11" s="63">
        <f>'[23]DC e perdas transf+MT '!J9</f>
        <v>14200</v>
      </c>
      <c r="Y11" s="63">
        <f>'[24]DC e perdas transf+MT '!J9</f>
        <v>14700</v>
      </c>
      <c r="Z11" s="63">
        <f>'[25]DC e perdas transf+MT '!J9</f>
        <v>14200</v>
      </c>
      <c r="AA11" s="65">
        <f>'[26]DC e perdas transf+MT '!J9</f>
        <v>11800</v>
      </c>
      <c r="AB11" s="63">
        <f>'[27]DC e perdas transf+MT '!J9</f>
        <v>14800</v>
      </c>
      <c r="AC11" s="63">
        <f>'[28]DC e perdas transf+MT '!J9</f>
        <v>14700</v>
      </c>
      <c r="AD11" s="63">
        <f>'[29]DC e perdas transf+MT '!J9</f>
        <v>15000</v>
      </c>
      <c r="AE11" s="63">
        <f>'[30]DC e perdas transf+MT '!J9</f>
        <v>14500</v>
      </c>
      <c r="AF11" s="63">
        <f>'[31]DC e perdas transf+MT '!J9</f>
        <v>14900</v>
      </c>
      <c r="AG11" s="63"/>
      <c r="AH11" s="63"/>
      <c r="AI11" s="63"/>
      <c r="AJ11" s="63"/>
      <c r="AK11" s="63"/>
      <c r="AL11" s="63"/>
      <c r="AM11" s="63">
        <f t="shared" si="2"/>
        <v>15800</v>
      </c>
      <c r="AN11" s="63">
        <f t="shared" si="1"/>
        <v>0</v>
      </c>
      <c r="AP11" s="63">
        <f t="shared" si="3"/>
        <v>15200</v>
      </c>
      <c r="AQ11" s="63">
        <f t="shared" si="4"/>
        <v>14900</v>
      </c>
      <c r="AR11" s="63">
        <f t="shared" si="5"/>
        <v>15800</v>
      </c>
    </row>
    <row r="12" spans="1:44" ht="12" customHeight="1">
      <c r="A12" s="62" t="s">
        <v>14</v>
      </c>
      <c r="B12" s="63">
        <f>'[1]DC e perdas transf+MT '!J10</f>
        <v>14900</v>
      </c>
      <c r="C12" s="63">
        <f>'[2]DC e perdas transf+MT '!J10</f>
        <v>15100</v>
      </c>
      <c r="D12" s="63">
        <f>'[3]DC e perdas transf+MT '!J10</f>
        <v>15200</v>
      </c>
      <c r="E12" s="63">
        <f>'[4]DC e perdas transf+MT '!J10</f>
        <v>15600</v>
      </c>
      <c r="F12" s="65">
        <f>'[5]DC e perdas transf+MT '!J10</f>
        <v>1100</v>
      </c>
      <c r="G12" s="63">
        <f>'[6]DC e perdas transf+MT '!J10</f>
        <v>14200</v>
      </c>
      <c r="H12" s="63">
        <f>'[7]DC e perdas transf+MT '!J10</f>
        <v>14200</v>
      </c>
      <c r="I12" s="64">
        <f>'[8]DC e perdas transf+MT '!J10</f>
        <v>14200</v>
      </c>
      <c r="J12" s="63">
        <f>'[9]DC e perdas transf+MT '!J10</f>
        <v>14200</v>
      </c>
      <c r="K12" s="63">
        <f>'[10]DC e perdas transf+MT '!J10</f>
        <v>14300</v>
      </c>
      <c r="L12" s="63">
        <f>'[11]DC e perdas transf+MT '!J10</f>
        <v>13700</v>
      </c>
      <c r="M12" s="63">
        <f>'[12]DC e perdas transf+MT '!J10</f>
        <v>14500</v>
      </c>
      <c r="N12" s="63">
        <f>'[13]DC e perdas transf+MT '!J10</f>
        <v>15200</v>
      </c>
      <c r="O12" s="63">
        <f>'[14]DC e perdas transf+MT '!J10</f>
        <v>14800</v>
      </c>
      <c r="P12" s="65">
        <f>'[15]DC e perdas transf+MT '!J10</f>
        <v>11400</v>
      </c>
      <c r="Q12" s="63">
        <f>'[16]DC e perdas transf+MT '!J10</f>
        <v>14800</v>
      </c>
      <c r="R12" s="63">
        <f>'[17]DC e perdas transf+MT '!J10</f>
        <v>10200</v>
      </c>
      <c r="S12" s="63">
        <f>'[18]DC e perdas transf+MT '!J10</f>
        <v>14600</v>
      </c>
      <c r="T12" s="63">
        <f>'[19]DC e perdas transf+MT '!J10</f>
        <v>14700</v>
      </c>
      <c r="U12" s="63">
        <f>'[20]DC e perdas transf+MT '!J10</f>
        <v>14700</v>
      </c>
      <c r="V12" s="63">
        <f>'[21]DC e perdas transf+MT '!J10</f>
        <v>14500</v>
      </c>
      <c r="W12" s="63">
        <f>'[22]DC e perdas transf+MT '!J10</f>
        <v>13800</v>
      </c>
      <c r="X12" s="63">
        <f>'[23]DC e perdas transf+MT '!J10</f>
        <v>14400</v>
      </c>
      <c r="Y12" s="63">
        <f>'[24]DC e perdas transf+MT '!J10</f>
        <v>15100</v>
      </c>
      <c r="Z12" s="63">
        <f>'[25]DC e perdas transf+MT '!J10</f>
        <v>14400</v>
      </c>
      <c r="AA12" s="63">
        <f>'[26]DC e perdas transf+MT '!J10</f>
        <v>14100</v>
      </c>
      <c r="AB12" s="63">
        <f>'[27]DC e perdas transf+MT '!J10</f>
        <v>15000</v>
      </c>
      <c r="AC12" s="63">
        <f>'[28]DC e perdas transf+MT '!J10</f>
        <v>14700</v>
      </c>
      <c r="AD12" s="63">
        <f>'[29]DC e perdas transf+MT '!J10</f>
        <v>14800</v>
      </c>
      <c r="AE12" s="63">
        <f>'[30]DC e perdas transf+MT '!J10</f>
        <v>14900</v>
      </c>
      <c r="AF12" s="63">
        <f>'[31]DC e perdas transf+MT '!J10</f>
        <v>15300</v>
      </c>
      <c r="AG12" s="63"/>
      <c r="AH12" s="63"/>
      <c r="AI12" s="63"/>
      <c r="AJ12" s="63"/>
      <c r="AK12" s="63"/>
      <c r="AL12" s="63"/>
      <c r="AM12" s="63">
        <f t="shared" si="2"/>
        <v>15600</v>
      </c>
      <c r="AN12" s="63">
        <f t="shared" si="1"/>
        <v>1100</v>
      </c>
      <c r="AP12" s="63">
        <f t="shared" si="3"/>
        <v>15600</v>
      </c>
      <c r="AQ12" s="63">
        <f t="shared" si="4"/>
        <v>14800</v>
      </c>
      <c r="AR12" s="63">
        <f t="shared" si="5"/>
        <v>14800</v>
      </c>
    </row>
    <row r="13" spans="1:44" ht="12" customHeight="1">
      <c r="A13" s="62" t="s">
        <v>15</v>
      </c>
      <c r="B13" s="63">
        <f>'[1]DC e perdas transf+MT '!J11</f>
        <v>14500</v>
      </c>
      <c r="C13" s="63">
        <f>'[2]DC e perdas transf+MT '!J11</f>
        <v>15500</v>
      </c>
      <c r="D13" s="63">
        <f>'[3]DC e perdas transf+MT '!J11</f>
        <v>15800</v>
      </c>
      <c r="E13" s="63">
        <f>'[4]DC e perdas transf+MT '!J11</f>
        <v>16200</v>
      </c>
      <c r="F13" s="65">
        <f>'[5]DC e perdas transf+MT '!J11</f>
        <v>2200</v>
      </c>
      <c r="G13" s="63">
        <f>'[6]DC e perdas transf+MT '!J11</f>
        <v>14700</v>
      </c>
      <c r="H13" s="63">
        <f>'[7]DC e perdas transf+MT '!J11</f>
        <v>14200</v>
      </c>
      <c r="I13" s="64">
        <f>'[8]DC e perdas transf+MT '!J11</f>
        <v>15000</v>
      </c>
      <c r="J13" s="63">
        <f>'[9]DC e perdas transf+MT '!J11</f>
        <v>15000</v>
      </c>
      <c r="K13" s="63">
        <f>'[10]DC e perdas transf+MT '!J11</f>
        <v>14900</v>
      </c>
      <c r="L13" s="63">
        <f>'[11]DC e perdas transf+MT '!J11</f>
        <v>15200</v>
      </c>
      <c r="M13" s="63">
        <f>'[12]DC e perdas transf+MT '!J11</f>
        <v>15100</v>
      </c>
      <c r="N13" s="63">
        <f>'[13]DC e perdas transf+MT '!J11</f>
        <v>15200</v>
      </c>
      <c r="O13" s="63"/>
      <c r="P13" s="65">
        <f>'[15]DC e perdas transf+MT '!J11</f>
        <v>11100</v>
      </c>
      <c r="Q13" s="63">
        <f>'[16]DC e perdas transf+MT '!J11</f>
        <v>15400</v>
      </c>
      <c r="R13" s="63">
        <f>'[17]DC e perdas transf+MT '!J11</f>
        <v>16200</v>
      </c>
      <c r="S13" s="63">
        <f>'[18]DC e perdas transf+MT '!J11</f>
        <v>14800</v>
      </c>
      <c r="T13" s="63">
        <f>'[19]DC e perdas transf+MT '!J11</f>
        <v>15500</v>
      </c>
      <c r="U13" s="63">
        <f>'[20]DC e perdas transf+MT '!J11</f>
        <v>15800</v>
      </c>
      <c r="V13" s="63">
        <f>'[21]DC e perdas transf+MT '!J11</f>
        <v>11900</v>
      </c>
      <c r="W13" s="63">
        <f>'[22]DC e perdas transf+MT '!J11</f>
        <v>13700</v>
      </c>
      <c r="X13" s="63">
        <f>'[23]DC e perdas transf+MT '!J11</f>
        <v>15000</v>
      </c>
      <c r="Y13" s="63">
        <f>'[24]DC e perdas transf+MT '!J11</f>
        <v>15100</v>
      </c>
      <c r="Z13" s="63">
        <f>'[25]DC e perdas transf+MT '!J11</f>
        <v>15300</v>
      </c>
      <c r="AA13" s="63">
        <f>'[26]DC e perdas transf+MT '!J11</f>
        <v>14200</v>
      </c>
      <c r="AB13" s="63">
        <f>'[27]DC e perdas transf+MT '!J11</f>
        <v>16100</v>
      </c>
      <c r="AC13" s="63">
        <f>'[28]DC e perdas transf+MT '!J11</f>
        <v>14500</v>
      </c>
      <c r="AD13" s="63">
        <f>'[29]DC e perdas transf+MT '!J11</f>
        <v>14400</v>
      </c>
      <c r="AE13" s="63">
        <f>'[30]DC e perdas transf+MT '!J11</f>
        <v>16400</v>
      </c>
      <c r="AF13" s="63">
        <f>'[31]DC e perdas transf+MT '!J11</f>
        <v>16100</v>
      </c>
      <c r="AG13" s="63"/>
      <c r="AH13" s="63"/>
      <c r="AI13" s="63"/>
      <c r="AJ13" s="63"/>
      <c r="AK13" s="63"/>
      <c r="AL13" s="63"/>
      <c r="AM13" s="63">
        <f t="shared" si="2"/>
        <v>16400</v>
      </c>
      <c r="AN13" s="63">
        <f t="shared" si="1"/>
        <v>2200</v>
      </c>
      <c r="AP13" s="63">
        <f t="shared" si="3"/>
        <v>16400</v>
      </c>
      <c r="AQ13" s="63">
        <f t="shared" si="4"/>
        <v>14500</v>
      </c>
      <c r="AR13" s="63">
        <f t="shared" si="5"/>
        <v>14400</v>
      </c>
    </row>
    <row r="14" spans="1:44" ht="12" customHeight="1">
      <c r="A14" s="66" t="s">
        <v>16</v>
      </c>
      <c r="B14" s="63">
        <f>'[1]DC e perdas transf+MT '!J12</f>
        <v>15100</v>
      </c>
      <c r="C14" s="63">
        <f>'[2]DC e perdas transf+MT '!J12</f>
        <v>18900</v>
      </c>
      <c r="D14" s="63">
        <f>'[3]DC e perdas transf+MT '!J12</f>
        <v>18500</v>
      </c>
      <c r="E14" s="63">
        <f>'[4]DC e perdas transf+MT '!J12</f>
        <v>16200</v>
      </c>
      <c r="F14" s="65">
        <f>'[5]DC e perdas transf+MT '!J12</f>
        <v>2100</v>
      </c>
      <c r="G14" s="63">
        <f>'[6]DC e perdas transf+MT '!J12</f>
        <v>19100</v>
      </c>
      <c r="H14" s="63">
        <f>'[7]DC e perdas transf+MT '!J12</f>
        <v>16200</v>
      </c>
      <c r="I14" s="64">
        <f>'[8]DC e perdas transf+MT '!J12</f>
        <v>18200</v>
      </c>
      <c r="J14" s="63">
        <f>'[9]DC e perdas transf+MT '!J12</f>
        <v>18200</v>
      </c>
      <c r="K14" s="63">
        <f>'[10]DC e perdas transf+MT '!J12</f>
        <v>18500</v>
      </c>
      <c r="L14" s="63">
        <f>'[11]DC e perdas transf+MT '!J12</f>
        <v>18800</v>
      </c>
      <c r="M14" s="63">
        <f>'[12]DC e perdas transf+MT '!J12</f>
        <v>18200</v>
      </c>
      <c r="N14" s="63">
        <f>'[13]DC e perdas transf+MT '!J12</f>
        <v>17600</v>
      </c>
      <c r="O14" s="63">
        <f>'[14]DC e perdas transf+MT '!J12</f>
        <v>16200</v>
      </c>
      <c r="P14" s="65">
        <f>'[15]DC e perdas transf+MT '!J12</f>
        <v>10800</v>
      </c>
      <c r="Q14" s="63">
        <f>'[16]DC e perdas transf+MT '!J12</f>
        <v>18000</v>
      </c>
      <c r="R14" s="63">
        <f>'[17]DC e perdas transf+MT '!J12</f>
        <v>14200</v>
      </c>
      <c r="S14" s="63">
        <f>'[18]DC e perdas transf+MT '!J12</f>
        <v>17400</v>
      </c>
      <c r="T14" s="63">
        <f>'[19]DC e perdas transf+MT '!J12</f>
        <v>15600</v>
      </c>
      <c r="U14" s="63">
        <f>'[20]DC e perdas transf+MT '!J12</f>
        <v>18400</v>
      </c>
      <c r="V14" s="63">
        <f>'[21]DC e perdas transf+MT '!J12</f>
        <v>11000</v>
      </c>
      <c r="W14" s="63">
        <f>'[22]DC e perdas transf+MT '!J12</f>
        <v>14600</v>
      </c>
      <c r="X14" s="63">
        <f>'[23]DC e perdas transf+MT '!J12</f>
        <v>17800</v>
      </c>
      <c r="Y14" s="63">
        <f>'[24]DC e perdas transf+MT '!J12</f>
        <v>17900</v>
      </c>
      <c r="Z14" s="63">
        <f>'[25]DC e perdas transf+MT '!J12</f>
        <v>18000</v>
      </c>
      <c r="AA14" s="63">
        <f>'[26]DC e perdas transf+MT '!J12</f>
        <v>17700</v>
      </c>
      <c r="AB14" s="63">
        <f>'[27]DC e perdas transf+MT '!J12</f>
        <v>18500</v>
      </c>
      <c r="AC14" s="63">
        <f>'[28]DC e perdas transf+MT '!J12</f>
        <v>15800</v>
      </c>
      <c r="AD14" s="63">
        <f>'[29]DC e perdas transf+MT '!J12</f>
        <v>15000</v>
      </c>
      <c r="AE14" s="63">
        <f>'[30]DC e perdas transf+MT '!J12</f>
        <v>18900</v>
      </c>
      <c r="AF14" s="63">
        <f>'[31]DC e perdas transf+MT '!J12</f>
        <v>19300</v>
      </c>
      <c r="AG14" s="63"/>
      <c r="AH14" s="63"/>
      <c r="AI14" s="63"/>
      <c r="AJ14" s="63"/>
      <c r="AK14" s="63"/>
      <c r="AL14" s="63"/>
      <c r="AM14" s="63">
        <f t="shared" si="2"/>
        <v>19300</v>
      </c>
      <c r="AN14" s="63">
        <f t="shared" si="1"/>
        <v>2100</v>
      </c>
      <c r="AP14" s="63">
        <f t="shared" si="3"/>
        <v>19300</v>
      </c>
      <c r="AQ14" s="63">
        <f t="shared" si="4"/>
        <v>16200</v>
      </c>
      <c r="AR14" s="63">
        <f t="shared" si="5"/>
        <v>15000</v>
      </c>
    </row>
    <row r="15" spans="1:44" ht="12" customHeight="1">
      <c r="A15" s="66" t="s">
        <v>17</v>
      </c>
      <c r="B15" s="63">
        <f>'[1]DC e perdas transf+MT '!J13</f>
        <v>16600</v>
      </c>
      <c r="C15" s="63">
        <f>'[2]DC e perdas transf+MT '!J13</f>
        <v>22900</v>
      </c>
      <c r="D15" s="63">
        <f>'[3]DC e perdas transf+MT '!J13</f>
        <v>21700</v>
      </c>
      <c r="E15" s="63">
        <f>'[4]DC e perdas transf+MT '!J13</f>
        <v>19000</v>
      </c>
      <c r="F15" s="63">
        <f>'[5]DC e perdas transf+MT '!J13</f>
        <v>15600</v>
      </c>
      <c r="G15" s="63">
        <f>'[6]DC e perdas transf+MT '!J13</f>
        <v>19000</v>
      </c>
      <c r="H15" s="63">
        <f>'[7]DC e perdas transf+MT '!J13</f>
        <v>18400</v>
      </c>
      <c r="I15" s="64">
        <f>'[8]DC e perdas transf+MT '!J13</f>
        <v>21800</v>
      </c>
      <c r="J15" s="63">
        <f>'[9]DC e perdas transf+MT '!J13</f>
        <v>21800</v>
      </c>
      <c r="K15" s="63">
        <f>'[10]DC e perdas transf+MT '!J13</f>
        <v>21700</v>
      </c>
      <c r="L15" s="63">
        <f>'[11]DC e perdas transf+MT '!J13</f>
        <v>21000</v>
      </c>
      <c r="M15" s="63">
        <f>'[12]DC e perdas transf+MT '!J13</f>
        <v>22000</v>
      </c>
      <c r="N15" s="63">
        <f>'[13]DC e perdas transf+MT '!J13</f>
        <v>22600</v>
      </c>
      <c r="O15" s="63">
        <f>'[14]DC e perdas transf+MT '!J13</f>
        <v>17700</v>
      </c>
      <c r="P15" s="65">
        <f>'[15]DC e perdas transf+MT '!J13</f>
        <v>9500</v>
      </c>
      <c r="Q15" s="63">
        <f>'[16]DC e perdas transf+MT '!J13</f>
        <v>13600</v>
      </c>
      <c r="R15" s="63">
        <f>'[17]DC e perdas transf+MT '!J13</f>
        <v>19700</v>
      </c>
      <c r="S15" s="63">
        <f>'[18]DC e perdas transf+MT '!J13</f>
        <v>22000</v>
      </c>
      <c r="T15" s="63">
        <f>'[19]DC e perdas transf+MT '!J13</f>
        <v>22100</v>
      </c>
      <c r="U15" s="63">
        <f>'[20]DC e perdas transf+MT '!J13</f>
        <v>22200</v>
      </c>
      <c r="V15" s="63">
        <f>'[21]DC e perdas transf+MT '!J13</f>
        <v>12400</v>
      </c>
      <c r="W15" s="63">
        <f>'[22]DC e perdas transf+MT '!J13</f>
        <v>15800</v>
      </c>
      <c r="X15" s="63">
        <f>'[23]DC e perdas transf+MT '!J13</f>
        <v>22600</v>
      </c>
      <c r="Y15" s="63">
        <f>'[24]DC e perdas transf+MT '!J13</f>
        <v>22900</v>
      </c>
      <c r="Z15" s="63">
        <f>'[25]DC e perdas transf+MT '!J13</f>
        <v>20050</v>
      </c>
      <c r="AA15" s="63">
        <f>'[26]DC e perdas transf+MT '!J13</f>
        <v>23000</v>
      </c>
      <c r="AB15" s="63">
        <f>'[27]DC e perdas transf+MT '!J13</f>
        <v>22100</v>
      </c>
      <c r="AC15" s="63">
        <f>'[28]DC e perdas transf+MT '!J13</f>
        <v>17700</v>
      </c>
      <c r="AD15" s="63">
        <f>'[29]DC e perdas transf+MT '!J13</f>
        <v>16400</v>
      </c>
      <c r="AE15" s="63">
        <f>'[30]DC e perdas transf+MT '!J13</f>
        <v>21500</v>
      </c>
      <c r="AF15" s="63">
        <f>'[31]DC e perdas transf+MT '!J13</f>
        <v>23500</v>
      </c>
      <c r="AG15" s="63"/>
      <c r="AH15" s="63"/>
      <c r="AI15" s="63"/>
      <c r="AJ15" s="63"/>
      <c r="AK15" s="63"/>
      <c r="AL15" s="63"/>
      <c r="AM15" s="63">
        <f t="shared" si="2"/>
        <v>23500</v>
      </c>
      <c r="AN15" s="63">
        <f t="shared" si="1"/>
        <v>9500</v>
      </c>
      <c r="AP15" s="63">
        <f t="shared" si="3"/>
        <v>23500</v>
      </c>
      <c r="AQ15" s="63">
        <f t="shared" si="4"/>
        <v>18400</v>
      </c>
      <c r="AR15" s="63">
        <f t="shared" si="5"/>
        <v>16400</v>
      </c>
    </row>
    <row r="16" spans="1:44" ht="12" customHeight="1">
      <c r="A16" s="67">
        <v>0.41666666666666669</v>
      </c>
      <c r="B16" s="63">
        <f>'[1]DC e perdas transf+MT '!J14</f>
        <v>17000</v>
      </c>
      <c r="C16" s="63">
        <f>'[2]DC e perdas transf+MT '!J14</f>
        <v>23700</v>
      </c>
      <c r="D16" s="63">
        <f>'[3]DC e perdas transf+MT '!J14</f>
        <v>23300</v>
      </c>
      <c r="E16" s="63">
        <f>'[4]DC e perdas transf+MT '!J14</f>
        <v>19700</v>
      </c>
      <c r="F16" s="63">
        <f>'[5]DC e perdas transf+MT '!J14</f>
        <v>18900</v>
      </c>
      <c r="G16" s="63">
        <f>'[6]DC e perdas transf+MT '!J14</f>
        <v>20200</v>
      </c>
      <c r="H16" s="63">
        <f>'[7]DC e perdas transf+MT '!J14</f>
        <v>18400</v>
      </c>
      <c r="I16" s="64">
        <f>'[8]DC e perdas transf+MT '!J14</f>
        <v>23200</v>
      </c>
      <c r="J16" s="63">
        <f>'[9]DC e perdas transf+MT '!J14</f>
        <v>23200</v>
      </c>
      <c r="K16" s="63">
        <f>'[10]DC e perdas transf+MT '!J14</f>
        <v>23400</v>
      </c>
      <c r="L16" s="63">
        <f>'[11]DC e perdas transf+MT '!J14</f>
        <v>21600</v>
      </c>
      <c r="M16" s="63">
        <f>'[12]DC e perdas transf+MT '!J14</f>
        <v>23100</v>
      </c>
      <c r="N16" s="63">
        <f>'[13]DC e perdas transf+MT '!J14</f>
        <v>22600</v>
      </c>
      <c r="O16" s="63">
        <f>'[14]DC e perdas transf+MT '!J14</f>
        <v>17900</v>
      </c>
      <c r="P16" s="65">
        <f>'[15]DC e perdas transf+MT '!J14</f>
        <v>10100</v>
      </c>
      <c r="Q16" s="65">
        <f>'[16]DC e perdas transf+MT '!J14</f>
        <v>5700</v>
      </c>
      <c r="R16" s="63">
        <f>'[17]DC e perdas transf+MT '!J14</f>
        <v>22200</v>
      </c>
      <c r="S16" s="63">
        <f>'[18]DC e perdas transf+MT '!J14</f>
        <v>22500</v>
      </c>
      <c r="T16" s="63">
        <f>'[19]DC e perdas transf+MT '!J14</f>
        <v>23100</v>
      </c>
      <c r="U16" s="63">
        <f>'[20]DC e perdas transf+MT '!J14</f>
        <v>22900</v>
      </c>
      <c r="V16" s="63">
        <f>'[21]DC e perdas transf+MT '!J14</f>
        <v>13600</v>
      </c>
      <c r="W16" s="63">
        <f>'[22]DC e perdas transf+MT '!J14</f>
        <v>16400</v>
      </c>
      <c r="X16" s="63">
        <f>'[23]DC e perdas transf+MT '!J14</f>
        <v>22200</v>
      </c>
      <c r="Y16" s="63">
        <f>'[24]DC e perdas transf+MT '!J14</f>
        <v>22700</v>
      </c>
      <c r="Z16" s="63">
        <f>'[25]DC e perdas transf+MT '!J14</f>
        <v>21100</v>
      </c>
      <c r="AA16" s="63">
        <f>'[26]DC e perdas transf+MT '!J14</f>
        <v>22400</v>
      </c>
      <c r="AB16" s="63">
        <f>'[27]DC e perdas transf+MT '!J14</f>
        <v>21800</v>
      </c>
      <c r="AC16" s="63">
        <f>'[28]DC e perdas transf+MT '!J14</f>
        <v>18000</v>
      </c>
      <c r="AD16" s="63">
        <f>'[29]DC e perdas transf+MT '!J14</f>
        <v>17000</v>
      </c>
      <c r="AE16" s="63">
        <f>'[30]DC e perdas transf+MT '!J14</f>
        <v>23200</v>
      </c>
      <c r="AF16" s="63">
        <f>'[31]DC e perdas transf+MT '!J14</f>
        <v>24000</v>
      </c>
      <c r="AG16" s="63"/>
      <c r="AH16" s="63"/>
      <c r="AI16" s="63"/>
      <c r="AJ16" s="63"/>
      <c r="AK16" s="63"/>
      <c r="AL16" s="63"/>
      <c r="AM16" s="63">
        <f t="shared" si="2"/>
        <v>24000</v>
      </c>
      <c r="AN16" s="63">
        <f t="shared" si="1"/>
        <v>5700</v>
      </c>
      <c r="AP16" s="63">
        <f t="shared" si="3"/>
        <v>24000</v>
      </c>
      <c r="AQ16" s="63">
        <f t="shared" si="4"/>
        <v>18400</v>
      </c>
      <c r="AR16" s="63">
        <f t="shared" si="5"/>
        <v>17000</v>
      </c>
    </row>
    <row r="17" spans="1:44" ht="12" customHeight="1">
      <c r="A17" s="67" t="s">
        <v>18</v>
      </c>
      <c r="B17" s="63">
        <f>'[1]DC e perdas transf+MT '!J15</f>
        <v>17400</v>
      </c>
      <c r="C17" s="63">
        <f>'[2]DC e perdas transf+MT '!J15</f>
        <v>24000</v>
      </c>
      <c r="D17" s="63">
        <f>'[3]DC e perdas transf+MT '!J15</f>
        <v>21800</v>
      </c>
      <c r="E17" s="63">
        <f>'[4]DC e perdas transf+MT '!J15</f>
        <v>19800</v>
      </c>
      <c r="F17" s="63">
        <f>'[5]DC e perdas transf+MT '!J15</f>
        <v>20200</v>
      </c>
      <c r="G17" s="65">
        <f>'[6]DC e perdas transf+MT '!J15</f>
        <v>0</v>
      </c>
      <c r="H17" s="63">
        <f>'[7]DC e perdas transf+MT '!J15</f>
        <v>18500</v>
      </c>
      <c r="I17" s="64">
        <f>'[8]DC e perdas transf+MT '!J15</f>
        <v>23200</v>
      </c>
      <c r="J17" s="63">
        <f>'[9]DC e perdas transf+MT '!J15</f>
        <v>23200</v>
      </c>
      <c r="K17" s="63">
        <f>'[10]DC e perdas transf+MT '!J15</f>
        <v>22300</v>
      </c>
      <c r="L17" s="63">
        <f>'[11]DC e perdas transf+MT '!J15</f>
        <v>22100</v>
      </c>
      <c r="M17" s="63">
        <f>'[12]DC e perdas transf+MT '!J15</f>
        <v>23400</v>
      </c>
      <c r="N17" s="63">
        <f>'[13]DC e perdas transf+MT '!J15</f>
        <v>23000</v>
      </c>
      <c r="O17" s="63">
        <f>'[14]DC e perdas transf+MT '!J15</f>
        <v>18800</v>
      </c>
      <c r="P17" s="65">
        <f>'[15]DC e perdas transf+MT '!J15</f>
        <v>9000</v>
      </c>
      <c r="Q17" s="65">
        <f>'[16]DC e perdas transf+MT '!J15</f>
        <v>6000</v>
      </c>
      <c r="R17" s="63">
        <f>'[17]DC e perdas transf+MT '!J15</f>
        <v>24800</v>
      </c>
      <c r="S17" s="63">
        <f>'[18]DC e perdas transf+MT '!J15</f>
        <v>23200</v>
      </c>
      <c r="T17" s="63">
        <f>'[19]DC e perdas transf+MT '!J15</f>
        <v>23100</v>
      </c>
      <c r="U17" s="63">
        <f>'[20]DC e perdas transf+MT '!J15</f>
        <v>23700</v>
      </c>
      <c r="V17" s="63">
        <f>'[21]DC e perdas transf+MT '!J15</f>
        <v>14400</v>
      </c>
      <c r="W17" s="63">
        <f>'[22]DC e perdas transf+MT '!J15</f>
        <v>16600</v>
      </c>
      <c r="X17" s="63">
        <f>'[23]DC e perdas transf+MT '!J15</f>
        <v>23900</v>
      </c>
      <c r="Y17" s="63">
        <f>'[24]DC e perdas transf+MT '!J15</f>
        <v>18450</v>
      </c>
      <c r="Z17" s="63">
        <f>'[25]DC e perdas transf+MT '!J15</f>
        <v>21100</v>
      </c>
      <c r="AA17" s="63">
        <f>'[26]DC e perdas transf+MT '!J15</f>
        <v>23000</v>
      </c>
      <c r="AB17" s="63">
        <f>'[27]DC e perdas transf+MT '!J15</f>
        <v>22100</v>
      </c>
      <c r="AC17" s="63">
        <f>'[28]DC e perdas transf+MT '!J15</f>
        <v>19200</v>
      </c>
      <c r="AD17" s="63">
        <f>'[29]DC e perdas transf+MT '!J15</f>
        <v>17300</v>
      </c>
      <c r="AE17" s="63">
        <f>'[30]DC e perdas transf+MT '!J15</f>
        <v>23500</v>
      </c>
      <c r="AF17" s="63">
        <f>'[31]DC e perdas transf+MT '!J15</f>
        <v>24000</v>
      </c>
      <c r="AG17" s="63"/>
      <c r="AH17" s="63"/>
      <c r="AI17" s="63"/>
      <c r="AJ17" s="63"/>
      <c r="AK17" s="63"/>
      <c r="AL17" s="63"/>
      <c r="AM17" s="63">
        <f t="shared" si="2"/>
        <v>24800</v>
      </c>
      <c r="AN17" s="63">
        <f t="shared" si="1"/>
        <v>0</v>
      </c>
      <c r="AP17" s="63">
        <f t="shared" si="3"/>
        <v>24800</v>
      </c>
      <c r="AQ17" s="63">
        <f t="shared" si="4"/>
        <v>19200</v>
      </c>
      <c r="AR17" s="63">
        <f t="shared" si="5"/>
        <v>17300</v>
      </c>
    </row>
    <row r="18" spans="1:44" ht="12" customHeight="1">
      <c r="A18" s="67">
        <v>0.5</v>
      </c>
      <c r="B18" s="63">
        <f>'[1]DC e perdas transf+MT '!J16</f>
        <v>19000</v>
      </c>
      <c r="C18" s="63">
        <f>'[2]DC e perdas transf+MT '!J16</f>
        <v>24400</v>
      </c>
      <c r="D18" s="63">
        <f>'[3]DC e perdas transf+MT '!J16</f>
        <v>18600</v>
      </c>
      <c r="E18" s="63">
        <f>'[4]DC e perdas transf+MT '!J16</f>
        <v>20500</v>
      </c>
      <c r="F18" s="63">
        <f>'[5]DC e perdas transf+MT '!J16</f>
        <v>19500</v>
      </c>
      <c r="G18" s="65">
        <f>'[6]DC e perdas transf+MT '!J16</f>
        <v>2800</v>
      </c>
      <c r="H18" s="63">
        <f>'[7]DC e perdas transf+MT '!J16</f>
        <v>19100</v>
      </c>
      <c r="I18" s="64">
        <f>'[8]DC e perdas transf+MT '!J16</f>
        <v>23200</v>
      </c>
      <c r="J18" s="63">
        <f>'[9]DC e perdas transf+MT '!J16</f>
        <v>23200</v>
      </c>
      <c r="K18" s="63">
        <f>'[10]DC e perdas transf+MT '!J16</f>
        <v>22300</v>
      </c>
      <c r="L18" s="63">
        <f>'[11]DC e perdas transf+MT '!J16</f>
        <v>22400</v>
      </c>
      <c r="M18" s="63">
        <f>'[12]DC e perdas transf+MT '!J16</f>
        <v>12700</v>
      </c>
      <c r="N18" s="63">
        <f>'[13]DC e perdas transf+MT '!J16</f>
        <v>22700</v>
      </c>
      <c r="O18" s="63">
        <f>'[14]DC e perdas transf+MT '!J16</f>
        <v>19700</v>
      </c>
      <c r="P18" s="65">
        <f>'[15]DC e perdas transf+MT '!J16</f>
        <v>9600</v>
      </c>
      <c r="Q18" s="65">
        <f>'[16]DC e perdas transf+MT '!J16</f>
        <v>9800</v>
      </c>
      <c r="R18" s="63">
        <f>'[17]DC e perdas transf+MT '!J16</f>
        <v>22500</v>
      </c>
      <c r="S18" s="63">
        <f>'[18]DC e perdas transf+MT '!J16</f>
        <v>23100</v>
      </c>
      <c r="T18" s="63">
        <f>'[19]DC e perdas transf+MT '!J16</f>
        <v>23400</v>
      </c>
      <c r="U18" s="63">
        <f>'[20]DC e perdas transf+MT '!J16</f>
        <v>23700</v>
      </c>
      <c r="V18" s="63">
        <f>'[21]DC e perdas transf+MT '!J16</f>
        <v>16200</v>
      </c>
      <c r="W18" s="63">
        <f>'[22]DC e perdas transf+MT '!J16</f>
        <v>17300</v>
      </c>
      <c r="X18" s="63">
        <f>'[23]DC e perdas transf+MT '!J16</f>
        <v>23300</v>
      </c>
      <c r="Y18" s="63">
        <f>'[24]DC e perdas transf+MT '!J16</f>
        <v>19600</v>
      </c>
      <c r="Z18" s="63">
        <f>'[25]DC e perdas transf+MT '!J16</f>
        <v>21300</v>
      </c>
      <c r="AA18" s="63">
        <f>'[26]DC e perdas transf+MT '!J16</f>
        <v>23300</v>
      </c>
      <c r="AB18" s="63">
        <f>'[27]DC e perdas transf+MT '!J16</f>
        <v>22700</v>
      </c>
      <c r="AC18" s="63">
        <f>'[28]DC e perdas transf+MT '!J16</f>
        <v>19100</v>
      </c>
      <c r="AD18" s="63">
        <f>'[29]DC e perdas transf+MT '!J16</f>
        <v>17900</v>
      </c>
      <c r="AE18" s="63">
        <f>'[30]DC e perdas transf+MT '!J16</f>
        <v>24000</v>
      </c>
      <c r="AF18" s="63">
        <f>'[31]DC e perdas transf+MT '!J16</f>
        <v>23700</v>
      </c>
      <c r="AG18" s="63"/>
      <c r="AH18" s="63"/>
      <c r="AI18" s="63"/>
      <c r="AJ18" s="63"/>
      <c r="AK18" s="63"/>
      <c r="AL18" s="63"/>
      <c r="AM18" s="63">
        <f t="shared" si="2"/>
        <v>24400</v>
      </c>
      <c r="AN18" s="63">
        <f t="shared" si="1"/>
        <v>2800</v>
      </c>
      <c r="AP18" s="63">
        <f t="shared" si="3"/>
        <v>24400</v>
      </c>
      <c r="AQ18" s="63">
        <f t="shared" si="4"/>
        <v>19700</v>
      </c>
      <c r="AR18" s="63">
        <f t="shared" si="5"/>
        <v>17900</v>
      </c>
    </row>
    <row r="19" spans="1:44" ht="12" customHeight="1">
      <c r="A19" s="67" t="s">
        <v>19</v>
      </c>
      <c r="B19" s="63">
        <f>'[1]DC e perdas transf+MT '!J17</f>
        <v>18200</v>
      </c>
      <c r="C19" s="63">
        <f>'[2]DC e perdas transf+MT '!J17</f>
        <v>23700</v>
      </c>
      <c r="D19" s="63">
        <f>'[3]DC e perdas transf+MT '!J17</f>
        <v>19400</v>
      </c>
      <c r="E19" s="63">
        <f>'[4]DC e perdas transf+MT '!J17</f>
        <v>22700</v>
      </c>
      <c r="F19" s="63">
        <f>'[5]DC e perdas transf+MT '!J17</f>
        <v>19400</v>
      </c>
      <c r="G19" s="65">
        <f>'[6]DC e perdas transf+MT '!J17</f>
        <v>13900</v>
      </c>
      <c r="H19" s="63">
        <f>'[7]DC e perdas transf+MT '!J17</f>
        <v>20800</v>
      </c>
      <c r="I19" s="64">
        <f>'[8]DC e perdas transf+MT '!J17</f>
        <v>22200</v>
      </c>
      <c r="J19" s="63">
        <f>'[9]DC e perdas transf+MT '!J17</f>
        <v>22200</v>
      </c>
      <c r="K19" s="63">
        <f>'[10]DC e perdas transf+MT '!J17</f>
        <v>21800</v>
      </c>
      <c r="L19" s="63">
        <f>'[11]DC e perdas transf+MT '!J17</f>
        <v>22300</v>
      </c>
      <c r="M19" s="63">
        <f>'[12]DC e perdas transf+MT '!J17</f>
        <v>13700</v>
      </c>
      <c r="N19" s="63">
        <f>'[13]DC e perdas transf+MT '!J17</f>
        <v>21400</v>
      </c>
      <c r="O19" s="63">
        <f>'[14]DC e perdas transf+MT '!J17</f>
        <v>18300</v>
      </c>
      <c r="P19" s="65">
        <f>'[15]DC e perdas transf+MT '!J17</f>
        <v>11200</v>
      </c>
      <c r="Q19" s="65">
        <f>'[16]DC e perdas transf+MT '!J17</f>
        <v>10000</v>
      </c>
      <c r="R19" s="63">
        <f>'[17]DC e perdas transf+MT '!J17</f>
        <v>19900</v>
      </c>
      <c r="S19" s="63">
        <f>'[18]DC e perdas transf+MT '!J17</f>
        <v>22800</v>
      </c>
      <c r="T19" s="63">
        <f>'[19]DC e perdas transf+MT '!J17</f>
        <v>23000</v>
      </c>
      <c r="U19" s="63">
        <f>'[20]DC e perdas transf+MT '!J17</f>
        <v>23200</v>
      </c>
      <c r="V19" s="63">
        <f>'[21]DC e perdas transf+MT '!J17</f>
        <v>17400</v>
      </c>
      <c r="W19" s="63">
        <f>'[22]DC e perdas transf+MT '!J17</f>
        <v>17900</v>
      </c>
      <c r="X19" s="63">
        <f>'[23]DC e perdas transf+MT '!J17</f>
        <v>23000</v>
      </c>
      <c r="Y19" s="63">
        <f>'[24]DC e perdas transf+MT '!J17</f>
        <v>19650</v>
      </c>
      <c r="Z19" s="63">
        <f>'[25]DC e perdas transf+MT '!J17</f>
        <v>21400</v>
      </c>
      <c r="AA19" s="63">
        <f>'[26]DC e perdas transf+MT '!J17</f>
        <v>22500</v>
      </c>
      <c r="AB19" s="63">
        <f>'[27]DC e perdas transf+MT '!J17</f>
        <v>22500</v>
      </c>
      <c r="AC19" s="63">
        <f>'[28]DC e perdas transf+MT '!J17</f>
        <v>18900</v>
      </c>
      <c r="AD19" s="63">
        <f>'[29]DC e perdas transf+MT '!J17</f>
        <v>19300</v>
      </c>
      <c r="AE19" s="63">
        <f>'[30]DC e perdas transf+MT '!J17</f>
        <v>23100</v>
      </c>
      <c r="AF19" s="63">
        <f>'[31]DC e perdas transf+MT '!J17</f>
        <v>22300</v>
      </c>
      <c r="AG19" s="63"/>
      <c r="AH19" s="63"/>
      <c r="AI19" s="63"/>
      <c r="AJ19" s="63"/>
      <c r="AK19" s="63"/>
      <c r="AL19" s="63"/>
      <c r="AM19" s="63">
        <f t="shared" si="2"/>
        <v>23700</v>
      </c>
      <c r="AN19" s="63">
        <f t="shared" si="1"/>
        <v>10000</v>
      </c>
      <c r="AP19" s="63">
        <f t="shared" si="3"/>
        <v>23700</v>
      </c>
      <c r="AQ19" s="63">
        <f t="shared" si="4"/>
        <v>20800</v>
      </c>
      <c r="AR19" s="63">
        <f t="shared" si="5"/>
        <v>19300</v>
      </c>
    </row>
    <row r="20" spans="1:44" ht="12" customHeight="1">
      <c r="A20" s="67">
        <v>0.58333333333333337</v>
      </c>
      <c r="B20" s="63">
        <f>'[1]DC e perdas transf+MT '!J18</f>
        <v>17900</v>
      </c>
      <c r="C20" s="63">
        <f>'[2]DC e perdas transf+MT '!J18</f>
        <v>23700</v>
      </c>
      <c r="D20" s="63">
        <f>'[3]DC e perdas transf+MT '!J18</f>
        <v>17200</v>
      </c>
      <c r="E20" s="63">
        <f>'[4]DC e perdas transf+MT '!J18</f>
        <v>22200</v>
      </c>
      <c r="F20" s="63">
        <f>'[5]DC e perdas transf+MT '!J18</f>
        <v>19700</v>
      </c>
      <c r="G20" s="65">
        <f>'[6]DC e perdas transf+MT '!J18</f>
        <v>16400</v>
      </c>
      <c r="H20" s="63">
        <f>'[7]DC e perdas transf+MT '!J18</f>
        <v>18500</v>
      </c>
      <c r="I20" s="64">
        <f>'[8]DC e perdas transf+MT '!J18</f>
        <v>22700</v>
      </c>
      <c r="J20" s="63">
        <f>'[9]DC e perdas transf+MT '!J18</f>
        <v>22700</v>
      </c>
      <c r="K20" s="63">
        <f>'[10]DC e perdas transf+MT '!J18</f>
        <v>21600</v>
      </c>
      <c r="L20" s="63">
        <f>'[11]DC e perdas transf+MT '!J18</f>
        <v>20800</v>
      </c>
      <c r="M20" s="63">
        <f>'[12]DC e perdas transf+MT '!J18</f>
        <v>13700</v>
      </c>
      <c r="N20" s="63">
        <f>'[13]DC e perdas transf+MT '!J18</f>
        <v>21500</v>
      </c>
      <c r="O20" s="63">
        <f>'[14]DC e perdas transf+MT '!J18</f>
        <v>17700</v>
      </c>
      <c r="P20" s="65">
        <f>'[15]DC e perdas transf+MT '!J18</f>
        <v>11100</v>
      </c>
      <c r="Q20" s="65">
        <f>'[16]DC e perdas transf+MT '!J18</f>
        <v>12200</v>
      </c>
      <c r="R20" s="63">
        <f>'[17]DC e perdas transf+MT '!J18</f>
        <v>21500</v>
      </c>
      <c r="S20" s="63">
        <f>'[18]DC e perdas transf+MT '!J18</f>
        <v>22200</v>
      </c>
      <c r="T20" s="63">
        <f>'[19]DC e perdas transf+MT '!J18</f>
        <v>22600</v>
      </c>
      <c r="U20" s="63">
        <f>'[20]DC e perdas transf+MT '!J18</f>
        <v>22900</v>
      </c>
      <c r="V20" s="63">
        <f>'[21]DC e perdas transf+MT '!J18</f>
        <v>17600</v>
      </c>
      <c r="W20" s="63">
        <f>'[22]DC e perdas transf+MT '!J18</f>
        <v>17300</v>
      </c>
      <c r="X20" s="63">
        <f>'[23]DC e perdas transf+MT '!J18</f>
        <v>22400</v>
      </c>
      <c r="Y20" s="63">
        <f>'[24]DC e perdas transf+MT '!J18</f>
        <v>16000</v>
      </c>
      <c r="Z20" s="63">
        <f>'[25]DC e perdas transf+MT '!J18</f>
        <v>21700</v>
      </c>
      <c r="AA20" s="63">
        <f>'[26]DC e perdas transf+MT '!J18</f>
        <v>22100</v>
      </c>
      <c r="AB20" s="63">
        <f>'[27]DC e perdas transf+MT '!J18</f>
        <v>22500</v>
      </c>
      <c r="AC20" s="63">
        <f>'[28]DC e perdas transf+MT '!J18</f>
        <v>18700</v>
      </c>
      <c r="AD20" s="63">
        <f>'[29]DC e perdas transf+MT '!J18</f>
        <v>18100</v>
      </c>
      <c r="AE20" s="63">
        <f>'[30]DC e perdas transf+MT '!J18</f>
        <v>23100</v>
      </c>
      <c r="AF20" s="63">
        <f>'[31]DC e perdas transf+MT '!J18</f>
        <v>23100</v>
      </c>
      <c r="AG20" s="63"/>
      <c r="AH20" s="63"/>
      <c r="AI20" s="63"/>
      <c r="AJ20" s="63"/>
      <c r="AK20" s="63"/>
      <c r="AL20" s="63"/>
      <c r="AM20" s="63">
        <f t="shared" si="2"/>
        <v>23700</v>
      </c>
      <c r="AN20" s="63">
        <f t="shared" si="1"/>
        <v>11100</v>
      </c>
      <c r="AP20" s="63">
        <f t="shared" si="3"/>
        <v>23700</v>
      </c>
      <c r="AQ20" s="63">
        <f t="shared" si="4"/>
        <v>18700</v>
      </c>
      <c r="AR20" s="63">
        <f t="shared" si="5"/>
        <v>18100</v>
      </c>
    </row>
    <row r="21" spans="1:44" ht="12" customHeight="1">
      <c r="A21" s="67" t="s">
        <v>20</v>
      </c>
      <c r="B21" s="63">
        <f>'[1]DC e perdas transf+MT '!J19</f>
        <v>17400</v>
      </c>
      <c r="C21" s="63">
        <f>'[2]DC e perdas transf+MT '!J19</f>
        <v>24100</v>
      </c>
      <c r="D21" s="63">
        <f>'[3]DC e perdas transf+MT '!J19</f>
        <v>22700</v>
      </c>
      <c r="E21" s="63">
        <f>'[4]DC e perdas transf+MT '!J19</f>
        <v>22700</v>
      </c>
      <c r="F21" s="63">
        <f>'[5]DC e perdas transf+MT '!J19</f>
        <v>20800</v>
      </c>
      <c r="G21" s="63">
        <f>'[6]DC e perdas transf+MT '!J19</f>
        <v>19600</v>
      </c>
      <c r="H21" s="63">
        <f>'[7]DC e perdas transf+MT '!J19</f>
        <v>18300</v>
      </c>
      <c r="I21" s="64">
        <f>'[8]DC e perdas transf+MT '!J19</f>
        <v>22600</v>
      </c>
      <c r="J21" s="63">
        <f>'[9]DC e perdas transf+MT '!J19</f>
        <v>22600</v>
      </c>
      <c r="K21" s="63">
        <f>'[10]DC e perdas transf+MT '!J19</f>
        <v>22500</v>
      </c>
      <c r="L21" s="63">
        <f>'[11]DC e perdas transf+MT '!J19</f>
        <v>21700</v>
      </c>
      <c r="M21" s="63">
        <f>'[12]DC e perdas transf+MT '!J19</f>
        <v>15700</v>
      </c>
      <c r="N21" s="63">
        <f>'[13]DC e perdas transf+MT '!J19</f>
        <v>21500</v>
      </c>
      <c r="O21" s="63">
        <f>'[14]DC e perdas transf+MT '!J19</f>
        <v>17900</v>
      </c>
      <c r="P21" s="65">
        <f>'[15]DC e perdas transf+MT '!J19</f>
        <v>13000</v>
      </c>
      <c r="Q21" s="65">
        <f>'[16]DC e perdas transf+MT '!J19</f>
        <v>15600</v>
      </c>
      <c r="R21" s="63">
        <f>'[17]DC e perdas transf+MT '!J19</f>
        <v>21800</v>
      </c>
      <c r="S21" s="63">
        <f>'[18]DC e perdas transf+MT '!J19</f>
        <v>22600</v>
      </c>
      <c r="T21" s="63">
        <f>'[19]DC e perdas transf+MT '!J19</f>
        <v>22900</v>
      </c>
      <c r="U21" s="63">
        <f>'[20]DC e perdas transf+MT '!J19</f>
        <v>23400</v>
      </c>
      <c r="V21" s="63">
        <f>'[21]DC e perdas transf+MT '!J19</f>
        <v>17600</v>
      </c>
      <c r="W21" s="63">
        <f>'[22]DC e perdas transf+MT '!J19</f>
        <v>17100</v>
      </c>
      <c r="X21" s="63">
        <f>'[23]DC e perdas transf+MT '!J19</f>
        <v>23000</v>
      </c>
      <c r="Y21" s="63">
        <f>'[24]DC e perdas transf+MT '!J19</f>
        <v>19700</v>
      </c>
      <c r="Z21" s="63">
        <f>'[25]DC e perdas transf+MT '!J19</f>
        <v>22400</v>
      </c>
      <c r="AA21" s="63">
        <f>'[26]DC e perdas transf+MT '!J19</f>
        <v>22400</v>
      </c>
      <c r="AB21" s="63">
        <f>'[27]DC e perdas transf+MT '!J19</f>
        <v>22400</v>
      </c>
      <c r="AC21" s="63">
        <f>'[28]DC e perdas transf+MT '!J19</f>
        <v>18200</v>
      </c>
      <c r="AD21" s="63">
        <f>'[29]DC e perdas transf+MT '!J19</f>
        <v>17600</v>
      </c>
      <c r="AE21" s="63">
        <f>'[30]DC e perdas transf+MT '!J19</f>
        <v>23700</v>
      </c>
      <c r="AF21" s="63">
        <f>'[31]DC e perdas transf+MT '!J19</f>
        <v>23500</v>
      </c>
      <c r="AG21" s="63"/>
      <c r="AH21" s="63"/>
      <c r="AI21" s="63"/>
      <c r="AJ21" s="63"/>
      <c r="AK21" s="63"/>
      <c r="AL21" s="63"/>
      <c r="AM21" s="63">
        <f t="shared" si="2"/>
        <v>24100</v>
      </c>
      <c r="AN21" s="63">
        <f t="shared" si="1"/>
        <v>13000</v>
      </c>
      <c r="AP21" s="63">
        <f t="shared" si="3"/>
        <v>24100</v>
      </c>
      <c r="AQ21" s="63">
        <f t="shared" si="4"/>
        <v>18300</v>
      </c>
      <c r="AR21" s="63">
        <f t="shared" si="5"/>
        <v>17600</v>
      </c>
    </row>
    <row r="22" spans="1:44" ht="12" customHeight="1">
      <c r="A22" s="66" t="s">
        <v>21</v>
      </c>
      <c r="B22" s="63">
        <f>'[1]DC e perdas transf+MT '!J20</f>
        <v>17000</v>
      </c>
      <c r="C22" s="63">
        <f>'[2]DC e perdas transf+MT '!J20</f>
        <v>23400</v>
      </c>
      <c r="D22" s="63">
        <f>'[3]DC e perdas transf+MT '!J20</f>
        <v>21600</v>
      </c>
      <c r="E22" s="63">
        <f>'[4]DC e perdas transf+MT '!J20</f>
        <v>22500</v>
      </c>
      <c r="F22" s="63">
        <f>'[5]DC e perdas transf+MT '!J20</f>
        <v>20700</v>
      </c>
      <c r="G22" s="63">
        <f>'[6]DC e perdas transf+MT '!J20</f>
        <v>21900</v>
      </c>
      <c r="H22" s="63">
        <f>'[7]DC e perdas transf+MT '!J20</f>
        <v>17500</v>
      </c>
      <c r="I22" s="64">
        <f>'[8]DC e perdas transf+MT '!J20</f>
        <v>22100</v>
      </c>
      <c r="J22" s="63">
        <f>'[9]DC e perdas transf+MT '!J20</f>
        <v>22100</v>
      </c>
      <c r="K22" s="63">
        <f>'[10]DC e perdas transf+MT '!J20</f>
        <v>21600</v>
      </c>
      <c r="L22" s="63">
        <f>'[11]DC e perdas transf+MT '!J20</f>
        <v>21500</v>
      </c>
      <c r="M22" s="63">
        <f>'[12]DC e perdas transf+MT '!J20</f>
        <v>16500</v>
      </c>
      <c r="N22" s="63">
        <f>'[13]DC e perdas transf+MT '!J20</f>
        <v>20900</v>
      </c>
      <c r="O22" s="63">
        <f>'[14]DC e perdas transf+MT '!J20</f>
        <v>17500</v>
      </c>
      <c r="P22" s="63">
        <f>'[15]DC e perdas transf+MT '!J20</f>
        <v>14900</v>
      </c>
      <c r="Q22" s="63">
        <f>'[16]DC e perdas transf+MT '!J20</f>
        <v>17900</v>
      </c>
      <c r="R22" s="63">
        <f>'[17]DC e perdas transf+MT '!J20</f>
        <v>21750</v>
      </c>
      <c r="S22" s="63">
        <f>'[18]DC e perdas transf+MT '!J20</f>
        <v>20600</v>
      </c>
      <c r="T22" s="63">
        <f>'[19]DC e perdas transf+MT '!J20</f>
        <v>22900</v>
      </c>
      <c r="U22" s="63">
        <f>'[20]DC e perdas transf+MT '!J20</f>
        <v>22500</v>
      </c>
      <c r="V22" s="63">
        <f>'[21]DC e perdas transf+MT '!J20</f>
        <v>17500</v>
      </c>
      <c r="W22" s="63">
        <f>'[22]DC e perdas transf+MT '!J20</f>
        <v>20800</v>
      </c>
      <c r="X22" s="63">
        <f>'[23]DC e perdas transf+MT '!J20</f>
        <v>22600</v>
      </c>
      <c r="Y22" s="63">
        <f>'[24]DC e perdas transf+MT '!J20</f>
        <v>19800</v>
      </c>
      <c r="Z22" s="63">
        <f>'[25]DC e perdas transf+MT '!J20</f>
        <v>22250</v>
      </c>
      <c r="AA22" s="63">
        <f>'[26]DC e perdas transf+MT '!J20</f>
        <v>22100</v>
      </c>
      <c r="AB22" s="63">
        <f>'[27]DC e perdas transf+MT '!J20</f>
        <v>22300</v>
      </c>
      <c r="AC22" s="63">
        <f>'[28]DC e perdas transf+MT '!J20</f>
        <v>19700</v>
      </c>
      <c r="AD22" s="63">
        <f>'[29]DC e perdas transf+MT '!J20</f>
        <v>17200</v>
      </c>
      <c r="AE22" s="63">
        <f>'[30]DC e perdas transf+MT '!J20</f>
        <v>21800</v>
      </c>
      <c r="AF22" s="63">
        <f>'[31]DC e perdas transf+MT '!J20</f>
        <v>23600</v>
      </c>
      <c r="AG22" s="63"/>
      <c r="AH22" s="63"/>
      <c r="AI22" s="63"/>
      <c r="AJ22" s="63"/>
      <c r="AK22" s="63"/>
      <c r="AL22" s="63"/>
      <c r="AM22" s="63">
        <f t="shared" si="2"/>
        <v>23600</v>
      </c>
      <c r="AN22" s="63">
        <f t="shared" si="1"/>
        <v>14900</v>
      </c>
      <c r="AP22" s="63">
        <f t="shared" si="3"/>
        <v>23600</v>
      </c>
      <c r="AQ22" s="63">
        <f t="shared" si="4"/>
        <v>19700</v>
      </c>
      <c r="AR22" s="63">
        <f t="shared" si="5"/>
        <v>20800</v>
      </c>
    </row>
    <row r="23" spans="1:44" ht="12" customHeight="1">
      <c r="A23" s="66" t="s">
        <v>22</v>
      </c>
      <c r="B23" s="63">
        <f>'[1]DC e perdas transf+MT '!J21</f>
        <v>16900</v>
      </c>
      <c r="C23" s="63">
        <f>'[2]DC e perdas transf+MT '!J21</f>
        <v>22300</v>
      </c>
      <c r="D23" s="63">
        <f>'[3]DC e perdas transf+MT '!J21</f>
        <v>19200</v>
      </c>
      <c r="E23" s="63">
        <f>'[4]DC e perdas transf+MT '!J21</f>
        <v>21200</v>
      </c>
      <c r="F23" s="63">
        <f>'[5]DC e perdas transf+MT '!J21</f>
        <v>18700</v>
      </c>
      <c r="G23" s="63">
        <f>'[6]DC e perdas transf+MT '!J21</f>
        <v>22300</v>
      </c>
      <c r="H23" s="63">
        <f>'[7]DC e perdas transf+MT '!J21</f>
        <v>17500</v>
      </c>
      <c r="I23" s="64">
        <f>'[8]DC e perdas transf+MT '!J21</f>
        <v>21200</v>
      </c>
      <c r="J23" s="63">
        <f>'[9]DC e perdas transf+MT '!J21</f>
        <v>21200</v>
      </c>
      <c r="K23" s="63">
        <f>'[10]DC e perdas transf+MT '!J21</f>
        <v>21200</v>
      </c>
      <c r="L23" s="63">
        <f>'[11]DC e perdas transf+MT '!J21</f>
        <v>20100</v>
      </c>
      <c r="M23" s="63">
        <f>'[12]DC e perdas transf+MT '!J21</f>
        <v>16100</v>
      </c>
      <c r="N23" s="65">
        <f>'[13]DC e perdas transf+MT '!J21</f>
        <v>2900</v>
      </c>
      <c r="O23" s="63">
        <f>'[14]DC e perdas transf+MT '!J21</f>
        <v>17300</v>
      </c>
      <c r="P23" s="63">
        <f>'[15]DC e perdas transf+MT '!J21</f>
        <v>16800</v>
      </c>
      <c r="Q23" s="63">
        <f>'[16]DC e perdas transf+MT '!J21</f>
        <v>18000</v>
      </c>
      <c r="R23" s="63">
        <f>'[17]DC e perdas transf+MT '!J21</f>
        <v>21100</v>
      </c>
      <c r="S23" s="63">
        <f>'[18]DC e perdas transf+MT '!J21</f>
        <v>19600</v>
      </c>
      <c r="T23" s="63">
        <f>'[19]DC e perdas transf+MT '!J21</f>
        <v>21500</v>
      </c>
      <c r="U23" s="63">
        <f>'[20]DC e perdas transf+MT '!J21</f>
        <v>21300</v>
      </c>
      <c r="V23" s="63">
        <f>'[21]DC e perdas transf+MT '!J21</f>
        <v>17000</v>
      </c>
      <c r="W23" s="63">
        <f>'[22]DC e perdas transf+MT '!J21</f>
        <v>16700</v>
      </c>
      <c r="X23" s="63">
        <f>'[23]DC e perdas transf+MT '!J21</f>
        <v>21300</v>
      </c>
      <c r="Y23" s="63">
        <f>'[24]DC e perdas transf+MT '!J21</f>
        <v>20000</v>
      </c>
      <c r="Z23" s="63">
        <f>'[25]DC e perdas transf+MT '!J21</f>
        <v>21300</v>
      </c>
      <c r="AA23" s="63">
        <f>'[26]DC e perdas transf+MT '!J21</f>
        <v>20800</v>
      </c>
      <c r="AB23" s="63">
        <f>'[27]DC e perdas transf+MT '!J21</f>
        <v>21000</v>
      </c>
      <c r="AC23" s="63">
        <f>'[28]DC e perdas transf+MT '!J21</f>
        <v>17900</v>
      </c>
      <c r="AD23" s="63">
        <f>'[29]DC e perdas transf+MT '!J21</f>
        <v>16900</v>
      </c>
      <c r="AE23" s="63">
        <f>'[30]DC e perdas transf+MT '!J21</f>
        <v>23300</v>
      </c>
      <c r="AF23" s="63">
        <f>'[31]DC e perdas transf+MT '!J21</f>
        <v>21900</v>
      </c>
      <c r="AG23" s="63"/>
      <c r="AH23" s="63"/>
      <c r="AI23" s="63"/>
      <c r="AJ23" s="63"/>
      <c r="AK23" s="63"/>
      <c r="AL23" s="63"/>
      <c r="AM23" s="63">
        <f t="shared" si="2"/>
        <v>23300</v>
      </c>
      <c r="AN23" s="63">
        <f t="shared" si="1"/>
        <v>2900</v>
      </c>
      <c r="AP23" s="63">
        <f t="shared" si="3"/>
        <v>23300</v>
      </c>
      <c r="AQ23" s="63">
        <f t="shared" si="4"/>
        <v>17900</v>
      </c>
      <c r="AR23" s="63">
        <f t="shared" si="5"/>
        <v>16900</v>
      </c>
    </row>
    <row r="24" spans="1:44" ht="12" customHeight="1">
      <c r="A24" s="66" t="s">
        <v>23</v>
      </c>
      <c r="B24" s="63">
        <f>'[1]DC e perdas transf+MT '!J22</f>
        <v>16900</v>
      </c>
      <c r="C24" s="63">
        <f>'[2]DC e perdas transf+MT '!J22</f>
        <v>20100</v>
      </c>
      <c r="D24" s="63">
        <f>'[3]DC e perdas transf+MT '!J22</f>
        <v>20200</v>
      </c>
      <c r="E24" s="63">
        <f>'[4]DC e perdas transf+MT '!J22</f>
        <v>20000</v>
      </c>
      <c r="F24" s="63">
        <f>'[5]DC e perdas transf+MT '!J22</f>
        <v>17700</v>
      </c>
      <c r="G24" s="63">
        <f>'[6]DC e perdas transf+MT '!J22</f>
        <v>21100</v>
      </c>
      <c r="H24" s="63">
        <f>'[7]DC e perdas transf+MT '!J22</f>
        <v>17100</v>
      </c>
      <c r="I24" s="64">
        <f>'[8]DC e perdas transf+MT '!J22</f>
        <v>18700</v>
      </c>
      <c r="J24" s="63">
        <f>'[9]DC e perdas transf+MT '!J22</f>
        <v>18700</v>
      </c>
      <c r="K24" s="63">
        <f>'[10]DC e perdas transf+MT '!J22</f>
        <v>19700</v>
      </c>
      <c r="L24" s="63">
        <f>'[11]DC e perdas transf+MT '!J22</f>
        <v>18900</v>
      </c>
      <c r="M24" s="63">
        <f>'[12]DC e perdas transf+MT '!J22</f>
        <v>14900</v>
      </c>
      <c r="N24" s="65">
        <f>'[13]DC e perdas transf+MT '!J22</f>
        <v>0</v>
      </c>
      <c r="O24" s="63">
        <f>'[14]DC e perdas transf+MT '!J22</f>
        <v>17400</v>
      </c>
      <c r="P24" s="63">
        <f>'[15]DC e perdas transf+MT '!J22</f>
        <v>17100</v>
      </c>
      <c r="Q24" s="63">
        <f>'[16]DC e perdas transf+MT '!J22</f>
        <v>19500</v>
      </c>
      <c r="R24" s="63">
        <f>'[17]DC e perdas transf+MT '!J22</f>
        <v>21300</v>
      </c>
      <c r="S24" s="63">
        <f>'[18]DC e perdas transf+MT '!J22</f>
        <v>18700</v>
      </c>
      <c r="T24" s="63">
        <f>'[19]DC e perdas transf+MT '!J22</f>
        <v>19900</v>
      </c>
      <c r="U24" s="63">
        <f>'[20]DC e perdas transf+MT '!J22</f>
        <v>20000</v>
      </c>
      <c r="V24" s="63">
        <f>'[21]DC e perdas transf+MT '!J22</f>
        <v>17000</v>
      </c>
      <c r="W24" s="63">
        <f>'[22]DC e perdas transf+MT '!J22</f>
        <v>16500</v>
      </c>
      <c r="X24" s="63">
        <f>'[23]DC e perdas transf+MT '!J22</f>
        <v>20000</v>
      </c>
      <c r="Y24" s="63">
        <f>'[24]DC e perdas transf+MT '!J22</f>
        <v>19100</v>
      </c>
      <c r="Z24" s="63">
        <f>'[25]DC e perdas transf+MT '!J22</f>
        <v>19900</v>
      </c>
      <c r="AA24" s="63">
        <f>'[26]DC e perdas transf+MT '!J22</f>
        <v>20000</v>
      </c>
      <c r="AB24" s="63">
        <f>'[27]DC e perdas transf+MT '!J22</f>
        <v>19600</v>
      </c>
      <c r="AC24" s="63">
        <f>'[28]DC e perdas transf+MT '!J22</f>
        <v>17900</v>
      </c>
      <c r="AD24" s="63">
        <f>'[29]DC e perdas transf+MT '!J22</f>
        <v>16900</v>
      </c>
      <c r="AE24" s="63">
        <f>'[30]DC e perdas transf+MT '!J22</f>
        <v>20100</v>
      </c>
      <c r="AF24" s="63">
        <f>'[31]DC e perdas transf+MT '!J22</f>
        <v>21400</v>
      </c>
      <c r="AG24" s="63"/>
      <c r="AH24" s="63"/>
      <c r="AI24" s="63"/>
      <c r="AJ24" s="63"/>
      <c r="AK24" s="63"/>
      <c r="AL24" s="63"/>
      <c r="AM24" s="63">
        <f t="shared" si="2"/>
        <v>21400</v>
      </c>
      <c r="AN24" s="63">
        <f t="shared" si="1"/>
        <v>0</v>
      </c>
      <c r="AP24" s="63">
        <f t="shared" si="3"/>
        <v>21400</v>
      </c>
      <c r="AQ24" s="63">
        <f t="shared" si="4"/>
        <v>17900</v>
      </c>
      <c r="AR24" s="63">
        <f t="shared" si="5"/>
        <v>17100</v>
      </c>
    </row>
    <row r="25" spans="1:44" s="68" customFormat="1" ht="12" customHeight="1">
      <c r="A25" s="62" t="s">
        <v>24</v>
      </c>
      <c r="B25" s="63">
        <f>'[1]DC e perdas transf+MT '!J23</f>
        <v>17700</v>
      </c>
      <c r="C25" s="63">
        <f>'[2]DC e perdas transf+MT '!J23</f>
        <v>20100</v>
      </c>
      <c r="D25" s="63">
        <f>'[3]DC e perdas transf+MT '!J23</f>
        <v>19700</v>
      </c>
      <c r="E25" s="63">
        <f>'[4]DC e perdas transf+MT '!J23</f>
        <v>20100</v>
      </c>
      <c r="F25" s="63">
        <f>'[5]DC e perdas transf+MT '!J23</f>
        <v>17400</v>
      </c>
      <c r="G25" s="63">
        <f>'[6]DC e perdas transf+MT '!J23</f>
        <v>22100</v>
      </c>
      <c r="H25" s="63">
        <f>'[7]DC e perdas transf+MT '!J23</f>
        <v>17800</v>
      </c>
      <c r="I25" s="64">
        <f>'[8]DC e perdas transf+MT '!J23</f>
        <v>19900</v>
      </c>
      <c r="J25" s="63">
        <f>'[9]DC e perdas transf+MT '!J23</f>
        <v>19900</v>
      </c>
      <c r="K25" s="63">
        <f>'[10]DC e perdas transf+MT '!J23</f>
        <v>19100</v>
      </c>
      <c r="L25" s="63">
        <f>'[11]DC e perdas transf+MT '!J23</f>
        <v>20000</v>
      </c>
      <c r="M25" s="63">
        <f>'[12]DC e perdas transf+MT '!J23</f>
        <v>20800</v>
      </c>
      <c r="N25" s="65">
        <f>'[13]DC e perdas transf+MT '!J23</f>
        <v>8000</v>
      </c>
      <c r="O25" s="63">
        <f>'[14]DC e perdas transf+MT '!J23</f>
        <v>18900</v>
      </c>
      <c r="P25" s="63">
        <f>'[15]DC e perdas transf+MT '!J23</f>
        <v>18100</v>
      </c>
      <c r="Q25" s="63">
        <f>'[16]DC e perdas transf+MT '!J23</f>
        <v>20300</v>
      </c>
      <c r="R25" s="63">
        <f>'[17]DC e perdas transf+MT '!J23</f>
        <v>22800</v>
      </c>
      <c r="S25" s="63">
        <f>'[18]DC e perdas transf+MT '!J23</f>
        <v>23400</v>
      </c>
      <c r="T25" s="63">
        <f>'[19]DC e perdas transf+MT '!J23</f>
        <v>19800</v>
      </c>
      <c r="U25" s="63">
        <f>'[20]DC e perdas transf+MT '!J23</f>
        <v>21700</v>
      </c>
      <c r="V25" s="63">
        <f>'[21]DC e perdas transf+MT '!J23</f>
        <v>18800</v>
      </c>
      <c r="W25" s="63">
        <f>'[22]DC e perdas transf+MT '!J23</f>
        <v>17700</v>
      </c>
      <c r="X25" s="63">
        <f>'[23]DC e perdas transf+MT '!J23</f>
        <v>20600</v>
      </c>
      <c r="Y25" s="63">
        <f>'[24]DC e perdas transf+MT '!J23</f>
        <v>19600</v>
      </c>
      <c r="Z25" s="63">
        <f>'[25]DC e perdas transf+MT '!J23</f>
        <v>20500</v>
      </c>
      <c r="AA25" s="63">
        <f>'[26]DC e perdas transf+MT '!J23</f>
        <v>20600</v>
      </c>
      <c r="AB25" s="63">
        <f>'[27]DC e perdas transf+MT '!J23</f>
        <v>20900</v>
      </c>
      <c r="AC25" s="63">
        <f>'[28]DC e perdas transf+MT '!J23</f>
        <v>19900</v>
      </c>
      <c r="AD25" s="63">
        <f>'[29]DC e perdas transf+MT '!J23</f>
        <v>18900</v>
      </c>
      <c r="AE25" s="63">
        <f>'[30]DC e perdas transf+MT '!J23</f>
        <v>21100</v>
      </c>
      <c r="AF25" s="63">
        <f>'[31]DC e perdas transf+MT '!J23</f>
        <v>20500</v>
      </c>
      <c r="AG25" s="63"/>
      <c r="AH25" s="63"/>
      <c r="AI25" s="63"/>
      <c r="AJ25" s="63"/>
      <c r="AK25" s="63"/>
      <c r="AL25" s="63"/>
      <c r="AM25" s="63">
        <f t="shared" si="2"/>
        <v>23400</v>
      </c>
      <c r="AN25" s="63">
        <f t="shared" si="1"/>
        <v>8000</v>
      </c>
      <c r="AP25" s="63">
        <f t="shared" si="3"/>
        <v>23400</v>
      </c>
      <c r="AQ25" s="63">
        <f t="shared" si="4"/>
        <v>19900</v>
      </c>
      <c r="AR25" s="63">
        <f t="shared" si="5"/>
        <v>18900</v>
      </c>
    </row>
    <row r="26" spans="1:44" s="68" customFormat="1" ht="12" customHeight="1">
      <c r="A26" s="69">
        <v>0.83333333333333337</v>
      </c>
      <c r="B26" s="63">
        <f>'[1]DC e perdas transf+MT '!J24</f>
        <v>21000</v>
      </c>
      <c r="C26" s="63">
        <f>'[2]DC e perdas transf+MT '!J24</f>
        <v>22600</v>
      </c>
      <c r="D26" s="63">
        <f>'[3]DC e perdas transf+MT '!J24</f>
        <v>22500</v>
      </c>
      <c r="E26" s="63">
        <f>'[4]DC e perdas transf+MT '!J24</f>
        <v>22600</v>
      </c>
      <c r="F26" s="63">
        <f>'[5]DC e perdas transf+MT '!J24</f>
        <v>21300</v>
      </c>
      <c r="G26" s="63">
        <f>'[6]DC e perdas transf+MT '!J24</f>
        <v>22400</v>
      </c>
      <c r="H26" s="63">
        <f>'[7]DC e perdas transf+MT '!J24</f>
        <v>21000</v>
      </c>
      <c r="I26" s="64">
        <f>'[8]DC e perdas transf+MT '!J24</f>
        <v>22200</v>
      </c>
      <c r="J26" s="63">
        <f>'[9]DC e perdas transf+MT '!J24</f>
        <v>22200</v>
      </c>
      <c r="K26" s="63">
        <f>'[10]DC e perdas transf+MT '!J24</f>
        <v>21800</v>
      </c>
      <c r="L26" s="63">
        <f>'[11]DC e perdas transf+MT '!J24</f>
        <v>22600</v>
      </c>
      <c r="M26" s="63">
        <f>'[12]DC e perdas transf+MT '!J24</f>
        <v>23100</v>
      </c>
      <c r="N26" s="65">
        <f>'[13]DC e perdas transf+MT '!J24</f>
        <v>14500</v>
      </c>
      <c r="O26" s="63">
        <f>'[14]DC e perdas transf+MT '!J24</f>
        <v>21400</v>
      </c>
      <c r="P26" s="63">
        <f>'[15]DC e perdas transf+MT '!J24</f>
        <v>20500</v>
      </c>
      <c r="Q26" s="65">
        <f>'[16]DC e perdas transf+MT '!J24</f>
        <v>900</v>
      </c>
      <c r="R26" s="63">
        <f>'[17]DC e perdas transf+MT '!J24</f>
        <v>24100</v>
      </c>
      <c r="S26" s="63">
        <f>'[18]DC e perdas transf+MT '!J24</f>
        <v>21600</v>
      </c>
      <c r="T26" s="63">
        <f>'[19]DC e perdas transf+MT '!J24</f>
        <v>22800</v>
      </c>
      <c r="U26" s="63">
        <f>'[20]DC e perdas transf+MT '!J24</f>
        <v>22400</v>
      </c>
      <c r="V26" s="63">
        <f>'[21]DC e perdas transf+MT '!J24</f>
        <v>21200</v>
      </c>
      <c r="W26" s="63">
        <f>'[22]DC e perdas transf+MT '!J24</f>
        <v>20300</v>
      </c>
      <c r="X26" s="63">
        <f>'[23]DC e perdas transf+MT '!J24</f>
        <v>22300</v>
      </c>
      <c r="Y26" s="63">
        <f>'[24]DC e perdas transf+MT '!J24</f>
        <v>21800</v>
      </c>
      <c r="Z26" s="63">
        <f>'[25]DC e perdas transf+MT '!J24</f>
        <v>22800</v>
      </c>
      <c r="AA26" s="63">
        <f>'[26]DC e perdas transf+MT '!J24</f>
        <v>22300</v>
      </c>
      <c r="AB26" s="63">
        <f>'[27]DC e perdas transf+MT '!J24</f>
        <v>22500</v>
      </c>
      <c r="AC26" s="63">
        <f>'[28]DC e perdas transf+MT '!J24</f>
        <v>22800</v>
      </c>
      <c r="AD26" s="63">
        <f>'[29]DC e perdas transf+MT '!J24</f>
        <v>21000</v>
      </c>
      <c r="AE26" s="63">
        <f>'[30]DC e perdas transf+MT '!J24</f>
        <v>22900</v>
      </c>
      <c r="AF26" s="63">
        <f>'[31]DC e perdas transf+MT '!J24</f>
        <v>22800</v>
      </c>
      <c r="AG26" s="63"/>
      <c r="AH26" s="63"/>
      <c r="AI26" s="63"/>
      <c r="AJ26" s="63"/>
      <c r="AK26" s="63"/>
      <c r="AL26" s="63"/>
      <c r="AM26" s="63">
        <f t="shared" si="2"/>
        <v>24100</v>
      </c>
      <c r="AN26" s="63">
        <f t="shared" si="1"/>
        <v>900</v>
      </c>
      <c r="AP26" s="63">
        <f t="shared" si="3"/>
        <v>24100</v>
      </c>
      <c r="AQ26" s="63">
        <f t="shared" si="4"/>
        <v>22800</v>
      </c>
      <c r="AR26" s="63">
        <f t="shared" si="5"/>
        <v>21000</v>
      </c>
    </row>
    <row r="27" spans="1:44" s="68" customFormat="1" ht="12" customHeight="1">
      <c r="A27" s="69">
        <v>0.875</v>
      </c>
      <c r="B27" s="63">
        <f>'[1]DC e perdas transf+MT '!J25</f>
        <v>21100</v>
      </c>
      <c r="C27" s="63">
        <f>'[2]DC e perdas transf+MT '!J25</f>
        <v>22400</v>
      </c>
      <c r="D27" s="63">
        <f>'[3]DC e perdas transf+MT '!J25</f>
        <v>22200</v>
      </c>
      <c r="E27" s="63">
        <f>'[4]DC e perdas transf+MT '!J25</f>
        <v>22300</v>
      </c>
      <c r="F27" s="63">
        <f>'[5]DC e perdas transf+MT '!J25</f>
        <v>20900</v>
      </c>
      <c r="G27" s="63">
        <f>'[6]DC e perdas transf+MT '!J25</f>
        <v>21800</v>
      </c>
      <c r="H27" s="63">
        <f>'[7]DC e perdas transf+MT '!J25</f>
        <v>20900</v>
      </c>
      <c r="I27" s="64">
        <f>'[8]DC e perdas transf+MT '!J25</f>
        <v>21900</v>
      </c>
      <c r="J27" s="63">
        <f>'[9]DC e perdas transf+MT '!J25</f>
        <v>21900</v>
      </c>
      <c r="K27" s="63">
        <f>'[10]DC e perdas transf+MT '!J25</f>
        <v>22000</v>
      </c>
      <c r="L27" s="63">
        <f>'[11]DC e perdas transf+MT '!J25</f>
        <v>22000</v>
      </c>
      <c r="M27" s="63">
        <f>'[12]DC e perdas transf+MT '!J25</f>
        <v>22300</v>
      </c>
      <c r="N27" s="63">
        <f>'[13]DC e perdas transf+MT '!J25</f>
        <v>20200</v>
      </c>
      <c r="O27" s="63">
        <f>'[14]DC e perdas transf+MT '!J25</f>
        <v>21400</v>
      </c>
      <c r="P27" s="63">
        <f>'[15]DC e perdas transf+MT '!J25</f>
        <v>20900</v>
      </c>
      <c r="Q27" s="65">
        <f>'[16]DC e perdas transf+MT '!J25</f>
        <v>8000</v>
      </c>
      <c r="R27" s="63">
        <f>'[17]DC e perdas transf+MT '!J25</f>
        <v>22100</v>
      </c>
      <c r="S27" s="63">
        <f>'[18]DC e perdas transf+MT '!J25</f>
        <v>18300</v>
      </c>
      <c r="T27" s="63">
        <f>'[19]DC e perdas transf+MT '!J25</f>
        <v>22500</v>
      </c>
      <c r="U27" s="63">
        <f>'[20]DC e perdas transf+MT '!J25</f>
        <v>22100</v>
      </c>
      <c r="V27" s="63">
        <f>'[21]DC e perdas transf+MT '!J25</f>
        <v>20600</v>
      </c>
      <c r="W27" s="63">
        <f>'[22]DC e perdas transf+MT '!J25</f>
        <v>20300</v>
      </c>
      <c r="X27" s="63">
        <f>'[23]DC e perdas transf+MT '!J25</f>
        <v>22000</v>
      </c>
      <c r="Y27" s="63">
        <f>'[24]DC e perdas transf+MT '!J25</f>
        <v>21300</v>
      </c>
      <c r="Z27" s="63">
        <f>'[25]DC e perdas transf+MT '!J25</f>
        <v>22200</v>
      </c>
      <c r="AA27" s="63">
        <f>'[26]DC e perdas transf+MT '!J25</f>
        <v>21900</v>
      </c>
      <c r="AB27" s="63">
        <f>'[27]DC e perdas transf+MT '!J25</f>
        <v>22300</v>
      </c>
      <c r="AC27" s="63">
        <f>'[28]DC e perdas transf+MT '!J25</f>
        <v>21200</v>
      </c>
      <c r="AD27" s="63">
        <f>'[29]DC e perdas transf+MT '!J25</f>
        <v>21000</v>
      </c>
      <c r="AE27" s="63">
        <f>'[30]DC e perdas transf+MT '!J25</f>
        <v>22300</v>
      </c>
      <c r="AF27" s="63">
        <f>'[31]DC e perdas transf+MT '!J25</f>
        <v>22200</v>
      </c>
      <c r="AG27" s="63"/>
      <c r="AH27" s="63"/>
      <c r="AI27" s="63"/>
      <c r="AJ27" s="63"/>
      <c r="AK27" s="63"/>
      <c r="AL27" s="63"/>
      <c r="AM27" s="63">
        <f t="shared" si="2"/>
        <v>22500</v>
      </c>
      <c r="AN27" s="63">
        <f t="shared" si="1"/>
        <v>8000</v>
      </c>
      <c r="AP27" s="63">
        <f t="shared" si="3"/>
        <v>22500</v>
      </c>
      <c r="AQ27" s="63">
        <f t="shared" si="4"/>
        <v>21400</v>
      </c>
      <c r="AR27" s="63">
        <f t="shared" si="5"/>
        <v>21000</v>
      </c>
    </row>
    <row r="28" spans="1:44" ht="12" customHeight="1">
      <c r="A28" s="67" t="s">
        <v>25</v>
      </c>
      <c r="B28" s="63">
        <f>'[1]DC e perdas transf+MT '!J26</f>
        <v>19800</v>
      </c>
      <c r="C28" s="63">
        <f>'[2]DC e perdas transf+MT '!J26</f>
        <v>21600</v>
      </c>
      <c r="D28" s="63">
        <f>'[3]DC e perdas transf+MT '!J26</f>
        <v>17800</v>
      </c>
      <c r="E28" s="63">
        <f>'[4]DC e perdas transf+MT '!J26</f>
        <v>21400</v>
      </c>
      <c r="F28" s="63">
        <f>'[5]DC e perdas transf+MT '!J26</f>
        <v>19800</v>
      </c>
      <c r="G28" s="63">
        <f>'[6]DC e perdas transf+MT '!J26</f>
        <v>20600</v>
      </c>
      <c r="H28" s="63">
        <f>'[7]DC e perdas transf+MT '!J26</f>
        <v>20100</v>
      </c>
      <c r="I28" s="64">
        <f>'[8]DC e perdas transf+MT '!J26</f>
        <v>20800</v>
      </c>
      <c r="J28" s="63">
        <f>'[9]DC e perdas transf+MT '!J26</f>
        <v>20800</v>
      </c>
      <c r="K28" s="63">
        <f>'[10]DC e perdas transf+MT '!J26</f>
        <v>20400</v>
      </c>
      <c r="L28" s="63">
        <f>'[11]DC e perdas transf+MT '!J26</f>
        <v>20300</v>
      </c>
      <c r="M28" s="63">
        <f>'[12]DC e perdas transf+MT '!J26</f>
        <v>21100</v>
      </c>
      <c r="N28" s="63">
        <f>'[13]DC e perdas transf+MT '!J26</f>
        <v>20900</v>
      </c>
      <c r="O28" s="63">
        <f>'[14]DC e perdas transf+MT '!J26</f>
        <v>20300</v>
      </c>
      <c r="P28" s="63">
        <f>'[15]DC e perdas transf+MT '!J26</f>
        <v>20200</v>
      </c>
      <c r="Q28" s="63">
        <f>'[16]DC e perdas transf+MT '!J26</f>
        <v>19500</v>
      </c>
      <c r="R28" s="63">
        <f>'[17]DC e perdas transf+MT '!J26</f>
        <v>20500</v>
      </c>
      <c r="S28" s="63">
        <f>'[18]DC e perdas transf+MT '!J26</f>
        <v>17000</v>
      </c>
      <c r="T28" s="63">
        <f>'[19]DC e perdas transf+MT '!J26</f>
        <v>21300</v>
      </c>
      <c r="U28" s="63">
        <f>'[20]DC e perdas transf+MT '!J26</f>
        <v>20700</v>
      </c>
      <c r="V28" s="63">
        <f>'[21]DC e perdas transf+MT '!J26</f>
        <v>19600</v>
      </c>
      <c r="W28" s="63">
        <f>'[22]DC e perdas transf+MT '!J26</f>
        <v>19700</v>
      </c>
      <c r="X28" s="63">
        <f>'[23]DC e perdas transf+MT '!J26</f>
        <v>20900</v>
      </c>
      <c r="Y28" s="63">
        <f>'[24]DC e perdas transf+MT '!J26</f>
        <v>19100</v>
      </c>
      <c r="Z28" s="63">
        <f>'[25]DC e perdas transf+MT '!J26</f>
        <v>20800</v>
      </c>
      <c r="AA28" s="63">
        <f>'[26]DC e perdas transf+MT '!J26</f>
        <v>21100</v>
      </c>
      <c r="AB28" s="63">
        <f>'[27]DC e perdas transf+MT '!J26</f>
        <v>20800</v>
      </c>
      <c r="AC28" s="63">
        <f>'[28]DC e perdas transf+MT '!J26</f>
        <v>20100</v>
      </c>
      <c r="AD28" s="63">
        <f>'[29]DC e perdas transf+MT '!J26</f>
        <v>20500</v>
      </c>
      <c r="AE28" s="63">
        <f>'[30]DC e perdas transf+MT '!J26</f>
        <v>21100</v>
      </c>
      <c r="AF28" s="63">
        <f>'[31]DC e perdas transf+MT '!J26</f>
        <v>21200</v>
      </c>
      <c r="AG28" s="63"/>
      <c r="AH28" s="63"/>
      <c r="AI28" s="63"/>
      <c r="AJ28" s="63"/>
      <c r="AK28" s="63"/>
      <c r="AL28" s="63"/>
      <c r="AM28" s="63">
        <f t="shared" si="2"/>
        <v>21600</v>
      </c>
      <c r="AN28" s="63">
        <f t="shared" si="1"/>
        <v>17000</v>
      </c>
      <c r="AP28" s="63">
        <f t="shared" si="3"/>
        <v>21600</v>
      </c>
      <c r="AQ28" s="63">
        <f t="shared" si="4"/>
        <v>20300</v>
      </c>
      <c r="AR28" s="63">
        <f t="shared" si="5"/>
        <v>20500</v>
      </c>
    </row>
    <row r="29" spans="1:44" ht="12" customHeight="1">
      <c r="A29" s="69">
        <v>0.95833333333333337</v>
      </c>
      <c r="B29" s="63">
        <f>'[1]DC e perdas transf+MT '!J27</f>
        <v>18500</v>
      </c>
      <c r="C29" s="63">
        <f>'[2]DC e perdas transf+MT '!J27</f>
        <v>19800</v>
      </c>
      <c r="D29" s="63">
        <f>'[3]DC e perdas transf+MT '!J27</f>
        <v>17000</v>
      </c>
      <c r="E29" s="63">
        <f>'[4]DC e perdas transf+MT '!J27</f>
        <v>18700</v>
      </c>
      <c r="F29" s="63">
        <f>'[5]DC e perdas transf+MT '!J27</f>
        <v>19700</v>
      </c>
      <c r="G29" s="63">
        <f>'[6]DC e perdas transf+MT '!J27</f>
        <v>18600</v>
      </c>
      <c r="H29" s="63">
        <f>'[7]DC e perdas transf+MT '!J27</f>
        <v>18500</v>
      </c>
      <c r="I29" s="64">
        <f>'[8]DC e perdas transf+MT '!J27</f>
        <v>18600</v>
      </c>
      <c r="J29" s="63">
        <f>'[9]DC e perdas transf+MT '!J27</f>
        <v>18600</v>
      </c>
      <c r="K29" s="63">
        <f>'[10]DC e perdas transf+MT '!J27</f>
        <v>17400</v>
      </c>
      <c r="L29" s="63">
        <f>'[11]DC e perdas transf+MT '!J27</f>
        <v>18800</v>
      </c>
      <c r="M29" s="63">
        <f>'[12]DC e perdas transf+MT '!J27</f>
        <v>19100</v>
      </c>
      <c r="N29" s="63">
        <f>'[13]DC e perdas transf+MT '!J27</f>
        <v>19400</v>
      </c>
      <c r="O29" s="63">
        <f>'[14]DC e perdas transf+MT '!J27</f>
        <v>18700</v>
      </c>
      <c r="P29" s="63">
        <f>'[15]DC e perdas transf+MT '!J27</f>
        <v>18500</v>
      </c>
      <c r="Q29" s="63">
        <f>'[16]DC e perdas transf+MT '!J27</f>
        <v>19400</v>
      </c>
      <c r="R29" s="63">
        <f>'[17]DC e perdas transf+MT '!J27</f>
        <v>19700</v>
      </c>
      <c r="S29" s="63">
        <f>'[18]DC e perdas transf+MT '!J27</f>
        <v>17600</v>
      </c>
      <c r="T29" s="63">
        <f>'[19]DC e perdas transf+MT '!J27</f>
        <v>19300</v>
      </c>
      <c r="U29" s="63">
        <f>'[20]DC e perdas transf+MT '!J27</f>
        <v>17200</v>
      </c>
      <c r="V29" s="63">
        <f>'[21]DC e perdas transf+MT '!J27</f>
        <v>17700</v>
      </c>
      <c r="W29" s="63">
        <f>'[22]DC e perdas transf+MT '!J27</f>
        <v>18200</v>
      </c>
      <c r="X29" s="63">
        <f>'[23]DC e perdas transf+MT '!J27</f>
        <v>19100</v>
      </c>
      <c r="Y29" s="63">
        <f>'[24]DC e perdas transf+MT '!J27</f>
        <v>18000</v>
      </c>
      <c r="Z29" s="63">
        <f>'[25]DC e perdas transf+MT '!J27</f>
        <v>19000</v>
      </c>
      <c r="AA29" s="63">
        <f>'[26]DC e perdas transf+MT '!J27</f>
        <v>18800</v>
      </c>
      <c r="AB29" s="63">
        <f>'[27]DC e perdas transf+MT '!J27</f>
        <v>18800</v>
      </c>
      <c r="AC29" s="63">
        <f>'[28]DC e perdas transf+MT '!J27</f>
        <v>18900</v>
      </c>
      <c r="AD29" s="63">
        <f>'[29]DC e perdas transf+MT '!J27</f>
        <v>18600</v>
      </c>
      <c r="AE29" s="63">
        <f>'[30]DC e perdas transf+MT '!J27</f>
        <v>19300</v>
      </c>
      <c r="AF29" s="63">
        <f>'[31]DC e perdas transf+MT '!J27</f>
        <v>19300</v>
      </c>
      <c r="AG29" s="63"/>
      <c r="AH29" s="63"/>
      <c r="AI29" s="63"/>
      <c r="AJ29" s="63"/>
      <c r="AK29" s="63"/>
      <c r="AL29" s="63"/>
      <c r="AM29" s="63">
        <f t="shared" si="2"/>
        <v>19800</v>
      </c>
      <c r="AN29" s="63">
        <f t="shared" si="1"/>
        <v>17000</v>
      </c>
      <c r="AP29" s="63">
        <f t="shared" si="3"/>
        <v>19800</v>
      </c>
      <c r="AQ29" s="63">
        <f t="shared" si="4"/>
        <v>18900</v>
      </c>
      <c r="AR29" s="63">
        <f t="shared" si="5"/>
        <v>18600</v>
      </c>
    </row>
    <row r="30" spans="1:44" ht="12" customHeight="1">
      <c r="A30" s="62" t="s">
        <v>26</v>
      </c>
      <c r="B30" s="63">
        <f>'[1]DC e perdas transf+MT '!J28</f>
        <v>17300</v>
      </c>
      <c r="C30" s="63">
        <f>'[2]DC e perdas transf+MT '!J28</f>
        <v>17900</v>
      </c>
      <c r="D30" s="63">
        <f>'[3]DC e perdas transf+MT '!J28</f>
        <v>16500</v>
      </c>
      <c r="E30" s="63">
        <f>'[4]DC e perdas transf+MT '!J28</f>
        <v>16600</v>
      </c>
      <c r="F30" s="63">
        <f>'[5]DC e perdas transf+MT '!J28</f>
        <v>15200</v>
      </c>
      <c r="G30" s="63">
        <f>'[6]DC e perdas transf+MT '!J28</f>
        <v>17100</v>
      </c>
      <c r="H30" s="63">
        <f>'[7]DC e perdas transf+MT '!J28</f>
        <v>17300</v>
      </c>
      <c r="I30" s="64">
        <f>'[8]DC e perdas transf+MT '!J28</f>
        <v>17100</v>
      </c>
      <c r="J30" s="63">
        <f>'[9]DC e perdas transf+MT '!J28</f>
        <v>17100</v>
      </c>
      <c r="K30" s="63">
        <f>'[10]DC e perdas transf+MT '!J28</f>
        <v>16600</v>
      </c>
      <c r="L30" s="63">
        <f>'[11]DC e perdas transf+MT '!J28</f>
        <v>16900</v>
      </c>
      <c r="M30" s="63">
        <f>'[12]DC e perdas transf+MT '!J28</f>
        <v>17000</v>
      </c>
      <c r="N30" s="63">
        <f>'[13]DC e perdas transf+MT '!J28</f>
        <v>17900</v>
      </c>
      <c r="O30" s="63">
        <f>'[14]DC e perdas transf+MT '!J28</f>
        <v>17400</v>
      </c>
      <c r="P30" s="63">
        <f>'[15]DC e perdas transf+MT '!J28</f>
        <v>17000</v>
      </c>
      <c r="Q30" s="63">
        <f>'[16]DC e perdas transf+MT '!J28</f>
        <v>17600</v>
      </c>
      <c r="R30" s="63">
        <f>'[17]DC e perdas transf+MT '!J28</f>
        <v>16800</v>
      </c>
      <c r="S30" s="63">
        <f>'[18]DC e perdas transf+MT '!J28</f>
        <v>17500</v>
      </c>
      <c r="T30" s="63">
        <f>'[19]DC e perdas transf+MT '!J28</f>
        <v>16000</v>
      </c>
      <c r="U30" s="63">
        <f>'[20]DC e perdas transf+MT '!J28</f>
        <v>17600</v>
      </c>
      <c r="V30" s="63">
        <f>'[21]DC e perdas transf+MT '!J28</f>
        <v>16700</v>
      </c>
      <c r="W30" s="63">
        <f>'[22]DC e perdas transf+MT '!J28</f>
        <v>16700</v>
      </c>
      <c r="X30" s="63">
        <f>'[23]DC e perdas transf+MT '!J28</f>
        <v>16800</v>
      </c>
      <c r="Y30" s="63">
        <f>'[24]DC e perdas transf+MT '!J28</f>
        <v>16400</v>
      </c>
      <c r="Z30" s="63">
        <f>'[25]DC e perdas transf+MT '!J28</f>
        <v>17000</v>
      </c>
      <c r="AA30" s="63">
        <f>'[26]DC e perdas transf+MT '!J28</f>
        <v>17000</v>
      </c>
      <c r="AB30" s="63">
        <f>'[27]DC e perdas transf+MT '!J28</f>
        <v>17800</v>
      </c>
      <c r="AC30" s="63">
        <f>'[28]DC e perdas transf+MT '!J28</f>
        <v>17500</v>
      </c>
      <c r="AD30" s="63">
        <f>'[29]DC e perdas transf+MT '!J28</f>
        <v>17300</v>
      </c>
      <c r="AE30" s="63">
        <f>'[30]DC e perdas transf+MT '!J28</f>
        <v>17500</v>
      </c>
      <c r="AF30" s="63">
        <f>'[31]DC e perdas transf+MT '!J28</f>
        <v>17600</v>
      </c>
      <c r="AG30" s="63"/>
      <c r="AH30" s="63"/>
      <c r="AI30" s="63"/>
      <c r="AJ30" s="63"/>
      <c r="AK30" s="63"/>
      <c r="AL30" s="63"/>
      <c r="AM30" s="63">
        <f t="shared" si="2"/>
        <v>17900</v>
      </c>
      <c r="AN30" s="63">
        <f t="shared" si="1"/>
        <v>15200</v>
      </c>
      <c r="AP30" s="63">
        <f t="shared" si="3"/>
        <v>17900</v>
      </c>
      <c r="AQ30" s="63">
        <f t="shared" si="4"/>
        <v>17500</v>
      </c>
      <c r="AR30" s="63">
        <f t="shared" si="5"/>
        <v>17300</v>
      </c>
    </row>
    <row r="31" spans="1:44" ht="12" customHeight="1">
      <c r="A31" s="70"/>
      <c r="B31" s="70"/>
      <c r="C31" s="70"/>
      <c r="D31" s="70"/>
      <c r="E31" s="70"/>
      <c r="F31" s="71"/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2"/>
      <c r="R31" s="73"/>
      <c r="S31" s="73"/>
      <c r="AC31" s="74"/>
    </row>
    <row r="32" spans="1:44">
      <c r="A32" s="75"/>
      <c r="B32" s="76" t="s">
        <v>27</v>
      </c>
      <c r="C32" s="75" t="s">
        <v>28</v>
      </c>
      <c r="D32" s="75" t="s">
        <v>29</v>
      </c>
      <c r="E32" s="77" t="s">
        <v>30</v>
      </c>
      <c r="F32" s="77" t="s">
        <v>31</v>
      </c>
      <c r="G32" s="77" t="s">
        <v>32</v>
      </c>
      <c r="H32" s="76" t="s">
        <v>33</v>
      </c>
      <c r="I32" s="76" t="s">
        <v>27</v>
      </c>
      <c r="J32" s="75" t="s">
        <v>28</v>
      </c>
      <c r="K32" s="75" t="s">
        <v>29</v>
      </c>
      <c r="L32" s="77" t="s">
        <v>30</v>
      </c>
      <c r="M32" s="77" t="s">
        <v>31</v>
      </c>
      <c r="N32" s="77" t="s">
        <v>32</v>
      </c>
      <c r="O32" s="76" t="s">
        <v>33</v>
      </c>
      <c r="P32" s="76" t="s">
        <v>27</v>
      </c>
      <c r="Q32" s="75" t="s">
        <v>28</v>
      </c>
      <c r="R32" s="75" t="s">
        <v>29</v>
      </c>
      <c r="S32" s="77" t="s">
        <v>30</v>
      </c>
      <c r="T32" s="77" t="s">
        <v>31</v>
      </c>
      <c r="U32" s="77" t="s">
        <v>32</v>
      </c>
      <c r="V32" s="76" t="s">
        <v>33</v>
      </c>
      <c r="W32" s="76" t="s">
        <v>27</v>
      </c>
      <c r="X32" s="75" t="s">
        <v>28</v>
      </c>
      <c r="Y32" s="75" t="s">
        <v>29</v>
      </c>
      <c r="Z32" s="77" t="s">
        <v>30</v>
      </c>
      <c r="AA32" s="77" t="s">
        <v>31</v>
      </c>
      <c r="AB32" s="77" t="s">
        <v>32</v>
      </c>
      <c r="AC32" s="76" t="s">
        <v>33</v>
      </c>
      <c r="AD32" s="76" t="s">
        <v>27</v>
      </c>
      <c r="AE32" s="75" t="s">
        <v>28</v>
      </c>
      <c r="AF32" s="75" t="s">
        <v>29</v>
      </c>
      <c r="AG32" s="77" t="s">
        <v>30</v>
      </c>
      <c r="AH32" s="77" t="s">
        <v>31</v>
      </c>
      <c r="AI32" s="77" t="s">
        <v>32</v>
      </c>
      <c r="AJ32" s="76" t="s">
        <v>33</v>
      </c>
      <c r="AK32" s="76" t="s">
        <v>27</v>
      </c>
      <c r="AL32" s="75" t="s">
        <v>28</v>
      </c>
      <c r="AN32" s="77"/>
      <c r="AO32" s="77"/>
      <c r="AP32" s="77"/>
      <c r="AQ32" s="77"/>
      <c r="AR32" s="77"/>
    </row>
    <row r="33" spans="1:46">
      <c r="A33" s="78"/>
      <c r="B33" s="78"/>
      <c r="C33" s="78"/>
      <c r="E33" s="79"/>
      <c r="F33" s="80"/>
      <c r="I33" s="75"/>
      <c r="J33" s="75"/>
      <c r="K33" s="75"/>
      <c r="L33" s="75"/>
      <c r="M33" s="75"/>
      <c r="N33" s="75"/>
      <c r="O33" s="75"/>
      <c r="P33" s="75"/>
      <c r="Q33" s="75"/>
      <c r="R33" s="82"/>
      <c r="T33" s="83"/>
      <c r="U33" s="82"/>
      <c r="V33" s="82"/>
      <c r="AC33" s="72"/>
    </row>
    <row r="34" spans="1:46">
      <c r="A34" s="78" t="s">
        <v>34</v>
      </c>
      <c r="B34" s="84">
        <f>MAX(B7:B30)</f>
        <v>21100</v>
      </c>
      <c r="C34" s="84">
        <f t="shared" ref="C34:AN34" si="6">MAX(C7:C30)</f>
        <v>24400</v>
      </c>
      <c r="D34" s="84">
        <f t="shared" si="6"/>
        <v>23300</v>
      </c>
      <c r="E34" s="84">
        <f t="shared" si="6"/>
        <v>22700</v>
      </c>
      <c r="F34" s="84">
        <f t="shared" si="6"/>
        <v>21300</v>
      </c>
      <c r="G34" s="84">
        <f t="shared" si="6"/>
        <v>22400</v>
      </c>
      <c r="H34" s="84">
        <f t="shared" si="6"/>
        <v>21000</v>
      </c>
      <c r="I34" s="84">
        <f t="shared" si="6"/>
        <v>23200</v>
      </c>
      <c r="J34" s="84">
        <f t="shared" si="6"/>
        <v>23200</v>
      </c>
      <c r="K34" s="84">
        <f t="shared" si="6"/>
        <v>23400</v>
      </c>
      <c r="L34" s="84">
        <f t="shared" si="6"/>
        <v>22600</v>
      </c>
      <c r="M34" s="84">
        <f t="shared" si="6"/>
        <v>23400</v>
      </c>
      <c r="N34" s="84">
        <f t="shared" si="6"/>
        <v>23000</v>
      </c>
      <c r="O34" s="84">
        <f t="shared" si="6"/>
        <v>21400</v>
      </c>
      <c r="P34" s="84">
        <f t="shared" si="6"/>
        <v>20900</v>
      </c>
      <c r="Q34" s="84">
        <f t="shared" si="6"/>
        <v>20300</v>
      </c>
      <c r="R34" s="84">
        <f t="shared" si="6"/>
        <v>24800</v>
      </c>
      <c r="S34" s="84">
        <f t="shared" si="6"/>
        <v>23400</v>
      </c>
      <c r="T34" s="84">
        <f t="shared" si="6"/>
        <v>23400</v>
      </c>
      <c r="U34" s="84">
        <f t="shared" si="6"/>
        <v>23700</v>
      </c>
      <c r="V34" s="84">
        <f t="shared" si="6"/>
        <v>21200</v>
      </c>
      <c r="W34" s="84">
        <f t="shared" si="6"/>
        <v>20800</v>
      </c>
      <c r="X34" s="84">
        <f t="shared" si="6"/>
        <v>23900</v>
      </c>
      <c r="Y34" s="84">
        <f t="shared" si="6"/>
        <v>22900</v>
      </c>
      <c r="Z34" s="84">
        <f t="shared" si="6"/>
        <v>22800</v>
      </c>
      <c r="AA34" s="84">
        <f t="shared" si="6"/>
        <v>23300</v>
      </c>
      <c r="AB34" s="84">
        <f t="shared" si="6"/>
        <v>22700</v>
      </c>
      <c r="AC34" s="84">
        <f t="shared" si="6"/>
        <v>22800</v>
      </c>
      <c r="AD34" s="84">
        <f t="shared" si="6"/>
        <v>21000</v>
      </c>
      <c r="AE34" s="84">
        <f t="shared" si="6"/>
        <v>24000</v>
      </c>
      <c r="AF34" s="84">
        <f t="shared" si="6"/>
        <v>24000</v>
      </c>
      <c r="AG34" s="84">
        <f t="shared" si="6"/>
        <v>0</v>
      </c>
      <c r="AH34" s="84">
        <f t="shared" si="6"/>
        <v>0</v>
      </c>
      <c r="AI34" s="84">
        <f t="shared" si="6"/>
        <v>0</v>
      </c>
      <c r="AJ34" s="84">
        <f t="shared" si="6"/>
        <v>0</v>
      </c>
      <c r="AK34" s="84">
        <f t="shared" si="6"/>
        <v>0</v>
      </c>
      <c r="AL34" s="84">
        <f t="shared" si="6"/>
        <v>0</v>
      </c>
      <c r="AM34" s="84">
        <f>MAX(AM7:AM30)</f>
        <v>24800</v>
      </c>
      <c r="AN34" s="84">
        <f t="shared" si="6"/>
        <v>17000</v>
      </c>
    </row>
    <row r="35" spans="1:46">
      <c r="A35" s="78" t="s">
        <v>35</v>
      </c>
      <c r="B35" s="84">
        <f>MIN(B7:B30)</f>
        <v>14500</v>
      </c>
      <c r="C35" s="84">
        <f t="shared" ref="C35:AN35" si="7">MIN(C7:C30)</f>
        <v>14600</v>
      </c>
      <c r="D35" s="84">
        <f t="shared" si="7"/>
        <v>15000</v>
      </c>
      <c r="E35" s="84">
        <f t="shared" si="7"/>
        <v>15200</v>
      </c>
      <c r="F35" s="84">
        <f t="shared" si="7"/>
        <v>0</v>
      </c>
      <c r="G35" s="84">
        <f t="shared" si="7"/>
        <v>0</v>
      </c>
      <c r="H35" s="84">
        <f t="shared" si="7"/>
        <v>14200</v>
      </c>
      <c r="I35" s="84">
        <f t="shared" si="7"/>
        <v>13900</v>
      </c>
      <c r="J35" s="84">
        <f t="shared" si="7"/>
        <v>13900</v>
      </c>
      <c r="K35" s="84">
        <f t="shared" si="7"/>
        <v>14200</v>
      </c>
      <c r="L35" s="84">
        <f t="shared" si="7"/>
        <v>13700</v>
      </c>
      <c r="M35" s="84">
        <f t="shared" si="7"/>
        <v>12700</v>
      </c>
      <c r="N35" s="84">
        <f t="shared" si="7"/>
        <v>0</v>
      </c>
      <c r="O35" s="84">
        <f t="shared" si="7"/>
        <v>14800</v>
      </c>
      <c r="P35" s="84">
        <f t="shared" si="7"/>
        <v>9000</v>
      </c>
      <c r="Q35" s="84">
        <f t="shared" si="7"/>
        <v>900</v>
      </c>
      <c r="R35" s="84">
        <f t="shared" si="7"/>
        <v>10200</v>
      </c>
      <c r="S35" s="84">
        <f t="shared" si="7"/>
        <v>14200</v>
      </c>
      <c r="T35" s="84">
        <f t="shared" si="7"/>
        <v>14700</v>
      </c>
      <c r="U35" s="84">
        <f t="shared" si="7"/>
        <v>14600</v>
      </c>
      <c r="V35" s="84">
        <f t="shared" si="7"/>
        <v>11000</v>
      </c>
      <c r="W35" s="84">
        <f t="shared" si="7"/>
        <v>13700</v>
      </c>
      <c r="X35" s="84">
        <f t="shared" si="7"/>
        <v>14200</v>
      </c>
      <c r="Y35" s="84">
        <f t="shared" si="7"/>
        <v>14700</v>
      </c>
      <c r="Z35" s="84">
        <f t="shared" si="7"/>
        <v>14200</v>
      </c>
      <c r="AA35" s="84">
        <f t="shared" si="7"/>
        <v>0</v>
      </c>
      <c r="AB35" s="84">
        <f t="shared" si="7"/>
        <v>14800</v>
      </c>
      <c r="AC35" s="84">
        <f t="shared" si="7"/>
        <v>14500</v>
      </c>
      <c r="AD35" s="84">
        <f t="shared" si="7"/>
        <v>14400</v>
      </c>
      <c r="AE35" s="84">
        <f t="shared" si="7"/>
        <v>14500</v>
      </c>
      <c r="AF35" s="84">
        <f t="shared" si="7"/>
        <v>14900</v>
      </c>
      <c r="AG35" s="84">
        <f t="shared" si="7"/>
        <v>0</v>
      </c>
      <c r="AH35" s="84">
        <f t="shared" si="7"/>
        <v>0</v>
      </c>
      <c r="AI35" s="84">
        <f t="shared" si="7"/>
        <v>0</v>
      </c>
      <c r="AJ35" s="84">
        <f t="shared" si="7"/>
        <v>0</v>
      </c>
      <c r="AK35" s="84">
        <f t="shared" si="7"/>
        <v>0</v>
      </c>
      <c r="AL35" s="84">
        <f t="shared" si="7"/>
        <v>0</v>
      </c>
      <c r="AM35" s="84">
        <f t="shared" si="7"/>
        <v>15500</v>
      </c>
      <c r="AN35" s="84">
        <f t="shared" si="7"/>
        <v>0</v>
      </c>
    </row>
    <row r="36" spans="1:46">
      <c r="A36" s="31"/>
      <c r="B36" s="31"/>
      <c r="C36" s="31"/>
      <c r="D36" s="6"/>
      <c r="E36" s="32"/>
      <c r="F36" s="26"/>
      <c r="G36" s="26"/>
      <c r="H36" s="26"/>
      <c r="I36" s="26"/>
      <c r="J36" s="26"/>
      <c r="K36" s="26"/>
      <c r="L36" s="30"/>
      <c r="M36" s="33"/>
      <c r="N36" s="33"/>
      <c r="O36" s="33"/>
      <c r="P36" s="33"/>
      <c r="Q36" s="33"/>
      <c r="R36" s="28"/>
      <c r="S36" s="3"/>
      <c r="T36" s="34"/>
      <c r="U36" s="28"/>
      <c r="V36" s="28"/>
      <c r="W36" s="3"/>
      <c r="X36" s="3"/>
      <c r="Y36" s="3"/>
      <c r="Z36" s="3"/>
      <c r="AA36" s="3"/>
      <c r="AB36" s="3"/>
      <c r="AC36" s="18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</row>
    <row r="37" spans="1:46">
      <c r="A37" s="14" t="s">
        <v>110</v>
      </c>
      <c r="B37" s="6"/>
      <c r="C37" s="3"/>
      <c r="D37" s="3"/>
      <c r="E37" s="6"/>
      <c r="F37" s="3"/>
      <c r="G37" s="35">
        <f>9350</f>
        <v>9350</v>
      </c>
      <c r="H37" s="90"/>
      <c r="I37" s="90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</row>
    <row r="38" spans="1:46">
      <c r="A38" s="14" t="s">
        <v>40</v>
      </c>
      <c r="B38" s="6"/>
      <c r="C38" s="3"/>
      <c r="D38" s="3"/>
      <c r="E38" s="6"/>
      <c r="F38" s="3"/>
      <c r="G38" s="37">
        <v>0.3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</row>
    <row r="39" spans="1:46">
      <c r="A39" s="14" t="s">
        <v>41</v>
      </c>
      <c r="B39" s="6"/>
      <c r="C39" s="3"/>
      <c r="D39" s="3"/>
      <c r="E39" s="6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</row>
    <row r="40" spans="1:46">
      <c r="A40" s="14" t="s">
        <v>42</v>
      </c>
      <c r="B40" s="6"/>
      <c r="C40" s="3"/>
      <c r="D40" s="3"/>
      <c r="E40" s="6"/>
      <c r="F40" s="3"/>
      <c r="G40" s="37">
        <v>0.5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</row>
    <row r="41" spans="1:46">
      <c r="A41" s="14" t="s">
        <v>43</v>
      </c>
      <c r="B41" s="6"/>
      <c r="C41" s="30"/>
      <c r="D41" s="6"/>
      <c r="E41" s="6"/>
      <c r="F41" s="26"/>
      <c r="G41" s="14" t="s">
        <v>44</v>
      </c>
      <c r="H41" s="38"/>
      <c r="I41" s="38"/>
      <c r="J41" s="38"/>
      <c r="K41" s="38"/>
      <c r="L41" s="38"/>
      <c r="M41" s="38"/>
      <c r="N41" s="39"/>
      <c r="O41" s="39"/>
      <c r="P41" s="40"/>
      <c r="Q41" s="38"/>
      <c r="R41" s="28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</row>
    <row r="42" spans="1:46">
      <c r="A42" s="26" t="s">
        <v>45</v>
      </c>
      <c r="B42" s="6"/>
      <c r="C42" s="30"/>
      <c r="D42" s="6"/>
      <c r="E42" s="41"/>
      <c r="F42" s="26"/>
      <c r="G42" s="38"/>
      <c r="H42" s="38"/>
      <c r="I42" s="38"/>
      <c r="J42" s="38"/>
      <c r="K42" s="38"/>
      <c r="L42" s="38"/>
      <c r="M42" s="38"/>
      <c r="N42" s="39"/>
      <c r="O42" s="39"/>
      <c r="P42" s="40"/>
      <c r="Q42" s="38"/>
      <c r="R42" s="28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</row>
    <row r="43" spans="1:46" ht="12.75" customHeight="1">
      <c r="A43" s="287" t="s">
        <v>2</v>
      </c>
      <c r="B43" s="4">
        <f>+B$4</f>
        <v>1</v>
      </c>
      <c r="C43" s="4">
        <f t="shared" ref="C43:AL43" si="8">+C$4</f>
        <v>2</v>
      </c>
      <c r="D43" s="4">
        <f t="shared" si="8"/>
        <v>3</v>
      </c>
      <c r="E43" s="4">
        <f t="shared" si="8"/>
        <v>4</v>
      </c>
      <c r="F43" s="4">
        <f t="shared" si="8"/>
        <v>5</v>
      </c>
      <c r="G43" s="4">
        <f t="shared" si="8"/>
        <v>6</v>
      </c>
      <c r="H43" s="4">
        <f t="shared" si="8"/>
        <v>7</v>
      </c>
      <c r="I43" s="4">
        <f t="shared" si="8"/>
        <v>8</v>
      </c>
      <c r="J43" s="4">
        <f t="shared" si="8"/>
        <v>9</v>
      </c>
      <c r="K43" s="4">
        <f t="shared" si="8"/>
        <v>10</v>
      </c>
      <c r="L43" s="4">
        <f t="shared" si="8"/>
        <v>11</v>
      </c>
      <c r="M43" s="4">
        <f t="shared" si="8"/>
        <v>12</v>
      </c>
      <c r="N43" s="4">
        <f t="shared" si="8"/>
        <v>13</v>
      </c>
      <c r="O43" s="4">
        <f t="shared" si="8"/>
        <v>14</v>
      </c>
      <c r="P43" s="4">
        <f t="shared" si="8"/>
        <v>15</v>
      </c>
      <c r="Q43" s="4">
        <f t="shared" si="8"/>
        <v>16</v>
      </c>
      <c r="R43" s="4">
        <f t="shared" si="8"/>
        <v>17</v>
      </c>
      <c r="S43" s="4">
        <f t="shared" si="8"/>
        <v>18</v>
      </c>
      <c r="T43" s="4">
        <f t="shared" si="8"/>
        <v>19</v>
      </c>
      <c r="U43" s="4">
        <f t="shared" si="8"/>
        <v>20</v>
      </c>
      <c r="V43" s="4">
        <f t="shared" si="8"/>
        <v>21</v>
      </c>
      <c r="W43" s="4">
        <f t="shared" si="8"/>
        <v>22</v>
      </c>
      <c r="X43" s="4">
        <f t="shared" si="8"/>
        <v>23</v>
      </c>
      <c r="Y43" s="4">
        <f t="shared" si="8"/>
        <v>24</v>
      </c>
      <c r="Z43" s="4">
        <f t="shared" si="8"/>
        <v>25</v>
      </c>
      <c r="AA43" s="4">
        <f t="shared" si="8"/>
        <v>26</v>
      </c>
      <c r="AB43" s="4">
        <f t="shared" si="8"/>
        <v>27</v>
      </c>
      <c r="AC43" s="4">
        <f t="shared" si="8"/>
        <v>28</v>
      </c>
      <c r="AD43" s="4">
        <f t="shared" si="8"/>
        <v>29</v>
      </c>
      <c r="AE43" s="4">
        <f t="shared" si="8"/>
        <v>30</v>
      </c>
      <c r="AF43" s="4">
        <f t="shared" si="8"/>
        <v>31</v>
      </c>
      <c r="AG43" s="4">
        <f t="shared" si="8"/>
        <v>0</v>
      </c>
      <c r="AH43" s="4">
        <f t="shared" si="8"/>
        <v>0</v>
      </c>
      <c r="AI43" s="4">
        <f t="shared" si="8"/>
        <v>0</v>
      </c>
      <c r="AJ43" s="4">
        <f t="shared" si="8"/>
        <v>0</v>
      </c>
      <c r="AK43" s="4">
        <f t="shared" si="8"/>
        <v>0</v>
      </c>
      <c r="AL43" s="4">
        <f t="shared" si="8"/>
        <v>0</v>
      </c>
      <c r="AM43" s="116" t="s">
        <v>3</v>
      </c>
      <c r="AN43" s="5" t="s">
        <v>4</v>
      </c>
      <c r="AO43" s="3"/>
      <c r="AP43" s="3"/>
      <c r="AQ43" s="3"/>
      <c r="AR43" s="3"/>
      <c r="AS43" s="3"/>
      <c r="AT43" s="3"/>
    </row>
    <row r="44" spans="1:46" s="59" customFormat="1" ht="11.25" customHeight="1">
      <c r="A44" s="288"/>
      <c r="B44" s="7">
        <f>B$5</f>
        <v>40391</v>
      </c>
      <c r="C44" s="7">
        <f t="shared" ref="C44:AL44" si="9">C$5</f>
        <v>40392</v>
      </c>
      <c r="D44" s="7">
        <f t="shared" si="9"/>
        <v>40393</v>
      </c>
      <c r="E44" s="7">
        <f t="shared" si="9"/>
        <v>40394</v>
      </c>
      <c r="F44" s="7">
        <f t="shared" si="9"/>
        <v>40395</v>
      </c>
      <c r="G44" s="7">
        <f t="shared" si="9"/>
        <v>40396</v>
      </c>
      <c r="H44" s="7">
        <f t="shared" si="9"/>
        <v>40397</v>
      </c>
      <c r="I44" s="7">
        <f t="shared" si="9"/>
        <v>40398</v>
      </c>
      <c r="J44" s="7">
        <f t="shared" si="9"/>
        <v>40399</v>
      </c>
      <c r="K44" s="7">
        <f t="shared" si="9"/>
        <v>40400</v>
      </c>
      <c r="L44" s="7">
        <f t="shared" si="9"/>
        <v>40401</v>
      </c>
      <c r="M44" s="7">
        <f t="shared" si="9"/>
        <v>40402</v>
      </c>
      <c r="N44" s="7">
        <f t="shared" si="9"/>
        <v>40403</v>
      </c>
      <c r="O44" s="7">
        <f t="shared" si="9"/>
        <v>40404</v>
      </c>
      <c r="P44" s="7">
        <f t="shared" si="9"/>
        <v>40405</v>
      </c>
      <c r="Q44" s="7">
        <f t="shared" si="9"/>
        <v>40406</v>
      </c>
      <c r="R44" s="7">
        <f t="shared" si="9"/>
        <v>40407</v>
      </c>
      <c r="S44" s="7">
        <f t="shared" si="9"/>
        <v>40408</v>
      </c>
      <c r="T44" s="7">
        <f t="shared" si="9"/>
        <v>40409</v>
      </c>
      <c r="U44" s="7">
        <f t="shared" si="9"/>
        <v>40410</v>
      </c>
      <c r="V44" s="7">
        <f t="shared" si="9"/>
        <v>40411</v>
      </c>
      <c r="W44" s="7">
        <f t="shared" si="9"/>
        <v>40412</v>
      </c>
      <c r="X44" s="7">
        <f t="shared" si="9"/>
        <v>40413</v>
      </c>
      <c r="Y44" s="7">
        <f t="shared" si="9"/>
        <v>40414</v>
      </c>
      <c r="Z44" s="7">
        <f t="shared" si="9"/>
        <v>40415</v>
      </c>
      <c r="AA44" s="7">
        <f t="shared" si="9"/>
        <v>40416</v>
      </c>
      <c r="AB44" s="7">
        <f t="shared" si="9"/>
        <v>40417</v>
      </c>
      <c r="AC44" s="7">
        <f t="shared" si="9"/>
        <v>40418</v>
      </c>
      <c r="AD44" s="7">
        <f t="shared" si="9"/>
        <v>40419</v>
      </c>
      <c r="AE44" s="7">
        <f t="shared" si="9"/>
        <v>40420</v>
      </c>
      <c r="AF44" s="7">
        <f t="shared" si="9"/>
        <v>40421</v>
      </c>
      <c r="AG44" s="158">
        <f t="shared" si="9"/>
        <v>0</v>
      </c>
      <c r="AH44" s="158">
        <f t="shared" si="9"/>
        <v>0</v>
      </c>
      <c r="AI44" s="158">
        <f t="shared" si="9"/>
        <v>0</v>
      </c>
      <c r="AJ44" s="158">
        <f t="shared" si="9"/>
        <v>0</v>
      </c>
      <c r="AK44" s="158">
        <f t="shared" si="9"/>
        <v>0</v>
      </c>
      <c r="AL44" s="158">
        <f t="shared" si="9"/>
        <v>0</v>
      </c>
      <c r="AM44" s="116"/>
      <c r="AN44" s="8"/>
      <c r="AO44" s="6"/>
      <c r="AP44" s="6"/>
      <c r="AQ44" s="6"/>
      <c r="AR44" s="6"/>
      <c r="AS44" s="6"/>
      <c r="AT44" s="6"/>
    </row>
    <row r="45" spans="1:46">
      <c r="A45" s="289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4"/>
      <c r="AH45" s="44"/>
      <c r="AI45" s="44"/>
      <c r="AJ45" s="44"/>
      <c r="AK45" s="44"/>
      <c r="AL45" s="44"/>
      <c r="AM45" s="45" t="s">
        <v>8</v>
      </c>
      <c r="AN45" s="5" t="s">
        <v>8</v>
      </c>
      <c r="AO45" s="3"/>
      <c r="AP45" s="3"/>
      <c r="AQ45" s="3"/>
      <c r="AR45" s="3"/>
      <c r="AS45" s="3"/>
      <c r="AT45" s="3"/>
    </row>
    <row r="46" spans="1:46">
      <c r="A46" s="9" t="s">
        <v>9</v>
      </c>
      <c r="B46" s="10">
        <f t="shared" ref="B46:AL52" si="10">B7-$G$38*B7+$G$40*($G$38*B7)</f>
        <v>13600</v>
      </c>
      <c r="C46" s="10">
        <f t="shared" si="10"/>
        <v>13600</v>
      </c>
      <c r="D46" s="10">
        <f>D7-$G$38*D7+$G$40*($G$38*D7)</f>
        <v>14110</v>
      </c>
      <c r="E46" s="10">
        <f t="shared" si="10"/>
        <v>13940</v>
      </c>
      <c r="F46" s="10">
        <f t="shared" si="10"/>
        <v>14365</v>
      </c>
      <c r="G46" s="10">
        <f t="shared" si="10"/>
        <v>12495</v>
      </c>
      <c r="H46" s="10">
        <f t="shared" si="10"/>
        <v>13685</v>
      </c>
      <c r="I46" s="10">
        <f t="shared" si="10"/>
        <v>12920</v>
      </c>
      <c r="J46" s="10">
        <f t="shared" si="10"/>
        <v>12920</v>
      </c>
      <c r="K46" s="10">
        <f t="shared" si="10"/>
        <v>13175</v>
      </c>
      <c r="L46" s="10">
        <f t="shared" si="10"/>
        <v>12920</v>
      </c>
      <c r="M46" s="10">
        <f t="shared" si="10"/>
        <v>13260</v>
      </c>
      <c r="N46" s="10">
        <f t="shared" si="10"/>
        <v>13090</v>
      </c>
      <c r="O46" s="10">
        <f t="shared" si="10"/>
        <v>13685</v>
      </c>
      <c r="P46" s="10">
        <f t="shared" si="10"/>
        <v>13770</v>
      </c>
      <c r="Q46" s="10">
        <f t="shared" si="10"/>
        <v>12580</v>
      </c>
      <c r="R46" s="10">
        <f t="shared" si="10"/>
        <v>14025</v>
      </c>
      <c r="S46" s="10">
        <f t="shared" si="10"/>
        <v>13430</v>
      </c>
      <c r="T46" s="10">
        <f t="shared" si="10"/>
        <v>13515</v>
      </c>
      <c r="U46" s="10">
        <f t="shared" si="10"/>
        <v>13600</v>
      </c>
      <c r="V46" s="10">
        <f t="shared" si="10"/>
        <v>13940</v>
      </c>
      <c r="W46" s="10">
        <f t="shared" si="10"/>
        <v>11730</v>
      </c>
      <c r="X46" s="10">
        <f t="shared" si="10"/>
        <v>14195</v>
      </c>
      <c r="Y46" s="10">
        <f t="shared" si="10"/>
        <v>13260</v>
      </c>
      <c r="Z46" s="10">
        <f t="shared" si="10"/>
        <v>13770</v>
      </c>
      <c r="AA46" s="10">
        <f t="shared" si="10"/>
        <v>13855</v>
      </c>
      <c r="AB46" s="10">
        <f t="shared" si="10"/>
        <v>13770</v>
      </c>
      <c r="AC46" s="10">
        <f t="shared" si="10"/>
        <v>13770</v>
      </c>
      <c r="AD46" s="10">
        <f t="shared" si="10"/>
        <v>14110</v>
      </c>
      <c r="AE46" s="10">
        <f t="shared" si="10"/>
        <v>13515</v>
      </c>
      <c r="AF46" s="10">
        <f t="shared" si="10"/>
        <v>14025</v>
      </c>
      <c r="AG46" s="10">
        <f t="shared" si="10"/>
        <v>0</v>
      </c>
      <c r="AH46" s="10">
        <f t="shared" si="10"/>
        <v>0</v>
      </c>
      <c r="AI46" s="10">
        <f t="shared" si="10"/>
        <v>0</v>
      </c>
      <c r="AJ46" s="10">
        <f t="shared" si="10"/>
        <v>0</v>
      </c>
      <c r="AK46" s="10">
        <f t="shared" si="10"/>
        <v>0</v>
      </c>
      <c r="AL46" s="10">
        <f t="shared" si="10"/>
        <v>0</v>
      </c>
      <c r="AM46" s="10">
        <f>MAX(B46:AL46)</f>
        <v>14365</v>
      </c>
      <c r="AN46" s="10">
        <f>MIN(B46:AF46)</f>
        <v>11730</v>
      </c>
      <c r="AO46" s="3"/>
      <c r="AP46" s="3"/>
      <c r="AQ46" s="3"/>
      <c r="AR46" s="3"/>
      <c r="AS46" s="3"/>
      <c r="AT46" s="3"/>
    </row>
    <row r="47" spans="1:46">
      <c r="A47" s="9" t="s">
        <v>10</v>
      </c>
      <c r="B47" s="10">
        <f t="shared" si="10"/>
        <v>13345</v>
      </c>
      <c r="C47" s="10">
        <f t="shared" si="10"/>
        <v>13005</v>
      </c>
      <c r="D47" s="10">
        <f t="shared" si="10"/>
        <v>13175</v>
      </c>
      <c r="E47" s="10">
        <f t="shared" si="10"/>
        <v>13345</v>
      </c>
      <c r="F47" s="10">
        <f t="shared" si="10"/>
        <v>9180</v>
      </c>
      <c r="G47" s="10">
        <f t="shared" si="10"/>
        <v>12155</v>
      </c>
      <c r="H47" s="10">
        <f t="shared" si="10"/>
        <v>12580</v>
      </c>
      <c r="I47" s="10">
        <f t="shared" si="10"/>
        <v>12240</v>
      </c>
      <c r="J47" s="10">
        <f t="shared" si="10"/>
        <v>12240</v>
      </c>
      <c r="K47" s="10">
        <f t="shared" si="10"/>
        <v>12495</v>
      </c>
      <c r="L47" s="10">
        <f t="shared" si="10"/>
        <v>12325</v>
      </c>
      <c r="M47" s="10">
        <f t="shared" si="10"/>
        <v>12835</v>
      </c>
      <c r="N47" s="10">
        <f t="shared" si="10"/>
        <v>12835</v>
      </c>
      <c r="O47" s="10">
        <f t="shared" si="10"/>
        <v>13260</v>
      </c>
      <c r="P47" s="10">
        <f t="shared" si="10"/>
        <v>13260</v>
      </c>
      <c r="Q47" s="10">
        <f t="shared" si="10"/>
        <v>12835</v>
      </c>
      <c r="R47" s="10">
        <f t="shared" si="10"/>
        <v>13260</v>
      </c>
      <c r="S47" s="10">
        <f t="shared" si="10"/>
        <v>12920</v>
      </c>
      <c r="T47" s="10">
        <f t="shared" si="10"/>
        <v>12920</v>
      </c>
      <c r="U47" s="10">
        <f t="shared" si="10"/>
        <v>13260</v>
      </c>
      <c r="V47" s="10">
        <f t="shared" si="10"/>
        <v>13260</v>
      </c>
      <c r="W47" s="10">
        <f t="shared" si="10"/>
        <v>12410</v>
      </c>
      <c r="X47" s="10">
        <f t="shared" si="10"/>
        <v>12580</v>
      </c>
      <c r="Y47" s="10">
        <f t="shared" si="10"/>
        <v>12920</v>
      </c>
      <c r="Z47" s="10">
        <f t="shared" si="10"/>
        <v>12410</v>
      </c>
      <c r="AA47" s="10">
        <f t="shared" si="10"/>
        <v>0</v>
      </c>
      <c r="AB47" s="10">
        <f t="shared" si="10"/>
        <v>13005</v>
      </c>
      <c r="AC47" s="10">
        <f t="shared" si="10"/>
        <v>12920</v>
      </c>
      <c r="AD47" s="10">
        <f t="shared" si="10"/>
        <v>13005</v>
      </c>
      <c r="AE47" s="10">
        <f t="shared" si="10"/>
        <v>13090</v>
      </c>
      <c r="AF47" s="10">
        <f t="shared" si="10"/>
        <v>13345</v>
      </c>
      <c r="AG47" s="10">
        <f t="shared" si="10"/>
        <v>0</v>
      </c>
      <c r="AH47" s="10">
        <f t="shared" si="10"/>
        <v>0</v>
      </c>
      <c r="AI47" s="10">
        <f t="shared" si="10"/>
        <v>0</v>
      </c>
      <c r="AJ47" s="10">
        <f t="shared" si="10"/>
        <v>0</v>
      </c>
      <c r="AK47" s="10">
        <f t="shared" si="10"/>
        <v>0</v>
      </c>
      <c r="AL47" s="10">
        <f t="shared" si="10"/>
        <v>0</v>
      </c>
      <c r="AM47" s="10">
        <f t="shared" ref="AM47:AM69" si="11">MAX(B47:AL47)</f>
        <v>13345</v>
      </c>
      <c r="AN47" s="10">
        <f>MIN(B47:AF47)</f>
        <v>0</v>
      </c>
      <c r="AO47" s="3"/>
      <c r="AP47" s="3"/>
      <c r="AQ47" s="3"/>
      <c r="AR47" s="3"/>
      <c r="AS47" s="3"/>
      <c r="AT47" s="3"/>
    </row>
    <row r="48" spans="1:46">
      <c r="A48" s="9" t="s">
        <v>11</v>
      </c>
      <c r="B48" s="10">
        <f t="shared" si="10"/>
        <v>12920</v>
      </c>
      <c r="C48" s="10">
        <f t="shared" si="10"/>
        <v>12665</v>
      </c>
      <c r="D48" s="10">
        <f t="shared" si="10"/>
        <v>12920</v>
      </c>
      <c r="E48" s="10">
        <f t="shared" si="10"/>
        <v>13175</v>
      </c>
      <c r="F48" s="10">
        <f t="shared" si="10"/>
        <v>11900</v>
      </c>
      <c r="G48" s="10">
        <f t="shared" si="10"/>
        <v>12070</v>
      </c>
      <c r="H48" s="10">
        <f t="shared" si="10"/>
        <v>12325</v>
      </c>
      <c r="I48" s="10">
        <f t="shared" si="10"/>
        <v>12070</v>
      </c>
      <c r="J48" s="10">
        <f t="shared" si="10"/>
        <v>12070</v>
      </c>
      <c r="K48" s="10">
        <f t="shared" si="10"/>
        <v>12325</v>
      </c>
      <c r="L48" s="10">
        <f t="shared" si="10"/>
        <v>12070</v>
      </c>
      <c r="M48" s="10">
        <f t="shared" si="10"/>
        <v>12240</v>
      </c>
      <c r="N48" s="10">
        <f t="shared" si="10"/>
        <v>12240</v>
      </c>
      <c r="O48" s="10">
        <f t="shared" si="10"/>
        <v>12835</v>
      </c>
      <c r="P48" s="10">
        <f t="shared" si="10"/>
        <v>13005</v>
      </c>
      <c r="Q48" s="10">
        <f t="shared" si="10"/>
        <v>12580</v>
      </c>
      <c r="R48" s="10">
        <f t="shared" si="10"/>
        <v>11050</v>
      </c>
      <c r="S48" s="10">
        <f t="shared" si="10"/>
        <v>12750</v>
      </c>
      <c r="T48" s="10">
        <f t="shared" si="10"/>
        <v>12665</v>
      </c>
      <c r="U48" s="10">
        <f t="shared" si="10"/>
        <v>12920</v>
      </c>
      <c r="V48" s="10">
        <f t="shared" si="10"/>
        <v>13005</v>
      </c>
      <c r="W48" s="10">
        <f t="shared" si="10"/>
        <v>12240</v>
      </c>
      <c r="X48" s="10">
        <f t="shared" si="10"/>
        <v>12155</v>
      </c>
      <c r="Y48" s="10">
        <f t="shared" si="10"/>
        <v>12580</v>
      </c>
      <c r="Z48" s="10">
        <f t="shared" si="10"/>
        <v>12240</v>
      </c>
      <c r="AA48" s="10">
        <f t="shared" si="10"/>
        <v>2380</v>
      </c>
      <c r="AB48" s="10">
        <f t="shared" si="10"/>
        <v>12750</v>
      </c>
      <c r="AC48" s="10">
        <f t="shared" si="10"/>
        <v>12580</v>
      </c>
      <c r="AD48" s="10">
        <f t="shared" si="10"/>
        <v>12835</v>
      </c>
      <c r="AE48" s="10">
        <f t="shared" si="10"/>
        <v>12665</v>
      </c>
      <c r="AF48" s="10">
        <f t="shared" si="10"/>
        <v>13175</v>
      </c>
      <c r="AG48" s="10">
        <f t="shared" si="10"/>
        <v>0</v>
      </c>
      <c r="AH48" s="10">
        <f t="shared" si="10"/>
        <v>0</v>
      </c>
      <c r="AI48" s="10">
        <f t="shared" si="10"/>
        <v>0</v>
      </c>
      <c r="AJ48" s="10">
        <f t="shared" si="10"/>
        <v>0</v>
      </c>
      <c r="AK48" s="10">
        <f t="shared" si="10"/>
        <v>0</v>
      </c>
      <c r="AL48" s="10">
        <f t="shared" si="10"/>
        <v>0</v>
      </c>
      <c r="AM48" s="10">
        <f t="shared" si="11"/>
        <v>13175</v>
      </c>
      <c r="AN48" s="10">
        <f t="shared" ref="AN48:AN69" si="12">MIN(B48:AF48)</f>
        <v>2380</v>
      </c>
      <c r="AO48" s="3"/>
      <c r="AP48" s="3"/>
      <c r="AQ48" s="3"/>
      <c r="AR48" s="3"/>
      <c r="AS48" s="3"/>
      <c r="AT48" s="3"/>
    </row>
    <row r="49" spans="1:46">
      <c r="A49" s="9" t="s">
        <v>12</v>
      </c>
      <c r="B49" s="10">
        <f t="shared" si="10"/>
        <v>12835</v>
      </c>
      <c r="C49" s="10">
        <f t="shared" si="10"/>
        <v>12580</v>
      </c>
      <c r="D49" s="10">
        <f t="shared" si="10"/>
        <v>12835</v>
      </c>
      <c r="E49" s="10">
        <f t="shared" si="10"/>
        <v>13005</v>
      </c>
      <c r="F49" s="10">
        <f t="shared" si="10"/>
        <v>12325</v>
      </c>
      <c r="G49" s="10">
        <f t="shared" si="10"/>
        <v>11900</v>
      </c>
      <c r="H49" s="10">
        <f t="shared" si="10"/>
        <v>12155</v>
      </c>
      <c r="I49" s="10">
        <f t="shared" si="10"/>
        <v>11815</v>
      </c>
      <c r="J49" s="10">
        <f t="shared" si="10"/>
        <v>11815</v>
      </c>
      <c r="K49" s="10">
        <f t="shared" si="10"/>
        <v>12070</v>
      </c>
      <c r="L49" s="10">
        <f t="shared" si="10"/>
        <v>12070</v>
      </c>
      <c r="M49" s="10">
        <f t="shared" si="10"/>
        <v>12155</v>
      </c>
      <c r="N49" s="10">
        <f t="shared" si="10"/>
        <v>12580</v>
      </c>
      <c r="O49" s="10">
        <f t="shared" si="10"/>
        <v>12580</v>
      </c>
      <c r="P49" s="10">
        <f t="shared" si="10"/>
        <v>12750</v>
      </c>
      <c r="Q49" s="10">
        <f t="shared" si="10"/>
        <v>13260</v>
      </c>
      <c r="R49" s="10">
        <f t="shared" si="10"/>
        <v>11135</v>
      </c>
      <c r="S49" s="10">
        <f t="shared" si="10"/>
        <v>12240</v>
      </c>
      <c r="T49" s="10">
        <f t="shared" si="10"/>
        <v>12580</v>
      </c>
      <c r="U49" s="10">
        <f t="shared" si="10"/>
        <v>12495</v>
      </c>
      <c r="V49" s="10">
        <f t="shared" si="10"/>
        <v>12920</v>
      </c>
      <c r="W49" s="10">
        <f t="shared" si="10"/>
        <v>12070</v>
      </c>
      <c r="X49" s="10">
        <f t="shared" si="10"/>
        <v>12070</v>
      </c>
      <c r="Y49" s="10">
        <f t="shared" si="10"/>
        <v>12495</v>
      </c>
      <c r="Z49" s="10">
        <f t="shared" si="10"/>
        <v>12070</v>
      </c>
      <c r="AA49" s="10">
        <f t="shared" si="10"/>
        <v>4675</v>
      </c>
      <c r="AB49" s="10">
        <f t="shared" si="10"/>
        <v>12750</v>
      </c>
      <c r="AC49" s="10">
        <f t="shared" si="10"/>
        <v>12495</v>
      </c>
      <c r="AD49" s="10">
        <f t="shared" si="10"/>
        <v>12750</v>
      </c>
      <c r="AE49" s="10">
        <f t="shared" si="10"/>
        <v>12410</v>
      </c>
      <c r="AF49" s="10">
        <f t="shared" si="10"/>
        <v>12920</v>
      </c>
      <c r="AG49" s="10">
        <f t="shared" si="10"/>
        <v>0</v>
      </c>
      <c r="AH49" s="10">
        <f t="shared" si="10"/>
        <v>0</v>
      </c>
      <c r="AI49" s="10">
        <f t="shared" si="10"/>
        <v>0</v>
      </c>
      <c r="AJ49" s="10">
        <f t="shared" si="10"/>
        <v>0</v>
      </c>
      <c r="AK49" s="10">
        <f t="shared" si="10"/>
        <v>0</v>
      </c>
      <c r="AL49" s="10">
        <f t="shared" si="10"/>
        <v>0</v>
      </c>
      <c r="AM49" s="10">
        <f t="shared" si="11"/>
        <v>13260</v>
      </c>
      <c r="AN49" s="10">
        <f t="shared" si="12"/>
        <v>4675</v>
      </c>
      <c r="AO49" s="3"/>
      <c r="AP49" s="3"/>
      <c r="AQ49" s="3"/>
      <c r="AR49" s="3"/>
      <c r="AS49" s="3"/>
      <c r="AT49" s="3"/>
    </row>
    <row r="50" spans="1:46">
      <c r="A50" s="9" t="s">
        <v>13</v>
      </c>
      <c r="B50" s="10">
        <f t="shared" si="10"/>
        <v>12750</v>
      </c>
      <c r="C50" s="10">
        <f t="shared" si="10"/>
        <v>12410</v>
      </c>
      <c r="D50" s="10">
        <f t="shared" si="10"/>
        <v>12750</v>
      </c>
      <c r="E50" s="10">
        <f t="shared" si="10"/>
        <v>12920</v>
      </c>
      <c r="F50" s="10">
        <f t="shared" si="10"/>
        <v>0</v>
      </c>
      <c r="G50" s="10">
        <f t="shared" si="10"/>
        <v>11560</v>
      </c>
      <c r="H50" s="10">
        <f t="shared" si="10"/>
        <v>12070</v>
      </c>
      <c r="I50" s="10">
        <f t="shared" si="10"/>
        <v>12070</v>
      </c>
      <c r="J50" s="10">
        <f t="shared" si="10"/>
        <v>12070</v>
      </c>
      <c r="K50" s="10">
        <f t="shared" si="10"/>
        <v>12070</v>
      </c>
      <c r="L50" s="10">
        <f t="shared" si="10"/>
        <v>11900</v>
      </c>
      <c r="M50" s="10">
        <f t="shared" si="10"/>
        <v>12155</v>
      </c>
      <c r="N50" s="10">
        <f t="shared" si="10"/>
        <v>12495</v>
      </c>
      <c r="O50" s="10">
        <f t="shared" si="10"/>
        <v>12580</v>
      </c>
      <c r="P50" s="10">
        <f t="shared" si="10"/>
        <v>13430</v>
      </c>
      <c r="Q50" s="10">
        <f t="shared" si="10"/>
        <v>12155</v>
      </c>
      <c r="R50" s="10">
        <f t="shared" si="10"/>
        <v>10030</v>
      </c>
      <c r="S50" s="10">
        <f t="shared" si="10"/>
        <v>12070</v>
      </c>
      <c r="T50" s="10">
        <f t="shared" si="10"/>
        <v>12580</v>
      </c>
      <c r="U50" s="10">
        <f t="shared" si="10"/>
        <v>12410</v>
      </c>
      <c r="V50" s="10">
        <f t="shared" si="10"/>
        <v>12665</v>
      </c>
      <c r="W50" s="10">
        <f t="shared" si="10"/>
        <v>11900</v>
      </c>
      <c r="X50" s="10">
        <f t="shared" si="10"/>
        <v>12070</v>
      </c>
      <c r="Y50" s="10">
        <f t="shared" si="10"/>
        <v>12495</v>
      </c>
      <c r="Z50" s="10">
        <f t="shared" si="10"/>
        <v>12070</v>
      </c>
      <c r="AA50" s="10">
        <f t="shared" si="10"/>
        <v>10030</v>
      </c>
      <c r="AB50" s="10">
        <f t="shared" si="10"/>
        <v>12580</v>
      </c>
      <c r="AC50" s="10">
        <f t="shared" si="10"/>
        <v>12495</v>
      </c>
      <c r="AD50" s="10">
        <f t="shared" si="10"/>
        <v>12750</v>
      </c>
      <c r="AE50" s="10">
        <f t="shared" si="10"/>
        <v>12325</v>
      </c>
      <c r="AF50" s="10">
        <f t="shared" si="10"/>
        <v>12665</v>
      </c>
      <c r="AG50" s="10">
        <f t="shared" si="10"/>
        <v>0</v>
      </c>
      <c r="AH50" s="10">
        <f t="shared" si="10"/>
        <v>0</v>
      </c>
      <c r="AI50" s="10">
        <f t="shared" si="10"/>
        <v>0</v>
      </c>
      <c r="AJ50" s="10">
        <f t="shared" si="10"/>
        <v>0</v>
      </c>
      <c r="AK50" s="10">
        <f t="shared" si="10"/>
        <v>0</v>
      </c>
      <c r="AL50" s="10">
        <f t="shared" si="10"/>
        <v>0</v>
      </c>
      <c r="AM50" s="10">
        <f t="shared" si="11"/>
        <v>13430</v>
      </c>
      <c r="AN50" s="10">
        <f t="shared" si="12"/>
        <v>0</v>
      </c>
      <c r="AO50" s="3"/>
      <c r="AP50" s="3"/>
      <c r="AQ50" s="3"/>
      <c r="AR50" s="3"/>
      <c r="AS50" s="3"/>
      <c r="AT50" s="3"/>
    </row>
    <row r="51" spans="1:46">
      <c r="A51" s="9" t="s">
        <v>14</v>
      </c>
      <c r="B51" s="10">
        <f t="shared" si="10"/>
        <v>12665</v>
      </c>
      <c r="C51" s="10">
        <f t="shared" si="10"/>
        <v>12835</v>
      </c>
      <c r="D51" s="10">
        <f t="shared" si="10"/>
        <v>12920</v>
      </c>
      <c r="E51" s="10">
        <f t="shared" si="10"/>
        <v>13260</v>
      </c>
      <c r="F51" s="10">
        <f t="shared" si="10"/>
        <v>935</v>
      </c>
      <c r="G51" s="10">
        <f t="shared" si="10"/>
        <v>12070</v>
      </c>
      <c r="H51" s="10">
        <f t="shared" si="10"/>
        <v>12070</v>
      </c>
      <c r="I51" s="10">
        <f t="shared" si="10"/>
        <v>12070</v>
      </c>
      <c r="J51" s="10">
        <f t="shared" si="10"/>
        <v>12070</v>
      </c>
      <c r="K51" s="10">
        <f t="shared" si="10"/>
        <v>12155</v>
      </c>
      <c r="L51" s="10">
        <f t="shared" si="10"/>
        <v>11645</v>
      </c>
      <c r="M51" s="10">
        <f t="shared" si="10"/>
        <v>12325</v>
      </c>
      <c r="N51" s="10">
        <f t="shared" si="10"/>
        <v>12920</v>
      </c>
      <c r="O51" s="10">
        <f t="shared" si="10"/>
        <v>12580</v>
      </c>
      <c r="P51" s="10">
        <f t="shared" si="10"/>
        <v>9690</v>
      </c>
      <c r="Q51" s="10">
        <f t="shared" si="10"/>
        <v>12580</v>
      </c>
      <c r="R51" s="10">
        <f t="shared" si="10"/>
        <v>8670</v>
      </c>
      <c r="S51" s="10">
        <f t="shared" si="10"/>
        <v>12410</v>
      </c>
      <c r="T51" s="10">
        <f t="shared" si="10"/>
        <v>12495</v>
      </c>
      <c r="U51" s="10">
        <f t="shared" si="10"/>
        <v>12495</v>
      </c>
      <c r="V51" s="10">
        <f t="shared" si="10"/>
        <v>12325</v>
      </c>
      <c r="W51" s="10">
        <f t="shared" si="10"/>
        <v>11730</v>
      </c>
      <c r="X51" s="10">
        <f t="shared" si="10"/>
        <v>12240</v>
      </c>
      <c r="Y51" s="10">
        <f t="shared" si="10"/>
        <v>12835</v>
      </c>
      <c r="Z51" s="10">
        <f t="shared" si="10"/>
        <v>12240</v>
      </c>
      <c r="AA51" s="10">
        <f t="shared" si="10"/>
        <v>11985</v>
      </c>
      <c r="AB51" s="10">
        <f t="shared" si="10"/>
        <v>12750</v>
      </c>
      <c r="AC51" s="10">
        <f t="shared" si="10"/>
        <v>12495</v>
      </c>
      <c r="AD51" s="10">
        <f t="shared" si="10"/>
        <v>12580</v>
      </c>
      <c r="AE51" s="10">
        <f t="shared" si="10"/>
        <v>12665</v>
      </c>
      <c r="AF51" s="10">
        <f t="shared" si="10"/>
        <v>13005</v>
      </c>
      <c r="AG51" s="10">
        <f t="shared" si="10"/>
        <v>0</v>
      </c>
      <c r="AH51" s="10">
        <f t="shared" si="10"/>
        <v>0</v>
      </c>
      <c r="AI51" s="10">
        <f t="shared" si="10"/>
        <v>0</v>
      </c>
      <c r="AJ51" s="10">
        <f t="shared" si="10"/>
        <v>0</v>
      </c>
      <c r="AK51" s="10">
        <f t="shared" si="10"/>
        <v>0</v>
      </c>
      <c r="AL51" s="10">
        <f t="shared" si="10"/>
        <v>0</v>
      </c>
      <c r="AM51" s="10">
        <f t="shared" si="11"/>
        <v>13260</v>
      </c>
      <c r="AN51" s="10">
        <f t="shared" si="12"/>
        <v>935</v>
      </c>
      <c r="AO51" s="3"/>
      <c r="AP51" s="3"/>
      <c r="AQ51" s="3"/>
      <c r="AR51" s="3"/>
      <c r="AS51" s="3"/>
      <c r="AT51" s="3"/>
    </row>
    <row r="52" spans="1:46">
      <c r="A52" s="9" t="s">
        <v>15</v>
      </c>
      <c r="B52" s="10">
        <f t="shared" si="10"/>
        <v>12325</v>
      </c>
      <c r="C52" s="10">
        <f t="shared" si="10"/>
        <v>13175</v>
      </c>
      <c r="D52" s="10">
        <f t="shared" si="10"/>
        <v>13430</v>
      </c>
      <c r="E52" s="10">
        <f t="shared" si="10"/>
        <v>13770</v>
      </c>
      <c r="F52" s="10">
        <f t="shared" si="10"/>
        <v>1870</v>
      </c>
      <c r="G52" s="10">
        <f t="shared" si="10"/>
        <v>12495</v>
      </c>
      <c r="H52" s="10">
        <f t="shared" si="10"/>
        <v>12070</v>
      </c>
      <c r="I52" s="10">
        <f t="shared" si="10"/>
        <v>12750</v>
      </c>
      <c r="J52" s="10">
        <f t="shared" si="10"/>
        <v>12750</v>
      </c>
      <c r="K52" s="10">
        <f t="shared" si="10"/>
        <v>12665</v>
      </c>
      <c r="L52" s="10">
        <f t="shared" si="10"/>
        <v>12920</v>
      </c>
      <c r="M52" s="10">
        <f t="shared" si="10"/>
        <v>12835</v>
      </c>
      <c r="N52" s="10">
        <f t="shared" si="10"/>
        <v>12920</v>
      </c>
      <c r="O52" s="10">
        <f t="shared" si="10"/>
        <v>0</v>
      </c>
      <c r="P52" s="10">
        <f t="shared" si="10"/>
        <v>9435</v>
      </c>
      <c r="Q52" s="10">
        <f t="shared" si="10"/>
        <v>13090</v>
      </c>
      <c r="R52" s="10">
        <f t="shared" si="10"/>
        <v>13770</v>
      </c>
      <c r="S52" s="10">
        <f t="shared" si="10"/>
        <v>12580</v>
      </c>
      <c r="T52" s="10">
        <f t="shared" si="10"/>
        <v>13175</v>
      </c>
      <c r="U52" s="10">
        <f t="shared" si="10"/>
        <v>13430</v>
      </c>
      <c r="V52" s="10">
        <f t="shared" si="10"/>
        <v>10115</v>
      </c>
      <c r="W52" s="10">
        <f t="shared" si="10"/>
        <v>11645</v>
      </c>
      <c r="X52" s="10">
        <f t="shared" si="10"/>
        <v>12750</v>
      </c>
      <c r="Y52" s="10">
        <f t="shared" si="10"/>
        <v>12835</v>
      </c>
      <c r="Z52" s="10">
        <f t="shared" si="10"/>
        <v>13005</v>
      </c>
      <c r="AA52" s="10">
        <f t="shared" si="10"/>
        <v>12070</v>
      </c>
      <c r="AB52" s="10">
        <f t="shared" si="10"/>
        <v>13685</v>
      </c>
      <c r="AC52" s="10">
        <f t="shared" si="10"/>
        <v>12325</v>
      </c>
      <c r="AD52" s="10">
        <f t="shared" si="10"/>
        <v>12240</v>
      </c>
      <c r="AE52" s="10">
        <f t="shared" si="10"/>
        <v>13940</v>
      </c>
      <c r="AF52" s="10">
        <f t="shared" si="10"/>
        <v>13685</v>
      </c>
      <c r="AG52" s="10">
        <f t="shared" si="10"/>
        <v>0</v>
      </c>
      <c r="AH52" s="10">
        <f t="shared" si="10"/>
        <v>0</v>
      </c>
      <c r="AI52" s="10">
        <f t="shared" si="10"/>
        <v>0</v>
      </c>
      <c r="AJ52" s="10">
        <f t="shared" ref="AG52:AL67" si="13">AJ13-$G$38*AJ13+$G$40*($G$38*AJ13)</f>
        <v>0</v>
      </c>
      <c r="AK52" s="10">
        <f t="shared" si="13"/>
        <v>0</v>
      </c>
      <c r="AL52" s="10">
        <f t="shared" si="13"/>
        <v>0</v>
      </c>
      <c r="AM52" s="10">
        <f t="shared" si="11"/>
        <v>13940</v>
      </c>
      <c r="AN52" s="10">
        <f t="shared" si="12"/>
        <v>0</v>
      </c>
      <c r="AO52" s="3"/>
      <c r="AP52" s="3"/>
      <c r="AQ52" s="3"/>
      <c r="AR52" s="3"/>
      <c r="AS52" s="3"/>
      <c r="AT52" s="3"/>
    </row>
    <row r="53" spans="1:46">
      <c r="A53" s="12" t="s">
        <v>16</v>
      </c>
      <c r="B53" s="10">
        <f t="shared" ref="B53:AF61" si="14">B14-$G$38*B14+$G$40*($G$38*B14)</f>
        <v>12835</v>
      </c>
      <c r="C53" s="10">
        <f t="shared" si="14"/>
        <v>16065</v>
      </c>
      <c r="D53" s="10">
        <f t="shared" si="14"/>
        <v>15725</v>
      </c>
      <c r="E53" s="10">
        <f t="shared" si="14"/>
        <v>13770</v>
      </c>
      <c r="F53" s="10">
        <f t="shared" si="14"/>
        <v>1785</v>
      </c>
      <c r="G53" s="10">
        <f t="shared" si="14"/>
        <v>16235</v>
      </c>
      <c r="H53" s="10">
        <f t="shared" si="14"/>
        <v>13770</v>
      </c>
      <c r="I53" s="10">
        <f t="shared" si="14"/>
        <v>15470</v>
      </c>
      <c r="J53" s="10">
        <f t="shared" si="14"/>
        <v>15470</v>
      </c>
      <c r="K53" s="10">
        <f t="shared" si="14"/>
        <v>15725</v>
      </c>
      <c r="L53" s="10">
        <f t="shared" si="14"/>
        <v>15980</v>
      </c>
      <c r="M53" s="10">
        <f t="shared" si="14"/>
        <v>15470</v>
      </c>
      <c r="N53" s="10">
        <f t="shared" si="14"/>
        <v>14960</v>
      </c>
      <c r="O53" s="10">
        <f t="shared" si="14"/>
        <v>13770</v>
      </c>
      <c r="P53" s="10">
        <f t="shared" si="14"/>
        <v>9180</v>
      </c>
      <c r="Q53" s="10">
        <f t="shared" si="14"/>
        <v>15300</v>
      </c>
      <c r="R53" s="10">
        <f t="shared" si="14"/>
        <v>12070</v>
      </c>
      <c r="S53" s="10">
        <f t="shared" si="14"/>
        <v>14790</v>
      </c>
      <c r="T53" s="10">
        <f t="shared" si="14"/>
        <v>13260</v>
      </c>
      <c r="U53" s="10">
        <f t="shared" si="14"/>
        <v>15640</v>
      </c>
      <c r="V53" s="10">
        <f t="shared" si="14"/>
        <v>9350</v>
      </c>
      <c r="W53" s="10">
        <f t="shared" si="14"/>
        <v>12410</v>
      </c>
      <c r="X53" s="10">
        <f t="shared" si="14"/>
        <v>15130</v>
      </c>
      <c r="Y53" s="10">
        <f t="shared" si="14"/>
        <v>15215</v>
      </c>
      <c r="Z53" s="10">
        <f t="shared" si="14"/>
        <v>15300</v>
      </c>
      <c r="AA53" s="10">
        <f t="shared" si="14"/>
        <v>15045</v>
      </c>
      <c r="AB53" s="10">
        <f t="shared" si="14"/>
        <v>15725</v>
      </c>
      <c r="AC53" s="10">
        <f t="shared" si="14"/>
        <v>13430</v>
      </c>
      <c r="AD53" s="10">
        <f t="shared" si="14"/>
        <v>12750</v>
      </c>
      <c r="AE53" s="10">
        <f t="shared" si="14"/>
        <v>16065</v>
      </c>
      <c r="AF53" s="10">
        <f t="shared" si="14"/>
        <v>16405</v>
      </c>
      <c r="AG53" s="10">
        <f t="shared" si="13"/>
        <v>0</v>
      </c>
      <c r="AH53" s="10">
        <f t="shared" si="13"/>
        <v>0</v>
      </c>
      <c r="AI53" s="10">
        <f t="shared" si="13"/>
        <v>0</v>
      </c>
      <c r="AJ53" s="10">
        <f t="shared" si="13"/>
        <v>0</v>
      </c>
      <c r="AK53" s="10">
        <f t="shared" si="13"/>
        <v>0</v>
      </c>
      <c r="AL53" s="10">
        <f t="shared" si="13"/>
        <v>0</v>
      </c>
      <c r="AM53" s="10">
        <f t="shared" si="11"/>
        <v>16405</v>
      </c>
      <c r="AN53" s="10">
        <f t="shared" si="12"/>
        <v>1785</v>
      </c>
      <c r="AO53" s="3"/>
      <c r="AP53" s="3"/>
      <c r="AQ53" s="3"/>
      <c r="AR53" s="3"/>
      <c r="AS53" s="3"/>
      <c r="AT53" s="3"/>
    </row>
    <row r="54" spans="1:46">
      <c r="A54" s="12" t="s">
        <v>17</v>
      </c>
      <c r="B54" s="10">
        <f t="shared" si="14"/>
        <v>14110</v>
      </c>
      <c r="C54" s="10">
        <f t="shared" si="14"/>
        <v>19465</v>
      </c>
      <c r="D54" s="10">
        <f t="shared" si="14"/>
        <v>18445</v>
      </c>
      <c r="E54" s="10">
        <f t="shared" si="14"/>
        <v>16150</v>
      </c>
      <c r="F54" s="10">
        <f t="shared" si="14"/>
        <v>13260</v>
      </c>
      <c r="G54" s="10">
        <f t="shared" si="14"/>
        <v>16150</v>
      </c>
      <c r="H54" s="10">
        <f t="shared" si="14"/>
        <v>15640</v>
      </c>
      <c r="I54" s="10">
        <f t="shared" si="14"/>
        <v>18530</v>
      </c>
      <c r="J54" s="10">
        <f t="shared" si="14"/>
        <v>18530</v>
      </c>
      <c r="K54" s="10">
        <f t="shared" si="14"/>
        <v>18445</v>
      </c>
      <c r="L54" s="10">
        <f t="shared" si="14"/>
        <v>17850</v>
      </c>
      <c r="M54" s="10">
        <f t="shared" si="14"/>
        <v>18700</v>
      </c>
      <c r="N54" s="10">
        <f t="shared" si="14"/>
        <v>19210</v>
      </c>
      <c r="O54" s="10">
        <f t="shared" si="14"/>
        <v>15045</v>
      </c>
      <c r="P54" s="10">
        <f t="shared" si="14"/>
        <v>8075</v>
      </c>
      <c r="Q54" s="10">
        <f t="shared" si="14"/>
        <v>11560</v>
      </c>
      <c r="R54" s="10">
        <f t="shared" si="14"/>
        <v>16745</v>
      </c>
      <c r="S54" s="10">
        <f t="shared" si="14"/>
        <v>18700</v>
      </c>
      <c r="T54" s="10">
        <f t="shared" si="14"/>
        <v>18785</v>
      </c>
      <c r="U54" s="10">
        <f t="shared" si="14"/>
        <v>18870</v>
      </c>
      <c r="V54" s="10">
        <f t="shared" si="14"/>
        <v>10540</v>
      </c>
      <c r="W54" s="10">
        <f t="shared" si="14"/>
        <v>13430</v>
      </c>
      <c r="X54" s="10">
        <f t="shared" si="14"/>
        <v>19210</v>
      </c>
      <c r="Y54" s="10">
        <f t="shared" si="14"/>
        <v>19465</v>
      </c>
      <c r="Z54" s="10">
        <f t="shared" si="14"/>
        <v>17042.5</v>
      </c>
      <c r="AA54" s="10">
        <f t="shared" si="14"/>
        <v>19550</v>
      </c>
      <c r="AB54" s="10">
        <f t="shared" si="14"/>
        <v>18785</v>
      </c>
      <c r="AC54" s="10">
        <f t="shared" si="14"/>
        <v>15045</v>
      </c>
      <c r="AD54" s="10">
        <f t="shared" si="14"/>
        <v>13940</v>
      </c>
      <c r="AE54" s="10">
        <f t="shared" si="14"/>
        <v>18275</v>
      </c>
      <c r="AF54" s="10">
        <f t="shared" si="14"/>
        <v>19975</v>
      </c>
      <c r="AG54" s="10">
        <f t="shared" si="13"/>
        <v>0</v>
      </c>
      <c r="AH54" s="10">
        <f t="shared" si="13"/>
        <v>0</v>
      </c>
      <c r="AI54" s="10">
        <f t="shared" si="13"/>
        <v>0</v>
      </c>
      <c r="AJ54" s="10">
        <f t="shared" si="13"/>
        <v>0</v>
      </c>
      <c r="AK54" s="10">
        <f t="shared" si="13"/>
        <v>0</v>
      </c>
      <c r="AL54" s="10">
        <f t="shared" si="13"/>
        <v>0</v>
      </c>
      <c r="AM54" s="10">
        <f t="shared" si="11"/>
        <v>19975</v>
      </c>
      <c r="AN54" s="10">
        <f t="shared" si="12"/>
        <v>8075</v>
      </c>
      <c r="AO54" s="3"/>
      <c r="AP54" s="3"/>
      <c r="AQ54" s="3"/>
      <c r="AR54" s="3"/>
      <c r="AS54" s="3"/>
      <c r="AT54" s="3"/>
    </row>
    <row r="55" spans="1:46">
      <c r="A55" s="13">
        <v>0.41666666666666669</v>
      </c>
      <c r="B55" s="10">
        <f t="shared" si="14"/>
        <v>14450</v>
      </c>
      <c r="C55" s="10">
        <f t="shared" si="14"/>
        <v>20145</v>
      </c>
      <c r="D55" s="10">
        <f t="shared" si="14"/>
        <v>19805</v>
      </c>
      <c r="E55" s="10">
        <f t="shared" si="14"/>
        <v>16745</v>
      </c>
      <c r="F55" s="10">
        <f t="shared" si="14"/>
        <v>16065</v>
      </c>
      <c r="G55" s="10">
        <f t="shared" si="14"/>
        <v>17170</v>
      </c>
      <c r="H55" s="10">
        <f t="shared" si="14"/>
        <v>15640</v>
      </c>
      <c r="I55" s="10">
        <f t="shared" si="14"/>
        <v>19720</v>
      </c>
      <c r="J55" s="10">
        <f t="shared" si="14"/>
        <v>19720</v>
      </c>
      <c r="K55" s="10">
        <f t="shared" si="14"/>
        <v>19890</v>
      </c>
      <c r="L55" s="10">
        <f t="shared" si="14"/>
        <v>18360</v>
      </c>
      <c r="M55" s="10">
        <f t="shared" si="14"/>
        <v>19635</v>
      </c>
      <c r="N55" s="10">
        <f t="shared" si="14"/>
        <v>19210</v>
      </c>
      <c r="O55" s="10">
        <f t="shared" si="14"/>
        <v>15215</v>
      </c>
      <c r="P55" s="10">
        <f t="shared" si="14"/>
        <v>8585</v>
      </c>
      <c r="Q55" s="10">
        <f t="shared" si="14"/>
        <v>4845</v>
      </c>
      <c r="R55" s="10">
        <f t="shared" si="14"/>
        <v>18870</v>
      </c>
      <c r="S55" s="10">
        <f t="shared" si="14"/>
        <v>19125</v>
      </c>
      <c r="T55" s="10">
        <f t="shared" si="14"/>
        <v>19635</v>
      </c>
      <c r="U55" s="10">
        <f t="shared" si="14"/>
        <v>19465</v>
      </c>
      <c r="V55" s="10">
        <f t="shared" si="14"/>
        <v>11560</v>
      </c>
      <c r="W55" s="10">
        <f t="shared" si="14"/>
        <v>13940</v>
      </c>
      <c r="X55" s="10">
        <f t="shared" si="14"/>
        <v>18870</v>
      </c>
      <c r="Y55" s="10">
        <f t="shared" si="14"/>
        <v>19295</v>
      </c>
      <c r="Z55" s="10">
        <f t="shared" si="14"/>
        <v>17935</v>
      </c>
      <c r="AA55" s="10">
        <f t="shared" si="14"/>
        <v>19040</v>
      </c>
      <c r="AB55" s="10">
        <f t="shared" si="14"/>
        <v>18530</v>
      </c>
      <c r="AC55" s="10">
        <f t="shared" si="14"/>
        <v>15300</v>
      </c>
      <c r="AD55" s="10">
        <f t="shared" si="14"/>
        <v>14450</v>
      </c>
      <c r="AE55" s="10">
        <f t="shared" si="14"/>
        <v>19720</v>
      </c>
      <c r="AF55" s="10">
        <f t="shared" si="14"/>
        <v>20400</v>
      </c>
      <c r="AG55" s="10">
        <f t="shared" si="13"/>
        <v>0</v>
      </c>
      <c r="AH55" s="10">
        <f t="shared" si="13"/>
        <v>0</v>
      </c>
      <c r="AI55" s="10">
        <f t="shared" si="13"/>
        <v>0</v>
      </c>
      <c r="AJ55" s="10">
        <f t="shared" si="13"/>
        <v>0</v>
      </c>
      <c r="AK55" s="10">
        <f t="shared" si="13"/>
        <v>0</v>
      </c>
      <c r="AL55" s="10">
        <f t="shared" si="13"/>
        <v>0</v>
      </c>
      <c r="AM55" s="10">
        <f t="shared" si="11"/>
        <v>20400</v>
      </c>
      <c r="AN55" s="10">
        <f t="shared" si="12"/>
        <v>4845</v>
      </c>
      <c r="AO55" s="3"/>
      <c r="AP55" s="3"/>
      <c r="AQ55" s="3"/>
      <c r="AR55" s="3"/>
      <c r="AS55" s="3"/>
      <c r="AT55" s="3"/>
    </row>
    <row r="56" spans="1:46">
      <c r="A56" s="13" t="s">
        <v>18</v>
      </c>
      <c r="B56" s="10">
        <f t="shared" si="14"/>
        <v>14790</v>
      </c>
      <c r="C56" s="10">
        <f t="shared" si="14"/>
        <v>20400</v>
      </c>
      <c r="D56" s="10">
        <f t="shared" si="14"/>
        <v>18530</v>
      </c>
      <c r="E56" s="10">
        <f t="shared" si="14"/>
        <v>16830</v>
      </c>
      <c r="F56" s="10">
        <f t="shared" si="14"/>
        <v>17170</v>
      </c>
      <c r="G56" s="10">
        <f t="shared" si="14"/>
        <v>0</v>
      </c>
      <c r="H56" s="10">
        <f t="shared" si="14"/>
        <v>15725</v>
      </c>
      <c r="I56" s="10">
        <f t="shared" si="14"/>
        <v>19720</v>
      </c>
      <c r="J56" s="10">
        <f t="shared" si="14"/>
        <v>19720</v>
      </c>
      <c r="K56" s="10">
        <f t="shared" si="14"/>
        <v>18955</v>
      </c>
      <c r="L56" s="10">
        <f t="shared" si="14"/>
        <v>18785</v>
      </c>
      <c r="M56" s="10">
        <f t="shared" si="14"/>
        <v>19890</v>
      </c>
      <c r="N56" s="10">
        <f t="shared" si="14"/>
        <v>19550</v>
      </c>
      <c r="O56" s="10">
        <f t="shared" si="14"/>
        <v>15980</v>
      </c>
      <c r="P56" s="10">
        <f t="shared" si="14"/>
        <v>7650</v>
      </c>
      <c r="Q56" s="10">
        <f t="shared" si="14"/>
        <v>5100</v>
      </c>
      <c r="R56" s="10">
        <f t="shared" si="14"/>
        <v>21080</v>
      </c>
      <c r="S56" s="10">
        <f t="shared" si="14"/>
        <v>19720</v>
      </c>
      <c r="T56" s="10">
        <f t="shared" si="14"/>
        <v>19635</v>
      </c>
      <c r="U56" s="10">
        <f t="shared" si="14"/>
        <v>20145</v>
      </c>
      <c r="V56" s="10">
        <f t="shared" si="14"/>
        <v>12240</v>
      </c>
      <c r="W56" s="10">
        <f t="shared" si="14"/>
        <v>14110</v>
      </c>
      <c r="X56" s="10">
        <f t="shared" si="14"/>
        <v>20315</v>
      </c>
      <c r="Y56" s="10">
        <f t="shared" si="14"/>
        <v>15682.5</v>
      </c>
      <c r="Z56" s="10">
        <f t="shared" si="14"/>
        <v>17935</v>
      </c>
      <c r="AA56" s="10">
        <f t="shared" si="14"/>
        <v>19550</v>
      </c>
      <c r="AB56" s="10">
        <f t="shared" si="14"/>
        <v>18785</v>
      </c>
      <c r="AC56" s="10">
        <f t="shared" si="14"/>
        <v>16320</v>
      </c>
      <c r="AD56" s="10">
        <f t="shared" si="14"/>
        <v>14705</v>
      </c>
      <c r="AE56" s="10">
        <f t="shared" si="14"/>
        <v>19975</v>
      </c>
      <c r="AF56" s="10">
        <f t="shared" si="14"/>
        <v>20400</v>
      </c>
      <c r="AG56" s="10">
        <f t="shared" si="13"/>
        <v>0</v>
      </c>
      <c r="AH56" s="10">
        <f t="shared" si="13"/>
        <v>0</v>
      </c>
      <c r="AI56" s="10">
        <f t="shared" si="13"/>
        <v>0</v>
      </c>
      <c r="AJ56" s="10">
        <f t="shared" si="13"/>
        <v>0</v>
      </c>
      <c r="AK56" s="10">
        <f t="shared" si="13"/>
        <v>0</v>
      </c>
      <c r="AL56" s="10">
        <f t="shared" si="13"/>
        <v>0</v>
      </c>
      <c r="AM56" s="10">
        <f t="shared" si="11"/>
        <v>21080</v>
      </c>
      <c r="AN56" s="10">
        <f t="shared" si="12"/>
        <v>0</v>
      </c>
      <c r="AO56" s="3"/>
      <c r="AP56" s="3"/>
      <c r="AQ56" s="3"/>
      <c r="AR56" s="3"/>
      <c r="AS56" s="3"/>
      <c r="AT56" s="3"/>
    </row>
    <row r="57" spans="1:46">
      <c r="A57" s="13">
        <v>0.5</v>
      </c>
      <c r="B57" s="10">
        <f t="shared" si="14"/>
        <v>16150</v>
      </c>
      <c r="C57" s="10">
        <f t="shared" si="14"/>
        <v>20740</v>
      </c>
      <c r="D57" s="10">
        <f t="shared" si="14"/>
        <v>15810</v>
      </c>
      <c r="E57" s="10">
        <f t="shared" si="14"/>
        <v>17425</v>
      </c>
      <c r="F57" s="10">
        <f t="shared" si="14"/>
        <v>16575</v>
      </c>
      <c r="G57" s="10">
        <f t="shared" si="14"/>
        <v>2380</v>
      </c>
      <c r="H57" s="10">
        <f t="shared" si="14"/>
        <v>16235</v>
      </c>
      <c r="I57" s="10">
        <f t="shared" si="14"/>
        <v>19720</v>
      </c>
      <c r="J57" s="10">
        <f t="shared" si="14"/>
        <v>19720</v>
      </c>
      <c r="K57" s="10">
        <f t="shared" si="14"/>
        <v>18955</v>
      </c>
      <c r="L57" s="10">
        <f t="shared" si="14"/>
        <v>19040</v>
      </c>
      <c r="M57" s="10">
        <f t="shared" si="14"/>
        <v>10795</v>
      </c>
      <c r="N57" s="10">
        <f t="shared" si="14"/>
        <v>19295</v>
      </c>
      <c r="O57" s="10">
        <f t="shared" si="14"/>
        <v>16745</v>
      </c>
      <c r="P57" s="10">
        <f t="shared" si="14"/>
        <v>8160</v>
      </c>
      <c r="Q57" s="10">
        <f t="shared" si="14"/>
        <v>8330</v>
      </c>
      <c r="R57" s="10">
        <f t="shared" si="14"/>
        <v>19125</v>
      </c>
      <c r="S57" s="10">
        <f t="shared" si="14"/>
        <v>19635</v>
      </c>
      <c r="T57" s="10">
        <f t="shared" si="14"/>
        <v>19890</v>
      </c>
      <c r="U57" s="10">
        <f t="shared" si="14"/>
        <v>20145</v>
      </c>
      <c r="V57" s="10">
        <f t="shared" si="14"/>
        <v>13770</v>
      </c>
      <c r="W57" s="10">
        <f t="shared" si="14"/>
        <v>14705</v>
      </c>
      <c r="X57" s="10">
        <f t="shared" si="14"/>
        <v>19805</v>
      </c>
      <c r="Y57" s="10">
        <f t="shared" si="14"/>
        <v>16660</v>
      </c>
      <c r="Z57" s="10">
        <f t="shared" si="14"/>
        <v>18105</v>
      </c>
      <c r="AA57" s="10">
        <f t="shared" si="14"/>
        <v>19805</v>
      </c>
      <c r="AB57" s="10">
        <f t="shared" si="14"/>
        <v>19295</v>
      </c>
      <c r="AC57" s="10">
        <f t="shared" si="14"/>
        <v>16235</v>
      </c>
      <c r="AD57" s="10">
        <f t="shared" si="14"/>
        <v>15215</v>
      </c>
      <c r="AE57" s="10">
        <f t="shared" si="14"/>
        <v>20400</v>
      </c>
      <c r="AF57" s="10">
        <f t="shared" si="14"/>
        <v>20145</v>
      </c>
      <c r="AG57" s="10">
        <f t="shared" si="13"/>
        <v>0</v>
      </c>
      <c r="AH57" s="10">
        <f t="shared" si="13"/>
        <v>0</v>
      </c>
      <c r="AI57" s="10">
        <f t="shared" si="13"/>
        <v>0</v>
      </c>
      <c r="AJ57" s="10">
        <f t="shared" si="13"/>
        <v>0</v>
      </c>
      <c r="AK57" s="10">
        <f t="shared" si="13"/>
        <v>0</v>
      </c>
      <c r="AL57" s="10">
        <f t="shared" si="13"/>
        <v>0</v>
      </c>
      <c r="AM57" s="10">
        <f t="shared" si="11"/>
        <v>20740</v>
      </c>
      <c r="AN57" s="10">
        <f t="shared" si="12"/>
        <v>2380</v>
      </c>
      <c r="AO57" s="3"/>
      <c r="AP57" s="3"/>
      <c r="AQ57" s="3"/>
      <c r="AR57" s="3"/>
      <c r="AS57" s="3"/>
      <c r="AT57" s="3"/>
    </row>
    <row r="58" spans="1:46">
      <c r="A58" s="13" t="s">
        <v>19</v>
      </c>
      <c r="B58" s="10">
        <f t="shared" si="14"/>
        <v>15470</v>
      </c>
      <c r="C58" s="10">
        <f t="shared" si="14"/>
        <v>20145</v>
      </c>
      <c r="D58" s="10">
        <f t="shared" si="14"/>
        <v>16490</v>
      </c>
      <c r="E58" s="10">
        <f t="shared" si="14"/>
        <v>19295</v>
      </c>
      <c r="F58" s="10">
        <f t="shared" si="14"/>
        <v>16490</v>
      </c>
      <c r="G58" s="10">
        <f t="shared" si="14"/>
        <v>11815</v>
      </c>
      <c r="H58" s="10">
        <f t="shared" si="14"/>
        <v>17680</v>
      </c>
      <c r="I58" s="10">
        <f t="shared" si="14"/>
        <v>18870</v>
      </c>
      <c r="J58" s="10">
        <f t="shared" si="14"/>
        <v>18870</v>
      </c>
      <c r="K58" s="10">
        <f t="shared" si="14"/>
        <v>18530</v>
      </c>
      <c r="L58" s="10">
        <f t="shared" si="14"/>
        <v>18955</v>
      </c>
      <c r="M58" s="10">
        <f t="shared" si="14"/>
        <v>11645</v>
      </c>
      <c r="N58" s="10">
        <f t="shared" si="14"/>
        <v>18190</v>
      </c>
      <c r="O58" s="10">
        <f t="shared" si="14"/>
        <v>15555</v>
      </c>
      <c r="P58" s="10">
        <f t="shared" si="14"/>
        <v>9520</v>
      </c>
      <c r="Q58" s="10">
        <f t="shared" si="14"/>
        <v>8500</v>
      </c>
      <c r="R58" s="10">
        <f t="shared" si="14"/>
        <v>16915</v>
      </c>
      <c r="S58" s="10">
        <f t="shared" si="14"/>
        <v>19380</v>
      </c>
      <c r="T58" s="10">
        <f t="shared" si="14"/>
        <v>19550</v>
      </c>
      <c r="U58" s="10">
        <f t="shared" si="14"/>
        <v>19720</v>
      </c>
      <c r="V58" s="10">
        <f t="shared" si="14"/>
        <v>14790</v>
      </c>
      <c r="W58" s="10">
        <f t="shared" si="14"/>
        <v>15215</v>
      </c>
      <c r="X58" s="10">
        <f t="shared" si="14"/>
        <v>19550</v>
      </c>
      <c r="Y58" s="10">
        <f t="shared" si="14"/>
        <v>16702.5</v>
      </c>
      <c r="Z58" s="10">
        <f t="shared" si="14"/>
        <v>18190</v>
      </c>
      <c r="AA58" s="10">
        <f t="shared" si="14"/>
        <v>19125</v>
      </c>
      <c r="AB58" s="10">
        <f t="shared" si="14"/>
        <v>19125</v>
      </c>
      <c r="AC58" s="10">
        <f t="shared" si="14"/>
        <v>16065</v>
      </c>
      <c r="AD58" s="10">
        <f t="shared" si="14"/>
        <v>16405</v>
      </c>
      <c r="AE58" s="10">
        <f t="shared" si="14"/>
        <v>19635</v>
      </c>
      <c r="AF58" s="10">
        <f t="shared" si="14"/>
        <v>18955</v>
      </c>
      <c r="AG58" s="10">
        <f t="shared" si="13"/>
        <v>0</v>
      </c>
      <c r="AH58" s="10">
        <f t="shared" si="13"/>
        <v>0</v>
      </c>
      <c r="AI58" s="10">
        <f t="shared" si="13"/>
        <v>0</v>
      </c>
      <c r="AJ58" s="10">
        <f t="shared" si="13"/>
        <v>0</v>
      </c>
      <c r="AK58" s="10">
        <f t="shared" si="13"/>
        <v>0</v>
      </c>
      <c r="AL58" s="10">
        <f t="shared" si="13"/>
        <v>0</v>
      </c>
      <c r="AM58" s="10">
        <f t="shared" si="11"/>
        <v>20145</v>
      </c>
      <c r="AN58" s="10">
        <f t="shared" si="12"/>
        <v>8500</v>
      </c>
      <c r="AO58" s="3"/>
      <c r="AP58" s="3"/>
      <c r="AQ58" s="3"/>
      <c r="AR58" s="3"/>
      <c r="AS58" s="3"/>
      <c r="AT58" s="3"/>
    </row>
    <row r="59" spans="1:46">
      <c r="A59" s="13">
        <v>0.58333333333333337</v>
      </c>
      <c r="B59" s="10">
        <f t="shared" si="14"/>
        <v>15215</v>
      </c>
      <c r="C59" s="10">
        <f t="shared" si="14"/>
        <v>20145</v>
      </c>
      <c r="D59" s="10">
        <f t="shared" si="14"/>
        <v>14620</v>
      </c>
      <c r="E59" s="10">
        <f t="shared" si="14"/>
        <v>18870</v>
      </c>
      <c r="F59" s="10">
        <f t="shared" si="14"/>
        <v>16745</v>
      </c>
      <c r="G59" s="10">
        <f t="shared" si="14"/>
        <v>13940</v>
      </c>
      <c r="H59" s="10">
        <f t="shared" si="14"/>
        <v>15725</v>
      </c>
      <c r="I59" s="10">
        <f t="shared" si="14"/>
        <v>19295</v>
      </c>
      <c r="J59" s="10">
        <f t="shared" si="14"/>
        <v>19295</v>
      </c>
      <c r="K59" s="10">
        <f t="shared" si="14"/>
        <v>18360</v>
      </c>
      <c r="L59" s="10">
        <f t="shared" si="14"/>
        <v>17680</v>
      </c>
      <c r="M59" s="10">
        <f t="shared" si="14"/>
        <v>11645</v>
      </c>
      <c r="N59" s="10">
        <f t="shared" si="14"/>
        <v>18275</v>
      </c>
      <c r="O59" s="10">
        <f t="shared" si="14"/>
        <v>15045</v>
      </c>
      <c r="P59" s="10">
        <f t="shared" si="14"/>
        <v>9435</v>
      </c>
      <c r="Q59" s="10">
        <f t="shared" si="14"/>
        <v>10370</v>
      </c>
      <c r="R59" s="10">
        <f t="shared" si="14"/>
        <v>18275</v>
      </c>
      <c r="S59" s="10">
        <f t="shared" si="14"/>
        <v>18870</v>
      </c>
      <c r="T59" s="10">
        <f t="shared" si="14"/>
        <v>19210</v>
      </c>
      <c r="U59" s="10">
        <f t="shared" si="14"/>
        <v>19465</v>
      </c>
      <c r="V59" s="10">
        <f t="shared" si="14"/>
        <v>14960</v>
      </c>
      <c r="W59" s="10">
        <f t="shared" si="14"/>
        <v>14705</v>
      </c>
      <c r="X59" s="10">
        <f t="shared" si="14"/>
        <v>19040</v>
      </c>
      <c r="Y59" s="10">
        <f t="shared" si="14"/>
        <v>13600</v>
      </c>
      <c r="Z59" s="10">
        <f t="shared" si="14"/>
        <v>18445</v>
      </c>
      <c r="AA59" s="10">
        <f t="shared" si="14"/>
        <v>18785</v>
      </c>
      <c r="AB59" s="10">
        <f t="shared" si="14"/>
        <v>19125</v>
      </c>
      <c r="AC59" s="10">
        <f t="shared" si="14"/>
        <v>15895</v>
      </c>
      <c r="AD59" s="10">
        <f t="shared" si="14"/>
        <v>15385</v>
      </c>
      <c r="AE59" s="10">
        <f t="shared" si="14"/>
        <v>19635</v>
      </c>
      <c r="AF59" s="10">
        <f t="shared" si="14"/>
        <v>19635</v>
      </c>
      <c r="AG59" s="10">
        <f t="shared" si="13"/>
        <v>0</v>
      </c>
      <c r="AH59" s="10">
        <f t="shared" si="13"/>
        <v>0</v>
      </c>
      <c r="AI59" s="10">
        <f t="shared" si="13"/>
        <v>0</v>
      </c>
      <c r="AJ59" s="10">
        <f t="shared" si="13"/>
        <v>0</v>
      </c>
      <c r="AK59" s="10">
        <f t="shared" si="13"/>
        <v>0</v>
      </c>
      <c r="AL59" s="10">
        <f t="shared" si="13"/>
        <v>0</v>
      </c>
      <c r="AM59" s="10">
        <f t="shared" si="11"/>
        <v>20145</v>
      </c>
      <c r="AN59" s="10">
        <f t="shared" si="12"/>
        <v>9435</v>
      </c>
      <c r="AO59" s="3"/>
      <c r="AP59" s="3"/>
      <c r="AQ59" s="3"/>
      <c r="AR59" s="3"/>
      <c r="AS59" s="3"/>
      <c r="AT59" s="3"/>
    </row>
    <row r="60" spans="1:46">
      <c r="A60" s="13" t="s">
        <v>20</v>
      </c>
      <c r="B60" s="10">
        <f t="shared" si="14"/>
        <v>14790</v>
      </c>
      <c r="C60" s="10">
        <f t="shared" si="14"/>
        <v>20485</v>
      </c>
      <c r="D60" s="10">
        <f t="shared" si="14"/>
        <v>19295</v>
      </c>
      <c r="E60" s="10">
        <f t="shared" si="14"/>
        <v>19295</v>
      </c>
      <c r="F60" s="10">
        <f t="shared" si="14"/>
        <v>17680</v>
      </c>
      <c r="G60" s="10">
        <f t="shared" si="14"/>
        <v>16660</v>
      </c>
      <c r="H60" s="10">
        <f t="shared" si="14"/>
        <v>15555</v>
      </c>
      <c r="I60" s="10">
        <f t="shared" si="14"/>
        <v>19210</v>
      </c>
      <c r="J60" s="10">
        <f t="shared" si="14"/>
        <v>19210</v>
      </c>
      <c r="K60" s="10">
        <f t="shared" si="14"/>
        <v>19125</v>
      </c>
      <c r="L60" s="10">
        <f t="shared" si="14"/>
        <v>18445</v>
      </c>
      <c r="M60" s="10">
        <f t="shared" si="14"/>
        <v>13345</v>
      </c>
      <c r="N60" s="10">
        <f t="shared" si="14"/>
        <v>18275</v>
      </c>
      <c r="O60" s="10">
        <f t="shared" si="14"/>
        <v>15215</v>
      </c>
      <c r="P60" s="10">
        <f t="shared" si="14"/>
        <v>11050</v>
      </c>
      <c r="Q60" s="10">
        <f t="shared" si="14"/>
        <v>13260</v>
      </c>
      <c r="R60" s="10">
        <f t="shared" si="14"/>
        <v>18530</v>
      </c>
      <c r="S60" s="10">
        <f t="shared" si="14"/>
        <v>19210</v>
      </c>
      <c r="T60" s="10">
        <f t="shared" si="14"/>
        <v>19465</v>
      </c>
      <c r="U60" s="10">
        <f t="shared" si="14"/>
        <v>19890</v>
      </c>
      <c r="V60" s="10">
        <f t="shared" si="14"/>
        <v>14960</v>
      </c>
      <c r="W60" s="10">
        <f t="shared" si="14"/>
        <v>14535</v>
      </c>
      <c r="X60" s="10">
        <f t="shared" si="14"/>
        <v>19550</v>
      </c>
      <c r="Y60" s="10">
        <f t="shared" si="14"/>
        <v>16745</v>
      </c>
      <c r="Z60" s="10">
        <f t="shared" si="14"/>
        <v>19040</v>
      </c>
      <c r="AA60" s="10">
        <f t="shared" si="14"/>
        <v>19040</v>
      </c>
      <c r="AB60" s="10">
        <f t="shared" si="14"/>
        <v>19040</v>
      </c>
      <c r="AC60" s="10">
        <f t="shared" si="14"/>
        <v>15470</v>
      </c>
      <c r="AD60" s="10">
        <f t="shared" si="14"/>
        <v>14960</v>
      </c>
      <c r="AE60" s="10">
        <f t="shared" si="14"/>
        <v>20145</v>
      </c>
      <c r="AF60" s="10">
        <f t="shared" si="14"/>
        <v>19975</v>
      </c>
      <c r="AG60" s="10">
        <f t="shared" si="13"/>
        <v>0</v>
      </c>
      <c r="AH60" s="10">
        <f t="shared" si="13"/>
        <v>0</v>
      </c>
      <c r="AI60" s="10">
        <f t="shared" si="13"/>
        <v>0</v>
      </c>
      <c r="AJ60" s="10">
        <f t="shared" si="13"/>
        <v>0</v>
      </c>
      <c r="AK60" s="10">
        <f t="shared" si="13"/>
        <v>0</v>
      </c>
      <c r="AL60" s="10">
        <f t="shared" si="13"/>
        <v>0</v>
      </c>
      <c r="AM60" s="10">
        <f t="shared" si="11"/>
        <v>20485</v>
      </c>
      <c r="AN60" s="10">
        <f t="shared" si="12"/>
        <v>11050</v>
      </c>
      <c r="AO60" s="3"/>
      <c r="AP60" s="3"/>
      <c r="AQ60" s="3"/>
      <c r="AR60" s="3"/>
      <c r="AS60" s="3"/>
      <c r="AT60" s="3"/>
    </row>
    <row r="61" spans="1:46">
      <c r="A61" s="12" t="s">
        <v>21</v>
      </c>
      <c r="B61" s="10">
        <f t="shared" si="14"/>
        <v>14450</v>
      </c>
      <c r="C61" s="10">
        <f t="shared" si="14"/>
        <v>19890</v>
      </c>
      <c r="D61" s="10">
        <f t="shared" si="14"/>
        <v>18360</v>
      </c>
      <c r="E61" s="10">
        <f t="shared" si="14"/>
        <v>19125</v>
      </c>
      <c r="F61" s="10">
        <f t="shared" si="14"/>
        <v>17595</v>
      </c>
      <c r="G61" s="10">
        <f t="shared" si="14"/>
        <v>18615</v>
      </c>
      <c r="H61" s="10">
        <f t="shared" si="14"/>
        <v>14875</v>
      </c>
      <c r="I61" s="10">
        <f t="shared" ref="B61:AL69" si="15">I22-$G$38*I22+$G$40*($G$38*I22)</f>
        <v>18785</v>
      </c>
      <c r="J61" s="10">
        <f t="shared" si="15"/>
        <v>18785</v>
      </c>
      <c r="K61" s="10">
        <f t="shared" si="15"/>
        <v>18360</v>
      </c>
      <c r="L61" s="10">
        <f t="shared" si="15"/>
        <v>18275</v>
      </c>
      <c r="M61" s="10">
        <f t="shared" si="15"/>
        <v>14025</v>
      </c>
      <c r="N61" s="10">
        <f t="shared" si="15"/>
        <v>17765</v>
      </c>
      <c r="O61" s="10">
        <f t="shared" si="15"/>
        <v>14875</v>
      </c>
      <c r="P61" s="10">
        <f t="shared" si="15"/>
        <v>12665</v>
      </c>
      <c r="Q61" s="10">
        <f t="shared" si="15"/>
        <v>15215</v>
      </c>
      <c r="R61" s="10">
        <f t="shared" si="15"/>
        <v>18487.5</v>
      </c>
      <c r="S61" s="10">
        <f t="shared" si="15"/>
        <v>17510</v>
      </c>
      <c r="T61" s="10">
        <f t="shared" si="15"/>
        <v>19465</v>
      </c>
      <c r="U61" s="10">
        <f t="shared" si="15"/>
        <v>19125</v>
      </c>
      <c r="V61" s="10">
        <f t="shared" si="15"/>
        <v>14875</v>
      </c>
      <c r="W61" s="10">
        <f t="shared" si="15"/>
        <v>17680</v>
      </c>
      <c r="X61" s="10">
        <f t="shared" si="15"/>
        <v>19210</v>
      </c>
      <c r="Y61" s="10">
        <f t="shared" si="15"/>
        <v>16830</v>
      </c>
      <c r="Z61" s="10">
        <f t="shared" si="15"/>
        <v>18912.5</v>
      </c>
      <c r="AA61" s="10">
        <f t="shared" si="15"/>
        <v>18785</v>
      </c>
      <c r="AB61" s="10">
        <f t="shared" si="15"/>
        <v>18955</v>
      </c>
      <c r="AC61" s="10">
        <f t="shared" si="15"/>
        <v>16745</v>
      </c>
      <c r="AD61" s="10">
        <f t="shared" si="15"/>
        <v>14620</v>
      </c>
      <c r="AE61" s="10">
        <f t="shared" si="15"/>
        <v>18530</v>
      </c>
      <c r="AF61" s="10">
        <f t="shared" si="15"/>
        <v>20060</v>
      </c>
      <c r="AG61" s="10">
        <f t="shared" si="13"/>
        <v>0</v>
      </c>
      <c r="AH61" s="10">
        <f t="shared" si="13"/>
        <v>0</v>
      </c>
      <c r="AI61" s="10">
        <f t="shared" si="13"/>
        <v>0</v>
      </c>
      <c r="AJ61" s="10">
        <f t="shared" si="13"/>
        <v>0</v>
      </c>
      <c r="AK61" s="10">
        <f t="shared" si="13"/>
        <v>0</v>
      </c>
      <c r="AL61" s="10">
        <f t="shared" si="13"/>
        <v>0</v>
      </c>
      <c r="AM61" s="10">
        <f t="shared" si="11"/>
        <v>20060</v>
      </c>
      <c r="AN61" s="10">
        <f t="shared" si="12"/>
        <v>12665</v>
      </c>
      <c r="AO61" s="3"/>
      <c r="AP61" s="3"/>
      <c r="AQ61" s="3"/>
      <c r="AR61" s="3"/>
      <c r="AS61" s="3"/>
      <c r="AT61" s="3"/>
    </row>
    <row r="62" spans="1:46">
      <c r="A62" s="12" t="s">
        <v>22</v>
      </c>
      <c r="B62" s="10">
        <f t="shared" si="15"/>
        <v>14365</v>
      </c>
      <c r="C62" s="10">
        <f t="shared" si="15"/>
        <v>18955</v>
      </c>
      <c r="D62" s="10">
        <f t="shared" si="15"/>
        <v>16320</v>
      </c>
      <c r="E62" s="10">
        <f t="shared" si="15"/>
        <v>18020</v>
      </c>
      <c r="F62" s="10">
        <f t="shared" si="15"/>
        <v>15895</v>
      </c>
      <c r="G62" s="10">
        <f t="shared" si="15"/>
        <v>18955</v>
      </c>
      <c r="H62" s="10">
        <f t="shared" si="15"/>
        <v>14875</v>
      </c>
      <c r="I62" s="10">
        <f t="shared" si="15"/>
        <v>18020</v>
      </c>
      <c r="J62" s="10">
        <f t="shared" si="15"/>
        <v>18020</v>
      </c>
      <c r="K62" s="10">
        <f t="shared" si="15"/>
        <v>18020</v>
      </c>
      <c r="L62" s="10">
        <f t="shared" si="15"/>
        <v>17085</v>
      </c>
      <c r="M62" s="10">
        <f t="shared" si="15"/>
        <v>13685</v>
      </c>
      <c r="N62" s="10">
        <f t="shared" si="15"/>
        <v>2465</v>
      </c>
      <c r="O62" s="10">
        <f t="shared" si="15"/>
        <v>14705</v>
      </c>
      <c r="P62" s="10">
        <f t="shared" si="15"/>
        <v>14280</v>
      </c>
      <c r="Q62" s="10">
        <f t="shared" si="15"/>
        <v>15300</v>
      </c>
      <c r="R62" s="10">
        <f t="shared" si="15"/>
        <v>17935</v>
      </c>
      <c r="S62" s="10">
        <f t="shared" si="15"/>
        <v>16660</v>
      </c>
      <c r="T62" s="10">
        <f t="shared" si="15"/>
        <v>18275</v>
      </c>
      <c r="U62" s="10">
        <f t="shared" si="15"/>
        <v>18105</v>
      </c>
      <c r="V62" s="10">
        <f t="shared" si="15"/>
        <v>14450</v>
      </c>
      <c r="W62" s="10">
        <f t="shared" si="15"/>
        <v>14195</v>
      </c>
      <c r="X62" s="10">
        <f t="shared" si="15"/>
        <v>18105</v>
      </c>
      <c r="Y62" s="10">
        <f t="shared" si="15"/>
        <v>17000</v>
      </c>
      <c r="Z62" s="10">
        <f t="shared" si="15"/>
        <v>18105</v>
      </c>
      <c r="AA62" s="10">
        <f t="shared" si="15"/>
        <v>17680</v>
      </c>
      <c r="AB62" s="10">
        <f t="shared" si="15"/>
        <v>17850</v>
      </c>
      <c r="AC62" s="10">
        <f t="shared" si="15"/>
        <v>15215</v>
      </c>
      <c r="AD62" s="10">
        <f t="shared" si="15"/>
        <v>14365</v>
      </c>
      <c r="AE62" s="10">
        <f t="shared" si="15"/>
        <v>19805</v>
      </c>
      <c r="AF62" s="10">
        <f t="shared" si="15"/>
        <v>18615</v>
      </c>
      <c r="AG62" s="10">
        <f t="shared" si="13"/>
        <v>0</v>
      </c>
      <c r="AH62" s="10">
        <f t="shared" si="13"/>
        <v>0</v>
      </c>
      <c r="AI62" s="10">
        <f t="shared" si="13"/>
        <v>0</v>
      </c>
      <c r="AJ62" s="10">
        <f t="shared" si="13"/>
        <v>0</v>
      </c>
      <c r="AK62" s="10">
        <f t="shared" si="13"/>
        <v>0</v>
      </c>
      <c r="AL62" s="10">
        <f t="shared" si="13"/>
        <v>0</v>
      </c>
      <c r="AM62" s="10">
        <f t="shared" si="11"/>
        <v>19805</v>
      </c>
      <c r="AN62" s="10">
        <f t="shared" si="12"/>
        <v>2465</v>
      </c>
      <c r="AO62" s="3"/>
      <c r="AP62" s="3"/>
      <c r="AQ62" s="3"/>
      <c r="AR62" s="3"/>
      <c r="AS62" s="3"/>
      <c r="AT62" s="3"/>
    </row>
    <row r="63" spans="1:46">
      <c r="A63" s="12" t="s">
        <v>23</v>
      </c>
      <c r="B63" s="10">
        <f t="shared" si="15"/>
        <v>14365</v>
      </c>
      <c r="C63" s="10">
        <f t="shared" si="15"/>
        <v>17085</v>
      </c>
      <c r="D63" s="10">
        <f t="shared" si="15"/>
        <v>17170</v>
      </c>
      <c r="E63" s="10">
        <f t="shared" si="15"/>
        <v>17000</v>
      </c>
      <c r="F63" s="10">
        <f t="shared" si="15"/>
        <v>15045</v>
      </c>
      <c r="G63" s="10">
        <f t="shared" si="15"/>
        <v>17935</v>
      </c>
      <c r="H63" s="10">
        <f t="shared" si="15"/>
        <v>14535</v>
      </c>
      <c r="I63" s="10">
        <f t="shared" si="15"/>
        <v>15895</v>
      </c>
      <c r="J63" s="10">
        <f t="shared" si="15"/>
        <v>15895</v>
      </c>
      <c r="K63" s="10">
        <f t="shared" si="15"/>
        <v>16745</v>
      </c>
      <c r="L63" s="10">
        <f t="shared" si="15"/>
        <v>16065</v>
      </c>
      <c r="M63" s="10">
        <f t="shared" si="15"/>
        <v>12665</v>
      </c>
      <c r="N63" s="10">
        <f t="shared" si="15"/>
        <v>0</v>
      </c>
      <c r="O63" s="10">
        <f t="shared" si="15"/>
        <v>14790</v>
      </c>
      <c r="P63" s="10">
        <f t="shared" si="15"/>
        <v>14535</v>
      </c>
      <c r="Q63" s="10">
        <f t="shared" si="15"/>
        <v>16575</v>
      </c>
      <c r="R63" s="10">
        <f t="shared" si="15"/>
        <v>18105</v>
      </c>
      <c r="S63" s="10">
        <f t="shared" si="15"/>
        <v>15895</v>
      </c>
      <c r="T63" s="10">
        <f t="shared" si="15"/>
        <v>16915</v>
      </c>
      <c r="U63" s="10">
        <f t="shared" si="15"/>
        <v>17000</v>
      </c>
      <c r="V63" s="10">
        <f t="shared" si="15"/>
        <v>14450</v>
      </c>
      <c r="W63" s="10">
        <f t="shared" si="15"/>
        <v>14025</v>
      </c>
      <c r="X63" s="10">
        <f t="shared" si="15"/>
        <v>17000</v>
      </c>
      <c r="Y63" s="10">
        <f t="shared" si="15"/>
        <v>16235</v>
      </c>
      <c r="Z63" s="10">
        <f t="shared" si="15"/>
        <v>16915</v>
      </c>
      <c r="AA63" s="10">
        <f t="shared" si="15"/>
        <v>17000</v>
      </c>
      <c r="AB63" s="10">
        <f t="shared" si="15"/>
        <v>16660</v>
      </c>
      <c r="AC63" s="10">
        <f t="shared" si="15"/>
        <v>15215</v>
      </c>
      <c r="AD63" s="10">
        <f t="shared" si="15"/>
        <v>14365</v>
      </c>
      <c r="AE63" s="10">
        <f t="shared" si="15"/>
        <v>17085</v>
      </c>
      <c r="AF63" s="10">
        <f t="shared" si="15"/>
        <v>18190</v>
      </c>
      <c r="AG63" s="10">
        <f t="shared" si="13"/>
        <v>0</v>
      </c>
      <c r="AH63" s="10">
        <f t="shared" si="13"/>
        <v>0</v>
      </c>
      <c r="AI63" s="10">
        <f t="shared" si="13"/>
        <v>0</v>
      </c>
      <c r="AJ63" s="10">
        <f t="shared" si="13"/>
        <v>0</v>
      </c>
      <c r="AK63" s="10">
        <f t="shared" si="13"/>
        <v>0</v>
      </c>
      <c r="AL63" s="10">
        <f t="shared" si="13"/>
        <v>0</v>
      </c>
      <c r="AM63" s="10">
        <f t="shared" si="11"/>
        <v>18190</v>
      </c>
      <c r="AN63" s="10">
        <f t="shared" si="12"/>
        <v>0</v>
      </c>
      <c r="AO63" s="3"/>
      <c r="AP63" s="3"/>
      <c r="AQ63" s="3"/>
      <c r="AR63" s="3"/>
      <c r="AS63" s="3"/>
      <c r="AT63" s="3"/>
    </row>
    <row r="64" spans="1:46">
      <c r="A64" s="9" t="s">
        <v>24</v>
      </c>
      <c r="B64" s="10">
        <f t="shared" si="15"/>
        <v>15045</v>
      </c>
      <c r="C64" s="10">
        <f t="shared" si="15"/>
        <v>17085</v>
      </c>
      <c r="D64" s="10">
        <f t="shared" si="15"/>
        <v>16745</v>
      </c>
      <c r="E64" s="10">
        <f t="shared" si="15"/>
        <v>17085</v>
      </c>
      <c r="F64" s="10">
        <f t="shared" si="15"/>
        <v>14790</v>
      </c>
      <c r="G64" s="10">
        <f t="shared" si="15"/>
        <v>18785</v>
      </c>
      <c r="H64" s="10">
        <f t="shared" si="15"/>
        <v>15130</v>
      </c>
      <c r="I64" s="10">
        <f t="shared" si="15"/>
        <v>16915</v>
      </c>
      <c r="J64" s="10">
        <f t="shared" si="15"/>
        <v>16915</v>
      </c>
      <c r="K64" s="10">
        <f t="shared" si="15"/>
        <v>16235</v>
      </c>
      <c r="L64" s="10">
        <f t="shared" si="15"/>
        <v>17000</v>
      </c>
      <c r="M64" s="10">
        <f t="shared" si="15"/>
        <v>17680</v>
      </c>
      <c r="N64" s="10">
        <f t="shared" si="15"/>
        <v>6800</v>
      </c>
      <c r="O64" s="10">
        <f t="shared" si="15"/>
        <v>16065</v>
      </c>
      <c r="P64" s="10">
        <f t="shared" si="15"/>
        <v>15385</v>
      </c>
      <c r="Q64" s="10">
        <f t="shared" si="15"/>
        <v>17255</v>
      </c>
      <c r="R64" s="10">
        <f t="shared" si="15"/>
        <v>19380</v>
      </c>
      <c r="S64" s="10">
        <f t="shared" si="15"/>
        <v>19890</v>
      </c>
      <c r="T64" s="10">
        <f t="shared" si="15"/>
        <v>16830</v>
      </c>
      <c r="U64" s="10">
        <f t="shared" si="15"/>
        <v>18445</v>
      </c>
      <c r="V64" s="10">
        <f t="shared" si="15"/>
        <v>15980</v>
      </c>
      <c r="W64" s="10">
        <f t="shared" si="15"/>
        <v>15045</v>
      </c>
      <c r="X64" s="10">
        <f t="shared" si="15"/>
        <v>17510</v>
      </c>
      <c r="Y64" s="10">
        <f t="shared" si="15"/>
        <v>16660</v>
      </c>
      <c r="Z64" s="10">
        <f t="shared" si="15"/>
        <v>17425</v>
      </c>
      <c r="AA64" s="10">
        <f t="shared" si="15"/>
        <v>17510</v>
      </c>
      <c r="AB64" s="10">
        <f t="shared" si="15"/>
        <v>17765</v>
      </c>
      <c r="AC64" s="10">
        <f t="shared" si="15"/>
        <v>16915</v>
      </c>
      <c r="AD64" s="10">
        <f t="shared" si="15"/>
        <v>16065</v>
      </c>
      <c r="AE64" s="10">
        <f t="shared" si="15"/>
        <v>17935</v>
      </c>
      <c r="AF64" s="10">
        <f t="shared" si="15"/>
        <v>17425</v>
      </c>
      <c r="AG64" s="10">
        <f t="shared" si="13"/>
        <v>0</v>
      </c>
      <c r="AH64" s="10">
        <f t="shared" si="13"/>
        <v>0</v>
      </c>
      <c r="AI64" s="10">
        <f t="shared" si="13"/>
        <v>0</v>
      </c>
      <c r="AJ64" s="10">
        <f t="shared" si="13"/>
        <v>0</v>
      </c>
      <c r="AK64" s="10">
        <f t="shared" si="13"/>
        <v>0</v>
      </c>
      <c r="AL64" s="10">
        <f t="shared" si="13"/>
        <v>0</v>
      </c>
      <c r="AM64" s="10">
        <f t="shared" si="11"/>
        <v>19890</v>
      </c>
      <c r="AN64" s="10">
        <f t="shared" si="12"/>
        <v>6800</v>
      </c>
      <c r="AO64" s="3"/>
      <c r="AP64" s="3"/>
      <c r="AQ64" s="3"/>
      <c r="AR64" s="3"/>
      <c r="AS64" s="3"/>
      <c r="AT64" s="3"/>
    </row>
    <row r="65" spans="1:46">
      <c r="A65" s="15">
        <v>0.83333333333333337</v>
      </c>
      <c r="B65" s="10">
        <f t="shared" si="15"/>
        <v>17850</v>
      </c>
      <c r="C65" s="10">
        <f t="shared" si="15"/>
        <v>19210</v>
      </c>
      <c r="D65" s="10">
        <f t="shared" si="15"/>
        <v>19125</v>
      </c>
      <c r="E65" s="10">
        <f t="shared" si="15"/>
        <v>19210</v>
      </c>
      <c r="F65" s="10">
        <f t="shared" si="15"/>
        <v>18105</v>
      </c>
      <c r="G65" s="10">
        <f t="shared" si="15"/>
        <v>19040</v>
      </c>
      <c r="H65" s="10">
        <f t="shared" si="15"/>
        <v>17850</v>
      </c>
      <c r="I65" s="10">
        <f t="shared" si="15"/>
        <v>18870</v>
      </c>
      <c r="J65" s="10">
        <f t="shared" si="15"/>
        <v>18870</v>
      </c>
      <c r="K65" s="10">
        <f t="shared" si="15"/>
        <v>18530</v>
      </c>
      <c r="L65" s="10">
        <f t="shared" si="15"/>
        <v>19210</v>
      </c>
      <c r="M65" s="10">
        <f t="shared" si="15"/>
        <v>19635</v>
      </c>
      <c r="N65" s="10">
        <f t="shared" si="15"/>
        <v>12325</v>
      </c>
      <c r="O65" s="10">
        <f t="shared" si="15"/>
        <v>18190</v>
      </c>
      <c r="P65" s="10">
        <f t="shared" si="15"/>
        <v>17425</v>
      </c>
      <c r="Q65" s="10">
        <f t="shared" si="15"/>
        <v>765</v>
      </c>
      <c r="R65" s="10">
        <f t="shared" si="15"/>
        <v>20485</v>
      </c>
      <c r="S65" s="10">
        <f t="shared" si="15"/>
        <v>18360</v>
      </c>
      <c r="T65" s="10">
        <f t="shared" si="15"/>
        <v>19380</v>
      </c>
      <c r="U65" s="10">
        <f t="shared" si="15"/>
        <v>19040</v>
      </c>
      <c r="V65" s="10">
        <f t="shared" si="15"/>
        <v>18020</v>
      </c>
      <c r="W65" s="10">
        <f t="shared" si="15"/>
        <v>17255</v>
      </c>
      <c r="X65" s="10">
        <f t="shared" si="15"/>
        <v>18955</v>
      </c>
      <c r="Y65" s="10">
        <f t="shared" si="15"/>
        <v>18530</v>
      </c>
      <c r="Z65" s="10">
        <f t="shared" si="15"/>
        <v>19380</v>
      </c>
      <c r="AA65" s="10">
        <f t="shared" si="15"/>
        <v>18955</v>
      </c>
      <c r="AB65" s="10">
        <f t="shared" si="15"/>
        <v>19125</v>
      </c>
      <c r="AC65" s="10">
        <f t="shared" si="15"/>
        <v>19380</v>
      </c>
      <c r="AD65" s="10">
        <f t="shared" si="15"/>
        <v>17850</v>
      </c>
      <c r="AE65" s="10">
        <f t="shared" si="15"/>
        <v>19465</v>
      </c>
      <c r="AF65" s="10">
        <f t="shared" si="15"/>
        <v>19380</v>
      </c>
      <c r="AG65" s="10">
        <f t="shared" si="13"/>
        <v>0</v>
      </c>
      <c r="AH65" s="10">
        <f t="shared" si="13"/>
        <v>0</v>
      </c>
      <c r="AI65" s="10">
        <f t="shared" si="13"/>
        <v>0</v>
      </c>
      <c r="AJ65" s="10">
        <f t="shared" si="13"/>
        <v>0</v>
      </c>
      <c r="AK65" s="10">
        <f t="shared" si="13"/>
        <v>0</v>
      </c>
      <c r="AL65" s="10">
        <f t="shared" si="13"/>
        <v>0</v>
      </c>
      <c r="AM65" s="10">
        <f t="shared" si="11"/>
        <v>20485</v>
      </c>
      <c r="AN65" s="10">
        <f t="shared" si="12"/>
        <v>765</v>
      </c>
      <c r="AO65" s="3"/>
      <c r="AP65" s="3"/>
      <c r="AQ65" s="3"/>
      <c r="AR65" s="3"/>
      <c r="AS65" s="3"/>
      <c r="AT65" s="3"/>
    </row>
    <row r="66" spans="1:46">
      <c r="A66" s="15">
        <v>0.875</v>
      </c>
      <c r="B66" s="10">
        <f t="shared" si="15"/>
        <v>17935</v>
      </c>
      <c r="C66" s="10">
        <f t="shared" si="15"/>
        <v>19040</v>
      </c>
      <c r="D66" s="10">
        <f t="shared" si="15"/>
        <v>18870</v>
      </c>
      <c r="E66" s="10">
        <f t="shared" si="15"/>
        <v>18955</v>
      </c>
      <c r="F66" s="10">
        <f t="shared" si="15"/>
        <v>17765</v>
      </c>
      <c r="G66" s="10">
        <f t="shared" si="15"/>
        <v>18530</v>
      </c>
      <c r="H66" s="10">
        <f t="shared" si="15"/>
        <v>17765</v>
      </c>
      <c r="I66" s="10">
        <f t="shared" si="15"/>
        <v>18615</v>
      </c>
      <c r="J66" s="10">
        <f t="shared" si="15"/>
        <v>18615</v>
      </c>
      <c r="K66" s="10">
        <f t="shared" si="15"/>
        <v>18700</v>
      </c>
      <c r="L66" s="10">
        <f t="shared" si="15"/>
        <v>18700</v>
      </c>
      <c r="M66" s="10">
        <f t="shared" si="15"/>
        <v>18955</v>
      </c>
      <c r="N66" s="10">
        <f t="shared" si="15"/>
        <v>17170</v>
      </c>
      <c r="O66" s="10">
        <f t="shared" si="15"/>
        <v>18190</v>
      </c>
      <c r="P66" s="10">
        <f t="shared" si="15"/>
        <v>17765</v>
      </c>
      <c r="Q66" s="10">
        <f t="shared" si="15"/>
        <v>6800</v>
      </c>
      <c r="R66" s="10">
        <f t="shared" si="15"/>
        <v>18785</v>
      </c>
      <c r="S66" s="10">
        <f t="shared" si="15"/>
        <v>15555</v>
      </c>
      <c r="T66" s="10">
        <f t="shared" si="15"/>
        <v>19125</v>
      </c>
      <c r="U66" s="10">
        <f t="shared" si="15"/>
        <v>18785</v>
      </c>
      <c r="V66" s="10">
        <f t="shared" si="15"/>
        <v>17510</v>
      </c>
      <c r="W66" s="10">
        <f t="shared" si="15"/>
        <v>17255</v>
      </c>
      <c r="X66" s="10">
        <f t="shared" si="15"/>
        <v>18700</v>
      </c>
      <c r="Y66" s="10">
        <f t="shared" si="15"/>
        <v>18105</v>
      </c>
      <c r="Z66" s="10">
        <f t="shared" si="15"/>
        <v>18870</v>
      </c>
      <c r="AA66" s="10">
        <f t="shared" si="15"/>
        <v>18615</v>
      </c>
      <c r="AB66" s="10">
        <f t="shared" si="15"/>
        <v>18955</v>
      </c>
      <c r="AC66" s="10">
        <f t="shared" si="15"/>
        <v>18020</v>
      </c>
      <c r="AD66" s="10">
        <f t="shared" si="15"/>
        <v>17850</v>
      </c>
      <c r="AE66" s="10">
        <f t="shared" si="15"/>
        <v>18955</v>
      </c>
      <c r="AF66" s="10">
        <f t="shared" si="15"/>
        <v>18870</v>
      </c>
      <c r="AG66" s="10">
        <f t="shared" si="13"/>
        <v>0</v>
      </c>
      <c r="AH66" s="10">
        <f t="shared" si="13"/>
        <v>0</v>
      </c>
      <c r="AI66" s="10">
        <f t="shared" si="13"/>
        <v>0</v>
      </c>
      <c r="AJ66" s="10">
        <f t="shared" si="13"/>
        <v>0</v>
      </c>
      <c r="AK66" s="10">
        <f t="shared" si="13"/>
        <v>0</v>
      </c>
      <c r="AL66" s="10">
        <f t="shared" si="13"/>
        <v>0</v>
      </c>
      <c r="AM66" s="10">
        <f t="shared" si="11"/>
        <v>19125</v>
      </c>
      <c r="AN66" s="10">
        <f t="shared" si="12"/>
        <v>6800</v>
      </c>
      <c r="AO66" s="3"/>
      <c r="AP66" s="3"/>
      <c r="AQ66" s="3"/>
      <c r="AR66" s="3"/>
      <c r="AS66" s="3"/>
      <c r="AT66" s="3"/>
    </row>
    <row r="67" spans="1:46">
      <c r="A67" s="13" t="s">
        <v>25</v>
      </c>
      <c r="B67" s="10">
        <f t="shared" si="15"/>
        <v>16830</v>
      </c>
      <c r="C67" s="10">
        <f t="shared" si="15"/>
        <v>18360</v>
      </c>
      <c r="D67" s="10">
        <f t="shared" si="15"/>
        <v>15130</v>
      </c>
      <c r="E67" s="10">
        <f t="shared" si="15"/>
        <v>18190</v>
      </c>
      <c r="F67" s="10">
        <f t="shared" si="15"/>
        <v>16830</v>
      </c>
      <c r="G67" s="10">
        <f t="shared" si="15"/>
        <v>17510</v>
      </c>
      <c r="H67" s="10">
        <f t="shared" si="15"/>
        <v>17085</v>
      </c>
      <c r="I67" s="10">
        <f t="shared" si="15"/>
        <v>17680</v>
      </c>
      <c r="J67" s="10">
        <f t="shared" si="15"/>
        <v>17680</v>
      </c>
      <c r="K67" s="10">
        <f t="shared" si="15"/>
        <v>17340</v>
      </c>
      <c r="L67" s="10">
        <f t="shared" si="15"/>
        <v>17255</v>
      </c>
      <c r="M67" s="10">
        <f t="shared" si="15"/>
        <v>17935</v>
      </c>
      <c r="N67" s="10">
        <f t="shared" si="15"/>
        <v>17765</v>
      </c>
      <c r="O67" s="10">
        <f t="shared" si="15"/>
        <v>17255</v>
      </c>
      <c r="P67" s="10">
        <f t="shared" si="15"/>
        <v>17170</v>
      </c>
      <c r="Q67" s="10">
        <f t="shared" si="15"/>
        <v>16575</v>
      </c>
      <c r="R67" s="10">
        <f t="shared" si="15"/>
        <v>17425</v>
      </c>
      <c r="S67" s="10">
        <f t="shared" si="15"/>
        <v>14450</v>
      </c>
      <c r="T67" s="10">
        <f t="shared" si="15"/>
        <v>18105</v>
      </c>
      <c r="U67" s="10">
        <f t="shared" si="15"/>
        <v>17595</v>
      </c>
      <c r="V67" s="10">
        <f t="shared" si="15"/>
        <v>16660</v>
      </c>
      <c r="W67" s="10">
        <f t="shared" si="15"/>
        <v>16745</v>
      </c>
      <c r="X67" s="10">
        <f t="shared" si="15"/>
        <v>17765</v>
      </c>
      <c r="Y67" s="10">
        <f t="shared" si="15"/>
        <v>16235</v>
      </c>
      <c r="Z67" s="10">
        <f t="shared" si="15"/>
        <v>17680</v>
      </c>
      <c r="AA67" s="10">
        <f t="shared" si="15"/>
        <v>17935</v>
      </c>
      <c r="AB67" s="10">
        <f t="shared" si="15"/>
        <v>17680</v>
      </c>
      <c r="AC67" s="10">
        <f t="shared" si="15"/>
        <v>17085</v>
      </c>
      <c r="AD67" s="10">
        <f t="shared" si="15"/>
        <v>17425</v>
      </c>
      <c r="AE67" s="10">
        <f t="shared" si="15"/>
        <v>17935</v>
      </c>
      <c r="AF67" s="10">
        <f t="shared" si="15"/>
        <v>18020</v>
      </c>
      <c r="AG67" s="10">
        <f t="shared" si="13"/>
        <v>0</v>
      </c>
      <c r="AH67" s="10">
        <f t="shared" si="13"/>
        <v>0</v>
      </c>
      <c r="AI67" s="10">
        <f t="shared" si="13"/>
        <v>0</v>
      </c>
      <c r="AJ67" s="10">
        <f t="shared" si="13"/>
        <v>0</v>
      </c>
      <c r="AK67" s="10">
        <f t="shared" si="13"/>
        <v>0</v>
      </c>
      <c r="AL67" s="10">
        <f t="shared" si="13"/>
        <v>0</v>
      </c>
      <c r="AM67" s="10">
        <f t="shared" si="11"/>
        <v>18360</v>
      </c>
      <c r="AN67" s="10">
        <f t="shared" si="12"/>
        <v>14450</v>
      </c>
      <c r="AO67" s="3"/>
      <c r="AP67" s="3"/>
      <c r="AQ67" s="3"/>
      <c r="AR67" s="3"/>
      <c r="AS67" s="3"/>
      <c r="AT67" s="3"/>
    </row>
    <row r="68" spans="1:46">
      <c r="A68" s="15">
        <v>0.95833333333333337</v>
      </c>
      <c r="B68" s="10">
        <f t="shared" si="15"/>
        <v>15725</v>
      </c>
      <c r="C68" s="10">
        <f t="shared" si="15"/>
        <v>16830</v>
      </c>
      <c r="D68" s="10">
        <f t="shared" si="15"/>
        <v>14450</v>
      </c>
      <c r="E68" s="10">
        <f t="shared" si="15"/>
        <v>15895</v>
      </c>
      <c r="F68" s="10">
        <f t="shared" si="15"/>
        <v>16745</v>
      </c>
      <c r="G68" s="10">
        <f t="shared" si="15"/>
        <v>15810</v>
      </c>
      <c r="H68" s="10">
        <f t="shared" si="15"/>
        <v>15725</v>
      </c>
      <c r="I68" s="10">
        <f t="shared" si="15"/>
        <v>15810</v>
      </c>
      <c r="J68" s="10">
        <f t="shared" si="15"/>
        <v>15810</v>
      </c>
      <c r="K68" s="10">
        <f t="shared" si="15"/>
        <v>14790</v>
      </c>
      <c r="L68" s="10">
        <f t="shared" si="15"/>
        <v>15980</v>
      </c>
      <c r="M68" s="10">
        <f t="shared" si="15"/>
        <v>16235</v>
      </c>
      <c r="N68" s="10">
        <f t="shared" si="15"/>
        <v>16490</v>
      </c>
      <c r="O68" s="10">
        <f t="shared" si="15"/>
        <v>15895</v>
      </c>
      <c r="P68" s="10">
        <f t="shared" si="15"/>
        <v>15725</v>
      </c>
      <c r="Q68" s="10">
        <f t="shared" si="15"/>
        <v>16490</v>
      </c>
      <c r="R68" s="10">
        <f t="shared" si="15"/>
        <v>16745</v>
      </c>
      <c r="S68" s="10">
        <f t="shared" si="15"/>
        <v>14960</v>
      </c>
      <c r="T68" s="10">
        <f t="shared" si="15"/>
        <v>16405</v>
      </c>
      <c r="U68" s="10">
        <f t="shared" si="15"/>
        <v>14620</v>
      </c>
      <c r="V68" s="10">
        <f t="shared" si="15"/>
        <v>15045</v>
      </c>
      <c r="W68" s="10">
        <f t="shared" si="15"/>
        <v>15470</v>
      </c>
      <c r="X68" s="10">
        <f t="shared" si="15"/>
        <v>16235</v>
      </c>
      <c r="Y68" s="10">
        <f t="shared" si="15"/>
        <v>15300</v>
      </c>
      <c r="Z68" s="10">
        <f t="shared" si="15"/>
        <v>16150</v>
      </c>
      <c r="AA68" s="10">
        <f t="shared" si="15"/>
        <v>15980</v>
      </c>
      <c r="AB68" s="10">
        <f t="shared" si="15"/>
        <v>15980</v>
      </c>
      <c r="AC68" s="10">
        <f t="shared" si="15"/>
        <v>16065</v>
      </c>
      <c r="AD68" s="10">
        <f t="shared" si="15"/>
        <v>15810</v>
      </c>
      <c r="AE68" s="10">
        <f t="shared" si="15"/>
        <v>16405</v>
      </c>
      <c r="AF68" s="10">
        <f t="shared" si="15"/>
        <v>16405</v>
      </c>
      <c r="AG68" s="10">
        <f t="shared" si="15"/>
        <v>0</v>
      </c>
      <c r="AH68" s="10">
        <f t="shared" si="15"/>
        <v>0</v>
      </c>
      <c r="AI68" s="10">
        <f t="shared" si="15"/>
        <v>0</v>
      </c>
      <c r="AJ68" s="10">
        <f t="shared" si="15"/>
        <v>0</v>
      </c>
      <c r="AK68" s="10">
        <f t="shared" si="15"/>
        <v>0</v>
      </c>
      <c r="AL68" s="10">
        <f t="shared" si="15"/>
        <v>0</v>
      </c>
      <c r="AM68" s="10">
        <f t="shared" si="11"/>
        <v>16830</v>
      </c>
      <c r="AN68" s="10">
        <f t="shared" si="12"/>
        <v>14450</v>
      </c>
      <c r="AO68" s="3"/>
      <c r="AP68" s="3"/>
      <c r="AQ68" s="3"/>
      <c r="AR68" s="3"/>
      <c r="AS68" s="3"/>
      <c r="AT68" s="3"/>
    </row>
    <row r="69" spans="1:46">
      <c r="A69" s="9" t="s">
        <v>26</v>
      </c>
      <c r="B69" s="10">
        <f t="shared" si="15"/>
        <v>14705</v>
      </c>
      <c r="C69" s="10">
        <f t="shared" si="15"/>
        <v>15215</v>
      </c>
      <c r="D69" s="10">
        <f t="shared" si="15"/>
        <v>14025</v>
      </c>
      <c r="E69" s="10">
        <f t="shared" si="15"/>
        <v>14110</v>
      </c>
      <c r="F69" s="10">
        <f t="shared" si="15"/>
        <v>12920</v>
      </c>
      <c r="G69" s="10">
        <f t="shared" si="15"/>
        <v>14535</v>
      </c>
      <c r="H69" s="10">
        <f t="shared" si="15"/>
        <v>14705</v>
      </c>
      <c r="I69" s="10">
        <f t="shared" si="15"/>
        <v>14535</v>
      </c>
      <c r="J69" s="10">
        <f t="shared" ref="J69:AL69" si="16">J30-$G$38*J30+$G$40*($G$38*J30)</f>
        <v>14535</v>
      </c>
      <c r="K69" s="10">
        <f t="shared" si="16"/>
        <v>14110</v>
      </c>
      <c r="L69" s="10">
        <f t="shared" si="16"/>
        <v>14365</v>
      </c>
      <c r="M69" s="10">
        <f t="shared" si="16"/>
        <v>14450</v>
      </c>
      <c r="N69" s="10">
        <f t="shared" si="16"/>
        <v>15215</v>
      </c>
      <c r="O69" s="10">
        <f t="shared" si="16"/>
        <v>14790</v>
      </c>
      <c r="P69" s="10">
        <f t="shared" si="16"/>
        <v>14450</v>
      </c>
      <c r="Q69" s="10">
        <f t="shared" si="16"/>
        <v>14960</v>
      </c>
      <c r="R69" s="10">
        <f t="shared" si="16"/>
        <v>14280</v>
      </c>
      <c r="S69" s="10">
        <f t="shared" si="16"/>
        <v>14875</v>
      </c>
      <c r="T69" s="10">
        <f t="shared" si="16"/>
        <v>13600</v>
      </c>
      <c r="U69" s="10">
        <f t="shared" si="16"/>
        <v>14960</v>
      </c>
      <c r="V69" s="10">
        <f t="shared" si="16"/>
        <v>14195</v>
      </c>
      <c r="W69" s="10">
        <f t="shared" si="16"/>
        <v>14195</v>
      </c>
      <c r="X69" s="10">
        <f t="shared" si="16"/>
        <v>14280</v>
      </c>
      <c r="Y69" s="10">
        <f t="shared" si="16"/>
        <v>13940</v>
      </c>
      <c r="Z69" s="10">
        <f t="shared" si="16"/>
        <v>14450</v>
      </c>
      <c r="AA69" s="10">
        <f t="shared" si="16"/>
        <v>14450</v>
      </c>
      <c r="AB69" s="10">
        <f t="shared" si="16"/>
        <v>15130</v>
      </c>
      <c r="AC69" s="10">
        <f t="shared" si="16"/>
        <v>14875</v>
      </c>
      <c r="AD69" s="10">
        <f t="shared" si="16"/>
        <v>14705</v>
      </c>
      <c r="AE69" s="10">
        <f t="shared" si="16"/>
        <v>14875</v>
      </c>
      <c r="AF69" s="10">
        <f t="shared" si="16"/>
        <v>14960</v>
      </c>
      <c r="AG69" s="10">
        <f t="shared" si="16"/>
        <v>0</v>
      </c>
      <c r="AH69" s="10">
        <f t="shared" si="16"/>
        <v>0</v>
      </c>
      <c r="AI69" s="10">
        <f t="shared" si="16"/>
        <v>0</v>
      </c>
      <c r="AJ69" s="10">
        <f t="shared" si="16"/>
        <v>0</v>
      </c>
      <c r="AK69" s="10">
        <f t="shared" si="16"/>
        <v>0</v>
      </c>
      <c r="AL69" s="10">
        <f t="shared" si="16"/>
        <v>0</v>
      </c>
      <c r="AM69" s="10">
        <f t="shared" si="11"/>
        <v>15215</v>
      </c>
      <c r="AN69" s="10">
        <f t="shared" si="12"/>
        <v>12920</v>
      </c>
      <c r="AO69" s="3"/>
      <c r="AP69" s="3"/>
      <c r="AQ69" s="3"/>
      <c r="AR69" s="3"/>
      <c r="AS69" s="3"/>
      <c r="AT69" s="3"/>
    </row>
    <row r="70" spans="1:46">
      <c r="A70" s="46"/>
      <c r="B70" s="46"/>
      <c r="C70" s="46"/>
      <c r="D70" s="46"/>
      <c r="E70" s="46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</row>
    <row r="71" spans="1:46">
      <c r="A71" s="48"/>
      <c r="B71" s="48"/>
      <c r="C71" s="48"/>
      <c r="D71" s="48"/>
      <c r="E71" s="48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</row>
    <row r="72" spans="1:46">
      <c r="A72" s="6"/>
      <c r="B72" s="6"/>
      <c r="C72" s="6"/>
      <c r="D72" s="6"/>
      <c r="E72" s="6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</row>
    <row r="73" spans="1:46">
      <c r="A73" s="26" t="s">
        <v>46</v>
      </c>
      <c r="B73" s="6"/>
      <c r="C73" s="30"/>
      <c r="D73" s="6"/>
      <c r="E73" s="41"/>
      <c r="F73" s="26"/>
      <c r="G73" s="38"/>
      <c r="H73" s="38"/>
      <c r="I73" s="38"/>
      <c r="J73" s="38"/>
      <c r="K73" s="38"/>
      <c r="L73" s="38"/>
      <c r="M73" s="38"/>
      <c r="N73" s="39"/>
      <c r="O73" s="39"/>
      <c r="P73" s="40"/>
      <c r="Q73" s="38"/>
      <c r="R73" s="28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</row>
    <row r="74" spans="1:46" ht="12.75" customHeight="1">
      <c r="A74" s="287" t="s">
        <v>2</v>
      </c>
      <c r="B74" s="4">
        <f>+B$4</f>
        <v>1</v>
      </c>
      <c r="C74" s="4">
        <f t="shared" ref="C74:AL74" si="17">+C$4</f>
        <v>2</v>
      </c>
      <c r="D74" s="4">
        <f t="shared" si="17"/>
        <v>3</v>
      </c>
      <c r="E74" s="4">
        <f t="shared" si="17"/>
        <v>4</v>
      </c>
      <c r="F74" s="4">
        <f t="shared" si="17"/>
        <v>5</v>
      </c>
      <c r="G74" s="4">
        <f t="shared" si="17"/>
        <v>6</v>
      </c>
      <c r="H74" s="4">
        <f t="shared" si="17"/>
        <v>7</v>
      </c>
      <c r="I74" s="4">
        <f t="shared" si="17"/>
        <v>8</v>
      </c>
      <c r="J74" s="4">
        <f t="shared" si="17"/>
        <v>9</v>
      </c>
      <c r="K74" s="4">
        <f t="shared" si="17"/>
        <v>10</v>
      </c>
      <c r="L74" s="4">
        <f t="shared" si="17"/>
        <v>11</v>
      </c>
      <c r="M74" s="4">
        <f t="shared" si="17"/>
        <v>12</v>
      </c>
      <c r="N74" s="4">
        <f t="shared" si="17"/>
        <v>13</v>
      </c>
      <c r="O74" s="4">
        <f t="shared" si="17"/>
        <v>14</v>
      </c>
      <c r="P74" s="4">
        <f t="shared" si="17"/>
        <v>15</v>
      </c>
      <c r="Q74" s="4">
        <f t="shared" si="17"/>
        <v>16</v>
      </c>
      <c r="R74" s="4">
        <f t="shared" si="17"/>
        <v>17</v>
      </c>
      <c r="S74" s="4">
        <f t="shared" si="17"/>
        <v>18</v>
      </c>
      <c r="T74" s="4">
        <f t="shared" si="17"/>
        <v>19</v>
      </c>
      <c r="U74" s="4">
        <f t="shared" si="17"/>
        <v>20</v>
      </c>
      <c r="V74" s="4">
        <f t="shared" si="17"/>
        <v>21</v>
      </c>
      <c r="W74" s="4">
        <f t="shared" si="17"/>
        <v>22</v>
      </c>
      <c r="X74" s="4">
        <f t="shared" si="17"/>
        <v>23</v>
      </c>
      <c r="Y74" s="4">
        <f t="shared" si="17"/>
        <v>24</v>
      </c>
      <c r="Z74" s="4">
        <f t="shared" si="17"/>
        <v>25</v>
      </c>
      <c r="AA74" s="4">
        <f t="shared" si="17"/>
        <v>26</v>
      </c>
      <c r="AB74" s="4">
        <f t="shared" si="17"/>
        <v>27</v>
      </c>
      <c r="AC74" s="4">
        <f t="shared" si="17"/>
        <v>28</v>
      </c>
      <c r="AD74" s="4">
        <f t="shared" si="17"/>
        <v>29</v>
      </c>
      <c r="AE74" s="4">
        <f t="shared" si="17"/>
        <v>30</v>
      </c>
      <c r="AF74" s="4">
        <f t="shared" si="17"/>
        <v>31</v>
      </c>
      <c r="AG74" s="4">
        <f t="shared" si="17"/>
        <v>0</v>
      </c>
      <c r="AH74" s="4">
        <f t="shared" si="17"/>
        <v>0</v>
      </c>
      <c r="AI74" s="4">
        <f t="shared" si="17"/>
        <v>0</v>
      </c>
      <c r="AJ74" s="4">
        <f t="shared" si="17"/>
        <v>0</v>
      </c>
      <c r="AK74" s="4">
        <f t="shared" si="17"/>
        <v>0</v>
      </c>
      <c r="AL74" s="4">
        <f t="shared" si="17"/>
        <v>0</v>
      </c>
      <c r="AM74" s="116" t="s">
        <v>3</v>
      </c>
      <c r="AN74" s="5" t="s">
        <v>4</v>
      </c>
      <c r="AO74" s="3"/>
      <c r="AP74" s="3"/>
      <c r="AQ74" s="3"/>
      <c r="AR74" s="3"/>
      <c r="AS74" s="3"/>
      <c r="AT74" s="3"/>
    </row>
    <row r="75" spans="1:46" s="59" customFormat="1" ht="11.25" customHeight="1">
      <c r="A75" s="288"/>
      <c r="B75" s="7">
        <f>B$5</f>
        <v>40391</v>
      </c>
      <c r="C75" s="7">
        <f t="shared" ref="C75:AL75" si="18">C$5</f>
        <v>40392</v>
      </c>
      <c r="D75" s="7">
        <f t="shared" si="18"/>
        <v>40393</v>
      </c>
      <c r="E75" s="7">
        <f t="shared" si="18"/>
        <v>40394</v>
      </c>
      <c r="F75" s="7">
        <f t="shared" si="18"/>
        <v>40395</v>
      </c>
      <c r="G75" s="7">
        <f t="shared" si="18"/>
        <v>40396</v>
      </c>
      <c r="H75" s="7">
        <f t="shared" si="18"/>
        <v>40397</v>
      </c>
      <c r="I75" s="7">
        <f t="shared" si="18"/>
        <v>40398</v>
      </c>
      <c r="J75" s="7">
        <f t="shared" si="18"/>
        <v>40399</v>
      </c>
      <c r="K75" s="7">
        <f t="shared" si="18"/>
        <v>40400</v>
      </c>
      <c r="L75" s="7">
        <f t="shared" si="18"/>
        <v>40401</v>
      </c>
      <c r="M75" s="7">
        <f t="shared" si="18"/>
        <v>40402</v>
      </c>
      <c r="N75" s="7">
        <f t="shared" si="18"/>
        <v>40403</v>
      </c>
      <c r="O75" s="7">
        <f t="shared" si="18"/>
        <v>40404</v>
      </c>
      <c r="P75" s="7">
        <f t="shared" si="18"/>
        <v>40405</v>
      </c>
      <c r="Q75" s="7">
        <f t="shared" si="18"/>
        <v>40406</v>
      </c>
      <c r="R75" s="7">
        <f t="shared" si="18"/>
        <v>40407</v>
      </c>
      <c r="S75" s="7">
        <f t="shared" si="18"/>
        <v>40408</v>
      </c>
      <c r="T75" s="7">
        <f t="shared" si="18"/>
        <v>40409</v>
      </c>
      <c r="U75" s="7">
        <f t="shared" si="18"/>
        <v>40410</v>
      </c>
      <c r="V75" s="7">
        <f t="shared" si="18"/>
        <v>40411</v>
      </c>
      <c r="W75" s="7">
        <f t="shared" si="18"/>
        <v>40412</v>
      </c>
      <c r="X75" s="7">
        <f t="shared" si="18"/>
        <v>40413</v>
      </c>
      <c r="Y75" s="7">
        <f t="shared" si="18"/>
        <v>40414</v>
      </c>
      <c r="Z75" s="7">
        <f t="shared" si="18"/>
        <v>40415</v>
      </c>
      <c r="AA75" s="7">
        <f t="shared" si="18"/>
        <v>40416</v>
      </c>
      <c r="AB75" s="7">
        <f t="shared" si="18"/>
        <v>40417</v>
      </c>
      <c r="AC75" s="7">
        <f t="shared" si="18"/>
        <v>40418</v>
      </c>
      <c r="AD75" s="7">
        <f t="shared" si="18"/>
        <v>40419</v>
      </c>
      <c r="AE75" s="7">
        <f t="shared" si="18"/>
        <v>40420</v>
      </c>
      <c r="AF75" s="7">
        <f t="shared" si="18"/>
        <v>40421</v>
      </c>
      <c r="AG75" s="158">
        <f t="shared" si="18"/>
        <v>0</v>
      </c>
      <c r="AH75" s="158">
        <f t="shared" si="18"/>
        <v>0</v>
      </c>
      <c r="AI75" s="158">
        <f t="shared" si="18"/>
        <v>0</v>
      </c>
      <c r="AJ75" s="158">
        <f t="shared" si="18"/>
        <v>0</v>
      </c>
      <c r="AK75" s="158">
        <f t="shared" si="18"/>
        <v>0</v>
      </c>
      <c r="AL75" s="158">
        <f t="shared" si="18"/>
        <v>0</v>
      </c>
      <c r="AM75" s="116"/>
      <c r="AN75" s="8"/>
      <c r="AO75" s="6"/>
      <c r="AP75" s="6"/>
      <c r="AQ75" s="6"/>
      <c r="AR75" s="6"/>
      <c r="AS75" s="6"/>
      <c r="AT75" s="6"/>
    </row>
    <row r="76" spans="1:46">
      <c r="A76" s="289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4"/>
      <c r="AH76" s="44"/>
      <c r="AI76" s="44"/>
      <c r="AJ76" s="44"/>
      <c r="AK76" s="44"/>
      <c r="AL76" s="44"/>
      <c r="AM76" s="45" t="s">
        <v>8</v>
      </c>
      <c r="AN76" s="5" t="s">
        <v>8</v>
      </c>
      <c r="AO76" s="3"/>
      <c r="AP76" s="3"/>
      <c r="AQ76" s="3"/>
      <c r="AR76" s="3"/>
      <c r="AS76" s="3"/>
      <c r="AT76" s="3"/>
    </row>
    <row r="77" spans="1:46">
      <c r="A77" s="9" t="s">
        <v>9</v>
      </c>
      <c r="B77" s="50">
        <f t="shared" ref="B77:AL92" si="19">($G$38*B7)/$G$37</f>
        <v>0.5133689839572193</v>
      </c>
      <c r="C77" s="50">
        <f t="shared" si="19"/>
        <v>0.5133689839572193</v>
      </c>
      <c r="D77" s="50">
        <f>($G$38*D7-D137)/$G$37</f>
        <v>0.53262032085561495</v>
      </c>
      <c r="E77" s="50">
        <f t="shared" ref="E77:AG77" si="20">($G$38*E7-E137)/$G$37</f>
        <v>0.52620320855614977</v>
      </c>
      <c r="F77" s="50">
        <f t="shared" si="20"/>
        <v>0.54224598930481283</v>
      </c>
      <c r="G77" s="50">
        <f t="shared" si="20"/>
        <v>0.47165775401069521</v>
      </c>
      <c r="H77" s="50">
        <f t="shared" si="20"/>
        <v>0.51657754010695189</v>
      </c>
      <c r="I77" s="50">
        <f t="shared" si="20"/>
        <v>0.48770053475935826</v>
      </c>
      <c r="J77" s="50">
        <f t="shared" si="20"/>
        <v>0.48770053475935826</v>
      </c>
      <c r="K77" s="50">
        <f t="shared" si="20"/>
        <v>0.49732620320855614</v>
      </c>
      <c r="L77" s="50">
        <f t="shared" si="20"/>
        <v>0.48770053475935826</v>
      </c>
      <c r="M77" s="50">
        <f t="shared" si="20"/>
        <v>0.50053475935828873</v>
      </c>
      <c r="N77" s="50">
        <f t="shared" si="20"/>
        <v>0.49411764705882355</v>
      </c>
      <c r="O77" s="50">
        <f t="shared" si="20"/>
        <v>0.51657754010695189</v>
      </c>
      <c r="P77" s="50">
        <f t="shared" si="20"/>
        <v>0.51978609625668448</v>
      </c>
      <c r="Q77" s="50">
        <f t="shared" si="20"/>
        <v>0.4748663101604278</v>
      </c>
      <c r="R77" s="50">
        <f t="shared" si="20"/>
        <v>0.52941176470588236</v>
      </c>
      <c r="S77" s="50">
        <f t="shared" si="20"/>
        <v>0.50695187165775402</v>
      </c>
      <c r="T77" s="50">
        <f t="shared" si="20"/>
        <v>0.51016042780748661</v>
      </c>
      <c r="U77" s="50">
        <f t="shared" si="20"/>
        <v>0.5133689839572193</v>
      </c>
      <c r="V77" s="50">
        <f t="shared" si="20"/>
        <v>0.52620320855614977</v>
      </c>
      <c r="W77" s="50">
        <f t="shared" si="20"/>
        <v>0.44278074866310163</v>
      </c>
      <c r="X77" s="50">
        <f t="shared" si="20"/>
        <v>0.53582887700534765</v>
      </c>
      <c r="Y77" s="50">
        <f t="shared" si="20"/>
        <v>0.50053475935828873</v>
      </c>
      <c r="Z77" s="50">
        <f t="shared" si="20"/>
        <v>0.51978609625668448</v>
      </c>
      <c r="AA77" s="50">
        <f t="shared" si="20"/>
        <v>0.52299465240641707</v>
      </c>
      <c r="AB77" s="50">
        <f t="shared" si="20"/>
        <v>0.51978609625668448</v>
      </c>
      <c r="AC77" s="50">
        <f t="shared" si="20"/>
        <v>0.51978609625668448</v>
      </c>
      <c r="AD77" s="50">
        <f t="shared" si="20"/>
        <v>0.53262032085561495</v>
      </c>
      <c r="AE77" s="50">
        <f t="shared" si="20"/>
        <v>0.51016042780748661</v>
      </c>
      <c r="AF77" s="50">
        <f t="shared" si="20"/>
        <v>0.52941176470588236</v>
      </c>
      <c r="AG77" s="50">
        <f t="shared" si="20"/>
        <v>0</v>
      </c>
      <c r="AH77" s="50">
        <f t="shared" si="19"/>
        <v>0</v>
      </c>
      <c r="AI77" s="50">
        <f t="shared" si="19"/>
        <v>0</v>
      </c>
      <c r="AJ77" s="50">
        <f t="shared" si="19"/>
        <v>0</v>
      </c>
      <c r="AK77" s="50">
        <f t="shared" si="19"/>
        <v>0</v>
      </c>
      <c r="AL77" s="50">
        <f t="shared" si="19"/>
        <v>0</v>
      </c>
      <c r="AM77" s="51">
        <f>MAX(B77:AL77)</f>
        <v>0.54224598930481283</v>
      </c>
      <c r="AN77" s="51">
        <f>MIN(B77:AF77)</f>
        <v>0.44278074866310163</v>
      </c>
      <c r="AO77" s="3"/>
      <c r="AP77" s="3"/>
      <c r="AQ77" s="3"/>
      <c r="AR77" s="3"/>
      <c r="AS77" s="3"/>
      <c r="AT77" s="3"/>
    </row>
    <row r="78" spans="1:46">
      <c r="A78" s="9" t="s">
        <v>10</v>
      </c>
      <c r="B78" s="50">
        <f t="shared" si="19"/>
        <v>0.50374331550802143</v>
      </c>
      <c r="C78" s="50">
        <f t="shared" si="19"/>
        <v>0.49090909090909091</v>
      </c>
      <c r="D78" s="50">
        <f t="shared" ref="D78:AG86" si="21">($G$38*D8-D138)/$G$37</f>
        <v>0.49732620320855614</v>
      </c>
      <c r="E78" s="50">
        <f t="shared" si="21"/>
        <v>0.50374331550802143</v>
      </c>
      <c r="F78" s="50">
        <f t="shared" si="21"/>
        <v>0.34652406417112297</v>
      </c>
      <c r="G78" s="50">
        <f t="shared" si="21"/>
        <v>0.45882352941176469</v>
      </c>
      <c r="H78" s="50">
        <f t="shared" si="21"/>
        <v>0.4748663101604278</v>
      </c>
      <c r="I78" s="50">
        <f t="shared" si="21"/>
        <v>0.46203208556149733</v>
      </c>
      <c r="J78" s="50">
        <f t="shared" si="21"/>
        <v>0.46203208556149733</v>
      </c>
      <c r="K78" s="50">
        <f t="shared" si="21"/>
        <v>0.47165775401069521</v>
      </c>
      <c r="L78" s="50">
        <f t="shared" si="21"/>
        <v>0.46524064171122997</v>
      </c>
      <c r="M78" s="50">
        <f t="shared" si="21"/>
        <v>0.48449197860962567</v>
      </c>
      <c r="N78" s="50">
        <f t="shared" si="21"/>
        <v>0.48449197860962567</v>
      </c>
      <c r="O78" s="50">
        <f t="shared" si="21"/>
        <v>0.50053475935828873</v>
      </c>
      <c r="P78" s="50">
        <f t="shared" si="21"/>
        <v>0.50053475935828873</v>
      </c>
      <c r="Q78" s="50">
        <f t="shared" si="21"/>
        <v>0.48449197860962567</v>
      </c>
      <c r="R78" s="50">
        <f t="shared" si="21"/>
        <v>0.50053475935828873</v>
      </c>
      <c r="S78" s="50">
        <f t="shared" si="21"/>
        <v>0.48770053475935826</v>
      </c>
      <c r="T78" s="50">
        <f t="shared" si="21"/>
        <v>0.48770053475935826</v>
      </c>
      <c r="U78" s="50">
        <f t="shared" si="21"/>
        <v>0.50053475935828873</v>
      </c>
      <c r="V78" s="50">
        <f t="shared" si="21"/>
        <v>0.50053475935828873</v>
      </c>
      <c r="W78" s="50">
        <f t="shared" si="21"/>
        <v>0.46844919786096256</v>
      </c>
      <c r="X78" s="50">
        <f t="shared" si="21"/>
        <v>0.4748663101604278</v>
      </c>
      <c r="Y78" s="50">
        <f t="shared" si="21"/>
        <v>0.48770053475935826</v>
      </c>
      <c r="Z78" s="50">
        <f t="shared" si="21"/>
        <v>0.46844919786096256</v>
      </c>
      <c r="AA78" s="50">
        <f t="shared" si="21"/>
        <v>0</v>
      </c>
      <c r="AB78" s="50">
        <f t="shared" si="21"/>
        <v>0.49090909090909091</v>
      </c>
      <c r="AC78" s="50">
        <f t="shared" si="21"/>
        <v>0.48770053475935826</v>
      </c>
      <c r="AD78" s="50">
        <f t="shared" si="21"/>
        <v>0.49090909090909091</v>
      </c>
      <c r="AE78" s="50">
        <f t="shared" si="21"/>
        <v>0.49411764705882355</v>
      </c>
      <c r="AF78" s="50">
        <f t="shared" si="21"/>
        <v>0.50374331550802143</v>
      </c>
      <c r="AG78" s="50">
        <f t="shared" si="21"/>
        <v>0</v>
      </c>
      <c r="AH78" s="50">
        <f t="shared" si="19"/>
        <v>0</v>
      </c>
      <c r="AI78" s="50">
        <f t="shared" si="19"/>
        <v>0</v>
      </c>
      <c r="AJ78" s="50">
        <f t="shared" si="19"/>
        <v>0</v>
      </c>
      <c r="AK78" s="50">
        <f t="shared" si="19"/>
        <v>0</v>
      </c>
      <c r="AL78" s="50">
        <f t="shared" si="19"/>
        <v>0</v>
      </c>
      <c r="AM78" s="51">
        <f t="shared" ref="AM78:AM100" si="22">MAX(B78:AL78)</f>
        <v>0.50374331550802143</v>
      </c>
      <c r="AN78" s="51">
        <f>MIN(B78:AF78)</f>
        <v>0</v>
      </c>
      <c r="AO78" s="3"/>
      <c r="AP78" s="3"/>
      <c r="AQ78" s="3"/>
      <c r="AR78" s="3"/>
      <c r="AS78" s="3"/>
      <c r="AT78" s="3"/>
    </row>
    <row r="79" spans="1:46">
      <c r="A79" s="9" t="s">
        <v>11</v>
      </c>
      <c r="B79" s="50">
        <f t="shared" si="19"/>
        <v>0.48770053475935826</v>
      </c>
      <c r="C79" s="50">
        <f t="shared" si="19"/>
        <v>0.47807486631016044</v>
      </c>
      <c r="D79" s="50">
        <f t="shared" si="21"/>
        <v>0.48770053475935826</v>
      </c>
      <c r="E79" s="50">
        <f t="shared" si="21"/>
        <v>0.49732620320855614</v>
      </c>
      <c r="F79" s="50">
        <f t="shared" si="21"/>
        <v>0.44919786096256686</v>
      </c>
      <c r="G79" s="50">
        <f t="shared" si="21"/>
        <v>0.4556149732620321</v>
      </c>
      <c r="H79" s="50">
        <f t="shared" si="21"/>
        <v>0.46524064171122997</v>
      </c>
      <c r="I79" s="50">
        <f t="shared" si="21"/>
        <v>0.4556149732620321</v>
      </c>
      <c r="J79" s="50">
        <f t="shared" si="21"/>
        <v>0.4556149732620321</v>
      </c>
      <c r="K79" s="50">
        <f t="shared" si="21"/>
        <v>0.46524064171122997</v>
      </c>
      <c r="L79" s="50">
        <f t="shared" si="21"/>
        <v>0.4556149732620321</v>
      </c>
      <c r="M79" s="50">
        <f t="shared" si="21"/>
        <v>0.46203208556149733</v>
      </c>
      <c r="N79" s="50">
        <f t="shared" si="21"/>
        <v>0.46203208556149733</v>
      </c>
      <c r="O79" s="50">
        <f t="shared" si="21"/>
        <v>0.48449197860962567</v>
      </c>
      <c r="P79" s="50">
        <f t="shared" si="21"/>
        <v>0.49090909090909091</v>
      </c>
      <c r="Q79" s="50">
        <f t="shared" si="21"/>
        <v>0.4748663101604278</v>
      </c>
      <c r="R79" s="50">
        <f t="shared" si="21"/>
        <v>0.41711229946524064</v>
      </c>
      <c r="S79" s="50">
        <f t="shared" si="21"/>
        <v>0.48128342245989303</v>
      </c>
      <c r="T79" s="50">
        <f t="shared" si="21"/>
        <v>0.47807486631016044</v>
      </c>
      <c r="U79" s="50">
        <f t="shared" si="21"/>
        <v>0.48770053475935826</v>
      </c>
      <c r="V79" s="50">
        <f t="shared" si="21"/>
        <v>0.49090909090909091</v>
      </c>
      <c r="W79" s="50">
        <f t="shared" si="21"/>
        <v>0.46203208556149733</v>
      </c>
      <c r="X79" s="50">
        <f t="shared" si="21"/>
        <v>0.45882352941176469</v>
      </c>
      <c r="Y79" s="50">
        <f t="shared" si="21"/>
        <v>0.4748663101604278</v>
      </c>
      <c r="Z79" s="50">
        <f t="shared" si="21"/>
        <v>0.46203208556149733</v>
      </c>
      <c r="AA79" s="50">
        <f t="shared" si="21"/>
        <v>8.9839572192513373E-2</v>
      </c>
      <c r="AB79" s="50">
        <f t="shared" si="21"/>
        <v>0.48128342245989303</v>
      </c>
      <c r="AC79" s="50">
        <f t="shared" si="21"/>
        <v>0.4748663101604278</v>
      </c>
      <c r="AD79" s="50">
        <f t="shared" si="21"/>
        <v>0.48449197860962567</v>
      </c>
      <c r="AE79" s="50">
        <f t="shared" si="21"/>
        <v>0.47807486631016044</v>
      </c>
      <c r="AF79" s="50">
        <f t="shared" si="21"/>
        <v>0.49732620320855614</v>
      </c>
      <c r="AG79" s="50">
        <f t="shared" si="21"/>
        <v>0</v>
      </c>
      <c r="AH79" s="50">
        <f t="shared" si="19"/>
        <v>0</v>
      </c>
      <c r="AI79" s="50">
        <f t="shared" si="19"/>
        <v>0</v>
      </c>
      <c r="AJ79" s="50">
        <f t="shared" si="19"/>
        <v>0</v>
      </c>
      <c r="AK79" s="50">
        <f t="shared" si="19"/>
        <v>0</v>
      </c>
      <c r="AL79" s="50">
        <f t="shared" si="19"/>
        <v>0</v>
      </c>
      <c r="AM79" s="51">
        <f t="shared" si="22"/>
        <v>0.49732620320855614</v>
      </c>
      <c r="AN79" s="51">
        <f t="shared" ref="AN79:AN100" si="23">MIN(B79:AF79)</f>
        <v>8.9839572192513373E-2</v>
      </c>
      <c r="AO79" s="3"/>
      <c r="AP79" s="3"/>
      <c r="AQ79" s="3"/>
      <c r="AR79" s="3"/>
      <c r="AS79" s="3"/>
      <c r="AT79" s="3"/>
    </row>
    <row r="80" spans="1:46">
      <c r="A80" s="9" t="s">
        <v>12</v>
      </c>
      <c r="B80" s="50">
        <f t="shared" si="19"/>
        <v>0.48449197860962567</v>
      </c>
      <c r="C80" s="50">
        <f t="shared" si="19"/>
        <v>0.4748663101604278</v>
      </c>
      <c r="D80" s="50">
        <f t="shared" si="21"/>
        <v>0.48449197860962567</v>
      </c>
      <c r="E80" s="50">
        <f t="shared" si="21"/>
        <v>0.49090909090909091</v>
      </c>
      <c r="F80" s="50">
        <f t="shared" si="21"/>
        <v>0.46524064171122997</v>
      </c>
      <c r="G80" s="50">
        <f t="shared" si="21"/>
        <v>0.44919786096256686</v>
      </c>
      <c r="H80" s="50">
        <f t="shared" si="21"/>
        <v>0.45882352941176469</v>
      </c>
      <c r="I80" s="50">
        <f t="shared" si="21"/>
        <v>0.44598930481283422</v>
      </c>
      <c r="J80" s="50">
        <f t="shared" si="21"/>
        <v>0.44598930481283422</v>
      </c>
      <c r="K80" s="50">
        <f t="shared" si="21"/>
        <v>0.4556149732620321</v>
      </c>
      <c r="L80" s="50">
        <f t="shared" si="21"/>
        <v>0.4556149732620321</v>
      </c>
      <c r="M80" s="50">
        <f t="shared" si="21"/>
        <v>0.45882352941176469</v>
      </c>
      <c r="N80" s="50">
        <f t="shared" si="21"/>
        <v>0.4748663101604278</v>
      </c>
      <c r="O80" s="50">
        <f t="shared" si="21"/>
        <v>0.4748663101604278</v>
      </c>
      <c r="P80" s="50">
        <f t="shared" si="21"/>
        <v>0.48128342245989303</v>
      </c>
      <c r="Q80" s="50">
        <f t="shared" si="21"/>
        <v>0.50053475935828873</v>
      </c>
      <c r="R80" s="50">
        <f t="shared" si="21"/>
        <v>0.42032085561497329</v>
      </c>
      <c r="S80" s="50">
        <f t="shared" si="21"/>
        <v>0.46203208556149733</v>
      </c>
      <c r="T80" s="50">
        <f t="shared" si="21"/>
        <v>0.4748663101604278</v>
      </c>
      <c r="U80" s="50">
        <f t="shared" si="21"/>
        <v>0.47165775401069521</v>
      </c>
      <c r="V80" s="50">
        <f t="shared" si="21"/>
        <v>0.48770053475935826</v>
      </c>
      <c r="W80" s="50">
        <f t="shared" si="21"/>
        <v>0.4556149732620321</v>
      </c>
      <c r="X80" s="50">
        <f t="shared" si="21"/>
        <v>0.4556149732620321</v>
      </c>
      <c r="Y80" s="50">
        <f t="shared" si="21"/>
        <v>0.47165775401069521</v>
      </c>
      <c r="Z80" s="50">
        <f t="shared" si="21"/>
        <v>0.4556149732620321</v>
      </c>
      <c r="AA80" s="50">
        <f t="shared" si="21"/>
        <v>0.17647058823529413</v>
      </c>
      <c r="AB80" s="50">
        <f t="shared" si="21"/>
        <v>0.48128342245989303</v>
      </c>
      <c r="AC80" s="50">
        <f t="shared" si="21"/>
        <v>0.47165775401069521</v>
      </c>
      <c r="AD80" s="50">
        <f t="shared" si="21"/>
        <v>0.48128342245989303</v>
      </c>
      <c r="AE80" s="50">
        <f t="shared" si="21"/>
        <v>0.46844919786096256</v>
      </c>
      <c r="AF80" s="50">
        <f t="shared" si="21"/>
        <v>0.48770053475935826</v>
      </c>
      <c r="AG80" s="50">
        <f t="shared" si="21"/>
        <v>0</v>
      </c>
      <c r="AH80" s="50">
        <f t="shared" si="19"/>
        <v>0</v>
      </c>
      <c r="AI80" s="50">
        <f t="shared" si="19"/>
        <v>0</v>
      </c>
      <c r="AJ80" s="50">
        <f t="shared" si="19"/>
        <v>0</v>
      </c>
      <c r="AK80" s="50">
        <f t="shared" si="19"/>
        <v>0</v>
      </c>
      <c r="AL80" s="50">
        <f t="shared" si="19"/>
        <v>0</v>
      </c>
      <c r="AM80" s="51">
        <f t="shared" si="22"/>
        <v>0.50053475935828873</v>
      </c>
      <c r="AN80" s="51">
        <f t="shared" si="23"/>
        <v>0.17647058823529413</v>
      </c>
      <c r="AO80" s="3"/>
      <c r="AP80" s="3"/>
      <c r="AQ80" s="3"/>
      <c r="AR80" s="3"/>
      <c r="AS80" s="3"/>
      <c r="AT80" s="3"/>
    </row>
    <row r="81" spans="1:46">
      <c r="A81" s="9" t="s">
        <v>13</v>
      </c>
      <c r="B81" s="50">
        <f t="shared" si="19"/>
        <v>0.48128342245989303</v>
      </c>
      <c r="C81" s="50">
        <f t="shared" si="19"/>
        <v>0.46844919786096256</v>
      </c>
      <c r="D81" s="50">
        <f t="shared" si="21"/>
        <v>0.48128342245989303</v>
      </c>
      <c r="E81" s="50">
        <f t="shared" si="21"/>
        <v>0.48770053475935826</v>
      </c>
      <c r="F81" s="50">
        <f t="shared" si="21"/>
        <v>0</v>
      </c>
      <c r="G81" s="50">
        <f t="shared" si="21"/>
        <v>0.43636363636363634</v>
      </c>
      <c r="H81" s="50">
        <f t="shared" si="21"/>
        <v>0.4556149732620321</v>
      </c>
      <c r="I81" s="50">
        <f t="shared" si="21"/>
        <v>0.4556149732620321</v>
      </c>
      <c r="J81" s="50">
        <f t="shared" si="21"/>
        <v>0.4556149732620321</v>
      </c>
      <c r="K81" s="50">
        <f t="shared" si="21"/>
        <v>0.4556149732620321</v>
      </c>
      <c r="L81" s="50">
        <f t="shared" si="21"/>
        <v>0.44919786096256686</v>
      </c>
      <c r="M81" s="50">
        <f t="shared" si="21"/>
        <v>0.45882352941176469</v>
      </c>
      <c r="N81" s="50">
        <f t="shared" si="21"/>
        <v>0.47165775401069521</v>
      </c>
      <c r="O81" s="50">
        <f t="shared" si="21"/>
        <v>0.4748663101604278</v>
      </c>
      <c r="P81" s="50">
        <f t="shared" si="21"/>
        <v>0.50695187165775402</v>
      </c>
      <c r="Q81" s="50">
        <f t="shared" si="21"/>
        <v>0.45882352941176469</v>
      </c>
      <c r="R81" s="50">
        <f t="shared" si="21"/>
        <v>0.37860962566844919</v>
      </c>
      <c r="S81" s="50">
        <f t="shared" si="21"/>
        <v>0.4556149732620321</v>
      </c>
      <c r="T81" s="50">
        <f t="shared" si="21"/>
        <v>0.4748663101604278</v>
      </c>
      <c r="U81" s="50">
        <f t="shared" si="21"/>
        <v>0.46844919786096256</v>
      </c>
      <c r="V81" s="50">
        <f t="shared" si="21"/>
        <v>0.47807486631016044</v>
      </c>
      <c r="W81" s="50">
        <f t="shared" si="21"/>
        <v>0.44919786096256686</v>
      </c>
      <c r="X81" s="50">
        <f t="shared" si="21"/>
        <v>0.4556149732620321</v>
      </c>
      <c r="Y81" s="50">
        <f t="shared" si="21"/>
        <v>0.47165775401069521</v>
      </c>
      <c r="Z81" s="50">
        <f t="shared" si="21"/>
        <v>0.4556149732620321</v>
      </c>
      <c r="AA81" s="50">
        <f t="shared" si="21"/>
        <v>0.37860962566844919</v>
      </c>
      <c r="AB81" s="50">
        <f t="shared" si="21"/>
        <v>0.4748663101604278</v>
      </c>
      <c r="AC81" s="50">
        <f t="shared" si="21"/>
        <v>0.47165775401069521</v>
      </c>
      <c r="AD81" s="50">
        <f t="shared" si="21"/>
        <v>0.48128342245989303</v>
      </c>
      <c r="AE81" s="50">
        <f t="shared" si="21"/>
        <v>0.46524064171122997</v>
      </c>
      <c r="AF81" s="50">
        <f t="shared" si="21"/>
        <v>0.47807486631016044</v>
      </c>
      <c r="AG81" s="50">
        <f t="shared" si="21"/>
        <v>0</v>
      </c>
      <c r="AH81" s="50">
        <f t="shared" si="19"/>
        <v>0</v>
      </c>
      <c r="AI81" s="50">
        <f t="shared" si="19"/>
        <v>0</v>
      </c>
      <c r="AJ81" s="50">
        <f t="shared" si="19"/>
        <v>0</v>
      </c>
      <c r="AK81" s="50">
        <f t="shared" si="19"/>
        <v>0</v>
      </c>
      <c r="AL81" s="50">
        <f t="shared" si="19"/>
        <v>0</v>
      </c>
      <c r="AM81" s="51">
        <f t="shared" si="22"/>
        <v>0.50695187165775402</v>
      </c>
      <c r="AN81" s="51">
        <f t="shared" si="23"/>
        <v>0</v>
      </c>
      <c r="AO81" s="3"/>
      <c r="AP81" s="3"/>
      <c r="AQ81" s="3"/>
      <c r="AR81" s="3"/>
      <c r="AS81" s="3"/>
      <c r="AT81" s="3"/>
    </row>
    <row r="82" spans="1:46">
      <c r="A82" s="9" t="s">
        <v>14</v>
      </c>
      <c r="B82" s="50">
        <f t="shared" si="19"/>
        <v>0.47807486631016044</v>
      </c>
      <c r="C82" s="50">
        <f t="shared" si="19"/>
        <v>0.48449197860962567</v>
      </c>
      <c r="D82" s="50">
        <f t="shared" si="21"/>
        <v>0.48770053475935826</v>
      </c>
      <c r="E82" s="50">
        <f t="shared" si="21"/>
        <v>0.50053475935828873</v>
      </c>
      <c r="F82" s="50">
        <f t="shared" si="21"/>
        <v>3.5294117647058823E-2</v>
      </c>
      <c r="G82" s="50">
        <f t="shared" si="21"/>
        <v>0.4556149732620321</v>
      </c>
      <c r="H82" s="50">
        <f t="shared" si="21"/>
        <v>0.4556149732620321</v>
      </c>
      <c r="I82" s="50">
        <f t="shared" si="21"/>
        <v>0.4556149732620321</v>
      </c>
      <c r="J82" s="50">
        <f t="shared" si="21"/>
        <v>0.4556149732620321</v>
      </c>
      <c r="K82" s="50">
        <f t="shared" si="21"/>
        <v>0.45882352941176469</v>
      </c>
      <c r="L82" s="50">
        <f t="shared" si="21"/>
        <v>0.43957219251336899</v>
      </c>
      <c r="M82" s="50">
        <f t="shared" si="21"/>
        <v>0.46524064171122997</v>
      </c>
      <c r="N82" s="50">
        <f t="shared" si="21"/>
        <v>0.48770053475935826</v>
      </c>
      <c r="O82" s="50">
        <f t="shared" si="21"/>
        <v>0.4748663101604278</v>
      </c>
      <c r="P82" s="50">
        <f t="shared" si="21"/>
        <v>0.36577540106951872</v>
      </c>
      <c r="Q82" s="50">
        <f t="shared" si="21"/>
        <v>0.4748663101604278</v>
      </c>
      <c r="R82" s="50">
        <f t="shared" si="21"/>
        <v>0.32727272727272727</v>
      </c>
      <c r="S82" s="50">
        <f t="shared" si="21"/>
        <v>0.46844919786096256</v>
      </c>
      <c r="T82" s="50">
        <f t="shared" si="21"/>
        <v>0.47165775401069521</v>
      </c>
      <c r="U82" s="50">
        <f t="shared" si="21"/>
        <v>0.47165775401069521</v>
      </c>
      <c r="V82" s="50">
        <f t="shared" si="21"/>
        <v>0.46524064171122997</v>
      </c>
      <c r="W82" s="50">
        <f t="shared" si="21"/>
        <v>0.44278074866310163</v>
      </c>
      <c r="X82" s="50">
        <f t="shared" si="21"/>
        <v>0.46203208556149733</v>
      </c>
      <c r="Y82" s="50">
        <f t="shared" si="21"/>
        <v>0.48449197860962567</v>
      </c>
      <c r="Z82" s="50">
        <f t="shared" si="21"/>
        <v>0.46203208556149733</v>
      </c>
      <c r="AA82" s="50">
        <f t="shared" si="21"/>
        <v>0.45240641711229945</v>
      </c>
      <c r="AB82" s="50">
        <f t="shared" si="21"/>
        <v>0.48128342245989303</v>
      </c>
      <c r="AC82" s="50">
        <f t="shared" si="21"/>
        <v>0.47165775401069521</v>
      </c>
      <c r="AD82" s="50">
        <f t="shared" si="21"/>
        <v>0.4748663101604278</v>
      </c>
      <c r="AE82" s="50">
        <f t="shared" si="21"/>
        <v>0.47807486631016044</v>
      </c>
      <c r="AF82" s="50">
        <f t="shared" si="21"/>
        <v>0.49090909090909091</v>
      </c>
      <c r="AG82" s="50">
        <f t="shared" si="21"/>
        <v>0</v>
      </c>
      <c r="AH82" s="50">
        <f t="shared" si="19"/>
        <v>0</v>
      </c>
      <c r="AI82" s="50">
        <f t="shared" si="19"/>
        <v>0</v>
      </c>
      <c r="AJ82" s="50">
        <f t="shared" si="19"/>
        <v>0</v>
      </c>
      <c r="AK82" s="50">
        <f t="shared" si="19"/>
        <v>0</v>
      </c>
      <c r="AL82" s="50">
        <f t="shared" si="19"/>
        <v>0</v>
      </c>
      <c r="AM82" s="51">
        <f t="shared" si="22"/>
        <v>0.50053475935828873</v>
      </c>
      <c r="AN82" s="51">
        <f t="shared" si="23"/>
        <v>3.5294117647058823E-2</v>
      </c>
      <c r="AO82" s="3"/>
      <c r="AP82" s="3"/>
      <c r="AQ82" s="3"/>
      <c r="AR82" s="3"/>
      <c r="AS82" s="3"/>
      <c r="AT82" s="3"/>
    </row>
    <row r="83" spans="1:46">
      <c r="A83" s="9" t="s">
        <v>15</v>
      </c>
      <c r="B83" s="50">
        <f t="shared" si="19"/>
        <v>0.46524064171122997</v>
      </c>
      <c r="C83" s="50">
        <f t="shared" si="19"/>
        <v>0.49732620320855614</v>
      </c>
      <c r="D83" s="50">
        <f t="shared" si="21"/>
        <v>0.50695187165775402</v>
      </c>
      <c r="E83" s="50">
        <f t="shared" si="21"/>
        <v>0.51978609625668448</v>
      </c>
      <c r="F83" s="50">
        <f t="shared" si="21"/>
        <v>7.0588235294117646E-2</v>
      </c>
      <c r="G83" s="50">
        <f t="shared" si="21"/>
        <v>0.47165775401069521</v>
      </c>
      <c r="H83" s="50">
        <f t="shared" si="21"/>
        <v>0.4556149732620321</v>
      </c>
      <c r="I83" s="50">
        <f t="shared" si="21"/>
        <v>0.48128342245989303</v>
      </c>
      <c r="J83" s="50">
        <f t="shared" si="21"/>
        <v>0.48128342245989303</v>
      </c>
      <c r="K83" s="50">
        <f t="shared" si="21"/>
        <v>0.47807486631016044</v>
      </c>
      <c r="L83" s="50">
        <f t="shared" si="21"/>
        <v>0.48770053475935826</v>
      </c>
      <c r="M83" s="50">
        <f t="shared" si="21"/>
        <v>0.48449197860962567</v>
      </c>
      <c r="N83" s="50">
        <f t="shared" si="21"/>
        <v>0.48770053475935826</v>
      </c>
      <c r="O83" s="50">
        <f t="shared" si="21"/>
        <v>0</v>
      </c>
      <c r="P83" s="50">
        <f t="shared" si="21"/>
        <v>0.35614973262032085</v>
      </c>
      <c r="Q83" s="50">
        <f t="shared" si="21"/>
        <v>0.49411764705882355</v>
      </c>
      <c r="R83" s="50">
        <f t="shared" si="21"/>
        <v>0.51978609625668448</v>
      </c>
      <c r="S83" s="50">
        <f t="shared" si="21"/>
        <v>0.4748663101604278</v>
      </c>
      <c r="T83" s="50">
        <f t="shared" si="21"/>
        <v>0.49732620320855614</v>
      </c>
      <c r="U83" s="50">
        <f t="shared" si="21"/>
        <v>0.50695187165775402</v>
      </c>
      <c r="V83" s="50">
        <f t="shared" si="21"/>
        <v>0.38181818181818183</v>
      </c>
      <c r="W83" s="50">
        <f t="shared" si="21"/>
        <v>0.43957219251336899</v>
      </c>
      <c r="X83" s="50">
        <f t="shared" si="21"/>
        <v>0.48128342245989303</v>
      </c>
      <c r="Y83" s="50">
        <f t="shared" si="21"/>
        <v>0.48449197860962567</v>
      </c>
      <c r="Z83" s="50">
        <f t="shared" si="21"/>
        <v>0.49090909090909091</v>
      </c>
      <c r="AA83" s="50">
        <f t="shared" si="21"/>
        <v>0.4556149732620321</v>
      </c>
      <c r="AB83" s="50">
        <f t="shared" si="21"/>
        <v>0.51657754010695189</v>
      </c>
      <c r="AC83" s="50">
        <f t="shared" si="21"/>
        <v>0.46524064171122997</v>
      </c>
      <c r="AD83" s="50">
        <f t="shared" si="21"/>
        <v>0.46203208556149733</v>
      </c>
      <c r="AE83" s="50">
        <f t="shared" si="21"/>
        <v>0.52620320855614977</v>
      </c>
      <c r="AF83" s="50">
        <f t="shared" si="21"/>
        <v>0.51657754010695189</v>
      </c>
      <c r="AG83" s="50">
        <f t="shared" si="21"/>
        <v>0</v>
      </c>
      <c r="AH83" s="50">
        <f t="shared" si="19"/>
        <v>0</v>
      </c>
      <c r="AI83" s="50">
        <f t="shared" si="19"/>
        <v>0</v>
      </c>
      <c r="AJ83" s="50">
        <f t="shared" si="19"/>
        <v>0</v>
      </c>
      <c r="AK83" s="50">
        <f t="shared" si="19"/>
        <v>0</v>
      </c>
      <c r="AL83" s="50">
        <f t="shared" si="19"/>
        <v>0</v>
      </c>
      <c r="AM83" s="51">
        <f t="shared" si="22"/>
        <v>0.52620320855614977</v>
      </c>
      <c r="AN83" s="51">
        <f t="shared" si="23"/>
        <v>0</v>
      </c>
      <c r="AO83" s="3"/>
      <c r="AP83" s="3"/>
      <c r="AQ83" s="3"/>
      <c r="AR83" s="3"/>
      <c r="AS83" s="3"/>
      <c r="AT83" s="3"/>
    </row>
    <row r="84" spans="1:46">
      <c r="A84" s="12" t="s">
        <v>16</v>
      </c>
      <c r="B84" s="50">
        <f t="shared" si="19"/>
        <v>0.48449197860962567</v>
      </c>
      <c r="C84" s="50">
        <f t="shared" si="19"/>
        <v>0.60641711229946527</v>
      </c>
      <c r="D84" s="50">
        <f t="shared" si="21"/>
        <v>0.5935828877005348</v>
      </c>
      <c r="E84" s="50">
        <f t="shared" si="21"/>
        <v>0.51978609625668448</v>
      </c>
      <c r="F84" s="50">
        <f t="shared" si="21"/>
        <v>6.737967914438503E-2</v>
      </c>
      <c r="G84" s="50">
        <f t="shared" si="21"/>
        <v>0.61283422459893044</v>
      </c>
      <c r="H84" s="50">
        <f t="shared" si="21"/>
        <v>0.51978609625668448</v>
      </c>
      <c r="I84" s="50">
        <f t="shared" si="21"/>
        <v>0.58395721925133692</v>
      </c>
      <c r="J84" s="50">
        <f t="shared" si="21"/>
        <v>0.58395721925133692</v>
      </c>
      <c r="K84" s="50">
        <f t="shared" si="21"/>
        <v>0.5935828877005348</v>
      </c>
      <c r="L84" s="50">
        <f t="shared" si="21"/>
        <v>0.60320855614973257</v>
      </c>
      <c r="M84" s="50">
        <f t="shared" si="21"/>
        <v>0.58395721925133692</v>
      </c>
      <c r="N84" s="50">
        <f t="shared" si="21"/>
        <v>0.56470588235294117</v>
      </c>
      <c r="O84" s="50">
        <f t="shared" si="21"/>
        <v>0.51978609625668448</v>
      </c>
      <c r="P84" s="50">
        <f t="shared" si="21"/>
        <v>0.34652406417112297</v>
      </c>
      <c r="Q84" s="50">
        <f t="shared" si="21"/>
        <v>0.57754010695187163</v>
      </c>
      <c r="R84" s="50">
        <f t="shared" si="21"/>
        <v>0.4556149732620321</v>
      </c>
      <c r="S84" s="50">
        <f t="shared" si="21"/>
        <v>0.55828877005347599</v>
      </c>
      <c r="T84" s="50">
        <f t="shared" si="21"/>
        <v>0.50053475935828873</v>
      </c>
      <c r="U84" s="50">
        <f t="shared" si="21"/>
        <v>0.5903743315508021</v>
      </c>
      <c r="V84" s="50">
        <f t="shared" si="21"/>
        <v>0.35294117647058826</v>
      </c>
      <c r="W84" s="50">
        <f t="shared" si="21"/>
        <v>0.46844919786096256</v>
      </c>
      <c r="X84" s="50">
        <f t="shared" si="21"/>
        <v>0.57112299465240646</v>
      </c>
      <c r="Y84" s="50">
        <f t="shared" si="21"/>
        <v>0.57433155080213905</v>
      </c>
      <c r="Z84" s="50">
        <f t="shared" si="21"/>
        <v>0.57754010695187163</v>
      </c>
      <c r="AA84" s="50">
        <f t="shared" si="21"/>
        <v>0.56791443850267376</v>
      </c>
      <c r="AB84" s="50">
        <f t="shared" si="21"/>
        <v>0.5935828877005348</v>
      </c>
      <c r="AC84" s="50">
        <f t="shared" si="21"/>
        <v>0.50695187165775402</v>
      </c>
      <c r="AD84" s="50">
        <f t="shared" si="21"/>
        <v>0.48128342245989303</v>
      </c>
      <c r="AE84" s="50">
        <f t="shared" si="21"/>
        <v>0.60641711229946527</v>
      </c>
      <c r="AF84" s="50">
        <f t="shared" si="21"/>
        <v>0.61925133689839573</v>
      </c>
      <c r="AG84" s="50">
        <f t="shared" si="21"/>
        <v>0</v>
      </c>
      <c r="AH84" s="50">
        <f t="shared" si="19"/>
        <v>0</v>
      </c>
      <c r="AI84" s="50">
        <f t="shared" si="19"/>
        <v>0</v>
      </c>
      <c r="AJ84" s="50">
        <f t="shared" si="19"/>
        <v>0</v>
      </c>
      <c r="AK84" s="50">
        <f t="shared" si="19"/>
        <v>0</v>
      </c>
      <c r="AL84" s="50">
        <f t="shared" si="19"/>
        <v>0</v>
      </c>
      <c r="AM84" s="51">
        <f t="shared" si="22"/>
        <v>0.61925133689839573</v>
      </c>
      <c r="AN84" s="51">
        <f t="shared" si="23"/>
        <v>6.737967914438503E-2</v>
      </c>
      <c r="AO84" s="3"/>
      <c r="AP84" s="3"/>
      <c r="AQ84" s="3"/>
      <c r="AR84" s="3"/>
      <c r="AS84" s="3"/>
      <c r="AT84" s="3"/>
    </row>
    <row r="85" spans="1:46">
      <c r="A85" s="12" t="s">
        <v>17</v>
      </c>
      <c r="B85" s="50">
        <f t="shared" si="19"/>
        <v>0.53262032085561495</v>
      </c>
      <c r="C85" s="50">
        <f t="shared" si="19"/>
        <v>0.73475935828877004</v>
      </c>
      <c r="D85" s="50">
        <f t="shared" si="21"/>
        <v>0.69625668449197864</v>
      </c>
      <c r="E85" s="50">
        <f t="shared" si="21"/>
        <v>0.60962566844919786</v>
      </c>
      <c r="F85" s="50">
        <f t="shared" si="21"/>
        <v>0.50053475935828873</v>
      </c>
      <c r="G85" s="50">
        <f t="shared" si="21"/>
        <v>0.60962566844919786</v>
      </c>
      <c r="H85" s="50">
        <f t="shared" si="21"/>
        <v>0.5903743315508021</v>
      </c>
      <c r="I85" s="50">
        <f t="shared" si="21"/>
        <v>0.69946524064171123</v>
      </c>
      <c r="J85" s="50">
        <f t="shared" si="21"/>
        <v>0.69946524064171123</v>
      </c>
      <c r="K85" s="50">
        <f t="shared" si="21"/>
        <v>0.69625668449197864</v>
      </c>
      <c r="L85" s="50">
        <f t="shared" si="21"/>
        <v>0.6737967914438503</v>
      </c>
      <c r="M85" s="50">
        <f t="shared" si="21"/>
        <v>0.70588235294117652</v>
      </c>
      <c r="N85" s="50">
        <f t="shared" si="21"/>
        <v>0.72513368983957216</v>
      </c>
      <c r="O85" s="50">
        <f t="shared" si="21"/>
        <v>0.56791443850267376</v>
      </c>
      <c r="P85" s="50">
        <f t="shared" si="21"/>
        <v>0.30481283422459893</v>
      </c>
      <c r="Q85" s="50">
        <f t="shared" si="21"/>
        <v>0.43636363636363634</v>
      </c>
      <c r="R85" s="50">
        <f t="shared" si="21"/>
        <v>0.6320855614973262</v>
      </c>
      <c r="S85" s="50">
        <f t="shared" si="21"/>
        <v>0.70588235294117652</v>
      </c>
      <c r="T85" s="50">
        <f t="shared" si="21"/>
        <v>0.70909090909090911</v>
      </c>
      <c r="U85" s="50">
        <f t="shared" si="21"/>
        <v>0.71229946524064169</v>
      </c>
      <c r="V85" s="50">
        <f t="shared" si="21"/>
        <v>0.39786096256684494</v>
      </c>
      <c r="W85" s="50">
        <f t="shared" si="21"/>
        <v>0.50695187165775402</v>
      </c>
      <c r="X85" s="50">
        <f t="shared" si="21"/>
        <v>0.72513368983957216</v>
      </c>
      <c r="Y85" s="50">
        <f t="shared" si="21"/>
        <v>0.73475935828877004</v>
      </c>
      <c r="Z85" s="50">
        <f t="shared" si="21"/>
        <v>0.64331550802139037</v>
      </c>
      <c r="AA85" s="50">
        <f t="shared" si="21"/>
        <v>0.73796791443850263</v>
      </c>
      <c r="AB85" s="50">
        <f t="shared" si="21"/>
        <v>0.70909090909090911</v>
      </c>
      <c r="AC85" s="50">
        <f t="shared" si="21"/>
        <v>0.56791443850267376</v>
      </c>
      <c r="AD85" s="50">
        <f t="shared" si="21"/>
        <v>0.52620320855614977</v>
      </c>
      <c r="AE85" s="50">
        <f t="shared" si="21"/>
        <v>0.68983957219251335</v>
      </c>
      <c r="AF85" s="50">
        <f t="shared" si="21"/>
        <v>0.75401069518716579</v>
      </c>
      <c r="AG85" s="50">
        <f t="shared" si="21"/>
        <v>0</v>
      </c>
      <c r="AH85" s="50">
        <f t="shared" si="19"/>
        <v>0</v>
      </c>
      <c r="AI85" s="50">
        <f t="shared" si="19"/>
        <v>0</v>
      </c>
      <c r="AJ85" s="50">
        <f t="shared" si="19"/>
        <v>0</v>
      </c>
      <c r="AK85" s="50">
        <f t="shared" si="19"/>
        <v>0</v>
      </c>
      <c r="AL85" s="50">
        <f t="shared" si="19"/>
        <v>0</v>
      </c>
      <c r="AM85" s="51">
        <f t="shared" si="22"/>
        <v>0.75401069518716579</v>
      </c>
      <c r="AN85" s="51">
        <f t="shared" si="23"/>
        <v>0.30481283422459893</v>
      </c>
      <c r="AO85" s="3"/>
      <c r="AP85" s="3"/>
      <c r="AQ85" s="3"/>
      <c r="AR85" s="3"/>
      <c r="AS85" s="3"/>
      <c r="AT85" s="3"/>
    </row>
    <row r="86" spans="1:46">
      <c r="A86" s="13">
        <v>0.41666666666666669</v>
      </c>
      <c r="B86" s="50">
        <f t="shared" si="19"/>
        <v>0.54545454545454541</v>
      </c>
      <c r="C86" s="50">
        <f t="shared" si="19"/>
        <v>0.76042780748663097</v>
      </c>
      <c r="D86" s="50">
        <f t="shared" si="21"/>
        <v>0.7475935828877005</v>
      </c>
      <c r="E86" s="50">
        <f t="shared" si="21"/>
        <v>0.6320855614973262</v>
      </c>
      <c r="F86" s="50">
        <f t="shared" si="21"/>
        <v>0.60641711229946527</v>
      </c>
      <c r="G86" s="50">
        <f t="shared" si="21"/>
        <v>0.64812834224598925</v>
      </c>
      <c r="H86" s="50">
        <f t="shared" si="21"/>
        <v>0.5903743315508021</v>
      </c>
      <c r="I86" s="50">
        <f t="shared" si="21"/>
        <v>0.74438502673796791</v>
      </c>
      <c r="J86" s="50">
        <f t="shared" si="21"/>
        <v>0.74438502673796791</v>
      </c>
      <c r="K86" s="50">
        <f t="shared" si="21"/>
        <v>0.7508021390374332</v>
      </c>
      <c r="L86" s="50">
        <f t="shared" si="21"/>
        <v>0.69304812834224594</v>
      </c>
      <c r="M86" s="50">
        <f t="shared" si="21"/>
        <v>0.74117647058823533</v>
      </c>
      <c r="N86" s="50">
        <f t="shared" si="21"/>
        <v>0.72513368983957216</v>
      </c>
      <c r="O86" s="50">
        <f t="shared" si="21"/>
        <v>0.57433155080213905</v>
      </c>
      <c r="P86" s="50">
        <f t="shared" si="21"/>
        <v>0.32406417112299463</v>
      </c>
      <c r="Q86" s="50">
        <f t="shared" si="21"/>
        <v>0.18288770053475936</v>
      </c>
      <c r="R86" s="50">
        <f t="shared" si="21"/>
        <v>0.71229946524064169</v>
      </c>
      <c r="S86" s="50">
        <f t="shared" ref="S86:AG86" si="24">($G$38*S16-S146)/$G$37</f>
        <v>0.72192513368983957</v>
      </c>
      <c r="T86" s="50">
        <f t="shared" si="24"/>
        <v>0.74117647058823533</v>
      </c>
      <c r="U86" s="50">
        <f t="shared" si="24"/>
        <v>0.73475935828877004</v>
      </c>
      <c r="V86" s="50">
        <f t="shared" si="24"/>
        <v>0.43636363636363634</v>
      </c>
      <c r="W86" s="50">
        <f t="shared" si="24"/>
        <v>0.52620320855614977</v>
      </c>
      <c r="X86" s="50">
        <f t="shared" si="24"/>
        <v>0.71229946524064169</v>
      </c>
      <c r="Y86" s="50">
        <f t="shared" si="24"/>
        <v>0.72834224598930486</v>
      </c>
      <c r="Z86" s="50">
        <f t="shared" si="24"/>
        <v>0.67700534759358288</v>
      </c>
      <c r="AA86" s="50">
        <f t="shared" si="24"/>
        <v>0.71871657754010698</v>
      </c>
      <c r="AB86" s="50">
        <f t="shared" si="24"/>
        <v>0.69946524064171123</v>
      </c>
      <c r="AC86" s="50">
        <f t="shared" si="24"/>
        <v>0.57754010695187163</v>
      </c>
      <c r="AD86" s="50">
        <f t="shared" si="24"/>
        <v>0.54545454545454541</v>
      </c>
      <c r="AE86" s="50">
        <f t="shared" si="24"/>
        <v>0.74438502673796791</v>
      </c>
      <c r="AF86" s="50">
        <f t="shared" si="24"/>
        <v>0.77005347593582885</v>
      </c>
      <c r="AG86" s="50">
        <f t="shared" si="24"/>
        <v>0</v>
      </c>
      <c r="AH86" s="50">
        <f t="shared" si="19"/>
        <v>0</v>
      </c>
      <c r="AI86" s="50">
        <f t="shared" si="19"/>
        <v>0</v>
      </c>
      <c r="AJ86" s="50">
        <f t="shared" si="19"/>
        <v>0</v>
      </c>
      <c r="AK86" s="50">
        <f t="shared" si="19"/>
        <v>0</v>
      </c>
      <c r="AL86" s="50">
        <f t="shared" si="19"/>
        <v>0</v>
      </c>
      <c r="AM86" s="51">
        <f t="shared" si="22"/>
        <v>0.77005347593582885</v>
      </c>
      <c r="AN86" s="51">
        <f t="shared" si="23"/>
        <v>0.18288770053475936</v>
      </c>
      <c r="AO86" s="3"/>
      <c r="AP86" s="3"/>
      <c r="AQ86" s="3"/>
      <c r="AR86" s="3"/>
      <c r="AS86" s="3"/>
      <c r="AT86" s="3"/>
    </row>
    <row r="87" spans="1:46">
      <c r="A87" s="13" t="s">
        <v>18</v>
      </c>
      <c r="B87" s="50">
        <f t="shared" si="19"/>
        <v>0.55828877005347599</v>
      </c>
      <c r="C87" s="50">
        <f t="shared" si="19"/>
        <v>0.77005347593582885</v>
      </c>
      <c r="D87" s="50">
        <f t="shared" ref="D87:AG95" si="25">($G$38*D17-D147)/$G$37</f>
        <v>0.69946524064171123</v>
      </c>
      <c r="E87" s="50">
        <f t="shared" si="25"/>
        <v>0.63529411764705879</v>
      </c>
      <c r="F87" s="50">
        <f t="shared" si="25"/>
        <v>0.64812834224598925</v>
      </c>
      <c r="G87" s="50">
        <f t="shared" si="25"/>
        <v>0</v>
      </c>
      <c r="H87" s="50">
        <f t="shared" si="25"/>
        <v>0.5935828877005348</v>
      </c>
      <c r="I87" s="50">
        <f t="shared" si="25"/>
        <v>0.74438502673796791</v>
      </c>
      <c r="J87" s="50">
        <f t="shared" si="25"/>
        <v>0.74438502673796791</v>
      </c>
      <c r="K87" s="50">
        <f t="shared" si="25"/>
        <v>0.71550802139037428</v>
      </c>
      <c r="L87" s="50">
        <f t="shared" si="25"/>
        <v>0.70909090909090911</v>
      </c>
      <c r="M87" s="50">
        <f t="shared" si="25"/>
        <v>0.7508021390374332</v>
      </c>
      <c r="N87" s="50">
        <f t="shared" si="25"/>
        <v>0.73796791443850263</v>
      </c>
      <c r="O87" s="50">
        <f t="shared" si="25"/>
        <v>0.60320855614973257</v>
      </c>
      <c r="P87" s="50">
        <f t="shared" si="25"/>
        <v>0.28877005347593582</v>
      </c>
      <c r="Q87" s="50">
        <f t="shared" si="25"/>
        <v>0.19251336898395721</v>
      </c>
      <c r="R87" s="50">
        <f t="shared" si="25"/>
        <v>0.79572192513368989</v>
      </c>
      <c r="S87" s="50">
        <f t="shared" si="25"/>
        <v>0.74438502673796791</v>
      </c>
      <c r="T87" s="50">
        <f t="shared" si="25"/>
        <v>0.74117647058823533</v>
      </c>
      <c r="U87" s="50">
        <f t="shared" si="25"/>
        <v>0.76042780748663097</v>
      </c>
      <c r="V87" s="50">
        <f t="shared" si="25"/>
        <v>0.46203208556149733</v>
      </c>
      <c r="W87" s="50">
        <f t="shared" si="25"/>
        <v>0.53262032085561495</v>
      </c>
      <c r="X87" s="50">
        <f t="shared" si="25"/>
        <v>0.76684491978609626</v>
      </c>
      <c r="Y87" s="50">
        <f t="shared" si="25"/>
        <v>0.59197860962566839</v>
      </c>
      <c r="Z87" s="50">
        <f t="shared" si="25"/>
        <v>0.67700534759358288</v>
      </c>
      <c r="AA87" s="50">
        <f t="shared" si="25"/>
        <v>0.73796791443850263</v>
      </c>
      <c r="AB87" s="50">
        <f t="shared" si="25"/>
        <v>0.70909090909090911</v>
      </c>
      <c r="AC87" s="50">
        <f t="shared" si="25"/>
        <v>0.61604278074866314</v>
      </c>
      <c r="AD87" s="50">
        <f t="shared" si="25"/>
        <v>0.55508021390374329</v>
      </c>
      <c r="AE87" s="50">
        <f t="shared" si="25"/>
        <v>0.75401069518716579</v>
      </c>
      <c r="AF87" s="50">
        <f t="shared" si="25"/>
        <v>0.77005347593582885</v>
      </c>
      <c r="AG87" s="50">
        <f t="shared" si="25"/>
        <v>0</v>
      </c>
      <c r="AH87" s="50">
        <f t="shared" si="19"/>
        <v>0</v>
      </c>
      <c r="AI87" s="50">
        <f t="shared" si="19"/>
        <v>0</v>
      </c>
      <c r="AJ87" s="50">
        <f t="shared" si="19"/>
        <v>0</v>
      </c>
      <c r="AK87" s="50">
        <f t="shared" si="19"/>
        <v>0</v>
      </c>
      <c r="AL87" s="50">
        <f t="shared" si="19"/>
        <v>0</v>
      </c>
      <c r="AM87" s="51">
        <f t="shared" si="22"/>
        <v>0.79572192513368989</v>
      </c>
      <c r="AN87" s="51">
        <f t="shared" si="23"/>
        <v>0</v>
      </c>
      <c r="AO87" s="3"/>
      <c r="AP87" s="3"/>
      <c r="AQ87" s="3"/>
      <c r="AR87" s="3"/>
      <c r="AS87" s="3"/>
      <c r="AT87" s="3"/>
    </row>
    <row r="88" spans="1:46">
      <c r="A88" s="13">
        <v>0.5</v>
      </c>
      <c r="B88" s="50">
        <f t="shared" si="19"/>
        <v>0.60962566844919786</v>
      </c>
      <c r="C88" s="50">
        <f t="shared" si="19"/>
        <v>0.78288770053475931</v>
      </c>
      <c r="D88" s="50">
        <f t="shared" si="25"/>
        <v>0.59679144385026739</v>
      </c>
      <c r="E88" s="50">
        <f t="shared" si="25"/>
        <v>0.65775401069518713</v>
      </c>
      <c r="F88" s="50">
        <f t="shared" si="25"/>
        <v>0.62566844919786091</v>
      </c>
      <c r="G88" s="50">
        <f t="shared" si="25"/>
        <v>8.9839572192513373E-2</v>
      </c>
      <c r="H88" s="50">
        <f t="shared" si="25"/>
        <v>0.61283422459893044</v>
      </c>
      <c r="I88" s="50">
        <f t="shared" si="25"/>
        <v>0.74438502673796791</v>
      </c>
      <c r="J88" s="50">
        <f t="shared" si="25"/>
        <v>0.74438502673796791</v>
      </c>
      <c r="K88" s="50">
        <f t="shared" si="25"/>
        <v>0.71550802139037428</v>
      </c>
      <c r="L88" s="50">
        <f t="shared" si="25"/>
        <v>0.71871657754010698</v>
      </c>
      <c r="M88" s="50">
        <f t="shared" si="25"/>
        <v>0.40748663101604277</v>
      </c>
      <c r="N88" s="50">
        <f t="shared" si="25"/>
        <v>0.72834224598930486</v>
      </c>
      <c r="O88" s="50">
        <f t="shared" si="25"/>
        <v>0.6320855614973262</v>
      </c>
      <c r="P88" s="50">
        <f t="shared" si="25"/>
        <v>0.30802139037433157</v>
      </c>
      <c r="Q88" s="50">
        <f t="shared" si="25"/>
        <v>0.3144385026737968</v>
      </c>
      <c r="R88" s="50">
        <f t="shared" si="25"/>
        <v>0.72192513368983957</v>
      </c>
      <c r="S88" s="50">
        <f t="shared" si="25"/>
        <v>0.74117647058823533</v>
      </c>
      <c r="T88" s="50">
        <f t="shared" si="25"/>
        <v>0.7508021390374332</v>
      </c>
      <c r="U88" s="50">
        <f t="shared" si="25"/>
        <v>0.76042780748663097</v>
      </c>
      <c r="V88" s="50">
        <f t="shared" si="25"/>
        <v>0.51978609625668448</v>
      </c>
      <c r="W88" s="50">
        <f t="shared" si="25"/>
        <v>0.55508021390374329</v>
      </c>
      <c r="X88" s="50">
        <f t="shared" si="25"/>
        <v>0.7475935828877005</v>
      </c>
      <c r="Y88" s="50">
        <f t="shared" si="25"/>
        <v>0.62887700534759361</v>
      </c>
      <c r="Z88" s="50">
        <f t="shared" si="25"/>
        <v>0.68342245989304817</v>
      </c>
      <c r="AA88" s="50">
        <f t="shared" si="25"/>
        <v>0.7475935828877005</v>
      </c>
      <c r="AB88" s="50">
        <f t="shared" si="25"/>
        <v>0.72834224598930486</v>
      </c>
      <c r="AC88" s="50">
        <f t="shared" si="25"/>
        <v>0.61283422459893044</v>
      </c>
      <c r="AD88" s="50">
        <f t="shared" si="25"/>
        <v>0.57433155080213905</v>
      </c>
      <c r="AE88" s="50">
        <f t="shared" si="25"/>
        <v>0.77005347593582885</v>
      </c>
      <c r="AF88" s="50">
        <f t="shared" si="25"/>
        <v>0.76042780748663097</v>
      </c>
      <c r="AG88" s="50">
        <f t="shared" si="25"/>
        <v>0</v>
      </c>
      <c r="AH88" s="50">
        <f t="shared" si="19"/>
        <v>0</v>
      </c>
      <c r="AI88" s="50">
        <f t="shared" si="19"/>
        <v>0</v>
      </c>
      <c r="AJ88" s="50">
        <f t="shared" si="19"/>
        <v>0</v>
      </c>
      <c r="AK88" s="50">
        <f t="shared" si="19"/>
        <v>0</v>
      </c>
      <c r="AL88" s="50">
        <f t="shared" si="19"/>
        <v>0</v>
      </c>
      <c r="AM88" s="51">
        <f t="shared" si="22"/>
        <v>0.78288770053475931</v>
      </c>
      <c r="AN88" s="51">
        <f t="shared" si="23"/>
        <v>8.9839572192513373E-2</v>
      </c>
      <c r="AO88" s="3"/>
      <c r="AP88" s="3"/>
      <c r="AQ88" s="3"/>
      <c r="AR88" s="3"/>
      <c r="AS88" s="3"/>
      <c r="AT88" s="3"/>
    </row>
    <row r="89" spans="1:46">
      <c r="A89" s="13" t="s">
        <v>19</v>
      </c>
      <c r="B89" s="50">
        <f t="shared" si="19"/>
        <v>0.58395721925133692</v>
      </c>
      <c r="C89" s="50">
        <f t="shared" si="19"/>
        <v>0.76042780748663097</v>
      </c>
      <c r="D89" s="50">
        <f t="shared" si="25"/>
        <v>0.62245989304812832</v>
      </c>
      <c r="E89" s="50">
        <f t="shared" si="25"/>
        <v>0.72834224598930486</v>
      </c>
      <c r="F89" s="50">
        <f t="shared" si="25"/>
        <v>0.62245989304812832</v>
      </c>
      <c r="G89" s="50">
        <f t="shared" si="25"/>
        <v>0.44598930481283422</v>
      </c>
      <c r="H89" s="50">
        <f t="shared" si="25"/>
        <v>0.66737967914438501</v>
      </c>
      <c r="I89" s="50">
        <f t="shared" si="25"/>
        <v>0.71229946524064169</v>
      </c>
      <c r="J89" s="50">
        <f t="shared" si="25"/>
        <v>0.71229946524064169</v>
      </c>
      <c r="K89" s="50">
        <f t="shared" si="25"/>
        <v>0.69946524064171123</v>
      </c>
      <c r="L89" s="50">
        <f t="shared" si="25"/>
        <v>0.71550802139037428</v>
      </c>
      <c r="M89" s="50">
        <f t="shared" si="25"/>
        <v>0.43957219251336899</v>
      </c>
      <c r="N89" s="50">
        <f t="shared" si="25"/>
        <v>0.68663101604278076</v>
      </c>
      <c r="O89" s="50">
        <f t="shared" si="25"/>
        <v>0.58716577540106951</v>
      </c>
      <c r="P89" s="50">
        <f t="shared" si="25"/>
        <v>0.35935828877005349</v>
      </c>
      <c r="Q89" s="50">
        <f t="shared" si="25"/>
        <v>0.32085561497326204</v>
      </c>
      <c r="R89" s="50">
        <f t="shared" si="25"/>
        <v>0.63850267379679149</v>
      </c>
      <c r="S89" s="50">
        <f t="shared" si="25"/>
        <v>0.73155080213903745</v>
      </c>
      <c r="T89" s="50">
        <f t="shared" si="25"/>
        <v>0.73796791443850263</v>
      </c>
      <c r="U89" s="50">
        <f t="shared" si="25"/>
        <v>0.74438502673796791</v>
      </c>
      <c r="V89" s="50">
        <f t="shared" si="25"/>
        <v>0.55828877005347599</v>
      </c>
      <c r="W89" s="50">
        <f t="shared" si="25"/>
        <v>0.57433155080213905</v>
      </c>
      <c r="X89" s="50">
        <f t="shared" si="25"/>
        <v>0.73796791443850263</v>
      </c>
      <c r="Y89" s="50">
        <f t="shared" si="25"/>
        <v>0.6304812834224599</v>
      </c>
      <c r="Z89" s="50">
        <f t="shared" si="25"/>
        <v>0.68663101604278076</v>
      </c>
      <c r="AA89" s="50">
        <f t="shared" si="25"/>
        <v>0.72192513368983957</v>
      </c>
      <c r="AB89" s="50">
        <f t="shared" si="25"/>
        <v>0.72192513368983957</v>
      </c>
      <c r="AC89" s="50">
        <f t="shared" si="25"/>
        <v>0.60641711229946527</v>
      </c>
      <c r="AD89" s="50">
        <f t="shared" si="25"/>
        <v>0.61925133689839573</v>
      </c>
      <c r="AE89" s="50">
        <f t="shared" si="25"/>
        <v>0.74117647058823533</v>
      </c>
      <c r="AF89" s="50">
        <f t="shared" si="25"/>
        <v>0.71550802139037428</v>
      </c>
      <c r="AG89" s="50">
        <f t="shared" si="25"/>
        <v>0</v>
      </c>
      <c r="AH89" s="50">
        <f t="shared" si="19"/>
        <v>0</v>
      </c>
      <c r="AI89" s="50">
        <f t="shared" si="19"/>
        <v>0</v>
      </c>
      <c r="AJ89" s="50">
        <f t="shared" si="19"/>
        <v>0</v>
      </c>
      <c r="AK89" s="50">
        <f t="shared" si="19"/>
        <v>0</v>
      </c>
      <c r="AL89" s="50">
        <f t="shared" si="19"/>
        <v>0</v>
      </c>
      <c r="AM89" s="51">
        <f t="shared" si="22"/>
        <v>0.76042780748663097</v>
      </c>
      <c r="AN89" s="51">
        <f t="shared" si="23"/>
        <v>0.32085561497326204</v>
      </c>
      <c r="AO89" s="3"/>
      <c r="AP89" s="3"/>
      <c r="AQ89" s="3"/>
      <c r="AR89" s="3"/>
      <c r="AS89" s="3"/>
      <c r="AT89" s="3"/>
    </row>
    <row r="90" spans="1:46">
      <c r="A90" s="13">
        <v>0.58333333333333337</v>
      </c>
      <c r="B90" s="50">
        <f t="shared" si="19"/>
        <v>0.57433155080213905</v>
      </c>
      <c r="C90" s="50">
        <f t="shared" si="19"/>
        <v>0.76042780748663097</v>
      </c>
      <c r="D90" s="50">
        <f t="shared" si="25"/>
        <v>0.5518716577540107</v>
      </c>
      <c r="E90" s="50">
        <f t="shared" si="25"/>
        <v>0.71229946524064169</v>
      </c>
      <c r="F90" s="50">
        <f t="shared" si="25"/>
        <v>0.6320855614973262</v>
      </c>
      <c r="G90" s="50">
        <f t="shared" si="25"/>
        <v>0.52620320855614977</v>
      </c>
      <c r="H90" s="50">
        <f t="shared" si="25"/>
        <v>0.5935828877005348</v>
      </c>
      <c r="I90" s="50">
        <f t="shared" si="25"/>
        <v>0.72834224598930486</v>
      </c>
      <c r="J90" s="50">
        <f t="shared" si="25"/>
        <v>0.72834224598930486</v>
      </c>
      <c r="K90" s="50">
        <f t="shared" si="25"/>
        <v>0.69304812834224594</v>
      </c>
      <c r="L90" s="50">
        <f t="shared" si="25"/>
        <v>0.66737967914438501</v>
      </c>
      <c r="M90" s="50">
        <f t="shared" si="25"/>
        <v>0.43957219251336899</v>
      </c>
      <c r="N90" s="50">
        <f t="shared" si="25"/>
        <v>0.68983957219251335</v>
      </c>
      <c r="O90" s="50">
        <f t="shared" si="25"/>
        <v>0.56791443850267376</v>
      </c>
      <c r="P90" s="50">
        <f t="shared" si="25"/>
        <v>0.35614973262032085</v>
      </c>
      <c r="Q90" s="50">
        <f t="shared" si="25"/>
        <v>0.39144385026737966</v>
      </c>
      <c r="R90" s="50">
        <f t="shared" si="25"/>
        <v>0.68983957219251335</v>
      </c>
      <c r="S90" s="50">
        <f t="shared" si="25"/>
        <v>0.71229946524064169</v>
      </c>
      <c r="T90" s="50">
        <f t="shared" si="25"/>
        <v>0.72513368983957216</v>
      </c>
      <c r="U90" s="50">
        <f t="shared" si="25"/>
        <v>0.73475935828877004</v>
      </c>
      <c r="V90" s="50">
        <f t="shared" si="25"/>
        <v>0.56470588235294117</v>
      </c>
      <c r="W90" s="50">
        <f t="shared" si="25"/>
        <v>0.55508021390374329</v>
      </c>
      <c r="X90" s="50">
        <f t="shared" si="25"/>
        <v>0.71871657754010698</v>
      </c>
      <c r="Y90" s="50">
        <f t="shared" si="25"/>
        <v>0.5133689839572193</v>
      </c>
      <c r="Z90" s="50">
        <f t="shared" si="25"/>
        <v>0.69625668449197864</v>
      </c>
      <c r="AA90" s="50">
        <f t="shared" si="25"/>
        <v>0.70909090909090911</v>
      </c>
      <c r="AB90" s="50">
        <f t="shared" si="25"/>
        <v>0.72192513368983957</v>
      </c>
      <c r="AC90" s="50">
        <f t="shared" si="25"/>
        <v>0.6</v>
      </c>
      <c r="AD90" s="50">
        <f t="shared" si="25"/>
        <v>0.58074866310160422</v>
      </c>
      <c r="AE90" s="50">
        <f t="shared" si="25"/>
        <v>0.74117647058823533</v>
      </c>
      <c r="AF90" s="50">
        <f t="shared" si="25"/>
        <v>0.74117647058823533</v>
      </c>
      <c r="AG90" s="50">
        <f t="shared" si="25"/>
        <v>0</v>
      </c>
      <c r="AH90" s="50">
        <f t="shared" si="19"/>
        <v>0</v>
      </c>
      <c r="AI90" s="50">
        <f t="shared" si="19"/>
        <v>0</v>
      </c>
      <c r="AJ90" s="50">
        <f t="shared" si="19"/>
        <v>0</v>
      </c>
      <c r="AK90" s="50">
        <f t="shared" si="19"/>
        <v>0</v>
      </c>
      <c r="AL90" s="50">
        <f t="shared" si="19"/>
        <v>0</v>
      </c>
      <c r="AM90" s="51">
        <f t="shared" si="22"/>
        <v>0.76042780748663097</v>
      </c>
      <c r="AN90" s="51">
        <f t="shared" si="23"/>
        <v>0.35614973262032085</v>
      </c>
      <c r="AO90" s="3"/>
      <c r="AP90" s="3"/>
      <c r="AQ90" s="3"/>
      <c r="AR90" s="3"/>
      <c r="AS90" s="3"/>
      <c r="AT90" s="3"/>
    </row>
    <row r="91" spans="1:46">
      <c r="A91" s="13" t="s">
        <v>20</v>
      </c>
      <c r="B91" s="50">
        <f t="shared" si="19"/>
        <v>0.55828877005347599</v>
      </c>
      <c r="C91" s="50">
        <f t="shared" si="19"/>
        <v>0.77326203208556155</v>
      </c>
      <c r="D91" s="50">
        <f t="shared" si="25"/>
        <v>0.72834224598930486</v>
      </c>
      <c r="E91" s="50">
        <f t="shared" si="25"/>
        <v>0.72834224598930486</v>
      </c>
      <c r="F91" s="50">
        <f t="shared" si="25"/>
        <v>0.66737967914438501</v>
      </c>
      <c r="G91" s="50">
        <f t="shared" si="25"/>
        <v>0.62887700534759361</v>
      </c>
      <c r="H91" s="50">
        <f t="shared" si="25"/>
        <v>0.58716577540106951</v>
      </c>
      <c r="I91" s="50">
        <f t="shared" si="25"/>
        <v>0.72513368983957216</v>
      </c>
      <c r="J91" s="50">
        <f t="shared" si="25"/>
        <v>0.72513368983957216</v>
      </c>
      <c r="K91" s="50">
        <f t="shared" si="25"/>
        <v>0.72192513368983957</v>
      </c>
      <c r="L91" s="50">
        <f t="shared" si="25"/>
        <v>0.69625668449197864</v>
      </c>
      <c r="M91" s="50">
        <f t="shared" si="25"/>
        <v>0.50374331550802143</v>
      </c>
      <c r="N91" s="50">
        <f t="shared" si="25"/>
        <v>0.68983957219251335</v>
      </c>
      <c r="O91" s="50">
        <f t="shared" si="25"/>
        <v>0.57433155080213905</v>
      </c>
      <c r="P91" s="50">
        <f t="shared" si="25"/>
        <v>0.41711229946524064</v>
      </c>
      <c r="Q91" s="50">
        <f t="shared" si="25"/>
        <v>0.50053475935828873</v>
      </c>
      <c r="R91" s="50">
        <f t="shared" si="25"/>
        <v>0.69946524064171123</v>
      </c>
      <c r="S91" s="50">
        <f t="shared" si="25"/>
        <v>0.72513368983957216</v>
      </c>
      <c r="T91" s="50">
        <f t="shared" si="25"/>
        <v>0.73475935828877004</v>
      </c>
      <c r="U91" s="50">
        <f t="shared" si="25"/>
        <v>0.7508021390374332</v>
      </c>
      <c r="V91" s="50">
        <f t="shared" si="25"/>
        <v>0.56470588235294117</v>
      </c>
      <c r="W91" s="50">
        <f t="shared" si="25"/>
        <v>0.54866310160427811</v>
      </c>
      <c r="X91" s="50">
        <f t="shared" si="25"/>
        <v>0.73796791443850263</v>
      </c>
      <c r="Y91" s="50">
        <f t="shared" si="25"/>
        <v>0.6320855614973262</v>
      </c>
      <c r="Z91" s="50">
        <f t="shared" si="25"/>
        <v>0.71871657754010698</v>
      </c>
      <c r="AA91" s="50">
        <f t="shared" si="25"/>
        <v>0.71871657754010698</v>
      </c>
      <c r="AB91" s="50">
        <f t="shared" si="25"/>
        <v>0.71871657754010698</v>
      </c>
      <c r="AC91" s="50">
        <f t="shared" si="25"/>
        <v>0.58395721925133692</v>
      </c>
      <c r="AD91" s="50">
        <f t="shared" si="25"/>
        <v>0.56470588235294117</v>
      </c>
      <c r="AE91" s="50">
        <f t="shared" si="25"/>
        <v>0.76042780748663097</v>
      </c>
      <c r="AF91" s="50">
        <f t="shared" si="25"/>
        <v>0.75401069518716579</v>
      </c>
      <c r="AG91" s="50">
        <f t="shared" si="25"/>
        <v>0</v>
      </c>
      <c r="AH91" s="50">
        <f t="shared" si="19"/>
        <v>0</v>
      </c>
      <c r="AI91" s="50">
        <f t="shared" si="19"/>
        <v>0</v>
      </c>
      <c r="AJ91" s="50">
        <f t="shared" si="19"/>
        <v>0</v>
      </c>
      <c r="AK91" s="50">
        <f t="shared" si="19"/>
        <v>0</v>
      </c>
      <c r="AL91" s="50">
        <f t="shared" si="19"/>
        <v>0</v>
      </c>
      <c r="AM91" s="51">
        <f t="shared" si="22"/>
        <v>0.77326203208556155</v>
      </c>
      <c r="AN91" s="51">
        <f t="shared" si="23"/>
        <v>0.41711229946524064</v>
      </c>
      <c r="AO91" s="3"/>
      <c r="AP91" s="3"/>
      <c r="AQ91" s="3"/>
      <c r="AR91" s="3"/>
      <c r="AS91" s="3"/>
      <c r="AT91" s="3"/>
    </row>
    <row r="92" spans="1:46">
      <c r="A92" s="12" t="s">
        <v>21</v>
      </c>
      <c r="B92" s="50">
        <f t="shared" si="19"/>
        <v>0.54545454545454541</v>
      </c>
      <c r="C92" s="50">
        <f t="shared" si="19"/>
        <v>0.7508021390374332</v>
      </c>
      <c r="D92" s="50">
        <f t="shared" si="25"/>
        <v>0.69304812834224594</v>
      </c>
      <c r="E92" s="50">
        <f t="shared" si="25"/>
        <v>0.72192513368983957</v>
      </c>
      <c r="F92" s="50">
        <f t="shared" si="25"/>
        <v>0.66417112299465242</v>
      </c>
      <c r="G92" s="50">
        <f t="shared" si="25"/>
        <v>0.70267379679144382</v>
      </c>
      <c r="H92" s="50">
        <f t="shared" si="25"/>
        <v>0.56149732620320858</v>
      </c>
      <c r="I92" s="50">
        <f t="shared" si="25"/>
        <v>0.70909090909090911</v>
      </c>
      <c r="J92" s="50">
        <f t="shared" si="25"/>
        <v>0.70909090909090911</v>
      </c>
      <c r="K92" s="50">
        <f t="shared" si="25"/>
        <v>0.69304812834224594</v>
      </c>
      <c r="L92" s="50">
        <f t="shared" si="25"/>
        <v>0.68983957219251335</v>
      </c>
      <c r="M92" s="50">
        <f t="shared" si="25"/>
        <v>0.52941176470588236</v>
      </c>
      <c r="N92" s="50">
        <f t="shared" si="25"/>
        <v>0.6705882352941176</v>
      </c>
      <c r="O92" s="50">
        <f t="shared" si="25"/>
        <v>0.56149732620320858</v>
      </c>
      <c r="P92" s="50">
        <f t="shared" si="25"/>
        <v>0.47807486631016044</v>
      </c>
      <c r="Q92" s="50">
        <f t="shared" si="25"/>
        <v>0.57433155080213905</v>
      </c>
      <c r="R92" s="50">
        <f t="shared" si="25"/>
        <v>0.69786096256684493</v>
      </c>
      <c r="S92" s="50">
        <f t="shared" si="25"/>
        <v>0.66096256684491983</v>
      </c>
      <c r="T92" s="50">
        <f t="shared" si="25"/>
        <v>0.73475935828877004</v>
      </c>
      <c r="U92" s="50">
        <f t="shared" si="25"/>
        <v>0.72192513368983957</v>
      </c>
      <c r="V92" s="50">
        <f t="shared" si="25"/>
        <v>0.56149732620320858</v>
      </c>
      <c r="W92" s="50">
        <f t="shared" si="25"/>
        <v>0.66737967914438501</v>
      </c>
      <c r="X92" s="50">
        <f t="shared" si="25"/>
        <v>0.72513368983957216</v>
      </c>
      <c r="Y92" s="50">
        <f t="shared" si="25"/>
        <v>0.63529411764705879</v>
      </c>
      <c r="Z92" s="50">
        <f t="shared" si="25"/>
        <v>0.71390374331550799</v>
      </c>
      <c r="AA92" s="50">
        <f t="shared" si="25"/>
        <v>0.70909090909090911</v>
      </c>
      <c r="AB92" s="50">
        <f t="shared" si="25"/>
        <v>0.71550802139037428</v>
      </c>
      <c r="AC92" s="50">
        <f t="shared" si="25"/>
        <v>0.6320855614973262</v>
      </c>
      <c r="AD92" s="50">
        <f t="shared" si="25"/>
        <v>0.5518716577540107</v>
      </c>
      <c r="AE92" s="50">
        <f t="shared" si="25"/>
        <v>0.69946524064171123</v>
      </c>
      <c r="AF92" s="50">
        <f t="shared" si="25"/>
        <v>0.75721925133689838</v>
      </c>
      <c r="AG92" s="50">
        <f t="shared" si="25"/>
        <v>0</v>
      </c>
      <c r="AH92" s="50">
        <f t="shared" si="19"/>
        <v>0</v>
      </c>
      <c r="AI92" s="50">
        <f t="shared" si="19"/>
        <v>0</v>
      </c>
      <c r="AJ92" s="50">
        <f t="shared" si="19"/>
        <v>0</v>
      </c>
      <c r="AK92" s="50">
        <f t="shared" si="19"/>
        <v>0</v>
      </c>
      <c r="AL92" s="50">
        <f t="shared" si="19"/>
        <v>0</v>
      </c>
      <c r="AM92" s="51">
        <f t="shared" si="22"/>
        <v>0.75721925133689838</v>
      </c>
      <c r="AN92" s="51">
        <f t="shared" si="23"/>
        <v>0.47807486631016044</v>
      </c>
      <c r="AO92" s="3"/>
      <c r="AP92" s="3"/>
      <c r="AQ92" s="3"/>
      <c r="AR92" s="3"/>
      <c r="AS92" s="3"/>
      <c r="AT92" s="3"/>
    </row>
    <row r="93" spans="1:46">
      <c r="A93" s="12" t="s">
        <v>22</v>
      </c>
      <c r="B93" s="50">
        <f t="shared" ref="B93:AL100" si="26">($G$38*B23)/$G$37</f>
        <v>0.54224598930481283</v>
      </c>
      <c r="C93" s="50">
        <f t="shared" si="26"/>
        <v>0.71550802139037428</v>
      </c>
      <c r="D93" s="50">
        <f t="shared" si="25"/>
        <v>0.61604278074866314</v>
      </c>
      <c r="E93" s="50">
        <f t="shared" si="25"/>
        <v>0.68021390374331547</v>
      </c>
      <c r="F93" s="50">
        <f t="shared" si="25"/>
        <v>0.6</v>
      </c>
      <c r="G93" s="50">
        <f t="shared" si="25"/>
        <v>0.71550802139037428</v>
      </c>
      <c r="H93" s="50">
        <f t="shared" si="25"/>
        <v>0.56149732620320858</v>
      </c>
      <c r="I93" s="50">
        <f t="shared" si="25"/>
        <v>0.68021390374331547</v>
      </c>
      <c r="J93" s="50">
        <f t="shared" si="25"/>
        <v>0.68021390374331547</v>
      </c>
      <c r="K93" s="50">
        <f t="shared" si="25"/>
        <v>0.68021390374331547</v>
      </c>
      <c r="L93" s="50">
        <f t="shared" si="25"/>
        <v>0.64491978609625666</v>
      </c>
      <c r="M93" s="50">
        <f t="shared" si="25"/>
        <v>0.51657754010695189</v>
      </c>
      <c r="N93" s="50">
        <f t="shared" si="25"/>
        <v>9.3048128342245989E-2</v>
      </c>
      <c r="O93" s="50">
        <f t="shared" si="25"/>
        <v>0.55508021390374329</v>
      </c>
      <c r="P93" s="50">
        <f t="shared" si="25"/>
        <v>0.53903743315508024</v>
      </c>
      <c r="Q93" s="50">
        <f t="shared" si="25"/>
        <v>0.57754010695187163</v>
      </c>
      <c r="R93" s="50">
        <f t="shared" si="25"/>
        <v>0.67700534759358288</v>
      </c>
      <c r="S93" s="50">
        <f t="shared" si="25"/>
        <v>0.62887700534759361</v>
      </c>
      <c r="T93" s="50">
        <f t="shared" si="25"/>
        <v>0.68983957219251335</v>
      </c>
      <c r="U93" s="50">
        <f t="shared" si="25"/>
        <v>0.68342245989304817</v>
      </c>
      <c r="V93" s="50">
        <f t="shared" si="25"/>
        <v>0.54545454545454541</v>
      </c>
      <c r="W93" s="50">
        <f t="shared" si="25"/>
        <v>0.53582887700534765</v>
      </c>
      <c r="X93" s="50">
        <f t="shared" si="25"/>
        <v>0.68342245989304817</v>
      </c>
      <c r="Y93" s="50">
        <f t="shared" si="25"/>
        <v>0.64171122994652408</v>
      </c>
      <c r="Z93" s="50">
        <f t="shared" si="25"/>
        <v>0.68342245989304817</v>
      </c>
      <c r="AA93" s="50">
        <f t="shared" si="25"/>
        <v>0.66737967914438501</v>
      </c>
      <c r="AB93" s="50">
        <f t="shared" si="25"/>
        <v>0.6737967914438503</v>
      </c>
      <c r="AC93" s="50">
        <f t="shared" si="25"/>
        <v>0.57433155080213905</v>
      </c>
      <c r="AD93" s="50">
        <f t="shared" si="25"/>
        <v>0.54224598930481283</v>
      </c>
      <c r="AE93" s="50">
        <f t="shared" si="25"/>
        <v>0.7475935828877005</v>
      </c>
      <c r="AF93" s="50">
        <f t="shared" si="25"/>
        <v>0.70267379679144382</v>
      </c>
      <c r="AG93" s="50">
        <f t="shared" si="25"/>
        <v>0</v>
      </c>
      <c r="AH93" s="50">
        <f t="shared" si="26"/>
        <v>0</v>
      </c>
      <c r="AI93" s="50">
        <f t="shared" si="26"/>
        <v>0</v>
      </c>
      <c r="AJ93" s="50">
        <f t="shared" si="26"/>
        <v>0</v>
      </c>
      <c r="AK93" s="50">
        <f t="shared" si="26"/>
        <v>0</v>
      </c>
      <c r="AL93" s="50">
        <f t="shared" si="26"/>
        <v>0</v>
      </c>
      <c r="AM93" s="51">
        <f t="shared" si="22"/>
        <v>0.7475935828877005</v>
      </c>
      <c r="AN93" s="51">
        <f t="shared" si="23"/>
        <v>9.3048128342245989E-2</v>
      </c>
      <c r="AO93" s="3"/>
      <c r="AP93" s="3"/>
      <c r="AQ93" s="3"/>
      <c r="AR93" s="3"/>
      <c r="AS93" s="3"/>
      <c r="AT93" s="3"/>
    </row>
    <row r="94" spans="1:46">
      <c r="A94" s="12" t="s">
        <v>23</v>
      </c>
      <c r="B94" s="50">
        <f t="shared" si="26"/>
        <v>0.54224598930481283</v>
      </c>
      <c r="C94" s="50">
        <f t="shared" si="26"/>
        <v>0.64491978609625666</v>
      </c>
      <c r="D94" s="50">
        <f t="shared" si="25"/>
        <v>0.64812834224598925</v>
      </c>
      <c r="E94" s="50">
        <f t="shared" si="25"/>
        <v>0.64171122994652408</v>
      </c>
      <c r="F94" s="50">
        <f t="shared" si="25"/>
        <v>0.56791443850267376</v>
      </c>
      <c r="G94" s="50">
        <f t="shared" si="25"/>
        <v>0.67700534759358288</v>
      </c>
      <c r="H94" s="50">
        <f t="shared" si="25"/>
        <v>0.54866310160427811</v>
      </c>
      <c r="I94" s="50">
        <f t="shared" si="25"/>
        <v>0.6</v>
      </c>
      <c r="J94" s="50">
        <f t="shared" si="25"/>
        <v>0.6</v>
      </c>
      <c r="K94" s="50">
        <f t="shared" si="25"/>
        <v>0.6320855614973262</v>
      </c>
      <c r="L94" s="50">
        <f t="shared" si="25"/>
        <v>0.60641711229946527</v>
      </c>
      <c r="M94" s="50">
        <f t="shared" si="25"/>
        <v>0.47807486631016044</v>
      </c>
      <c r="N94" s="50">
        <f t="shared" si="25"/>
        <v>0</v>
      </c>
      <c r="O94" s="50">
        <f t="shared" si="25"/>
        <v>0.55828877005347599</v>
      </c>
      <c r="P94" s="50">
        <f t="shared" si="25"/>
        <v>0.54866310160427811</v>
      </c>
      <c r="Q94" s="50">
        <f t="shared" si="25"/>
        <v>0.62566844919786091</v>
      </c>
      <c r="R94" s="50">
        <f t="shared" si="25"/>
        <v>0.68342245989304817</v>
      </c>
      <c r="S94" s="50">
        <f t="shared" si="25"/>
        <v>0.6</v>
      </c>
      <c r="T94" s="50">
        <f t="shared" si="25"/>
        <v>0.63850267379679149</v>
      </c>
      <c r="U94" s="50">
        <f t="shared" si="25"/>
        <v>0.64171122994652408</v>
      </c>
      <c r="V94" s="50">
        <f t="shared" si="25"/>
        <v>0.54545454545454541</v>
      </c>
      <c r="W94" s="50">
        <f t="shared" si="25"/>
        <v>0.52941176470588236</v>
      </c>
      <c r="X94" s="50">
        <f t="shared" si="25"/>
        <v>0.64171122994652408</v>
      </c>
      <c r="Y94" s="50">
        <f t="shared" si="25"/>
        <v>0.61283422459893044</v>
      </c>
      <c r="Z94" s="50">
        <f t="shared" si="25"/>
        <v>0.63850267379679149</v>
      </c>
      <c r="AA94" s="50">
        <f t="shared" si="25"/>
        <v>0.64171122994652408</v>
      </c>
      <c r="AB94" s="50">
        <f t="shared" si="25"/>
        <v>0.62887700534759361</v>
      </c>
      <c r="AC94" s="50">
        <f t="shared" si="25"/>
        <v>0.57433155080213905</v>
      </c>
      <c r="AD94" s="50">
        <f t="shared" si="25"/>
        <v>0.54224598930481283</v>
      </c>
      <c r="AE94" s="50">
        <f t="shared" si="25"/>
        <v>0.64491978609625666</v>
      </c>
      <c r="AF94" s="50">
        <f t="shared" si="25"/>
        <v>0.68663101604278076</v>
      </c>
      <c r="AG94" s="50">
        <f t="shared" si="25"/>
        <v>0</v>
      </c>
      <c r="AH94" s="50">
        <f t="shared" si="26"/>
        <v>0</v>
      </c>
      <c r="AI94" s="50">
        <f t="shared" si="26"/>
        <v>0</v>
      </c>
      <c r="AJ94" s="50">
        <f t="shared" si="26"/>
        <v>0</v>
      </c>
      <c r="AK94" s="50">
        <f t="shared" si="26"/>
        <v>0</v>
      </c>
      <c r="AL94" s="50">
        <f t="shared" si="26"/>
        <v>0</v>
      </c>
      <c r="AM94" s="51">
        <f t="shared" si="22"/>
        <v>0.68663101604278076</v>
      </c>
      <c r="AN94" s="51">
        <f t="shared" si="23"/>
        <v>0</v>
      </c>
      <c r="AO94" s="3"/>
      <c r="AP94" s="3"/>
      <c r="AQ94" s="3"/>
      <c r="AR94" s="3"/>
      <c r="AS94" s="3"/>
      <c r="AT94" s="3"/>
    </row>
    <row r="95" spans="1:46">
      <c r="A95" s="9" t="s">
        <v>24</v>
      </c>
      <c r="B95" s="50">
        <f t="shared" si="26"/>
        <v>0.56791443850267376</v>
      </c>
      <c r="C95" s="50">
        <f t="shared" si="26"/>
        <v>0.64491978609625666</v>
      </c>
      <c r="D95" s="50">
        <f t="shared" si="25"/>
        <v>0.6320855614973262</v>
      </c>
      <c r="E95" s="50">
        <f t="shared" si="25"/>
        <v>0.64491978609625666</v>
      </c>
      <c r="F95" s="50">
        <f t="shared" si="25"/>
        <v>0.55828877005347599</v>
      </c>
      <c r="G95" s="50">
        <f t="shared" si="25"/>
        <v>0.70909090909090911</v>
      </c>
      <c r="H95" s="50">
        <f t="shared" si="25"/>
        <v>0.57112299465240646</v>
      </c>
      <c r="I95" s="50">
        <f t="shared" si="25"/>
        <v>0.63850267379679149</v>
      </c>
      <c r="J95" s="50">
        <f t="shared" si="25"/>
        <v>0.63850267379679149</v>
      </c>
      <c r="K95" s="50">
        <f t="shared" si="25"/>
        <v>0.61283422459893044</v>
      </c>
      <c r="L95" s="50">
        <f t="shared" si="25"/>
        <v>0.64171122994652408</v>
      </c>
      <c r="M95" s="50">
        <f t="shared" si="25"/>
        <v>0.66737967914438501</v>
      </c>
      <c r="N95" s="50">
        <f t="shared" si="25"/>
        <v>0.25668449197860965</v>
      </c>
      <c r="O95" s="50">
        <f t="shared" si="25"/>
        <v>0.60641711229946527</v>
      </c>
      <c r="P95" s="50">
        <f t="shared" si="25"/>
        <v>0.58074866310160422</v>
      </c>
      <c r="Q95" s="50">
        <f t="shared" si="25"/>
        <v>0.65133689839572195</v>
      </c>
      <c r="R95" s="50">
        <f t="shared" si="25"/>
        <v>0.73155080213903745</v>
      </c>
      <c r="S95" s="50">
        <f t="shared" ref="S95:AG95" si="27">($G$38*S25-S155)/$G$37</f>
        <v>0.7508021390374332</v>
      </c>
      <c r="T95" s="50">
        <f t="shared" si="27"/>
        <v>0.63529411764705879</v>
      </c>
      <c r="U95" s="50">
        <f t="shared" si="27"/>
        <v>0.69625668449197864</v>
      </c>
      <c r="V95" s="50">
        <f t="shared" si="27"/>
        <v>0.60320855614973257</v>
      </c>
      <c r="W95" s="50">
        <f t="shared" si="27"/>
        <v>0.56791443850267376</v>
      </c>
      <c r="X95" s="50">
        <f t="shared" si="27"/>
        <v>0.66096256684491983</v>
      </c>
      <c r="Y95" s="50">
        <f t="shared" si="27"/>
        <v>0.62887700534759361</v>
      </c>
      <c r="Z95" s="50">
        <f t="shared" si="27"/>
        <v>0.65775401069518713</v>
      </c>
      <c r="AA95" s="50">
        <f t="shared" si="27"/>
        <v>0.66096256684491983</v>
      </c>
      <c r="AB95" s="50">
        <f t="shared" si="27"/>
        <v>0.6705882352941176</v>
      </c>
      <c r="AC95" s="50">
        <f t="shared" si="27"/>
        <v>0.63850267379679149</v>
      </c>
      <c r="AD95" s="50">
        <f t="shared" si="27"/>
        <v>0.60641711229946527</v>
      </c>
      <c r="AE95" s="50">
        <f t="shared" si="27"/>
        <v>0.67700534759358288</v>
      </c>
      <c r="AF95" s="50">
        <f t="shared" si="27"/>
        <v>0.65775401069518713</v>
      </c>
      <c r="AG95" s="50">
        <f t="shared" si="27"/>
        <v>0</v>
      </c>
      <c r="AH95" s="50">
        <f t="shared" si="26"/>
        <v>0</v>
      </c>
      <c r="AI95" s="50">
        <f t="shared" si="26"/>
        <v>0</v>
      </c>
      <c r="AJ95" s="50">
        <f t="shared" si="26"/>
        <v>0</v>
      </c>
      <c r="AK95" s="50">
        <f t="shared" si="26"/>
        <v>0</v>
      </c>
      <c r="AL95" s="50">
        <f t="shared" si="26"/>
        <v>0</v>
      </c>
      <c r="AM95" s="51">
        <f t="shared" si="22"/>
        <v>0.7508021390374332</v>
      </c>
      <c r="AN95" s="51">
        <f t="shared" si="23"/>
        <v>0.25668449197860965</v>
      </c>
      <c r="AO95" s="3"/>
      <c r="AP95" s="3"/>
      <c r="AQ95" s="3"/>
      <c r="AR95" s="3"/>
      <c r="AS95" s="3"/>
      <c r="AT95" s="3"/>
    </row>
    <row r="96" spans="1:46">
      <c r="A96" s="15">
        <v>0.83333333333333337</v>
      </c>
      <c r="B96" s="50">
        <f t="shared" si="26"/>
        <v>0.6737967914438503</v>
      </c>
      <c r="C96" s="50">
        <f t="shared" si="26"/>
        <v>0.72513368983957216</v>
      </c>
      <c r="D96" s="50">
        <f t="shared" ref="D96:AG100" si="28">($G$38*D26-D156)/$G$37</f>
        <v>0.72192513368983957</v>
      </c>
      <c r="E96" s="50">
        <f t="shared" si="28"/>
        <v>0.72513368983957216</v>
      </c>
      <c r="F96" s="50">
        <f t="shared" si="28"/>
        <v>0.68342245989304817</v>
      </c>
      <c r="G96" s="50">
        <f t="shared" si="28"/>
        <v>0.71871657754010698</v>
      </c>
      <c r="H96" s="50">
        <f t="shared" si="28"/>
        <v>0.6737967914438503</v>
      </c>
      <c r="I96" s="50">
        <f t="shared" si="28"/>
        <v>0.71229946524064169</v>
      </c>
      <c r="J96" s="50">
        <f t="shared" si="28"/>
        <v>0.71229946524064169</v>
      </c>
      <c r="K96" s="50">
        <f t="shared" si="28"/>
        <v>0.69946524064171123</v>
      </c>
      <c r="L96" s="50">
        <f t="shared" si="28"/>
        <v>0.72513368983957216</v>
      </c>
      <c r="M96" s="50">
        <f t="shared" si="28"/>
        <v>0.74117647058823533</v>
      </c>
      <c r="N96" s="50">
        <f t="shared" si="28"/>
        <v>0.46524064171122997</v>
      </c>
      <c r="O96" s="50">
        <f t="shared" si="28"/>
        <v>0.68663101604278076</v>
      </c>
      <c r="P96" s="50">
        <f t="shared" si="28"/>
        <v>0.65775401069518713</v>
      </c>
      <c r="Q96" s="50">
        <f t="shared" si="28"/>
        <v>2.8877005347593583E-2</v>
      </c>
      <c r="R96" s="50">
        <f t="shared" si="28"/>
        <v>0.77326203208556155</v>
      </c>
      <c r="S96" s="50">
        <f t="shared" si="28"/>
        <v>0.69304812834224594</v>
      </c>
      <c r="T96" s="50">
        <f t="shared" si="28"/>
        <v>0.73155080213903745</v>
      </c>
      <c r="U96" s="50">
        <f t="shared" si="28"/>
        <v>0.71871657754010698</v>
      </c>
      <c r="V96" s="50">
        <f t="shared" si="28"/>
        <v>0.68021390374331547</v>
      </c>
      <c r="W96" s="50">
        <f t="shared" si="28"/>
        <v>0.65133689839572195</v>
      </c>
      <c r="X96" s="50">
        <f t="shared" si="28"/>
        <v>0.71550802139037428</v>
      </c>
      <c r="Y96" s="50">
        <f t="shared" si="28"/>
        <v>0.69946524064171123</v>
      </c>
      <c r="Z96" s="50">
        <f t="shared" si="28"/>
        <v>0.73155080213903745</v>
      </c>
      <c r="AA96" s="50">
        <f t="shared" si="28"/>
        <v>0.71550802139037428</v>
      </c>
      <c r="AB96" s="50">
        <f t="shared" si="28"/>
        <v>0.72192513368983957</v>
      </c>
      <c r="AC96" s="50">
        <f t="shared" si="28"/>
        <v>0.73155080213903745</v>
      </c>
      <c r="AD96" s="50">
        <f t="shared" si="28"/>
        <v>0.6737967914438503</v>
      </c>
      <c r="AE96" s="50">
        <f t="shared" si="28"/>
        <v>0.73475935828877004</v>
      </c>
      <c r="AF96" s="50">
        <f t="shared" si="28"/>
        <v>0.73155080213903745</v>
      </c>
      <c r="AG96" s="50">
        <f t="shared" si="28"/>
        <v>0</v>
      </c>
      <c r="AH96" s="50">
        <f t="shared" si="26"/>
        <v>0</v>
      </c>
      <c r="AI96" s="50">
        <f t="shared" si="26"/>
        <v>0</v>
      </c>
      <c r="AJ96" s="50">
        <f t="shared" si="26"/>
        <v>0</v>
      </c>
      <c r="AK96" s="50">
        <f t="shared" si="26"/>
        <v>0</v>
      </c>
      <c r="AL96" s="50">
        <f t="shared" si="26"/>
        <v>0</v>
      </c>
      <c r="AM96" s="51">
        <f t="shared" si="22"/>
        <v>0.77326203208556155</v>
      </c>
      <c r="AN96" s="51">
        <f t="shared" si="23"/>
        <v>2.8877005347593583E-2</v>
      </c>
      <c r="AO96" s="3"/>
      <c r="AP96" s="3"/>
      <c r="AQ96" s="3"/>
      <c r="AR96" s="3"/>
      <c r="AS96" s="3"/>
      <c r="AT96" s="3"/>
    </row>
    <row r="97" spans="1:46">
      <c r="A97" s="15">
        <v>0.875</v>
      </c>
      <c r="B97" s="50">
        <f t="shared" si="26"/>
        <v>0.67700534759358288</v>
      </c>
      <c r="C97" s="50">
        <f t="shared" si="26"/>
        <v>0.71871657754010698</v>
      </c>
      <c r="D97" s="50">
        <f t="shared" si="28"/>
        <v>0.71229946524064169</v>
      </c>
      <c r="E97" s="50">
        <f t="shared" si="28"/>
        <v>0.71550802139037428</v>
      </c>
      <c r="F97" s="50">
        <f t="shared" si="28"/>
        <v>0.6705882352941176</v>
      </c>
      <c r="G97" s="50">
        <f t="shared" si="28"/>
        <v>0.69946524064171123</v>
      </c>
      <c r="H97" s="50">
        <f t="shared" si="28"/>
        <v>0.6705882352941176</v>
      </c>
      <c r="I97" s="50">
        <f t="shared" si="28"/>
        <v>0.70267379679144382</v>
      </c>
      <c r="J97" s="50">
        <f t="shared" si="28"/>
        <v>0.70267379679144382</v>
      </c>
      <c r="K97" s="50">
        <f t="shared" si="28"/>
        <v>0.70588235294117652</v>
      </c>
      <c r="L97" s="50">
        <f t="shared" si="28"/>
        <v>0.70588235294117652</v>
      </c>
      <c r="M97" s="50">
        <f t="shared" si="28"/>
        <v>0.71550802139037428</v>
      </c>
      <c r="N97" s="50">
        <f t="shared" si="28"/>
        <v>0.64812834224598925</v>
      </c>
      <c r="O97" s="50">
        <f t="shared" si="28"/>
        <v>0.68663101604278076</v>
      </c>
      <c r="P97" s="50">
        <f t="shared" si="28"/>
        <v>0.6705882352941176</v>
      </c>
      <c r="Q97" s="50">
        <f t="shared" si="28"/>
        <v>0.25668449197860965</v>
      </c>
      <c r="R97" s="50">
        <f t="shared" si="28"/>
        <v>0.70909090909090911</v>
      </c>
      <c r="S97" s="50">
        <f t="shared" si="28"/>
        <v>0.58716577540106951</v>
      </c>
      <c r="T97" s="50">
        <f t="shared" si="28"/>
        <v>0.72192513368983957</v>
      </c>
      <c r="U97" s="50">
        <f t="shared" si="28"/>
        <v>0.70909090909090911</v>
      </c>
      <c r="V97" s="50">
        <f t="shared" si="28"/>
        <v>0.66096256684491983</v>
      </c>
      <c r="W97" s="50">
        <f t="shared" si="28"/>
        <v>0.65133689839572195</v>
      </c>
      <c r="X97" s="50">
        <f t="shared" si="28"/>
        <v>0.70588235294117652</v>
      </c>
      <c r="Y97" s="50">
        <f t="shared" si="28"/>
        <v>0.68342245989304817</v>
      </c>
      <c r="Z97" s="50">
        <f t="shared" si="28"/>
        <v>0.71229946524064169</v>
      </c>
      <c r="AA97" s="50">
        <f t="shared" si="28"/>
        <v>0.70267379679144382</v>
      </c>
      <c r="AB97" s="50">
        <f t="shared" si="28"/>
        <v>0.71550802139037428</v>
      </c>
      <c r="AC97" s="50">
        <f t="shared" si="28"/>
        <v>0.68021390374331547</v>
      </c>
      <c r="AD97" s="50">
        <f t="shared" si="28"/>
        <v>0.6737967914438503</v>
      </c>
      <c r="AE97" s="50">
        <f t="shared" si="28"/>
        <v>0.71550802139037428</v>
      </c>
      <c r="AF97" s="50">
        <f t="shared" si="28"/>
        <v>0.71229946524064169</v>
      </c>
      <c r="AG97" s="50">
        <f t="shared" si="28"/>
        <v>0</v>
      </c>
      <c r="AH97" s="50">
        <f t="shared" si="26"/>
        <v>0</v>
      </c>
      <c r="AI97" s="50">
        <f t="shared" si="26"/>
        <v>0</v>
      </c>
      <c r="AJ97" s="50">
        <f t="shared" si="26"/>
        <v>0</v>
      </c>
      <c r="AK97" s="50">
        <f t="shared" si="26"/>
        <v>0</v>
      </c>
      <c r="AL97" s="50">
        <f t="shared" si="26"/>
        <v>0</v>
      </c>
      <c r="AM97" s="51">
        <f t="shared" si="22"/>
        <v>0.72192513368983957</v>
      </c>
      <c r="AN97" s="51">
        <f t="shared" si="23"/>
        <v>0.25668449197860965</v>
      </c>
      <c r="AO97" s="3"/>
      <c r="AP97" s="3"/>
      <c r="AQ97" s="3"/>
      <c r="AR97" s="3"/>
      <c r="AS97" s="3"/>
      <c r="AT97" s="3"/>
    </row>
    <row r="98" spans="1:46">
      <c r="A98" s="13" t="s">
        <v>25</v>
      </c>
      <c r="B98" s="50">
        <f t="shared" si="26"/>
        <v>0.63529411764705879</v>
      </c>
      <c r="C98" s="50">
        <f t="shared" si="26"/>
        <v>0.69304812834224594</v>
      </c>
      <c r="D98" s="50">
        <f t="shared" si="28"/>
        <v>0.57112299465240646</v>
      </c>
      <c r="E98" s="50">
        <f t="shared" si="28"/>
        <v>0.68663101604278076</v>
      </c>
      <c r="F98" s="50">
        <f t="shared" si="28"/>
        <v>0.63529411764705879</v>
      </c>
      <c r="G98" s="50">
        <f t="shared" si="28"/>
        <v>0.66096256684491983</v>
      </c>
      <c r="H98" s="50">
        <f t="shared" si="28"/>
        <v>0.64491978609625666</v>
      </c>
      <c r="I98" s="50">
        <f t="shared" si="28"/>
        <v>0.66737967914438501</v>
      </c>
      <c r="J98" s="50">
        <f t="shared" si="28"/>
        <v>0.66737967914438501</v>
      </c>
      <c r="K98" s="50">
        <f t="shared" si="28"/>
        <v>0.65454545454545454</v>
      </c>
      <c r="L98" s="50">
        <f t="shared" si="28"/>
        <v>0.65133689839572195</v>
      </c>
      <c r="M98" s="50">
        <f t="shared" si="28"/>
        <v>0.67700534759358288</v>
      </c>
      <c r="N98" s="50">
        <f t="shared" si="28"/>
        <v>0.6705882352941176</v>
      </c>
      <c r="O98" s="50">
        <f t="shared" si="28"/>
        <v>0.65133689839572195</v>
      </c>
      <c r="P98" s="50">
        <f t="shared" si="28"/>
        <v>0.64812834224598925</v>
      </c>
      <c r="Q98" s="50">
        <f t="shared" si="28"/>
        <v>0.62566844919786091</v>
      </c>
      <c r="R98" s="50">
        <f t="shared" si="28"/>
        <v>0.65775401069518713</v>
      </c>
      <c r="S98" s="50">
        <f t="shared" si="28"/>
        <v>0.54545454545454541</v>
      </c>
      <c r="T98" s="50">
        <f t="shared" si="28"/>
        <v>0.68342245989304817</v>
      </c>
      <c r="U98" s="50">
        <f t="shared" si="28"/>
        <v>0.66417112299465242</v>
      </c>
      <c r="V98" s="50">
        <f t="shared" si="28"/>
        <v>0.62887700534759361</v>
      </c>
      <c r="W98" s="50">
        <f t="shared" si="28"/>
        <v>0.6320855614973262</v>
      </c>
      <c r="X98" s="50">
        <f t="shared" si="28"/>
        <v>0.6705882352941176</v>
      </c>
      <c r="Y98" s="50">
        <f t="shared" si="28"/>
        <v>0.61283422459893044</v>
      </c>
      <c r="Z98" s="50">
        <f t="shared" si="28"/>
        <v>0.66737967914438501</v>
      </c>
      <c r="AA98" s="50">
        <f t="shared" si="28"/>
        <v>0.67700534759358288</v>
      </c>
      <c r="AB98" s="50">
        <f t="shared" si="28"/>
        <v>0.66737967914438501</v>
      </c>
      <c r="AC98" s="50">
        <f t="shared" si="28"/>
        <v>0.64491978609625666</v>
      </c>
      <c r="AD98" s="50">
        <f t="shared" si="28"/>
        <v>0.65775401069518713</v>
      </c>
      <c r="AE98" s="50">
        <f t="shared" si="28"/>
        <v>0.67700534759358288</v>
      </c>
      <c r="AF98" s="50">
        <f t="shared" si="28"/>
        <v>0.68021390374331547</v>
      </c>
      <c r="AG98" s="50">
        <f t="shared" si="28"/>
        <v>0</v>
      </c>
      <c r="AH98" s="50">
        <f t="shared" si="26"/>
        <v>0</v>
      </c>
      <c r="AI98" s="50">
        <f t="shared" si="26"/>
        <v>0</v>
      </c>
      <c r="AJ98" s="50">
        <f t="shared" si="26"/>
        <v>0</v>
      </c>
      <c r="AK98" s="50">
        <f t="shared" si="26"/>
        <v>0</v>
      </c>
      <c r="AL98" s="50">
        <f t="shared" si="26"/>
        <v>0</v>
      </c>
      <c r="AM98" s="51">
        <f t="shared" si="22"/>
        <v>0.69304812834224594</v>
      </c>
      <c r="AN98" s="51">
        <f t="shared" si="23"/>
        <v>0.54545454545454541</v>
      </c>
      <c r="AO98" s="3"/>
      <c r="AP98" s="3"/>
      <c r="AQ98" s="3"/>
      <c r="AR98" s="3"/>
      <c r="AS98" s="3"/>
      <c r="AT98" s="3"/>
    </row>
    <row r="99" spans="1:46">
      <c r="A99" s="15">
        <v>0.95833333333333337</v>
      </c>
      <c r="B99" s="50">
        <f t="shared" si="26"/>
        <v>0.5935828877005348</v>
      </c>
      <c r="C99" s="50">
        <f t="shared" si="26"/>
        <v>0.63529411764705879</v>
      </c>
      <c r="D99" s="50">
        <f t="shared" si="28"/>
        <v>0.54545454545454541</v>
      </c>
      <c r="E99" s="50">
        <f t="shared" si="28"/>
        <v>0.6</v>
      </c>
      <c r="F99" s="50">
        <f t="shared" si="28"/>
        <v>0.6320855614973262</v>
      </c>
      <c r="G99" s="50">
        <f t="shared" si="28"/>
        <v>0.59679144385026739</v>
      </c>
      <c r="H99" s="50">
        <f t="shared" si="28"/>
        <v>0.5935828877005348</v>
      </c>
      <c r="I99" s="50">
        <f t="shared" si="28"/>
        <v>0.59679144385026739</v>
      </c>
      <c r="J99" s="50">
        <f t="shared" si="28"/>
        <v>0.59679144385026739</v>
      </c>
      <c r="K99" s="50">
        <f t="shared" si="28"/>
        <v>0.55828877005347599</v>
      </c>
      <c r="L99" s="50">
        <f t="shared" si="28"/>
        <v>0.60320855614973257</v>
      </c>
      <c r="M99" s="50">
        <f t="shared" si="28"/>
        <v>0.61283422459893044</v>
      </c>
      <c r="N99" s="50">
        <f t="shared" si="28"/>
        <v>0.62245989304812832</v>
      </c>
      <c r="O99" s="50">
        <f t="shared" si="28"/>
        <v>0.6</v>
      </c>
      <c r="P99" s="50">
        <f t="shared" si="28"/>
        <v>0.5935828877005348</v>
      </c>
      <c r="Q99" s="50">
        <f t="shared" si="28"/>
        <v>0.62245989304812832</v>
      </c>
      <c r="R99" s="50">
        <f t="shared" si="28"/>
        <v>0.6320855614973262</v>
      </c>
      <c r="S99" s="50">
        <f t="shared" si="28"/>
        <v>0.56470588235294117</v>
      </c>
      <c r="T99" s="50">
        <f t="shared" si="28"/>
        <v>0.61925133689839573</v>
      </c>
      <c r="U99" s="50">
        <f t="shared" si="28"/>
        <v>0.5518716577540107</v>
      </c>
      <c r="V99" s="50">
        <f t="shared" si="28"/>
        <v>0.56791443850267376</v>
      </c>
      <c r="W99" s="50">
        <f t="shared" si="28"/>
        <v>0.58395721925133692</v>
      </c>
      <c r="X99" s="50">
        <f t="shared" si="28"/>
        <v>0.61283422459893044</v>
      </c>
      <c r="Y99" s="50">
        <f t="shared" si="28"/>
        <v>0.57754010695187163</v>
      </c>
      <c r="Z99" s="50">
        <f t="shared" si="28"/>
        <v>0.60962566844919786</v>
      </c>
      <c r="AA99" s="50">
        <f t="shared" si="28"/>
        <v>0.60320855614973257</v>
      </c>
      <c r="AB99" s="50">
        <f t="shared" si="28"/>
        <v>0.60320855614973257</v>
      </c>
      <c r="AC99" s="50">
        <f t="shared" si="28"/>
        <v>0.60641711229946527</v>
      </c>
      <c r="AD99" s="50">
        <f t="shared" si="28"/>
        <v>0.59679144385026739</v>
      </c>
      <c r="AE99" s="50">
        <f t="shared" si="28"/>
        <v>0.61925133689839573</v>
      </c>
      <c r="AF99" s="50">
        <f t="shared" si="28"/>
        <v>0.61925133689839573</v>
      </c>
      <c r="AG99" s="50">
        <f t="shared" si="28"/>
        <v>0</v>
      </c>
      <c r="AH99" s="50">
        <f t="shared" si="26"/>
        <v>0</v>
      </c>
      <c r="AI99" s="50">
        <f t="shared" si="26"/>
        <v>0</v>
      </c>
      <c r="AJ99" s="50">
        <f t="shared" si="26"/>
        <v>0</v>
      </c>
      <c r="AK99" s="50">
        <f t="shared" si="26"/>
        <v>0</v>
      </c>
      <c r="AL99" s="50">
        <f t="shared" si="26"/>
        <v>0</v>
      </c>
      <c r="AM99" s="51">
        <f t="shared" si="22"/>
        <v>0.63529411764705879</v>
      </c>
      <c r="AN99" s="51">
        <f t="shared" si="23"/>
        <v>0.54545454545454541</v>
      </c>
      <c r="AO99" s="3"/>
      <c r="AP99" s="3"/>
      <c r="AQ99" s="3"/>
      <c r="AR99" s="3"/>
      <c r="AS99" s="3"/>
      <c r="AT99" s="3"/>
    </row>
    <row r="100" spans="1:46">
      <c r="A100" s="9" t="s">
        <v>26</v>
      </c>
      <c r="B100" s="50">
        <f t="shared" si="26"/>
        <v>0.55508021390374329</v>
      </c>
      <c r="C100" s="50">
        <f t="shared" si="26"/>
        <v>0.57433155080213905</v>
      </c>
      <c r="D100" s="50">
        <f t="shared" si="28"/>
        <v>0.52941176470588236</v>
      </c>
      <c r="E100" s="50">
        <f t="shared" si="28"/>
        <v>0.53262032085561495</v>
      </c>
      <c r="F100" s="50">
        <f t="shared" si="28"/>
        <v>0.48770053475935826</v>
      </c>
      <c r="G100" s="50">
        <f t="shared" si="28"/>
        <v>0.54866310160427811</v>
      </c>
      <c r="H100" s="50">
        <f t="shared" si="28"/>
        <v>0.55508021390374329</v>
      </c>
      <c r="I100" s="50">
        <f t="shared" si="28"/>
        <v>0.54866310160427811</v>
      </c>
      <c r="J100" s="50">
        <f t="shared" si="28"/>
        <v>0.54866310160427811</v>
      </c>
      <c r="K100" s="50">
        <f t="shared" si="28"/>
        <v>0.53262032085561495</v>
      </c>
      <c r="L100" s="50">
        <f t="shared" si="28"/>
        <v>0.54224598930481283</v>
      </c>
      <c r="M100" s="50">
        <f t="shared" si="28"/>
        <v>0.54545454545454541</v>
      </c>
      <c r="N100" s="50">
        <f t="shared" si="28"/>
        <v>0.57433155080213905</v>
      </c>
      <c r="O100" s="50">
        <f t="shared" si="28"/>
        <v>0.55828877005347599</v>
      </c>
      <c r="P100" s="50">
        <f t="shared" si="28"/>
        <v>0.54545454545454541</v>
      </c>
      <c r="Q100" s="50">
        <f t="shared" si="28"/>
        <v>0.56470588235294117</v>
      </c>
      <c r="R100" s="50">
        <f t="shared" si="28"/>
        <v>0.53903743315508024</v>
      </c>
      <c r="S100" s="50">
        <f t="shared" si="28"/>
        <v>0.56149732620320858</v>
      </c>
      <c r="T100" s="50">
        <f t="shared" si="28"/>
        <v>0.5133689839572193</v>
      </c>
      <c r="U100" s="50">
        <f t="shared" si="28"/>
        <v>0.56470588235294117</v>
      </c>
      <c r="V100" s="50">
        <f t="shared" si="28"/>
        <v>0.53582887700534765</v>
      </c>
      <c r="W100" s="50">
        <f t="shared" si="28"/>
        <v>0.53582887700534765</v>
      </c>
      <c r="X100" s="50">
        <f t="shared" si="28"/>
        <v>0.53903743315508024</v>
      </c>
      <c r="Y100" s="50">
        <f t="shared" si="28"/>
        <v>0.52620320855614977</v>
      </c>
      <c r="Z100" s="50">
        <f t="shared" si="28"/>
        <v>0.54545454545454541</v>
      </c>
      <c r="AA100" s="50">
        <f t="shared" si="28"/>
        <v>0.54545454545454541</v>
      </c>
      <c r="AB100" s="50">
        <f t="shared" si="28"/>
        <v>0.57112299465240646</v>
      </c>
      <c r="AC100" s="50">
        <f t="shared" si="28"/>
        <v>0.56149732620320858</v>
      </c>
      <c r="AD100" s="50">
        <f t="shared" si="28"/>
        <v>0.55508021390374329</v>
      </c>
      <c r="AE100" s="50">
        <f t="shared" si="28"/>
        <v>0.56149732620320858</v>
      </c>
      <c r="AF100" s="50">
        <f t="shared" si="28"/>
        <v>0.56470588235294117</v>
      </c>
      <c r="AG100" s="50">
        <f t="shared" si="28"/>
        <v>0</v>
      </c>
      <c r="AH100" s="50">
        <f t="shared" si="26"/>
        <v>0</v>
      </c>
      <c r="AI100" s="50">
        <f t="shared" si="26"/>
        <v>0</v>
      </c>
      <c r="AJ100" s="50">
        <f t="shared" si="26"/>
        <v>0</v>
      </c>
      <c r="AK100" s="50">
        <f t="shared" si="26"/>
        <v>0</v>
      </c>
      <c r="AL100" s="50">
        <f t="shared" si="26"/>
        <v>0</v>
      </c>
      <c r="AM100" s="51">
        <f t="shared" si="22"/>
        <v>0.57433155080213905</v>
      </c>
      <c r="AN100" s="51">
        <f t="shared" si="23"/>
        <v>0.48770053475935826</v>
      </c>
      <c r="AO100" s="3"/>
      <c r="AP100" s="3"/>
      <c r="AQ100" s="3"/>
      <c r="AR100" s="3"/>
      <c r="AS100" s="3"/>
      <c r="AT100" s="3"/>
    </row>
    <row r="101" spans="1:46">
      <c r="A101" s="6"/>
      <c r="B101" s="6"/>
      <c r="C101" s="6"/>
      <c r="D101" s="6"/>
      <c r="E101" s="6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</row>
    <row r="102" spans="1:46">
      <c r="A102" s="6"/>
      <c r="B102" s="6"/>
      <c r="C102" s="6"/>
      <c r="D102" s="6"/>
      <c r="E102" s="6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</row>
    <row r="103" spans="1:46">
      <c r="A103" s="26" t="s">
        <v>47</v>
      </c>
      <c r="B103" s="6"/>
      <c r="C103" s="30"/>
      <c r="D103" s="6"/>
      <c r="E103" s="41"/>
      <c r="F103" s="26"/>
      <c r="G103" s="38"/>
      <c r="H103" s="38"/>
      <c r="I103" s="38"/>
      <c r="J103" s="38"/>
      <c r="K103" s="38"/>
      <c r="L103" s="38"/>
      <c r="M103" s="38"/>
      <c r="N103" s="39"/>
      <c r="O103" s="39"/>
      <c r="P103" s="40"/>
      <c r="Q103" s="38"/>
      <c r="R103" s="28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</row>
    <row r="104" spans="1:46" ht="12.75" customHeight="1">
      <c r="A104" s="287" t="s">
        <v>2</v>
      </c>
      <c r="B104" s="4">
        <f>+B$4</f>
        <v>1</v>
      </c>
      <c r="C104" s="4">
        <f t="shared" ref="C104:AL104" si="29">+C$4</f>
        <v>2</v>
      </c>
      <c r="D104" s="4">
        <f t="shared" si="29"/>
        <v>3</v>
      </c>
      <c r="E104" s="4">
        <f t="shared" si="29"/>
        <v>4</v>
      </c>
      <c r="F104" s="4">
        <f t="shared" si="29"/>
        <v>5</v>
      </c>
      <c r="G104" s="4">
        <f t="shared" si="29"/>
        <v>6</v>
      </c>
      <c r="H104" s="4">
        <f t="shared" si="29"/>
        <v>7</v>
      </c>
      <c r="I104" s="4">
        <f t="shared" si="29"/>
        <v>8</v>
      </c>
      <c r="J104" s="4">
        <f t="shared" si="29"/>
        <v>9</v>
      </c>
      <c r="K104" s="4">
        <f t="shared" si="29"/>
        <v>10</v>
      </c>
      <c r="L104" s="4">
        <f t="shared" si="29"/>
        <v>11</v>
      </c>
      <c r="M104" s="4">
        <f t="shared" si="29"/>
        <v>12</v>
      </c>
      <c r="N104" s="4">
        <f t="shared" si="29"/>
        <v>13</v>
      </c>
      <c r="O104" s="4">
        <f t="shared" si="29"/>
        <v>14</v>
      </c>
      <c r="P104" s="4">
        <f t="shared" si="29"/>
        <v>15</v>
      </c>
      <c r="Q104" s="4">
        <f t="shared" si="29"/>
        <v>16</v>
      </c>
      <c r="R104" s="4">
        <f t="shared" si="29"/>
        <v>17</v>
      </c>
      <c r="S104" s="4">
        <f t="shared" si="29"/>
        <v>18</v>
      </c>
      <c r="T104" s="4">
        <f t="shared" si="29"/>
        <v>19</v>
      </c>
      <c r="U104" s="4">
        <f t="shared" si="29"/>
        <v>20</v>
      </c>
      <c r="V104" s="4">
        <f t="shared" si="29"/>
        <v>21</v>
      </c>
      <c r="W104" s="4">
        <f t="shared" si="29"/>
        <v>22</v>
      </c>
      <c r="X104" s="4">
        <f t="shared" si="29"/>
        <v>23</v>
      </c>
      <c r="Y104" s="4">
        <f t="shared" si="29"/>
        <v>24</v>
      </c>
      <c r="Z104" s="4">
        <f t="shared" si="29"/>
        <v>25</v>
      </c>
      <c r="AA104" s="4">
        <f t="shared" si="29"/>
        <v>26</v>
      </c>
      <c r="AB104" s="4">
        <f t="shared" si="29"/>
        <v>27</v>
      </c>
      <c r="AC104" s="4">
        <f t="shared" si="29"/>
        <v>28</v>
      </c>
      <c r="AD104" s="4">
        <f t="shared" si="29"/>
        <v>29</v>
      </c>
      <c r="AE104" s="4">
        <f t="shared" si="29"/>
        <v>30</v>
      </c>
      <c r="AF104" s="4">
        <f t="shared" si="29"/>
        <v>31</v>
      </c>
      <c r="AG104" s="4">
        <f t="shared" si="29"/>
        <v>0</v>
      </c>
      <c r="AH104" s="4">
        <f t="shared" si="29"/>
        <v>0</v>
      </c>
      <c r="AI104" s="4">
        <f t="shared" si="29"/>
        <v>0</v>
      </c>
      <c r="AJ104" s="4">
        <f t="shared" si="29"/>
        <v>0</v>
      </c>
      <c r="AK104" s="4">
        <f t="shared" si="29"/>
        <v>0</v>
      </c>
      <c r="AL104" s="4">
        <f t="shared" si="29"/>
        <v>0</v>
      </c>
      <c r="AM104" s="116" t="s">
        <v>3</v>
      </c>
      <c r="AN104" s="5" t="s">
        <v>4</v>
      </c>
      <c r="AO104" s="3"/>
      <c r="AP104" s="3"/>
      <c r="AQ104" s="3"/>
      <c r="AR104" s="3"/>
      <c r="AS104" s="3"/>
      <c r="AT104" s="3"/>
    </row>
    <row r="105" spans="1:46" s="59" customFormat="1" ht="11.25" customHeight="1">
      <c r="A105" s="288"/>
      <c r="B105" s="7">
        <f>B$5</f>
        <v>40391</v>
      </c>
      <c r="C105" s="7">
        <f t="shared" ref="C105:AL105" si="30">C$5</f>
        <v>40392</v>
      </c>
      <c r="D105" s="7">
        <f t="shared" si="30"/>
        <v>40393</v>
      </c>
      <c r="E105" s="7">
        <f t="shared" si="30"/>
        <v>40394</v>
      </c>
      <c r="F105" s="7">
        <f t="shared" si="30"/>
        <v>40395</v>
      </c>
      <c r="G105" s="7">
        <f t="shared" si="30"/>
        <v>40396</v>
      </c>
      <c r="H105" s="7">
        <f t="shared" si="30"/>
        <v>40397</v>
      </c>
      <c r="I105" s="7">
        <f t="shared" si="30"/>
        <v>40398</v>
      </c>
      <c r="J105" s="7">
        <f t="shared" si="30"/>
        <v>40399</v>
      </c>
      <c r="K105" s="7">
        <f t="shared" si="30"/>
        <v>40400</v>
      </c>
      <c r="L105" s="7">
        <f t="shared" si="30"/>
        <v>40401</v>
      </c>
      <c r="M105" s="7">
        <f t="shared" si="30"/>
        <v>40402</v>
      </c>
      <c r="N105" s="7">
        <f t="shared" si="30"/>
        <v>40403</v>
      </c>
      <c r="O105" s="7">
        <f t="shared" si="30"/>
        <v>40404</v>
      </c>
      <c r="P105" s="7">
        <f t="shared" si="30"/>
        <v>40405</v>
      </c>
      <c r="Q105" s="7">
        <f t="shared" si="30"/>
        <v>40406</v>
      </c>
      <c r="R105" s="7">
        <f t="shared" si="30"/>
        <v>40407</v>
      </c>
      <c r="S105" s="7">
        <f t="shared" si="30"/>
        <v>40408</v>
      </c>
      <c r="T105" s="7">
        <f t="shared" si="30"/>
        <v>40409</v>
      </c>
      <c r="U105" s="7">
        <f t="shared" si="30"/>
        <v>40410</v>
      </c>
      <c r="V105" s="7">
        <f t="shared" si="30"/>
        <v>40411</v>
      </c>
      <c r="W105" s="7">
        <f t="shared" si="30"/>
        <v>40412</v>
      </c>
      <c r="X105" s="7">
        <f t="shared" si="30"/>
        <v>40413</v>
      </c>
      <c r="Y105" s="7">
        <f t="shared" si="30"/>
        <v>40414</v>
      </c>
      <c r="Z105" s="7">
        <f t="shared" si="30"/>
        <v>40415</v>
      </c>
      <c r="AA105" s="7">
        <f t="shared" si="30"/>
        <v>40416</v>
      </c>
      <c r="AB105" s="7">
        <f t="shared" si="30"/>
        <v>40417</v>
      </c>
      <c r="AC105" s="7">
        <f t="shared" si="30"/>
        <v>40418</v>
      </c>
      <c r="AD105" s="7">
        <f t="shared" si="30"/>
        <v>40419</v>
      </c>
      <c r="AE105" s="7">
        <f t="shared" si="30"/>
        <v>40420</v>
      </c>
      <c r="AF105" s="7">
        <f t="shared" si="30"/>
        <v>40421</v>
      </c>
      <c r="AG105" s="158">
        <f t="shared" si="30"/>
        <v>0</v>
      </c>
      <c r="AH105" s="158">
        <f t="shared" si="30"/>
        <v>0</v>
      </c>
      <c r="AI105" s="158">
        <f t="shared" si="30"/>
        <v>0</v>
      </c>
      <c r="AJ105" s="158">
        <f t="shared" si="30"/>
        <v>0</v>
      </c>
      <c r="AK105" s="158">
        <f t="shared" si="30"/>
        <v>0</v>
      </c>
      <c r="AL105" s="158">
        <f t="shared" si="30"/>
        <v>0</v>
      </c>
      <c r="AM105" s="116"/>
      <c r="AN105" s="8"/>
      <c r="AO105" s="6"/>
      <c r="AP105" s="6"/>
      <c r="AQ105" s="6"/>
      <c r="AR105" s="6"/>
      <c r="AS105" s="6"/>
      <c r="AT105" s="6"/>
    </row>
    <row r="106" spans="1:46">
      <c r="A106" s="289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4"/>
      <c r="AH106" s="44"/>
      <c r="AI106" s="44"/>
      <c r="AJ106" s="44"/>
      <c r="AK106" s="44"/>
      <c r="AL106" s="44"/>
      <c r="AM106" s="45" t="s">
        <v>8</v>
      </c>
      <c r="AN106" s="5" t="s">
        <v>8</v>
      </c>
      <c r="AO106" s="3"/>
      <c r="AP106" s="3"/>
      <c r="AQ106" s="3"/>
      <c r="AR106" s="3"/>
      <c r="AS106" s="3"/>
      <c r="AT106" s="3"/>
    </row>
    <row r="107" spans="1:46">
      <c r="A107" s="9" t="s">
        <v>9</v>
      </c>
      <c r="B107" s="52">
        <f t="shared" ref="B107:AL122" si="31">$G$38*B7</f>
        <v>4800</v>
      </c>
      <c r="C107" s="52">
        <f t="shared" si="31"/>
        <v>4800</v>
      </c>
      <c r="D107" s="52">
        <f>$G$38*D7-D137</f>
        <v>4980</v>
      </c>
      <c r="E107" s="52">
        <f t="shared" ref="E107:AG107" si="32">$G$38*E7-E137</f>
        <v>4920</v>
      </c>
      <c r="F107" s="52">
        <f t="shared" si="32"/>
        <v>5070</v>
      </c>
      <c r="G107" s="52">
        <f t="shared" si="32"/>
        <v>4410</v>
      </c>
      <c r="H107" s="52">
        <f t="shared" si="32"/>
        <v>4830</v>
      </c>
      <c r="I107" s="52">
        <f t="shared" si="32"/>
        <v>4560</v>
      </c>
      <c r="J107" s="52">
        <f t="shared" si="32"/>
        <v>4560</v>
      </c>
      <c r="K107" s="52">
        <f t="shared" si="32"/>
        <v>4650</v>
      </c>
      <c r="L107" s="52">
        <f t="shared" si="32"/>
        <v>4560</v>
      </c>
      <c r="M107" s="52">
        <f t="shared" si="32"/>
        <v>4680</v>
      </c>
      <c r="N107" s="52">
        <f t="shared" si="32"/>
        <v>4620</v>
      </c>
      <c r="O107" s="52">
        <f t="shared" si="32"/>
        <v>4830</v>
      </c>
      <c r="P107" s="52">
        <f t="shared" si="32"/>
        <v>4860</v>
      </c>
      <c r="Q107" s="52">
        <f t="shared" si="32"/>
        <v>4440</v>
      </c>
      <c r="R107" s="52">
        <f t="shared" si="32"/>
        <v>4950</v>
      </c>
      <c r="S107" s="52">
        <f t="shared" si="32"/>
        <v>4740</v>
      </c>
      <c r="T107" s="52">
        <f t="shared" si="32"/>
        <v>4770</v>
      </c>
      <c r="U107" s="52">
        <f t="shared" si="32"/>
        <v>4800</v>
      </c>
      <c r="V107" s="52">
        <f t="shared" si="32"/>
        <v>4920</v>
      </c>
      <c r="W107" s="52">
        <f t="shared" si="32"/>
        <v>4140</v>
      </c>
      <c r="X107" s="52">
        <f t="shared" si="32"/>
        <v>5010</v>
      </c>
      <c r="Y107" s="52">
        <f t="shared" si="32"/>
        <v>4680</v>
      </c>
      <c r="Z107" s="52">
        <f t="shared" si="32"/>
        <v>4860</v>
      </c>
      <c r="AA107" s="52">
        <f t="shared" si="32"/>
        <v>4890</v>
      </c>
      <c r="AB107" s="52">
        <f t="shared" si="32"/>
        <v>4860</v>
      </c>
      <c r="AC107" s="52">
        <f t="shared" si="32"/>
        <v>4860</v>
      </c>
      <c r="AD107" s="52">
        <f t="shared" si="32"/>
        <v>4980</v>
      </c>
      <c r="AE107" s="52">
        <f t="shared" si="32"/>
        <v>4770</v>
      </c>
      <c r="AF107" s="52">
        <f t="shared" si="32"/>
        <v>4950</v>
      </c>
      <c r="AG107" s="52">
        <f t="shared" si="32"/>
        <v>0</v>
      </c>
      <c r="AH107" s="52">
        <f t="shared" si="31"/>
        <v>0</v>
      </c>
      <c r="AI107" s="52">
        <f t="shared" si="31"/>
        <v>0</v>
      </c>
      <c r="AJ107" s="52">
        <f t="shared" si="31"/>
        <v>0</v>
      </c>
      <c r="AK107" s="52">
        <f t="shared" si="31"/>
        <v>0</v>
      </c>
      <c r="AL107" s="52">
        <f t="shared" si="31"/>
        <v>0</v>
      </c>
      <c r="AM107" s="10">
        <f>MAX(B107:AL107)</f>
        <v>5070</v>
      </c>
      <c r="AN107" s="10">
        <f>MIN(B107:AF107)</f>
        <v>4140</v>
      </c>
      <c r="AO107" s="3"/>
      <c r="AP107" s="3"/>
      <c r="AQ107" s="3"/>
      <c r="AR107" s="10">
        <f>SUM(B107:AL107)</f>
        <v>147750</v>
      </c>
      <c r="AS107" s="3"/>
      <c r="AT107" s="3"/>
    </row>
    <row r="108" spans="1:46">
      <c r="A108" s="9" t="s">
        <v>10</v>
      </c>
      <c r="B108" s="52">
        <f t="shared" si="31"/>
        <v>4710</v>
      </c>
      <c r="C108" s="52">
        <f t="shared" si="31"/>
        <v>4590</v>
      </c>
      <c r="D108" s="52">
        <f t="shared" ref="D108:AG116" si="33">$G$38*D8-D138</f>
        <v>4650</v>
      </c>
      <c r="E108" s="52">
        <f t="shared" si="33"/>
        <v>4710</v>
      </c>
      <c r="F108" s="52">
        <f t="shared" si="33"/>
        <v>3240</v>
      </c>
      <c r="G108" s="52">
        <f t="shared" si="33"/>
        <v>4290</v>
      </c>
      <c r="H108" s="52">
        <f t="shared" si="33"/>
        <v>4440</v>
      </c>
      <c r="I108" s="52">
        <f t="shared" si="33"/>
        <v>4320</v>
      </c>
      <c r="J108" s="52">
        <f t="shared" si="33"/>
        <v>4320</v>
      </c>
      <c r="K108" s="52">
        <f t="shared" si="33"/>
        <v>4410</v>
      </c>
      <c r="L108" s="52">
        <f t="shared" si="33"/>
        <v>4350</v>
      </c>
      <c r="M108" s="52">
        <f t="shared" si="33"/>
        <v>4530</v>
      </c>
      <c r="N108" s="52">
        <f t="shared" si="33"/>
        <v>4530</v>
      </c>
      <c r="O108" s="52">
        <f t="shared" si="33"/>
        <v>4680</v>
      </c>
      <c r="P108" s="52">
        <f t="shared" si="33"/>
        <v>4680</v>
      </c>
      <c r="Q108" s="52">
        <f t="shared" si="33"/>
        <v>4530</v>
      </c>
      <c r="R108" s="52">
        <f t="shared" si="33"/>
        <v>4680</v>
      </c>
      <c r="S108" s="52">
        <f t="shared" si="33"/>
        <v>4560</v>
      </c>
      <c r="T108" s="52">
        <f t="shared" si="33"/>
        <v>4560</v>
      </c>
      <c r="U108" s="52">
        <f t="shared" si="33"/>
        <v>4680</v>
      </c>
      <c r="V108" s="52">
        <f t="shared" si="33"/>
        <v>4680</v>
      </c>
      <c r="W108" s="52">
        <f t="shared" si="33"/>
        <v>4380</v>
      </c>
      <c r="X108" s="52">
        <f t="shared" si="33"/>
        <v>4440</v>
      </c>
      <c r="Y108" s="52">
        <f t="shared" si="33"/>
        <v>4560</v>
      </c>
      <c r="Z108" s="52">
        <f t="shared" si="33"/>
        <v>4380</v>
      </c>
      <c r="AA108" s="52">
        <f t="shared" si="33"/>
        <v>0</v>
      </c>
      <c r="AB108" s="52">
        <f t="shared" si="33"/>
        <v>4590</v>
      </c>
      <c r="AC108" s="52">
        <f t="shared" si="33"/>
        <v>4560</v>
      </c>
      <c r="AD108" s="52">
        <f t="shared" si="33"/>
        <v>4590</v>
      </c>
      <c r="AE108" s="52">
        <f t="shared" si="33"/>
        <v>4620</v>
      </c>
      <c r="AF108" s="52">
        <f t="shared" si="33"/>
        <v>4710</v>
      </c>
      <c r="AG108" s="52">
        <f t="shared" si="33"/>
        <v>0</v>
      </c>
      <c r="AH108" s="52">
        <f t="shared" si="31"/>
        <v>0</v>
      </c>
      <c r="AI108" s="52">
        <f t="shared" si="31"/>
        <v>0</v>
      </c>
      <c r="AJ108" s="52">
        <f t="shared" si="31"/>
        <v>0</v>
      </c>
      <c r="AK108" s="52">
        <f t="shared" si="31"/>
        <v>0</v>
      </c>
      <c r="AL108" s="52">
        <f t="shared" si="31"/>
        <v>0</v>
      </c>
      <c r="AM108" s="10">
        <f t="shared" ref="AM108:AM130" si="34">MAX(B108:AL108)</f>
        <v>4710</v>
      </c>
      <c r="AN108" s="10">
        <f>MIN(B108:AF108)</f>
        <v>0</v>
      </c>
      <c r="AO108" s="3"/>
      <c r="AP108" s="3"/>
      <c r="AQ108" s="3"/>
      <c r="AR108" s="10">
        <f t="shared" ref="AR108:AR130" si="35">SUM(B108:AL108)</f>
        <v>134970</v>
      </c>
      <c r="AS108" s="3"/>
      <c r="AT108" s="3"/>
    </row>
    <row r="109" spans="1:46">
      <c r="A109" s="9" t="s">
        <v>11</v>
      </c>
      <c r="B109" s="52">
        <f t="shared" si="31"/>
        <v>4560</v>
      </c>
      <c r="C109" s="52">
        <f t="shared" si="31"/>
        <v>4470</v>
      </c>
      <c r="D109" s="52">
        <f t="shared" si="33"/>
        <v>4560</v>
      </c>
      <c r="E109" s="52">
        <f t="shared" si="33"/>
        <v>4650</v>
      </c>
      <c r="F109" s="52">
        <f t="shared" si="33"/>
        <v>4200</v>
      </c>
      <c r="G109" s="52">
        <f t="shared" si="33"/>
        <v>4260</v>
      </c>
      <c r="H109" s="52">
        <f t="shared" si="33"/>
        <v>4350</v>
      </c>
      <c r="I109" s="52">
        <f t="shared" si="33"/>
        <v>4260</v>
      </c>
      <c r="J109" s="52">
        <f t="shared" si="33"/>
        <v>4260</v>
      </c>
      <c r="K109" s="52">
        <f t="shared" si="33"/>
        <v>4350</v>
      </c>
      <c r="L109" s="52">
        <f t="shared" si="33"/>
        <v>4260</v>
      </c>
      <c r="M109" s="52">
        <f t="shared" si="33"/>
        <v>4320</v>
      </c>
      <c r="N109" s="52">
        <f t="shared" si="33"/>
        <v>4320</v>
      </c>
      <c r="O109" s="52">
        <f t="shared" si="33"/>
        <v>4530</v>
      </c>
      <c r="P109" s="52">
        <f t="shared" si="33"/>
        <v>4590</v>
      </c>
      <c r="Q109" s="52">
        <f t="shared" si="33"/>
        <v>4440</v>
      </c>
      <c r="R109" s="52">
        <f t="shared" si="33"/>
        <v>3900</v>
      </c>
      <c r="S109" s="52">
        <f t="shared" si="33"/>
        <v>4500</v>
      </c>
      <c r="T109" s="52">
        <f t="shared" si="33"/>
        <v>4470</v>
      </c>
      <c r="U109" s="52">
        <f t="shared" si="33"/>
        <v>4560</v>
      </c>
      <c r="V109" s="52">
        <f t="shared" si="33"/>
        <v>4590</v>
      </c>
      <c r="W109" s="52">
        <f t="shared" si="33"/>
        <v>4320</v>
      </c>
      <c r="X109" s="52">
        <f t="shared" si="33"/>
        <v>4290</v>
      </c>
      <c r="Y109" s="52">
        <f t="shared" si="33"/>
        <v>4440</v>
      </c>
      <c r="Z109" s="52">
        <f t="shared" si="33"/>
        <v>4320</v>
      </c>
      <c r="AA109" s="52">
        <f t="shared" si="33"/>
        <v>840</v>
      </c>
      <c r="AB109" s="52">
        <f t="shared" si="33"/>
        <v>4500</v>
      </c>
      <c r="AC109" s="52">
        <f t="shared" si="33"/>
        <v>4440</v>
      </c>
      <c r="AD109" s="52">
        <f t="shared" si="33"/>
        <v>4530</v>
      </c>
      <c r="AE109" s="52">
        <f t="shared" si="33"/>
        <v>4470</v>
      </c>
      <c r="AF109" s="52">
        <f t="shared" si="33"/>
        <v>4650</v>
      </c>
      <c r="AG109" s="52">
        <f t="shared" si="33"/>
        <v>0</v>
      </c>
      <c r="AH109" s="52">
        <f t="shared" si="31"/>
        <v>0</v>
      </c>
      <c r="AI109" s="52">
        <f t="shared" si="31"/>
        <v>0</v>
      </c>
      <c r="AJ109" s="52">
        <f t="shared" si="31"/>
        <v>0</v>
      </c>
      <c r="AK109" s="52">
        <f t="shared" si="31"/>
        <v>0</v>
      </c>
      <c r="AL109" s="52">
        <f t="shared" si="31"/>
        <v>0</v>
      </c>
      <c r="AM109" s="10">
        <f t="shared" si="34"/>
        <v>4650</v>
      </c>
      <c r="AN109" s="10">
        <f t="shared" ref="AN109:AN130" si="36">MIN(B109:AF109)</f>
        <v>840</v>
      </c>
      <c r="AO109" s="3"/>
      <c r="AP109" s="3"/>
      <c r="AQ109" s="3"/>
      <c r="AR109" s="10">
        <f t="shared" si="35"/>
        <v>133200</v>
      </c>
      <c r="AS109" s="3"/>
      <c r="AT109" s="3"/>
    </row>
    <row r="110" spans="1:46">
      <c r="A110" s="9" t="s">
        <v>12</v>
      </c>
      <c r="B110" s="52">
        <f t="shared" si="31"/>
        <v>4530</v>
      </c>
      <c r="C110" s="52">
        <f t="shared" si="31"/>
        <v>4440</v>
      </c>
      <c r="D110" s="52">
        <f t="shared" si="33"/>
        <v>4530</v>
      </c>
      <c r="E110" s="52">
        <f t="shared" si="33"/>
        <v>4590</v>
      </c>
      <c r="F110" s="52">
        <f t="shared" si="33"/>
        <v>4350</v>
      </c>
      <c r="G110" s="52">
        <f t="shared" si="33"/>
        <v>4200</v>
      </c>
      <c r="H110" s="52">
        <f t="shared" si="33"/>
        <v>4290</v>
      </c>
      <c r="I110" s="52">
        <f t="shared" si="33"/>
        <v>4170</v>
      </c>
      <c r="J110" s="52">
        <f t="shared" si="33"/>
        <v>4170</v>
      </c>
      <c r="K110" s="52">
        <f t="shared" si="33"/>
        <v>4260</v>
      </c>
      <c r="L110" s="52">
        <f t="shared" si="33"/>
        <v>4260</v>
      </c>
      <c r="M110" s="52">
        <f t="shared" si="33"/>
        <v>4290</v>
      </c>
      <c r="N110" s="52">
        <f t="shared" si="33"/>
        <v>4440</v>
      </c>
      <c r="O110" s="52">
        <f t="shared" si="33"/>
        <v>4440</v>
      </c>
      <c r="P110" s="52">
        <f t="shared" si="33"/>
        <v>4500</v>
      </c>
      <c r="Q110" s="52">
        <f t="shared" si="33"/>
        <v>4680</v>
      </c>
      <c r="R110" s="52">
        <f t="shared" si="33"/>
        <v>3930</v>
      </c>
      <c r="S110" s="52">
        <f t="shared" si="33"/>
        <v>4320</v>
      </c>
      <c r="T110" s="52">
        <f t="shared" si="33"/>
        <v>4440</v>
      </c>
      <c r="U110" s="52">
        <f t="shared" si="33"/>
        <v>4410</v>
      </c>
      <c r="V110" s="52">
        <f t="shared" si="33"/>
        <v>4560</v>
      </c>
      <c r="W110" s="52">
        <f t="shared" si="33"/>
        <v>4260</v>
      </c>
      <c r="X110" s="52">
        <f t="shared" si="33"/>
        <v>4260</v>
      </c>
      <c r="Y110" s="52">
        <f t="shared" si="33"/>
        <v>4410</v>
      </c>
      <c r="Z110" s="52">
        <f t="shared" si="33"/>
        <v>4260</v>
      </c>
      <c r="AA110" s="52">
        <f t="shared" si="33"/>
        <v>1650</v>
      </c>
      <c r="AB110" s="52">
        <f t="shared" si="33"/>
        <v>4500</v>
      </c>
      <c r="AC110" s="52">
        <f t="shared" si="33"/>
        <v>4410</v>
      </c>
      <c r="AD110" s="52">
        <f t="shared" si="33"/>
        <v>4500</v>
      </c>
      <c r="AE110" s="52">
        <f t="shared" si="33"/>
        <v>4380</v>
      </c>
      <c r="AF110" s="52">
        <f t="shared" si="33"/>
        <v>4560</v>
      </c>
      <c r="AG110" s="52">
        <f t="shared" si="33"/>
        <v>0</v>
      </c>
      <c r="AH110" s="52">
        <f t="shared" si="31"/>
        <v>0</v>
      </c>
      <c r="AI110" s="52">
        <f t="shared" si="31"/>
        <v>0</v>
      </c>
      <c r="AJ110" s="52">
        <f t="shared" si="31"/>
        <v>0</v>
      </c>
      <c r="AK110" s="52">
        <f t="shared" si="31"/>
        <v>0</v>
      </c>
      <c r="AL110" s="52">
        <f t="shared" si="31"/>
        <v>0</v>
      </c>
      <c r="AM110" s="10">
        <f t="shared" si="34"/>
        <v>4680</v>
      </c>
      <c r="AN110" s="10">
        <f t="shared" si="36"/>
        <v>1650</v>
      </c>
      <c r="AO110" s="3"/>
      <c r="AP110" s="3"/>
      <c r="AQ110" s="3"/>
      <c r="AR110" s="10">
        <f t="shared" si="35"/>
        <v>132990</v>
      </c>
      <c r="AS110" s="3"/>
      <c r="AT110" s="3"/>
    </row>
    <row r="111" spans="1:46">
      <c r="A111" s="9" t="s">
        <v>13</v>
      </c>
      <c r="B111" s="52">
        <f t="shared" si="31"/>
        <v>4500</v>
      </c>
      <c r="C111" s="52">
        <f t="shared" si="31"/>
        <v>4380</v>
      </c>
      <c r="D111" s="52">
        <f t="shared" si="33"/>
        <v>4500</v>
      </c>
      <c r="E111" s="52">
        <f t="shared" si="33"/>
        <v>4560</v>
      </c>
      <c r="F111" s="52">
        <f t="shared" si="33"/>
        <v>0</v>
      </c>
      <c r="G111" s="52">
        <f t="shared" si="33"/>
        <v>4080</v>
      </c>
      <c r="H111" s="52">
        <f t="shared" si="33"/>
        <v>4260</v>
      </c>
      <c r="I111" s="52">
        <f t="shared" si="33"/>
        <v>4260</v>
      </c>
      <c r="J111" s="52">
        <f t="shared" si="33"/>
        <v>4260</v>
      </c>
      <c r="K111" s="52">
        <f t="shared" si="33"/>
        <v>4260</v>
      </c>
      <c r="L111" s="52">
        <f t="shared" si="33"/>
        <v>4200</v>
      </c>
      <c r="M111" s="52">
        <f t="shared" si="33"/>
        <v>4290</v>
      </c>
      <c r="N111" s="52">
        <f t="shared" si="33"/>
        <v>4410</v>
      </c>
      <c r="O111" s="52">
        <f t="shared" si="33"/>
        <v>4440</v>
      </c>
      <c r="P111" s="52">
        <f t="shared" si="33"/>
        <v>4740</v>
      </c>
      <c r="Q111" s="52">
        <f t="shared" si="33"/>
        <v>4290</v>
      </c>
      <c r="R111" s="52">
        <f t="shared" si="33"/>
        <v>3540</v>
      </c>
      <c r="S111" s="52">
        <f t="shared" si="33"/>
        <v>4260</v>
      </c>
      <c r="T111" s="52">
        <f t="shared" si="33"/>
        <v>4440</v>
      </c>
      <c r="U111" s="52">
        <f t="shared" si="33"/>
        <v>4380</v>
      </c>
      <c r="V111" s="52">
        <f t="shared" si="33"/>
        <v>4470</v>
      </c>
      <c r="W111" s="52">
        <f t="shared" si="33"/>
        <v>4200</v>
      </c>
      <c r="X111" s="52">
        <f t="shared" si="33"/>
        <v>4260</v>
      </c>
      <c r="Y111" s="52">
        <f t="shared" si="33"/>
        <v>4410</v>
      </c>
      <c r="Z111" s="52">
        <f t="shared" si="33"/>
        <v>4260</v>
      </c>
      <c r="AA111" s="52">
        <f t="shared" si="33"/>
        <v>3540</v>
      </c>
      <c r="AB111" s="52">
        <f t="shared" si="33"/>
        <v>4440</v>
      </c>
      <c r="AC111" s="52">
        <f t="shared" si="33"/>
        <v>4410</v>
      </c>
      <c r="AD111" s="52">
        <f t="shared" si="33"/>
        <v>4500</v>
      </c>
      <c r="AE111" s="52">
        <f t="shared" si="33"/>
        <v>4350</v>
      </c>
      <c r="AF111" s="52">
        <f t="shared" si="33"/>
        <v>4470</v>
      </c>
      <c r="AG111" s="52">
        <f t="shared" si="33"/>
        <v>0</v>
      </c>
      <c r="AH111" s="52">
        <f t="shared" si="31"/>
        <v>0</v>
      </c>
      <c r="AI111" s="52">
        <f t="shared" si="31"/>
        <v>0</v>
      </c>
      <c r="AJ111" s="52">
        <f t="shared" si="31"/>
        <v>0</v>
      </c>
      <c r="AK111" s="52">
        <f t="shared" si="31"/>
        <v>0</v>
      </c>
      <c r="AL111" s="52">
        <f t="shared" si="31"/>
        <v>0</v>
      </c>
      <c r="AM111" s="10">
        <f t="shared" si="34"/>
        <v>4740</v>
      </c>
      <c r="AN111" s="10">
        <f t="shared" si="36"/>
        <v>0</v>
      </c>
      <c r="AO111" s="3"/>
      <c r="AP111" s="3"/>
      <c r="AQ111" s="3"/>
      <c r="AR111" s="10">
        <f t="shared" si="35"/>
        <v>129360</v>
      </c>
      <c r="AS111" s="3"/>
      <c r="AT111" s="3"/>
    </row>
    <row r="112" spans="1:46">
      <c r="A112" s="9" t="s">
        <v>14</v>
      </c>
      <c r="B112" s="52">
        <f t="shared" si="31"/>
        <v>4470</v>
      </c>
      <c r="C112" s="52">
        <f t="shared" si="31"/>
        <v>4530</v>
      </c>
      <c r="D112" s="52">
        <f t="shared" si="33"/>
        <v>4560</v>
      </c>
      <c r="E112" s="52">
        <f t="shared" si="33"/>
        <v>4680</v>
      </c>
      <c r="F112" s="52">
        <f t="shared" si="33"/>
        <v>330</v>
      </c>
      <c r="G112" s="52">
        <f t="shared" si="33"/>
        <v>4260</v>
      </c>
      <c r="H112" s="52">
        <f t="shared" si="33"/>
        <v>4260</v>
      </c>
      <c r="I112" s="52">
        <f t="shared" si="33"/>
        <v>4260</v>
      </c>
      <c r="J112" s="52">
        <f t="shared" si="33"/>
        <v>4260</v>
      </c>
      <c r="K112" s="52">
        <f t="shared" si="33"/>
        <v>4290</v>
      </c>
      <c r="L112" s="52">
        <f t="shared" si="33"/>
        <v>4110</v>
      </c>
      <c r="M112" s="52">
        <f t="shared" si="33"/>
        <v>4350</v>
      </c>
      <c r="N112" s="52">
        <f t="shared" si="33"/>
        <v>4560</v>
      </c>
      <c r="O112" s="52">
        <f t="shared" si="33"/>
        <v>4440</v>
      </c>
      <c r="P112" s="52">
        <f t="shared" si="33"/>
        <v>3420</v>
      </c>
      <c r="Q112" s="52">
        <f t="shared" si="33"/>
        <v>4440</v>
      </c>
      <c r="R112" s="52">
        <f t="shared" si="33"/>
        <v>3060</v>
      </c>
      <c r="S112" s="52">
        <f t="shared" si="33"/>
        <v>4380</v>
      </c>
      <c r="T112" s="52">
        <f t="shared" si="33"/>
        <v>4410</v>
      </c>
      <c r="U112" s="52">
        <f t="shared" si="33"/>
        <v>4410</v>
      </c>
      <c r="V112" s="52">
        <f t="shared" si="33"/>
        <v>4350</v>
      </c>
      <c r="W112" s="52">
        <f t="shared" si="33"/>
        <v>4140</v>
      </c>
      <c r="X112" s="52">
        <f t="shared" si="33"/>
        <v>4320</v>
      </c>
      <c r="Y112" s="52">
        <f t="shared" si="33"/>
        <v>4530</v>
      </c>
      <c r="Z112" s="52">
        <f t="shared" si="33"/>
        <v>4320</v>
      </c>
      <c r="AA112" s="52">
        <f t="shared" si="33"/>
        <v>4230</v>
      </c>
      <c r="AB112" s="52">
        <f t="shared" si="33"/>
        <v>4500</v>
      </c>
      <c r="AC112" s="52">
        <f t="shared" si="33"/>
        <v>4410</v>
      </c>
      <c r="AD112" s="52">
        <f t="shared" si="33"/>
        <v>4440</v>
      </c>
      <c r="AE112" s="52">
        <f t="shared" si="33"/>
        <v>4470</v>
      </c>
      <c r="AF112" s="52">
        <f t="shared" si="33"/>
        <v>4590</v>
      </c>
      <c r="AG112" s="52">
        <f t="shared" si="33"/>
        <v>0</v>
      </c>
      <c r="AH112" s="52">
        <f t="shared" si="31"/>
        <v>0</v>
      </c>
      <c r="AI112" s="52">
        <f t="shared" si="31"/>
        <v>0</v>
      </c>
      <c r="AJ112" s="52">
        <f t="shared" si="31"/>
        <v>0</v>
      </c>
      <c r="AK112" s="52">
        <f t="shared" si="31"/>
        <v>0</v>
      </c>
      <c r="AL112" s="52">
        <f t="shared" si="31"/>
        <v>0</v>
      </c>
      <c r="AM112" s="10">
        <f t="shared" si="34"/>
        <v>4680</v>
      </c>
      <c r="AN112" s="10">
        <f t="shared" si="36"/>
        <v>330</v>
      </c>
      <c r="AO112" s="3"/>
      <c r="AP112" s="3"/>
      <c r="AQ112" s="3"/>
      <c r="AR112" s="10">
        <f t="shared" si="35"/>
        <v>129780</v>
      </c>
      <c r="AS112" s="3"/>
      <c r="AT112" s="3"/>
    </row>
    <row r="113" spans="1:46">
      <c r="A113" s="9" t="s">
        <v>15</v>
      </c>
      <c r="B113" s="52">
        <f t="shared" si="31"/>
        <v>4350</v>
      </c>
      <c r="C113" s="52">
        <f t="shared" si="31"/>
        <v>4650</v>
      </c>
      <c r="D113" s="52">
        <f t="shared" si="33"/>
        <v>4740</v>
      </c>
      <c r="E113" s="52">
        <f t="shared" si="33"/>
        <v>4860</v>
      </c>
      <c r="F113" s="52">
        <f t="shared" si="33"/>
        <v>660</v>
      </c>
      <c r="G113" s="52">
        <f t="shared" si="33"/>
        <v>4410</v>
      </c>
      <c r="H113" s="52">
        <f t="shared" si="33"/>
        <v>4260</v>
      </c>
      <c r="I113" s="52">
        <f t="shared" si="33"/>
        <v>4500</v>
      </c>
      <c r="J113" s="52">
        <f t="shared" si="33"/>
        <v>4500</v>
      </c>
      <c r="K113" s="52">
        <f t="shared" si="33"/>
        <v>4470</v>
      </c>
      <c r="L113" s="52">
        <f t="shared" si="33"/>
        <v>4560</v>
      </c>
      <c r="M113" s="52">
        <f t="shared" si="33"/>
        <v>4530</v>
      </c>
      <c r="N113" s="52">
        <f t="shared" si="33"/>
        <v>4560</v>
      </c>
      <c r="O113" s="52">
        <f t="shared" si="33"/>
        <v>0</v>
      </c>
      <c r="P113" s="52">
        <f t="shared" si="33"/>
        <v>3330</v>
      </c>
      <c r="Q113" s="52">
        <f t="shared" si="33"/>
        <v>4620</v>
      </c>
      <c r="R113" s="52">
        <f t="shared" si="33"/>
        <v>4860</v>
      </c>
      <c r="S113" s="52">
        <f t="shared" si="33"/>
        <v>4440</v>
      </c>
      <c r="T113" s="52">
        <f t="shared" si="33"/>
        <v>4650</v>
      </c>
      <c r="U113" s="52">
        <f t="shared" si="33"/>
        <v>4740</v>
      </c>
      <c r="V113" s="52">
        <f t="shared" si="33"/>
        <v>3570</v>
      </c>
      <c r="W113" s="52">
        <f t="shared" si="33"/>
        <v>4110</v>
      </c>
      <c r="X113" s="52">
        <f t="shared" si="33"/>
        <v>4500</v>
      </c>
      <c r="Y113" s="52">
        <f t="shared" si="33"/>
        <v>4530</v>
      </c>
      <c r="Z113" s="52">
        <f t="shared" si="33"/>
        <v>4590</v>
      </c>
      <c r="AA113" s="52">
        <f t="shared" si="33"/>
        <v>4260</v>
      </c>
      <c r="AB113" s="52">
        <f t="shared" si="33"/>
        <v>4830</v>
      </c>
      <c r="AC113" s="52">
        <f t="shared" si="33"/>
        <v>4350</v>
      </c>
      <c r="AD113" s="52">
        <f t="shared" si="33"/>
        <v>4320</v>
      </c>
      <c r="AE113" s="52">
        <f t="shared" si="33"/>
        <v>4920</v>
      </c>
      <c r="AF113" s="52">
        <f t="shared" si="33"/>
        <v>4830</v>
      </c>
      <c r="AG113" s="52">
        <f t="shared" si="33"/>
        <v>0</v>
      </c>
      <c r="AH113" s="52">
        <f t="shared" si="31"/>
        <v>0</v>
      </c>
      <c r="AI113" s="52">
        <f t="shared" si="31"/>
        <v>0</v>
      </c>
      <c r="AJ113" s="52">
        <f t="shared" si="31"/>
        <v>0</v>
      </c>
      <c r="AK113" s="52">
        <f t="shared" si="31"/>
        <v>0</v>
      </c>
      <c r="AL113" s="52">
        <f t="shared" si="31"/>
        <v>0</v>
      </c>
      <c r="AM113" s="10">
        <f t="shared" si="34"/>
        <v>4920</v>
      </c>
      <c r="AN113" s="10">
        <f t="shared" si="36"/>
        <v>0</v>
      </c>
      <c r="AO113" s="3"/>
      <c r="AP113" s="3"/>
      <c r="AQ113" s="3"/>
      <c r="AR113" s="10">
        <f t="shared" si="35"/>
        <v>130500</v>
      </c>
      <c r="AS113" s="3"/>
      <c r="AT113" s="3"/>
    </row>
    <row r="114" spans="1:46">
      <c r="A114" s="12" t="s">
        <v>16</v>
      </c>
      <c r="B114" s="52">
        <f t="shared" si="31"/>
        <v>4530</v>
      </c>
      <c r="C114" s="52">
        <f t="shared" si="31"/>
        <v>5670</v>
      </c>
      <c r="D114" s="52">
        <f t="shared" si="33"/>
        <v>5550</v>
      </c>
      <c r="E114" s="52">
        <f t="shared" si="33"/>
        <v>4860</v>
      </c>
      <c r="F114" s="52">
        <f t="shared" si="33"/>
        <v>630</v>
      </c>
      <c r="G114" s="52">
        <f t="shared" si="33"/>
        <v>5730</v>
      </c>
      <c r="H114" s="52">
        <f t="shared" si="33"/>
        <v>4860</v>
      </c>
      <c r="I114" s="52">
        <f t="shared" si="33"/>
        <v>5460</v>
      </c>
      <c r="J114" s="52">
        <f t="shared" si="33"/>
        <v>5460</v>
      </c>
      <c r="K114" s="52">
        <f t="shared" si="33"/>
        <v>5550</v>
      </c>
      <c r="L114" s="52">
        <f t="shared" si="33"/>
        <v>5640</v>
      </c>
      <c r="M114" s="52">
        <f t="shared" si="33"/>
        <v>5460</v>
      </c>
      <c r="N114" s="52">
        <f t="shared" si="33"/>
        <v>5280</v>
      </c>
      <c r="O114" s="52">
        <f t="shared" si="33"/>
        <v>4860</v>
      </c>
      <c r="P114" s="52">
        <f t="shared" si="33"/>
        <v>3240</v>
      </c>
      <c r="Q114" s="52">
        <f t="shared" si="33"/>
        <v>5400</v>
      </c>
      <c r="R114" s="52">
        <f t="shared" si="33"/>
        <v>4260</v>
      </c>
      <c r="S114" s="52">
        <f t="shared" si="33"/>
        <v>5220</v>
      </c>
      <c r="T114" s="52">
        <f t="shared" si="33"/>
        <v>4680</v>
      </c>
      <c r="U114" s="52">
        <f t="shared" si="33"/>
        <v>5520</v>
      </c>
      <c r="V114" s="52">
        <f t="shared" si="33"/>
        <v>3300</v>
      </c>
      <c r="W114" s="52">
        <f t="shared" si="33"/>
        <v>4380</v>
      </c>
      <c r="X114" s="52">
        <f t="shared" si="33"/>
        <v>5340</v>
      </c>
      <c r="Y114" s="52">
        <f t="shared" si="33"/>
        <v>5370</v>
      </c>
      <c r="Z114" s="52">
        <f t="shared" si="33"/>
        <v>5400</v>
      </c>
      <c r="AA114" s="52">
        <f t="shared" si="33"/>
        <v>5310</v>
      </c>
      <c r="AB114" s="52">
        <f t="shared" si="33"/>
        <v>5550</v>
      </c>
      <c r="AC114" s="52">
        <f t="shared" si="33"/>
        <v>4740</v>
      </c>
      <c r="AD114" s="52">
        <f t="shared" si="33"/>
        <v>4500</v>
      </c>
      <c r="AE114" s="52">
        <f t="shared" si="33"/>
        <v>5670</v>
      </c>
      <c r="AF114" s="52">
        <f t="shared" si="33"/>
        <v>5790</v>
      </c>
      <c r="AG114" s="52">
        <f t="shared" si="33"/>
        <v>0</v>
      </c>
      <c r="AH114" s="52">
        <f t="shared" si="31"/>
        <v>0</v>
      </c>
      <c r="AI114" s="52">
        <f t="shared" si="31"/>
        <v>0</v>
      </c>
      <c r="AJ114" s="52">
        <f t="shared" si="31"/>
        <v>0</v>
      </c>
      <c r="AK114" s="52">
        <f t="shared" si="31"/>
        <v>0</v>
      </c>
      <c r="AL114" s="52">
        <f t="shared" si="31"/>
        <v>0</v>
      </c>
      <c r="AM114" s="10">
        <f t="shared" si="34"/>
        <v>5790</v>
      </c>
      <c r="AN114" s="10">
        <f t="shared" si="36"/>
        <v>630</v>
      </c>
      <c r="AO114" s="3"/>
      <c r="AP114" s="3"/>
      <c r="AQ114" s="3"/>
      <c r="AR114" s="10">
        <f t="shared" si="35"/>
        <v>153210</v>
      </c>
      <c r="AS114" s="3"/>
      <c r="AT114" s="3"/>
    </row>
    <row r="115" spans="1:46">
      <c r="A115" s="12" t="s">
        <v>17</v>
      </c>
      <c r="B115" s="52">
        <f t="shared" si="31"/>
        <v>4980</v>
      </c>
      <c r="C115" s="52">
        <f t="shared" si="31"/>
        <v>6870</v>
      </c>
      <c r="D115" s="52">
        <f t="shared" si="33"/>
        <v>6510</v>
      </c>
      <c r="E115" s="52">
        <f t="shared" si="33"/>
        <v>5700</v>
      </c>
      <c r="F115" s="52">
        <f t="shared" si="33"/>
        <v>4680</v>
      </c>
      <c r="G115" s="52">
        <f t="shared" si="33"/>
        <v>5700</v>
      </c>
      <c r="H115" s="52">
        <f t="shared" si="33"/>
        <v>5520</v>
      </c>
      <c r="I115" s="52">
        <f t="shared" si="33"/>
        <v>6540</v>
      </c>
      <c r="J115" s="52">
        <f t="shared" si="33"/>
        <v>6540</v>
      </c>
      <c r="K115" s="52">
        <f t="shared" si="33"/>
        <v>6510</v>
      </c>
      <c r="L115" s="52">
        <f t="shared" si="33"/>
        <v>6300</v>
      </c>
      <c r="M115" s="52">
        <f t="shared" si="33"/>
        <v>6600</v>
      </c>
      <c r="N115" s="52">
        <f t="shared" si="33"/>
        <v>6780</v>
      </c>
      <c r="O115" s="52">
        <f t="shared" si="33"/>
        <v>5310</v>
      </c>
      <c r="P115" s="52">
        <f t="shared" si="33"/>
        <v>2850</v>
      </c>
      <c r="Q115" s="52">
        <f t="shared" si="33"/>
        <v>4080</v>
      </c>
      <c r="R115" s="52">
        <f t="shared" si="33"/>
        <v>5910</v>
      </c>
      <c r="S115" s="52">
        <f t="shared" si="33"/>
        <v>6600</v>
      </c>
      <c r="T115" s="52">
        <f t="shared" si="33"/>
        <v>6630</v>
      </c>
      <c r="U115" s="52">
        <f t="shared" si="33"/>
        <v>6660</v>
      </c>
      <c r="V115" s="52">
        <f t="shared" si="33"/>
        <v>3720</v>
      </c>
      <c r="W115" s="52">
        <f t="shared" si="33"/>
        <v>4740</v>
      </c>
      <c r="X115" s="52">
        <f t="shared" si="33"/>
        <v>6780</v>
      </c>
      <c r="Y115" s="52">
        <f t="shared" si="33"/>
        <v>6870</v>
      </c>
      <c r="Z115" s="52">
        <f t="shared" si="33"/>
        <v>6015</v>
      </c>
      <c r="AA115" s="52">
        <f t="shared" si="33"/>
        <v>6900</v>
      </c>
      <c r="AB115" s="52">
        <f t="shared" si="33"/>
        <v>6630</v>
      </c>
      <c r="AC115" s="52">
        <f t="shared" si="33"/>
        <v>5310</v>
      </c>
      <c r="AD115" s="52">
        <f t="shared" si="33"/>
        <v>4920</v>
      </c>
      <c r="AE115" s="52">
        <f t="shared" si="33"/>
        <v>6450</v>
      </c>
      <c r="AF115" s="52">
        <f t="shared" si="33"/>
        <v>7050</v>
      </c>
      <c r="AG115" s="52">
        <f t="shared" si="33"/>
        <v>0</v>
      </c>
      <c r="AH115" s="52">
        <f t="shared" si="31"/>
        <v>0</v>
      </c>
      <c r="AI115" s="52">
        <f t="shared" si="31"/>
        <v>0</v>
      </c>
      <c r="AJ115" s="52">
        <f t="shared" si="31"/>
        <v>0</v>
      </c>
      <c r="AK115" s="52">
        <f t="shared" si="31"/>
        <v>0</v>
      </c>
      <c r="AL115" s="52">
        <f t="shared" si="31"/>
        <v>0</v>
      </c>
      <c r="AM115" s="10">
        <f t="shared" si="34"/>
        <v>7050</v>
      </c>
      <c r="AN115" s="10">
        <f t="shared" si="36"/>
        <v>2850</v>
      </c>
      <c r="AO115" s="3"/>
      <c r="AP115" s="3"/>
      <c r="AQ115" s="3"/>
      <c r="AR115" s="10">
        <f t="shared" si="35"/>
        <v>182655</v>
      </c>
      <c r="AS115" s="3"/>
      <c r="AT115" s="3"/>
    </row>
    <row r="116" spans="1:46">
      <c r="A116" s="13">
        <v>0.41666666666666669</v>
      </c>
      <c r="B116" s="52">
        <f t="shared" si="31"/>
        <v>5100</v>
      </c>
      <c r="C116" s="52">
        <f t="shared" si="31"/>
        <v>7110</v>
      </c>
      <c r="D116" s="52">
        <f t="shared" si="33"/>
        <v>6990</v>
      </c>
      <c r="E116" s="52">
        <f t="shared" si="33"/>
        <v>5910</v>
      </c>
      <c r="F116" s="52">
        <f t="shared" si="33"/>
        <v>5670</v>
      </c>
      <c r="G116" s="52">
        <f t="shared" si="33"/>
        <v>6060</v>
      </c>
      <c r="H116" s="52">
        <f t="shared" si="33"/>
        <v>5520</v>
      </c>
      <c r="I116" s="52">
        <f t="shared" si="33"/>
        <v>6960</v>
      </c>
      <c r="J116" s="52">
        <f t="shared" si="33"/>
        <v>6960</v>
      </c>
      <c r="K116" s="52">
        <f t="shared" si="33"/>
        <v>7020</v>
      </c>
      <c r="L116" s="52">
        <f t="shared" si="33"/>
        <v>6480</v>
      </c>
      <c r="M116" s="52">
        <f t="shared" si="33"/>
        <v>6930</v>
      </c>
      <c r="N116" s="52">
        <f t="shared" si="33"/>
        <v>6780</v>
      </c>
      <c r="O116" s="52">
        <f t="shared" si="33"/>
        <v>5370</v>
      </c>
      <c r="P116" s="52">
        <f t="shared" si="33"/>
        <v>3030</v>
      </c>
      <c r="Q116" s="52">
        <f t="shared" si="33"/>
        <v>1710</v>
      </c>
      <c r="R116" s="52">
        <f t="shared" si="33"/>
        <v>6660</v>
      </c>
      <c r="S116" s="52">
        <f t="shared" ref="S116:AG116" si="37">$G$38*S16-S146</f>
        <v>6750</v>
      </c>
      <c r="T116" s="52">
        <f t="shared" si="37"/>
        <v>6930</v>
      </c>
      <c r="U116" s="52">
        <f t="shared" si="37"/>
        <v>6870</v>
      </c>
      <c r="V116" s="52">
        <f t="shared" si="37"/>
        <v>4080</v>
      </c>
      <c r="W116" s="52">
        <f t="shared" si="37"/>
        <v>4920</v>
      </c>
      <c r="X116" s="52">
        <f t="shared" si="37"/>
        <v>6660</v>
      </c>
      <c r="Y116" s="52">
        <f t="shared" si="37"/>
        <v>6810</v>
      </c>
      <c r="Z116" s="52">
        <f t="shared" si="37"/>
        <v>6330</v>
      </c>
      <c r="AA116" s="52">
        <f t="shared" si="37"/>
        <v>6720</v>
      </c>
      <c r="AB116" s="52">
        <f t="shared" si="37"/>
        <v>6540</v>
      </c>
      <c r="AC116" s="52">
        <f t="shared" si="37"/>
        <v>5400</v>
      </c>
      <c r="AD116" s="52">
        <f t="shared" si="37"/>
        <v>5100</v>
      </c>
      <c r="AE116" s="52">
        <f t="shared" si="37"/>
        <v>6960</v>
      </c>
      <c r="AF116" s="52">
        <f t="shared" si="37"/>
        <v>7200</v>
      </c>
      <c r="AG116" s="52">
        <f t="shared" si="37"/>
        <v>0</v>
      </c>
      <c r="AH116" s="52">
        <f t="shared" si="31"/>
        <v>0</v>
      </c>
      <c r="AI116" s="52">
        <f t="shared" si="31"/>
        <v>0</v>
      </c>
      <c r="AJ116" s="52">
        <f t="shared" si="31"/>
        <v>0</v>
      </c>
      <c r="AK116" s="52">
        <f t="shared" si="31"/>
        <v>0</v>
      </c>
      <c r="AL116" s="52">
        <f t="shared" si="31"/>
        <v>0</v>
      </c>
      <c r="AM116" s="10">
        <f t="shared" si="34"/>
        <v>7200</v>
      </c>
      <c r="AN116" s="10">
        <f t="shared" si="36"/>
        <v>1710</v>
      </c>
      <c r="AO116" s="3"/>
      <c r="AP116" s="3"/>
      <c r="AQ116" s="3"/>
      <c r="AR116" s="10">
        <f t="shared" si="35"/>
        <v>187530</v>
      </c>
      <c r="AS116" s="3"/>
      <c r="AT116" s="3"/>
    </row>
    <row r="117" spans="1:46">
      <c r="A117" s="13" t="s">
        <v>18</v>
      </c>
      <c r="B117" s="52">
        <f t="shared" si="31"/>
        <v>5220</v>
      </c>
      <c r="C117" s="52">
        <f t="shared" si="31"/>
        <v>7200</v>
      </c>
      <c r="D117" s="52">
        <f t="shared" ref="D117:AG125" si="38">$G$38*D17-D147</f>
        <v>6540</v>
      </c>
      <c r="E117" s="52">
        <f t="shared" si="38"/>
        <v>5940</v>
      </c>
      <c r="F117" s="52">
        <f t="shared" si="38"/>
        <v>6060</v>
      </c>
      <c r="G117" s="52">
        <f t="shared" si="38"/>
        <v>0</v>
      </c>
      <c r="H117" s="52">
        <f t="shared" si="38"/>
        <v>5550</v>
      </c>
      <c r="I117" s="52">
        <f t="shared" si="38"/>
        <v>6960</v>
      </c>
      <c r="J117" s="52">
        <f t="shared" si="38"/>
        <v>6960</v>
      </c>
      <c r="K117" s="52">
        <f t="shared" si="38"/>
        <v>6690</v>
      </c>
      <c r="L117" s="52">
        <f t="shared" si="38"/>
        <v>6630</v>
      </c>
      <c r="M117" s="52">
        <f t="shared" si="38"/>
        <v>7020</v>
      </c>
      <c r="N117" s="52">
        <f t="shared" si="38"/>
        <v>6900</v>
      </c>
      <c r="O117" s="52">
        <f t="shared" si="38"/>
        <v>5640</v>
      </c>
      <c r="P117" s="52">
        <f t="shared" si="38"/>
        <v>2700</v>
      </c>
      <c r="Q117" s="52">
        <f t="shared" si="38"/>
        <v>1800</v>
      </c>
      <c r="R117" s="52">
        <f t="shared" si="38"/>
        <v>7440</v>
      </c>
      <c r="S117" s="52">
        <f t="shared" si="38"/>
        <v>6960</v>
      </c>
      <c r="T117" s="52">
        <f t="shared" si="38"/>
        <v>6930</v>
      </c>
      <c r="U117" s="52">
        <f t="shared" si="38"/>
        <v>7110</v>
      </c>
      <c r="V117" s="52">
        <f t="shared" si="38"/>
        <v>4320</v>
      </c>
      <c r="W117" s="52">
        <f t="shared" si="38"/>
        <v>4980</v>
      </c>
      <c r="X117" s="52">
        <f t="shared" si="38"/>
        <v>7170</v>
      </c>
      <c r="Y117" s="52">
        <f t="shared" si="38"/>
        <v>5535</v>
      </c>
      <c r="Z117" s="52">
        <f t="shared" si="38"/>
        <v>6330</v>
      </c>
      <c r="AA117" s="52">
        <f t="shared" si="38"/>
        <v>6900</v>
      </c>
      <c r="AB117" s="52">
        <f t="shared" si="38"/>
        <v>6630</v>
      </c>
      <c r="AC117" s="52">
        <f t="shared" si="38"/>
        <v>5760</v>
      </c>
      <c r="AD117" s="52">
        <f t="shared" si="38"/>
        <v>5190</v>
      </c>
      <c r="AE117" s="52">
        <f t="shared" si="38"/>
        <v>7050</v>
      </c>
      <c r="AF117" s="52">
        <f t="shared" si="38"/>
        <v>7200</v>
      </c>
      <c r="AG117" s="52">
        <f t="shared" si="38"/>
        <v>0</v>
      </c>
      <c r="AH117" s="52">
        <f t="shared" si="31"/>
        <v>0</v>
      </c>
      <c r="AI117" s="52">
        <f t="shared" si="31"/>
        <v>0</v>
      </c>
      <c r="AJ117" s="52">
        <f t="shared" si="31"/>
        <v>0</v>
      </c>
      <c r="AK117" s="52">
        <f t="shared" si="31"/>
        <v>0</v>
      </c>
      <c r="AL117" s="52">
        <f t="shared" si="31"/>
        <v>0</v>
      </c>
      <c r="AM117" s="10">
        <f t="shared" si="34"/>
        <v>7440</v>
      </c>
      <c r="AN117" s="10">
        <f t="shared" si="36"/>
        <v>0</v>
      </c>
      <c r="AO117" s="3"/>
      <c r="AP117" s="3"/>
      <c r="AQ117" s="3"/>
      <c r="AR117" s="10">
        <f t="shared" si="35"/>
        <v>183315</v>
      </c>
      <c r="AS117" s="3"/>
      <c r="AT117" s="3"/>
    </row>
    <row r="118" spans="1:46">
      <c r="A118" s="13">
        <v>0.5</v>
      </c>
      <c r="B118" s="52">
        <f t="shared" si="31"/>
        <v>5700</v>
      </c>
      <c r="C118" s="52">
        <f t="shared" si="31"/>
        <v>7320</v>
      </c>
      <c r="D118" s="52">
        <f t="shared" si="38"/>
        <v>5580</v>
      </c>
      <c r="E118" s="52">
        <f t="shared" si="38"/>
        <v>6150</v>
      </c>
      <c r="F118" s="52">
        <f t="shared" si="38"/>
        <v>5850</v>
      </c>
      <c r="G118" s="52">
        <f t="shared" si="38"/>
        <v>840</v>
      </c>
      <c r="H118" s="52">
        <f t="shared" si="38"/>
        <v>5730</v>
      </c>
      <c r="I118" s="52">
        <f t="shared" si="38"/>
        <v>6960</v>
      </c>
      <c r="J118" s="52">
        <f t="shared" si="38"/>
        <v>6960</v>
      </c>
      <c r="K118" s="52">
        <f t="shared" si="38"/>
        <v>6690</v>
      </c>
      <c r="L118" s="52">
        <f t="shared" si="38"/>
        <v>6720</v>
      </c>
      <c r="M118" s="52">
        <f t="shared" si="38"/>
        <v>3810</v>
      </c>
      <c r="N118" s="52">
        <f t="shared" si="38"/>
        <v>6810</v>
      </c>
      <c r="O118" s="52">
        <f t="shared" si="38"/>
        <v>5910</v>
      </c>
      <c r="P118" s="52">
        <f t="shared" si="38"/>
        <v>2880</v>
      </c>
      <c r="Q118" s="52">
        <f t="shared" si="38"/>
        <v>2940</v>
      </c>
      <c r="R118" s="52">
        <f t="shared" si="38"/>
        <v>6750</v>
      </c>
      <c r="S118" s="52">
        <f t="shared" si="38"/>
        <v>6930</v>
      </c>
      <c r="T118" s="52">
        <f t="shared" si="38"/>
        <v>7020</v>
      </c>
      <c r="U118" s="52">
        <f t="shared" si="38"/>
        <v>7110</v>
      </c>
      <c r="V118" s="52">
        <f t="shared" si="38"/>
        <v>4860</v>
      </c>
      <c r="W118" s="52">
        <f t="shared" si="38"/>
        <v>5190</v>
      </c>
      <c r="X118" s="52">
        <f t="shared" si="38"/>
        <v>6990</v>
      </c>
      <c r="Y118" s="52">
        <f t="shared" si="38"/>
        <v>5880</v>
      </c>
      <c r="Z118" s="52">
        <f t="shared" si="38"/>
        <v>6390</v>
      </c>
      <c r="AA118" s="52">
        <f t="shared" si="38"/>
        <v>6990</v>
      </c>
      <c r="AB118" s="52">
        <f t="shared" si="38"/>
        <v>6810</v>
      </c>
      <c r="AC118" s="52">
        <f t="shared" si="38"/>
        <v>5730</v>
      </c>
      <c r="AD118" s="52">
        <f t="shared" si="38"/>
        <v>5370</v>
      </c>
      <c r="AE118" s="52">
        <f t="shared" si="38"/>
        <v>7200</v>
      </c>
      <c r="AF118" s="52">
        <f t="shared" si="38"/>
        <v>7110</v>
      </c>
      <c r="AG118" s="52">
        <f t="shared" si="38"/>
        <v>0</v>
      </c>
      <c r="AH118" s="52">
        <f t="shared" si="31"/>
        <v>0</v>
      </c>
      <c r="AI118" s="52">
        <f t="shared" si="31"/>
        <v>0</v>
      </c>
      <c r="AJ118" s="52">
        <f t="shared" si="31"/>
        <v>0</v>
      </c>
      <c r="AK118" s="52">
        <f t="shared" si="31"/>
        <v>0</v>
      </c>
      <c r="AL118" s="52">
        <f t="shared" si="31"/>
        <v>0</v>
      </c>
      <c r="AM118" s="10">
        <f t="shared" si="34"/>
        <v>7320</v>
      </c>
      <c r="AN118" s="10">
        <f t="shared" si="36"/>
        <v>840</v>
      </c>
      <c r="AO118" s="3"/>
      <c r="AP118" s="3"/>
      <c r="AQ118" s="3"/>
      <c r="AR118" s="10">
        <f t="shared" si="35"/>
        <v>183180</v>
      </c>
      <c r="AS118" s="3"/>
      <c r="AT118" s="3"/>
    </row>
    <row r="119" spans="1:46">
      <c r="A119" s="13" t="s">
        <v>19</v>
      </c>
      <c r="B119" s="52">
        <f t="shared" si="31"/>
        <v>5460</v>
      </c>
      <c r="C119" s="52">
        <f t="shared" si="31"/>
        <v>7110</v>
      </c>
      <c r="D119" s="52">
        <f t="shared" si="38"/>
        <v>5820</v>
      </c>
      <c r="E119" s="52">
        <f t="shared" si="38"/>
        <v>6810</v>
      </c>
      <c r="F119" s="52">
        <f t="shared" si="38"/>
        <v>5820</v>
      </c>
      <c r="G119" s="52">
        <f t="shared" si="38"/>
        <v>4170</v>
      </c>
      <c r="H119" s="52">
        <f t="shared" si="38"/>
        <v>6240</v>
      </c>
      <c r="I119" s="52">
        <f t="shared" si="38"/>
        <v>6660</v>
      </c>
      <c r="J119" s="52">
        <f t="shared" si="38"/>
        <v>6660</v>
      </c>
      <c r="K119" s="52">
        <f t="shared" si="38"/>
        <v>6540</v>
      </c>
      <c r="L119" s="52">
        <f t="shared" si="38"/>
        <v>6690</v>
      </c>
      <c r="M119" s="52">
        <f t="shared" si="38"/>
        <v>4110</v>
      </c>
      <c r="N119" s="52">
        <f t="shared" si="38"/>
        <v>6420</v>
      </c>
      <c r="O119" s="52">
        <f t="shared" si="38"/>
        <v>5490</v>
      </c>
      <c r="P119" s="52">
        <f t="shared" si="38"/>
        <v>3360</v>
      </c>
      <c r="Q119" s="52">
        <f t="shared" si="38"/>
        <v>3000</v>
      </c>
      <c r="R119" s="52">
        <f t="shared" si="38"/>
        <v>5970</v>
      </c>
      <c r="S119" s="52">
        <f t="shared" si="38"/>
        <v>6840</v>
      </c>
      <c r="T119" s="52">
        <f t="shared" si="38"/>
        <v>6900</v>
      </c>
      <c r="U119" s="52">
        <f t="shared" si="38"/>
        <v>6960</v>
      </c>
      <c r="V119" s="52">
        <f t="shared" si="38"/>
        <v>5220</v>
      </c>
      <c r="W119" s="52">
        <f t="shared" si="38"/>
        <v>5370</v>
      </c>
      <c r="X119" s="52">
        <f t="shared" si="38"/>
        <v>6900</v>
      </c>
      <c r="Y119" s="52">
        <f t="shared" si="38"/>
        <v>5895</v>
      </c>
      <c r="Z119" s="52">
        <f t="shared" si="38"/>
        <v>6420</v>
      </c>
      <c r="AA119" s="52">
        <f t="shared" si="38"/>
        <v>6750</v>
      </c>
      <c r="AB119" s="52">
        <f t="shared" si="38"/>
        <v>6750</v>
      </c>
      <c r="AC119" s="52">
        <f t="shared" si="38"/>
        <v>5670</v>
      </c>
      <c r="AD119" s="52">
        <f t="shared" si="38"/>
        <v>5790</v>
      </c>
      <c r="AE119" s="52">
        <f t="shared" si="38"/>
        <v>6930</v>
      </c>
      <c r="AF119" s="52">
        <f t="shared" si="38"/>
        <v>6690</v>
      </c>
      <c r="AG119" s="52">
        <f t="shared" si="38"/>
        <v>0</v>
      </c>
      <c r="AH119" s="52">
        <f t="shared" si="31"/>
        <v>0</v>
      </c>
      <c r="AI119" s="52">
        <f t="shared" si="31"/>
        <v>0</v>
      </c>
      <c r="AJ119" s="52">
        <f t="shared" si="31"/>
        <v>0</v>
      </c>
      <c r="AK119" s="52">
        <f t="shared" si="31"/>
        <v>0</v>
      </c>
      <c r="AL119" s="52">
        <f t="shared" si="31"/>
        <v>0</v>
      </c>
      <c r="AM119" s="10">
        <f t="shared" si="34"/>
        <v>7110</v>
      </c>
      <c r="AN119" s="10">
        <f t="shared" si="36"/>
        <v>3000</v>
      </c>
      <c r="AO119" s="3"/>
      <c r="AP119" s="3"/>
      <c r="AQ119" s="3"/>
      <c r="AR119" s="10">
        <f t="shared" si="35"/>
        <v>185415</v>
      </c>
      <c r="AS119" s="3"/>
      <c r="AT119" s="3"/>
    </row>
    <row r="120" spans="1:46">
      <c r="A120" s="13">
        <v>0.58333333333333337</v>
      </c>
      <c r="B120" s="52">
        <f t="shared" si="31"/>
        <v>5370</v>
      </c>
      <c r="C120" s="52">
        <f t="shared" si="31"/>
        <v>7110</v>
      </c>
      <c r="D120" s="52">
        <f t="shared" si="38"/>
        <v>5160</v>
      </c>
      <c r="E120" s="52">
        <f t="shared" si="38"/>
        <v>6660</v>
      </c>
      <c r="F120" s="52">
        <f t="shared" si="38"/>
        <v>5910</v>
      </c>
      <c r="G120" s="52">
        <f t="shared" si="38"/>
        <v>4920</v>
      </c>
      <c r="H120" s="52">
        <f t="shared" si="38"/>
        <v>5550</v>
      </c>
      <c r="I120" s="52">
        <f t="shared" si="38"/>
        <v>6810</v>
      </c>
      <c r="J120" s="52">
        <f t="shared" si="38"/>
        <v>6810</v>
      </c>
      <c r="K120" s="52">
        <f t="shared" si="38"/>
        <v>6480</v>
      </c>
      <c r="L120" s="52">
        <f t="shared" si="38"/>
        <v>6240</v>
      </c>
      <c r="M120" s="52">
        <f t="shared" si="38"/>
        <v>4110</v>
      </c>
      <c r="N120" s="52">
        <f t="shared" si="38"/>
        <v>6450</v>
      </c>
      <c r="O120" s="52">
        <f t="shared" si="38"/>
        <v>5310</v>
      </c>
      <c r="P120" s="52">
        <f t="shared" si="38"/>
        <v>3330</v>
      </c>
      <c r="Q120" s="52">
        <f t="shared" si="38"/>
        <v>3660</v>
      </c>
      <c r="R120" s="52">
        <f t="shared" si="38"/>
        <v>6450</v>
      </c>
      <c r="S120" s="52">
        <f t="shared" si="38"/>
        <v>6660</v>
      </c>
      <c r="T120" s="52">
        <f t="shared" si="38"/>
        <v>6780</v>
      </c>
      <c r="U120" s="52">
        <f t="shared" si="38"/>
        <v>6870</v>
      </c>
      <c r="V120" s="52">
        <f t="shared" si="38"/>
        <v>5280</v>
      </c>
      <c r="W120" s="52">
        <f t="shared" si="38"/>
        <v>5190</v>
      </c>
      <c r="X120" s="52">
        <f t="shared" si="38"/>
        <v>6720</v>
      </c>
      <c r="Y120" s="52">
        <f t="shared" si="38"/>
        <v>4800</v>
      </c>
      <c r="Z120" s="52">
        <f t="shared" si="38"/>
        <v>6510</v>
      </c>
      <c r="AA120" s="52">
        <f t="shared" si="38"/>
        <v>6630</v>
      </c>
      <c r="AB120" s="52">
        <f t="shared" si="38"/>
        <v>6750</v>
      </c>
      <c r="AC120" s="52">
        <f t="shared" si="38"/>
        <v>5610</v>
      </c>
      <c r="AD120" s="52">
        <f t="shared" si="38"/>
        <v>5430</v>
      </c>
      <c r="AE120" s="52">
        <f t="shared" si="38"/>
        <v>6930</v>
      </c>
      <c r="AF120" s="52">
        <f t="shared" si="38"/>
        <v>6930</v>
      </c>
      <c r="AG120" s="52">
        <f t="shared" si="38"/>
        <v>0</v>
      </c>
      <c r="AH120" s="52">
        <f t="shared" si="31"/>
        <v>0</v>
      </c>
      <c r="AI120" s="52">
        <f t="shared" si="31"/>
        <v>0</v>
      </c>
      <c r="AJ120" s="52">
        <f t="shared" si="31"/>
        <v>0</v>
      </c>
      <c r="AK120" s="52">
        <f t="shared" si="31"/>
        <v>0</v>
      </c>
      <c r="AL120" s="52">
        <f t="shared" si="31"/>
        <v>0</v>
      </c>
      <c r="AM120" s="10">
        <f t="shared" si="34"/>
        <v>7110</v>
      </c>
      <c r="AN120" s="10">
        <f t="shared" si="36"/>
        <v>3330</v>
      </c>
      <c r="AO120" s="3"/>
      <c r="AP120" s="3"/>
      <c r="AQ120" s="3"/>
      <c r="AR120" s="10">
        <f t="shared" si="35"/>
        <v>183420</v>
      </c>
      <c r="AS120" s="3"/>
      <c r="AT120" s="3"/>
    </row>
    <row r="121" spans="1:46">
      <c r="A121" s="13" t="s">
        <v>20</v>
      </c>
      <c r="B121" s="52">
        <f t="shared" si="31"/>
        <v>5220</v>
      </c>
      <c r="C121" s="52">
        <f t="shared" si="31"/>
        <v>7230</v>
      </c>
      <c r="D121" s="52">
        <f t="shared" si="38"/>
        <v>6810</v>
      </c>
      <c r="E121" s="52">
        <f t="shared" si="38"/>
        <v>6810</v>
      </c>
      <c r="F121" s="52">
        <f t="shared" si="38"/>
        <v>6240</v>
      </c>
      <c r="G121" s="52">
        <f t="shared" si="38"/>
        <v>5880</v>
      </c>
      <c r="H121" s="52">
        <f t="shared" si="38"/>
        <v>5490</v>
      </c>
      <c r="I121" s="52">
        <f t="shared" si="38"/>
        <v>6780</v>
      </c>
      <c r="J121" s="52">
        <f t="shared" si="38"/>
        <v>6780</v>
      </c>
      <c r="K121" s="52">
        <f t="shared" si="38"/>
        <v>6750</v>
      </c>
      <c r="L121" s="52">
        <f t="shared" si="38"/>
        <v>6510</v>
      </c>
      <c r="M121" s="52">
        <f t="shared" si="38"/>
        <v>4710</v>
      </c>
      <c r="N121" s="52">
        <f t="shared" si="38"/>
        <v>6450</v>
      </c>
      <c r="O121" s="52">
        <f t="shared" si="38"/>
        <v>5370</v>
      </c>
      <c r="P121" s="52">
        <f t="shared" si="38"/>
        <v>3900</v>
      </c>
      <c r="Q121" s="52">
        <f t="shared" si="38"/>
        <v>4680</v>
      </c>
      <c r="R121" s="52">
        <f t="shared" si="38"/>
        <v>6540</v>
      </c>
      <c r="S121" s="52">
        <f t="shared" si="38"/>
        <v>6780</v>
      </c>
      <c r="T121" s="52">
        <f t="shared" si="38"/>
        <v>6870</v>
      </c>
      <c r="U121" s="52">
        <f t="shared" si="38"/>
        <v>7020</v>
      </c>
      <c r="V121" s="52">
        <f t="shared" si="38"/>
        <v>5280</v>
      </c>
      <c r="W121" s="52">
        <f t="shared" si="38"/>
        <v>5130</v>
      </c>
      <c r="X121" s="52">
        <f t="shared" si="38"/>
        <v>6900</v>
      </c>
      <c r="Y121" s="52">
        <f t="shared" si="38"/>
        <v>5910</v>
      </c>
      <c r="Z121" s="52">
        <f t="shared" si="38"/>
        <v>6720</v>
      </c>
      <c r="AA121" s="52">
        <f t="shared" si="38"/>
        <v>6720</v>
      </c>
      <c r="AB121" s="52">
        <f t="shared" si="38"/>
        <v>6720</v>
      </c>
      <c r="AC121" s="52">
        <f t="shared" si="38"/>
        <v>5460</v>
      </c>
      <c r="AD121" s="52">
        <f t="shared" si="38"/>
        <v>5280</v>
      </c>
      <c r="AE121" s="52">
        <f t="shared" si="38"/>
        <v>7110</v>
      </c>
      <c r="AF121" s="52">
        <f t="shared" si="38"/>
        <v>7050</v>
      </c>
      <c r="AG121" s="52">
        <f t="shared" si="38"/>
        <v>0</v>
      </c>
      <c r="AH121" s="52">
        <f t="shared" si="31"/>
        <v>0</v>
      </c>
      <c r="AI121" s="52">
        <f t="shared" si="31"/>
        <v>0</v>
      </c>
      <c r="AJ121" s="52">
        <f t="shared" si="31"/>
        <v>0</v>
      </c>
      <c r="AK121" s="52">
        <f t="shared" si="31"/>
        <v>0</v>
      </c>
      <c r="AL121" s="52">
        <f t="shared" si="31"/>
        <v>0</v>
      </c>
      <c r="AM121" s="10">
        <f t="shared" si="34"/>
        <v>7230</v>
      </c>
      <c r="AN121" s="10">
        <f t="shared" si="36"/>
        <v>3900</v>
      </c>
      <c r="AO121" s="3"/>
      <c r="AP121" s="3"/>
      <c r="AQ121" s="3"/>
      <c r="AR121" s="10">
        <f t="shared" si="35"/>
        <v>191100</v>
      </c>
      <c r="AS121" s="3"/>
      <c r="AT121" s="3"/>
    </row>
    <row r="122" spans="1:46">
      <c r="A122" s="12" t="s">
        <v>21</v>
      </c>
      <c r="B122" s="52">
        <f t="shared" si="31"/>
        <v>5100</v>
      </c>
      <c r="C122" s="52">
        <f t="shared" si="31"/>
        <v>7020</v>
      </c>
      <c r="D122" s="52">
        <f t="shared" si="38"/>
        <v>6480</v>
      </c>
      <c r="E122" s="52">
        <f t="shared" si="38"/>
        <v>6750</v>
      </c>
      <c r="F122" s="52">
        <f t="shared" si="38"/>
        <v>6210</v>
      </c>
      <c r="G122" s="52">
        <f t="shared" si="38"/>
        <v>6570</v>
      </c>
      <c r="H122" s="52">
        <f t="shared" si="38"/>
        <v>5250</v>
      </c>
      <c r="I122" s="52">
        <f t="shared" si="38"/>
        <v>6630</v>
      </c>
      <c r="J122" s="52">
        <f t="shared" si="38"/>
        <v>6630</v>
      </c>
      <c r="K122" s="52">
        <f t="shared" si="38"/>
        <v>6480</v>
      </c>
      <c r="L122" s="52">
        <f t="shared" si="38"/>
        <v>6450</v>
      </c>
      <c r="M122" s="52">
        <f t="shared" si="38"/>
        <v>4950</v>
      </c>
      <c r="N122" s="52">
        <f t="shared" si="38"/>
        <v>6270</v>
      </c>
      <c r="O122" s="52">
        <f t="shared" si="38"/>
        <v>5250</v>
      </c>
      <c r="P122" s="52">
        <f t="shared" si="38"/>
        <v>4470</v>
      </c>
      <c r="Q122" s="52">
        <f t="shared" si="38"/>
        <v>5370</v>
      </c>
      <c r="R122" s="52">
        <f t="shared" si="38"/>
        <v>6525</v>
      </c>
      <c r="S122" s="52">
        <f t="shared" si="38"/>
        <v>6180</v>
      </c>
      <c r="T122" s="52">
        <f t="shared" si="38"/>
        <v>6870</v>
      </c>
      <c r="U122" s="52">
        <f t="shared" si="38"/>
        <v>6750</v>
      </c>
      <c r="V122" s="52">
        <f t="shared" si="38"/>
        <v>5250</v>
      </c>
      <c r="W122" s="52">
        <f t="shared" si="38"/>
        <v>6240</v>
      </c>
      <c r="X122" s="52">
        <f t="shared" si="38"/>
        <v>6780</v>
      </c>
      <c r="Y122" s="52">
        <f t="shared" si="38"/>
        <v>5940</v>
      </c>
      <c r="Z122" s="52">
        <f t="shared" si="38"/>
        <v>6675</v>
      </c>
      <c r="AA122" s="52">
        <f t="shared" si="38"/>
        <v>6630</v>
      </c>
      <c r="AB122" s="52">
        <f t="shared" si="38"/>
        <v>6690</v>
      </c>
      <c r="AC122" s="52">
        <f t="shared" si="38"/>
        <v>5910</v>
      </c>
      <c r="AD122" s="52">
        <f t="shared" si="38"/>
        <v>5160</v>
      </c>
      <c r="AE122" s="52">
        <f t="shared" si="38"/>
        <v>6540</v>
      </c>
      <c r="AF122" s="52">
        <f t="shared" si="38"/>
        <v>7080</v>
      </c>
      <c r="AG122" s="52">
        <f t="shared" si="38"/>
        <v>0</v>
      </c>
      <c r="AH122" s="52">
        <f t="shared" si="31"/>
        <v>0</v>
      </c>
      <c r="AI122" s="52">
        <f t="shared" si="31"/>
        <v>0</v>
      </c>
      <c r="AJ122" s="52">
        <f t="shared" si="31"/>
        <v>0</v>
      </c>
      <c r="AK122" s="52">
        <f t="shared" si="31"/>
        <v>0</v>
      </c>
      <c r="AL122" s="52">
        <f t="shared" si="31"/>
        <v>0</v>
      </c>
      <c r="AM122" s="10">
        <f t="shared" si="34"/>
        <v>7080</v>
      </c>
      <c r="AN122" s="10">
        <f t="shared" si="36"/>
        <v>4470</v>
      </c>
      <c r="AO122" s="3"/>
      <c r="AP122" s="3"/>
      <c r="AQ122" s="3"/>
      <c r="AR122" s="10">
        <f t="shared" si="35"/>
        <v>191100</v>
      </c>
      <c r="AS122" s="3"/>
      <c r="AT122" s="3"/>
    </row>
    <row r="123" spans="1:46">
      <c r="A123" s="12" t="s">
        <v>22</v>
      </c>
      <c r="B123" s="52">
        <f t="shared" ref="B123:AL130" si="39">$G$38*B23</f>
        <v>5070</v>
      </c>
      <c r="C123" s="52">
        <f t="shared" si="39"/>
        <v>6690</v>
      </c>
      <c r="D123" s="52">
        <f t="shared" si="38"/>
        <v>5760</v>
      </c>
      <c r="E123" s="52">
        <f t="shared" si="38"/>
        <v>6360</v>
      </c>
      <c r="F123" s="52">
        <f t="shared" si="38"/>
        <v>5610</v>
      </c>
      <c r="G123" s="52">
        <f t="shared" si="38"/>
        <v>6690</v>
      </c>
      <c r="H123" s="52">
        <f t="shared" si="38"/>
        <v>5250</v>
      </c>
      <c r="I123" s="52">
        <f t="shared" si="38"/>
        <v>6360</v>
      </c>
      <c r="J123" s="52">
        <f t="shared" si="38"/>
        <v>6360</v>
      </c>
      <c r="K123" s="52">
        <f t="shared" si="38"/>
        <v>6360</v>
      </c>
      <c r="L123" s="52">
        <f t="shared" si="38"/>
        <v>6030</v>
      </c>
      <c r="M123" s="52">
        <f t="shared" si="38"/>
        <v>4830</v>
      </c>
      <c r="N123" s="52">
        <f t="shared" si="38"/>
        <v>870</v>
      </c>
      <c r="O123" s="52">
        <f t="shared" si="38"/>
        <v>5190</v>
      </c>
      <c r="P123" s="52">
        <f t="shared" si="38"/>
        <v>5040</v>
      </c>
      <c r="Q123" s="52">
        <f t="shared" si="38"/>
        <v>5400</v>
      </c>
      <c r="R123" s="52">
        <f t="shared" si="38"/>
        <v>6330</v>
      </c>
      <c r="S123" s="52">
        <f t="shared" si="38"/>
        <v>5880</v>
      </c>
      <c r="T123" s="52">
        <f t="shared" si="38"/>
        <v>6450</v>
      </c>
      <c r="U123" s="52">
        <f t="shared" si="38"/>
        <v>6390</v>
      </c>
      <c r="V123" s="52">
        <f t="shared" si="38"/>
        <v>5100</v>
      </c>
      <c r="W123" s="52">
        <f t="shared" si="38"/>
        <v>5010</v>
      </c>
      <c r="X123" s="52">
        <f t="shared" si="38"/>
        <v>6390</v>
      </c>
      <c r="Y123" s="52">
        <f t="shared" si="38"/>
        <v>6000</v>
      </c>
      <c r="Z123" s="52">
        <f t="shared" si="38"/>
        <v>6390</v>
      </c>
      <c r="AA123" s="52">
        <f t="shared" si="38"/>
        <v>6240</v>
      </c>
      <c r="AB123" s="52">
        <f t="shared" si="38"/>
        <v>6300</v>
      </c>
      <c r="AC123" s="52">
        <f t="shared" si="38"/>
        <v>5370</v>
      </c>
      <c r="AD123" s="52">
        <f t="shared" si="38"/>
        <v>5070</v>
      </c>
      <c r="AE123" s="52">
        <f t="shared" si="38"/>
        <v>6990</v>
      </c>
      <c r="AF123" s="52">
        <f t="shared" si="38"/>
        <v>6570</v>
      </c>
      <c r="AG123" s="52">
        <f t="shared" si="38"/>
        <v>0</v>
      </c>
      <c r="AH123" s="52">
        <f t="shared" si="39"/>
        <v>0</v>
      </c>
      <c r="AI123" s="52">
        <f t="shared" si="39"/>
        <v>0</v>
      </c>
      <c r="AJ123" s="52">
        <f t="shared" si="39"/>
        <v>0</v>
      </c>
      <c r="AK123" s="52">
        <f t="shared" si="39"/>
        <v>0</v>
      </c>
      <c r="AL123" s="52">
        <f t="shared" si="39"/>
        <v>0</v>
      </c>
      <c r="AM123" s="10">
        <f t="shared" si="34"/>
        <v>6990</v>
      </c>
      <c r="AN123" s="10">
        <f t="shared" si="36"/>
        <v>870</v>
      </c>
      <c r="AO123" s="3"/>
      <c r="AP123" s="3"/>
      <c r="AQ123" s="3"/>
      <c r="AR123" s="10">
        <f t="shared" si="35"/>
        <v>178350</v>
      </c>
      <c r="AS123" s="3"/>
      <c r="AT123" s="3"/>
    </row>
    <row r="124" spans="1:46">
      <c r="A124" s="12" t="s">
        <v>23</v>
      </c>
      <c r="B124" s="52">
        <f t="shared" si="39"/>
        <v>5070</v>
      </c>
      <c r="C124" s="52">
        <f t="shared" si="39"/>
        <v>6030</v>
      </c>
      <c r="D124" s="52">
        <f t="shared" si="38"/>
        <v>6060</v>
      </c>
      <c r="E124" s="52">
        <f t="shared" si="38"/>
        <v>6000</v>
      </c>
      <c r="F124" s="52">
        <f t="shared" si="38"/>
        <v>5310</v>
      </c>
      <c r="G124" s="52">
        <f t="shared" si="38"/>
        <v>6330</v>
      </c>
      <c r="H124" s="52">
        <f t="shared" si="38"/>
        <v>5130</v>
      </c>
      <c r="I124" s="52">
        <f t="shared" si="38"/>
        <v>5610</v>
      </c>
      <c r="J124" s="52">
        <f t="shared" si="38"/>
        <v>5610</v>
      </c>
      <c r="K124" s="52">
        <f t="shared" si="38"/>
        <v>5910</v>
      </c>
      <c r="L124" s="52">
        <f t="shared" si="38"/>
        <v>5670</v>
      </c>
      <c r="M124" s="52">
        <f t="shared" si="38"/>
        <v>4470</v>
      </c>
      <c r="N124" s="52">
        <f t="shared" si="38"/>
        <v>0</v>
      </c>
      <c r="O124" s="52">
        <f t="shared" si="38"/>
        <v>5220</v>
      </c>
      <c r="P124" s="52">
        <f t="shared" si="38"/>
        <v>5130</v>
      </c>
      <c r="Q124" s="52">
        <f t="shared" si="38"/>
        <v>5850</v>
      </c>
      <c r="R124" s="52">
        <f t="shared" si="38"/>
        <v>6390</v>
      </c>
      <c r="S124" s="52">
        <f t="shared" si="38"/>
        <v>5610</v>
      </c>
      <c r="T124" s="52">
        <f t="shared" si="38"/>
        <v>5970</v>
      </c>
      <c r="U124" s="52">
        <f t="shared" si="38"/>
        <v>6000</v>
      </c>
      <c r="V124" s="52">
        <f t="shared" si="38"/>
        <v>5100</v>
      </c>
      <c r="W124" s="52">
        <f t="shared" si="38"/>
        <v>4950</v>
      </c>
      <c r="X124" s="52">
        <f t="shared" si="38"/>
        <v>6000</v>
      </c>
      <c r="Y124" s="52">
        <f t="shared" si="38"/>
        <v>5730</v>
      </c>
      <c r="Z124" s="52">
        <f t="shared" si="38"/>
        <v>5970</v>
      </c>
      <c r="AA124" s="52">
        <f t="shared" si="38"/>
        <v>6000</v>
      </c>
      <c r="AB124" s="52">
        <f t="shared" si="38"/>
        <v>5880</v>
      </c>
      <c r="AC124" s="52">
        <f t="shared" si="38"/>
        <v>5370</v>
      </c>
      <c r="AD124" s="52">
        <f t="shared" si="38"/>
        <v>5070</v>
      </c>
      <c r="AE124" s="52">
        <f t="shared" si="38"/>
        <v>6030</v>
      </c>
      <c r="AF124" s="52">
        <f t="shared" si="38"/>
        <v>6420</v>
      </c>
      <c r="AG124" s="52">
        <f t="shared" si="38"/>
        <v>0</v>
      </c>
      <c r="AH124" s="52">
        <f t="shared" si="39"/>
        <v>0</v>
      </c>
      <c r="AI124" s="52">
        <f t="shared" si="39"/>
        <v>0</v>
      </c>
      <c r="AJ124" s="52">
        <f t="shared" si="39"/>
        <v>0</v>
      </c>
      <c r="AK124" s="52">
        <f t="shared" si="39"/>
        <v>0</v>
      </c>
      <c r="AL124" s="52">
        <f t="shared" si="39"/>
        <v>0</v>
      </c>
      <c r="AM124" s="10">
        <f t="shared" si="34"/>
        <v>6420</v>
      </c>
      <c r="AN124" s="10">
        <f t="shared" si="36"/>
        <v>0</v>
      </c>
      <c r="AO124" s="3"/>
      <c r="AP124" s="3"/>
      <c r="AQ124" s="3"/>
      <c r="AR124" s="10">
        <f t="shared" si="35"/>
        <v>169890</v>
      </c>
      <c r="AS124" s="3"/>
      <c r="AT124" s="3"/>
    </row>
    <row r="125" spans="1:46">
      <c r="A125" s="9" t="s">
        <v>24</v>
      </c>
      <c r="B125" s="52">
        <f t="shared" si="39"/>
        <v>5310</v>
      </c>
      <c r="C125" s="52">
        <f t="shared" si="39"/>
        <v>6030</v>
      </c>
      <c r="D125" s="52">
        <f t="shared" si="38"/>
        <v>5910</v>
      </c>
      <c r="E125" s="52">
        <f t="shared" si="38"/>
        <v>6030</v>
      </c>
      <c r="F125" s="52">
        <f t="shared" si="38"/>
        <v>5220</v>
      </c>
      <c r="G125" s="52">
        <f t="shared" si="38"/>
        <v>6630</v>
      </c>
      <c r="H125" s="52">
        <f t="shared" si="38"/>
        <v>5340</v>
      </c>
      <c r="I125" s="52">
        <f t="shared" si="38"/>
        <v>5970</v>
      </c>
      <c r="J125" s="52">
        <f t="shared" si="38"/>
        <v>5970</v>
      </c>
      <c r="K125" s="52">
        <f t="shared" si="38"/>
        <v>5730</v>
      </c>
      <c r="L125" s="52">
        <f t="shared" si="38"/>
        <v>6000</v>
      </c>
      <c r="M125" s="52">
        <f t="shared" si="38"/>
        <v>6240</v>
      </c>
      <c r="N125" s="52">
        <f t="shared" si="38"/>
        <v>2400</v>
      </c>
      <c r="O125" s="52">
        <f t="shared" si="38"/>
        <v>5670</v>
      </c>
      <c r="P125" s="52">
        <f t="shared" si="38"/>
        <v>5430</v>
      </c>
      <c r="Q125" s="52">
        <f t="shared" si="38"/>
        <v>6090</v>
      </c>
      <c r="R125" s="52">
        <f t="shared" si="38"/>
        <v>6840</v>
      </c>
      <c r="S125" s="52">
        <f t="shared" ref="S125:AG125" si="40">$G$38*S25-S155</f>
        <v>7020</v>
      </c>
      <c r="T125" s="52">
        <f t="shared" si="40"/>
        <v>5940</v>
      </c>
      <c r="U125" s="52">
        <f t="shared" si="40"/>
        <v>6510</v>
      </c>
      <c r="V125" s="52">
        <f t="shared" si="40"/>
        <v>5640</v>
      </c>
      <c r="W125" s="52">
        <f t="shared" si="40"/>
        <v>5310</v>
      </c>
      <c r="X125" s="52">
        <f t="shared" si="40"/>
        <v>6180</v>
      </c>
      <c r="Y125" s="52">
        <f t="shared" si="40"/>
        <v>5880</v>
      </c>
      <c r="Z125" s="52">
        <f t="shared" si="40"/>
        <v>6150</v>
      </c>
      <c r="AA125" s="52">
        <f t="shared" si="40"/>
        <v>6180</v>
      </c>
      <c r="AB125" s="52">
        <f t="shared" si="40"/>
        <v>6270</v>
      </c>
      <c r="AC125" s="52">
        <f t="shared" si="40"/>
        <v>5970</v>
      </c>
      <c r="AD125" s="52">
        <f t="shared" si="40"/>
        <v>5670</v>
      </c>
      <c r="AE125" s="52">
        <f t="shared" si="40"/>
        <v>6330</v>
      </c>
      <c r="AF125" s="52">
        <f t="shared" si="40"/>
        <v>6150</v>
      </c>
      <c r="AG125" s="52">
        <f t="shared" si="40"/>
        <v>0</v>
      </c>
      <c r="AH125" s="52">
        <f t="shared" si="39"/>
        <v>0</v>
      </c>
      <c r="AI125" s="52">
        <f t="shared" si="39"/>
        <v>0</v>
      </c>
      <c r="AJ125" s="52">
        <f t="shared" si="39"/>
        <v>0</v>
      </c>
      <c r="AK125" s="52">
        <f t="shared" si="39"/>
        <v>0</v>
      </c>
      <c r="AL125" s="52">
        <f t="shared" si="39"/>
        <v>0</v>
      </c>
      <c r="AM125" s="10">
        <f t="shared" si="34"/>
        <v>7020</v>
      </c>
      <c r="AN125" s="10">
        <f t="shared" si="36"/>
        <v>2400</v>
      </c>
      <c r="AO125" s="3"/>
      <c r="AP125" s="3"/>
      <c r="AQ125" s="3"/>
      <c r="AR125" s="10">
        <f t="shared" si="35"/>
        <v>182010</v>
      </c>
      <c r="AS125" s="3"/>
      <c r="AT125" s="3"/>
    </row>
    <row r="126" spans="1:46">
      <c r="A126" s="15">
        <v>0.83333333333333337</v>
      </c>
      <c r="B126" s="52">
        <f t="shared" si="39"/>
        <v>6300</v>
      </c>
      <c r="C126" s="52">
        <f t="shared" si="39"/>
        <v>6780</v>
      </c>
      <c r="D126" s="52">
        <f t="shared" ref="D126:AG130" si="41">$G$38*D26-D156</f>
        <v>6750</v>
      </c>
      <c r="E126" s="52">
        <f t="shared" si="41"/>
        <v>6780</v>
      </c>
      <c r="F126" s="52">
        <f t="shared" si="41"/>
        <v>6390</v>
      </c>
      <c r="G126" s="52">
        <f t="shared" si="41"/>
        <v>6720</v>
      </c>
      <c r="H126" s="52">
        <f t="shared" si="41"/>
        <v>6300</v>
      </c>
      <c r="I126" s="52">
        <f t="shared" si="41"/>
        <v>6660</v>
      </c>
      <c r="J126" s="52">
        <f t="shared" si="41"/>
        <v>6660</v>
      </c>
      <c r="K126" s="52">
        <f t="shared" si="41"/>
        <v>6540</v>
      </c>
      <c r="L126" s="52">
        <f t="shared" si="41"/>
        <v>6780</v>
      </c>
      <c r="M126" s="52">
        <f t="shared" si="41"/>
        <v>6930</v>
      </c>
      <c r="N126" s="52">
        <f t="shared" si="41"/>
        <v>4350</v>
      </c>
      <c r="O126" s="52">
        <f t="shared" si="41"/>
        <v>6420</v>
      </c>
      <c r="P126" s="52">
        <f t="shared" si="41"/>
        <v>6150</v>
      </c>
      <c r="Q126" s="52">
        <f t="shared" si="41"/>
        <v>270</v>
      </c>
      <c r="R126" s="52">
        <f t="shared" si="41"/>
        <v>7230</v>
      </c>
      <c r="S126" s="52">
        <f t="shared" si="41"/>
        <v>6480</v>
      </c>
      <c r="T126" s="52">
        <f t="shared" si="41"/>
        <v>6840</v>
      </c>
      <c r="U126" s="52">
        <f t="shared" si="41"/>
        <v>6720</v>
      </c>
      <c r="V126" s="52">
        <f t="shared" si="41"/>
        <v>6360</v>
      </c>
      <c r="W126" s="52">
        <f t="shared" si="41"/>
        <v>6090</v>
      </c>
      <c r="X126" s="52">
        <f t="shared" si="41"/>
        <v>6690</v>
      </c>
      <c r="Y126" s="52">
        <f t="shared" si="41"/>
        <v>6540</v>
      </c>
      <c r="Z126" s="52">
        <f t="shared" si="41"/>
        <v>6840</v>
      </c>
      <c r="AA126" s="52">
        <f t="shared" si="41"/>
        <v>6690</v>
      </c>
      <c r="AB126" s="52">
        <f t="shared" si="41"/>
        <v>6750</v>
      </c>
      <c r="AC126" s="52">
        <f t="shared" si="41"/>
        <v>6840</v>
      </c>
      <c r="AD126" s="52">
        <f t="shared" si="41"/>
        <v>6300</v>
      </c>
      <c r="AE126" s="52">
        <f t="shared" si="41"/>
        <v>6870</v>
      </c>
      <c r="AF126" s="52">
        <f t="shared" si="41"/>
        <v>6840</v>
      </c>
      <c r="AG126" s="52">
        <f t="shared" si="41"/>
        <v>0</v>
      </c>
      <c r="AH126" s="52">
        <f t="shared" si="39"/>
        <v>0</v>
      </c>
      <c r="AI126" s="52">
        <f t="shared" si="39"/>
        <v>0</v>
      </c>
      <c r="AJ126" s="52">
        <f t="shared" si="39"/>
        <v>0</v>
      </c>
      <c r="AK126" s="52">
        <f t="shared" si="39"/>
        <v>0</v>
      </c>
      <c r="AL126" s="52">
        <f t="shared" si="39"/>
        <v>0</v>
      </c>
      <c r="AM126" s="10">
        <f t="shared" si="34"/>
        <v>7230</v>
      </c>
      <c r="AN126" s="10">
        <f t="shared" si="36"/>
        <v>270</v>
      </c>
      <c r="AO126" s="3"/>
      <c r="AP126" s="3"/>
      <c r="AQ126" s="3"/>
      <c r="AR126" s="10">
        <f t="shared" si="35"/>
        <v>196860</v>
      </c>
      <c r="AS126" s="3"/>
      <c r="AT126" s="3"/>
    </row>
    <row r="127" spans="1:46">
      <c r="A127" s="15">
        <v>0.875</v>
      </c>
      <c r="B127" s="52">
        <f t="shared" si="39"/>
        <v>6330</v>
      </c>
      <c r="C127" s="52">
        <f t="shared" si="39"/>
        <v>6720</v>
      </c>
      <c r="D127" s="52">
        <f t="shared" si="41"/>
        <v>6660</v>
      </c>
      <c r="E127" s="52">
        <f t="shared" si="41"/>
        <v>6690</v>
      </c>
      <c r="F127" s="52">
        <f t="shared" si="41"/>
        <v>6270</v>
      </c>
      <c r="G127" s="52">
        <f t="shared" si="41"/>
        <v>6540</v>
      </c>
      <c r="H127" s="52">
        <f t="shared" si="41"/>
        <v>6270</v>
      </c>
      <c r="I127" s="52">
        <f t="shared" si="41"/>
        <v>6570</v>
      </c>
      <c r="J127" s="52">
        <f t="shared" si="41"/>
        <v>6570</v>
      </c>
      <c r="K127" s="52">
        <f t="shared" si="41"/>
        <v>6600</v>
      </c>
      <c r="L127" s="52">
        <f t="shared" si="41"/>
        <v>6600</v>
      </c>
      <c r="M127" s="52">
        <f t="shared" si="41"/>
        <v>6690</v>
      </c>
      <c r="N127" s="52">
        <f t="shared" si="41"/>
        <v>6060</v>
      </c>
      <c r="O127" s="52">
        <f t="shared" si="41"/>
        <v>6420</v>
      </c>
      <c r="P127" s="52">
        <f t="shared" si="41"/>
        <v>6270</v>
      </c>
      <c r="Q127" s="52">
        <f t="shared" si="41"/>
        <v>2400</v>
      </c>
      <c r="R127" s="52">
        <f t="shared" si="41"/>
        <v>6630</v>
      </c>
      <c r="S127" s="52">
        <f t="shared" si="41"/>
        <v>5490</v>
      </c>
      <c r="T127" s="52">
        <f t="shared" si="41"/>
        <v>6750</v>
      </c>
      <c r="U127" s="52">
        <f t="shared" si="41"/>
        <v>6630</v>
      </c>
      <c r="V127" s="52">
        <f t="shared" si="41"/>
        <v>6180</v>
      </c>
      <c r="W127" s="52">
        <f t="shared" si="41"/>
        <v>6090</v>
      </c>
      <c r="X127" s="52">
        <f t="shared" si="41"/>
        <v>6600</v>
      </c>
      <c r="Y127" s="52">
        <f t="shared" si="41"/>
        <v>6390</v>
      </c>
      <c r="Z127" s="52">
        <f t="shared" si="41"/>
        <v>6660</v>
      </c>
      <c r="AA127" s="52">
        <f t="shared" si="41"/>
        <v>6570</v>
      </c>
      <c r="AB127" s="52">
        <f t="shared" si="41"/>
        <v>6690</v>
      </c>
      <c r="AC127" s="52">
        <f t="shared" si="41"/>
        <v>6360</v>
      </c>
      <c r="AD127" s="52">
        <f t="shared" si="41"/>
        <v>6300</v>
      </c>
      <c r="AE127" s="52">
        <f t="shared" si="41"/>
        <v>6690</v>
      </c>
      <c r="AF127" s="52">
        <f t="shared" si="41"/>
        <v>6660</v>
      </c>
      <c r="AG127" s="52">
        <f t="shared" si="41"/>
        <v>0</v>
      </c>
      <c r="AH127" s="52">
        <f t="shared" si="39"/>
        <v>0</v>
      </c>
      <c r="AI127" s="52">
        <f t="shared" si="39"/>
        <v>0</v>
      </c>
      <c r="AJ127" s="52">
        <f t="shared" si="39"/>
        <v>0</v>
      </c>
      <c r="AK127" s="52">
        <f t="shared" si="39"/>
        <v>0</v>
      </c>
      <c r="AL127" s="52">
        <f t="shared" si="39"/>
        <v>0</v>
      </c>
      <c r="AM127" s="10">
        <f t="shared" si="34"/>
        <v>6750</v>
      </c>
      <c r="AN127" s="10">
        <f t="shared" si="36"/>
        <v>2400</v>
      </c>
      <c r="AO127" s="3"/>
      <c r="AP127" s="3"/>
      <c r="AQ127" s="3"/>
      <c r="AR127" s="10">
        <f t="shared" si="35"/>
        <v>196350</v>
      </c>
      <c r="AS127" s="3"/>
      <c r="AT127" s="3"/>
    </row>
    <row r="128" spans="1:46">
      <c r="A128" s="13" t="s">
        <v>25</v>
      </c>
      <c r="B128" s="52">
        <f t="shared" si="39"/>
        <v>5940</v>
      </c>
      <c r="C128" s="52">
        <f t="shared" si="39"/>
        <v>6480</v>
      </c>
      <c r="D128" s="52">
        <f t="shared" si="41"/>
        <v>5340</v>
      </c>
      <c r="E128" s="52">
        <f t="shared" si="41"/>
        <v>6420</v>
      </c>
      <c r="F128" s="52">
        <f t="shared" si="41"/>
        <v>5940</v>
      </c>
      <c r="G128" s="52">
        <f t="shared" si="41"/>
        <v>6180</v>
      </c>
      <c r="H128" s="52">
        <f t="shared" si="41"/>
        <v>6030</v>
      </c>
      <c r="I128" s="52">
        <f t="shared" si="41"/>
        <v>6240</v>
      </c>
      <c r="J128" s="52">
        <f t="shared" si="41"/>
        <v>6240</v>
      </c>
      <c r="K128" s="52">
        <f t="shared" si="41"/>
        <v>6120</v>
      </c>
      <c r="L128" s="52">
        <f t="shared" si="41"/>
        <v>6090</v>
      </c>
      <c r="M128" s="52">
        <f t="shared" si="41"/>
        <v>6330</v>
      </c>
      <c r="N128" s="52">
        <f t="shared" si="41"/>
        <v>6270</v>
      </c>
      <c r="O128" s="52">
        <f t="shared" si="41"/>
        <v>6090</v>
      </c>
      <c r="P128" s="52">
        <f t="shared" si="41"/>
        <v>6060</v>
      </c>
      <c r="Q128" s="52">
        <f t="shared" si="41"/>
        <v>5850</v>
      </c>
      <c r="R128" s="52">
        <f t="shared" si="41"/>
        <v>6150</v>
      </c>
      <c r="S128" s="52">
        <f t="shared" si="41"/>
        <v>5100</v>
      </c>
      <c r="T128" s="52">
        <f t="shared" si="41"/>
        <v>6390</v>
      </c>
      <c r="U128" s="52">
        <f t="shared" si="41"/>
        <v>6210</v>
      </c>
      <c r="V128" s="52">
        <f t="shared" si="41"/>
        <v>5880</v>
      </c>
      <c r="W128" s="52">
        <f t="shared" si="41"/>
        <v>5910</v>
      </c>
      <c r="X128" s="52">
        <f t="shared" si="41"/>
        <v>6270</v>
      </c>
      <c r="Y128" s="52">
        <f t="shared" si="41"/>
        <v>5730</v>
      </c>
      <c r="Z128" s="52">
        <f t="shared" si="41"/>
        <v>6240</v>
      </c>
      <c r="AA128" s="52">
        <f t="shared" si="41"/>
        <v>6330</v>
      </c>
      <c r="AB128" s="52">
        <f t="shared" si="41"/>
        <v>6240</v>
      </c>
      <c r="AC128" s="52">
        <f t="shared" si="41"/>
        <v>6030</v>
      </c>
      <c r="AD128" s="52">
        <f t="shared" si="41"/>
        <v>6150</v>
      </c>
      <c r="AE128" s="52">
        <f t="shared" si="41"/>
        <v>6330</v>
      </c>
      <c r="AF128" s="52">
        <f t="shared" si="41"/>
        <v>6360</v>
      </c>
      <c r="AG128" s="52">
        <f t="shared" si="41"/>
        <v>0</v>
      </c>
      <c r="AH128" s="52">
        <f t="shared" si="39"/>
        <v>0</v>
      </c>
      <c r="AI128" s="52">
        <f t="shared" si="39"/>
        <v>0</v>
      </c>
      <c r="AJ128" s="52">
        <f t="shared" si="39"/>
        <v>0</v>
      </c>
      <c r="AK128" s="52">
        <f t="shared" si="39"/>
        <v>0</v>
      </c>
      <c r="AL128" s="52">
        <f t="shared" si="39"/>
        <v>0</v>
      </c>
      <c r="AM128" s="10">
        <f t="shared" si="34"/>
        <v>6480</v>
      </c>
      <c r="AN128" s="10">
        <f t="shared" si="36"/>
        <v>5100</v>
      </c>
      <c r="AO128" s="3"/>
      <c r="AP128" s="3"/>
      <c r="AQ128" s="3"/>
      <c r="AR128" s="10">
        <f t="shared" si="35"/>
        <v>188940</v>
      </c>
      <c r="AS128" s="3"/>
      <c r="AT128" s="3"/>
    </row>
    <row r="129" spans="1:46">
      <c r="A129" s="15">
        <v>0.95833333333333337</v>
      </c>
      <c r="B129" s="52">
        <f t="shared" si="39"/>
        <v>5550</v>
      </c>
      <c r="C129" s="52">
        <f t="shared" si="39"/>
        <v>5940</v>
      </c>
      <c r="D129" s="52">
        <f t="shared" si="41"/>
        <v>5100</v>
      </c>
      <c r="E129" s="52">
        <f t="shared" si="41"/>
        <v>5610</v>
      </c>
      <c r="F129" s="52">
        <f t="shared" si="41"/>
        <v>5910</v>
      </c>
      <c r="G129" s="52">
        <f t="shared" si="41"/>
        <v>5580</v>
      </c>
      <c r="H129" s="52">
        <f t="shared" si="41"/>
        <v>5550</v>
      </c>
      <c r="I129" s="52">
        <f t="shared" si="41"/>
        <v>5580</v>
      </c>
      <c r="J129" s="52">
        <f t="shared" si="41"/>
        <v>5580</v>
      </c>
      <c r="K129" s="52">
        <f t="shared" si="41"/>
        <v>5220</v>
      </c>
      <c r="L129" s="52">
        <f t="shared" si="41"/>
        <v>5640</v>
      </c>
      <c r="M129" s="52">
        <f t="shared" si="41"/>
        <v>5730</v>
      </c>
      <c r="N129" s="52">
        <f t="shared" si="41"/>
        <v>5820</v>
      </c>
      <c r="O129" s="52">
        <f t="shared" si="41"/>
        <v>5610</v>
      </c>
      <c r="P129" s="52">
        <f t="shared" si="41"/>
        <v>5550</v>
      </c>
      <c r="Q129" s="52">
        <f t="shared" si="41"/>
        <v>5820</v>
      </c>
      <c r="R129" s="52">
        <f t="shared" si="41"/>
        <v>5910</v>
      </c>
      <c r="S129" s="52">
        <f t="shared" si="41"/>
        <v>5280</v>
      </c>
      <c r="T129" s="52">
        <f t="shared" si="41"/>
        <v>5790</v>
      </c>
      <c r="U129" s="52">
        <f t="shared" si="41"/>
        <v>5160</v>
      </c>
      <c r="V129" s="52">
        <f t="shared" si="41"/>
        <v>5310</v>
      </c>
      <c r="W129" s="52">
        <f t="shared" si="41"/>
        <v>5460</v>
      </c>
      <c r="X129" s="52">
        <f t="shared" si="41"/>
        <v>5730</v>
      </c>
      <c r="Y129" s="52">
        <f t="shared" si="41"/>
        <v>5400</v>
      </c>
      <c r="Z129" s="52">
        <f t="shared" si="41"/>
        <v>5700</v>
      </c>
      <c r="AA129" s="52">
        <f t="shared" si="41"/>
        <v>5640</v>
      </c>
      <c r="AB129" s="52">
        <f t="shared" si="41"/>
        <v>5640</v>
      </c>
      <c r="AC129" s="52">
        <f t="shared" si="41"/>
        <v>5670</v>
      </c>
      <c r="AD129" s="52">
        <f t="shared" si="41"/>
        <v>5580</v>
      </c>
      <c r="AE129" s="52">
        <f t="shared" si="41"/>
        <v>5790</v>
      </c>
      <c r="AF129" s="52">
        <f t="shared" si="41"/>
        <v>5790</v>
      </c>
      <c r="AG129" s="52">
        <f t="shared" si="41"/>
        <v>0</v>
      </c>
      <c r="AH129" s="52">
        <f t="shared" si="39"/>
        <v>0</v>
      </c>
      <c r="AI129" s="52">
        <f t="shared" si="39"/>
        <v>0</v>
      </c>
      <c r="AJ129" s="52">
        <f t="shared" si="39"/>
        <v>0</v>
      </c>
      <c r="AK129" s="52">
        <f t="shared" si="39"/>
        <v>0</v>
      </c>
      <c r="AL129" s="52">
        <f t="shared" si="39"/>
        <v>0</v>
      </c>
      <c r="AM129" s="10">
        <f t="shared" si="34"/>
        <v>5940</v>
      </c>
      <c r="AN129" s="10">
        <f t="shared" si="36"/>
        <v>5100</v>
      </c>
      <c r="AO129" s="3"/>
      <c r="AP129" s="3"/>
      <c r="AQ129" s="3"/>
      <c r="AR129" s="10">
        <f t="shared" si="35"/>
        <v>173640</v>
      </c>
      <c r="AS129" s="3"/>
      <c r="AT129" s="3"/>
    </row>
    <row r="130" spans="1:46">
      <c r="A130" s="9" t="s">
        <v>26</v>
      </c>
      <c r="B130" s="52">
        <f t="shared" si="39"/>
        <v>5190</v>
      </c>
      <c r="C130" s="52">
        <f t="shared" si="39"/>
        <v>5370</v>
      </c>
      <c r="D130" s="52">
        <f>$G$38*D30-D160</f>
        <v>4950</v>
      </c>
      <c r="E130" s="52">
        <f t="shared" si="41"/>
        <v>4980</v>
      </c>
      <c r="F130" s="52">
        <f t="shared" si="41"/>
        <v>4560</v>
      </c>
      <c r="G130" s="52">
        <f t="shared" si="41"/>
        <v>5130</v>
      </c>
      <c r="H130" s="52">
        <f t="shared" si="41"/>
        <v>5190</v>
      </c>
      <c r="I130" s="52">
        <f t="shared" si="41"/>
        <v>5130</v>
      </c>
      <c r="J130" s="52">
        <f t="shared" si="41"/>
        <v>5130</v>
      </c>
      <c r="K130" s="52">
        <f t="shared" si="41"/>
        <v>4980</v>
      </c>
      <c r="L130" s="52">
        <f t="shared" si="41"/>
        <v>5070</v>
      </c>
      <c r="M130" s="52">
        <f t="shared" si="41"/>
        <v>5100</v>
      </c>
      <c r="N130" s="52">
        <f t="shared" si="41"/>
        <v>5370</v>
      </c>
      <c r="O130" s="52">
        <f t="shared" si="41"/>
        <v>5220</v>
      </c>
      <c r="P130" s="52">
        <f t="shared" si="41"/>
        <v>5100</v>
      </c>
      <c r="Q130" s="52">
        <f t="shared" si="41"/>
        <v>5280</v>
      </c>
      <c r="R130" s="52">
        <f t="shared" si="41"/>
        <v>5040</v>
      </c>
      <c r="S130" s="52">
        <f t="shared" si="41"/>
        <v>5250</v>
      </c>
      <c r="T130" s="52">
        <f t="shared" si="41"/>
        <v>4800</v>
      </c>
      <c r="U130" s="52">
        <f t="shared" si="41"/>
        <v>5280</v>
      </c>
      <c r="V130" s="52">
        <f t="shared" si="41"/>
        <v>5010</v>
      </c>
      <c r="W130" s="52">
        <f t="shared" si="41"/>
        <v>5010</v>
      </c>
      <c r="X130" s="52">
        <f t="shared" si="41"/>
        <v>5040</v>
      </c>
      <c r="Y130" s="52">
        <f t="shared" si="41"/>
        <v>4920</v>
      </c>
      <c r="Z130" s="52">
        <f t="shared" si="41"/>
        <v>5100</v>
      </c>
      <c r="AA130" s="52">
        <f t="shared" si="41"/>
        <v>5100</v>
      </c>
      <c r="AB130" s="52">
        <f t="shared" si="41"/>
        <v>5340</v>
      </c>
      <c r="AC130" s="52">
        <f t="shared" si="41"/>
        <v>5250</v>
      </c>
      <c r="AD130" s="52">
        <f t="shared" si="41"/>
        <v>5190</v>
      </c>
      <c r="AE130" s="52">
        <f t="shared" si="41"/>
        <v>5250</v>
      </c>
      <c r="AF130" s="52">
        <f t="shared" si="41"/>
        <v>5280</v>
      </c>
      <c r="AG130" s="52">
        <f t="shared" si="41"/>
        <v>0</v>
      </c>
      <c r="AH130" s="52">
        <f t="shared" si="39"/>
        <v>0</v>
      </c>
      <c r="AI130" s="52">
        <f t="shared" si="39"/>
        <v>0</v>
      </c>
      <c r="AJ130" s="52">
        <f t="shared" si="39"/>
        <v>0</v>
      </c>
      <c r="AK130" s="52">
        <f t="shared" si="39"/>
        <v>0</v>
      </c>
      <c r="AL130" s="52">
        <f t="shared" si="39"/>
        <v>0</v>
      </c>
      <c r="AM130" s="10">
        <f t="shared" si="34"/>
        <v>5370</v>
      </c>
      <c r="AN130" s="10">
        <f t="shared" si="36"/>
        <v>4560</v>
      </c>
      <c r="AO130" s="3"/>
      <c r="AP130" s="3"/>
      <c r="AQ130" s="3"/>
      <c r="AR130" s="10">
        <f t="shared" si="35"/>
        <v>158610</v>
      </c>
      <c r="AS130" s="3"/>
      <c r="AT130" s="3"/>
    </row>
    <row r="131" spans="1:46">
      <c r="A131" s="6"/>
      <c r="B131" s="6"/>
      <c r="C131" s="6"/>
      <c r="D131" s="6"/>
      <c r="E131" s="6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27">
        <f>SUM(AR107:AR130)</f>
        <v>4024125</v>
      </c>
      <c r="AS131" s="14" t="s">
        <v>48</v>
      </c>
      <c r="AT131" s="3"/>
    </row>
    <row r="132" spans="1:46">
      <c r="A132" s="6"/>
      <c r="B132" s="6"/>
      <c r="C132" s="6"/>
      <c r="D132" s="6"/>
      <c r="E132" s="6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</row>
    <row r="133" spans="1:46">
      <c r="A133" s="26" t="s">
        <v>109</v>
      </c>
      <c r="B133" s="6"/>
      <c r="C133" s="30"/>
      <c r="D133" s="6"/>
      <c r="E133" s="41"/>
      <c r="F133" s="26"/>
      <c r="G133" s="38"/>
      <c r="H133" s="38"/>
      <c r="I133" s="38"/>
      <c r="J133" s="38"/>
      <c r="K133" s="38"/>
      <c r="L133" s="38"/>
      <c r="M133" s="38"/>
      <c r="N133" s="39"/>
      <c r="O133" s="39"/>
      <c r="P133" s="40"/>
      <c r="Q133" s="38"/>
      <c r="R133" s="28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</row>
    <row r="134" spans="1:46" ht="12.75" customHeight="1">
      <c r="A134" s="287" t="s">
        <v>2</v>
      </c>
      <c r="B134" s="4">
        <f>+B$4</f>
        <v>1</v>
      </c>
      <c r="C134" s="4">
        <f t="shared" ref="C134:AL134" si="42">+C$4</f>
        <v>2</v>
      </c>
      <c r="D134" s="4">
        <f>+D$4</f>
        <v>3</v>
      </c>
      <c r="E134" s="4">
        <f t="shared" si="42"/>
        <v>4</v>
      </c>
      <c r="F134" s="4">
        <f t="shared" si="42"/>
        <v>5</v>
      </c>
      <c r="G134" s="4">
        <f t="shared" si="42"/>
        <v>6</v>
      </c>
      <c r="H134" s="4">
        <f t="shared" si="42"/>
        <v>7</v>
      </c>
      <c r="I134" s="4">
        <f t="shared" si="42"/>
        <v>8</v>
      </c>
      <c r="J134" s="4">
        <f t="shared" si="42"/>
        <v>9</v>
      </c>
      <c r="K134" s="4">
        <f t="shared" si="42"/>
        <v>10</v>
      </c>
      <c r="L134" s="4">
        <f t="shared" si="42"/>
        <v>11</v>
      </c>
      <c r="M134" s="4">
        <f t="shared" si="42"/>
        <v>12</v>
      </c>
      <c r="N134" s="4">
        <f t="shared" si="42"/>
        <v>13</v>
      </c>
      <c r="O134" s="4">
        <f t="shared" si="42"/>
        <v>14</v>
      </c>
      <c r="P134" s="4">
        <f t="shared" si="42"/>
        <v>15</v>
      </c>
      <c r="Q134" s="4">
        <f t="shared" si="42"/>
        <v>16</v>
      </c>
      <c r="R134" s="4">
        <f t="shared" si="42"/>
        <v>17</v>
      </c>
      <c r="S134" s="4">
        <f t="shared" si="42"/>
        <v>18</v>
      </c>
      <c r="T134" s="4">
        <f t="shared" si="42"/>
        <v>19</v>
      </c>
      <c r="U134" s="4">
        <f t="shared" si="42"/>
        <v>20</v>
      </c>
      <c r="V134" s="4">
        <f t="shared" si="42"/>
        <v>21</v>
      </c>
      <c r="W134" s="4">
        <f t="shared" si="42"/>
        <v>22</v>
      </c>
      <c r="X134" s="4">
        <f t="shared" si="42"/>
        <v>23</v>
      </c>
      <c r="Y134" s="4">
        <f t="shared" si="42"/>
        <v>24</v>
      </c>
      <c r="Z134" s="4">
        <f t="shared" si="42"/>
        <v>25</v>
      </c>
      <c r="AA134" s="4">
        <f t="shared" si="42"/>
        <v>26</v>
      </c>
      <c r="AB134" s="4">
        <f t="shared" si="42"/>
        <v>27</v>
      </c>
      <c r="AC134" s="4">
        <f t="shared" si="42"/>
        <v>28</v>
      </c>
      <c r="AD134" s="4">
        <f t="shared" si="42"/>
        <v>29</v>
      </c>
      <c r="AE134" s="4">
        <f t="shared" si="42"/>
        <v>30</v>
      </c>
      <c r="AF134" s="4">
        <f t="shared" si="42"/>
        <v>31</v>
      </c>
      <c r="AG134" s="4">
        <f t="shared" si="42"/>
        <v>0</v>
      </c>
      <c r="AH134" s="4">
        <f t="shared" si="42"/>
        <v>0</v>
      </c>
      <c r="AI134" s="4">
        <f t="shared" si="42"/>
        <v>0</v>
      </c>
      <c r="AJ134" s="4">
        <f t="shared" si="42"/>
        <v>0</v>
      </c>
      <c r="AK134" s="4">
        <f t="shared" si="42"/>
        <v>0</v>
      </c>
      <c r="AL134" s="4">
        <f t="shared" si="42"/>
        <v>0</v>
      </c>
      <c r="AM134" s="116" t="s">
        <v>3</v>
      </c>
      <c r="AN134" s="5" t="s">
        <v>4</v>
      </c>
      <c r="AO134" s="3"/>
      <c r="AP134" s="3"/>
      <c r="AQ134" s="3"/>
      <c r="AR134" s="3"/>
      <c r="AS134" s="3"/>
      <c r="AT134" s="3"/>
    </row>
    <row r="135" spans="1:46">
      <c r="A135" s="288"/>
      <c r="B135" s="7">
        <f>B$5</f>
        <v>40391</v>
      </c>
      <c r="C135" s="7">
        <f t="shared" ref="C135:AL135" si="43">C$5</f>
        <v>40392</v>
      </c>
      <c r="D135" s="7">
        <f>D$5</f>
        <v>40393</v>
      </c>
      <c r="E135" s="7">
        <f t="shared" si="43"/>
        <v>40394</v>
      </c>
      <c r="F135" s="7">
        <f t="shared" si="43"/>
        <v>40395</v>
      </c>
      <c r="G135" s="7">
        <f t="shared" si="43"/>
        <v>40396</v>
      </c>
      <c r="H135" s="7">
        <f t="shared" si="43"/>
        <v>40397</v>
      </c>
      <c r="I135" s="7">
        <f t="shared" si="43"/>
        <v>40398</v>
      </c>
      <c r="J135" s="7">
        <f t="shared" si="43"/>
        <v>40399</v>
      </c>
      <c r="K135" s="7">
        <f t="shared" si="43"/>
        <v>40400</v>
      </c>
      <c r="L135" s="7">
        <f t="shared" si="43"/>
        <v>40401</v>
      </c>
      <c r="M135" s="7">
        <f t="shared" si="43"/>
        <v>40402</v>
      </c>
      <c r="N135" s="7">
        <f t="shared" si="43"/>
        <v>40403</v>
      </c>
      <c r="O135" s="7">
        <f t="shared" si="43"/>
        <v>40404</v>
      </c>
      <c r="P135" s="7">
        <f t="shared" si="43"/>
        <v>40405</v>
      </c>
      <c r="Q135" s="7">
        <f t="shared" si="43"/>
        <v>40406</v>
      </c>
      <c r="R135" s="7">
        <f t="shared" si="43"/>
        <v>40407</v>
      </c>
      <c r="S135" s="7">
        <f t="shared" si="43"/>
        <v>40408</v>
      </c>
      <c r="T135" s="7">
        <f t="shared" si="43"/>
        <v>40409</v>
      </c>
      <c r="U135" s="7">
        <f t="shared" si="43"/>
        <v>40410</v>
      </c>
      <c r="V135" s="7">
        <f t="shared" si="43"/>
        <v>40411</v>
      </c>
      <c r="W135" s="7">
        <f t="shared" si="43"/>
        <v>40412</v>
      </c>
      <c r="X135" s="7">
        <f t="shared" si="43"/>
        <v>40413</v>
      </c>
      <c r="Y135" s="7">
        <f t="shared" si="43"/>
        <v>40414</v>
      </c>
      <c r="Z135" s="7">
        <f t="shared" si="43"/>
        <v>40415</v>
      </c>
      <c r="AA135" s="7">
        <f t="shared" si="43"/>
        <v>40416</v>
      </c>
      <c r="AB135" s="7">
        <f t="shared" si="43"/>
        <v>40417</v>
      </c>
      <c r="AC135" s="7">
        <f t="shared" si="43"/>
        <v>40418</v>
      </c>
      <c r="AD135" s="7">
        <f t="shared" si="43"/>
        <v>40419</v>
      </c>
      <c r="AE135" s="7">
        <f t="shared" si="43"/>
        <v>40420</v>
      </c>
      <c r="AF135" s="7">
        <f t="shared" si="43"/>
        <v>40421</v>
      </c>
      <c r="AG135" s="158">
        <f t="shared" si="43"/>
        <v>0</v>
      </c>
      <c r="AH135" s="158">
        <f t="shared" si="43"/>
        <v>0</v>
      </c>
      <c r="AI135" s="158">
        <f t="shared" si="43"/>
        <v>0</v>
      </c>
      <c r="AJ135" s="158">
        <f t="shared" si="43"/>
        <v>0</v>
      </c>
      <c r="AK135" s="158">
        <f t="shared" si="43"/>
        <v>0</v>
      </c>
      <c r="AL135" s="158">
        <f t="shared" si="43"/>
        <v>0</v>
      </c>
      <c r="AM135" s="116"/>
      <c r="AN135" s="8"/>
      <c r="AO135" s="3"/>
      <c r="AP135" s="3"/>
      <c r="AQ135" s="3"/>
      <c r="AR135" s="3"/>
      <c r="AS135" s="3"/>
      <c r="AT135" s="3"/>
    </row>
    <row r="136" spans="1:46">
      <c r="A136" s="289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4"/>
      <c r="AH136" s="44"/>
      <c r="AI136" s="44"/>
      <c r="AJ136" s="44"/>
      <c r="AK136" s="44"/>
      <c r="AL136" s="44"/>
      <c r="AM136" s="45" t="s">
        <v>8</v>
      </c>
      <c r="AN136" s="5" t="s">
        <v>8</v>
      </c>
      <c r="AO136" s="3"/>
      <c r="AP136" s="3"/>
      <c r="AQ136" s="3"/>
      <c r="AR136" s="3"/>
      <c r="AS136" s="3"/>
      <c r="AT136" s="3"/>
    </row>
    <row r="137" spans="1:46">
      <c r="A137" s="9" t="s">
        <v>9</v>
      </c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10">
        <f>MAX(B137:AL137)</f>
        <v>0</v>
      </c>
      <c r="AN137" s="10">
        <f>MIN(B137:AF137)</f>
        <v>0</v>
      </c>
      <c r="AO137" s="3"/>
      <c r="AP137" s="3"/>
      <c r="AQ137" s="3"/>
      <c r="AR137" s="3"/>
      <c r="AS137" s="3"/>
      <c r="AT137" s="3"/>
    </row>
    <row r="138" spans="1:46">
      <c r="A138" s="9" t="s">
        <v>10</v>
      </c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10">
        <f t="shared" ref="AM138:AM160" si="44">MAX(B138:AL138)</f>
        <v>0</v>
      </c>
      <c r="AN138" s="10">
        <f>MIN(B138:AF138)</f>
        <v>0</v>
      </c>
      <c r="AO138" s="3"/>
      <c r="AP138" s="3"/>
      <c r="AQ138" s="3"/>
      <c r="AR138" s="3"/>
      <c r="AS138" s="3"/>
      <c r="AT138" s="3"/>
    </row>
    <row r="139" spans="1:46">
      <c r="A139" s="9" t="s">
        <v>11</v>
      </c>
      <c r="B139" s="52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10">
        <f t="shared" si="44"/>
        <v>0</v>
      </c>
      <c r="AN139" s="10">
        <f t="shared" ref="AN139:AN160" si="45">MIN(B139:AF139)</f>
        <v>0</v>
      </c>
      <c r="AO139" s="3"/>
      <c r="AP139" s="3"/>
      <c r="AQ139" s="3"/>
      <c r="AR139" s="3"/>
      <c r="AS139" s="3"/>
      <c r="AT139" s="3"/>
    </row>
    <row r="140" spans="1:46">
      <c r="A140" s="9" t="s">
        <v>12</v>
      </c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10">
        <f t="shared" si="44"/>
        <v>0</v>
      </c>
      <c r="AN140" s="10">
        <f t="shared" si="45"/>
        <v>0</v>
      </c>
      <c r="AO140" s="3"/>
      <c r="AP140" s="3"/>
      <c r="AQ140" s="3"/>
      <c r="AR140" s="3"/>
      <c r="AS140" s="3"/>
      <c r="AT140" s="3"/>
    </row>
    <row r="141" spans="1:46">
      <c r="A141" s="9" t="s">
        <v>13</v>
      </c>
      <c r="B141" s="52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10">
        <f t="shared" si="44"/>
        <v>0</v>
      </c>
      <c r="AN141" s="10">
        <f t="shared" si="45"/>
        <v>0</v>
      </c>
      <c r="AO141" s="3"/>
      <c r="AP141" s="3"/>
      <c r="AQ141" s="3"/>
      <c r="AR141" s="3"/>
      <c r="AS141" s="3"/>
      <c r="AT141" s="3"/>
    </row>
    <row r="142" spans="1:46">
      <c r="A142" s="9" t="s">
        <v>14</v>
      </c>
      <c r="B142" s="52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10">
        <f t="shared" si="44"/>
        <v>0</v>
      </c>
      <c r="AN142" s="10">
        <f t="shared" si="45"/>
        <v>0</v>
      </c>
      <c r="AO142" s="3"/>
      <c r="AP142" s="3"/>
      <c r="AQ142" s="3"/>
      <c r="AR142" s="3"/>
      <c r="AS142" s="3"/>
      <c r="AT142" s="3"/>
    </row>
    <row r="143" spans="1:46">
      <c r="A143" s="9" t="s">
        <v>15</v>
      </c>
      <c r="B143" s="52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10">
        <f t="shared" si="44"/>
        <v>0</v>
      </c>
      <c r="AN143" s="10">
        <f t="shared" si="45"/>
        <v>0</v>
      </c>
      <c r="AO143" s="3"/>
      <c r="AP143" s="3"/>
      <c r="AQ143" s="3"/>
      <c r="AR143" s="3"/>
      <c r="AS143" s="3"/>
      <c r="AT143" s="3"/>
    </row>
    <row r="144" spans="1:46">
      <c r="A144" s="12" t="s">
        <v>16</v>
      </c>
      <c r="B144" s="52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10">
        <f t="shared" si="44"/>
        <v>0</v>
      </c>
      <c r="AN144" s="10">
        <f t="shared" si="45"/>
        <v>0</v>
      </c>
      <c r="AO144" s="3"/>
      <c r="AP144" s="3"/>
      <c r="AQ144" s="3"/>
      <c r="AR144" s="3"/>
      <c r="AS144" s="3"/>
      <c r="AT144" s="3"/>
    </row>
    <row r="145" spans="1:46">
      <c r="A145" s="12" t="s">
        <v>17</v>
      </c>
      <c r="B145" s="52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10">
        <f t="shared" si="44"/>
        <v>0</v>
      </c>
      <c r="AN145" s="10">
        <f t="shared" si="45"/>
        <v>0</v>
      </c>
      <c r="AO145" s="3"/>
      <c r="AP145" s="3"/>
      <c r="AQ145" s="3"/>
      <c r="AR145" s="3"/>
      <c r="AS145" s="3"/>
      <c r="AT145" s="3"/>
    </row>
    <row r="146" spans="1:46">
      <c r="A146" s="13">
        <v>0.41666666666666669</v>
      </c>
      <c r="B146" s="52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10">
        <f t="shared" si="44"/>
        <v>0</v>
      </c>
      <c r="AN146" s="10">
        <f t="shared" si="45"/>
        <v>0</v>
      </c>
      <c r="AO146" s="3"/>
      <c r="AP146" s="3"/>
      <c r="AQ146" s="3"/>
      <c r="AR146" s="3"/>
      <c r="AS146" s="3"/>
      <c r="AT146" s="3"/>
    </row>
    <row r="147" spans="1:46">
      <c r="A147" s="13" t="s">
        <v>18</v>
      </c>
      <c r="B147" s="52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  <c r="AA147" s="52"/>
      <c r="AB147" s="52"/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10">
        <f t="shared" si="44"/>
        <v>0</v>
      </c>
      <c r="AN147" s="10">
        <f t="shared" si="45"/>
        <v>0</v>
      </c>
      <c r="AO147" s="3"/>
      <c r="AP147" s="3"/>
      <c r="AQ147" s="3"/>
      <c r="AR147" s="3"/>
      <c r="AS147" s="3"/>
      <c r="AT147" s="3"/>
    </row>
    <row r="148" spans="1:46">
      <c r="A148" s="13">
        <v>0.5</v>
      </c>
      <c r="B148" s="52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10">
        <f t="shared" si="44"/>
        <v>0</v>
      </c>
      <c r="AN148" s="10">
        <f t="shared" si="45"/>
        <v>0</v>
      </c>
      <c r="AO148" s="3"/>
      <c r="AP148" s="3"/>
      <c r="AQ148" s="3"/>
      <c r="AR148" s="3"/>
      <c r="AS148" s="3"/>
      <c r="AT148" s="3"/>
    </row>
    <row r="149" spans="1:46">
      <c r="A149" s="13" t="s">
        <v>19</v>
      </c>
      <c r="B149" s="52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  <c r="AA149" s="52"/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10">
        <f t="shared" si="44"/>
        <v>0</v>
      </c>
      <c r="AN149" s="10">
        <f t="shared" si="45"/>
        <v>0</v>
      </c>
      <c r="AO149" s="3"/>
      <c r="AP149" s="3"/>
      <c r="AQ149" s="3"/>
      <c r="AR149" s="3"/>
      <c r="AS149" s="3"/>
      <c r="AT149" s="3"/>
    </row>
    <row r="150" spans="1:46">
      <c r="A150" s="13">
        <v>0.58333333333333337</v>
      </c>
      <c r="B150" s="52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10">
        <f t="shared" si="44"/>
        <v>0</v>
      </c>
      <c r="AN150" s="10">
        <f t="shared" si="45"/>
        <v>0</v>
      </c>
      <c r="AO150" s="3"/>
      <c r="AP150" s="3"/>
      <c r="AQ150" s="3"/>
      <c r="AR150" s="3"/>
      <c r="AS150" s="3"/>
      <c r="AT150" s="3"/>
    </row>
    <row r="151" spans="1:46">
      <c r="A151" s="13" t="s">
        <v>20</v>
      </c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10">
        <f t="shared" si="44"/>
        <v>0</v>
      </c>
      <c r="AN151" s="10">
        <f t="shared" si="45"/>
        <v>0</v>
      </c>
      <c r="AO151" s="3"/>
      <c r="AP151" s="3"/>
      <c r="AQ151" s="3"/>
      <c r="AR151" s="3"/>
      <c r="AS151" s="3"/>
      <c r="AT151" s="3"/>
    </row>
    <row r="152" spans="1:46">
      <c r="A152" s="12" t="s">
        <v>21</v>
      </c>
      <c r="B152" s="52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10">
        <f t="shared" si="44"/>
        <v>0</v>
      </c>
      <c r="AN152" s="10">
        <f t="shared" si="45"/>
        <v>0</v>
      </c>
      <c r="AO152" s="3"/>
      <c r="AP152" s="3"/>
      <c r="AQ152" s="3"/>
      <c r="AR152" s="3"/>
      <c r="AS152" s="3"/>
      <c r="AT152" s="3"/>
    </row>
    <row r="153" spans="1:46">
      <c r="A153" s="12" t="s">
        <v>22</v>
      </c>
      <c r="B153" s="52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10">
        <f t="shared" si="44"/>
        <v>0</v>
      </c>
      <c r="AN153" s="10">
        <f t="shared" si="45"/>
        <v>0</v>
      </c>
      <c r="AO153" s="3"/>
      <c r="AP153" s="3"/>
      <c r="AQ153" s="3"/>
      <c r="AR153" s="3"/>
      <c r="AS153" s="3"/>
      <c r="AT153" s="3"/>
    </row>
    <row r="154" spans="1:46">
      <c r="A154" s="12" t="s">
        <v>23</v>
      </c>
      <c r="B154" s="52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  <c r="AA154" s="52"/>
      <c r="AB154" s="52"/>
      <c r="AC154" s="52"/>
      <c r="AD154" s="52"/>
      <c r="AE154" s="52"/>
      <c r="AF154" s="52"/>
      <c r="AG154" s="52"/>
      <c r="AH154" s="52"/>
      <c r="AI154" s="52"/>
      <c r="AJ154" s="52"/>
      <c r="AK154" s="52"/>
      <c r="AL154" s="52"/>
      <c r="AM154" s="10">
        <f t="shared" si="44"/>
        <v>0</v>
      </c>
      <c r="AN154" s="10">
        <f t="shared" si="45"/>
        <v>0</v>
      </c>
      <c r="AO154" s="3"/>
      <c r="AP154" s="3"/>
      <c r="AQ154" s="3"/>
      <c r="AR154" s="3"/>
      <c r="AS154" s="3"/>
      <c r="AT154" s="3"/>
    </row>
    <row r="155" spans="1:46">
      <c r="A155" s="9" t="s">
        <v>24</v>
      </c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  <c r="AA155" s="52"/>
      <c r="AB155" s="52"/>
      <c r="AC155" s="52"/>
      <c r="AD155" s="52"/>
      <c r="AE155" s="52"/>
      <c r="AF155" s="52"/>
      <c r="AG155" s="52"/>
      <c r="AH155" s="52"/>
      <c r="AI155" s="52"/>
      <c r="AJ155" s="52"/>
      <c r="AK155" s="52"/>
      <c r="AL155" s="52"/>
      <c r="AM155" s="10">
        <f t="shared" si="44"/>
        <v>0</v>
      </c>
      <c r="AN155" s="10">
        <f t="shared" si="45"/>
        <v>0</v>
      </c>
      <c r="AO155" s="3"/>
      <c r="AP155" s="3"/>
      <c r="AQ155" s="3"/>
      <c r="AR155" s="3"/>
      <c r="AS155" s="3"/>
      <c r="AT155" s="3"/>
    </row>
    <row r="156" spans="1:46">
      <c r="A156" s="15">
        <v>0.83333333333333337</v>
      </c>
      <c r="B156" s="52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  <c r="AA156" s="52"/>
      <c r="AB156" s="52"/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10">
        <f t="shared" si="44"/>
        <v>0</v>
      </c>
      <c r="AN156" s="10">
        <f t="shared" si="45"/>
        <v>0</v>
      </c>
      <c r="AO156" s="3"/>
      <c r="AP156" s="3"/>
      <c r="AQ156" s="3"/>
      <c r="AR156" s="3"/>
      <c r="AS156" s="3"/>
      <c r="AT156" s="3"/>
    </row>
    <row r="157" spans="1:46">
      <c r="A157" s="15">
        <v>0.875</v>
      </c>
      <c r="B157" s="52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10">
        <f t="shared" si="44"/>
        <v>0</v>
      </c>
      <c r="AN157" s="10">
        <f t="shared" si="45"/>
        <v>0</v>
      </c>
      <c r="AO157" s="3"/>
      <c r="AP157" s="3"/>
      <c r="AQ157" s="3"/>
      <c r="AR157" s="3"/>
      <c r="AS157" s="3"/>
      <c r="AT157" s="3"/>
    </row>
    <row r="158" spans="1:46">
      <c r="A158" s="13" t="s">
        <v>25</v>
      </c>
      <c r="B158" s="52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10">
        <f t="shared" si="44"/>
        <v>0</v>
      </c>
      <c r="AN158" s="10">
        <f t="shared" si="45"/>
        <v>0</v>
      </c>
      <c r="AO158" s="3"/>
      <c r="AP158" s="3"/>
      <c r="AQ158" s="3"/>
      <c r="AR158" s="3"/>
      <c r="AS158" s="3"/>
      <c r="AT158" s="3"/>
    </row>
    <row r="159" spans="1:46">
      <c r="A159" s="15">
        <v>0.95833333333333337</v>
      </c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10">
        <f t="shared" si="44"/>
        <v>0</v>
      </c>
      <c r="AN159" s="10">
        <f t="shared" si="45"/>
        <v>0</v>
      </c>
      <c r="AO159" s="3"/>
      <c r="AP159" s="3"/>
      <c r="AQ159" s="3"/>
      <c r="AR159" s="3"/>
      <c r="AS159" s="3"/>
      <c r="AT159" s="3"/>
    </row>
    <row r="160" spans="1:46">
      <c r="A160" s="9" t="s">
        <v>26</v>
      </c>
      <c r="B160" s="52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10">
        <f t="shared" si="44"/>
        <v>0</v>
      </c>
      <c r="AN160" s="10">
        <f t="shared" si="45"/>
        <v>0</v>
      </c>
      <c r="AO160" s="3"/>
      <c r="AP160" s="3"/>
      <c r="AQ160" s="3"/>
      <c r="AR160" s="3"/>
      <c r="AS160" s="3"/>
      <c r="AT160" s="3"/>
    </row>
    <row r="161" spans="1:46">
      <c r="A161" s="6"/>
      <c r="B161" s="6"/>
      <c r="C161" s="6"/>
      <c r="D161" s="6"/>
      <c r="E161" s="6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</row>
    <row r="162" spans="1:46">
      <c r="A162" s="6"/>
      <c r="B162" s="6"/>
      <c r="C162" s="6"/>
      <c r="D162" s="6"/>
      <c r="E162" s="6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</row>
    <row r="163" spans="1:46">
      <c r="A163" s="26" t="s">
        <v>130</v>
      </c>
      <c r="B163" s="6"/>
      <c r="C163" s="30"/>
      <c r="D163" s="6"/>
      <c r="E163" s="41"/>
      <c r="F163" s="26"/>
      <c r="G163" s="38"/>
      <c r="H163" s="38"/>
      <c r="I163" s="38"/>
      <c r="J163" s="38"/>
      <c r="K163" s="38"/>
      <c r="L163" s="38"/>
      <c r="M163" s="38"/>
      <c r="N163" s="39"/>
      <c r="O163" s="39"/>
      <c r="P163" s="40"/>
      <c r="Q163" s="38"/>
      <c r="R163" s="28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</row>
    <row r="164" spans="1:46">
      <c r="A164" s="287" t="s">
        <v>2</v>
      </c>
      <c r="B164" s="4">
        <f>+B$4</f>
        <v>1</v>
      </c>
      <c r="C164" s="4">
        <f t="shared" ref="C164:AL164" si="46">+C$4</f>
        <v>2</v>
      </c>
      <c r="D164" s="4">
        <f>+D$4</f>
        <v>3</v>
      </c>
      <c r="E164" s="4">
        <f t="shared" si="46"/>
        <v>4</v>
      </c>
      <c r="F164" s="4">
        <f t="shared" si="46"/>
        <v>5</v>
      </c>
      <c r="G164" s="4">
        <f t="shared" si="46"/>
        <v>6</v>
      </c>
      <c r="H164" s="4">
        <f t="shared" si="46"/>
        <v>7</v>
      </c>
      <c r="I164" s="4">
        <f t="shared" si="46"/>
        <v>8</v>
      </c>
      <c r="J164" s="4">
        <f t="shared" si="46"/>
        <v>9</v>
      </c>
      <c r="K164" s="4">
        <f t="shared" si="46"/>
        <v>10</v>
      </c>
      <c r="L164" s="4">
        <f t="shared" si="46"/>
        <v>11</v>
      </c>
      <c r="M164" s="4">
        <f t="shared" si="46"/>
        <v>12</v>
      </c>
      <c r="N164" s="4">
        <f t="shared" si="46"/>
        <v>13</v>
      </c>
      <c r="O164" s="4">
        <f t="shared" si="46"/>
        <v>14</v>
      </c>
      <c r="P164" s="4">
        <f t="shared" si="46"/>
        <v>15</v>
      </c>
      <c r="Q164" s="4">
        <f t="shared" si="46"/>
        <v>16</v>
      </c>
      <c r="R164" s="4">
        <f t="shared" si="46"/>
        <v>17</v>
      </c>
      <c r="S164" s="4">
        <f t="shared" si="46"/>
        <v>18</v>
      </c>
      <c r="T164" s="4">
        <f t="shared" si="46"/>
        <v>19</v>
      </c>
      <c r="U164" s="4">
        <f t="shared" si="46"/>
        <v>20</v>
      </c>
      <c r="V164" s="4">
        <f t="shared" si="46"/>
        <v>21</v>
      </c>
      <c r="W164" s="4">
        <f t="shared" si="46"/>
        <v>22</v>
      </c>
      <c r="X164" s="4">
        <f t="shared" si="46"/>
        <v>23</v>
      </c>
      <c r="Y164" s="4">
        <f t="shared" si="46"/>
        <v>24</v>
      </c>
      <c r="Z164" s="4">
        <f t="shared" si="46"/>
        <v>25</v>
      </c>
      <c r="AA164" s="4">
        <f t="shared" si="46"/>
        <v>26</v>
      </c>
      <c r="AB164" s="4">
        <f t="shared" si="46"/>
        <v>27</v>
      </c>
      <c r="AC164" s="4">
        <f t="shared" si="46"/>
        <v>28</v>
      </c>
      <c r="AD164" s="4">
        <f t="shared" si="46"/>
        <v>29</v>
      </c>
      <c r="AE164" s="4">
        <f t="shared" si="46"/>
        <v>30</v>
      </c>
      <c r="AF164" s="4">
        <f t="shared" si="46"/>
        <v>31</v>
      </c>
      <c r="AG164" s="4">
        <f t="shared" si="46"/>
        <v>0</v>
      </c>
      <c r="AH164" s="4">
        <f t="shared" si="46"/>
        <v>0</v>
      </c>
      <c r="AI164" s="4">
        <f t="shared" si="46"/>
        <v>0</v>
      </c>
      <c r="AJ164" s="4">
        <f t="shared" si="46"/>
        <v>0</v>
      </c>
      <c r="AK164" s="4">
        <f t="shared" si="46"/>
        <v>0</v>
      </c>
      <c r="AL164" s="4">
        <f t="shared" si="46"/>
        <v>0</v>
      </c>
      <c r="AM164" s="116" t="s">
        <v>3</v>
      </c>
    </row>
    <row r="165" spans="1:46">
      <c r="A165" s="288"/>
      <c r="B165" s="7">
        <f>B$5</f>
        <v>40391</v>
      </c>
      <c r="C165" s="7">
        <f t="shared" ref="C165:AL165" si="47">C$5</f>
        <v>40392</v>
      </c>
      <c r="D165" s="7">
        <f>D$5</f>
        <v>40393</v>
      </c>
      <c r="E165" s="7">
        <f t="shared" si="47"/>
        <v>40394</v>
      </c>
      <c r="F165" s="7">
        <f t="shared" si="47"/>
        <v>40395</v>
      </c>
      <c r="G165" s="7">
        <f t="shared" si="47"/>
        <v>40396</v>
      </c>
      <c r="H165" s="7">
        <f t="shared" si="47"/>
        <v>40397</v>
      </c>
      <c r="I165" s="7">
        <f t="shared" si="47"/>
        <v>40398</v>
      </c>
      <c r="J165" s="7">
        <f t="shared" si="47"/>
        <v>40399</v>
      </c>
      <c r="K165" s="7">
        <f t="shared" si="47"/>
        <v>40400</v>
      </c>
      <c r="L165" s="7">
        <f t="shared" si="47"/>
        <v>40401</v>
      </c>
      <c r="M165" s="7">
        <f t="shared" si="47"/>
        <v>40402</v>
      </c>
      <c r="N165" s="7">
        <f t="shared" si="47"/>
        <v>40403</v>
      </c>
      <c r="O165" s="7">
        <f t="shared" si="47"/>
        <v>40404</v>
      </c>
      <c r="P165" s="7">
        <f t="shared" si="47"/>
        <v>40405</v>
      </c>
      <c r="Q165" s="7">
        <f t="shared" si="47"/>
        <v>40406</v>
      </c>
      <c r="R165" s="7">
        <f t="shared" si="47"/>
        <v>40407</v>
      </c>
      <c r="S165" s="7">
        <f t="shared" si="47"/>
        <v>40408</v>
      </c>
      <c r="T165" s="7">
        <f t="shared" si="47"/>
        <v>40409</v>
      </c>
      <c r="U165" s="7">
        <f t="shared" si="47"/>
        <v>40410</v>
      </c>
      <c r="V165" s="7">
        <f t="shared" si="47"/>
        <v>40411</v>
      </c>
      <c r="W165" s="7">
        <f t="shared" si="47"/>
        <v>40412</v>
      </c>
      <c r="X165" s="7">
        <f t="shared" si="47"/>
        <v>40413</v>
      </c>
      <c r="Y165" s="7">
        <f t="shared" si="47"/>
        <v>40414</v>
      </c>
      <c r="Z165" s="7">
        <f t="shared" si="47"/>
        <v>40415</v>
      </c>
      <c r="AA165" s="7">
        <f t="shared" si="47"/>
        <v>40416</v>
      </c>
      <c r="AB165" s="7">
        <f t="shared" si="47"/>
        <v>40417</v>
      </c>
      <c r="AC165" s="7">
        <f t="shared" si="47"/>
        <v>40418</v>
      </c>
      <c r="AD165" s="7">
        <f t="shared" si="47"/>
        <v>40419</v>
      </c>
      <c r="AE165" s="7">
        <f t="shared" si="47"/>
        <v>40420</v>
      </c>
      <c r="AF165" s="7">
        <f t="shared" si="47"/>
        <v>40421</v>
      </c>
      <c r="AG165" s="199">
        <f t="shared" si="47"/>
        <v>0</v>
      </c>
      <c r="AH165" s="199">
        <f t="shared" si="47"/>
        <v>0</v>
      </c>
      <c r="AI165" s="199">
        <f t="shared" si="47"/>
        <v>0</v>
      </c>
      <c r="AJ165" s="199">
        <f t="shared" si="47"/>
        <v>0</v>
      </c>
      <c r="AK165" s="199">
        <f t="shared" si="47"/>
        <v>0</v>
      </c>
      <c r="AL165" s="199">
        <f t="shared" si="47"/>
        <v>0</v>
      </c>
      <c r="AM165" s="116"/>
    </row>
    <row r="166" spans="1:46">
      <c r="A166" s="289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4"/>
      <c r="AH166" s="44"/>
      <c r="AI166" s="44"/>
      <c r="AJ166" s="44"/>
      <c r="AK166" s="44"/>
      <c r="AL166" s="44"/>
      <c r="AM166" s="45" t="s">
        <v>8</v>
      </c>
    </row>
    <row r="167" spans="1:46">
      <c r="A167" s="9" t="s">
        <v>9</v>
      </c>
      <c r="B167" s="52">
        <f t="shared" ref="B167:Q182" si="48">+$G$40*(B107+B137)</f>
        <v>2400</v>
      </c>
      <c r="C167" s="52">
        <f t="shared" si="48"/>
        <v>2400</v>
      </c>
      <c r="D167" s="52">
        <f>+$G$40*(D107+D137)</f>
        <v>2490</v>
      </c>
      <c r="E167" s="52">
        <f t="shared" ref="E167:AL174" si="49">+$G$40*(E107+E137)</f>
        <v>2460</v>
      </c>
      <c r="F167" s="52">
        <f t="shared" si="49"/>
        <v>2535</v>
      </c>
      <c r="G167" s="52">
        <f t="shared" si="49"/>
        <v>2205</v>
      </c>
      <c r="H167" s="52">
        <f t="shared" si="49"/>
        <v>2415</v>
      </c>
      <c r="I167" s="52">
        <f t="shared" si="49"/>
        <v>2280</v>
      </c>
      <c r="J167" s="52">
        <f t="shared" si="49"/>
        <v>2280</v>
      </c>
      <c r="K167" s="52">
        <f t="shared" si="49"/>
        <v>2325</v>
      </c>
      <c r="L167" s="52">
        <f t="shared" si="49"/>
        <v>2280</v>
      </c>
      <c r="M167" s="52">
        <f t="shared" si="49"/>
        <v>2340</v>
      </c>
      <c r="N167" s="52">
        <f t="shared" si="49"/>
        <v>2310</v>
      </c>
      <c r="O167" s="52">
        <f t="shared" si="49"/>
        <v>2415</v>
      </c>
      <c r="P167" s="52">
        <f t="shared" si="49"/>
        <v>2430</v>
      </c>
      <c r="Q167" s="52">
        <f t="shared" si="49"/>
        <v>2220</v>
      </c>
      <c r="R167" s="52">
        <f t="shared" si="49"/>
        <v>2475</v>
      </c>
      <c r="S167" s="52">
        <f t="shared" si="49"/>
        <v>2370</v>
      </c>
      <c r="T167" s="52">
        <f t="shared" si="49"/>
        <v>2385</v>
      </c>
      <c r="U167" s="52">
        <f t="shared" si="49"/>
        <v>2400</v>
      </c>
      <c r="V167" s="52">
        <f t="shared" si="49"/>
        <v>2460</v>
      </c>
      <c r="W167" s="52">
        <f t="shared" si="49"/>
        <v>2070</v>
      </c>
      <c r="X167" s="52">
        <f t="shared" si="49"/>
        <v>2505</v>
      </c>
      <c r="Y167" s="52">
        <f t="shared" si="49"/>
        <v>2340</v>
      </c>
      <c r="Z167" s="52">
        <f t="shared" si="49"/>
        <v>2430</v>
      </c>
      <c r="AA167" s="52">
        <f t="shared" si="49"/>
        <v>2445</v>
      </c>
      <c r="AB167" s="52">
        <f t="shared" si="49"/>
        <v>2430</v>
      </c>
      <c r="AC167" s="52">
        <f t="shared" si="49"/>
        <v>2430</v>
      </c>
      <c r="AD167" s="52">
        <f t="shared" si="49"/>
        <v>2490</v>
      </c>
      <c r="AE167" s="52">
        <f t="shared" si="49"/>
        <v>2385</v>
      </c>
      <c r="AF167" s="52">
        <f t="shared" si="49"/>
        <v>2475</v>
      </c>
      <c r="AG167" s="52">
        <f t="shared" si="49"/>
        <v>0</v>
      </c>
      <c r="AH167" s="52">
        <f t="shared" si="49"/>
        <v>0</v>
      </c>
      <c r="AI167" s="52">
        <f t="shared" si="49"/>
        <v>0</v>
      </c>
      <c r="AJ167" s="52">
        <f t="shared" si="49"/>
        <v>0</v>
      </c>
      <c r="AK167" s="52">
        <f t="shared" si="49"/>
        <v>0</v>
      </c>
      <c r="AL167" s="52">
        <f t="shared" si="49"/>
        <v>0</v>
      </c>
      <c r="AM167" s="10">
        <f>MAX(B167:AL167)</f>
        <v>2535</v>
      </c>
    </row>
    <row r="168" spans="1:46">
      <c r="A168" s="9" t="s">
        <v>10</v>
      </c>
      <c r="B168" s="52">
        <f t="shared" si="48"/>
        <v>2355</v>
      </c>
      <c r="C168" s="52">
        <f t="shared" si="48"/>
        <v>2295</v>
      </c>
      <c r="D168" s="52">
        <f t="shared" si="48"/>
        <v>2325</v>
      </c>
      <c r="E168" s="52">
        <f t="shared" si="48"/>
        <v>2355</v>
      </c>
      <c r="F168" s="52">
        <f t="shared" si="48"/>
        <v>1620</v>
      </c>
      <c r="G168" s="52">
        <f t="shared" si="49"/>
        <v>2145</v>
      </c>
      <c r="H168" s="52">
        <f t="shared" si="49"/>
        <v>2220</v>
      </c>
      <c r="I168" s="52">
        <f t="shared" si="49"/>
        <v>2160</v>
      </c>
      <c r="J168" s="52">
        <f t="shared" si="49"/>
        <v>2160</v>
      </c>
      <c r="K168" s="52">
        <f t="shared" si="49"/>
        <v>2205</v>
      </c>
      <c r="L168" s="52">
        <f t="shared" si="49"/>
        <v>2175</v>
      </c>
      <c r="M168" s="52">
        <f t="shared" si="49"/>
        <v>2265</v>
      </c>
      <c r="N168" s="52">
        <f t="shared" si="49"/>
        <v>2265</v>
      </c>
      <c r="O168" s="52">
        <f t="shared" si="49"/>
        <v>2340</v>
      </c>
      <c r="P168" s="52">
        <f t="shared" si="49"/>
        <v>2340</v>
      </c>
      <c r="Q168" s="52">
        <f t="shared" si="49"/>
        <v>2265</v>
      </c>
      <c r="R168" s="52">
        <f t="shared" si="49"/>
        <v>2340</v>
      </c>
      <c r="S168" s="52">
        <f t="shared" si="49"/>
        <v>2280</v>
      </c>
      <c r="T168" s="52">
        <f t="shared" si="49"/>
        <v>2280</v>
      </c>
      <c r="U168" s="52">
        <f t="shared" si="49"/>
        <v>2340</v>
      </c>
      <c r="V168" s="52">
        <f t="shared" si="49"/>
        <v>2340</v>
      </c>
      <c r="W168" s="52">
        <f t="shared" si="49"/>
        <v>2190</v>
      </c>
      <c r="X168" s="52">
        <f t="shared" si="49"/>
        <v>2220</v>
      </c>
      <c r="Y168" s="52">
        <f t="shared" si="49"/>
        <v>2280</v>
      </c>
      <c r="Z168" s="52">
        <f t="shared" si="49"/>
        <v>2190</v>
      </c>
      <c r="AA168" s="52">
        <f t="shared" si="49"/>
        <v>0</v>
      </c>
      <c r="AB168" s="52">
        <f t="shared" si="49"/>
        <v>2295</v>
      </c>
      <c r="AC168" s="52">
        <f t="shared" si="49"/>
        <v>2280</v>
      </c>
      <c r="AD168" s="52">
        <f t="shared" si="49"/>
        <v>2295</v>
      </c>
      <c r="AE168" s="52">
        <f t="shared" si="49"/>
        <v>2310</v>
      </c>
      <c r="AF168" s="52">
        <f t="shared" si="49"/>
        <v>2355</v>
      </c>
      <c r="AG168" s="52">
        <f t="shared" si="49"/>
        <v>0</v>
      </c>
      <c r="AH168" s="52">
        <f t="shared" si="49"/>
        <v>0</v>
      </c>
      <c r="AI168" s="52">
        <f t="shared" si="49"/>
        <v>0</v>
      </c>
      <c r="AJ168" s="52">
        <f t="shared" si="49"/>
        <v>0</v>
      </c>
      <c r="AK168" s="52">
        <f t="shared" si="49"/>
        <v>0</v>
      </c>
      <c r="AL168" s="52">
        <f t="shared" si="49"/>
        <v>0</v>
      </c>
      <c r="AM168" s="10">
        <f t="shared" ref="AM168:AM190" si="50">MAX(B168:AL168)</f>
        <v>2355</v>
      </c>
    </row>
    <row r="169" spans="1:46">
      <c r="A169" s="9" t="s">
        <v>11</v>
      </c>
      <c r="B169" s="52">
        <f t="shared" si="48"/>
        <v>2280</v>
      </c>
      <c r="C169" s="52">
        <f t="shared" si="48"/>
        <v>2235</v>
      </c>
      <c r="D169" s="52">
        <f t="shared" si="48"/>
        <v>2280</v>
      </c>
      <c r="E169" s="52">
        <f t="shared" si="48"/>
        <v>2325</v>
      </c>
      <c r="F169" s="52">
        <f t="shared" si="48"/>
        <v>2100</v>
      </c>
      <c r="G169" s="52">
        <f t="shared" si="49"/>
        <v>2130</v>
      </c>
      <c r="H169" s="52">
        <f t="shared" si="49"/>
        <v>2175</v>
      </c>
      <c r="I169" s="52">
        <f t="shared" si="49"/>
        <v>2130</v>
      </c>
      <c r="J169" s="52">
        <f t="shared" si="49"/>
        <v>2130</v>
      </c>
      <c r="K169" s="52">
        <f t="shared" si="49"/>
        <v>2175</v>
      </c>
      <c r="L169" s="52">
        <f t="shared" si="49"/>
        <v>2130</v>
      </c>
      <c r="M169" s="52">
        <f t="shared" si="49"/>
        <v>2160</v>
      </c>
      <c r="N169" s="52">
        <f t="shared" si="49"/>
        <v>2160</v>
      </c>
      <c r="O169" s="52">
        <f t="shared" si="49"/>
        <v>2265</v>
      </c>
      <c r="P169" s="52">
        <f t="shared" si="49"/>
        <v>2295</v>
      </c>
      <c r="Q169" s="52">
        <f t="shared" si="49"/>
        <v>2220</v>
      </c>
      <c r="R169" s="52">
        <f t="shared" si="49"/>
        <v>1950</v>
      </c>
      <c r="S169" s="52">
        <f t="shared" si="49"/>
        <v>2250</v>
      </c>
      <c r="T169" s="52">
        <f t="shared" si="49"/>
        <v>2235</v>
      </c>
      <c r="U169" s="52">
        <f t="shared" si="49"/>
        <v>2280</v>
      </c>
      <c r="V169" s="52">
        <f t="shared" si="49"/>
        <v>2295</v>
      </c>
      <c r="W169" s="52">
        <f t="shared" si="49"/>
        <v>2160</v>
      </c>
      <c r="X169" s="52">
        <f t="shared" si="49"/>
        <v>2145</v>
      </c>
      <c r="Y169" s="52">
        <f t="shared" si="49"/>
        <v>2220</v>
      </c>
      <c r="Z169" s="52">
        <f t="shared" si="49"/>
        <v>2160</v>
      </c>
      <c r="AA169" s="52">
        <f t="shared" si="49"/>
        <v>420</v>
      </c>
      <c r="AB169" s="52">
        <f t="shared" si="49"/>
        <v>2250</v>
      </c>
      <c r="AC169" s="52">
        <f t="shared" si="49"/>
        <v>2220</v>
      </c>
      <c r="AD169" s="52">
        <f t="shared" si="49"/>
        <v>2265</v>
      </c>
      <c r="AE169" s="52">
        <f t="shared" si="49"/>
        <v>2235</v>
      </c>
      <c r="AF169" s="52">
        <f t="shared" si="49"/>
        <v>2325</v>
      </c>
      <c r="AG169" s="52">
        <f t="shared" si="49"/>
        <v>0</v>
      </c>
      <c r="AH169" s="52">
        <f t="shared" si="49"/>
        <v>0</v>
      </c>
      <c r="AI169" s="52">
        <f t="shared" si="49"/>
        <v>0</v>
      </c>
      <c r="AJ169" s="52">
        <f t="shared" si="49"/>
        <v>0</v>
      </c>
      <c r="AK169" s="52">
        <f t="shared" si="49"/>
        <v>0</v>
      </c>
      <c r="AL169" s="52">
        <f t="shared" si="49"/>
        <v>0</v>
      </c>
      <c r="AM169" s="10">
        <f t="shared" si="50"/>
        <v>2325</v>
      </c>
    </row>
    <row r="170" spans="1:46">
      <c r="A170" s="9" t="s">
        <v>12</v>
      </c>
      <c r="B170" s="52">
        <f t="shared" si="48"/>
        <v>2265</v>
      </c>
      <c r="C170" s="52">
        <f t="shared" si="48"/>
        <v>2220</v>
      </c>
      <c r="D170" s="52">
        <f t="shared" si="48"/>
        <v>2265</v>
      </c>
      <c r="E170" s="52">
        <f t="shared" si="48"/>
        <v>2295</v>
      </c>
      <c r="F170" s="52">
        <f t="shared" si="48"/>
        <v>2175</v>
      </c>
      <c r="G170" s="52">
        <f t="shared" si="49"/>
        <v>2100</v>
      </c>
      <c r="H170" s="52">
        <f t="shared" si="49"/>
        <v>2145</v>
      </c>
      <c r="I170" s="52">
        <f t="shared" si="49"/>
        <v>2085</v>
      </c>
      <c r="J170" s="52">
        <f t="shared" si="49"/>
        <v>2085</v>
      </c>
      <c r="K170" s="52">
        <f t="shared" si="49"/>
        <v>2130</v>
      </c>
      <c r="L170" s="52">
        <f t="shared" si="49"/>
        <v>2130</v>
      </c>
      <c r="M170" s="52">
        <f t="shared" si="49"/>
        <v>2145</v>
      </c>
      <c r="N170" s="52">
        <f t="shared" si="49"/>
        <v>2220</v>
      </c>
      <c r="O170" s="52">
        <f t="shared" si="49"/>
        <v>2220</v>
      </c>
      <c r="P170" s="52">
        <f t="shared" si="49"/>
        <v>2250</v>
      </c>
      <c r="Q170" s="52">
        <f t="shared" si="49"/>
        <v>2340</v>
      </c>
      <c r="R170" s="52">
        <f t="shared" si="49"/>
        <v>1965</v>
      </c>
      <c r="S170" s="52">
        <f t="shared" si="49"/>
        <v>2160</v>
      </c>
      <c r="T170" s="52">
        <f t="shared" si="49"/>
        <v>2220</v>
      </c>
      <c r="U170" s="52">
        <f t="shared" si="49"/>
        <v>2205</v>
      </c>
      <c r="V170" s="52">
        <f t="shared" si="49"/>
        <v>2280</v>
      </c>
      <c r="W170" s="52">
        <f t="shared" si="49"/>
        <v>2130</v>
      </c>
      <c r="X170" s="52">
        <f t="shared" si="49"/>
        <v>2130</v>
      </c>
      <c r="Y170" s="52">
        <f t="shared" si="49"/>
        <v>2205</v>
      </c>
      <c r="Z170" s="52">
        <f t="shared" si="49"/>
        <v>2130</v>
      </c>
      <c r="AA170" s="52">
        <f t="shared" si="49"/>
        <v>825</v>
      </c>
      <c r="AB170" s="52">
        <f t="shared" si="49"/>
        <v>2250</v>
      </c>
      <c r="AC170" s="52">
        <f t="shared" si="49"/>
        <v>2205</v>
      </c>
      <c r="AD170" s="52">
        <f t="shared" si="49"/>
        <v>2250</v>
      </c>
      <c r="AE170" s="52">
        <f t="shared" si="49"/>
        <v>2190</v>
      </c>
      <c r="AF170" s="52">
        <f t="shared" si="49"/>
        <v>2280</v>
      </c>
      <c r="AG170" s="52">
        <f t="shared" si="49"/>
        <v>0</v>
      </c>
      <c r="AH170" s="52">
        <f t="shared" si="49"/>
        <v>0</v>
      </c>
      <c r="AI170" s="52">
        <f t="shared" si="49"/>
        <v>0</v>
      </c>
      <c r="AJ170" s="52">
        <f t="shared" si="49"/>
        <v>0</v>
      </c>
      <c r="AK170" s="52">
        <f t="shared" si="49"/>
        <v>0</v>
      </c>
      <c r="AL170" s="52">
        <f t="shared" si="49"/>
        <v>0</v>
      </c>
      <c r="AM170" s="10">
        <f t="shared" si="50"/>
        <v>2340</v>
      </c>
    </row>
    <row r="171" spans="1:46">
      <c r="A171" s="9" t="s">
        <v>13</v>
      </c>
      <c r="B171" s="52">
        <f t="shared" si="48"/>
        <v>2250</v>
      </c>
      <c r="C171" s="52">
        <f t="shared" si="48"/>
        <v>2190</v>
      </c>
      <c r="D171" s="52">
        <f t="shared" si="48"/>
        <v>2250</v>
      </c>
      <c r="E171" s="52">
        <f t="shared" si="48"/>
        <v>2280</v>
      </c>
      <c r="F171" s="52">
        <f t="shared" si="48"/>
        <v>0</v>
      </c>
      <c r="G171" s="52">
        <f t="shared" si="49"/>
        <v>2040</v>
      </c>
      <c r="H171" s="52">
        <f t="shared" si="49"/>
        <v>2130</v>
      </c>
      <c r="I171" s="52">
        <f t="shared" si="49"/>
        <v>2130</v>
      </c>
      <c r="J171" s="52">
        <f t="shared" si="49"/>
        <v>2130</v>
      </c>
      <c r="K171" s="52">
        <f t="shared" si="49"/>
        <v>2130</v>
      </c>
      <c r="L171" s="52">
        <f t="shared" si="49"/>
        <v>2100</v>
      </c>
      <c r="M171" s="52">
        <f t="shared" si="49"/>
        <v>2145</v>
      </c>
      <c r="N171" s="52">
        <f t="shared" si="49"/>
        <v>2205</v>
      </c>
      <c r="O171" s="52">
        <f t="shared" si="49"/>
        <v>2220</v>
      </c>
      <c r="P171" s="52">
        <f t="shared" si="49"/>
        <v>2370</v>
      </c>
      <c r="Q171" s="52">
        <f t="shared" si="49"/>
        <v>2145</v>
      </c>
      <c r="R171" s="52">
        <f t="shared" si="49"/>
        <v>1770</v>
      </c>
      <c r="S171" s="52">
        <f t="shared" si="49"/>
        <v>2130</v>
      </c>
      <c r="T171" s="52">
        <f t="shared" si="49"/>
        <v>2220</v>
      </c>
      <c r="U171" s="52">
        <f t="shared" si="49"/>
        <v>2190</v>
      </c>
      <c r="V171" s="52">
        <f t="shared" si="49"/>
        <v>2235</v>
      </c>
      <c r="W171" s="52">
        <f t="shared" si="49"/>
        <v>2100</v>
      </c>
      <c r="X171" s="52">
        <f t="shared" si="49"/>
        <v>2130</v>
      </c>
      <c r="Y171" s="52">
        <f t="shared" si="49"/>
        <v>2205</v>
      </c>
      <c r="Z171" s="52">
        <f t="shared" si="49"/>
        <v>2130</v>
      </c>
      <c r="AA171" s="52">
        <f t="shared" si="49"/>
        <v>1770</v>
      </c>
      <c r="AB171" s="52">
        <f t="shared" si="49"/>
        <v>2220</v>
      </c>
      <c r="AC171" s="52">
        <f t="shared" si="49"/>
        <v>2205</v>
      </c>
      <c r="AD171" s="52">
        <f t="shared" si="49"/>
        <v>2250</v>
      </c>
      <c r="AE171" s="52">
        <f t="shared" si="49"/>
        <v>2175</v>
      </c>
      <c r="AF171" s="52">
        <f t="shared" si="49"/>
        <v>2235</v>
      </c>
      <c r="AG171" s="52">
        <f t="shared" si="49"/>
        <v>0</v>
      </c>
      <c r="AH171" s="52">
        <f t="shared" si="49"/>
        <v>0</v>
      </c>
      <c r="AI171" s="52">
        <f t="shared" si="49"/>
        <v>0</v>
      </c>
      <c r="AJ171" s="52">
        <f t="shared" si="49"/>
        <v>0</v>
      </c>
      <c r="AK171" s="52">
        <f t="shared" si="49"/>
        <v>0</v>
      </c>
      <c r="AL171" s="52">
        <f t="shared" si="49"/>
        <v>0</v>
      </c>
      <c r="AM171" s="10">
        <f t="shared" si="50"/>
        <v>2370</v>
      </c>
    </row>
    <row r="172" spans="1:46">
      <c r="A172" s="9" t="s">
        <v>14</v>
      </c>
      <c r="B172" s="52">
        <f t="shared" si="48"/>
        <v>2235</v>
      </c>
      <c r="C172" s="52">
        <f t="shared" si="48"/>
        <v>2265</v>
      </c>
      <c r="D172" s="52">
        <f t="shared" si="48"/>
        <v>2280</v>
      </c>
      <c r="E172" s="52">
        <f t="shared" si="48"/>
        <v>2340</v>
      </c>
      <c r="F172" s="52">
        <f t="shared" si="48"/>
        <v>165</v>
      </c>
      <c r="G172" s="52">
        <f t="shared" si="49"/>
        <v>2130</v>
      </c>
      <c r="H172" s="52">
        <f t="shared" si="49"/>
        <v>2130</v>
      </c>
      <c r="I172" s="52">
        <f t="shared" si="49"/>
        <v>2130</v>
      </c>
      <c r="J172" s="52">
        <f t="shared" si="49"/>
        <v>2130</v>
      </c>
      <c r="K172" s="52">
        <f t="shared" si="49"/>
        <v>2145</v>
      </c>
      <c r="L172" s="52">
        <f t="shared" si="49"/>
        <v>2055</v>
      </c>
      <c r="M172" s="52">
        <f t="shared" si="49"/>
        <v>2175</v>
      </c>
      <c r="N172" s="52">
        <f t="shared" si="49"/>
        <v>2280</v>
      </c>
      <c r="O172" s="52">
        <f t="shared" si="49"/>
        <v>2220</v>
      </c>
      <c r="P172" s="52">
        <f t="shared" si="49"/>
        <v>1710</v>
      </c>
      <c r="Q172" s="52">
        <f t="shared" si="49"/>
        <v>2220</v>
      </c>
      <c r="R172" s="52">
        <f t="shared" si="49"/>
        <v>1530</v>
      </c>
      <c r="S172" s="52">
        <f t="shared" si="49"/>
        <v>2190</v>
      </c>
      <c r="T172" s="52">
        <f t="shared" si="49"/>
        <v>2205</v>
      </c>
      <c r="U172" s="52">
        <f t="shared" si="49"/>
        <v>2205</v>
      </c>
      <c r="V172" s="52">
        <f t="shared" si="49"/>
        <v>2175</v>
      </c>
      <c r="W172" s="52">
        <f t="shared" si="49"/>
        <v>2070</v>
      </c>
      <c r="X172" s="52">
        <f t="shared" si="49"/>
        <v>2160</v>
      </c>
      <c r="Y172" s="52">
        <f t="shared" si="49"/>
        <v>2265</v>
      </c>
      <c r="Z172" s="52">
        <f t="shared" si="49"/>
        <v>2160</v>
      </c>
      <c r="AA172" s="52">
        <f t="shared" si="49"/>
        <v>2115</v>
      </c>
      <c r="AB172" s="52">
        <f t="shared" si="49"/>
        <v>2250</v>
      </c>
      <c r="AC172" s="52">
        <f t="shared" si="49"/>
        <v>2205</v>
      </c>
      <c r="AD172" s="52">
        <f t="shared" si="49"/>
        <v>2220</v>
      </c>
      <c r="AE172" s="52">
        <f t="shared" si="49"/>
        <v>2235</v>
      </c>
      <c r="AF172" s="52">
        <f t="shared" si="49"/>
        <v>2295</v>
      </c>
      <c r="AG172" s="52">
        <f t="shared" si="49"/>
        <v>0</v>
      </c>
      <c r="AH172" s="52">
        <f t="shared" si="49"/>
        <v>0</v>
      </c>
      <c r="AI172" s="52">
        <f t="shared" si="49"/>
        <v>0</v>
      </c>
      <c r="AJ172" s="52">
        <f t="shared" si="49"/>
        <v>0</v>
      </c>
      <c r="AK172" s="52">
        <f t="shared" si="49"/>
        <v>0</v>
      </c>
      <c r="AL172" s="52">
        <f t="shared" si="49"/>
        <v>0</v>
      </c>
      <c r="AM172" s="10">
        <f t="shared" si="50"/>
        <v>2340</v>
      </c>
    </row>
    <row r="173" spans="1:46">
      <c r="A173" s="9" t="s">
        <v>15</v>
      </c>
      <c r="B173" s="52">
        <f t="shared" si="48"/>
        <v>2175</v>
      </c>
      <c r="C173" s="52">
        <f t="shared" si="48"/>
        <v>2325</v>
      </c>
      <c r="D173" s="52">
        <f t="shared" si="48"/>
        <v>2370</v>
      </c>
      <c r="E173" s="52">
        <f t="shared" si="48"/>
        <v>2430</v>
      </c>
      <c r="F173" s="52">
        <f t="shared" si="48"/>
        <v>330</v>
      </c>
      <c r="G173" s="52">
        <f t="shared" si="49"/>
        <v>2205</v>
      </c>
      <c r="H173" s="52">
        <f t="shared" si="49"/>
        <v>2130</v>
      </c>
      <c r="I173" s="52">
        <f t="shared" si="49"/>
        <v>2250</v>
      </c>
      <c r="J173" s="52">
        <f t="shared" si="49"/>
        <v>2250</v>
      </c>
      <c r="K173" s="52">
        <f t="shared" si="49"/>
        <v>2235</v>
      </c>
      <c r="L173" s="52">
        <f t="shared" si="49"/>
        <v>2280</v>
      </c>
      <c r="M173" s="52">
        <f t="shared" si="49"/>
        <v>2265</v>
      </c>
      <c r="N173" s="52">
        <f t="shared" si="49"/>
        <v>2280</v>
      </c>
      <c r="O173" s="52">
        <f t="shared" si="49"/>
        <v>0</v>
      </c>
      <c r="P173" s="52">
        <f t="shared" si="49"/>
        <v>1665</v>
      </c>
      <c r="Q173" s="52">
        <f t="shared" si="49"/>
        <v>2310</v>
      </c>
      <c r="R173" s="52">
        <f t="shared" si="49"/>
        <v>2430</v>
      </c>
      <c r="S173" s="52">
        <f t="shared" si="49"/>
        <v>2220</v>
      </c>
      <c r="T173" s="52">
        <f t="shared" si="49"/>
        <v>2325</v>
      </c>
      <c r="U173" s="52">
        <f t="shared" si="49"/>
        <v>2370</v>
      </c>
      <c r="V173" s="52">
        <f t="shared" si="49"/>
        <v>1785</v>
      </c>
      <c r="W173" s="52">
        <f t="shared" si="49"/>
        <v>2055</v>
      </c>
      <c r="X173" s="52">
        <f t="shared" si="49"/>
        <v>2250</v>
      </c>
      <c r="Y173" s="52">
        <f t="shared" si="49"/>
        <v>2265</v>
      </c>
      <c r="Z173" s="52">
        <f t="shared" si="49"/>
        <v>2295</v>
      </c>
      <c r="AA173" s="52">
        <f t="shared" si="49"/>
        <v>2130</v>
      </c>
      <c r="AB173" s="52">
        <f t="shared" si="49"/>
        <v>2415</v>
      </c>
      <c r="AC173" s="52">
        <f t="shared" si="49"/>
        <v>2175</v>
      </c>
      <c r="AD173" s="52">
        <f t="shared" si="49"/>
        <v>2160</v>
      </c>
      <c r="AE173" s="52">
        <f t="shared" si="49"/>
        <v>2460</v>
      </c>
      <c r="AF173" s="52">
        <f t="shared" si="49"/>
        <v>2415</v>
      </c>
      <c r="AG173" s="52">
        <f t="shared" si="49"/>
        <v>0</v>
      </c>
      <c r="AH173" s="52">
        <f t="shared" si="49"/>
        <v>0</v>
      </c>
      <c r="AI173" s="52">
        <f t="shared" si="49"/>
        <v>0</v>
      </c>
      <c r="AJ173" s="52">
        <f t="shared" si="49"/>
        <v>0</v>
      </c>
      <c r="AK173" s="52">
        <f t="shared" si="49"/>
        <v>0</v>
      </c>
      <c r="AL173" s="52">
        <f t="shared" si="49"/>
        <v>0</v>
      </c>
      <c r="AM173" s="10">
        <f t="shared" si="50"/>
        <v>2460</v>
      </c>
    </row>
    <row r="174" spans="1:46">
      <c r="A174" s="12" t="s">
        <v>16</v>
      </c>
      <c r="B174" s="52">
        <f t="shared" si="48"/>
        <v>2265</v>
      </c>
      <c r="C174" s="52">
        <f t="shared" si="48"/>
        <v>2835</v>
      </c>
      <c r="D174" s="52">
        <f t="shared" si="48"/>
        <v>2775</v>
      </c>
      <c r="E174" s="52">
        <f t="shared" si="48"/>
        <v>2430</v>
      </c>
      <c r="F174" s="52">
        <f t="shared" si="48"/>
        <v>315</v>
      </c>
      <c r="G174" s="52">
        <f t="shared" si="49"/>
        <v>2865</v>
      </c>
      <c r="H174" s="52">
        <f t="shared" si="49"/>
        <v>2430</v>
      </c>
      <c r="I174" s="52">
        <f t="shared" si="49"/>
        <v>2730</v>
      </c>
      <c r="J174" s="52">
        <f t="shared" si="49"/>
        <v>2730</v>
      </c>
      <c r="K174" s="52">
        <f t="shared" si="49"/>
        <v>2775</v>
      </c>
      <c r="L174" s="52">
        <f t="shared" si="49"/>
        <v>2820</v>
      </c>
      <c r="M174" s="52">
        <f t="shared" si="49"/>
        <v>2730</v>
      </c>
      <c r="N174" s="52">
        <f t="shared" si="49"/>
        <v>2640</v>
      </c>
      <c r="O174" s="52">
        <f t="shared" si="49"/>
        <v>2430</v>
      </c>
      <c r="P174" s="52">
        <f t="shared" si="49"/>
        <v>1620</v>
      </c>
      <c r="Q174" s="52">
        <f t="shared" si="49"/>
        <v>2700</v>
      </c>
      <c r="R174" s="52">
        <f t="shared" si="49"/>
        <v>2130</v>
      </c>
      <c r="S174" s="52">
        <f t="shared" si="49"/>
        <v>2610</v>
      </c>
      <c r="T174" s="52">
        <f t="shared" si="49"/>
        <v>2340</v>
      </c>
      <c r="U174" s="52">
        <f t="shared" si="49"/>
        <v>2760</v>
      </c>
      <c r="V174" s="52">
        <f t="shared" si="49"/>
        <v>1650</v>
      </c>
      <c r="W174" s="52">
        <f t="shared" si="49"/>
        <v>2190</v>
      </c>
      <c r="X174" s="52">
        <f t="shared" si="49"/>
        <v>2670</v>
      </c>
      <c r="Y174" s="52">
        <f t="shared" si="49"/>
        <v>2685</v>
      </c>
      <c r="Z174" s="52">
        <f t="shared" si="49"/>
        <v>2700</v>
      </c>
      <c r="AA174" s="52">
        <f t="shared" si="49"/>
        <v>2655</v>
      </c>
      <c r="AB174" s="52">
        <f t="shared" si="49"/>
        <v>2775</v>
      </c>
      <c r="AC174" s="52">
        <f t="shared" si="49"/>
        <v>2370</v>
      </c>
      <c r="AD174" s="52">
        <f t="shared" si="49"/>
        <v>2250</v>
      </c>
      <c r="AE174" s="52">
        <f t="shared" si="49"/>
        <v>2835</v>
      </c>
      <c r="AF174" s="52">
        <f t="shared" si="49"/>
        <v>2895</v>
      </c>
      <c r="AG174" s="52">
        <f t="shared" si="49"/>
        <v>0</v>
      </c>
      <c r="AH174" s="52">
        <f t="shared" si="49"/>
        <v>0</v>
      </c>
      <c r="AI174" s="52">
        <f t="shared" si="49"/>
        <v>0</v>
      </c>
      <c r="AJ174" s="52">
        <f t="shared" ref="AJ174:AL174" si="51">+$G$40*(AJ114+AJ144)</f>
        <v>0</v>
      </c>
      <c r="AK174" s="52">
        <f t="shared" si="51"/>
        <v>0</v>
      </c>
      <c r="AL174" s="52">
        <f t="shared" si="51"/>
        <v>0</v>
      </c>
      <c r="AM174" s="10">
        <f t="shared" si="50"/>
        <v>2895</v>
      </c>
    </row>
    <row r="175" spans="1:46">
      <c r="A175" s="12" t="s">
        <v>17</v>
      </c>
      <c r="B175" s="52">
        <f t="shared" si="48"/>
        <v>2490</v>
      </c>
      <c r="C175" s="52">
        <f t="shared" si="48"/>
        <v>3435</v>
      </c>
      <c r="D175" s="52">
        <f t="shared" si="48"/>
        <v>3255</v>
      </c>
      <c r="E175" s="52">
        <f t="shared" si="48"/>
        <v>2850</v>
      </c>
      <c r="F175" s="52">
        <f t="shared" si="48"/>
        <v>2340</v>
      </c>
      <c r="G175" s="52">
        <f t="shared" si="48"/>
        <v>2850</v>
      </c>
      <c r="H175" s="52">
        <f t="shared" si="48"/>
        <v>2760</v>
      </c>
      <c r="I175" s="52">
        <f t="shared" si="48"/>
        <v>3270</v>
      </c>
      <c r="J175" s="52">
        <f t="shared" si="48"/>
        <v>3270</v>
      </c>
      <c r="K175" s="52">
        <f t="shared" si="48"/>
        <v>3255</v>
      </c>
      <c r="L175" s="52">
        <f t="shared" si="48"/>
        <v>3150</v>
      </c>
      <c r="M175" s="52">
        <f t="shared" si="48"/>
        <v>3300</v>
      </c>
      <c r="N175" s="52">
        <f t="shared" si="48"/>
        <v>3390</v>
      </c>
      <c r="O175" s="52">
        <f t="shared" si="48"/>
        <v>2655</v>
      </c>
      <c r="P175" s="52">
        <f t="shared" si="48"/>
        <v>1425</v>
      </c>
      <c r="Q175" s="52">
        <f t="shared" si="48"/>
        <v>2040</v>
      </c>
      <c r="R175" s="52">
        <f t="shared" ref="R175:AL182" si="52">+$G$40*(R115+R145)</f>
        <v>2955</v>
      </c>
      <c r="S175" s="52">
        <f t="shared" si="52"/>
        <v>3300</v>
      </c>
      <c r="T175" s="52">
        <f t="shared" si="52"/>
        <v>3315</v>
      </c>
      <c r="U175" s="52">
        <f t="shared" si="52"/>
        <v>3330</v>
      </c>
      <c r="V175" s="52">
        <f t="shared" si="52"/>
        <v>1860</v>
      </c>
      <c r="W175" s="52">
        <f t="shared" si="52"/>
        <v>2370</v>
      </c>
      <c r="X175" s="52">
        <f t="shared" si="52"/>
        <v>3390</v>
      </c>
      <c r="Y175" s="52">
        <f t="shared" si="52"/>
        <v>3435</v>
      </c>
      <c r="Z175" s="52">
        <f t="shared" si="52"/>
        <v>3007.5</v>
      </c>
      <c r="AA175" s="52">
        <f t="shared" si="52"/>
        <v>3450</v>
      </c>
      <c r="AB175" s="52">
        <f t="shared" si="52"/>
        <v>3315</v>
      </c>
      <c r="AC175" s="52">
        <f t="shared" si="52"/>
        <v>2655</v>
      </c>
      <c r="AD175" s="52">
        <f t="shared" si="52"/>
        <v>2460</v>
      </c>
      <c r="AE175" s="52">
        <f t="shared" si="52"/>
        <v>3225</v>
      </c>
      <c r="AF175" s="52">
        <f t="shared" si="52"/>
        <v>3525</v>
      </c>
      <c r="AG175" s="52">
        <f t="shared" si="52"/>
        <v>0</v>
      </c>
      <c r="AH175" s="52">
        <f t="shared" si="52"/>
        <v>0</v>
      </c>
      <c r="AI175" s="52">
        <f t="shared" si="52"/>
        <v>0</v>
      </c>
      <c r="AJ175" s="52">
        <f t="shared" si="52"/>
        <v>0</v>
      </c>
      <c r="AK175" s="52">
        <f t="shared" si="52"/>
        <v>0</v>
      </c>
      <c r="AL175" s="52">
        <f t="shared" si="52"/>
        <v>0</v>
      </c>
      <c r="AM175" s="10">
        <f t="shared" si="50"/>
        <v>3525</v>
      </c>
    </row>
    <row r="176" spans="1:46">
      <c r="A176" s="13">
        <v>0.41666666666666669</v>
      </c>
      <c r="B176" s="52">
        <f t="shared" si="48"/>
        <v>2550</v>
      </c>
      <c r="C176" s="52">
        <f t="shared" si="48"/>
        <v>3555</v>
      </c>
      <c r="D176" s="52">
        <f t="shared" si="48"/>
        <v>3495</v>
      </c>
      <c r="E176" s="52">
        <f t="shared" si="48"/>
        <v>2955</v>
      </c>
      <c r="F176" s="52">
        <f t="shared" si="48"/>
        <v>2835</v>
      </c>
      <c r="G176" s="52">
        <f t="shared" si="48"/>
        <v>3030</v>
      </c>
      <c r="H176" s="52">
        <f t="shared" si="48"/>
        <v>2760</v>
      </c>
      <c r="I176" s="52">
        <f t="shared" si="48"/>
        <v>3480</v>
      </c>
      <c r="J176" s="52">
        <f t="shared" si="48"/>
        <v>3480</v>
      </c>
      <c r="K176" s="52">
        <f t="shared" si="48"/>
        <v>3510</v>
      </c>
      <c r="L176" s="52">
        <f t="shared" si="48"/>
        <v>3240</v>
      </c>
      <c r="M176" s="52">
        <f t="shared" si="48"/>
        <v>3465</v>
      </c>
      <c r="N176" s="52">
        <f t="shared" si="48"/>
        <v>3390</v>
      </c>
      <c r="O176" s="52">
        <f t="shared" si="48"/>
        <v>2685</v>
      </c>
      <c r="P176" s="52">
        <f t="shared" si="48"/>
        <v>1515</v>
      </c>
      <c r="Q176" s="52">
        <f t="shared" si="48"/>
        <v>855</v>
      </c>
      <c r="R176" s="52">
        <f t="shared" si="52"/>
        <v>3330</v>
      </c>
      <c r="S176" s="52">
        <f t="shared" si="52"/>
        <v>3375</v>
      </c>
      <c r="T176" s="52">
        <f t="shared" si="52"/>
        <v>3465</v>
      </c>
      <c r="U176" s="52">
        <f t="shared" si="52"/>
        <v>3435</v>
      </c>
      <c r="V176" s="52">
        <f t="shared" si="52"/>
        <v>2040</v>
      </c>
      <c r="W176" s="52">
        <f t="shared" si="52"/>
        <v>2460</v>
      </c>
      <c r="X176" s="52">
        <f t="shared" si="52"/>
        <v>3330</v>
      </c>
      <c r="Y176" s="52">
        <f t="shared" si="52"/>
        <v>3405</v>
      </c>
      <c r="Z176" s="52">
        <f t="shared" si="52"/>
        <v>3165</v>
      </c>
      <c r="AA176" s="52">
        <f t="shared" si="52"/>
        <v>3360</v>
      </c>
      <c r="AB176" s="52">
        <f t="shared" si="52"/>
        <v>3270</v>
      </c>
      <c r="AC176" s="52">
        <f t="shared" si="52"/>
        <v>2700</v>
      </c>
      <c r="AD176" s="52">
        <f t="shared" si="52"/>
        <v>2550</v>
      </c>
      <c r="AE176" s="52">
        <f t="shared" si="52"/>
        <v>3480</v>
      </c>
      <c r="AF176" s="52">
        <f t="shared" si="52"/>
        <v>3600</v>
      </c>
      <c r="AG176" s="52">
        <f t="shared" si="52"/>
        <v>0</v>
      </c>
      <c r="AH176" s="52">
        <f t="shared" si="52"/>
        <v>0</v>
      </c>
      <c r="AI176" s="52">
        <f t="shared" si="52"/>
        <v>0</v>
      </c>
      <c r="AJ176" s="52">
        <f t="shared" si="52"/>
        <v>0</v>
      </c>
      <c r="AK176" s="52">
        <f t="shared" si="52"/>
        <v>0</v>
      </c>
      <c r="AL176" s="52">
        <f t="shared" si="52"/>
        <v>0</v>
      </c>
      <c r="AM176" s="10">
        <f t="shared" si="50"/>
        <v>3600</v>
      </c>
    </row>
    <row r="177" spans="1:39">
      <c r="A177" s="13" t="s">
        <v>18</v>
      </c>
      <c r="B177" s="52">
        <f t="shared" si="48"/>
        <v>2610</v>
      </c>
      <c r="C177" s="52">
        <f t="shared" si="48"/>
        <v>3600</v>
      </c>
      <c r="D177" s="52">
        <f t="shared" si="48"/>
        <v>3270</v>
      </c>
      <c r="E177" s="52">
        <f t="shared" si="48"/>
        <v>2970</v>
      </c>
      <c r="F177" s="52">
        <f t="shared" si="48"/>
        <v>3030</v>
      </c>
      <c r="G177" s="52">
        <f t="shared" si="48"/>
        <v>0</v>
      </c>
      <c r="H177" s="52">
        <f t="shared" si="48"/>
        <v>2775</v>
      </c>
      <c r="I177" s="52">
        <f t="shared" si="48"/>
        <v>3480</v>
      </c>
      <c r="J177" s="52">
        <f t="shared" si="48"/>
        <v>3480</v>
      </c>
      <c r="K177" s="52">
        <f t="shared" si="48"/>
        <v>3345</v>
      </c>
      <c r="L177" s="52">
        <f t="shared" si="48"/>
        <v>3315</v>
      </c>
      <c r="M177" s="52">
        <f t="shared" si="48"/>
        <v>3510</v>
      </c>
      <c r="N177" s="52">
        <f t="shared" si="48"/>
        <v>3450</v>
      </c>
      <c r="O177" s="52">
        <f t="shared" si="48"/>
        <v>2820</v>
      </c>
      <c r="P177" s="52">
        <f t="shared" si="48"/>
        <v>1350</v>
      </c>
      <c r="Q177" s="52">
        <f t="shared" si="48"/>
        <v>900</v>
      </c>
      <c r="R177" s="52">
        <f t="shared" si="52"/>
        <v>3720</v>
      </c>
      <c r="S177" s="52">
        <f t="shared" si="52"/>
        <v>3480</v>
      </c>
      <c r="T177" s="52">
        <f t="shared" si="52"/>
        <v>3465</v>
      </c>
      <c r="U177" s="52">
        <f t="shared" si="52"/>
        <v>3555</v>
      </c>
      <c r="V177" s="52">
        <f t="shared" si="52"/>
        <v>2160</v>
      </c>
      <c r="W177" s="52">
        <f t="shared" si="52"/>
        <v>2490</v>
      </c>
      <c r="X177" s="52">
        <f t="shared" si="52"/>
        <v>3585</v>
      </c>
      <c r="Y177" s="52">
        <f t="shared" si="52"/>
        <v>2767.5</v>
      </c>
      <c r="Z177" s="52">
        <f t="shared" si="52"/>
        <v>3165</v>
      </c>
      <c r="AA177" s="52">
        <f t="shared" si="52"/>
        <v>3450</v>
      </c>
      <c r="AB177" s="52">
        <f t="shared" si="52"/>
        <v>3315</v>
      </c>
      <c r="AC177" s="52">
        <f t="shared" si="52"/>
        <v>2880</v>
      </c>
      <c r="AD177" s="52">
        <f t="shared" si="52"/>
        <v>2595</v>
      </c>
      <c r="AE177" s="52">
        <f t="shared" si="52"/>
        <v>3525</v>
      </c>
      <c r="AF177" s="52">
        <f t="shared" si="52"/>
        <v>3600</v>
      </c>
      <c r="AG177" s="52">
        <f t="shared" si="52"/>
        <v>0</v>
      </c>
      <c r="AH177" s="52">
        <f t="shared" si="52"/>
        <v>0</v>
      </c>
      <c r="AI177" s="52">
        <f t="shared" si="52"/>
        <v>0</v>
      </c>
      <c r="AJ177" s="52">
        <f t="shared" si="52"/>
        <v>0</v>
      </c>
      <c r="AK177" s="52">
        <f t="shared" si="52"/>
        <v>0</v>
      </c>
      <c r="AL177" s="52">
        <f t="shared" si="52"/>
        <v>0</v>
      </c>
      <c r="AM177" s="10">
        <f t="shared" si="50"/>
        <v>3720</v>
      </c>
    </row>
    <row r="178" spans="1:39">
      <c r="A178" s="13">
        <v>0.5</v>
      </c>
      <c r="B178" s="52">
        <f t="shared" si="48"/>
        <v>2850</v>
      </c>
      <c r="C178" s="52">
        <f t="shared" si="48"/>
        <v>3660</v>
      </c>
      <c r="D178" s="52">
        <f t="shared" si="48"/>
        <v>2790</v>
      </c>
      <c r="E178" s="52">
        <f t="shared" si="48"/>
        <v>3075</v>
      </c>
      <c r="F178" s="52">
        <f t="shared" si="48"/>
        <v>2925</v>
      </c>
      <c r="G178" s="52">
        <f t="shared" si="48"/>
        <v>420</v>
      </c>
      <c r="H178" s="52">
        <f t="shared" si="48"/>
        <v>2865</v>
      </c>
      <c r="I178" s="52">
        <f t="shared" si="48"/>
        <v>3480</v>
      </c>
      <c r="J178" s="52">
        <f t="shared" si="48"/>
        <v>3480</v>
      </c>
      <c r="K178" s="52">
        <f t="shared" si="48"/>
        <v>3345</v>
      </c>
      <c r="L178" s="52">
        <f t="shared" si="48"/>
        <v>3360</v>
      </c>
      <c r="M178" s="52">
        <f t="shared" si="48"/>
        <v>1905</v>
      </c>
      <c r="N178" s="52">
        <f t="shared" si="48"/>
        <v>3405</v>
      </c>
      <c r="O178" s="52">
        <f t="shared" si="48"/>
        <v>2955</v>
      </c>
      <c r="P178" s="52">
        <f t="shared" si="48"/>
        <v>1440</v>
      </c>
      <c r="Q178" s="52">
        <f t="shared" si="48"/>
        <v>1470</v>
      </c>
      <c r="R178" s="52">
        <f t="shared" si="52"/>
        <v>3375</v>
      </c>
      <c r="S178" s="52">
        <f t="shared" si="52"/>
        <v>3465</v>
      </c>
      <c r="T178" s="52">
        <f t="shared" si="52"/>
        <v>3510</v>
      </c>
      <c r="U178" s="52">
        <f t="shared" si="52"/>
        <v>3555</v>
      </c>
      <c r="V178" s="52">
        <f t="shared" si="52"/>
        <v>2430</v>
      </c>
      <c r="W178" s="52">
        <f t="shared" si="52"/>
        <v>2595</v>
      </c>
      <c r="X178" s="52">
        <f t="shared" si="52"/>
        <v>3495</v>
      </c>
      <c r="Y178" s="52">
        <f t="shared" si="52"/>
        <v>2940</v>
      </c>
      <c r="Z178" s="52">
        <f t="shared" si="52"/>
        <v>3195</v>
      </c>
      <c r="AA178" s="52">
        <f t="shared" si="52"/>
        <v>3495</v>
      </c>
      <c r="AB178" s="52">
        <f t="shared" si="52"/>
        <v>3405</v>
      </c>
      <c r="AC178" s="52">
        <f t="shared" si="52"/>
        <v>2865</v>
      </c>
      <c r="AD178" s="52">
        <f t="shared" si="52"/>
        <v>2685</v>
      </c>
      <c r="AE178" s="52">
        <f t="shared" si="52"/>
        <v>3600</v>
      </c>
      <c r="AF178" s="52">
        <f t="shared" si="52"/>
        <v>3555</v>
      </c>
      <c r="AG178" s="52">
        <f t="shared" si="52"/>
        <v>0</v>
      </c>
      <c r="AH178" s="52">
        <f t="shared" si="52"/>
        <v>0</v>
      </c>
      <c r="AI178" s="52">
        <f t="shared" si="52"/>
        <v>0</v>
      </c>
      <c r="AJ178" s="52">
        <f t="shared" si="52"/>
        <v>0</v>
      </c>
      <c r="AK178" s="52">
        <f t="shared" si="52"/>
        <v>0</v>
      </c>
      <c r="AL178" s="52">
        <f t="shared" si="52"/>
        <v>0</v>
      </c>
      <c r="AM178" s="10">
        <f t="shared" si="50"/>
        <v>3660</v>
      </c>
    </row>
    <row r="179" spans="1:39">
      <c r="A179" s="13" t="s">
        <v>19</v>
      </c>
      <c r="B179" s="52">
        <f t="shared" si="48"/>
        <v>2730</v>
      </c>
      <c r="C179" s="52">
        <f t="shared" si="48"/>
        <v>3555</v>
      </c>
      <c r="D179" s="52">
        <f t="shared" si="48"/>
        <v>2910</v>
      </c>
      <c r="E179" s="52">
        <f t="shared" si="48"/>
        <v>3405</v>
      </c>
      <c r="F179" s="52">
        <f t="shared" si="48"/>
        <v>2910</v>
      </c>
      <c r="G179" s="52">
        <f t="shared" si="48"/>
        <v>2085</v>
      </c>
      <c r="H179" s="52">
        <f t="shared" si="48"/>
        <v>3120</v>
      </c>
      <c r="I179" s="52">
        <f t="shared" si="48"/>
        <v>3330</v>
      </c>
      <c r="J179" s="52">
        <f t="shared" si="48"/>
        <v>3330</v>
      </c>
      <c r="K179" s="52">
        <f t="shared" si="48"/>
        <v>3270</v>
      </c>
      <c r="L179" s="52">
        <f t="shared" si="48"/>
        <v>3345</v>
      </c>
      <c r="M179" s="52">
        <f t="shared" si="48"/>
        <v>2055</v>
      </c>
      <c r="N179" s="52">
        <f t="shared" si="48"/>
        <v>3210</v>
      </c>
      <c r="O179" s="52">
        <f t="shared" si="48"/>
        <v>2745</v>
      </c>
      <c r="P179" s="52">
        <f t="shared" si="48"/>
        <v>1680</v>
      </c>
      <c r="Q179" s="52">
        <f t="shared" si="48"/>
        <v>1500</v>
      </c>
      <c r="R179" s="52">
        <f t="shared" si="52"/>
        <v>2985</v>
      </c>
      <c r="S179" s="52">
        <f t="shared" si="52"/>
        <v>3420</v>
      </c>
      <c r="T179" s="52">
        <f t="shared" si="52"/>
        <v>3450</v>
      </c>
      <c r="U179" s="52">
        <f t="shared" si="52"/>
        <v>3480</v>
      </c>
      <c r="V179" s="52">
        <f t="shared" si="52"/>
        <v>2610</v>
      </c>
      <c r="W179" s="52">
        <f t="shared" si="52"/>
        <v>2685</v>
      </c>
      <c r="X179" s="52">
        <f t="shared" si="52"/>
        <v>3450</v>
      </c>
      <c r="Y179" s="52">
        <f t="shared" si="52"/>
        <v>2947.5</v>
      </c>
      <c r="Z179" s="52">
        <f t="shared" si="52"/>
        <v>3210</v>
      </c>
      <c r="AA179" s="52">
        <f t="shared" si="52"/>
        <v>3375</v>
      </c>
      <c r="AB179" s="52">
        <f t="shared" si="52"/>
        <v>3375</v>
      </c>
      <c r="AC179" s="52">
        <f t="shared" si="52"/>
        <v>2835</v>
      </c>
      <c r="AD179" s="52">
        <f t="shared" si="52"/>
        <v>2895</v>
      </c>
      <c r="AE179" s="52">
        <f t="shared" si="52"/>
        <v>3465</v>
      </c>
      <c r="AF179" s="52">
        <f t="shared" si="52"/>
        <v>3345</v>
      </c>
      <c r="AG179" s="52">
        <f t="shared" si="52"/>
        <v>0</v>
      </c>
      <c r="AH179" s="52">
        <f t="shared" si="52"/>
        <v>0</v>
      </c>
      <c r="AI179" s="52">
        <f t="shared" si="52"/>
        <v>0</v>
      </c>
      <c r="AJ179" s="52">
        <f t="shared" si="52"/>
        <v>0</v>
      </c>
      <c r="AK179" s="52">
        <f t="shared" si="52"/>
        <v>0</v>
      </c>
      <c r="AL179" s="52">
        <f t="shared" si="52"/>
        <v>0</v>
      </c>
      <c r="AM179" s="10">
        <f t="shared" si="50"/>
        <v>3555</v>
      </c>
    </row>
    <row r="180" spans="1:39">
      <c r="A180" s="13">
        <v>0.58333333333333337</v>
      </c>
      <c r="B180" s="52">
        <f t="shared" si="48"/>
        <v>2685</v>
      </c>
      <c r="C180" s="52">
        <f t="shared" si="48"/>
        <v>3555</v>
      </c>
      <c r="D180" s="52">
        <f t="shared" si="48"/>
        <v>2580</v>
      </c>
      <c r="E180" s="52">
        <f t="shared" si="48"/>
        <v>3330</v>
      </c>
      <c r="F180" s="52">
        <f t="shared" si="48"/>
        <v>2955</v>
      </c>
      <c r="G180" s="52">
        <f t="shared" si="48"/>
        <v>2460</v>
      </c>
      <c r="H180" s="52">
        <f t="shared" si="48"/>
        <v>2775</v>
      </c>
      <c r="I180" s="52">
        <f t="shared" si="48"/>
        <v>3405</v>
      </c>
      <c r="J180" s="52">
        <f t="shared" si="48"/>
        <v>3405</v>
      </c>
      <c r="K180" s="52">
        <f t="shared" si="48"/>
        <v>3240</v>
      </c>
      <c r="L180" s="52">
        <f t="shared" si="48"/>
        <v>3120</v>
      </c>
      <c r="M180" s="52">
        <f t="shared" si="48"/>
        <v>2055</v>
      </c>
      <c r="N180" s="52">
        <f t="shared" si="48"/>
        <v>3225</v>
      </c>
      <c r="O180" s="52">
        <f t="shared" si="48"/>
        <v>2655</v>
      </c>
      <c r="P180" s="52">
        <f t="shared" si="48"/>
        <v>1665</v>
      </c>
      <c r="Q180" s="52">
        <f t="shared" si="48"/>
        <v>1830</v>
      </c>
      <c r="R180" s="52">
        <f t="shared" si="52"/>
        <v>3225</v>
      </c>
      <c r="S180" s="52">
        <f t="shared" si="52"/>
        <v>3330</v>
      </c>
      <c r="T180" s="52">
        <f t="shared" si="52"/>
        <v>3390</v>
      </c>
      <c r="U180" s="52">
        <f t="shared" si="52"/>
        <v>3435</v>
      </c>
      <c r="V180" s="52">
        <f t="shared" si="52"/>
        <v>2640</v>
      </c>
      <c r="W180" s="52">
        <f t="shared" si="52"/>
        <v>2595</v>
      </c>
      <c r="X180" s="52">
        <f t="shared" si="52"/>
        <v>3360</v>
      </c>
      <c r="Y180" s="52">
        <f t="shared" si="52"/>
        <v>2400</v>
      </c>
      <c r="Z180" s="52">
        <f t="shared" si="52"/>
        <v>3255</v>
      </c>
      <c r="AA180" s="52">
        <f t="shared" si="52"/>
        <v>3315</v>
      </c>
      <c r="AB180" s="52">
        <f t="shared" si="52"/>
        <v>3375</v>
      </c>
      <c r="AC180" s="52">
        <f t="shared" si="52"/>
        <v>2805</v>
      </c>
      <c r="AD180" s="52">
        <f t="shared" si="52"/>
        <v>2715</v>
      </c>
      <c r="AE180" s="52">
        <f t="shared" si="52"/>
        <v>3465</v>
      </c>
      <c r="AF180" s="52">
        <f t="shared" si="52"/>
        <v>3465</v>
      </c>
      <c r="AG180" s="52">
        <f t="shared" si="52"/>
        <v>0</v>
      </c>
      <c r="AH180" s="52">
        <f t="shared" si="52"/>
        <v>0</v>
      </c>
      <c r="AI180" s="52">
        <f t="shared" si="52"/>
        <v>0</v>
      </c>
      <c r="AJ180" s="52">
        <f t="shared" si="52"/>
        <v>0</v>
      </c>
      <c r="AK180" s="52">
        <f t="shared" si="52"/>
        <v>0</v>
      </c>
      <c r="AL180" s="52">
        <f t="shared" si="52"/>
        <v>0</v>
      </c>
      <c r="AM180" s="10">
        <f t="shared" si="50"/>
        <v>3555</v>
      </c>
    </row>
    <row r="181" spans="1:39">
      <c r="A181" s="13" t="s">
        <v>20</v>
      </c>
      <c r="B181" s="52">
        <f t="shared" si="48"/>
        <v>2610</v>
      </c>
      <c r="C181" s="52">
        <f t="shared" si="48"/>
        <v>3615</v>
      </c>
      <c r="D181" s="52">
        <f t="shared" si="48"/>
        <v>3405</v>
      </c>
      <c r="E181" s="52">
        <f t="shared" si="48"/>
        <v>3405</v>
      </c>
      <c r="F181" s="52">
        <f t="shared" si="48"/>
        <v>3120</v>
      </c>
      <c r="G181" s="52">
        <f t="shared" si="48"/>
        <v>2940</v>
      </c>
      <c r="H181" s="52">
        <f t="shared" si="48"/>
        <v>2745</v>
      </c>
      <c r="I181" s="52">
        <f t="shared" si="48"/>
        <v>3390</v>
      </c>
      <c r="J181" s="52">
        <f t="shared" si="48"/>
        <v>3390</v>
      </c>
      <c r="K181" s="52">
        <f t="shared" si="48"/>
        <v>3375</v>
      </c>
      <c r="L181" s="52">
        <f t="shared" si="48"/>
        <v>3255</v>
      </c>
      <c r="M181" s="52">
        <f t="shared" si="48"/>
        <v>2355</v>
      </c>
      <c r="N181" s="52">
        <f t="shared" si="48"/>
        <v>3225</v>
      </c>
      <c r="O181" s="52">
        <f t="shared" si="48"/>
        <v>2685</v>
      </c>
      <c r="P181" s="52">
        <f t="shared" si="48"/>
        <v>1950</v>
      </c>
      <c r="Q181" s="52">
        <f t="shared" si="48"/>
        <v>2340</v>
      </c>
      <c r="R181" s="52">
        <f t="shared" si="52"/>
        <v>3270</v>
      </c>
      <c r="S181" s="52">
        <f t="shared" si="52"/>
        <v>3390</v>
      </c>
      <c r="T181" s="52">
        <f t="shared" si="52"/>
        <v>3435</v>
      </c>
      <c r="U181" s="52">
        <f t="shared" si="52"/>
        <v>3510</v>
      </c>
      <c r="V181" s="52">
        <f t="shared" si="52"/>
        <v>2640</v>
      </c>
      <c r="W181" s="52">
        <f t="shared" si="52"/>
        <v>2565</v>
      </c>
      <c r="X181" s="52">
        <f t="shared" si="52"/>
        <v>3450</v>
      </c>
      <c r="Y181" s="52">
        <f t="shared" si="52"/>
        <v>2955</v>
      </c>
      <c r="Z181" s="52">
        <f t="shared" si="52"/>
        <v>3360</v>
      </c>
      <c r="AA181" s="52">
        <f t="shared" si="52"/>
        <v>3360</v>
      </c>
      <c r="AB181" s="52">
        <f t="shared" si="52"/>
        <v>3360</v>
      </c>
      <c r="AC181" s="52">
        <f t="shared" si="52"/>
        <v>2730</v>
      </c>
      <c r="AD181" s="52">
        <f t="shared" si="52"/>
        <v>2640</v>
      </c>
      <c r="AE181" s="52">
        <f t="shared" si="52"/>
        <v>3555</v>
      </c>
      <c r="AF181" s="52">
        <f t="shared" si="52"/>
        <v>3525</v>
      </c>
      <c r="AG181" s="52">
        <f t="shared" si="52"/>
        <v>0</v>
      </c>
      <c r="AH181" s="52">
        <f t="shared" si="52"/>
        <v>0</v>
      </c>
      <c r="AI181" s="52">
        <f t="shared" si="52"/>
        <v>0</v>
      </c>
      <c r="AJ181" s="52">
        <f t="shared" si="52"/>
        <v>0</v>
      </c>
      <c r="AK181" s="52">
        <f t="shared" si="52"/>
        <v>0</v>
      </c>
      <c r="AL181" s="52">
        <f t="shared" si="52"/>
        <v>0</v>
      </c>
      <c r="AM181" s="10">
        <f t="shared" si="50"/>
        <v>3615</v>
      </c>
    </row>
    <row r="182" spans="1:39">
      <c r="A182" s="12" t="s">
        <v>21</v>
      </c>
      <c r="B182" s="52">
        <f t="shared" si="48"/>
        <v>2550</v>
      </c>
      <c r="C182" s="52">
        <f t="shared" si="48"/>
        <v>3510</v>
      </c>
      <c r="D182" s="52">
        <f t="shared" si="48"/>
        <v>3240</v>
      </c>
      <c r="E182" s="52">
        <f t="shared" si="48"/>
        <v>3375</v>
      </c>
      <c r="F182" s="52">
        <f t="shared" si="48"/>
        <v>3105</v>
      </c>
      <c r="G182" s="52">
        <f t="shared" si="48"/>
        <v>3285</v>
      </c>
      <c r="H182" s="52">
        <f t="shared" si="48"/>
        <v>2625</v>
      </c>
      <c r="I182" s="52">
        <f t="shared" si="48"/>
        <v>3315</v>
      </c>
      <c r="J182" s="52">
        <f t="shared" si="48"/>
        <v>3315</v>
      </c>
      <c r="K182" s="52">
        <f t="shared" si="48"/>
        <v>3240</v>
      </c>
      <c r="L182" s="52">
        <f t="shared" si="48"/>
        <v>3225</v>
      </c>
      <c r="M182" s="52">
        <f t="shared" si="48"/>
        <v>2475</v>
      </c>
      <c r="N182" s="52">
        <f t="shared" si="48"/>
        <v>3135</v>
      </c>
      <c r="O182" s="52">
        <f t="shared" si="48"/>
        <v>2625</v>
      </c>
      <c r="P182" s="52">
        <f t="shared" si="48"/>
        <v>2235</v>
      </c>
      <c r="Q182" s="52">
        <f t="shared" si="48"/>
        <v>2685</v>
      </c>
      <c r="R182" s="52">
        <f t="shared" si="52"/>
        <v>3262.5</v>
      </c>
      <c r="S182" s="52">
        <f t="shared" si="52"/>
        <v>3090</v>
      </c>
      <c r="T182" s="52">
        <f t="shared" si="52"/>
        <v>3435</v>
      </c>
      <c r="U182" s="52">
        <f t="shared" si="52"/>
        <v>3375</v>
      </c>
      <c r="V182" s="52">
        <f t="shared" si="52"/>
        <v>2625</v>
      </c>
      <c r="W182" s="52">
        <f t="shared" si="52"/>
        <v>3120</v>
      </c>
      <c r="X182" s="52">
        <f t="shared" si="52"/>
        <v>3390</v>
      </c>
      <c r="Y182" s="52">
        <f t="shared" si="52"/>
        <v>2970</v>
      </c>
      <c r="Z182" s="52">
        <f t="shared" si="52"/>
        <v>3337.5</v>
      </c>
      <c r="AA182" s="52">
        <f t="shared" si="52"/>
        <v>3315</v>
      </c>
      <c r="AB182" s="52">
        <f t="shared" si="52"/>
        <v>3345</v>
      </c>
      <c r="AC182" s="52">
        <f t="shared" si="52"/>
        <v>2955</v>
      </c>
      <c r="AD182" s="52">
        <f t="shared" si="52"/>
        <v>2580</v>
      </c>
      <c r="AE182" s="52">
        <f t="shared" si="52"/>
        <v>3270</v>
      </c>
      <c r="AF182" s="52">
        <f t="shared" si="52"/>
        <v>3540</v>
      </c>
      <c r="AG182" s="52">
        <f t="shared" si="52"/>
        <v>0</v>
      </c>
      <c r="AH182" s="52">
        <f t="shared" si="52"/>
        <v>0</v>
      </c>
      <c r="AI182" s="52">
        <f t="shared" si="52"/>
        <v>0</v>
      </c>
      <c r="AJ182" s="52">
        <f t="shared" si="52"/>
        <v>0</v>
      </c>
      <c r="AK182" s="52">
        <f t="shared" si="52"/>
        <v>0</v>
      </c>
      <c r="AL182" s="52">
        <f t="shared" si="52"/>
        <v>0</v>
      </c>
      <c r="AM182" s="10">
        <f t="shared" si="50"/>
        <v>3540</v>
      </c>
    </row>
    <row r="183" spans="1:39">
      <c r="A183" s="12" t="s">
        <v>22</v>
      </c>
      <c r="B183" s="52">
        <f t="shared" ref="B183:AL189" si="53">+$G$40*(B123+B153)</f>
        <v>2535</v>
      </c>
      <c r="C183" s="52">
        <f t="shared" si="53"/>
        <v>3345</v>
      </c>
      <c r="D183" s="52">
        <f t="shared" si="53"/>
        <v>2880</v>
      </c>
      <c r="E183" s="52">
        <f t="shared" si="53"/>
        <v>3180</v>
      </c>
      <c r="F183" s="52">
        <f t="shared" si="53"/>
        <v>2805</v>
      </c>
      <c r="G183" s="52">
        <f t="shared" si="53"/>
        <v>3345</v>
      </c>
      <c r="H183" s="52">
        <f t="shared" si="53"/>
        <v>2625</v>
      </c>
      <c r="I183" s="52">
        <f t="shared" si="53"/>
        <v>3180</v>
      </c>
      <c r="J183" s="52">
        <f t="shared" si="53"/>
        <v>3180</v>
      </c>
      <c r="K183" s="52">
        <f t="shared" si="53"/>
        <v>3180</v>
      </c>
      <c r="L183" s="52">
        <f t="shared" si="53"/>
        <v>3015</v>
      </c>
      <c r="M183" s="52">
        <f t="shared" si="53"/>
        <v>2415</v>
      </c>
      <c r="N183" s="52">
        <f t="shared" si="53"/>
        <v>435</v>
      </c>
      <c r="O183" s="52">
        <f t="shared" si="53"/>
        <v>2595</v>
      </c>
      <c r="P183" s="52">
        <f t="shared" si="53"/>
        <v>2520</v>
      </c>
      <c r="Q183" s="52">
        <f t="shared" si="53"/>
        <v>2700</v>
      </c>
      <c r="R183" s="52">
        <f t="shared" si="53"/>
        <v>3165</v>
      </c>
      <c r="S183" s="52">
        <f t="shared" si="53"/>
        <v>2940</v>
      </c>
      <c r="T183" s="52">
        <f t="shared" si="53"/>
        <v>3225</v>
      </c>
      <c r="U183" s="52">
        <f t="shared" si="53"/>
        <v>3195</v>
      </c>
      <c r="V183" s="52">
        <f t="shared" si="53"/>
        <v>2550</v>
      </c>
      <c r="W183" s="52">
        <f t="shared" si="53"/>
        <v>2505</v>
      </c>
      <c r="X183" s="52">
        <f t="shared" si="53"/>
        <v>3195</v>
      </c>
      <c r="Y183" s="52">
        <f t="shared" si="53"/>
        <v>3000</v>
      </c>
      <c r="Z183" s="52">
        <f t="shared" si="53"/>
        <v>3195</v>
      </c>
      <c r="AA183" s="52">
        <f t="shared" si="53"/>
        <v>3120</v>
      </c>
      <c r="AB183" s="52">
        <f t="shared" si="53"/>
        <v>3150</v>
      </c>
      <c r="AC183" s="52">
        <f t="shared" si="53"/>
        <v>2685</v>
      </c>
      <c r="AD183" s="52">
        <f t="shared" si="53"/>
        <v>2535</v>
      </c>
      <c r="AE183" s="52">
        <f t="shared" si="53"/>
        <v>3495</v>
      </c>
      <c r="AF183" s="52">
        <f t="shared" si="53"/>
        <v>3285</v>
      </c>
      <c r="AG183" s="52">
        <f t="shared" si="53"/>
        <v>0</v>
      </c>
      <c r="AH183" s="52">
        <f t="shared" si="53"/>
        <v>0</v>
      </c>
      <c r="AI183" s="52">
        <f t="shared" si="53"/>
        <v>0</v>
      </c>
      <c r="AJ183" s="52">
        <f t="shared" si="53"/>
        <v>0</v>
      </c>
      <c r="AK183" s="52">
        <f t="shared" si="53"/>
        <v>0</v>
      </c>
      <c r="AL183" s="52">
        <f t="shared" si="53"/>
        <v>0</v>
      </c>
      <c r="AM183" s="10">
        <f t="shared" si="50"/>
        <v>3495</v>
      </c>
    </row>
    <row r="184" spans="1:39">
      <c r="A184" s="12" t="s">
        <v>23</v>
      </c>
      <c r="B184" s="52">
        <f t="shared" si="53"/>
        <v>2535</v>
      </c>
      <c r="C184" s="52">
        <f t="shared" si="53"/>
        <v>3015</v>
      </c>
      <c r="D184" s="52">
        <f t="shared" si="53"/>
        <v>3030</v>
      </c>
      <c r="E184" s="52">
        <f t="shared" si="53"/>
        <v>3000</v>
      </c>
      <c r="F184" s="52">
        <f t="shared" si="53"/>
        <v>2655</v>
      </c>
      <c r="G184" s="52">
        <f t="shared" si="53"/>
        <v>3165</v>
      </c>
      <c r="H184" s="52">
        <f t="shared" si="53"/>
        <v>2565</v>
      </c>
      <c r="I184" s="52">
        <f t="shared" si="53"/>
        <v>2805</v>
      </c>
      <c r="J184" s="52">
        <f t="shared" si="53"/>
        <v>2805</v>
      </c>
      <c r="K184" s="52">
        <f t="shared" si="53"/>
        <v>2955</v>
      </c>
      <c r="L184" s="52">
        <f t="shared" si="53"/>
        <v>2835</v>
      </c>
      <c r="M184" s="52">
        <f t="shared" si="53"/>
        <v>2235</v>
      </c>
      <c r="N184" s="52">
        <f t="shared" si="53"/>
        <v>0</v>
      </c>
      <c r="O184" s="52">
        <f t="shared" si="53"/>
        <v>2610</v>
      </c>
      <c r="P184" s="52">
        <f t="shared" si="53"/>
        <v>2565</v>
      </c>
      <c r="Q184" s="52">
        <f t="shared" si="53"/>
        <v>2925</v>
      </c>
      <c r="R184" s="52">
        <f t="shared" si="53"/>
        <v>3195</v>
      </c>
      <c r="S184" s="52">
        <f t="shared" si="53"/>
        <v>2805</v>
      </c>
      <c r="T184" s="52">
        <f t="shared" si="53"/>
        <v>2985</v>
      </c>
      <c r="U184" s="52">
        <f t="shared" si="53"/>
        <v>3000</v>
      </c>
      <c r="V184" s="52">
        <f t="shared" si="53"/>
        <v>2550</v>
      </c>
      <c r="W184" s="52">
        <f t="shared" si="53"/>
        <v>2475</v>
      </c>
      <c r="X184" s="52">
        <f t="shared" si="53"/>
        <v>3000</v>
      </c>
      <c r="Y184" s="52">
        <f t="shared" si="53"/>
        <v>2865</v>
      </c>
      <c r="Z184" s="52">
        <f t="shared" si="53"/>
        <v>2985</v>
      </c>
      <c r="AA184" s="52">
        <f t="shared" si="53"/>
        <v>3000</v>
      </c>
      <c r="AB184" s="52">
        <f t="shared" si="53"/>
        <v>2940</v>
      </c>
      <c r="AC184" s="52">
        <f t="shared" si="53"/>
        <v>2685</v>
      </c>
      <c r="AD184" s="52">
        <f t="shared" si="53"/>
        <v>2535</v>
      </c>
      <c r="AE184" s="52">
        <f t="shared" si="53"/>
        <v>3015</v>
      </c>
      <c r="AF184" s="52">
        <f t="shared" si="53"/>
        <v>3210</v>
      </c>
      <c r="AG184" s="52">
        <f t="shared" si="53"/>
        <v>0</v>
      </c>
      <c r="AH184" s="52">
        <f t="shared" si="53"/>
        <v>0</v>
      </c>
      <c r="AI184" s="52">
        <f t="shared" si="53"/>
        <v>0</v>
      </c>
      <c r="AJ184" s="52">
        <f t="shared" si="53"/>
        <v>0</v>
      </c>
      <c r="AK184" s="52">
        <f t="shared" si="53"/>
        <v>0</v>
      </c>
      <c r="AL184" s="52">
        <f t="shared" si="53"/>
        <v>0</v>
      </c>
      <c r="AM184" s="10">
        <f t="shared" si="50"/>
        <v>3210</v>
      </c>
    </row>
    <row r="185" spans="1:39">
      <c r="A185" s="9" t="s">
        <v>24</v>
      </c>
      <c r="B185" s="52">
        <f t="shared" si="53"/>
        <v>2655</v>
      </c>
      <c r="C185" s="52">
        <f t="shared" si="53"/>
        <v>3015</v>
      </c>
      <c r="D185" s="52">
        <f t="shared" si="53"/>
        <v>2955</v>
      </c>
      <c r="E185" s="52">
        <f t="shared" si="53"/>
        <v>3015</v>
      </c>
      <c r="F185" s="52">
        <f t="shared" si="53"/>
        <v>2610</v>
      </c>
      <c r="G185" s="52">
        <f t="shared" si="53"/>
        <v>3315</v>
      </c>
      <c r="H185" s="52">
        <f t="shared" si="53"/>
        <v>2670</v>
      </c>
      <c r="I185" s="52">
        <f t="shared" si="53"/>
        <v>2985</v>
      </c>
      <c r="J185" s="52">
        <f t="shared" si="53"/>
        <v>2985</v>
      </c>
      <c r="K185" s="52">
        <f t="shared" si="53"/>
        <v>2865</v>
      </c>
      <c r="L185" s="52">
        <f t="shared" si="53"/>
        <v>3000</v>
      </c>
      <c r="M185" s="52">
        <f t="shared" si="53"/>
        <v>3120</v>
      </c>
      <c r="N185" s="52">
        <f t="shared" si="53"/>
        <v>1200</v>
      </c>
      <c r="O185" s="52">
        <f t="shared" si="53"/>
        <v>2835</v>
      </c>
      <c r="P185" s="52">
        <f t="shared" si="53"/>
        <v>2715</v>
      </c>
      <c r="Q185" s="52">
        <f t="shared" si="53"/>
        <v>3045</v>
      </c>
      <c r="R185" s="52">
        <f t="shared" si="53"/>
        <v>3420</v>
      </c>
      <c r="S185" s="52">
        <f t="shared" si="53"/>
        <v>3510</v>
      </c>
      <c r="T185" s="52">
        <f t="shared" si="53"/>
        <v>2970</v>
      </c>
      <c r="U185" s="52">
        <f t="shared" si="53"/>
        <v>3255</v>
      </c>
      <c r="V185" s="52">
        <f t="shared" si="53"/>
        <v>2820</v>
      </c>
      <c r="W185" s="52">
        <f t="shared" si="53"/>
        <v>2655</v>
      </c>
      <c r="X185" s="52">
        <f t="shared" si="53"/>
        <v>3090</v>
      </c>
      <c r="Y185" s="52">
        <f t="shared" si="53"/>
        <v>2940</v>
      </c>
      <c r="Z185" s="52">
        <f t="shared" si="53"/>
        <v>3075</v>
      </c>
      <c r="AA185" s="52">
        <f t="shared" si="53"/>
        <v>3090</v>
      </c>
      <c r="AB185" s="52">
        <f t="shared" si="53"/>
        <v>3135</v>
      </c>
      <c r="AC185" s="52">
        <f t="shared" si="53"/>
        <v>2985</v>
      </c>
      <c r="AD185" s="52">
        <f t="shared" si="53"/>
        <v>2835</v>
      </c>
      <c r="AE185" s="52">
        <f t="shared" si="53"/>
        <v>3165</v>
      </c>
      <c r="AF185" s="52">
        <f t="shared" si="53"/>
        <v>3075</v>
      </c>
      <c r="AG185" s="52">
        <f t="shared" si="53"/>
        <v>0</v>
      </c>
      <c r="AH185" s="52">
        <f t="shared" si="53"/>
        <v>0</v>
      </c>
      <c r="AI185" s="52">
        <f t="shared" si="53"/>
        <v>0</v>
      </c>
      <c r="AJ185" s="52">
        <f t="shared" si="53"/>
        <v>0</v>
      </c>
      <c r="AK185" s="52">
        <f t="shared" si="53"/>
        <v>0</v>
      </c>
      <c r="AL185" s="52">
        <f t="shared" si="53"/>
        <v>0</v>
      </c>
      <c r="AM185" s="10">
        <f t="shared" si="50"/>
        <v>3510</v>
      </c>
    </row>
    <row r="186" spans="1:39">
      <c r="A186" s="15">
        <v>0.83333333333333337</v>
      </c>
      <c r="B186" s="52">
        <f t="shared" si="53"/>
        <v>3150</v>
      </c>
      <c r="C186" s="52">
        <f t="shared" si="53"/>
        <v>3390</v>
      </c>
      <c r="D186" s="52">
        <f t="shared" si="53"/>
        <v>3375</v>
      </c>
      <c r="E186" s="52">
        <f t="shared" si="53"/>
        <v>3390</v>
      </c>
      <c r="F186" s="52">
        <f t="shared" si="53"/>
        <v>3195</v>
      </c>
      <c r="G186" s="52">
        <f t="shared" si="53"/>
        <v>3360</v>
      </c>
      <c r="H186" s="52">
        <f t="shared" si="53"/>
        <v>3150</v>
      </c>
      <c r="I186" s="52">
        <f t="shared" si="53"/>
        <v>3330</v>
      </c>
      <c r="J186" s="52">
        <f t="shared" si="53"/>
        <v>3330</v>
      </c>
      <c r="K186" s="52">
        <f t="shared" si="53"/>
        <v>3270</v>
      </c>
      <c r="L186" s="52">
        <f t="shared" si="53"/>
        <v>3390</v>
      </c>
      <c r="M186" s="52">
        <f t="shared" si="53"/>
        <v>3465</v>
      </c>
      <c r="N186" s="52">
        <f t="shared" si="53"/>
        <v>2175</v>
      </c>
      <c r="O186" s="52">
        <f t="shared" si="53"/>
        <v>3210</v>
      </c>
      <c r="P186" s="52">
        <f t="shared" si="53"/>
        <v>3075</v>
      </c>
      <c r="Q186" s="52">
        <f t="shared" si="53"/>
        <v>135</v>
      </c>
      <c r="R186" s="52">
        <f t="shared" si="53"/>
        <v>3615</v>
      </c>
      <c r="S186" s="52">
        <f t="shared" si="53"/>
        <v>3240</v>
      </c>
      <c r="T186" s="52">
        <f t="shared" si="53"/>
        <v>3420</v>
      </c>
      <c r="U186" s="52">
        <f t="shared" si="53"/>
        <v>3360</v>
      </c>
      <c r="V186" s="52">
        <f t="shared" si="53"/>
        <v>3180</v>
      </c>
      <c r="W186" s="52">
        <f t="shared" si="53"/>
        <v>3045</v>
      </c>
      <c r="X186" s="52">
        <f t="shared" si="53"/>
        <v>3345</v>
      </c>
      <c r="Y186" s="52">
        <f t="shared" si="53"/>
        <v>3270</v>
      </c>
      <c r="Z186" s="52">
        <f t="shared" si="53"/>
        <v>3420</v>
      </c>
      <c r="AA186" s="52">
        <f t="shared" si="53"/>
        <v>3345</v>
      </c>
      <c r="AB186" s="52">
        <f t="shared" si="53"/>
        <v>3375</v>
      </c>
      <c r="AC186" s="52">
        <f t="shared" si="53"/>
        <v>3420</v>
      </c>
      <c r="AD186" s="52">
        <f t="shared" si="53"/>
        <v>3150</v>
      </c>
      <c r="AE186" s="52">
        <f t="shared" si="53"/>
        <v>3435</v>
      </c>
      <c r="AF186" s="52">
        <f t="shared" si="53"/>
        <v>3420</v>
      </c>
      <c r="AG186" s="52">
        <f t="shared" si="53"/>
        <v>0</v>
      </c>
      <c r="AH186" s="52">
        <f t="shared" si="53"/>
        <v>0</v>
      </c>
      <c r="AI186" s="52">
        <f t="shared" si="53"/>
        <v>0</v>
      </c>
      <c r="AJ186" s="52">
        <f t="shared" si="53"/>
        <v>0</v>
      </c>
      <c r="AK186" s="52">
        <f t="shared" si="53"/>
        <v>0</v>
      </c>
      <c r="AL186" s="52">
        <f t="shared" si="53"/>
        <v>0</v>
      </c>
      <c r="AM186" s="10">
        <f t="shared" si="50"/>
        <v>3615</v>
      </c>
    </row>
    <row r="187" spans="1:39">
      <c r="A187" s="15">
        <v>0.875</v>
      </c>
      <c r="B187" s="52">
        <f t="shared" si="53"/>
        <v>3165</v>
      </c>
      <c r="C187" s="52">
        <f t="shared" si="53"/>
        <v>3360</v>
      </c>
      <c r="D187" s="52">
        <f t="shared" si="53"/>
        <v>3330</v>
      </c>
      <c r="E187" s="52">
        <f t="shared" si="53"/>
        <v>3345</v>
      </c>
      <c r="F187" s="52">
        <f t="shared" si="53"/>
        <v>3135</v>
      </c>
      <c r="G187" s="52">
        <f t="shared" si="53"/>
        <v>3270</v>
      </c>
      <c r="H187" s="52">
        <f t="shared" si="53"/>
        <v>3135</v>
      </c>
      <c r="I187" s="52">
        <f t="shared" si="53"/>
        <v>3285</v>
      </c>
      <c r="J187" s="52">
        <f t="shared" si="53"/>
        <v>3285</v>
      </c>
      <c r="K187" s="52">
        <f t="shared" si="53"/>
        <v>3300</v>
      </c>
      <c r="L187" s="52">
        <f t="shared" si="53"/>
        <v>3300</v>
      </c>
      <c r="M187" s="52">
        <f t="shared" si="53"/>
        <v>3345</v>
      </c>
      <c r="N187" s="52">
        <f t="shared" si="53"/>
        <v>3030</v>
      </c>
      <c r="O187" s="52">
        <f t="shared" si="53"/>
        <v>3210</v>
      </c>
      <c r="P187" s="52">
        <f t="shared" si="53"/>
        <v>3135</v>
      </c>
      <c r="Q187" s="52">
        <f t="shared" si="53"/>
        <v>1200</v>
      </c>
      <c r="R187" s="52">
        <f t="shared" si="53"/>
        <v>3315</v>
      </c>
      <c r="S187" s="52">
        <f t="shared" si="53"/>
        <v>2745</v>
      </c>
      <c r="T187" s="52">
        <f t="shared" si="53"/>
        <v>3375</v>
      </c>
      <c r="U187" s="52">
        <f t="shared" si="53"/>
        <v>3315</v>
      </c>
      <c r="V187" s="52">
        <f t="shared" si="53"/>
        <v>3090</v>
      </c>
      <c r="W187" s="52">
        <f t="shared" si="53"/>
        <v>3045</v>
      </c>
      <c r="X187" s="52">
        <f t="shared" si="53"/>
        <v>3300</v>
      </c>
      <c r="Y187" s="52">
        <f t="shared" si="53"/>
        <v>3195</v>
      </c>
      <c r="Z187" s="52">
        <f t="shared" si="53"/>
        <v>3330</v>
      </c>
      <c r="AA187" s="52">
        <f t="shared" si="53"/>
        <v>3285</v>
      </c>
      <c r="AB187" s="52">
        <f t="shared" si="53"/>
        <v>3345</v>
      </c>
      <c r="AC187" s="52">
        <f t="shared" si="53"/>
        <v>3180</v>
      </c>
      <c r="AD187" s="52">
        <f t="shared" si="53"/>
        <v>3150</v>
      </c>
      <c r="AE187" s="52">
        <f t="shared" si="53"/>
        <v>3345</v>
      </c>
      <c r="AF187" s="52">
        <f t="shared" si="53"/>
        <v>3330</v>
      </c>
      <c r="AG187" s="52">
        <f t="shared" si="53"/>
        <v>0</v>
      </c>
      <c r="AH187" s="52">
        <f t="shared" si="53"/>
        <v>0</v>
      </c>
      <c r="AI187" s="52">
        <f t="shared" si="53"/>
        <v>0</v>
      </c>
      <c r="AJ187" s="52">
        <f t="shared" si="53"/>
        <v>0</v>
      </c>
      <c r="AK187" s="52">
        <f t="shared" si="53"/>
        <v>0</v>
      </c>
      <c r="AL187" s="52">
        <f t="shared" si="53"/>
        <v>0</v>
      </c>
      <c r="AM187" s="10">
        <f t="shared" si="50"/>
        <v>3375</v>
      </c>
    </row>
    <row r="188" spans="1:39">
      <c r="A188" s="13" t="s">
        <v>25</v>
      </c>
      <c r="B188" s="52">
        <f t="shared" si="53"/>
        <v>2970</v>
      </c>
      <c r="C188" s="52">
        <f t="shared" si="53"/>
        <v>3240</v>
      </c>
      <c r="D188" s="52">
        <f t="shared" si="53"/>
        <v>2670</v>
      </c>
      <c r="E188" s="52">
        <f t="shared" si="53"/>
        <v>3210</v>
      </c>
      <c r="F188" s="52">
        <f t="shared" si="53"/>
        <v>2970</v>
      </c>
      <c r="G188" s="52">
        <f t="shared" si="53"/>
        <v>3090</v>
      </c>
      <c r="H188" s="52">
        <f t="shared" si="53"/>
        <v>3015</v>
      </c>
      <c r="I188" s="52">
        <f t="shared" si="53"/>
        <v>3120</v>
      </c>
      <c r="J188" s="52">
        <f t="shared" si="53"/>
        <v>3120</v>
      </c>
      <c r="K188" s="52">
        <f t="shared" si="53"/>
        <v>3060</v>
      </c>
      <c r="L188" s="52">
        <f t="shared" si="53"/>
        <v>3045</v>
      </c>
      <c r="M188" s="52">
        <f t="shared" si="53"/>
        <v>3165</v>
      </c>
      <c r="N188" s="52">
        <f t="shared" si="53"/>
        <v>3135</v>
      </c>
      <c r="O188" s="52">
        <f t="shared" si="53"/>
        <v>3045</v>
      </c>
      <c r="P188" s="52">
        <f t="shared" si="53"/>
        <v>3030</v>
      </c>
      <c r="Q188" s="52">
        <f t="shared" si="53"/>
        <v>2925</v>
      </c>
      <c r="R188" s="52">
        <f t="shared" si="53"/>
        <v>3075</v>
      </c>
      <c r="S188" s="52">
        <f t="shared" si="53"/>
        <v>2550</v>
      </c>
      <c r="T188" s="52">
        <f t="shared" si="53"/>
        <v>3195</v>
      </c>
      <c r="U188" s="52">
        <f t="shared" si="53"/>
        <v>3105</v>
      </c>
      <c r="V188" s="52">
        <f t="shared" si="53"/>
        <v>2940</v>
      </c>
      <c r="W188" s="52">
        <f t="shared" si="53"/>
        <v>2955</v>
      </c>
      <c r="X188" s="52">
        <f t="shared" si="53"/>
        <v>3135</v>
      </c>
      <c r="Y188" s="52">
        <f t="shared" si="53"/>
        <v>2865</v>
      </c>
      <c r="Z188" s="52">
        <f t="shared" si="53"/>
        <v>3120</v>
      </c>
      <c r="AA188" s="52">
        <f t="shared" si="53"/>
        <v>3165</v>
      </c>
      <c r="AB188" s="52">
        <f t="shared" si="53"/>
        <v>3120</v>
      </c>
      <c r="AC188" s="52">
        <f t="shared" si="53"/>
        <v>3015</v>
      </c>
      <c r="AD188" s="52">
        <f t="shared" si="53"/>
        <v>3075</v>
      </c>
      <c r="AE188" s="52">
        <f t="shared" si="53"/>
        <v>3165</v>
      </c>
      <c r="AF188" s="52">
        <f t="shared" si="53"/>
        <v>3180</v>
      </c>
      <c r="AG188" s="52">
        <f t="shared" si="53"/>
        <v>0</v>
      </c>
      <c r="AH188" s="52">
        <f t="shared" si="53"/>
        <v>0</v>
      </c>
      <c r="AI188" s="52">
        <f t="shared" si="53"/>
        <v>0</v>
      </c>
      <c r="AJ188" s="52">
        <f t="shared" si="53"/>
        <v>0</v>
      </c>
      <c r="AK188" s="52">
        <f t="shared" si="53"/>
        <v>0</v>
      </c>
      <c r="AL188" s="52">
        <f t="shared" si="53"/>
        <v>0</v>
      </c>
      <c r="AM188" s="10">
        <f t="shared" si="50"/>
        <v>3240</v>
      </c>
    </row>
    <row r="189" spans="1:39">
      <c r="A189" s="15">
        <v>0.95833333333333337</v>
      </c>
      <c r="B189" s="52">
        <f t="shared" si="53"/>
        <v>2775</v>
      </c>
      <c r="C189" s="52">
        <f t="shared" si="53"/>
        <v>2970</v>
      </c>
      <c r="D189" s="52">
        <f t="shared" si="53"/>
        <v>2550</v>
      </c>
      <c r="E189" s="52">
        <f t="shared" si="53"/>
        <v>2805</v>
      </c>
      <c r="F189" s="52">
        <f t="shared" si="53"/>
        <v>2955</v>
      </c>
      <c r="G189" s="52">
        <f t="shared" si="53"/>
        <v>2790</v>
      </c>
      <c r="H189" s="52">
        <f t="shared" si="53"/>
        <v>2775</v>
      </c>
      <c r="I189" s="52">
        <f t="shared" si="53"/>
        <v>2790</v>
      </c>
      <c r="J189" s="52">
        <f t="shared" si="53"/>
        <v>2790</v>
      </c>
      <c r="K189" s="52">
        <f t="shared" si="53"/>
        <v>2610</v>
      </c>
      <c r="L189" s="52">
        <f t="shared" si="53"/>
        <v>2820</v>
      </c>
      <c r="M189" s="52">
        <f t="shared" si="53"/>
        <v>2865</v>
      </c>
      <c r="N189" s="52">
        <f t="shared" si="53"/>
        <v>2910</v>
      </c>
      <c r="O189" s="52">
        <f t="shared" si="53"/>
        <v>2805</v>
      </c>
      <c r="P189" s="52">
        <f t="shared" si="53"/>
        <v>2775</v>
      </c>
      <c r="Q189" s="52">
        <f t="shared" si="53"/>
        <v>2910</v>
      </c>
      <c r="R189" s="52">
        <f t="shared" si="53"/>
        <v>2955</v>
      </c>
      <c r="S189" s="52">
        <f t="shared" si="53"/>
        <v>2640</v>
      </c>
      <c r="T189" s="52">
        <f t="shared" si="53"/>
        <v>2895</v>
      </c>
      <c r="U189" s="52">
        <f t="shared" si="53"/>
        <v>2580</v>
      </c>
      <c r="V189" s="52">
        <f t="shared" si="53"/>
        <v>2655</v>
      </c>
      <c r="W189" s="52">
        <f t="shared" si="53"/>
        <v>2730</v>
      </c>
      <c r="X189" s="52">
        <f t="shared" si="53"/>
        <v>2865</v>
      </c>
      <c r="Y189" s="52">
        <f t="shared" si="53"/>
        <v>2700</v>
      </c>
      <c r="Z189" s="52">
        <f t="shared" si="53"/>
        <v>2850</v>
      </c>
      <c r="AA189" s="52">
        <f t="shared" si="53"/>
        <v>2820</v>
      </c>
      <c r="AB189" s="52">
        <f t="shared" si="53"/>
        <v>2820</v>
      </c>
      <c r="AC189" s="52">
        <f t="shared" si="53"/>
        <v>2835</v>
      </c>
      <c r="AD189" s="52">
        <f t="shared" si="53"/>
        <v>2790</v>
      </c>
      <c r="AE189" s="52">
        <f t="shared" si="53"/>
        <v>2895</v>
      </c>
      <c r="AF189" s="52">
        <f t="shared" si="53"/>
        <v>2895</v>
      </c>
      <c r="AG189" s="52">
        <f t="shared" si="53"/>
        <v>0</v>
      </c>
      <c r="AH189" s="52">
        <f t="shared" si="53"/>
        <v>0</v>
      </c>
      <c r="AI189" s="52">
        <f t="shared" ref="AI189:AL189" si="54">+$G$40*(AI129+AI159)</f>
        <v>0</v>
      </c>
      <c r="AJ189" s="52">
        <f t="shared" si="54"/>
        <v>0</v>
      </c>
      <c r="AK189" s="52">
        <f t="shared" si="54"/>
        <v>0</v>
      </c>
      <c r="AL189" s="52">
        <f t="shared" si="54"/>
        <v>0</v>
      </c>
      <c r="AM189" s="10">
        <f t="shared" si="50"/>
        <v>2970</v>
      </c>
    </row>
    <row r="190" spans="1:39">
      <c r="A190" s="9" t="s">
        <v>26</v>
      </c>
      <c r="B190" s="52">
        <f t="shared" ref="B190:AL190" si="55">+$G$40*(B130+B160)</f>
        <v>2595</v>
      </c>
      <c r="C190" s="52">
        <f t="shared" si="55"/>
        <v>2685</v>
      </c>
      <c r="D190" s="52">
        <f t="shared" si="55"/>
        <v>2475</v>
      </c>
      <c r="E190" s="52">
        <f t="shared" si="55"/>
        <v>2490</v>
      </c>
      <c r="F190" s="52">
        <f t="shared" si="55"/>
        <v>2280</v>
      </c>
      <c r="G190" s="52">
        <f t="shared" si="55"/>
        <v>2565</v>
      </c>
      <c r="H190" s="52">
        <f t="shared" si="55"/>
        <v>2595</v>
      </c>
      <c r="I190" s="52">
        <f t="shared" si="55"/>
        <v>2565</v>
      </c>
      <c r="J190" s="52">
        <f t="shared" si="55"/>
        <v>2565</v>
      </c>
      <c r="K190" s="52">
        <f t="shared" si="55"/>
        <v>2490</v>
      </c>
      <c r="L190" s="52">
        <f t="shared" si="55"/>
        <v>2535</v>
      </c>
      <c r="M190" s="52">
        <f t="shared" si="55"/>
        <v>2550</v>
      </c>
      <c r="N190" s="52">
        <f t="shared" si="55"/>
        <v>2685</v>
      </c>
      <c r="O190" s="52">
        <f t="shared" si="55"/>
        <v>2610</v>
      </c>
      <c r="P190" s="52">
        <f t="shared" si="55"/>
        <v>2550</v>
      </c>
      <c r="Q190" s="52">
        <f t="shared" si="55"/>
        <v>2640</v>
      </c>
      <c r="R190" s="52">
        <f t="shared" si="55"/>
        <v>2520</v>
      </c>
      <c r="S190" s="52">
        <f t="shared" si="55"/>
        <v>2625</v>
      </c>
      <c r="T190" s="52">
        <f t="shared" si="55"/>
        <v>2400</v>
      </c>
      <c r="U190" s="52">
        <f t="shared" si="55"/>
        <v>2640</v>
      </c>
      <c r="V190" s="52">
        <f t="shared" si="55"/>
        <v>2505</v>
      </c>
      <c r="W190" s="52">
        <f t="shared" si="55"/>
        <v>2505</v>
      </c>
      <c r="X190" s="52">
        <f t="shared" si="55"/>
        <v>2520</v>
      </c>
      <c r="Y190" s="52">
        <f t="shared" si="55"/>
        <v>2460</v>
      </c>
      <c r="Z190" s="52">
        <f t="shared" si="55"/>
        <v>2550</v>
      </c>
      <c r="AA190" s="52">
        <f t="shared" si="55"/>
        <v>2550</v>
      </c>
      <c r="AB190" s="52">
        <f t="shared" si="55"/>
        <v>2670</v>
      </c>
      <c r="AC190" s="52">
        <f t="shared" si="55"/>
        <v>2625</v>
      </c>
      <c r="AD190" s="52">
        <f t="shared" si="55"/>
        <v>2595</v>
      </c>
      <c r="AE190" s="52">
        <f t="shared" si="55"/>
        <v>2625</v>
      </c>
      <c r="AF190" s="52">
        <f t="shared" si="55"/>
        <v>2640</v>
      </c>
      <c r="AG190" s="52">
        <f t="shared" si="55"/>
        <v>0</v>
      </c>
      <c r="AH190" s="52">
        <f t="shared" si="55"/>
        <v>0</v>
      </c>
      <c r="AI190" s="52">
        <f t="shared" si="55"/>
        <v>0</v>
      </c>
      <c r="AJ190" s="52">
        <f t="shared" si="55"/>
        <v>0</v>
      </c>
      <c r="AK190" s="52">
        <f t="shared" si="55"/>
        <v>0</v>
      </c>
      <c r="AL190" s="52">
        <f t="shared" si="55"/>
        <v>0</v>
      </c>
      <c r="AM190" s="10">
        <f t="shared" si="50"/>
        <v>2685</v>
      </c>
    </row>
  </sheetData>
  <mergeCells count="9">
    <mergeCell ref="A164:A166"/>
    <mergeCell ref="A134:A136"/>
    <mergeCell ref="A104:A106"/>
    <mergeCell ref="A1:AM1"/>
    <mergeCell ref="A2:AM2"/>
    <mergeCell ref="A3:AM3"/>
    <mergeCell ref="A4:A6"/>
    <mergeCell ref="A43:A45"/>
    <mergeCell ref="A74:A76"/>
  </mergeCells>
  <conditionalFormatting sqref="Q31">
    <cfRule type="cellIs" dxfId="159" priority="13" stopIfTrue="1" operator="equal">
      <formula>MIN($Q$7:$Q$30)</formula>
    </cfRule>
    <cfRule type="cellIs" dxfId="158" priority="14" stopIfTrue="1" operator="equal">
      <formula>MAX($Q$7:$Q$30)</formula>
    </cfRule>
  </conditionalFormatting>
  <conditionalFormatting sqref="B7:AN30 AN46:AN69 AN77:AN100 AN107:AN130 AP7:AR30">
    <cfRule type="cellIs" dxfId="157" priority="12" operator="lessThan">
      <formula>1</formula>
    </cfRule>
  </conditionalFormatting>
  <conditionalFormatting sqref="AM107:AM130 AM46:AM69 AM77:AM100">
    <cfRule type="cellIs" dxfId="156" priority="6" operator="lessThan">
      <formula>1</formula>
    </cfRule>
  </conditionalFormatting>
  <conditionalFormatting sqref="AM137:AM160">
    <cfRule type="cellIs" dxfId="155" priority="5" operator="lessThan">
      <formula>1</formula>
    </cfRule>
  </conditionalFormatting>
  <conditionalFormatting sqref="AM107:AN130 AM46:AN69 AM77:AN100">
    <cfRule type="cellIs" dxfId="154" priority="4" operator="lessThan">
      <formula>1</formula>
    </cfRule>
  </conditionalFormatting>
  <conditionalFormatting sqref="AM137:AM160">
    <cfRule type="cellIs" dxfId="153" priority="3" operator="lessThan">
      <formula>1</formula>
    </cfRule>
  </conditionalFormatting>
  <conditionalFormatting sqref="AN137:AN160">
    <cfRule type="cellIs" dxfId="152" priority="2" operator="lessThan">
      <formula>1</formula>
    </cfRule>
  </conditionalFormatting>
  <conditionalFormatting sqref="AM167:AM190">
    <cfRule type="cellIs" dxfId="151" priority="1" operator="lessThan">
      <formula>1</formula>
    </cfRule>
  </conditionalFormatting>
  <printOptions horizontalCentered="1" verticalCentered="1"/>
  <pageMargins left="0.78740157499999996" right="0.78740157499999996" top="0" bottom="0" header="0" footer="0"/>
  <pageSetup paperSize="9" scale="90" orientation="landscape" horizontalDpi="300" verticalDpi="300"/>
  <headerFooter alignWithMargin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90"/>
  <sheetViews>
    <sheetView zoomScale="70" zoomScaleNormal="70" zoomScalePageLayoutView="70" workbookViewId="0">
      <selection activeCell="G38" sqref="G38"/>
    </sheetView>
  </sheetViews>
  <sheetFormatPr baseColWidth="10" defaultColWidth="8.83203125" defaultRowHeight="12" x14ac:dyDescent="0"/>
  <cols>
    <col min="1" max="1" width="4.5" style="6" customWidth="1"/>
    <col min="2" max="4" width="9" style="6" hidden="1" customWidth="1"/>
    <col min="5" max="5" width="9" style="6" customWidth="1"/>
    <col min="6" max="17" width="9" style="27" customWidth="1"/>
    <col min="18" max="32" width="9" style="3" customWidth="1"/>
    <col min="33" max="38" width="9" style="3" hidden="1" customWidth="1"/>
    <col min="39" max="39" width="9.83203125" style="3" customWidth="1"/>
    <col min="40" max="40" width="8" style="3" hidden="1" customWidth="1"/>
    <col min="41" max="16384" width="8.83203125" style="3"/>
  </cols>
  <sheetData>
    <row r="1" spans="1:44" s="1" customFormat="1" ht="18">
      <c r="A1" s="290" t="s">
        <v>0</v>
      </c>
      <c r="B1" s="291"/>
      <c r="C1" s="291"/>
      <c r="D1" s="291"/>
      <c r="E1" s="291"/>
      <c r="F1" s="291"/>
      <c r="G1" s="291"/>
      <c r="H1" s="291"/>
      <c r="I1" s="291"/>
      <c r="J1" s="291"/>
      <c r="K1" s="291"/>
      <c r="L1" s="291"/>
      <c r="M1" s="291"/>
      <c r="N1" s="291"/>
      <c r="O1" s="291"/>
      <c r="P1" s="291"/>
      <c r="Q1" s="291"/>
      <c r="R1" s="291"/>
      <c r="S1" s="291"/>
      <c r="T1" s="291"/>
      <c r="U1" s="291"/>
      <c r="V1" s="291"/>
      <c r="W1" s="291"/>
      <c r="X1" s="291"/>
      <c r="Y1" s="291"/>
      <c r="Z1" s="291"/>
      <c r="AA1" s="291"/>
      <c r="AB1" s="291"/>
      <c r="AC1" s="291"/>
      <c r="AD1" s="291"/>
      <c r="AE1" s="291"/>
      <c r="AF1" s="291"/>
      <c r="AG1" s="291"/>
      <c r="AH1" s="291"/>
      <c r="AI1" s="291"/>
      <c r="AJ1" s="291"/>
      <c r="AK1" s="291"/>
      <c r="AL1" s="291"/>
      <c r="AM1" s="291"/>
    </row>
    <row r="2" spans="1:44" s="2" customFormat="1" ht="15">
      <c r="A2" s="292" t="s">
        <v>1</v>
      </c>
      <c r="B2" s="291"/>
      <c r="C2" s="291"/>
      <c r="D2" s="291"/>
      <c r="E2" s="291"/>
      <c r="F2" s="291"/>
      <c r="G2" s="291"/>
      <c r="H2" s="291"/>
      <c r="I2" s="291"/>
      <c r="J2" s="291"/>
      <c r="K2" s="291"/>
      <c r="L2" s="291"/>
      <c r="M2" s="291"/>
      <c r="N2" s="291"/>
      <c r="O2" s="291"/>
      <c r="P2" s="291"/>
      <c r="Q2" s="291"/>
      <c r="R2" s="291"/>
      <c r="S2" s="291"/>
      <c r="T2" s="291"/>
      <c r="U2" s="291"/>
      <c r="V2" s="291"/>
      <c r="W2" s="291"/>
      <c r="X2" s="291"/>
      <c r="Y2" s="291"/>
      <c r="Z2" s="291"/>
      <c r="AA2" s="291"/>
      <c r="AB2" s="291"/>
      <c r="AC2" s="291"/>
      <c r="AD2" s="291"/>
      <c r="AE2" s="291"/>
      <c r="AF2" s="291"/>
      <c r="AG2" s="291"/>
      <c r="AH2" s="291"/>
      <c r="AI2" s="291"/>
      <c r="AJ2" s="291"/>
      <c r="AK2" s="291"/>
      <c r="AL2" s="291"/>
      <c r="AM2" s="291"/>
    </row>
    <row r="3" spans="1:44">
      <c r="A3" s="293">
        <v>40422</v>
      </c>
      <c r="B3" s="294"/>
      <c r="C3" s="294"/>
      <c r="D3" s="294"/>
      <c r="E3" s="294"/>
      <c r="F3" s="294"/>
      <c r="G3" s="294"/>
      <c r="H3" s="294"/>
      <c r="I3" s="294"/>
      <c r="J3" s="294"/>
      <c r="K3" s="294"/>
      <c r="L3" s="294"/>
      <c r="M3" s="294"/>
      <c r="N3" s="294"/>
      <c r="O3" s="294"/>
      <c r="P3" s="294"/>
      <c r="Q3" s="294"/>
      <c r="R3" s="294"/>
      <c r="S3" s="294"/>
      <c r="T3" s="294"/>
      <c r="U3" s="294"/>
      <c r="V3" s="294"/>
      <c r="W3" s="294"/>
      <c r="X3" s="294"/>
      <c r="Y3" s="294"/>
      <c r="Z3" s="294"/>
      <c r="AA3" s="294"/>
      <c r="AB3" s="294"/>
      <c r="AC3" s="294"/>
      <c r="AD3" s="294"/>
      <c r="AE3" s="294"/>
      <c r="AF3" s="294"/>
      <c r="AG3" s="294"/>
      <c r="AH3" s="294"/>
      <c r="AI3" s="294"/>
      <c r="AJ3" s="294"/>
      <c r="AK3" s="294"/>
      <c r="AL3" s="294"/>
      <c r="AM3" s="294"/>
    </row>
    <row r="4" spans="1:44" s="6" customFormat="1" ht="12" customHeight="1">
      <c r="A4" s="287" t="s">
        <v>2</v>
      </c>
      <c r="E4" s="4">
        <v>1</v>
      </c>
      <c r="F4" s="4">
        <v>2</v>
      </c>
      <c r="G4" s="4">
        <v>3</v>
      </c>
      <c r="H4" s="4">
        <v>4</v>
      </c>
      <c r="I4" s="4">
        <v>5</v>
      </c>
      <c r="J4" s="4">
        <v>6</v>
      </c>
      <c r="K4" s="4">
        <v>7</v>
      </c>
      <c r="L4" s="4">
        <v>8</v>
      </c>
      <c r="M4" s="4">
        <v>9</v>
      </c>
      <c r="N4" s="4">
        <v>10</v>
      </c>
      <c r="O4" s="4">
        <v>11</v>
      </c>
      <c r="P4" s="4">
        <v>12</v>
      </c>
      <c r="Q4" s="4">
        <v>13</v>
      </c>
      <c r="R4" s="4">
        <v>14</v>
      </c>
      <c r="S4" s="4">
        <v>15</v>
      </c>
      <c r="T4" s="4">
        <v>16</v>
      </c>
      <c r="U4" s="4">
        <v>17</v>
      </c>
      <c r="V4" s="4">
        <v>18</v>
      </c>
      <c r="W4" s="4">
        <v>19</v>
      </c>
      <c r="X4" s="4">
        <v>20</v>
      </c>
      <c r="Y4" s="4">
        <v>21</v>
      </c>
      <c r="Z4" s="4">
        <v>22</v>
      </c>
      <c r="AA4" s="4">
        <v>23</v>
      </c>
      <c r="AB4" s="4">
        <v>24</v>
      </c>
      <c r="AC4" s="4">
        <v>25</v>
      </c>
      <c r="AD4" s="4">
        <v>26</v>
      </c>
      <c r="AE4" s="4">
        <v>27</v>
      </c>
      <c r="AF4" s="4">
        <v>28</v>
      </c>
      <c r="AG4" s="4">
        <v>29</v>
      </c>
      <c r="AH4" s="4">
        <v>30</v>
      </c>
      <c r="AI4" s="4"/>
      <c r="AJ4" s="4"/>
      <c r="AK4" s="4"/>
      <c r="AL4" s="4"/>
      <c r="AM4" s="5" t="s">
        <v>3</v>
      </c>
      <c r="AN4" s="5" t="s">
        <v>4</v>
      </c>
      <c r="AP4" s="5" t="s">
        <v>3</v>
      </c>
      <c r="AQ4" s="5" t="s">
        <v>3</v>
      </c>
      <c r="AR4" s="5" t="s">
        <v>3</v>
      </c>
    </row>
    <row r="5" spans="1:44" s="6" customFormat="1" ht="11.25" customHeight="1">
      <c r="A5" s="288"/>
      <c r="B5" s="7"/>
      <c r="C5" s="7"/>
      <c r="D5" s="7"/>
      <c r="E5" s="7">
        <v>40422</v>
      </c>
      <c r="F5" s="7">
        <f t="shared" ref="F5:AF5" si="0">+E5+1</f>
        <v>40423</v>
      </c>
      <c r="G5" s="7">
        <f t="shared" si="0"/>
        <v>40424</v>
      </c>
      <c r="H5" s="7">
        <f t="shared" si="0"/>
        <v>40425</v>
      </c>
      <c r="I5" s="7">
        <f t="shared" si="0"/>
        <v>40426</v>
      </c>
      <c r="J5" s="7">
        <f t="shared" si="0"/>
        <v>40427</v>
      </c>
      <c r="K5" s="7">
        <f t="shared" si="0"/>
        <v>40428</v>
      </c>
      <c r="L5" s="7">
        <f t="shared" si="0"/>
        <v>40429</v>
      </c>
      <c r="M5" s="7">
        <f t="shared" si="0"/>
        <v>40430</v>
      </c>
      <c r="N5" s="7">
        <f t="shared" si="0"/>
        <v>40431</v>
      </c>
      <c r="O5" s="7">
        <f t="shared" si="0"/>
        <v>40432</v>
      </c>
      <c r="P5" s="7">
        <f t="shared" si="0"/>
        <v>40433</v>
      </c>
      <c r="Q5" s="7">
        <f t="shared" si="0"/>
        <v>40434</v>
      </c>
      <c r="R5" s="7">
        <f t="shared" si="0"/>
        <v>40435</v>
      </c>
      <c r="S5" s="7">
        <f t="shared" si="0"/>
        <v>40436</v>
      </c>
      <c r="T5" s="7">
        <f t="shared" si="0"/>
        <v>40437</v>
      </c>
      <c r="U5" s="7">
        <f t="shared" si="0"/>
        <v>40438</v>
      </c>
      <c r="V5" s="7">
        <f t="shared" si="0"/>
        <v>40439</v>
      </c>
      <c r="W5" s="7">
        <f t="shared" si="0"/>
        <v>40440</v>
      </c>
      <c r="X5" s="7">
        <f t="shared" si="0"/>
        <v>40441</v>
      </c>
      <c r="Y5" s="7">
        <f t="shared" si="0"/>
        <v>40442</v>
      </c>
      <c r="Z5" s="7">
        <f t="shared" si="0"/>
        <v>40443</v>
      </c>
      <c r="AA5" s="7">
        <f t="shared" si="0"/>
        <v>40444</v>
      </c>
      <c r="AB5" s="7">
        <f t="shared" si="0"/>
        <v>40445</v>
      </c>
      <c r="AC5" s="7">
        <f t="shared" si="0"/>
        <v>40446</v>
      </c>
      <c r="AD5" s="7">
        <f t="shared" si="0"/>
        <v>40447</v>
      </c>
      <c r="AE5" s="7">
        <f t="shared" si="0"/>
        <v>40448</v>
      </c>
      <c r="AF5" s="7">
        <f t="shared" si="0"/>
        <v>40449</v>
      </c>
      <c r="AG5" s="7">
        <f>+AF5+1</f>
        <v>40450</v>
      </c>
      <c r="AH5" s="7">
        <f>+AG5+1</f>
        <v>40451</v>
      </c>
      <c r="AI5" s="7"/>
      <c r="AJ5" s="7"/>
      <c r="AK5" s="7"/>
      <c r="AL5" s="7"/>
      <c r="AM5" s="5"/>
      <c r="AN5" s="8"/>
      <c r="AP5" s="5" t="s">
        <v>5</v>
      </c>
      <c r="AQ5" s="5" t="s">
        <v>6</v>
      </c>
      <c r="AR5" s="5" t="s">
        <v>7</v>
      </c>
    </row>
    <row r="6" spans="1:44" s="6" customFormat="1" ht="12" customHeight="1">
      <c r="A6" s="289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 t="s">
        <v>8</v>
      </c>
      <c r="AN6" s="5" t="s">
        <v>8</v>
      </c>
      <c r="AP6" s="5" t="s">
        <v>8</v>
      </c>
      <c r="AQ6" s="5" t="s">
        <v>8</v>
      </c>
      <c r="AR6" s="5" t="s">
        <v>8</v>
      </c>
    </row>
    <row r="7" spans="1:44" ht="12" customHeight="1">
      <c r="A7" s="9" t="s">
        <v>9</v>
      </c>
      <c r="B7" s="10"/>
      <c r="C7" s="10"/>
      <c r="D7" s="10"/>
      <c r="E7" s="11">
        <v>16600</v>
      </c>
      <c r="F7" s="11">
        <v>11900</v>
      </c>
      <c r="G7" s="11">
        <v>16100</v>
      </c>
      <c r="H7" s="11">
        <v>17000</v>
      </c>
      <c r="I7" s="11">
        <v>16200</v>
      </c>
      <c r="J7" s="11">
        <v>16000</v>
      </c>
      <c r="K7" s="11">
        <v>16500</v>
      </c>
      <c r="L7" s="11">
        <v>15700</v>
      </c>
      <c r="M7" s="11">
        <v>15000</v>
      </c>
      <c r="N7" s="11">
        <v>16300</v>
      </c>
      <c r="O7" s="11">
        <v>15200</v>
      </c>
      <c r="P7" s="11">
        <v>16500</v>
      </c>
      <c r="Q7" s="11">
        <v>14500</v>
      </c>
      <c r="R7" s="11">
        <v>14500</v>
      </c>
      <c r="S7" s="11">
        <v>15600</v>
      </c>
      <c r="T7" s="11">
        <v>15500</v>
      </c>
      <c r="U7" s="11">
        <v>15600</v>
      </c>
      <c r="V7" s="11">
        <v>16700</v>
      </c>
      <c r="W7" s="11">
        <v>15900</v>
      </c>
      <c r="X7" s="11">
        <v>15600</v>
      </c>
      <c r="Y7" s="11">
        <v>15700</v>
      </c>
      <c r="Z7" s="11">
        <v>15900</v>
      </c>
      <c r="AA7" s="11">
        <v>15800</v>
      </c>
      <c r="AB7" s="11">
        <v>16300</v>
      </c>
      <c r="AC7" s="11">
        <v>16300</v>
      </c>
      <c r="AD7" s="11">
        <v>16900</v>
      </c>
      <c r="AE7" s="11">
        <v>15300</v>
      </c>
      <c r="AF7" s="11">
        <v>16500</v>
      </c>
      <c r="AG7" s="11">
        <v>16900</v>
      </c>
      <c r="AH7" s="11">
        <v>16900</v>
      </c>
      <c r="AI7" s="10"/>
      <c r="AJ7" s="10"/>
      <c r="AK7" s="10"/>
      <c r="AL7" s="10"/>
      <c r="AM7" s="10">
        <f>MAX(B7:AL7)</f>
        <v>17000</v>
      </c>
      <c r="AN7" s="10">
        <f t="shared" ref="AN7:AN30" si="1">MIN(B7:AF7)</f>
        <v>11900</v>
      </c>
      <c r="AP7" s="10">
        <f>MAX(C7:G7,J7:N7,Q7:U7,X7:AB7,AE7:AI7,AL7)</f>
        <v>16900</v>
      </c>
      <c r="AQ7" s="10">
        <f>MAX(H7,O7,V7,AC7,AJ7)</f>
        <v>17000</v>
      </c>
      <c r="AR7" s="10">
        <f>MAX(I7,P7,W7,AD7,AK7)</f>
        <v>16900</v>
      </c>
    </row>
    <row r="8" spans="1:44" ht="12" customHeight="1">
      <c r="A8" s="9" t="s">
        <v>10</v>
      </c>
      <c r="B8" s="10"/>
      <c r="C8" s="10"/>
      <c r="D8" s="10"/>
      <c r="E8" s="11">
        <v>16000</v>
      </c>
      <c r="F8" s="11">
        <v>11700</v>
      </c>
      <c r="G8" s="11">
        <v>16300</v>
      </c>
      <c r="H8" s="11">
        <v>15900</v>
      </c>
      <c r="I8" s="11">
        <v>15500</v>
      </c>
      <c r="J8" s="11">
        <v>15200</v>
      </c>
      <c r="K8" s="11">
        <v>15900</v>
      </c>
      <c r="L8" s="11">
        <v>15400</v>
      </c>
      <c r="M8" s="11">
        <v>14600</v>
      </c>
      <c r="N8" s="11">
        <v>14400</v>
      </c>
      <c r="O8" s="11">
        <v>14000</v>
      </c>
      <c r="P8" s="11">
        <v>15400</v>
      </c>
      <c r="Q8" s="11">
        <v>12100</v>
      </c>
      <c r="R8" s="11">
        <v>14200</v>
      </c>
      <c r="S8" s="11">
        <v>14800</v>
      </c>
      <c r="T8" s="11">
        <v>14900</v>
      </c>
      <c r="U8" s="11">
        <v>15300</v>
      </c>
      <c r="V8" s="11">
        <v>15800</v>
      </c>
      <c r="W8" s="11">
        <v>15300</v>
      </c>
      <c r="X8" s="11">
        <v>15200</v>
      </c>
      <c r="Y8" s="11">
        <v>15200</v>
      </c>
      <c r="Z8" s="11">
        <v>14100</v>
      </c>
      <c r="AA8" s="11">
        <v>14900</v>
      </c>
      <c r="AB8" s="11">
        <v>15500</v>
      </c>
      <c r="AC8" s="11">
        <v>15700</v>
      </c>
      <c r="AD8" s="11">
        <v>16300</v>
      </c>
      <c r="AE8" s="11">
        <v>14900</v>
      </c>
      <c r="AF8" s="11">
        <v>16000</v>
      </c>
      <c r="AG8" s="11">
        <v>16300</v>
      </c>
      <c r="AH8" s="11">
        <v>13300</v>
      </c>
      <c r="AI8" s="10"/>
      <c r="AJ8" s="10"/>
      <c r="AK8" s="10"/>
      <c r="AL8" s="10"/>
      <c r="AM8" s="10">
        <f t="shared" ref="AM8:AM30" si="2">MAX(B8:AL8)</f>
        <v>16300</v>
      </c>
      <c r="AN8" s="10">
        <f>MIN(B8:AF8)</f>
        <v>11700</v>
      </c>
      <c r="AP8" s="10">
        <f t="shared" ref="AP8:AP30" si="3">MAX(C8:G8,J8:N8,Q8:U8,X8:AB8,AE8:AI8,AL8)</f>
        <v>16300</v>
      </c>
      <c r="AQ8" s="10">
        <f t="shared" ref="AQ8:AR30" si="4">MAX(H8,O8,V8,AC8,AJ8)</f>
        <v>15900</v>
      </c>
      <c r="AR8" s="10">
        <f t="shared" si="4"/>
        <v>16300</v>
      </c>
    </row>
    <row r="9" spans="1:44" ht="12" customHeight="1">
      <c r="A9" s="9" t="s">
        <v>11</v>
      </c>
      <c r="B9" s="10"/>
      <c r="C9" s="10"/>
      <c r="D9" s="10"/>
      <c r="E9" s="11">
        <v>15500</v>
      </c>
      <c r="F9" s="11">
        <v>11200</v>
      </c>
      <c r="G9" s="11">
        <v>16000</v>
      </c>
      <c r="H9" s="11">
        <v>15200</v>
      </c>
      <c r="I9" s="11">
        <v>15200</v>
      </c>
      <c r="J9" s="11">
        <v>14900</v>
      </c>
      <c r="K9" s="11">
        <v>15500</v>
      </c>
      <c r="L9" s="11">
        <v>14800</v>
      </c>
      <c r="M9" s="11">
        <v>14500</v>
      </c>
      <c r="N9" s="11">
        <v>14200</v>
      </c>
      <c r="O9" s="11">
        <v>13400</v>
      </c>
      <c r="P9" s="11">
        <v>15400</v>
      </c>
      <c r="Q9" s="11">
        <v>13600</v>
      </c>
      <c r="R9" s="11">
        <v>13900</v>
      </c>
      <c r="S9" s="11">
        <v>14600</v>
      </c>
      <c r="T9" s="11">
        <v>14700</v>
      </c>
      <c r="U9" s="11">
        <v>14900</v>
      </c>
      <c r="V9" s="11">
        <v>15300</v>
      </c>
      <c r="W9" s="11">
        <v>14700</v>
      </c>
      <c r="X9" s="11">
        <v>14800</v>
      </c>
      <c r="Y9" s="11">
        <v>15600</v>
      </c>
      <c r="Z9" s="11">
        <v>15100</v>
      </c>
      <c r="AA9" s="11">
        <v>14600</v>
      </c>
      <c r="AB9" s="11">
        <v>15100</v>
      </c>
      <c r="AC9" s="11">
        <v>15400</v>
      </c>
      <c r="AD9" s="11">
        <v>15500</v>
      </c>
      <c r="AE9" s="11">
        <v>14700</v>
      </c>
      <c r="AF9" s="11">
        <v>15700</v>
      </c>
      <c r="AG9" s="11">
        <v>15800</v>
      </c>
      <c r="AH9" s="11">
        <v>13600</v>
      </c>
      <c r="AI9" s="10"/>
      <c r="AJ9" s="10"/>
      <c r="AK9" s="10"/>
      <c r="AL9" s="10"/>
      <c r="AM9" s="10">
        <f t="shared" si="2"/>
        <v>16000</v>
      </c>
      <c r="AN9" s="10">
        <f t="shared" si="1"/>
        <v>11200</v>
      </c>
      <c r="AP9" s="10">
        <f t="shared" si="3"/>
        <v>16000</v>
      </c>
      <c r="AQ9" s="10">
        <f t="shared" si="4"/>
        <v>15400</v>
      </c>
      <c r="AR9" s="10">
        <f t="shared" si="4"/>
        <v>15500</v>
      </c>
    </row>
    <row r="10" spans="1:44" ht="12" customHeight="1">
      <c r="A10" s="9" t="s">
        <v>12</v>
      </c>
      <c r="B10" s="10"/>
      <c r="C10" s="10"/>
      <c r="D10" s="10"/>
      <c r="E10" s="11">
        <v>15200</v>
      </c>
      <c r="F10" s="11">
        <v>11200</v>
      </c>
      <c r="G10" s="11">
        <v>15600</v>
      </c>
      <c r="H10" s="11">
        <v>15100</v>
      </c>
      <c r="I10" s="11">
        <v>15100</v>
      </c>
      <c r="J10" s="11">
        <v>14900</v>
      </c>
      <c r="K10" s="11">
        <v>15500</v>
      </c>
      <c r="L10" s="11">
        <v>14400</v>
      </c>
      <c r="M10" s="11">
        <v>14400</v>
      </c>
      <c r="N10" s="11">
        <v>14000</v>
      </c>
      <c r="O10" s="11">
        <v>14400</v>
      </c>
      <c r="P10" s="11">
        <v>15400</v>
      </c>
      <c r="Q10" s="11">
        <v>13200</v>
      </c>
      <c r="R10" s="11">
        <v>13800</v>
      </c>
      <c r="S10" s="11">
        <v>14400</v>
      </c>
      <c r="T10" s="11">
        <v>14600</v>
      </c>
      <c r="U10" s="11">
        <v>14700</v>
      </c>
      <c r="V10" s="11">
        <v>15000</v>
      </c>
      <c r="W10" s="11">
        <v>14700</v>
      </c>
      <c r="X10" s="11">
        <v>14500</v>
      </c>
      <c r="Y10" s="11">
        <v>15000</v>
      </c>
      <c r="Z10" s="11">
        <v>14800</v>
      </c>
      <c r="AA10" s="11">
        <v>14400</v>
      </c>
      <c r="AB10" s="11">
        <v>14900</v>
      </c>
      <c r="AC10" s="11">
        <v>15100</v>
      </c>
      <c r="AD10" s="11">
        <v>15500</v>
      </c>
      <c r="AE10" s="11">
        <v>14500</v>
      </c>
      <c r="AF10" s="11">
        <v>15400</v>
      </c>
      <c r="AG10" s="11">
        <v>15500</v>
      </c>
      <c r="AH10" s="11">
        <v>14700</v>
      </c>
      <c r="AI10" s="10"/>
      <c r="AJ10" s="10"/>
      <c r="AK10" s="10"/>
      <c r="AL10" s="10"/>
      <c r="AM10" s="10">
        <f t="shared" si="2"/>
        <v>15600</v>
      </c>
      <c r="AN10" s="10">
        <f t="shared" si="1"/>
        <v>11200</v>
      </c>
      <c r="AP10" s="10">
        <f t="shared" si="3"/>
        <v>15600</v>
      </c>
      <c r="AQ10" s="10">
        <f t="shared" si="4"/>
        <v>15100</v>
      </c>
      <c r="AR10" s="10">
        <f t="shared" si="4"/>
        <v>15500</v>
      </c>
    </row>
    <row r="11" spans="1:44" ht="12" customHeight="1">
      <c r="A11" s="9" t="s">
        <v>13</v>
      </c>
      <c r="B11" s="10"/>
      <c r="C11" s="10"/>
      <c r="D11" s="10"/>
      <c r="E11" s="11">
        <v>15000</v>
      </c>
      <c r="F11" s="11">
        <v>11200</v>
      </c>
      <c r="G11" s="11">
        <v>15600</v>
      </c>
      <c r="H11" s="11">
        <v>15000</v>
      </c>
      <c r="I11" s="11">
        <v>15100</v>
      </c>
      <c r="J11" s="11">
        <v>14800</v>
      </c>
      <c r="K11" s="11">
        <v>15500</v>
      </c>
      <c r="L11" s="11">
        <v>14300</v>
      </c>
      <c r="M11" s="11">
        <v>14200</v>
      </c>
      <c r="N11" s="11">
        <v>14000</v>
      </c>
      <c r="O11" s="11">
        <v>14200</v>
      </c>
      <c r="P11" s="11">
        <v>14400</v>
      </c>
      <c r="Q11" s="11">
        <v>13200</v>
      </c>
      <c r="R11" s="11">
        <v>13900</v>
      </c>
      <c r="S11" s="11">
        <v>14400</v>
      </c>
      <c r="T11" s="11">
        <v>14500</v>
      </c>
      <c r="U11" s="11">
        <v>14500</v>
      </c>
      <c r="V11" s="11">
        <v>15000</v>
      </c>
      <c r="W11" s="11">
        <v>14600</v>
      </c>
      <c r="X11" s="11">
        <v>14800</v>
      </c>
      <c r="Y11" s="11">
        <v>14900</v>
      </c>
      <c r="Z11" s="11">
        <v>15000</v>
      </c>
      <c r="AA11" s="11">
        <v>14400</v>
      </c>
      <c r="AB11" s="11">
        <v>14800</v>
      </c>
      <c r="AC11" s="11">
        <v>14900</v>
      </c>
      <c r="AD11" s="11">
        <v>15200</v>
      </c>
      <c r="AE11" s="11">
        <v>14600</v>
      </c>
      <c r="AF11" s="11">
        <v>16300</v>
      </c>
      <c r="AG11" s="11">
        <v>15600</v>
      </c>
      <c r="AH11" s="11">
        <v>12000</v>
      </c>
      <c r="AI11" s="10"/>
      <c r="AJ11" s="10"/>
      <c r="AK11" s="10"/>
      <c r="AL11" s="10"/>
      <c r="AM11" s="10">
        <f t="shared" si="2"/>
        <v>16300</v>
      </c>
      <c r="AN11" s="10">
        <f t="shared" si="1"/>
        <v>11200</v>
      </c>
      <c r="AP11" s="10">
        <f t="shared" si="3"/>
        <v>16300</v>
      </c>
      <c r="AQ11" s="10">
        <f t="shared" si="4"/>
        <v>15000</v>
      </c>
      <c r="AR11" s="10">
        <f t="shared" si="4"/>
        <v>15200</v>
      </c>
    </row>
    <row r="12" spans="1:44" ht="12" customHeight="1">
      <c r="A12" s="9" t="s">
        <v>14</v>
      </c>
      <c r="B12" s="10"/>
      <c r="C12" s="10"/>
      <c r="D12" s="10"/>
      <c r="E12" s="11">
        <v>15400</v>
      </c>
      <c r="F12" s="11">
        <v>11200</v>
      </c>
      <c r="G12" s="11">
        <v>15800</v>
      </c>
      <c r="H12" s="11">
        <v>15100</v>
      </c>
      <c r="I12" s="11">
        <v>15100</v>
      </c>
      <c r="J12" s="11">
        <v>15200</v>
      </c>
      <c r="K12" s="11">
        <v>15500</v>
      </c>
      <c r="L12" s="11">
        <v>14600</v>
      </c>
      <c r="M12" s="11">
        <v>14400</v>
      </c>
      <c r="N12" s="11">
        <v>14500</v>
      </c>
      <c r="O12" s="11">
        <v>14200</v>
      </c>
      <c r="P12" s="11">
        <v>14600</v>
      </c>
      <c r="Q12" s="11">
        <v>13300</v>
      </c>
      <c r="R12" s="11">
        <v>14000</v>
      </c>
      <c r="S12" s="11">
        <v>14700</v>
      </c>
      <c r="T12" s="11">
        <v>14900</v>
      </c>
      <c r="U12" s="11">
        <v>15100</v>
      </c>
      <c r="V12" s="11">
        <v>15000</v>
      </c>
      <c r="W12" s="11">
        <v>11200</v>
      </c>
      <c r="X12" s="11">
        <v>14900</v>
      </c>
      <c r="Y12" s="11">
        <v>15300</v>
      </c>
      <c r="Z12" s="11">
        <v>15000</v>
      </c>
      <c r="AA12" s="11">
        <v>14800</v>
      </c>
      <c r="AB12" s="11">
        <v>15300</v>
      </c>
      <c r="AC12" s="11">
        <v>15100</v>
      </c>
      <c r="AD12" s="11">
        <v>14900</v>
      </c>
      <c r="AE12" s="11">
        <v>14600</v>
      </c>
      <c r="AF12" s="11">
        <v>16400</v>
      </c>
      <c r="AG12" s="11">
        <v>15900</v>
      </c>
      <c r="AH12" s="11">
        <v>12500</v>
      </c>
      <c r="AI12" s="10"/>
      <c r="AJ12" s="10"/>
      <c r="AK12" s="10"/>
      <c r="AL12" s="10"/>
      <c r="AM12" s="10">
        <f t="shared" si="2"/>
        <v>16400</v>
      </c>
      <c r="AN12" s="10">
        <f t="shared" si="1"/>
        <v>11200</v>
      </c>
      <c r="AP12" s="10">
        <f t="shared" si="3"/>
        <v>16400</v>
      </c>
      <c r="AQ12" s="10">
        <f t="shared" si="4"/>
        <v>15100</v>
      </c>
      <c r="AR12" s="10">
        <f t="shared" si="4"/>
        <v>15100</v>
      </c>
    </row>
    <row r="13" spans="1:44" ht="12" customHeight="1">
      <c r="A13" s="9" t="s">
        <v>15</v>
      </c>
      <c r="B13" s="10"/>
      <c r="C13" s="10"/>
      <c r="D13" s="10"/>
      <c r="E13" s="11">
        <v>15800</v>
      </c>
      <c r="F13" s="11">
        <v>11700</v>
      </c>
      <c r="G13" s="11">
        <v>16400</v>
      </c>
      <c r="H13" s="11">
        <v>14800</v>
      </c>
      <c r="I13" s="11">
        <v>14700</v>
      </c>
      <c r="J13" s="11">
        <v>15700</v>
      </c>
      <c r="K13" s="11">
        <v>16200</v>
      </c>
      <c r="L13" s="11">
        <v>15800</v>
      </c>
      <c r="M13" s="11">
        <v>15100</v>
      </c>
      <c r="N13" s="11">
        <v>15400</v>
      </c>
      <c r="O13" s="11">
        <v>13900</v>
      </c>
      <c r="P13" s="11">
        <v>14300</v>
      </c>
      <c r="Q13" s="11">
        <v>14200</v>
      </c>
      <c r="R13" s="11">
        <v>15600</v>
      </c>
      <c r="S13" s="11">
        <v>15500</v>
      </c>
      <c r="T13" s="11">
        <v>15400</v>
      </c>
      <c r="U13" s="11">
        <v>16100</v>
      </c>
      <c r="V13" s="11">
        <v>15000</v>
      </c>
      <c r="W13" s="11">
        <v>10600</v>
      </c>
      <c r="X13" s="11">
        <v>16000</v>
      </c>
      <c r="Y13" s="11">
        <v>16500</v>
      </c>
      <c r="Z13" s="11">
        <v>17200</v>
      </c>
      <c r="AA13" s="11">
        <v>16300</v>
      </c>
      <c r="AB13" s="11">
        <v>16300</v>
      </c>
      <c r="AC13" s="11">
        <v>15700</v>
      </c>
      <c r="AD13" s="11">
        <v>14700</v>
      </c>
      <c r="AE13" s="11">
        <v>16000</v>
      </c>
      <c r="AF13" s="11">
        <v>17700</v>
      </c>
      <c r="AG13" s="11">
        <v>17000</v>
      </c>
      <c r="AH13" s="11">
        <v>13500</v>
      </c>
      <c r="AI13" s="10"/>
      <c r="AJ13" s="10"/>
      <c r="AK13" s="10"/>
      <c r="AL13" s="10"/>
      <c r="AM13" s="10">
        <f t="shared" si="2"/>
        <v>17700</v>
      </c>
      <c r="AN13" s="10">
        <f t="shared" si="1"/>
        <v>10600</v>
      </c>
      <c r="AP13" s="10">
        <f t="shared" si="3"/>
        <v>17700</v>
      </c>
      <c r="AQ13" s="10">
        <f t="shared" si="4"/>
        <v>15700</v>
      </c>
      <c r="AR13" s="10">
        <f t="shared" si="4"/>
        <v>14700</v>
      </c>
    </row>
    <row r="14" spans="1:44" ht="12" customHeight="1">
      <c r="A14" s="12" t="s">
        <v>16</v>
      </c>
      <c r="B14" s="10"/>
      <c r="C14" s="10"/>
      <c r="D14" s="10"/>
      <c r="E14" s="11">
        <v>19000</v>
      </c>
      <c r="F14" s="11">
        <v>13600</v>
      </c>
      <c r="G14" s="11">
        <v>19600</v>
      </c>
      <c r="H14" s="11">
        <v>15600</v>
      </c>
      <c r="I14" s="11">
        <v>15400</v>
      </c>
      <c r="J14" s="11">
        <v>19600</v>
      </c>
      <c r="K14" s="11">
        <v>19300</v>
      </c>
      <c r="L14" s="11">
        <v>19300</v>
      </c>
      <c r="M14" s="11">
        <v>19100</v>
      </c>
      <c r="N14" s="11">
        <v>19000</v>
      </c>
      <c r="O14" s="11">
        <v>15200</v>
      </c>
      <c r="P14" s="11">
        <v>15300</v>
      </c>
      <c r="Q14" s="11">
        <v>16600</v>
      </c>
      <c r="R14" s="11">
        <v>18300</v>
      </c>
      <c r="S14" s="11">
        <v>19100</v>
      </c>
      <c r="T14" s="11">
        <v>19200</v>
      </c>
      <c r="U14" s="11">
        <v>19200</v>
      </c>
      <c r="V14" s="11">
        <v>16100</v>
      </c>
      <c r="W14" s="11">
        <v>9600</v>
      </c>
      <c r="X14" s="11">
        <v>20200</v>
      </c>
      <c r="Y14" s="11">
        <v>20300</v>
      </c>
      <c r="Z14" s="11">
        <v>19300</v>
      </c>
      <c r="AA14" s="11">
        <v>17800</v>
      </c>
      <c r="AB14" s="11">
        <v>19100</v>
      </c>
      <c r="AC14" s="11">
        <v>16800</v>
      </c>
      <c r="AD14" s="11">
        <v>16000</v>
      </c>
      <c r="AE14" s="11">
        <v>18800</v>
      </c>
      <c r="AF14" s="11">
        <v>19900</v>
      </c>
      <c r="AG14" s="11">
        <v>19500</v>
      </c>
      <c r="AH14" s="11">
        <v>15300</v>
      </c>
      <c r="AI14" s="10"/>
      <c r="AJ14" s="10"/>
      <c r="AK14" s="10"/>
      <c r="AL14" s="10"/>
      <c r="AM14" s="10">
        <f t="shared" si="2"/>
        <v>20300</v>
      </c>
      <c r="AN14" s="10">
        <f t="shared" si="1"/>
        <v>9600</v>
      </c>
      <c r="AP14" s="10">
        <f t="shared" si="3"/>
        <v>20300</v>
      </c>
      <c r="AQ14" s="10">
        <f t="shared" si="4"/>
        <v>16800</v>
      </c>
      <c r="AR14" s="10">
        <f t="shared" si="4"/>
        <v>16000</v>
      </c>
    </row>
    <row r="15" spans="1:44" ht="12" customHeight="1">
      <c r="A15" s="12" t="s">
        <v>17</v>
      </c>
      <c r="B15" s="10"/>
      <c r="C15" s="10"/>
      <c r="D15" s="10"/>
      <c r="E15" s="11">
        <v>22000</v>
      </c>
      <c r="F15" s="11">
        <v>16700</v>
      </c>
      <c r="G15" s="11">
        <v>23400</v>
      </c>
      <c r="H15" s="11">
        <v>8800</v>
      </c>
      <c r="I15" s="11">
        <v>16900</v>
      </c>
      <c r="J15" s="11">
        <v>22600</v>
      </c>
      <c r="K15" s="11">
        <v>23100</v>
      </c>
      <c r="L15" s="11">
        <v>22900</v>
      </c>
      <c r="M15" s="11">
        <v>21800</v>
      </c>
      <c r="N15" s="11">
        <v>21200</v>
      </c>
      <c r="O15" s="11">
        <v>17000</v>
      </c>
      <c r="P15" s="11">
        <v>15900</v>
      </c>
      <c r="Q15" s="11">
        <v>20700</v>
      </c>
      <c r="R15" s="11">
        <v>21100</v>
      </c>
      <c r="S15" s="11">
        <v>21900</v>
      </c>
      <c r="T15" s="11">
        <v>22500</v>
      </c>
      <c r="U15" s="11">
        <v>22500</v>
      </c>
      <c r="V15" s="11">
        <v>17900</v>
      </c>
      <c r="W15" s="11">
        <v>10700</v>
      </c>
      <c r="X15" s="11">
        <v>23100</v>
      </c>
      <c r="Y15" s="11">
        <v>23100</v>
      </c>
      <c r="Z15" s="11">
        <v>22700</v>
      </c>
      <c r="AA15" s="11">
        <v>22800</v>
      </c>
      <c r="AB15" s="11">
        <v>22700</v>
      </c>
      <c r="AC15" s="11">
        <v>18400</v>
      </c>
      <c r="AD15" s="11">
        <v>15200</v>
      </c>
      <c r="AE15" s="11">
        <v>23300</v>
      </c>
      <c r="AF15" s="11">
        <v>23900</v>
      </c>
      <c r="AG15" s="11">
        <v>23700</v>
      </c>
      <c r="AH15" s="11">
        <v>18700</v>
      </c>
      <c r="AI15" s="10"/>
      <c r="AJ15" s="10"/>
      <c r="AK15" s="10"/>
      <c r="AL15" s="10"/>
      <c r="AM15" s="10">
        <f t="shared" si="2"/>
        <v>23900</v>
      </c>
      <c r="AN15" s="10">
        <f t="shared" si="1"/>
        <v>8800</v>
      </c>
      <c r="AP15" s="10">
        <f t="shared" si="3"/>
        <v>23900</v>
      </c>
      <c r="AQ15" s="10">
        <f t="shared" si="4"/>
        <v>18400</v>
      </c>
      <c r="AR15" s="10">
        <f t="shared" si="4"/>
        <v>16900</v>
      </c>
    </row>
    <row r="16" spans="1:44" ht="12" customHeight="1">
      <c r="A16" s="13">
        <v>0.41666666666666669</v>
      </c>
      <c r="B16" s="10"/>
      <c r="C16" s="10"/>
      <c r="D16" s="10"/>
      <c r="E16" s="11">
        <v>22700</v>
      </c>
      <c r="F16" s="11">
        <v>16900</v>
      </c>
      <c r="G16" s="11">
        <v>24000</v>
      </c>
      <c r="H16" s="11">
        <v>1000</v>
      </c>
      <c r="I16" s="11">
        <v>16900</v>
      </c>
      <c r="J16" s="11">
        <v>23600</v>
      </c>
      <c r="K16" s="11">
        <v>22900</v>
      </c>
      <c r="L16" s="11">
        <v>22700</v>
      </c>
      <c r="M16" s="11">
        <v>14200</v>
      </c>
      <c r="N16" s="11">
        <v>22100</v>
      </c>
      <c r="O16" s="11">
        <v>17900</v>
      </c>
      <c r="P16" s="11">
        <v>16200</v>
      </c>
      <c r="Q16" s="11">
        <v>22000</v>
      </c>
      <c r="R16" s="11">
        <v>22200</v>
      </c>
      <c r="S16" s="11">
        <v>22300</v>
      </c>
      <c r="T16" s="11">
        <v>22800</v>
      </c>
      <c r="U16" s="11">
        <v>23300</v>
      </c>
      <c r="V16" s="11">
        <v>18900</v>
      </c>
      <c r="W16" s="11">
        <v>10700</v>
      </c>
      <c r="X16" s="11">
        <v>24000</v>
      </c>
      <c r="Y16" s="11">
        <v>23400</v>
      </c>
      <c r="Z16" s="11">
        <v>23600</v>
      </c>
      <c r="AA16" s="11">
        <v>23500</v>
      </c>
      <c r="AB16" s="11">
        <v>22800</v>
      </c>
      <c r="AC16" s="11">
        <v>19200</v>
      </c>
      <c r="AD16" s="11">
        <v>17400</v>
      </c>
      <c r="AE16" s="11">
        <v>24200</v>
      </c>
      <c r="AF16" s="11">
        <v>24400</v>
      </c>
      <c r="AG16" s="11">
        <v>24300</v>
      </c>
      <c r="AH16" s="11">
        <v>21000</v>
      </c>
      <c r="AI16" s="10"/>
      <c r="AJ16" s="10"/>
      <c r="AK16" s="10"/>
      <c r="AL16" s="10"/>
      <c r="AM16" s="10">
        <f t="shared" si="2"/>
        <v>24400</v>
      </c>
      <c r="AN16" s="10">
        <f t="shared" si="1"/>
        <v>1000</v>
      </c>
      <c r="AP16" s="10">
        <f t="shared" si="3"/>
        <v>24400</v>
      </c>
      <c r="AQ16" s="10">
        <f t="shared" si="4"/>
        <v>19200</v>
      </c>
      <c r="AR16" s="10">
        <f t="shared" si="4"/>
        <v>17400</v>
      </c>
    </row>
    <row r="17" spans="1:44" ht="12" customHeight="1">
      <c r="A17" s="13" t="s">
        <v>18</v>
      </c>
      <c r="B17" s="10"/>
      <c r="C17" s="10"/>
      <c r="D17" s="10"/>
      <c r="E17" s="11">
        <v>22700</v>
      </c>
      <c r="F17" s="11">
        <v>17100</v>
      </c>
      <c r="G17" s="11">
        <v>23500</v>
      </c>
      <c r="H17" s="11">
        <v>6100</v>
      </c>
      <c r="I17" s="11">
        <v>17400</v>
      </c>
      <c r="J17" s="11">
        <v>23600</v>
      </c>
      <c r="K17" s="11">
        <v>23600</v>
      </c>
      <c r="L17" s="11">
        <v>22100</v>
      </c>
      <c r="M17" s="11">
        <v>15500</v>
      </c>
      <c r="N17" s="11">
        <v>21600</v>
      </c>
      <c r="O17" s="11">
        <v>18400</v>
      </c>
      <c r="P17" s="11">
        <v>17200</v>
      </c>
      <c r="Q17" s="11">
        <v>21900</v>
      </c>
      <c r="R17" s="11">
        <v>11800</v>
      </c>
      <c r="S17" s="11">
        <v>23000</v>
      </c>
      <c r="T17" s="11">
        <v>23600</v>
      </c>
      <c r="U17" s="11">
        <v>23400</v>
      </c>
      <c r="V17" s="11">
        <v>19000</v>
      </c>
      <c r="W17" s="11">
        <v>12400</v>
      </c>
      <c r="X17" s="11">
        <v>24300</v>
      </c>
      <c r="Y17" s="11">
        <v>23700</v>
      </c>
      <c r="Z17" s="11">
        <v>23300</v>
      </c>
      <c r="AA17" s="11">
        <v>23900</v>
      </c>
      <c r="AB17" s="11">
        <v>22400</v>
      </c>
      <c r="AC17" s="11">
        <v>19600</v>
      </c>
      <c r="AD17" s="11">
        <v>17900</v>
      </c>
      <c r="AE17" s="11">
        <v>0</v>
      </c>
      <c r="AF17" s="11">
        <v>24700</v>
      </c>
      <c r="AG17" s="11">
        <v>25100</v>
      </c>
      <c r="AH17" s="11">
        <v>21400</v>
      </c>
      <c r="AI17" s="10"/>
      <c r="AJ17" s="10"/>
      <c r="AK17" s="10"/>
      <c r="AL17" s="10"/>
      <c r="AM17" s="10">
        <f t="shared" si="2"/>
        <v>25100</v>
      </c>
      <c r="AN17" s="10">
        <f t="shared" si="1"/>
        <v>0</v>
      </c>
      <c r="AP17" s="10">
        <f t="shared" si="3"/>
        <v>25100</v>
      </c>
      <c r="AQ17" s="10">
        <f t="shared" si="4"/>
        <v>19600</v>
      </c>
      <c r="AR17" s="10">
        <f t="shared" si="4"/>
        <v>17900</v>
      </c>
    </row>
    <row r="18" spans="1:44" ht="12" customHeight="1">
      <c r="A18" s="13">
        <v>0.5</v>
      </c>
      <c r="B18" s="10"/>
      <c r="C18" s="10"/>
      <c r="D18" s="10"/>
      <c r="E18" s="11">
        <v>23200</v>
      </c>
      <c r="F18" s="11">
        <v>17600</v>
      </c>
      <c r="G18" s="11">
        <v>23900</v>
      </c>
      <c r="H18" s="11">
        <v>12400</v>
      </c>
      <c r="I18" s="11">
        <v>17700</v>
      </c>
      <c r="J18" s="11">
        <v>23300</v>
      </c>
      <c r="K18" s="11">
        <v>24200</v>
      </c>
      <c r="L18" s="11">
        <v>22200</v>
      </c>
      <c r="M18" s="11">
        <v>21300</v>
      </c>
      <c r="N18" s="11">
        <v>10600</v>
      </c>
      <c r="O18" s="11">
        <v>18800</v>
      </c>
      <c r="P18" s="11">
        <v>17500</v>
      </c>
      <c r="Q18" s="11">
        <v>23300</v>
      </c>
      <c r="R18" s="11">
        <v>20000</v>
      </c>
      <c r="S18" s="11">
        <v>24400</v>
      </c>
      <c r="T18" s="11">
        <v>23700</v>
      </c>
      <c r="U18" s="11">
        <v>23300</v>
      </c>
      <c r="V18" s="11">
        <v>19200</v>
      </c>
      <c r="W18" s="11">
        <v>10200</v>
      </c>
      <c r="X18" s="11">
        <v>24300</v>
      </c>
      <c r="Y18" s="11">
        <v>23800</v>
      </c>
      <c r="Z18" s="11">
        <v>24400</v>
      </c>
      <c r="AA18" s="11">
        <v>24000</v>
      </c>
      <c r="AB18" s="11">
        <v>23300</v>
      </c>
      <c r="AC18" s="11">
        <v>19600</v>
      </c>
      <c r="AD18" s="11">
        <v>18200</v>
      </c>
      <c r="AE18" s="11">
        <v>6100</v>
      </c>
      <c r="AF18" s="11">
        <v>24900</v>
      </c>
      <c r="AG18" s="11">
        <v>25100</v>
      </c>
      <c r="AH18" s="11">
        <v>21000</v>
      </c>
      <c r="AI18" s="10"/>
      <c r="AJ18" s="10"/>
      <c r="AK18" s="10"/>
      <c r="AL18" s="10"/>
      <c r="AM18" s="10">
        <f t="shared" si="2"/>
        <v>25100</v>
      </c>
      <c r="AN18" s="10">
        <f t="shared" si="1"/>
        <v>6100</v>
      </c>
      <c r="AP18" s="10">
        <f t="shared" si="3"/>
        <v>25100</v>
      </c>
      <c r="AQ18" s="10">
        <f t="shared" si="4"/>
        <v>19600</v>
      </c>
      <c r="AR18" s="10">
        <f t="shared" si="4"/>
        <v>18200</v>
      </c>
    </row>
    <row r="19" spans="1:44" ht="12" customHeight="1">
      <c r="A19" s="13" t="s">
        <v>19</v>
      </c>
      <c r="B19" s="10"/>
      <c r="C19" s="10"/>
      <c r="D19" s="10"/>
      <c r="E19" s="11">
        <v>12900</v>
      </c>
      <c r="F19" s="11">
        <v>17300</v>
      </c>
      <c r="G19" s="11">
        <v>23400</v>
      </c>
      <c r="H19" s="11">
        <v>12300</v>
      </c>
      <c r="I19" s="11">
        <v>18100</v>
      </c>
      <c r="J19" s="11">
        <v>23000</v>
      </c>
      <c r="K19" s="11">
        <v>17900</v>
      </c>
      <c r="L19" s="11">
        <v>21700</v>
      </c>
      <c r="M19" s="11">
        <v>20400</v>
      </c>
      <c r="N19" s="11">
        <v>15700</v>
      </c>
      <c r="O19" s="11">
        <v>19400</v>
      </c>
      <c r="P19" s="11">
        <v>17100</v>
      </c>
      <c r="Q19" s="11">
        <v>21900</v>
      </c>
      <c r="R19" s="11">
        <v>21300</v>
      </c>
      <c r="S19" s="11">
        <v>23100</v>
      </c>
      <c r="T19" s="11">
        <v>22700</v>
      </c>
      <c r="U19" s="11">
        <v>23200</v>
      </c>
      <c r="V19" s="11">
        <v>19000</v>
      </c>
      <c r="W19" s="11">
        <v>19600</v>
      </c>
      <c r="X19" s="11">
        <v>23200</v>
      </c>
      <c r="Y19" s="11">
        <v>23200</v>
      </c>
      <c r="Z19" s="11">
        <v>22600</v>
      </c>
      <c r="AA19" s="11">
        <v>23000</v>
      </c>
      <c r="AB19" s="11">
        <v>23700</v>
      </c>
      <c r="AC19" s="11">
        <v>19400</v>
      </c>
      <c r="AD19" s="11">
        <v>18400</v>
      </c>
      <c r="AE19" s="11">
        <v>15400</v>
      </c>
      <c r="AF19" s="11">
        <v>23800</v>
      </c>
      <c r="AG19" s="11">
        <v>24100</v>
      </c>
      <c r="AH19" s="11">
        <v>21100</v>
      </c>
      <c r="AI19" s="10"/>
      <c r="AJ19" s="10"/>
      <c r="AK19" s="10"/>
      <c r="AL19" s="10"/>
      <c r="AM19" s="10">
        <f t="shared" si="2"/>
        <v>24100</v>
      </c>
      <c r="AN19" s="10">
        <f t="shared" si="1"/>
        <v>12300</v>
      </c>
      <c r="AP19" s="10">
        <f t="shared" si="3"/>
        <v>24100</v>
      </c>
      <c r="AQ19" s="10">
        <f t="shared" si="4"/>
        <v>19400</v>
      </c>
      <c r="AR19" s="10">
        <f t="shared" si="4"/>
        <v>19600</v>
      </c>
    </row>
    <row r="20" spans="1:44" ht="12" customHeight="1">
      <c r="A20" s="13">
        <v>0.58333333333333337</v>
      </c>
      <c r="B20" s="10"/>
      <c r="C20" s="10"/>
      <c r="D20" s="10"/>
      <c r="E20" s="11">
        <v>14800</v>
      </c>
      <c r="F20" s="11">
        <v>17000</v>
      </c>
      <c r="G20" s="11">
        <v>23100</v>
      </c>
      <c r="H20" s="11">
        <v>18500</v>
      </c>
      <c r="I20" s="11">
        <v>17900</v>
      </c>
      <c r="J20" s="11">
        <v>23400</v>
      </c>
      <c r="K20" s="11">
        <v>17600</v>
      </c>
      <c r="L20" s="11">
        <v>21200</v>
      </c>
      <c r="M20" s="11">
        <v>19900</v>
      </c>
      <c r="N20" s="11">
        <v>21500</v>
      </c>
      <c r="O20" s="11">
        <v>19100</v>
      </c>
      <c r="P20" s="11">
        <v>12900</v>
      </c>
      <c r="Q20" s="11">
        <v>21400</v>
      </c>
      <c r="R20" s="11">
        <v>21200</v>
      </c>
      <c r="S20" s="11">
        <v>23900</v>
      </c>
      <c r="T20" s="11">
        <v>22600</v>
      </c>
      <c r="U20" s="11">
        <v>23300</v>
      </c>
      <c r="V20" s="11">
        <v>18900</v>
      </c>
      <c r="W20" s="11">
        <v>18200</v>
      </c>
      <c r="X20" s="11">
        <v>23400</v>
      </c>
      <c r="Y20" s="11">
        <v>23200</v>
      </c>
      <c r="Z20" s="11">
        <v>22900</v>
      </c>
      <c r="AA20" s="11">
        <v>23000</v>
      </c>
      <c r="AB20" s="11">
        <v>21900</v>
      </c>
      <c r="AC20" s="11">
        <v>19300</v>
      </c>
      <c r="AD20" s="11">
        <v>18400</v>
      </c>
      <c r="AE20" s="11">
        <v>19500</v>
      </c>
      <c r="AF20" s="11">
        <v>23900</v>
      </c>
      <c r="AG20" s="11">
        <v>24100</v>
      </c>
      <c r="AH20" s="11">
        <v>20400</v>
      </c>
      <c r="AI20" s="10"/>
      <c r="AJ20" s="10"/>
      <c r="AK20" s="10"/>
      <c r="AL20" s="10"/>
      <c r="AM20" s="10">
        <f t="shared" si="2"/>
        <v>24100</v>
      </c>
      <c r="AN20" s="10">
        <f t="shared" si="1"/>
        <v>12900</v>
      </c>
      <c r="AP20" s="10">
        <f t="shared" si="3"/>
        <v>24100</v>
      </c>
      <c r="AQ20" s="10">
        <f t="shared" si="4"/>
        <v>19300</v>
      </c>
      <c r="AR20" s="10">
        <f t="shared" si="4"/>
        <v>18400</v>
      </c>
    </row>
    <row r="21" spans="1:44" ht="12" customHeight="1">
      <c r="A21" s="13" t="s">
        <v>20</v>
      </c>
      <c r="B21" s="10"/>
      <c r="C21" s="10"/>
      <c r="D21" s="10"/>
      <c r="E21" s="11">
        <v>21300</v>
      </c>
      <c r="F21" s="11">
        <v>23500</v>
      </c>
      <c r="G21" s="11">
        <v>23600</v>
      </c>
      <c r="H21" s="11">
        <v>17800</v>
      </c>
      <c r="I21" s="11">
        <v>17300</v>
      </c>
      <c r="J21" s="11">
        <v>23900</v>
      </c>
      <c r="K21" s="11">
        <v>20900</v>
      </c>
      <c r="L21" s="11">
        <v>21800</v>
      </c>
      <c r="M21" s="11">
        <v>22000</v>
      </c>
      <c r="N21" s="11">
        <v>22300</v>
      </c>
      <c r="O21" s="11">
        <v>18700</v>
      </c>
      <c r="P21" s="11">
        <v>13600</v>
      </c>
      <c r="Q21" s="11">
        <v>21100</v>
      </c>
      <c r="R21" s="11">
        <v>21800</v>
      </c>
      <c r="S21" s="11">
        <v>23100</v>
      </c>
      <c r="T21" s="11">
        <v>23000</v>
      </c>
      <c r="U21" s="11">
        <v>23100</v>
      </c>
      <c r="V21" s="11">
        <v>18700</v>
      </c>
      <c r="W21" s="11">
        <v>17600</v>
      </c>
      <c r="X21" s="11">
        <v>24000</v>
      </c>
      <c r="Y21" s="11">
        <v>23200</v>
      </c>
      <c r="Z21" s="11">
        <v>23300</v>
      </c>
      <c r="AA21" s="11">
        <v>23200</v>
      </c>
      <c r="AB21" s="11">
        <v>23300</v>
      </c>
      <c r="AC21" s="11">
        <v>19200</v>
      </c>
      <c r="AD21" s="11">
        <v>18200</v>
      </c>
      <c r="AE21" s="11">
        <v>19100</v>
      </c>
      <c r="AF21" s="11">
        <v>24400</v>
      </c>
      <c r="AG21" s="11">
        <v>24800</v>
      </c>
      <c r="AH21" s="11">
        <v>22200</v>
      </c>
      <c r="AI21" s="10"/>
      <c r="AJ21" s="10"/>
      <c r="AK21" s="10"/>
      <c r="AL21" s="10"/>
      <c r="AM21" s="10">
        <f t="shared" si="2"/>
        <v>24800</v>
      </c>
      <c r="AN21" s="10">
        <f t="shared" si="1"/>
        <v>13600</v>
      </c>
      <c r="AP21" s="10">
        <f t="shared" si="3"/>
        <v>24800</v>
      </c>
      <c r="AQ21" s="10">
        <f t="shared" si="4"/>
        <v>19200</v>
      </c>
      <c r="AR21" s="10">
        <f t="shared" si="4"/>
        <v>18200</v>
      </c>
    </row>
    <row r="22" spans="1:44" ht="12" customHeight="1">
      <c r="A22" s="12" t="s">
        <v>21</v>
      </c>
      <c r="B22" s="10"/>
      <c r="C22" s="10"/>
      <c r="D22" s="10"/>
      <c r="E22" s="11">
        <v>23200</v>
      </c>
      <c r="F22" s="11">
        <v>23200</v>
      </c>
      <c r="G22" s="11">
        <v>22700</v>
      </c>
      <c r="H22" s="11">
        <v>17800</v>
      </c>
      <c r="I22" s="11">
        <v>17000</v>
      </c>
      <c r="J22" s="11">
        <v>23200</v>
      </c>
      <c r="K22" s="11">
        <v>21100</v>
      </c>
      <c r="L22" s="11">
        <v>21400</v>
      </c>
      <c r="M22" s="11">
        <v>21900</v>
      </c>
      <c r="N22" s="11">
        <v>21900</v>
      </c>
      <c r="O22" s="11">
        <v>18500</v>
      </c>
      <c r="P22" s="11">
        <v>14700</v>
      </c>
      <c r="Q22" s="11">
        <v>20800</v>
      </c>
      <c r="R22" s="11">
        <v>21400</v>
      </c>
      <c r="S22" s="11">
        <v>22300</v>
      </c>
      <c r="T22" s="11">
        <v>22200</v>
      </c>
      <c r="U22" s="11">
        <v>22600</v>
      </c>
      <c r="V22" s="11">
        <v>18100</v>
      </c>
      <c r="W22" s="11">
        <v>17300</v>
      </c>
      <c r="X22" s="11">
        <v>22900</v>
      </c>
      <c r="Y22" s="11">
        <v>22700</v>
      </c>
      <c r="Z22" s="11">
        <v>22900</v>
      </c>
      <c r="AA22" s="11">
        <v>22400</v>
      </c>
      <c r="AB22" s="11">
        <v>23500</v>
      </c>
      <c r="AC22" s="11">
        <v>18200</v>
      </c>
      <c r="AD22" s="11">
        <v>18000</v>
      </c>
      <c r="AE22" s="11">
        <v>23000</v>
      </c>
      <c r="AF22" s="11">
        <v>23950</v>
      </c>
      <c r="AG22" s="11">
        <v>23900</v>
      </c>
      <c r="AH22" s="11">
        <v>22000</v>
      </c>
      <c r="AI22" s="10"/>
      <c r="AJ22" s="10"/>
      <c r="AK22" s="10"/>
      <c r="AL22" s="10"/>
      <c r="AM22" s="10">
        <f t="shared" si="2"/>
        <v>23950</v>
      </c>
      <c r="AN22" s="10">
        <f t="shared" si="1"/>
        <v>14700</v>
      </c>
      <c r="AP22" s="10">
        <f t="shared" si="3"/>
        <v>23950</v>
      </c>
      <c r="AQ22" s="10">
        <f t="shared" si="4"/>
        <v>18500</v>
      </c>
      <c r="AR22" s="10">
        <f t="shared" si="4"/>
        <v>18000</v>
      </c>
    </row>
    <row r="23" spans="1:44" ht="12" customHeight="1">
      <c r="A23" s="12" t="s">
        <v>22</v>
      </c>
      <c r="B23" s="10"/>
      <c r="C23" s="10"/>
      <c r="D23" s="10"/>
      <c r="E23" s="11">
        <v>22800</v>
      </c>
      <c r="F23" s="11">
        <v>21300</v>
      </c>
      <c r="G23" s="11">
        <v>21600</v>
      </c>
      <c r="H23" s="11">
        <v>17500</v>
      </c>
      <c r="I23" s="11">
        <v>16800</v>
      </c>
      <c r="J23" s="11">
        <v>23000</v>
      </c>
      <c r="K23" s="11">
        <v>20600</v>
      </c>
      <c r="L23" s="11">
        <v>20600</v>
      </c>
      <c r="M23" s="11">
        <v>18000</v>
      </c>
      <c r="N23" s="11">
        <v>21000</v>
      </c>
      <c r="O23" s="11">
        <v>18300</v>
      </c>
      <c r="P23" s="11">
        <v>16200</v>
      </c>
      <c r="Q23" s="11">
        <v>20300</v>
      </c>
      <c r="R23" s="11">
        <v>21000</v>
      </c>
      <c r="S23" s="11">
        <v>22000</v>
      </c>
      <c r="T23" s="11">
        <v>21200</v>
      </c>
      <c r="U23" s="11">
        <v>19500</v>
      </c>
      <c r="V23" s="11">
        <v>17900</v>
      </c>
      <c r="W23" s="11">
        <v>17100</v>
      </c>
      <c r="X23" s="11">
        <v>21700</v>
      </c>
      <c r="Y23" s="11">
        <v>21250</v>
      </c>
      <c r="Z23" s="11">
        <v>21700</v>
      </c>
      <c r="AA23" s="11">
        <v>22300</v>
      </c>
      <c r="AB23" s="11">
        <v>22100</v>
      </c>
      <c r="AC23" s="11">
        <v>17500</v>
      </c>
      <c r="AD23" s="11">
        <v>17600</v>
      </c>
      <c r="AE23" s="11">
        <v>22200</v>
      </c>
      <c r="AF23" s="11">
        <v>22100</v>
      </c>
      <c r="AG23" s="11">
        <v>22700</v>
      </c>
      <c r="AH23" s="11">
        <v>20800</v>
      </c>
      <c r="AI23" s="10"/>
      <c r="AJ23" s="10"/>
      <c r="AK23" s="10"/>
      <c r="AL23" s="10"/>
      <c r="AM23" s="10">
        <f t="shared" si="2"/>
        <v>23000</v>
      </c>
      <c r="AN23" s="10">
        <f t="shared" si="1"/>
        <v>16200</v>
      </c>
      <c r="AP23" s="10">
        <f t="shared" si="3"/>
        <v>23000</v>
      </c>
      <c r="AQ23" s="10">
        <f t="shared" si="4"/>
        <v>18300</v>
      </c>
      <c r="AR23" s="10">
        <f t="shared" si="4"/>
        <v>17600</v>
      </c>
    </row>
    <row r="24" spans="1:44" ht="12" customHeight="1">
      <c r="A24" s="12" t="s">
        <v>23</v>
      </c>
      <c r="B24" s="10"/>
      <c r="C24" s="10"/>
      <c r="D24" s="10"/>
      <c r="E24" s="11">
        <v>21800</v>
      </c>
      <c r="F24" s="11">
        <v>20500</v>
      </c>
      <c r="G24" s="11">
        <v>21100</v>
      </c>
      <c r="H24" s="11">
        <v>17500</v>
      </c>
      <c r="I24" s="11">
        <v>16800</v>
      </c>
      <c r="J24" s="11">
        <v>20700</v>
      </c>
      <c r="K24" s="11">
        <v>19800</v>
      </c>
      <c r="L24" s="11">
        <v>18900</v>
      </c>
      <c r="M24" s="11">
        <v>18900</v>
      </c>
      <c r="N24" s="11">
        <v>20100</v>
      </c>
      <c r="O24" s="11">
        <v>17400</v>
      </c>
      <c r="P24" s="11">
        <v>16500</v>
      </c>
      <c r="Q24" s="11">
        <v>19100</v>
      </c>
      <c r="R24" s="11">
        <v>21100</v>
      </c>
      <c r="S24" s="11">
        <v>19300</v>
      </c>
      <c r="T24" s="11">
        <v>20100</v>
      </c>
      <c r="U24" s="11">
        <v>19800</v>
      </c>
      <c r="V24" s="11">
        <v>17700</v>
      </c>
      <c r="W24" s="11">
        <v>17300</v>
      </c>
      <c r="X24" s="11">
        <v>20700</v>
      </c>
      <c r="Y24" s="11">
        <v>20700</v>
      </c>
      <c r="Z24" s="11">
        <v>20000</v>
      </c>
      <c r="AA24" s="11">
        <v>21900</v>
      </c>
      <c r="AB24" s="11">
        <v>20600</v>
      </c>
      <c r="AC24" s="11">
        <v>18600</v>
      </c>
      <c r="AD24" s="11">
        <v>17600</v>
      </c>
      <c r="AE24" s="11">
        <v>21600</v>
      </c>
      <c r="AF24" s="11">
        <v>21100</v>
      </c>
      <c r="AG24" s="11">
        <v>21300</v>
      </c>
      <c r="AH24" s="11">
        <v>21200</v>
      </c>
      <c r="AI24" s="10"/>
      <c r="AJ24" s="10"/>
      <c r="AK24" s="10"/>
      <c r="AL24" s="10"/>
      <c r="AM24" s="10">
        <f t="shared" si="2"/>
        <v>21900</v>
      </c>
      <c r="AN24" s="10">
        <f t="shared" si="1"/>
        <v>16500</v>
      </c>
      <c r="AP24" s="10">
        <f t="shared" si="3"/>
        <v>21900</v>
      </c>
      <c r="AQ24" s="10">
        <f t="shared" si="4"/>
        <v>18600</v>
      </c>
      <c r="AR24" s="10">
        <f t="shared" si="4"/>
        <v>17600</v>
      </c>
    </row>
    <row r="25" spans="1:44" s="14" customFormat="1" ht="12" customHeight="1">
      <c r="A25" s="9" t="s">
        <v>24</v>
      </c>
      <c r="B25" s="10"/>
      <c r="C25" s="10"/>
      <c r="D25" s="10"/>
      <c r="E25" s="11">
        <v>22000</v>
      </c>
      <c r="F25" s="11">
        <v>21400</v>
      </c>
      <c r="G25" s="11">
        <v>23400</v>
      </c>
      <c r="H25" s="11">
        <v>19600</v>
      </c>
      <c r="I25" s="11">
        <v>19300</v>
      </c>
      <c r="J25" s="11">
        <v>21600</v>
      </c>
      <c r="K25" s="11">
        <v>20800</v>
      </c>
      <c r="L25" s="11">
        <v>20300</v>
      </c>
      <c r="M25" s="11">
        <v>20600</v>
      </c>
      <c r="N25" s="11">
        <v>20500</v>
      </c>
      <c r="O25" s="11">
        <v>21800</v>
      </c>
      <c r="P25" s="11">
        <v>17300</v>
      </c>
      <c r="Q25" s="11">
        <v>20700</v>
      </c>
      <c r="R25" s="11">
        <v>21800</v>
      </c>
      <c r="S25" s="11">
        <v>21500</v>
      </c>
      <c r="T25" s="11">
        <v>22500</v>
      </c>
      <c r="U25" s="11">
        <v>22800</v>
      </c>
      <c r="V25" s="11">
        <v>20600</v>
      </c>
      <c r="W25" s="11">
        <v>20300</v>
      </c>
      <c r="X25" s="11">
        <v>22600</v>
      </c>
      <c r="Y25" s="11">
        <v>22200</v>
      </c>
      <c r="Z25" s="11">
        <v>21600</v>
      </c>
      <c r="AA25" s="11">
        <v>22800</v>
      </c>
      <c r="AB25" s="11">
        <v>22600</v>
      </c>
      <c r="AC25" s="11">
        <v>20900</v>
      </c>
      <c r="AD25" s="11">
        <v>20900</v>
      </c>
      <c r="AE25" s="11">
        <v>23700</v>
      </c>
      <c r="AF25" s="11">
        <v>24100</v>
      </c>
      <c r="AG25" s="11">
        <v>24000</v>
      </c>
      <c r="AH25" s="11">
        <v>21300</v>
      </c>
      <c r="AI25" s="10"/>
      <c r="AJ25" s="10"/>
      <c r="AK25" s="10"/>
      <c r="AL25" s="10"/>
      <c r="AM25" s="10">
        <f t="shared" si="2"/>
        <v>24100</v>
      </c>
      <c r="AN25" s="10">
        <f t="shared" si="1"/>
        <v>17300</v>
      </c>
      <c r="AP25" s="10">
        <f t="shared" si="3"/>
        <v>24100</v>
      </c>
      <c r="AQ25" s="10">
        <f t="shared" si="4"/>
        <v>21800</v>
      </c>
      <c r="AR25" s="10">
        <f t="shared" si="4"/>
        <v>20900</v>
      </c>
    </row>
    <row r="26" spans="1:44" s="14" customFormat="1" ht="12" customHeight="1">
      <c r="A26" s="15">
        <v>0.83333333333333337</v>
      </c>
      <c r="B26" s="10"/>
      <c r="C26" s="10"/>
      <c r="D26" s="10"/>
      <c r="E26" s="11">
        <v>23000</v>
      </c>
      <c r="F26" s="11">
        <v>23100</v>
      </c>
      <c r="G26" s="11">
        <v>23100</v>
      </c>
      <c r="H26" s="11">
        <v>21800</v>
      </c>
      <c r="I26" s="11">
        <v>20700</v>
      </c>
      <c r="J26" s="11">
        <v>22700</v>
      </c>
      <c r="K26" s="11">
        <v>22100</v>
      </c>
      <c r="L26" s="11">
        <v>21400</v>
      </c>
      <c r="M26" s="11">
        <v>21400</v>
      </c>
      <c r="N26" s="11">
        <v>21800</v>
      </c>
      <c r="O26" s="11">
        <v>23000</v>
      </c>
      <c r="P26" s="11">
        <v>16000</v>
      </c>
      <c r="Q26" s="11">
        <v>21300</v>
      </c>
      <c r="R26" s="11">
        <v>22700</v>
      </c>
      <c r="S26" s="11">
        <v>22400</v>
      </c>
      <c r="T26" s="11">
        <v>23100</v>
      </c>
      <c r="U26" s="11">
        <v>22600</v>
      </c>
      <c r="V26" s="11">
        <v>21600</v>
      </c>
      <c r="W26" s="11">
        <v>21500</v>
      </c>
      <c r="X26" s="11">
        <v>22800</v>
      </c>
      <c r="Y26" s="11">
        <v>22800</v>
      </c>
      <c r="Z26" s="11">
        <v>22600</v>
      </c>
      <c r="AA26" s="11">
        <v>23200</v>
      </c>
      <c r="AB26" s="11">
        <v>23000</v>
      </c>
      <c r="AC26" s="11">
        <v>22200</v>
      </c>
      <c r="AD26" s="11">
        <v>21800</v>
      </c>
      <c r="AE26" s="11">
        <v>23800</v>
      </c>
      <c r="AF26" s="11">
        <v>23700</v>
      </c>
      <c r="AG26" s="11">
        <v>23900</v>
      </c>
      <c r="AH26" s="11">
        <v>22300</v>
      </c>
      <c r="AI26" s="10"/>
      <c r="AJ26" s="10"/>
      <c r="AK26" s="10"/>
      <c r="AL26" s="10"/>
      <c r="AM26" s="10">
        <f t="shared" si="2"/>
        <v>23900</v>
      </c>
      <c r="AN26" s="10">
        <f t="shared" si="1"/>
        <v>16000</v>
      </c>
      <c r="AP26" s="10">
        <f t="shared" si="3"/>
        <v>23900</v>
      </c>
      <c r="AQ26" s="10">
        <f t="shared" si="4"/>
        <v>23000</v>
      </c>
      <c r="AR26" s="10">
        <f t="shared" si="4"/>
        <v>21800</v>
      </c>
    </row>
    <row r="27" spans="1:44" s="14" customFormat="1" ht="12" customHeight="1">
      <c r="A27" s="15">
        <v>0.875</v>
      </c>
      <c r="B27" s="10"/>
      <c r="C27" s="10"/>
      <c r="D27" s="10"/>
      <c r="E27" s="11">
        <v>22500</v>
      </c>
      <c r="F27" s="11">
        <v>22400</v>
      </c>
      <c r="G27" s="11">
        <v>22500</v>
      </c>
      <c r="H27" s="11">
        <v>21300</v>
      </c>
      <c r="I27" s="11">
        <v>20700</v>
      </c>
      <c r="J27" s="11">
        <v>21700</v>
      </c>
      <c r="K27" s="11">
        <v>21200</v>
      </c>
      <c r="L27" s="11">
        <v>20300</v>
      </c>
      <c r="M27" s="11">
        <v>20600</v>
      </c>
      <c r="N27" s="11">
        <v>20400</v>
      </c>
      <c r="O27" s="11">
        <v>22800</v>
      </c>
      <c r="P27" s="11">
        <v>18100</v>
      </c>
      <c r="Q27" s="11">
        <v>20300</v>
      </c>
      <c r="R27" s="11">
        <v>21700</v>
      </c>
      <c r="S27" s="11">
        <v>21300</v>
      </c>
      <c r="T27" s="11">
        <v>22300</v>
      </c>
      <c r="U27" s="11">
        <v>22200</v>
      </c>
      <c r="V27" s="11">
        <v>21100</v>
      </c>
      <c r="W27" s="11">
        <v>22300</v>
      </c>
      <c r="X27" s="11">
        <v>21900</v>
      </c>
      <c r="Y27" s="11">
        <v>21500</v>
      </c>
      <c r="Z27" s="11">
        <v>21700</v>
      </c>
      <c r="AA27" s="11">
        <v>22400</v>
      </c>
      <c r="AB27" s="11">
        <v>22400</v>
      </c>
      <c r="AC27" s="11">
        <v>21600</v>
      </c>
      <c r="AD27" s="11">
        <v>21800</v>
      </c>
      <c r="AE27" s="11">
        <v>23300</v>
      </c>
      <c r="AF27" s="11">
        <v>23100</v>
      </c>
      <c r="AG27" s="11">
        <v>22700</v>
      </c>
      <c r="AH27" s="11">
        <v>22500</v>
      </c>
      <c r="AI27" s="10"/>
      <c r="AJ27" s="10"/>
      <c r="AK27" s="10"/>
      <c r="AL27" s="10"/>
      <c r="AM27" s="10">
        <f t="shared" si="2"/>
        <v>23300</v>
      </c>
      <c r="AN27" s="10">
        <f t="shared" si="1"/>
        <v>18100</v>
      </c>
      <c r="AP27" s="10">
        <f t="shared" si="3"/>
        <v>23300</v>
      </c>
      <c r="AQ27" s="10">
        <f t="shared" si="4"/>
        <v>22800</v>
      </c>
      <c r="AR27" s="10">
        <f t="shared" si="4"/>
        <v>22300</v>
      </c>
    </row>
    <row r="28" spans="1:44" ht="12" customHeight="1">
      <c r="A28" s="13" t="s">
        <v>25</v>
      </c>
      <c r="B28" s="10"/>
      <c r="C28" s="10"/>
      <c r="D28" s="10"/>
      <c r="E28" s="11">
        <v>21200</v>
      </c>
      <c r="F28" s="11">
        <v>21300</v>
      </c>
      <c r="G28" s="11">
        <v>21300</v>
      </c>
      <c r="H28" s="11">
        <v>19900</v>
      </c>
      <c r="I28" s="11">
        <v>19700</v>
      </c>
      <c r="J28" s="11">
        <v>21000</v>
      </c>
      <c r="K28" s="11">
        <v>20000</v>
      </c>
      <c r="L28" s="11">
        <v>19600</v>
      </c>
      <c r="M28" s="11">
        <v>19700</v>
      </c>
      <c r="N28" s="11">
        <v>20400</v>
      </c>
      <c r="O28" s="11">
        <v>21800</v>
      </c>
      <c r="P28" s="11">
        <v>18400</v>
      </c>
      <c r="Q28" s="11">
        <v>19300</v>
      </c>
      <c r="R28" s="11">
        <v>20500</v>
      </c>
      <c r="S28" s="11">
        <v>20500</v>
      </c>
      <c r="T28" s="11">
        <v>21300</v>
      </c>
      <c r="U28" s="11">
        <v>21000</v>
      </c>
      <c r="V28" s="11">
        <v>19800</v>
      </c>
      <c r="W28" s="11">
        <v>21300</v>
      </c>
      <c r="X28" s="11">
        <v>20800</v>
      </c>
      <c r="Y28" s="11">
        <v>20900</v>
      </c>
      <c r="Z28" s="11">
        <v>21900</v>
      </c>
      <c r="AA28" s="11">
        <v>21500</v>
      </c>
      <c r="AB28" s="11">
        <v>20700</v>
      </c>
      <c r="AC28" s="11">
        <v>20500</v>
      </c>
      <c r="AD28" s="11">
        <v>21700</v>
      </c>
      <c r="AE28" s="11">
        <v>22200</v>
      </c>
      <c r="AF28" s="11">
        <v>22600</v>
      </c>
      <c r="AG28" s="11">
        <v>21200</v>
      </c>
      <c r="AH28" s="11">
        <v>20100</v>
      </c>
      <c r="AI28" s="10"/>
      <c r="AJ28" s="10"/>
      <c r="AK28" s="10"/>
      <c r="AL28" s="10"/>
      <c r="AM28" s="10">
        <f t="shared" si="2"/>
        <v>22600</v>
      </c>
      <c r="AN28" s="10">
        <f t="shared" si="1"/>
        <v>18400</v>
      </c>
      <c r="AP28" s="10">
        <f t="shared" si="3"/>
        <v>22600</v>
      </c>
      <c r="AQ28" s="10">
        <f t="shared" si="4"/>
        <v>21800</v>
      </c>
      <c r="AR28" s="10">
        <f t="shared" si="4"/>
        <v>21700</v>
      </c>
    </row>
    <row r="29" spans="1:44" ht="12" customHeight="1">
      <c r="A29" s="15">
        <v>0.95833333333333337</v>
      </c>
      <c r="B29" s="10"/>
      <c r="C29" s="10"/>
      <c r="D29" s="10"/>
      <c r="E29" s="11">
        <v>19300</v>
      </c>
      <c r="F29" s="11">
        <v>19500</v>
      </c>
      <c r="G29" s="11">
        <v>19600</v>
      </c>
      <c r="H29" s="11">
        <v>18900</v>
      </c>
      <c r="I29" s="11">
        <v>18400</v>
      </c>
      <c r="J29" s="11">
        <v>20400</v>
      </c>
      <c r="K29" s="11">
        <v>18000</v>
      </c>
      <c r="L29" s="11">
        <v>17500</v>
      </c>
      <c r="M29" s="11">
        <v>17700</v>
      </c>
      <c r="N29" s="11">
        <v>18500</v>
      </c>
      <c r="O29" s="11">
        <v>18700</v>
      </c>
      <c r="P29" s="11">
        <v>16400</v>
      </c>
      <c r="Q29" s="11">
        <v>17400</v>
      </c>
      <c r="R29" s="11">
        <v>17200</v>
      </c>
      <c r="S29" s="11">
        <v>18700</v>
      </c>
      <c r="T29" s="11">
        <v>19600</v>
      </c>
      <c r="U29" s="11">
        <v>19300</v>
      </c>
      <c r="V29" s="11">
        <v>18300</v>
      </c>
      <c r="W29" s="11">
        <v>17200</v>
      </c>
      <c r="X29" s="11">
        <v>18000</v>
      </c>
      <c r="Y29" s="11">
        <v>18400</v>
      </c>
      <c r="Z29" s="11">
        <v>18700</v>
      </c>
      <c r="AA29" s="11">
        <v>19100</v>
      </c>
      <c r="AB29" s="11">
        <v>19300</v>
      </c>
      <c r="AC29" s="11">
        <v>18600</v>
      </c>
      <c r="AD29" s="11">
        <v>18700</v>
      </c>
      <c r="AE29" s="11">
        <v>20200</v>
      </c>
      <c r="AF29" s="11">
        <v>19800</v>
      </c>
      <c r="AG29" s="11">
        <v>19600</v>
      </c>
      <c r="AH29" s="11">
        <v>18300</v>
      </c>
      <c r="AI29" s="10"/>
      <c r="AJ29" s="10"/>
      <c r="AK29" s="10"/>
      <c r="AL29" s="10"/>
      <c r="AM29" s="10">
        <f t="shared" si="2"/>
        <v>20400</v>
      </c>
      <c r="AN29" s="10">
        <f t="shared" si="1"/>
        <v>16400</v>
      </c>
      <c r="AP29" s="10">
        <f t="shared" si="3"/>
        <v>20400</v>
      </c>
      <c r="AQ29" s="10">
        <f t="shared" si="4"/>
        <v>18900</v>
      </c>
      <c r="AR29" s="10">
        <f t="shared" si="4"/>
        <v>18700</v>
      </c>
    </row>
    <row r="30" spans="1:44" ht="12" customHeight="1">
      <c r="A30" s="9" t="s">
        <v>26</v>
      </c>
      <c r="B30" s="10"/>
      <c r="C30" s="10"/>
      <c r="D30" s="10"/>
      <c r="E30" s="11">
        <v>12500</v>
      </c>
      <c r="F30" s="11">
        <v>18100</v>
      </c>
      <c r="G30" s="11">
        <v>17100</v>
      </c>
      <c r="H30" s="11">
        <v>17700</v>
      </c>
      <c r="I30" s="11">
        <v>16900</v>
      </c>
      <c r="J30" s="11">
        <v>17400</v>
      </c>
      <c r="K30" s="11">
        <v>16800</v>
      </c>
      <c r="L30" s="11">
        <v>16000</v>
      </c>
      <c r="M30" s="11">
        <v>16000</v>
      </c>
      <c r="N30" s="11">
        <v>17400</v>
      </c>
      <c r="O30" s="11">
        <v>17600</v>
      </c>
      <c r="P30" s="11">
        <v>15200</v>
      </c>
      <c r="Q30" s="11">
        <v>15900</v>
      </c>
      <c r="R30" s="11">
        <v>16500</v>
      </c>
      <c r="S30" s="11">
        <v>16800</v>
      </c>
      <c r="T30" s="11">
        <v>17200</v>
      </c>
      <c r="U30" s="11">
        <v>17700</v>
      </c>
      <c r="V30" s="11">
        <v>17300</v>
      </c>
      <c r="W30" s="11">
        <v>16800</v>
      </c>
      <c r="X30" s="11">
        <v>16900</v>
      </c>
      <c r="Y30" s="11">
        <v>16500</v>
      </c>
      <c r="Z30" s="11">
        <v>18200</v>
      </c>
      <c r="AA30" s="11">
        <v>17300</v>
      </c>
      <c r="AB30" s="11">
        <v>18100</v>
      </c>
      <c r="AC30" s="11">
        <v>17400</v>
      </c>
      <c r="AD30" s="11">
        <v>17000</v>
      </c>
      <c r="AE30" s="11">
        <v>17700</v>
      </c>
      <c r="AF30" s="11">
        <v>17800</v>
      </c>
      <c r="AG30" s="11">
        <v>17600</v>
      </c>
      <c r="AH30" s="11">
        <v>17800</v>
      </c>
      <c r="AI30" s="10"/>
      <c r="AJ30" s="10"/>
      <c r="AK30" s="10"/>
      <c r="AL30" s="10"/>
      <c r="AM30" s="10">
        <f t="shared" si="2"/>
        <v>18200</v>
      </c>
      <c r="AN30" s="10">
        <f t="shared" si="1"/>
        <v>12500</v>
      </c>
      <c r="AP30" s="10">
        <f t="shared" si="3"/>
        <v>18200</v>
      </c>
      <c r="AQ30" s="10">
        <f t="shared" si="4"/>
        <v>17700</v>
      </c>
      <c r="AR30" s="10">
        <f t="shared" si="4"/>
        <v>17000</v>
      </c>
    </row>
    <row r="31" spans="1:44" ht="12" customHeight="1">
      <c r="A31" s="16"/>
      <c r="B31" s="16"/>
      <c r="C31" s="16"/>
      <c r="D31" s="16"/>
      <c r="E31" s="16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8"/>
      <c r="R31" s="19"/>
      <c r="S31" s="19"/>
      <c r="AC31" s="20"/>
    </row>
    <row r="32" spans="1:44">
      <c r="A32" s="21"/>
      <c r="B32" s="22" t="s">
        <v>27</v>
      </c>
      <c r="C32" s="21" t="s">
        <v>28</v>
      </c>
      <c r="D32" s="21" t="s">
        <v>29</v>
      </c>
      <c r="E32" s="23" t="s">
        <v>30</v>
      </c>
      <c r="F32" s="23" t="s">
        <v>31</v>
      </c>
      <c r="G32" s="23" t="s">
        <v>32</v>
      </c>
      <c r="H32" s="22" t="s">
        <v>33</v>
      </c>
      <c r="I32" s="22" t="s">
        <v>27</v>
      </c>
      <c r="J32" s="21" t="s">
        <v>28</v>
      </c>
      <c r="K32" s="21" t="s">
        <v>29</v>
      </c>
      <c r="L32" s="23" t="s">
        <v>30</v>
      </c>
      <c r="M32" s="23" t="s">
        <v>31</v>
      </c>
      <c r="N32" s="23" t="s">
        <v>32</v>
      </c>
      <c r="O32" s="22" t="s">
        <v>33</v>
      </c>
      <c r="P32" s="22" t="s">
        <v>27</v>
      </c>
      <c r="Q32" s="21" t="s">
        <v>28</v>
      </c>
      <c r="R32" s="21" t="s">
        <v>29</v>
      </c>
      <c r="S32" s="23" t="s">
        <v>30</v>
      </c>
      <c r="T32" s="23" t="s">
        <v>31</v>
      </c>
      <c r="U32" s="23" t="s">
        <v>32</v>
      </c>
      <c r="V32" s="22" t="s">
        <v>33</v>
      </c>
      <c r="W32" s="22" t="s">
        <v>27</v>
      </c>
      <c r="X32" s="21" t="s">
        <v>28</v>
      </c>
      <c r="Y32" s="21" t="s">
        <v>29</v>
      </c>
      <c r="Z32" s="23" t="s">
        <v>30</v>
      </c>
      <c r="AA32" s="23" t="s">
        <v>31</v>
      </c>
      <c r="AB32" s="23" t="s">
        <v>32</v>
      </c>
      <c r="AC32" s="22" t="s">
        <v>33</v>
      </c>
      <c r="AD32" s="22" t="s">
        <v>27</v>
      </c>
      <c r="AE32" s="21" t="s">
        <v>28</v>
      </c>
      <c r="AF32" s="21" t="s">
        <v>29</v>
      </c>
      <c r="AG32" s="23" t="s">
        <v>30</v>
      </c>
      <c r="AH32" s="23" t="s">
        <v>31</v>
      </c>
      <c r="AI32" s="23" t="s">
        <v>32</v>
      </c>
      <c r="AJ32" s="22" t="s">
        <v>33</v>
      </c>
      <c r="AK32" s="22" t="s">
        <v>27</v>
      </c>
      <c r="AL32" s="21" t="s">
        <v>28</v>
      </c>
      <c r="AN32" s="23"/>
      <c r="AO32" s="23"/>
      <c r="AP32" s="23"/>
      <c r="AQ32" s="23"/>
      <c r="AR32" s="23"/>
    </row>
    <row r="33" spans="1:40">
      <c r="A33" s="24"/>
      <c r="B33" s="24"/>
      <c r="C33" s="24"/>
      <c r="E33" s="25"/>
      <c r="F33" s="26"/>
      <c r="I33" s="21"/>
      <c r="J33" s="21"/>
      <c r="K33" s="21"/>
      <c r="L33" s="21"/>
      <c r="M33" s="21"/>
      <c r="N33" s="21"/>
      <c r="O33" s="21"/>
      <c r="P33" s="21"/>
      <c r="Q33" s="21"/>
      <c r="R33" s="28"/>
      <c r="T33" s="29"/>
      <c r="U33" s="28"/>
      <c r="V33" s="28"/>
      <c r="AC33" s="18"/>
    </row>
    <row r="34" spans="1:40">
      <c r="A34" s="24" t="s">
        <v>34</v>
      </c>
      <c r="B34" s="30">
        <f>MAX(B7:B30)</f>
        <v>0</v>
      </c>
      <c r="C34" s="30">
        <f t="shared" ref="C34:AN34" si="5">MAX(C7:C30)</f>
        <v>0</v>
      </c>
      <c r="D34" s="30">
        <f t="shared" si="5"/>
        <v>0</v>
      </c>
      <c r="E34" s="30">
        <f t="shared" si="5"/>
        <v>23200</v>
      </c>
      <c r="F34" s="30">
        <f t="shared" si="5"/>
        <v>23500</v>
      </c>
      <c r="G34" s="30">
        <f t="shared" si="5"/>
        <v>24000</v>
      </c>
      <c r="H34" s="30">
        <f t="shared" si="5"/>
        <v>21800</v>
      </c>
      <c r="I34" s="30">
        <f t="shared" si="5"/>
        <v>20700</v>
      </c>
      <c r="J34" s="30">
        <f t="shared" si="5"/>
        <v>23900</v>
      </c>
      <c r="K34" s="30">
        <f t="shared" si="5"/>
        <v>24200</v>
      </c>
      <c r="L34" s="30">
        <f t="shared" si="5"/>
        <v>22900</v>
      </c>
      <c r="M34" s="30">
        <f t="shared" si="5"/>
        <v>22000</v>
      </c>
      <c r="N34" s="30">
        <f t="shared" si="5"/>
        <v>22300</v>
      </c>
      <c r="O34" s="30">
        <f t="shared" si="5"/>
        <v>23000</v>
      </c>
      <c r="P34" s="30">
        <f t="shared" si="5"/>
        <v>18400</v>
      </c>
      <c r="Q34" s="30">
        <f t="shared" si="5"/>
        <v>23300</v>
      </c>
      <c r="R34" s="30">
        <f t="shared" si="5"/>
        <v>22700</v>
      </c>
      <c r="S34" s="30">
        <f t="shared" si="5"/>
        <v>24400</v>
      </c>
      <c r="T34" s="30">
        <f t="shared" si="5"/>
        <v>23700</v>
      </c>
      <c r="U34" s="30">
        <f t="shared" si="5"/>
        <v>23400</v>
      </c>
      <c r="V34" s="30">
        <f t="shared" si="5"/>
        <v>21600</v>
      </c>
      <c r="W34" s="30">
        <f t="shared" si="5"/>
        <v>22300</v>
      </c>
      <c r="X34" s="30">
        <f t="shared" si="5"/>
        <v>24300</v>
      </c>
      <c r="Y34" s="30">
        <f t="shared" si="5"/>
        <v>23800</v>
      </c>
      <c r="Z34" s="30">
        <f t="shared" si="5"/>
        <v>24400</v>
      </c>
      <c r="AA34" s="30">
        <f t="shared" si="5"/>
        <v>24000</v>
      </c>
      <c r="AB34" s="30">
        <f t="shared" si="5"/>
        <v>23700</v>
      </c>
      <c r="AC34" s="30">
        <f t="shared" si="5"/>
        <v>22200</v>
      </c>
      <c r="AD34" s="30">
        <f t="shared" si="5"/>
        <v>21800</v>
      </c>
      <c r="AE34" s="30">
        <f t="shared" si="5"/>
        <v>24200</v>
      </c>
      <c r="AF34" s="30">
        <f t="shared" si="5"/>
        <v>24900</v>
      </c>
      <c r="AG34" s="30">
        <f t="shared" si="5"/>
        <v>25100</v>
      </c>
      <c r="AH34" s="30">
        <f t="shared" si="5"/>
        <v>22500</v>
      </c>
      <c r="AI34" s="30">
        <f t="shared" si="5"/>
        <v>0</v>
      </c>
      <c r="AJ34" s="30">
        <f t="shared" si="5"/>
        <v>0</v>
      </c>
      <c r="AK34" s="30">
        <f t="shared" si="5"/>
        <v>0</v>
      </c>
      <c r="AL34" s="30">
        <f t="shared" si="5"/>
        <v>0</v>
      </c>
      <c r="AM34" s="30">
        <f>MAX(AM7:AM30)</f>
        <v>25100</v>
      </c>
      <c r="AN34" s="30">
        <f t="shared" si="5"/>
        <v>18400</v>
      </c>
    </row>
    <row r="35" spans="1:40">
      <c r="A35" s="24" t="s">
        <v>35</v>
      </c>
      <c r="B35" s="30">
        <f>MIN(B7:B30)</f>
        <v>0</v>
      </c>
      <c r="C35" s="30">
        <f t="shared" ref="C35:AN35" si="6">MIN(C7:C30)</f>
        <v>0</v>
      </c>
      <c r="D35" s="30">
        <f t="shared" si="6"/>
        <v>0</v>
      </c>
      <c r="E35" s="30">
        <f t="shared" si="6"/>
        <v>12500</v>
      </c>
      <c r="F35" s="30">
        <f t="shared" si="6"/>
        <v>11200</v>
      </c>
      <c r="G35" s="30">
        <f t="shared" si="6"/>
        <v>15600</v>
      </c>
      <c r="H35" s="30">
        <f t="shared" si="6"/>
        <v>1000</v>
      </c>
      <c r="I35" s="30">
        <f t="shared" si="6"/>
        <v>14700</v>
      </c>
      <c r="J35" s="30">
        <f t="shared" si="6"/>
        <v>14800</v>
      </c>
      <c r="K35" s="30">
        <f t="shared" si="6"/>
        <v>15500</v>
      </c>
      <c r="L35" s="30">
        <f t="shared" si="6"/>
        <v>14300</v>
      </c>
      <c r="M35" s="30">
        <f t="shared" si="6"/>
        <v>14200</v>
      </c>
      <c r="N35" s="30">
        <f t="shared" si="6"/>
        <v>10600</v>
      </c>
      <c r="O35" s="30">
        <f t="shared" si="6"/>
        <v>13400</v>
      </c>
      <c r="P35" s="30">
        <f t="shared" si="6"/>
        <v>12900</v>
      </c>
      <c r="Q35" s="30">
        <f t="shared" si="6"/>
        <v>12100</v>
      </c>
      <c r="R35" s="30">
        <f t="shared" si="6"/>
        <v>11800</v>
      </c>
      <c r="S35" s="30">
        <f t="shared" si="6"/>
        <v>14400</v>
      </c>
      <c r="T35" s="30">
        <f t="shared" si="6"/>
        <v>14500</v>
      </c>
      <c r="U35" s="30">
        <f t="shared" si="6"/>
        <v>14500</v>
      </c>
      <c r="V35" s="30">
        <f t="shared" si="6"/>
        <v>15000</v>
      </c>
      <c r="W35" s="30">
        <f t="shared" si="6"/>
        <v>9600</v>
      </c>
      <c r="X35" s="30">
        <f t="shared" si="6"/>
        <v>14500</v>
      </c>
      <c r="Y35" s="30">
        <f t="shared" si="6"/>
        <v>14900</v>
      </c>
      <c r="Z35" s="30">
        <f t="shared" si="6"/>
        <v>14100</v>
      </c>
      <c r="AA35" s="30">
        <f t="shared" si="6"/>
        <v>14400</v>
      </c>
      <c r="AB35" s="30">
        <f t="shared" si="6"/>
        <v>14800</v>
      </c>
      <c r="AC35" s="30">
        <f t="shared" si="6"/>
        <v>14900</v>
      </c>
      <c r="AD35" s="30">
        <f t="shared" si="6"/>
        <v>14700</v>
      </c>
      <c r="AE35" s="30">
        <f t="shared" si="6"/>
        <v>0</v>
      </c>
      <c r="AF35" s="30">
        <f t="shared" si="6"/>
        <v>15400</v>
      </c>
      <c r="AG35" s="30">
        <f t="shared" si="6"/>
        <v>15500</v>
      </c>
      <c r="AH35" s="30">
        <f t="shared" si="6"/>
        <v>12000</v>
      </c>
      <c r="AI35" s="30">
        <f t="shared" si="6"/>
        <v>0</v>
      </c>
      <c r="AJ35" s="30">
        <f t="shared" si="6"/>
        <v>0</v>
      </c>
      <c r="AK35" s="30">
        <f t="shared" si="6"/>
        <v>0</v>
      </c>
      <c r="AL35" s="30">
        <f t="shared" si="6"/>
        <v>0</v>
      </c>
      <c r="AM35" s="30">
        <f t="shared" si="6"/>
        <v>15600</v>
      </c>
      <c r="AN35" s="30">
        <f t="shared" si="6"/>
        <v>0</v>
      </c>
    </row>
    <row r="36" spans="1:40">
      <c r="A36" s="31"/>
      <c r="B36" s="31"/>
      <c r="C36" s="31"/>
      <c r="E36" s="32"/>
      <c r="F36" s="26"/>
      <c r="G36" s="26"/>
      <c r="H36" s="26"/>
      <c r="I36" s="26"/>
      <c r="J36" s="26"/>
      <c r="K36" s="26"/>
      <c r="L36" s="30"/>
      <c r="M36" s="33"/>
      <c r="N36" s="33"/>
      <c r="O36" s="33"/>
      <c r="P36" s="33"/>
      <c r="Q36" s="33"/>
      <c r="R36" s="28"/>
      <c r="T36" s="34"/>
      <c r="U36" s="28"/>
      <c r="V36" s="28"/>
      <c r="AC36" s="18"/>
    </row>
    <row r="37" spans="1:40">
      <c r="A37" s="14" t="s">
        <v>110</v>
      </c>
      <c r="C37" s="3"/>
      <c r="D37" s="3"/>
      <c r="F37" s="3"/>
      <c r="G37" s="35">
        <f>9350</f>
        <v>9350</v>
      </c>
      <c r="H37" s="90"/>
      <c r="I37" s="90"/>
      <c r="J37" s="3"/>
      <c r="K37" s="3"/>
      <c r="L37" s="3"/>
      <c r="M37" s="3"/>
      <c r="N37" s="3"/>
      <c r="O37" s="3"/>
      <c r="P37" s="3"/>
      <c r="Q37" s="3"/>
    </row>
    <row r="38" spans="1:40">
      <c r="A38" s="14" t="s">
        <v>40</v>
      </c>
      <c r="C38" s="3"/>
      <c r="D38" s="3"/>
      <c r="F38" s="3"/>
      <c r="G38" s="37">
        <v>0.3</v>
      </c>
      <c r="H38" s="3"/>
      <c r="I38" s="3"/>
      <c r="J38" s="3"/>
      <c r="K38" s="3"/>
      <c r="L38" s="3"/>
      <c r="M38" s="3"/>
      <c r="N38" s="3"/>
      <c r="O38" s="3"/>
      <c r="P38" s="3"/>
      <c r="Q38" s="3"/>
    </row>
    <row r="39" spans="1:40">
      <c r="A39" s="14" t="s">
        <v>41</v>
      </c>
      <c r="C39" s="3"/>
      <c r="D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</row>
    <row r="40" spans="1:40">
      <c r="A40" s="14" t="s">
        <v>42</v>
      </c>
      <c r="C40" s="3"/>
      <c r="D40" s="3"/>
      <c r="F40" s="3"/>
      <c r="G40" s="37">
        <v>0.5</v>
      </c>
      <c r="H40" s="3"/>
      <c r="I40" s="3"/>
      <c r="J40" s="3"/>
      <c r="K40" s="3"/>
      <c r="L40" s="3"/>
      <c r="M40" s="3"/>
      <c r="N40" s="3"/>
      <c r="O40" s="3"/>
      <c r="P40" s="3"/>
      <c r="Q40" s="3"/>
    </row>
    <row r="41" spans="1:40">
      <c r="A41" s="14" t="s">
        <v>43</v>
      </c>
      <c r="C41" s="30"/>
      <c r="F41" s="26"/>
      <c r="G41" s="14" t="s">
        <v>44</v>
      </c>
      <c r="H41" s="38"/>
      <c r="I41" s="38"/>
      <c r="J41" s="38"/>
      <c r="K41" s="38"/>
      <c r="L41" s="38"/>
      <c r="M41" s="38"/>
      <c r="N41" s="39"/>
      <c r="O41" s="39"/>
      <c r="P41" s="40"/>
      <c r="Q41" s="38"/>
      <c r="R41" s="28"/>
    </row>
    <row r="42" spans="1:40">
      <c r="A42" s="26" t="s">
        <v>45</v>
      </c>
      <c r="C42" s="30"/>
      <c r="E42" s="41"/>
      <c r="F42" s="26"/>
      <c r="G42" s="38"/>
      <c r="H42" s="38"/>
      <c r="I42" s="38"/>
      <c r="J42" s="38"/>
      <c r="K42" s="38"/>
      <c r="L42" s="38"/>
      <c r="M42" s="38"/>
      <c r="N42" s="39"/>
      <c r="O42" s="39"/>
      <c r="P42" s="40"/>
      <c r="Q42" s="38"/>
      <c r="R42" s="28"/>
    </row>
    <row r="43" spans="1:40" ht="12.75" customHeight="1">
      <c r="A43" s="287" t="s">
        <v>2</v>
      </c>
      <c r="B43" s="4">
        <f>+B$4</f>
        <v>0</v>
      </c>
      <c r="C43" s="4">
        <f t="shared" ref="C43:AL43" si="7">+C$4</f>
        <v>0</v>
      </c>
      <c r="D43" s="4">
        <f t="shared" si="7"/>
        <v>0</v>
      </c>
      <c r="E43" s="4">
        <f t="shared" si="7"/>
        <v>1</v>
      </c>
      <c r="F43" s="4">
        <f t="shared" si="7"/>
        <v>2</v>
      </c>
      <c r="G43" s="4">
        <f t="shared" si="7"/>
        <v>3</v>
      </c>
      <c r="H43" s="4">
        <f t="shared" si="7"/>
        <v>4</v>
      </c>
      <c r="I43" s="4">
        <f t="shared" si="7"/>
        <v>5</v>
      </c>
      <c r="J43" s="4">
        <f t="shared" si="7"/>
        <v>6</v>
      </c>
      <c r="K43" s="4">
        <f t="shared" si="7"/>
        <v>7</v>
      </c>
      <c r="L43" s="4">
        <f t="shared" si="7"/>
        <v>8</v>
      </c>
      <c r="M43" s="4">
        <f t="shared" si="7"/>
        <v>9</v>
      </c>
      <c r="N43" s="4">
        <f t="shared" si="7"/>
        <v>10</v>
      </c>
      <c r="O43" s="4">
        <f t="shared" si="7"/>
        <v>11</v>
      </c>
      <c r="P43" s="4">
        <f t="shared" si="7"/>
        <v>12</v>
      </c>
      <c r="Q43" s="4">
        <f t="shared" si="7"/>
        <v>13</v>
      </c>
      <c r="R43" s="4">
        <f t="shared" si="7"/>
        <v>14</v>
      </c>
      <c r="S43" s="4">
        <f t="shared" si="7"/>
        <v>15</v>
      </c>
      <c r="T43" s="4">
        <f t="shared" si="7"/>
        <v>16</v>
      </c>
      <c r="U43" s="4">
        <f t="shared" si="7"/>
        <v>17</v>
      </c>
      <c r="V43" s="4">
        <f t="shared" si="7"/>
        <v>18</v>
      </c>
      <c r="W43" s="4">
        <f t="shared" si="7"/>
        <v>19</v>
      </c>
      <c r="X43" s="4">
        <f t="shared" si="7"/>
        <v>20</v>
      </c>
      <c r="Y43" s="4">
        <f t="shared" si="7"/>
        <v>21</v>
      </c>
      <c r="Z43" s="4">
        <f t="shared" si="7"/>
        <v>22</v>
      </c>
      <c r="AA43" s="4">
        <f t="shared" si="7"/>
        <v>23</v>
      </c>
      <c r="AB43" s="4">
        <f t="shared" si="7"/>
        <v>24</v>
      </c>
      <c r="AC43" s="4">
        <f t="shared" si="7"/>
        <v>25</v>
      </c>
      <c r="AD43" s="4">
        <f t="shared" si="7"/>
        <v>26</v>
      </c>
      <c r="AE43" s="4">
        <f t="shared" si="7"/>
        <v>27</v>
      </c>
      <c r="AF43" s="4">
        <f t="shared" si="7"/>
        <v>28</v>
      </c>
      <c r="AG43" s="4">
        <f t="shared" si="7"/>
        <v>29</v>
      </c>
      <c r="AH43" s="4">
        <f t="shared" si="7"/>
        <v>30</v>
      </c>
      <c r="AI43" s="4">
        <f t="shared" si="7"/>
        <v>0</v>
      </c>
      <c r="AJ43" s="4">
        <f t="shared" si="7"/>
        <v>0</v>
      </c>
      <c r="AK43" s="4">
        <f t="shared" si="7"/>
        <v>0</v>
      </c>
      <c r="AL43" s="4">
        <f t="shared" si="7"/>
        <v>0</v>
      </c>
      <c r="AM43" s="116" t="s">
        <v>3</v>
      </c>
      <c r="AN43" s="5" t="s">
        <v>4</v>
      </c>
    </row>
    <row r="44" spans="1:40" s="6" customFormat="1" ht="11.25" customHeight="1">
      <c r="A44" s="288"/>
      <c r="B44" s="7">
        <f>B$5</f>
        <v>0</v>
      </c>
      <c r="C44" s="7">
        <f t="shared" ref="C44:AL44" si="8">C$5</f>
        <v>0</v>
      </c>
      <c r="D44" s="7">
        <f t="shared" si="8"/>
        <v>0</v>
      </c>
      <c r="E44" s="7">
        <f t="shared" si="8"/>
        <v>40422</v>
      </c>
      <c r="F44" s="7">
        <f t="shared" si="8"/>
        <v>40423</v>
      </c>
      <c r="G44" s="7">
        <f t="shared" si="8"/>
        <v>40424</v>
      </c>
      <c r="H44" s="7">
        <f t="shared" si="8"/>
        <v>40425</v>
      </c>
      <c r="I44" s="7">
        <f t="shared" si="8"/>
        <v>40426</v>
      </c>
      <c r="J44" s="7">
        <f t="shared" si="8"/>
        <v>40427</v>
      </c>
      <c r="K44" s="7">
        <f t="shared" si="8"/>
        <v>40428</v>
      </c>
      <c r="L44" s="7">
        <f t="shared" si="8"/>
        <v>40429</v>
      </c>
      <c r="M44" s="7">
        <f t="shared" si="8"/>
        <v>40430</v>
      </c>
      <c r="N44" s="7">
        <f t="shared" si="8"/>
        <v>40431</v>
      </c>
      <c r="O44" s="7">
        <f t="shared" si="8"/>
        <v>40432</v>
      </c>
      <c r="P44" s="7">
        <f t="shared" si="8"/>
        <v>40433</v>
      </c>
      <c r="Q44" s="7">
        <f t="shared" si="8"/>
        <v>40434</v>
      </c>
      <c r="R44" s="7">
        <f t="shared" si="8"/>
        <v>40435</v>
      </c>
      <c r="S44" s="7">
        <f t="shared" si="8"/>
        <v>40436</v>
      </c>
      <c r="T44" s="7">
        <f t="shared" si="8"/>
        <v>40437</v>
      </c>
      <c r="U44" s="7">
        <f t="shared" si="8"/>
        <v>40438</v>
      </c>
      <c r="V44" s="7">
        <f t="shared" si="8"/>
        <v>40439</v>
      </c>
      <c r="W44" s="7">
        <f t="shared" si="8"/>
        <v>40440</v>
      </c>
      <c r="X44" s="7">
        <f t="shared" si="8"/>
        <v>40441</v>
      </c>
      <c r="Y44" s="7">
        <f t="shared" si="8"/>
        <v>40442</v>
      </c>
      <c r="Z44" s="7">
        <f t="shared" si="8"/>
        <v>40443</v>
      </c>
      <c r="AA44" s="7">
        <f t="shared" si="8"/>
        <v>40444</v>
      </c>
      <c r="AB44" s="7">
        <f t="shared" si="8"/>
        <v>40445</v>
      </c>
      <c r="AC44" s="7">
        <f t="shared" si="8"/>
        <v>40446</v>
      </c>
      <c r="AD44" s="7">
        <f t="shared" si="8"/>
        <v>40447</v>
      </c>
      <c r="AE44" s="7">
        <f t="shared" si="8"/>
        <v>40448</v>
      </c>
      <c r="AF44" s="7">
        <f t="shared" si="8"/>
        <v>40449</v>
      </c>
      <c r="AG44" s="158">
        <f t="shared" si="8"/>
        <v>40450</v>
      </c>
      <c r="AH44" s="158">
        <f t="shared" si="8"/>
        <v>40451</v>
      </c>
      <c r="AI44" s="158">
        <f t="shared" si="8"/>
        <v>0</v>
      </c>
      <c r="AJ44" s="158">
        <f t="shared" si="8"/>
        <v>0</v>
      </c>
      <c r="AK44" s="158">
        <f t="shared" si="8"/>
        <v>0</v>
      </c>
      <c r="AL44" s="158">
        <f t="shared" si="8"/>
        <v>0</v>
      </c>
      <c r="AM44" s="116"/>
      <c r="AN44" s="8"/>
    </row>
    <row r="45" spans="1:40">
      <c r="A45" s="289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4"/>
      <c r="AH45" s="44"/>
      <c r="AI45" s="44"/>
      <c r="AJ45" s="44"/>
      <c r="AK45" s="44"/>
      <c r="AL45" s="44"/>
      <c r="AM45" s="45" t="s">
        <v>8</v>
      </c>
      <c r="AN45" s="5" t="s">
        <v>8</v>
      </c>
    </row>
    <row r="46" spans="1:40">
      <c r="A46" s="9" t="s">
        <v>9</v>
      </c>
      <c r="B46" s="10">
        <f t="shared" ref="B46:AL52" si="9">B7-$G$38*B7+$G$40*($G$38*B7)</f>
        <v>0</v>
      </c>
      <c r="C46" s="10">
        <f t="shared" si="9"/>
        <v>0</v>
      </c>
      <c r="D46" s="10">
        <f>D7-$G$38*D7+$G$40*($G$38*D7)</f>
        <v>0</v>
      </c>
      <c r="E46" s="10">
        <f t="shared" si="9"/>
        <v>14110</v>
      </c>
      <c r="F46" s="10">
        <f t="shared" si="9"/>
        <v>10115</v>
      </c>
      <c r="G46" s="10">
        <f t="shared" si="9"/>
        <v>13685</v>
      </c>
      <c r="H46" s="10">
        <f t="shared" si="9"/>
        <v>14450</v>
      </c>
      <c r="I46" s="10">
        <f t="shared" si="9"/>
        <v>13770</v>
      </c>
      <c r="J46" s="10">
        <f t="shared" si="9"/>
        <v>13600</v>
      </c>
      <c r="K46" s="10">
        <f t="shared" si="9"/>
        <v>14025</v>
      </c>
      <c r="L46" s="10">
        <f t="shared" si="9"/>
        <v>13345</v>
      </c>
      <c r="M46" s="10">
        <f t="shared" si="9"/>
        <v>12750</v>
      </c>
      <c r="N46" s="10">
        <f t="shared" si="9"/>
        <v>13855</v>
      </c>
      <c r="O46" s="10">
        <f t="shared" si="9"/>
        <v>12920</v>
      </c>
      <c r="P46" s="10">
        <f t="shared" si="9"/>
        <v>14025</v>
      </c>
      <c r="Q46" s="10">
        <f t="shared" si="9"/>
        <v>12325</v>
      </c>
      <c r="R46" s="10">
        <f t="shared" si="9"/>
        <v>12325</v>
      </c>
      <c r="S46" s="10">
        <f t="shared" si="9"/>
        <v>13260</v>
      </c>
      <c r="T46" s="10">
        <f t="shared" si="9"/>
        <v>13175</v>
      </c>
      <c r="U46" s="10">
        <f t="shared" si="9"/>
        <v>13260</v>
      </c>
      <c r="V46" s="10">
        <f t="shared" si="9"/>
        <v>14195</v>
      </c>
      <c r="W46" s="10">
        <f t="shared" si="9"/>
        <v>13515</v>
      </c>
      <c r="X46" s="10">
        <f t="shared" si="9"/>
        <v>13260</v>
      </c>
      <c r="Y46" s="10">
        <f t="shared" si="9"/>
        <v>13345</v>
      </c>
      <c r="Z46" s="10">
        <f t="shared" si="9"/>
        <v>13515</v>
      </c>
      <c r="AA46" s="10">
        <f t="shared" si="9"/>
        <v>13430</v>
      </c>
      <c r="AB46" s="10">
        <f t="shared" si="9"/>
        <v>13855</v>
      </c>
      <c r="AC46" s="10">
        <f t="shared" si="9"/>
        <v>13855</v>
      </c>
      <c r="AD46" s="10">
        <f t="shared" si="9"/>
        <v>14365</v>
      </c>
      <c r="AE46" s="10">
        <f t="shared" si="9"/>
        <v>13005</v>
      </c>
      <c r="AF46" s="10">
        <f t="shared" si="9"/>
        <v>14025</v>
      </c>
      <c r="AG46" s="10">
        <f t="shared" si="9"/>
        <v>14365</v>
      </c>
      <c r="AH46" s="10">
        <f t="shared" si="9"/>
        <v>14365</v>
      </c>
      <c r="AI46" s="10">
        <f t="shared" si="9"/>
        <v>0</v>
      </c>
      <c r="AJ46" s="10">
        <f t="shared" si="9"/>
        <v>0</v>
      </c>
      <c r="AK46" s="10">
        <f t="shared" si="9"/>
        <v>0</v>
      </c>
      <c r="AL46" s="10">
        <f t="shared" si="9"/>
        <v>0</v>
      </c>
      <c r="AM46" s="10">
        <f>MAX(B46:AL46)</f>
        <v>14450</v>
      </c>
      <c r="AN46" s="10">
        <f>MIN(B46:AF46)</f>
        <v>0</v>
      </c>
    </row>
    <row r="47" spans="1:40">
      <c r="A47" s="9" t="s">
        <v>10</v>
      </c>
      <c r="B47" s="10">
        <f t="shared" si="9"/>
        <v>0</v>
      </c>
      <c r="C47" s="10">
        <f t="shared" si="9"/>
        <v>0</v>
      </c>
      <c r="D47" s="10">
        <f t="shared" si="9"/>
        <v>0</v>
      </c>
      <c r="E47" s="10">
        <f t="shared" si="9"/>
        <v>13600</v>
      </c>
      <c r="F47" s="10">
        <f t="shared" si="9"/>
        <v>9945</v>
      </c>
      <c r="G47" s="10">
        <f t="shared" si="9"/>
        <v>13855</v>
      </c>
      <c r="H47" s="10">
        <f t="shared" si="9"/>
        <v>13515</v>
      </c>
      <c r="I47" s="10">
        <f t="shared" si="9"/>
        <v>13175</v>
      </c>
      <c r="J47" s="10">
        <f t="shared" si="9"/>
        <v>12920</v>
      </c>
      <c r="K47" s="10">
        <f t="shared" si="9"/>
        <v>13515</v>
      </c>
      <c r="L47" s="10">
        <f t="shared" si="9"/>
        <v>13090</v>
      </c>
      <c r="M47" s="10">
        <f t="shared" si="9"/>
        <v>12410</v>
      </c>
      <c r="N47" s="10">
        <f t="shared" si="9"/>
        <v>12240</v>
      </c>
      <c r="O47" s="10">
        <f t="shared" si="9"/>
        <v>11900</v>
      </c>
      <c r="P47" s="10">
        <f t="shared" si="9"/>
        <v>13090</v>
      </c>
      <c r="Q47" s="10">
        <f t="shared" si="9"/>
        <v>10285</v>
      </c>
      <c r="R47" s="10">
        <f t="shared" si="9"/>
        <v>12070</v>
      </c>
      <c r="S47" s="10">
        <f t="shared" si="9"/>
        <v>12580</v>
      </c>
      <c r="T47" s="10">
        <f t="shared" si="9"/>
        <v>12665</v>
      </c>
      <c r="U47" s="10">
        <f t="shared" si="9"/>
        <v>13005</v>
      </c>
      <c r="V47" s="10">
        <f t="shared" si="9"/>
        <v>13430</v>
      </c>
      <c r="W47" s="10">
        <f t="shared" si="9"/>
        <v>13005</v>
      </c>
      <c r="X47" s="10">
        <f t="shared" si="9"/>
        <v>12920</v>
      </c>
      <c r="Y47" s="10">
        <f t="shared" si="9"/>
        <v>12920</v>
      </c>
      <c r="Z47" s="10">
        <f t="shared" si="9"/>
        <v>11985</v>
      </c>
      <c r="AA47" s="10">
        <f t="shared" si="9"/>
        <v>12665</v>
      </c>
      <c r="AB47" s="10">
        <f t="shared" si="9"/>
        <v>13175</v>
      </c>
      <c r="AC47" s="10">
        <f t="shared" si="9"/>
        <v>13345</v>
      </c>
      <c r="AD47" s="10">
        <f t="shared" si="9"/>
        <v>13855</v>
      </c>
      <c r="AE47" s="10">
        <f t="shared" si="9"/>
        <v>12665</v>
      </c>
      <c r="AF47" s="10">
        <f t="shared" si="9"/>
        <v>13600</v>
      </c>
      <c r="AG47" s="10">
        <f t="shared" si="9"/>
        <v>13855</v>
      </c>
      <c r="AH47" s="10">
        <f t="shared" si="9"/>
        <v>11305</v>
      </c>
      <c r="AI47" s="10">
        <f t="shared" si="9"/>
        <v>0</v>
      </c>
      <c r="AJ47" s="10">
        <f t="shared" si="9"/>
        <v>0</v>
      </c>
      <c r="AK47" s="10">
        <f t="shared" si="9"/>
        <v>0</v>
      </c>
      <c r="AL47" s="10">
        <f t="shared" si="9"/>
        <v>0</v>
      </c>
      <c r="AM47" s="10">
        <f t="shared" ref="AM47:AM69" si="10">MAX(B47:AL47)</f>
        <v>13855</v>
      </c>
      <c r="AN47" s="10">
        <f>MIN(B47:AF47)</f>
        <v>0</v>
      </c>
    </row>
    <row r="48" spans="1:40">
      <c r="A48" s="9" t="s">
        <v>11</v>
      </c>
      <c r="B48" s="10">
        <f t="shared" si="9"/>
        <v>0</v>
      </c>
      <c r="C48" s="10">
        <f t="shared" si="9"/>
        <v>0</v>
      </c>
      <c r="D48" s="10">
        <f t="shared" si="9"/>
        <v>0</v>
      </c>
      <c r="E48" s="10">
        <f t="shared" si="9"/>
        <v>13175</v>
      </c>
      <c r="F48" s="10">
        <f t="shared" si="9"/>
        <v>9520</v>
      </c>
      <c r="G48" s="10">
        <f t="shared" si="9"/>
        <v>13600</v>
      </c>
      <c r="H48" s="10">
        <f t="shared" si="9"/>
        <v>12920</v>
      </c>
      <c r="I48" s="10">
        <f t="shared" si="9"/>
        <v>12920</v>
      </c>
      <c r="J48" s="10">
        <f t="shared" si="9"/>
        <v>12665</v>
      </c>
      <c r="K48" s="10">
        <f t="shared" si="9"/>
        <v>13175</v>
      </c>
      <c r="L48" s="10">
        <f t="shared" si="9"/>
        <v>12580</v>
      </c>
      <c r="M48" s="10">
        <f t="shared" si="9"/>
        <v>12325</v>
      </c>
      <c r="N48" s="10">
        <f t="shared" si="9"/>
        <v>12070</v>
      </c>
      <c r="O48" s="10">
        <f t="shared" si="9"/>
        <v>11390</v>
      </c>
      <c r="P48" s="10">
        <f t="shared" si="9"/>
        <v>13090</v>
      </c>
      <c r="Q48" s="10">
        <f t="shared" si="9"/>
        <v>11560</v>
      </c>
      <c r="R48" s="10">
        <f t="shared" si="9"/>
        <v>11815</v>
      </c>
      <c r="S48" s="10">
        <f t="shared" si="9"/>
        <v>12410</v>
      </c>
      <c r="T48" s="10">
        <f t="shared" si="9"/>
        <v>12495</v>
      </c>
      <c r="U48" s="10">
        <f t="shared" si="9"/>
        <v>12665</v>
      </c>
      <c r="V48" s="10">
        <f t="shared" si="9"/>
        <v>13005</v>
      </c>
      <c r="W48" s="10">
        <f t="shared" si="9"/>
        <v>12495</v>
      </c>
      <c r="X48" s="10">
        <f t="shared" si="9"/>
        <v>12580</v>
      </c>
      <c r="Y48" s="10">
        <f t="shared" si="9"/>
        <v>13260</v>
      </c>
      <c r="Z48" s="10">
        <f t="shared" si="9"/>
        <v>12835</v>
      </c>
      <c r="AA48" s="10">
        <f t="shared" si="9"/>
        <v>12410</v>
      </c>
      <c r="AB48" s="10">
        <f t="shared" si="9"/>
        <v>12835</v>
      </c>
      <c r="AC48" s="10">
        <f t="shared" si="9"/>
        <v>13090</v>
      </c>
      <c r="AD48" s="10">
        <f t="shared" si="9"/>
        <v>13175</v>
      </c>
      <c r="AE48" s="10">
        <f t="shared" si="9"/>
        <v>12495</v>
      </c>
      <c r="AF48" s="10">
        <f t="shared" si="9"/>
        <v>13345</v>
      </c>
      <c r="AG48" s="10">
        <f t="shared" si="9"/>
        <v>13430</v>
      </c>
      <c r="AH48" s="10">
        <f t="shared" si="9"/>
        <v>11560</v>
      </c>
      <c r="AI48" s="10">
        <f t="shared" si="9"/>
        <v>0</v>
      </c>
      <c r="AJ48" s="10">
        <f t="shared" si="9"/>
        <v>0</v>
      </c>
      <c r="AK48" s="10">
        <f t="shared" si="9"/>
        <v>0</v>
      </c>
      <c r="AL48" s="10">
        <f t="shared" si="9"/>
        <v>0</v>
      </c>
      <c r="AM48" s="10">
        <f t="shared" si="10"/>
        <v>13600</v>
      </c>
      <c r="AN48" s="10">
        <f t="shared" ref="AN48:AN69" si="11">MIN(B48:AF48)</f>
        <v>0</v>
      </c>
    </row>
    <row r="49" spans="1:40">
      <c r="A49" s="9" t="s">
        <v>12</v>
      </c>
      <c r="B49" s="10">
        <f t="shared" si="9"/>
        <v>0</v>
      </c>
      <c r="C49" s="10">
        <f t="shared" si="9"/>
        <v>0</v>
      </c>
      <c r="D49" s="10">
        <f t="shared" si="9"/>
        <v>0</v>
      </c>
      <c r="E49" s="10">
        <f t="shared" si="9"/>
        <v>12920</v>
      </c>
      <c r="F49" s="10">
        <f t="shared" si="9"/>
        <v>9520</v>
      </c>
      <c r="G49" s="10">
        <f t="shared" si="9"/>
        <v>13260</v>
      </c>
      <c r="H49" s="10">
        <f t="shared" si="9"/>
        <v>12835</v>
      </c>
      <c r="I49" s="10">
        <f t="shared" si="9"/>
        <v>12835</v>
      </c>
      <c r="J49" s="10">
        <f t="shared" si="9"/>
        <v>12665</v>
      </c>
      <c r="K49" s="10">
        <f t="shared" si="9"/>
        <v>13175</v>
      </c>
      <c r="L49" s="10">
        <f t="shared" si="9"/>
        <v>12240</v>
      </c>
      <c r="M49" s="10">
        <f t="shared" si="9"/>
        <v>12240</v>
      </c>
      <c r="N49" s="10">
        <f t="shared" si="9"/>
        <v>11900</v>
      </c>
      <c r="O49" s="10">
        <f t="shared" si="9"/>
        <v>12240</v>
      </c>
      <c r="P49" s="10">
        <f t="shared" si="9"/>
        <v>13090</v>
      </c>
      <c r="Q49" s="10">
        <f t="shared" si="9"/>
        <v>11220</v>
      </c>
      <c r="R49" s="10">
        <f t="shared" si="9"/>
        <v>11730</v>
      </c>
      <c r="S49" s="10">
        <f t="shared" si="9"/>
        <v>12240</v>
      </c>
      <c r="T49" s="10">
        <f t="shared" si="9"/>
        <v>12410</v>
      </c>
      <c r="U49" s="10">
        <f t="shared" si="9"/>
        <v>12495</v>
      </c>
      <c r="V49" s="10">
        <f t="shared" si="9"/>
        <v>12750</v>
      </c>
      <c r="W49" s="10">
        <f t="shared" si="9"/>
        <v>12495</v>
      </c>
      <c r="X49" s="10">
        <f t="shared" si="9"/>
        <v>12325</v>
      </c>
      <c r="Y49" s="10">
        <f t="shared" si="9"/>
        <v>12750</v>
      </c>
      <c r="Z49" s="10">
        <f t="shared" si="9"/>
        <v>12580</v>
      </c>
      <c r="AA49" s="10">
        <f t="shared" si="9"/>
        <v>12240</v>
      </c>
      <c r="AB49" s="10">
        <f t="shared" si="9"/>
        <v>12665</v>
      </c>
      <c r="AC49" s="10">
        <f t="shared" si="9"/>
        <v>12835</v>
      </c>
      <c r="AD49" s="10">
        <f t="shared" si="9"/>
        <v>13175</v>
      </c>
      <c r="AE49" s="10">
        <f t="shared" si="9"/>
        <v>12325</v>
      </c>
      <c r="AF49" s="10">
        <f t="shared" si="9"/>
        <v>13090</v>
      </c>
      <c r="AG49" s="10">
        <f t="shared" si="9"/>
        <v>13175</v>
      </c>
      <c r="AH49" s="10">
        <f t="shared" si="9"/>
        <v>12495</v>
      </c>
      <c r="AI49" s="10">
        <f t="shared" si="9"/>
        <v>0</v>
      </c>
      <c r="AJ49" s="10">
        <f t="shared" si="9"/>
        <v>0</v>
      </c>
      <c r="AK49" s="10">
        <f t="shared" si="9"/>
        <v>0</v>
      </c>
      <c r="AL49" s="10">
        <f t="shared" si="9"/>
        <v>0</v>
      </c>
      <c r="AM49" s="10">
        <f t="shared" si="10"/>
        <v>13260</v>
      </c>
      <c r="AN49" s="10">
        <f t="shared" si="11"/>
        <v>0</v>
      </c>
    </row>
    <row r="50" spans="1:40">
      <c r="A50" s="9" t="s">
        <v>13</v>
      </c>
      <c r="B50" s="10">
        <f t="shared" si="9"/>
        <v>0</v>
      </c>
      <c r="C50" s="10">
        <f t="shared" si="9"/>
        <v>0</v>
      </c>
      <c r="D50" s="10">
        <f t="shared" si="9"/>
        <v>0</v>
      </c>
      <c r="E50" s="10">
        <f t="shared" si="9"/>
        <v>12750</v>
      </c>
      <c r="F50" s="10">
        <f t="shared" si="9"/>
        <v>9520</v>
      </c>
      <c r="G50" s="10">
        <f t="shared" si="9"/>
        <v>13260</v>
      </c>
      <c r="H50" s="10">
        <f t="shared" si="9"/>
        <v>12750</v>
      </c>
      <c r="I50" s="10">
        <f t="shared" si="9"/>
        <v>12835</v>
      </c>
      <c r="J50" s="10">
        <f t="shared" si="9"/>
        <v>12580</v>
      </c>
      <c r="K50" s="10">
        <f t="shared" si="9"/>
        <v>13175</v>
      </c>
      <c r="L50" s="10">
        <f t="shared" si="9"/>
        <v>12155</v>
      </c>
      <c r="M50" s="10">
        <f t="shared" si="9"/>
        <v>12070</v>
      </c>
      <c r="N50" s="10">
        <f t="shared" si="9"/>
        <v>11900</v>
      </c>
      <c r="O50" s="10">
        <f t="shared" si="9"/>
        <v>12070</v>
      </c>
      <c r="P50" s="10">
        <f t="shared" si="9"/>
        <v>12240</v>
      </c>
      <c r="Q50" s="10">
        <f t="shared" si="9"/>
        <v>11220</v>
      </c>
      <c r="R50" s="10">
        <f t="shared" si="9"/>
        <v>11815</v>
      </c>
      <c r="S50" s="10">
        <f t="shared" si="9"/>
        <v>12240</v>
      </c>
      <c r="T50" s="10">
        <f t="shared" si="9"/>
        <v>12325</v>
      </c>
      <c r="U50" s="10">
        <f t="shared" si="9"/>
        <v>12325</v>
      </c>
      <c r="V50" s="10">
        <f t="shared" si="9"/>
        <v>12750</v>
      </c>
      <c r="W50" s="10">
        <f t="shared" si="9"/>
        <v>12410</v>
      </c>
      <c r="X50" s="10">
        <f t="shared" si="9"/>
        <v>12580</v>
      </c>
      <c r="Y50" s="10">
        <f t="shared" si="9"/>
        <v>12665</v>
      </c>
      <c r="Z50" s="10">
        <f t="shared" si="9"/>
        <v>12750</v>
      </c>
      <c r="AA50" s="10">
        <f t="shared" si="9"/>
        <v>12240</v>
      </c>
      <c r="AB50" s="10">
        <f t="shared" si="9"/>
        <v>12580</v>
      </c>
      <c r="AC50" s="10">
        <f t="shared" si="9"/>
        <v>12665</v>
      </c>
      <c r="AD50" s="10">
        <f t="shared" si="9"/>
        <v>12920</v>
      </c>
      <c r="AE50" s="10">
        <f t="shared" si="9"/>
        <v>12410</v>
      </c>
      <c r="AF50" s="10">
        <f t="shared" si="9"/>
        <v>13855</v>
      </c>
      <c r="AG50" s="10">
        <f t="shared" si="9"/>
        <v>13260</v>
      </c>
      <c r="AH50" s="10">
        <f t="shared" si="9"/>
        <v>10200</v>
      </c>
      <c r="AI50" s="10">
        <f t="shared" si="9"/>
        <v>0</v>
      </c>
      <c r="AJ50" s="10">
        <f t="shared" si="9"/>
        <v>0</v>
      </c>
      <c r="AK50" s="10">
        <f t="shared" si="9"/>
        <v>0</v>
      </c>
      <c r="AL50" s="10">
        <f t="shared" si="9"/>
        <v>0</v>
      </c>
      <c r="AM50" s="10">
        <f t="shared" si="10"/>
        <v>13855</v>
      </c>
      <c r="AN50" s="10">
        <f t="shared" si="11"/>
        <v>0</v>
      </c>
    </row>
    <row r="51" spans="1:40">
      <c r="A51" s="9" t="s">
        <v>14</v>
      </c>
      <c r="B51" s="10">
        <f t="shared" si="9"/>
        <v>0</v>
      </c>
      <c r="C51" s="10">
        <f t="shared" si="9"/>
        <v>0</v>
      </c>
      <c r="D51" s="10">
        <f t="shared" si="9"/>
        <v>0</v>
      </c>
      <c r="E51" s="10">
        <f t="shared" si="9"/>
        <v>13090</v>
      </c>
      <c r="F51" s="10">
        <f t="shared" si="9"/>
        <v>9520</v>
      </c>
      <c r="G51" s="10">
        <f t="shared" si="9"/>
        <v>13430</v>
      </c>
      <c r="H51" s="10">
        <f t="shared" si="9"/>
        <v>12835</v>
      </c>
      <c r="I51" s="10">
        <f t="shared" si="9"/>
        <v>12835</v>
      </c>
      <c r="J51" s="10">
        <f t="shared" si="9"/>
        <v>12920</v>
      </c>
      <c r="K51" s="10">
        <f t="shared" si="9"/>
        <v>13175</v>
      </c>
      <c r="L51" s="10">
        <f t="shared" si="9"/>
        <v>12410</v>
      </c>
      <c r="M51" s="10">
        <f t="shared" si="9"/>
        <v>12240</v>
      </c>
      <c r="N51" s="10">
        <f t="shared" si="9"/>
        <v>12325</v>
      </c>
      <c r="O51" s="10">
        <f t="shared" si="9"/>
        <v>12070</v>
      </c>
      <c r="P51" s="10">
        <f t="shared" si="9"/>
        <v>12410</v>
      </c>
      <c r="Q51" s="10">
        <f t="shared" si="9"/>
        <v>11305</v>
      </c>
      <c r="R51" s="10">
        <f t="shared" si="9"/>
        <v>11900</v>
      </c>
      <c r="S51" s="10">
        <f t="shared" si="9"/>
        <v>12495</v>
      </c>
      <c r="T51" s="10">
        <f t="shared" si="9"/>
        <v>12665</v>
      </c>
      <c r="U51" s="10">
        <f t="shared" si="9"/>
        <v>12835</v>
      </c>
      <c r="V51" s="10">
        <f t="shared" si="9"/>
        <v>12750</v>
      </c>
      <c r="W51" s="10">
        <f t="shared" si="9"/>
        <v>9520</v>
      </c>
      <c r="X51" s="10">
        <f t="shared" si="9"/>
        <v>12665</v>
      </c>
      <c r="Y51" s="10">
        <f t="shared" si="9"/>
        <v>13005</v>
      </c>
      <c r="Z51" s="10">
        <f t="shared" si="9"/>
        <v>12750</v>
      </c>
      <c r="AA51" s="10">
        <f t="shared" si="9"/>
        <v>12580</v>
      </c>
      <c r="AB51" s="10">
        <f t="shared" si="9"/>
        <v>13005</v>
      </c>
      <c r="AC51" s="10">
        <f t="shared" si="9"/>
        <v>12835</v>
      </c>
      <c r="AD51" s="10">
        <f t="shared" si="9"/>
        <v>12665</v>
      </c>
      <c r="AE51" s="10">
        <f t="shared" si="9"/>
        <v>12410</v>
      </c>
      <c r="AF51" s="10">
        <f t="shared" si="9"/>
        <v>13940</v>
      </c>
      <c r="AG51" s="10">
        <f t="shared" si="9"/>
        <v>13515</v>
      </c>
      <c r="AH51" s="10">
        <f t="shared" si="9"/>
        <v>10625</v>
      </c>
      <c r="AI51" s="10">
        <f t="shared" si="9"/>
        <v>0</v>
      </c>
      <c r="AJ51" s="10">
        <f t="shared" si="9"/>
        <v>0</v>
      </c>
      <c r="AK51" s="10">
        <f t="shared" si="9"/>
        <v>0</v>
      </c>
      <c r="AL51" s="10">
        <f t="shared" si="9"/>
        <v>0</v>
      </c>
      <c r="AM51" s="10">
        <f t="shared" si="10"/>
        <v>13940</v>
      </c>
      <c r="AN51" s="10">
        <f t="shared" si="11"/>
        <v>0</v>
      </c>
    </row>
    <row r="52" spans="1:40">
      <c r="A52" s="9" t="s">
        <v>15</v>
      </c>
      <c r="B52" s="10">
        <f t="shared" si="9"/>
        <v>0</v>
      </c>
      <c r="C52" s="10">
        <f t="shared" si="9"/>
        <v>0</v>
      </c>
      <c r="D52" s="10">
        <f t="shared" si="9"/>
        <v>0</v>
      </c>
      <c r="E52" s="10">
        <f t="shared" si="9"/>
        <v>13430</v>
      </c>
      <c r="F52" s="10">
        <f t="shared" si="9"/>
        <v>9945</v>
      </c>
      <c r="G52" s="10">
        <f t="shared" si="9"/>
        <v>13940</v>
      </c>
      <c r="H52" s="10">
        <f t="shared" si="9"/>
        <v>12580</v>
      </c>
      <c r="I52" s="10">
        <f t="shared" si="9"/>
        <v>12495</v>
      </c>
      <c r="J52" s="10">
        <f t="shared" si="9"/>
        <v>13345</v>
      </c>
      <c r="K52" s="10">
        <f t="shared" si="9"/>
        <v>13770</v>
      </c>
      <c r="L52" s="10">
        <f t="shared" si="9"/>
        <v>13430</v>
      </c>
      <c r="M52" s="10">
        <f t="shared" si="9"/>
        <v>12835</v>
      </c>
      <c r="N52" s="10">
        <f t="shared" si="9"/>
        <v>13090</v>
      </c>
      <c r="O52" s="10">
        <f t="shared" si="9"/>
        <v>11815</v>
      </c>
      <c r="P52" s="10">
        <f t="shared" si="9"/>
        <v>12155</v>
      </c>
      <c r="Q52" s="10">
        <f t="shared" si="9"/>
        <v>12070</v>
      </c>
      <c r="R52" s="10">
        <f t="shared" si="9"/>
        <v>13260</v>
      </c>
      <c r="S52" s="10">
        <f t="shared" si="9"/>
        <v>13175</v>
      </c>
      <c r="T52" s="10">
        <f t="shared" si="9"/>
        <v>13090</v>
      </c>
      <c r="U52" s="10">
        <f t="shared" si="9"/>
        <v>13685</v>
      </c>
      <c r="V52" s="10">
        <f t="shared" si="9"/>
        <v>12750</v>
      </c>
      <c r="W52" s="10">
        <f t="shared" si="9"/>
        <v>9010</v>
      </c>
      <c r="X52" s="10">
        <f t="shared" si="9"/>
        <v>13600</v>
      </c>
      <c r="Y52" s="10">
        <f t="shared" si="9"/>
        <v>14025</v>
      </c>
      <c r="Z52" s="10">
        <f t="shared" si="9"/>
        <v>14620</v>
      </c>
      <c r="AA52" s="10">
        <f t="shared" si="9"/>
        <v>13855</v>
      </c>
      <c r="AB52" s="10">
        <f t="shared" si="9"/>
        <v>13855</v>
      </c>
      <c r="AC52" s="10">
        <f t="shared" si="9"/>
        <v>13345</v>
      </c>
      <c r="AD52" s="10">
        <f t="shared" si="9"/>
        <v>12495</v>
      </c>
      <c r="AE52" s="10">
        <f t="shared" si="9"/>
        <v>13600</v>
      </c>
      <c r="AF52" s="10">
        <f t="shared" si="9"/>
        <v>15045</v>
      </c>
      <c r="AG52" s="10">
        <f t="shared" si="9"/>
        <v>14450</v>
      </c>
      <c r="AH52" s="10">
        <f t="shared" si="9"/>
        <v>11475</v>
      </c>
      <c r="AI52" s="10">
        <f t="shared" si="9"/>
        <v>0</v>
      </c>
      <c r="AJ52" s="10">
        <f t="shared" ref="AG52:AL67" si="12">AJ13-$G$38*AJ13+$G$40*($G$38*AJ13)</f>
        <v>0</v>
      </c>
      <c r="AK52" s="10">
        <f t="shared" si="12"/>
        <v>0</v>
      </c>
      <c r="AL52" s="10">
        <f t="shared" si="12"/>
        <v>0</v>
      </c>
      <c r="AM52" s="10">
        <f t="shared" si="10"/>
        <v>15045</v>
      </c>
      <c r="AN52" s="10">
        <f t="shared" si="11"/>
        <v>0</v>
      </c>
    </row>
    <row r="53" spans="1:40">
      <c r="A53" s="12" t="s">
        <v>16</v>
      </c>
      <c r="B53" s="10">
        <f t="shared" ref="B53:AF61" si="13">B14-$G$38*B14+$G$40*($G$38*B14)</f>
        <v>0</v>
      </c>
      <c r="C53" s="10">
        <f t="shared" si="13"/>
        <v>0</v>
      </c>
      <c r="D53" s="10">
        <f t="shared" si="13"/>
        <v>0</v>
      </c>
      <c r="E53" s="10">
        <f t="shared" si="13"/>
        <v>16150</v>
      </c>
      <c r="F53" s="10">
        <f t="shared" si="13"/>
        <v>11560</v>
      </c>
      <c r="G53" s="10">
        <f t="shared" si="13"/>
        <v>16660</v>
      </c>
      <c r="H53" s="10">
        <f t="shared" si="13"/>
        <v>13260</v>
      </c>
      <c r="I53" s="10">
        <f t="shared" si="13"/>
        <v>13090</v>
      </c>
      <c r="J53" s="10">
        <f t="shared" si="13"/>
        <v>16660</v>
      </c>
      <c r="K53" s="10">
        <f t="shared" si="13"/>
        <v>16405</v>
      </c>
      <c r="L53" s="10">
        <f t="shared" si="13"/>
        <v>16405</v>
      </c>
      <c r="M53" s="10">
        <f t="shared" si="13"/>
        <v>16235</v>
      </c>
      <c r="N53" s="10">
        <f t="shared" si="13"/>
        <v>16150</v>
      </c>
      <c r="O53" s="10">
        <f t="shared" si="13"/>
        <v>12920</v>
      </c>
      <c r="P53" s="10">
        <f t="shared" si="13"/>
        <v>13005</v>
      </c>
      <c r="Q53" s="10">
        <f t="shared" si="13"/>
        <v>14110</v>
      </c>
      <c r="R53" s="10">
        <f t="shared" si="13"/>
        <v>15555</v>
      </c>
      <c r="S53" s="10">
        <f t="shared" si="13"/>
        <v>16235</v>
      </c>
      <c r="T53" s="10">
        <f t="shared" si="13"/>
        <v>16320</v>
      </c>
      <c r="U53" s="10">
        <f t="shared" si="13"/>
        <v>16320</v>
      </c>
      <c r="V53" s="10">
        <f t="shared" si="13"/>
        <v>13685</v>
      </c>
      <c r="W53" s="10">
        <f t="shared" si="13"/>
        <v>8160</v>
      </c>
      <c r="X53" s="10">
        <f t="shared" si="13"/>
        <v>17170</v>
      </c>
      <c r="Y53" s="10">
        <f t="shared" si="13"/>
        <v>17255</v>
      </c>
      <c r="Z53" s="10">
        <f t="shared" si="13"/>
        <v>16405</v>
      </c>
      <c r="AA53" s="10">
        <f t="shared" si="13"/>
        <v>15130</v>
      </c>
      <c r="AB53" s="10">
        <f t="shared" si="13"/>
        <v>16235</v>
      </c>
      <c r="AC53" s="10">
        <f t="shared" si="13"/>
        <v>14280</v>
      </c>
      <c r="AD53" s="10">
        <f t="shared" si="13"/>
        <v>13600</v>
      </c>
      <c r="AE53" s="10">
        <f t="shared" si="13"/>
        <v>15980</v>
      </c>
      <c r="AF53" s="10">
        <f t="shared" si="13"/>
        <v>16915</v>
      </c>
      <c r="AG53" s="10">
        <f t="shared" si="12"/>
        <v>16575</v>
      </c>
      <c r="AH53" s="10">
        <f t="shared" si="12"/>
        <v>13005</v>
      </c>
      <c r="AI53" s="10">
        <f t="shared" si="12"/>
        <v>0</v>
      </c>
      <c r="AJ53" s="10">
        <f t="shared" si="12"/>
        <v>0</v>
      </c>
      <c r="AK53" s="10">
        <f t="shared" si="12"/>
        <v>0</v>
      </c>
      <c r="AL53" s="10">
        <f t="shared" si="12"/>
        <v>0</v>
      </c>
      <c r="AM53" s="10">
        <f t="shared" si="10"/>
        <v>17255</v>
      </c>
      <c r="AN53" s="10">
        <f t="shared" si="11"/>
        <v>0</v>
      </c>
    </row>
    <row r="54" spans="1:40">
      <c r="A54" s="12" t="s">
        <v>17</v>
      </c>
      <c r="B54" s="10">
        <f t="shared" si="13"/>
        <v>0</v>
      </c>
      <c r="C54" s="10">
        <f t="shared" si="13"/>
        <v>0</v>
      </c>
      <c r="D54" s="10">
        <f t="shared" si="13"/>
        <v>0</v>
      </c>
      <c r="E54" s="10">
        <f t="shared" si="13"/>
        <v>18700</v>
      </c>
      <c r="F54" s="10">
        <f t="shared" si="13"/>
        <v>14195</v>
      </c>
      <c r="G54" s="10">
        <f t="shared" si="13"/>
        <v>19890</v>
      </c>
      <c r="H54" s="10">
        <f t="shared" si="13"/>
        <v>7480</v>
      </c>
      <c r="I54" s="10">
        <f t="shared" si="13"/>
        <v>14365</v>
      </c>
      <c r="J54" s="10">
        <f t="shared" si="13"/>
        <v>19210</v>
      </c>
      <c r="K54" s="10">
        <f t="shared" si="13"/>
        <v>19635</v>
      </c>
      <c r="L54" s="10">
        <f t="shared" si="13"/>
        <v>19465</v>
      </c>
      <c r="M54" s="10">
        <f t="shared" si="13"/>
        <v>18530</v>
      </c>
      <c r="N54" s="10">
        <f t="shared" si="13"/>
        <v>18020</v>
      </c>
      <c r="O54" s="10">
        <f t="shared" si="13"/>
        <v>14450</v>
      </c>
      <c r="P54" s="10">
        <f t="shared" si="13"/>
        <v>13515</v>
      </c>
      <c r="Q54" s="10">
        <f t="shared" si="13"/>
        <v>17595</v>
      </c>
      <c r="R54" s="10">
        <f t="shared" si="13"/>
        <v>17935</v>
      </c>
      <c r="S54" s="10">
        <f t="shared" si="13"/>
        <v>18615</v>
      </c>
      <c r="T54" s="10">
        <f t="shared" si="13"/>
        <v>19125</v>
      </c>
      <c r="U54" s="10">
        <f t="shared" si="13"/>
        <v>19125</v>
      </c>
      <c r="V54" s="10">
        <f t="shared" si="13"/>
        <v>15215</v>
      </c>
      <c r="W54" s="10">
        <f t="shared" si="13"/>
        <v>9095</v>
      </c>
      <c r="X54" s="10">
        <f t="shared" si="13"/>
        <v>19635</v>
      </c>
      <c r="Y54" s="10">
        <f t="shared" si="13"/>
        <v>19635</v>
      </c>
      <c r="Z54" s="10">
        <f t="shared" si="13"/>
        <v>19295</v>
      </c>
      <c r="AA54" s="10">
        <f t="shared" si="13"/>
        <v>19380</v>
      </c>
      <c r="AB54" s="10">
        <f t="shared" si="13"/>
        <v>19295</v>
      </c>
      <c r="AC54" s="10">
        <f t="shared" si="13"/>
        <v>15640</v>
      </c>
      <c r="AD54" s="10">
        <f t="shared" si="13"/>
        <v>12920</v>
      </c>
      <c r="AE54" s="10">
        <f t="shared" si="13"/>
        <v>19805</v>
      </c>
      <c r="AF54" s="10">
        <f t="shared" si="13"/>
        <v>20315</v>
      </c>
      <c r="AG54" s="10">
        <f t="shared" si="12"/>
        <v>20145</v>
      </c>
      <c r="AH54" s="10">
        <f t="shared" si="12"/>
        <v>15895</v>
      </c>
      <c r="AI54" s="10">
        <f t="shared" si="12"/>
        <v>0</v>
      </c>
      <c r="AJ54" s="10">
        <f t="shared" si="12"/>
        <v>0</v>
      </c>
      <c r="AK54" s="10">
        <f t="shared" si="12"/>
        <v>0</v>
      </c>
      <c r="AL54" s="10">
        <f t="shared" si="12"/>
        <v>0</v>
      </c>
      <c r="AM54" s="10">
        <f t="shared" si="10"/>
        <v>20315</v>
      </c>
      <c r="AN54" s="10">
        <f t="shared" si="11"/>
        <v>0</v>
      </c>
    </row>
    <row r="55" spans="1:40">
      <c r="A55" s="13">
        <v>0.41666666666666669</v>
      </c>
      <c r="B55" s="10">
        <f t="shared" si="13"/>
        <v>0</v>
      </c>
      <c r="C55" s="10">
        <f t="shared" si="13"/>
        <v>0</v>
      </c>
      <c r="D55" s="10">
        <f t="shared" si="13"/>
        <v>0</v>
      </c>
      <c r="E55" s="10">
        <f t="shared" si="13"/>
        <v>19295</v>
      </c>
      <c r="F55" s="10">
        <f t="shared" si="13"/>
        <v>14365</v>
      </c>
      <c r="G55" s="10">
        <f t="shared" si="13"/>
        <v>20400</v>
      </c>
      <c r="H55" s="10">
        <f t="shared" si="13"/>
        <v>850</v>
      </c>
      <c r="I55" s="10">
        <f t="shared" si="13"/>
        <v>14365</v>
      </c>
      <c r="J55" s="10">
        <f t="shared" si="13"/>
        <v>20060</v>
      </c>
      <c r="K55" s="10">
        <f t="shared" si="13"/>
        <v>19465</v>
      </c>
      <c r="L55" s="10">
        <f t="shared" si="13"/>
        <v>19295</v>
      </c>
      <c r="M55" s="10">
        <f t="shared" si="13"/>
        <v>12070</v>
      </c>
      <c r="N55" s="10">
        <f t="shared" si="13"/>
        <v>18785</v>
      </c>
      <c r="O55" s="10">
        <f t="shared" si="13"/>
        <v>15215</v>
      </c>
      <c r="P55" s="10">
        <f t="shared" si="13"/>
        <v>13770</v>
      </c>
      <c r="Q55" s="10">
        <f t="shared" si="13"/>
        <v>18700</v>
      </c>
      <c r="R55" s="10">
        <f t="shared" si="13"/>
        <v>18870</v>
      </c>
      <c r="S55" s="10">
        <f t="shared" si="13"/>
        <v>18955</v>
      </c>
      <c r="T55" s="10">
        <f t="shared" si="13"/>
        <v>19380</v>
      </c>
      <c r="U55" s="10">
        <f t="shared" si="13"/>
        <v>19805</v>
      </c>
      <c r="V55" s="10">
        <f t="shared" si="13"/>
        <v>16065</v>
      </c>
      <c r="W55" s="10">
        <f t="shared" si="13"/>
        <v>9095</v>
      </c>
      <c r="X55" s="10">
        <f t="shared" si="13"/>
        <v>20400</v>
      </c>
      <c r="Y55" s="10">
        <f t="shared" si="13"/>
        <v>19890</v>
      </c>
      <c r="Z55" s="10">
        <f t="shared" si="13"/>
        <v>20060</v>
      </c>
      <c r="AA55" s="10">
        <f t="shared" si="13"/>
        <v>19975</v>
      </c>
      <c r="AB55" s="10">
        <f t="shared" si="13"/>
        <v>19380</v>
      </c>
      <c r="AC55" s="10">
        <f t="shared" si="13"/>
        <v>16320</v>
      </c>
      <c r="AD55" s="10">
        <f t="shared" si="13"/>
        <v>14790</v>
      </c>
      <c r="AE55" s="10">
        <f t="shared" si="13"/>
        <v>20570</v>
      </c>
      <c r="AF55" s="10">
        <f t="shared" si="13"/>
        <v>20740</v>
      </c>
      <c r="AG55" s="10">
        <f t="shared" si="12"/>
        <v>20655</v>
      </c>
      <c r="AH55" s="10">
        <f t="shared" si="12"/>
        <v>17850</v>
      </c>
      <c r="AI55" s="10">
        <f t="shared" si="12"/>
        <v>0</v>
      </c>
      <c r="AJ55" s="10">
        <f t="shared" si="12"/>
        <v>0</v>
      </c>
      <c r="AK55" s="10">
        <f t="shared" si="12"/>
        <v>0</v>
      </c>
      <c r="AL55" s="10">
        <f t="shared" si="12"/>
        <v>0</v>
      </c>
      <c r="AM55" s="10">
        <f t="shared" si="10"/>
        <v>20740</v>
      </c>
      <c r="AN55" s="10">
        <f t="shared" si="11"/>
        <v>0</v>
      </c>
    </row>
    <row r="56" spans="1:40">
      <c r="A56" s="13" t="s">
        <v>18</v>
      </c>
      <c r="B56" s="10">
        <f t="shared" si="13"/>
        <v>0</v>
      </c>
      <c r="C56" s="10">
        <f t="shared" si="13"/>
        <v>0</v>
      </c>
      <c r="D56" s="10">
        <f t="shared" si="13"/>
        <v>0</v>
      </c>
      <c r="E56" s="10">
        <f t="shared" si="13"/>
        <v>19295</v>
      </c>
      <c r="F56" s="10">
        <f t="shared" si="13"/>
        <v>14535</v>
      </c>
      <c r="G56" s="10">
        <f t="shared" si="13"/>
        <v>19975</v>
      </c>
      <c r="H56" s="10">
        <f t="shared" si="13"/>
        <v>5185</v>
      </c>
      <c r="I56" s="10">
        <f t="shared" si="13"/>
        <v>14790</v>
      </c>
      <c r="J56" s="10">
        <f t="shared" si="13"/>
        <v>20060</v>
      </c>
      <c r="K56" s="10">
        <f t="shared" si="13"/>
        <v>20060</v>
      </c>
      <c r="L56" s="10">
        <f t="shared" si="13"/>
        <v>18785</v>
      </c>
      <c r="M56" s="10">
        <f t="shared" si="13"/>
        <v>13175</v>
      </c>
      <c r="N56" s="10">
        <f t="shared" si="13"/>
        <v>18360</v>
      </c>
      <c r="O56" s="10">
        <f t="shared" si="13"/>
        <v>15640</v>
      </c>
      <c r="P56" s="10">
        <f t="shared" si="13"/>
        <v>14620</v>
      </c>
      <c r="Q56" s="10">
        <f t="shared" si="13"/>
        <v>18615</v>
      </c>
      <c r="R56" s="10">
        <f t="shared" si="13"/>
        <v>10030</v>
      </c>
      <c r="S56" s="10">
        <f t="shared" si="13"/>
        <v>19550</v>
      </c>
      <c r="T56" s="10">
        <f t="shared" si="13"/>
        <v>20060</v>
      </c>
      <c r="U56" s="10">
        <f t="shared" si="13"/>
        <v>19890</v>
      </c>
      <c r="V56" s="10">
        <f t="shared" si="13"/>
        <v>16150</v>
      </c>
      <c r="W56" s="10">
        <f t="shared" si="13"/>
        <v>10540</v>
      </c>
      <c r="X56" s="10">
        <f t="shared" si="13"/>
        <v>20655</v>
      </c>
      <c r="Y56" s="10">
        <f t="shared" si="13"/>
        <v>20145</v>
      </c>
      <c r="Z56" s="10">
        <f t="shared" si="13"/>
        <v>19805</v>
      </c>
      <c r="AA56" s="10">
        <f t="shared" si="13"/>
        <v>20315</v>
      </c>
      <c r="AB56" s="10">
        <f t="shared" si="13"/>
        <v>19040</v>
      </c>
      <c r="AC56" s="10">
        <f t="shared" si="13"/>
        <v>16660</v>
      </c>
      <c r="AD56" s="10">
        <f t="shared" si="13"/>
        <v>15215</v>
      </c>
      <c r="AE56" s="10">
        <f t="shared" si="13"/>
        <v>0</v>
      </c>
      <c r="AF56" s="10">
        <f t="shared" si="13"/>
        <v>20995</v>
      </c>
      <c r="AG56" s="10">
        <f t="shared" si="12"/>
        <v>21335</v>
      </c>
      <c r="AH56" s="10">
        <f t="shared" si="12"/>
        <v>18190</v>
      </c>
      <c r="AI56" s="10">
        <f t="shared" si="12"/>
        <v>0</v>
      </c>
      <c r="AJ56" s="10">
        <f t="shared" si="12"/>
        <v>0</v>
      </c>
      <c r="AK56" s="10">
        <f t="shared" si="12"/>
        <v>0</v>
      </c>
      <c r="AL56" s="10">
        <f t="shared" si="12"/>
        <v>0</v>
      </c>
      <c r="AM56" s="10">
        <f t="shared" si="10"/>
        <v>21335</v>
      </c>
      <c r="AN56" s="10">
        <f t="shared" si="11"/>
        <v>0</v>
      </c>
    </row>
    <row r="57" spans="1:40">
      <c r="A57" s="13">
        <v>0.5</v>
      </c>
      <c r="B57" s="10">
        <f t="shared" si="13"/>
        <v>0</v>
      </c>
      <c r="C57" s="10">
        <f t="shared" si="13"/>
        <v>0</v>
      </c>
      <c r="D57" s="10">
        <f t="shared" si="13"/>
        <v>0</v>
      </c>
      <c r="E57" s="10">
        <f t="shared" si="13"/>
        <v>19720</v>
      </c>
      <c r="F57" s="10">
        <f t="shared" si="13"/>
        <v>14960</v>
      </c>
      <c r="G57" s="10">
        <f t="shared" si="13"/>
        <v>20315</v>
      </c>
      <c r="H57" s="10">
        <f t="shared" si="13"/>
        <v>10540</v>
      </c>
      <c r="I57" s="10">
        <f t="shared" si="13"/>
        <v>15045</v>
      </c>
      <c r="J57" s="10">
        <f t="shared" si="13"/>
        <v>19805</v>
      </c>
      <c r="K57" s="10">
        <f t="shared" si="13"/>
        <v>20570</v>
      </c>
      <c r="L57" s="10">
        <f t="shared" si="13"/>
        <v>18870</v>
      </c>
      <c r="M57" s="10">
        <f t="shared" si="13"/>
        <v>18105</v>
      </c>
      <c r="N57" s="10">
        <f t="shared" si="13"/>
        <v>9010</v>
      </c>
      <c r="O57" s="10">
        <f t="shared" si="13"/>
        <v>15980</v>
      </c>
      <c r="P57" s="10">
        <f t="shared" si="13"/>
        <v>14875</v>
      </c>
      <c r="Q57" s="10">
        <f t="shared" si="13"/>
        <v>19805</v>
      </c>
      <c r="R57" s="10">
        <f t="shared" si="13"/>
        <v>17000</v>
      </c>
      <c r="S57" s="10">
        <f t="shared" si="13"/>
        <v>20740</v>
      </c>
      <c r="T57" s="10">
        <f t="shared" si="13"/>
        <v>20145</v>
      </c>
      <c r="U57" s="10">
        <f t="shared" si="13"/>
        <v>19805</v>
      </c>
      <c r="V57" s="10">
        <f t="shared" si="13"/>
        <v>16320</v>
      </c>
      <c r="W57" s="10">
        <f t="shared" si="13"/>
        <v>8670</v>
      </c>
      <c r="X57" s="10">
        <f t="shared" si="13"/>
        <v>20655</v>
      </c>
      <c r="Y57" s="10">
        <f t="shared" si="13"/>
        <v>20230</v>
      </c>
      <c r="Z57" s="10">
        <f t="shared" si="13"/>
        <v>20740</v>
      </c>
      <c r="AA57" s="10">
        <f t="shared" si="13"/>
        <v>20400</v>
      </c>
      <c r="AB57" s="10">
        <f t="shared" si="13"/>
        <v>19805</v>
      </c>
      <c r="AC57" s="10">
        <f t="shared" si="13"/>
        <v>16660</v>
      </c>
      <c r="AD57" s="10">
        <f t="shared" si="13"/>
        <v>15470</v>
      </c>
      <c r="AE57" s="10">
        <f t="shared" si="13"/>
        <v>5185</v>
      </c>
      <c r="AF57" s="10">
        <f t="shared" si="13"/>
        <v>21165</v>
      </c>
      <c r="AG57" s="10">
        <f t="shared" si="12"/>
        <v>21335</v>
      </c>
      <c r="AH57" s="10">
        <f t="shared" si="12"/>
        <v>17850</v>
      </c>
      <c r="AI57" s="10">
        <f t="shared" si="12"/>
        <v>0</v>
      </c>
      <c r="AJ57" s="10">
        <f t="shared" si="12"/>
        <v>0</v>
      </c>
      <c r="AK57" s="10">
        <f t="shared" si="12"/>
        <v>0</v>
      </c>
      <c r="AL57" s="10">
        <f t="shared" si="12"/>
        <v>0</v>
      </c>
      <c r="AM57" s="10">
        <f t="shared" si="10"/>
        <v>21335</v>
      </c>
      <c r="AN57" s="10">
        <f t="shared" si="11"/>
        <v>0</v>
      </c>
    </row>
    <row r="58" spans="1:40">
      <c r="A58" s="13" t="s">
        <v>19</v>
      </c>
      <c r="B58" s="10">
        <f t="shared" si="13"/>
        <v>0</v>
      </c>
      <c r="C58" s="10">
        <f t="shared" si="13"/>
        <v>0</v>
      </c>
      <c r="D58" s="10">
        <f t="shared" si="13"/>
        <v>0</v>
      </c>
      <c r="E58" s="10">
        <f t="shared" si="13"/>
        <v>10965</v>
      </c>
      <c r="F58" s="10">
        <f t="shared" si="13"/>
        <v>14705</v>
      </c>
      <c r="G58" s="10">
        <f t="shared" si="13"/>
        <v>19890</v>
      </c>
      <c r="H58" s="10">
        <f t="shared" si="13"/>
        <v>10455</v>
      </c>
      <c r="I58" s="10">
        <f t="shared" si="13"/>
        <v>15385</v>
      </c>
      <c r="J58" s="10">
        <f t="shared" si="13"/>
        <v>19550</v>
      </c>
      <c r="K58" s="10">
        <f t="shared" si="13"/>
        <v>15215</v>
      </c>
      <c r="L58" s="10">
        <f t="shared" si="13"/>
        <v>18445</v>
      </c>
      <c r="M58" s="10">
        <f t="shared" si="13"/>
        <v>17340</v>
      </c>
      <c r="N58" s="10">
        <f t="shared" si="13"/>
        <v>13345</v>
      </c>
      <c r="O58" s="10">
        <f t="shared" si="13"/>
        <v>16490</v>
      </c>
      <c r="P58" s="10">
        <f t="shared" si="13"/>
        <v>14535</v>
      </c>
      <c r="Q58" s="10">
        <f t="shared" si="13"/>
        <v>18615</v>
      </c>
      <c r="R58" s="10">
        <f t="shared" si="13"/>
        <v>18105</v>
      </c>
      <c r="S58" s="10">
        <f t="shared" si="13"/>
        <v>19635</v>
      </c>
      <c r="T58" s="10">
        <f t="shared" si="13"/>
        <v>19295</v>
      </c>
      <c r="U58" s="10">
        <f t="shared" si="13"/>
        <v>19720</v>
      </c>
      <c r="V58" s="10">
        <f t="shared" si="13"/>
        <v>16150</v>
      </c>
      <c r="W58" s="10">
        <f t="shared" si="13"/>
        <v>16660</v>
      </c>
      <c r="X58" s="10">
        <f t="shared" si="13"/>
        <v>19720</v>
      </c>
      <c r="Y58" s="10">
        <f t="shared" si="13"/>
        <v>19720</v>
      </c>
      <c r="Z58" s="10">
        <f t="shared" si="13"/>
        <v>19210</v>
      </c>
      <c r="AA58" s="10">
        <f t="shared" si="13"/>
        <v>19550</v>
      </c>
      <c r="AB58" s="10">
        <f t="shared" si="13"/>
        <v>20145</v>
      </c>
      <c r="AC58" s="10">
        <f t="shared" si="13"/>
        <v>16490</v>
      </c>
      <c r="AD58" s="10">
        <f t="shared" si="13"/>
        <v>15640</v>
      </c>
      <c r="AE58" s="10">
        <f t="shared" si="13"/>
        <v>13090</v>
      </c>
      <c r="AF58" s="10">
        <f t="shared" si="13"/>
        <v>20230</v>
      </c>
      <c r="AG58" s="10">
        <f t="shared" si="12"/>
        <v>20485</v>
      </c>
      <c r="AH58" s="10">
        <f t="shared" si="12"/>
        <v>17935</v>
      </c>
      <c r="AI58" s="10">
        <f t="shared" si="12"/>
        <v>0</v>
      </c>
      <c r="AJ58" s="10">
        <f t="shared" si="12"/>
        <v>0</v>
      </c>
      <c r="AK58" s="10">
        <f t="shared" si="12"/>
        <v>0</v>
      </c>
      <c r="AL58" s="10">
        <f t="shared" si="12"/>
        <v>0</v>
      </c>
      <c r="AM58" s="10">
        <f t="shared" si="10"/>
        <v>20485</v>
      </c>
      <c r="AN58" s="10">
        <f t="shared" si="11"/>
        <v>0</v>
      </c>
    </row>
    <row r="59" spans="1:40">
      <c r="A59" s="13">
        <v>0.58333333333333337</v>
      </c>
      <c r="B59" s="10">
        <f t="shared" si="13"/>
        <v>0</v>
      </c>
      <c r="C59" s="10">
        <f t="shared" si="13"/>
        <v>0</v>
      </c>
      <c r="D59" s="10">
        <f t="shared" si="13"/>
        <v>0</v>
      </c>
      <c r="E59" s="10">
        <f t="shared" si="13"/>
        <v>12580</v>
      </c>
      <c r="F59" s="10">
        <f t="shared" si="13"/>
        <v>14450</v>
      </c>
      <c r="G59" s="10">
        <f t="shared" si="13"/>
        <v>19635</v>
      </c>
      <c r="H59" s="10">
        <f t="shared" si="13"/>
        <v>15725</v>
      </c>
      <c r="I59" s="10">
        <f t="shared" si="13"/>
        <v>15215</v>
      </c>
      <c r="J59" s="10">
        <f t="shared" si="13"/>
        <v>19890</v>
      </c>
      <c r="K59" s="10">
        <f t="shared" si="13"/>
        <v>14960</v>
      </c>
      <c r="L59" s="10">
        <f t="shared" si="13"/>
        <v>18020</v>
      </c>
      <c r="M59" s="10">
        <f t="shared" si="13"/>
        <v>16915</v>
      </c>
      <c r="N59" s="10">
        <f t="shared" si="13"/>
        <v>18275</v>
      </c>
      <c r="O59" s="10">
        <f t="shared" si="13"/>
        <v>16235</v>
      </c>
      <c r="P59" s="10">
        <f t="shared" si="13"/>
        <v>10965</v>
      </c>
      <c r="Q59" s="10">
        <f t="shared" si="13"/>
        <v>18190</v>
      </c>
      <c r="R59" s="10">
        <f t="shared" si="13"/>
        <v>18020</v>
      </c>
      <c r="S59" s="10">
        <f t="shared" si="13"/>
        <v>20315</v>
      </c>
      <c r="T59" s="10">
        <f t="shared" si="13"/>
        <v>19210</v>
      </c>
      <c r="U59" s="10">
        <f t="shared" si="13"/>
        <v>19805</v>
      </c>
      <c r="V59" s="10">
        <f t="shared" si="13"/>
        <v>16065</v>
      </c>
      <c r="W59" s="10">
        <f t="shared" si="13"/>
        <v>15470</v>
      </c>
      <c r="X59" s="10">
        <f t="shared" si="13"/>
        <v>19890</v>
      </c>
      <c r="Y59" s="10">
        <f t="shared" si="13"/>
        <v>19720</v>
      </c>
      <c r="Z59" s="10">
        <f t="shared" si="13"/>
        <v>19465</v>
      </c>
      <c r="AA59" s="10">
        <f t="shared" si="13"/>
        <v>19550</v>
      </c>
      <c r="AB59" s="10">
        <f t="shared" si="13"/>
        <v>18615</v>
      </c>
      <c r="AC59" s="10">
        <f t="shared" si="13"/>
        <v>16405</v>
      </c>
      <c r="AD59" s="10">
        <f t="shared" si="13"/>
        <v>15640</v>
      </c>
      <c r="AE59" s="10">
        <f t="shared" si="13"/>
        <v>16575</v>
      </c>
      <c r="AF59" s="10">
        <f t="shared" si="13"/>
        <v>20315</v>
      </c>
      <c r="AG59" s="10">
        <f t="shared" si="12"/>
        <v>20485</v>
      </c>
      <c r="AH59" s="10">
        <f t="shared" si="12"/>
        <v>17340</v>
      </c>
      <c r="AI59" s="10">
        <f t="shared" si="12"/>
        <v>0</v>
      </c>
      <c r="AJ59" s="10">
        <f t="shared" si="12"/>
        <v>0</v>
      </c>
      <c r="AK59" s="10">
        <f t="shared" si="12"/>
        <v>0</v>
      </c>
      <c r="AL59" s="10">
        <f t="shared" si="12"/>
        <v>0</v>
      </c>
      <c r="AM59" s="10">
        <f t="shared" si="10"/>
        <v>20485</v>
      </c>
      <c r="AN59" s="10">
        <f t="shared" si="11"/>
        <v>0</v>
      </c>
    </row>
    <row r="60" spans="1:40">
      <c r="A60" s="13" t="s">
        <v>20</v>
      </c>
      <c r="B60" s="10">
        <f t="shared" si="13"/>
        <v>0</v>
      </c>
      <c r="C60" s="10">
        <f t="shared" si="13"/>
        <v>0</v>
      </c>
      <c r="D60" s="10">
        <f t="shared" si="13"/>
        <v>0</v>
      </c>
      <c r="E60" s="10">
        <f t="shared" si="13"/>
        <v>18105</v>
      </c>
      <c r="F60" s="10">
        <f t="shared" si="13"/>
        <v>19975</v>
      </c>
      <c r="G60" s="10">
        <f t="shared" si="13"/>
        <v>20060</v>
      </c>
      <c r="H60" s="10">
        <f t="shared" si="13"/>
        <v>15130</v>
      </c>
      <c r="I60" s="10">
        <f t="shared" si="13"/>
        <v>14705</v>
      </c>
      <c r="J60" s="10">
        <f t="shared" si="13"/>
        <v>20315</v>
      </c>
      <c r="K60" s="10">
        <f t="shared" si="13"/>
        <v>17765</v>
      </c>
      <c r="L60" s="10">
        <f t="shared" si="13"/>
        <v>18530</v>
      </c>
      <c r="M60" s="10">
        <f t="shared" si="13"/>
        <v>18700</v>
      </c>
      <c r="N60" s="10">
        <f t="shared" si="13"/>
        <v>18955</v>
      </c>
      <c r="O60" s="10">
        <f t="shared" si="13"/>
        <v>15895</v>
      </c>
      <c r="P60" s="10">
        <f t="shared" si="13"/>
        <v>11560</v>
      </c>
      <c r="Q60" s="10">
        <f t="shared" si="13"/>
        <v>17935</v>
      </c>
      <c r="R60" s="10">
        <f t="shared" si="13"/>
        <v>18530</v>
      </c>
      <c r="S60" s="10">
        <f t="shared" si="13"/>
        <v>19635</v>
      </c>
      <c r="T60" s="10">
        <f t="shared" si="13"/>
        <v>19550</v>
      </c>
      <c r="U60" s="10">
        <f t="shared" si="13"/>
        <v>19635</v>
      </c>
      <c r="V60" s="10">
        <f t="shared" si="13"/>
        <v>15895</v>
      </c>
      <c r="W60" s="10">
        <f t="shared" si="13"/>
        <v>14960</v>
      </c>
      <c r="X60" s="10">
        <f t="shared" si="13"/>
        <v>20400</v>
      </c>
      <c r="Y60" s="10">
        <f t="shared" si="13"/>
        <v>19720</v>
      </c>
      <c r="Z60" s="10">
        <f t="shared" si="13"/>
        <v>19805</v>
      </c>
      <c r="AA60" s="10">
        <f t="shared" si="13"/>
        <v>19720</v>
      </c>
      <c r="AB60" s="10">
        <f t="shared" si="13"/>
        <v>19805</v>
      </c>
      <c r="AC60" s="10">
        <f t="shared" si="13"/>
        <v>16320</v>
      </c>
      <c r="AD60" s="10">
        <f t="shared" si="13"/>
        <v>15470</v>
      </c>
      <c r="AE60" s="10">
        <f t="shared" si="13"/>
        <v>16235</v>
      </c>
      <c r="AF60" s="10">
        <f t="shared" si="13"/>
        <v>20740</v>
      </c>
      <c r="AG60" s="10">
        <f t="shared" si="12"/>
        <v>21080</v>
      </c>
      <c r="AH60" s="10">
        <f t="shared" si="12"/>
        <v>18870</v>
      </c>
      <c r="AI60" s="10">
        <f t="shared" si="12"/>
        <v>0</v>
      </c>
      <c r="AJ60" s="10">
        <f t="shared" si="12"/>
        <v>0</v>
      </c>
      <c r="AK60" s="10">
        <f t="shared" si="12"/>
        <v>0</v>
      </c>
      <c r="AL60" s="10">
        <f t="shared" si="12"/>
        <v>0</v>
      </c>
      <c r="AM60" s="10">
        <f t="shared" si="10"/>
        <v>21080</v>
      </c>
      <c r="AN60" s="10">
        <f t="shared" si="11"/>
        <v>0</v>
      </c>
    </row>
    <row r="61" spans="1:40">
      <c r="A61" s="12" t="s">
        <v>21</v>
      </c>
      <c r="B61" s="10">
        <f t="shared" si="13"/>
        <v>0</v>
      </c>
      <c r="C61" s="10">
        <f t="shared" si="13"/>
        <v>0</v>
      </c>
      <c r="D61" s="10">
        <f t="shared" si="13"/>
        <v>0</v>
      </c>
      <c r="E61" s="10">
        <f t="shared" si="13"/>
        <v>19720</v>
      </c>
      <c r="F61" s="10">
        <f t="shared" si="13"/>
        <v>19720</v>
      </c>
      <c r="G61" s="10">
        <f t="shared" si="13"/>
        <v>19295</v>
      </c>
      <c r="H61" s="10">
        <f t="shared" si="13"/>
        <v>15130</v>
      </c>
      <c r="I61" s="10">
        <f t="shared" ref="B61:AL69" si="14">I22-$G$38*I22+$G$40*($G$38*I22)</f>
        <v>14450</v>
      </c>
      <c r="J61" s="10">
        <f t="shared" si="14"/>
        <v>19720</v>
      </c>
      <c r="K61" s="10">
        <f t="shared" si="14"/>
        <v>17935</v>
      </c>
      <c r="L61" s="10">
        <f t="shared" si="14"/>
        <v>18190</v>
      </c>
      <c r="M61" s="10">
        <f t="shared" si="14"/>
        <v>18615</v>
      </c>
      <c r="N61" s="10">
        <f t="shared" si="14"/>
        <v>18615</v>
      </c>
      <c r="O61" s="10">
        <f t="shared" si="14"/>
        <v>15725</v>
      </c>
      <c r="P61" s="10">
        <f t="shared" si="14"/>
        <v>12495</v>
      </c>
      <c r="Q61" s="10">
        <f t="shared" si="14"/>
        <v>17680</v>
      </c>
      <c r="R61" s="10">
        <f t="shared" si="14"/>
        <v>18190</v>
      </c>
      <c r="S61" s="10">
        <f t="shared" si="14"/>
        <v>18955</v>
      </c>
      <c r="T61" s="10">
        <f t="shared" si="14"/>
        <v>18870</v>
      </c>
      <c r="U61" s="10">
        <f t="shared" si="14"/>
        <v>19210</v>
      </c>
      <c r="V61" s="10">
        <f t="shared" si="14"/>
        <v>15385</v>
      </c>
      <c r="W61" s="10">
        <f t="shared" si="14"/>
        <v>14705</v>
      </c>
      <c r="X61" s="10">
        <f t="shared" si="14"/>
        <v>19465</v>
      </c>
      <c r="Y61" s="10">
        <f t="shared" si="14"/>
        <v>19295</v>
      </c>
      <c r="Z61" s="10">
        <f t="shared" si="14"/>
        <v>19465</v>
      </c>
      <c r="AA61" s="10">
        <f t="shared" si="14"/>
        <v>19040</v>
      </c>
      <c r="AB61" s="10">
        <f t="shared" si="14"/>
        <v>19975</v>
      </c>
      <c r="AC61" s="10">
        <f t="shared" si="14"/>
        <v>15470</v>
      </c>
      <c r="AD61" s="10">
        <f t="shared" si="14"/>
        <v>15300</v>
      </c>
      <c r="AE61" s="10">
        <f t="shared" si="14"/>
        <v>19550</v>
      </c>
      <c r="AF61" s="10">
        <f t="shared" si="14"/>
        <v>20357.5</v>
      </c>
      <c r="AG61" s="10">
        <f t="shared" si="12"/>
        <v>20315</v>
      </c>
      <c r="AH61" s="10">
        <f t="shared" si="12"/>
        <v>18700</v>
      </c>
      <c r="AI61" s="10">
        <f t="shared" si="12"/>
        <v>0</v>
      </c>
      <c r="AJ61" s="10">
        <f t="shared" si="12"/>
        <v>0</v>
      </c>
      <c r="AK61" s="10">
        <f t="shared" si="12"/>
        <v>0</v>
      </c>
      <c r="AL61" s="10">
        <f t="shared" si="12"/>
        <v>0</v>
      </c>
      <c r="AM61" s="10">
        <f t="shared" si="10"/>
        <v>20357.5</v>
      </c>
      <c r="AN61" s="10">
        <f t="shared" si="11"/>
        <v>0</v>
      </c>
    </row>
    <row r="62" spans="1:40">
      <c r="A62" s="12" t="s">
        <v>22</v>
      </c>
      <c r="B62" s="10">
        <f t="shared" si="14"/>
        <v>0</v>
      </c>
      <c r="C62" s="10">
        <f t="shared" si="14"/>
        <v>0</v>
      </c>
      <c r="D62" s="10">
        <f t="shared" si="14"/>
        <v>0</v>
      </c>
      <c r="E62" s="10">
        <f t="shared" si="14"/>
        <v>19380</v>
      </c>
      <c r="F62" s="10">
        <f t="shared" si="14"/>
        <v>18105</v>
      </c>
      <c r="G62" s="10">
        <f t="shared" si="14"/>
        <v>18360</v>
      </c>
      <c r="H62" s="10">
        <f t="shared" si="14"/>
        <v>14875</v>
      </c>
      <c r="I62" s="10">
        <f t="shared" si="14"/>
        <v>14280</v>
      </c>
      <c r="J62" s="10">
        <f t="shared" si="14"/>
        <v>19550</v>
      </c>
      <c r="K62" s="10">
        <f t="shared" si="14"/>
        <v>17510</v>
      </c>
      <c r="L62" s="10">
        <f t="shared" si="14"/>
        <v>17510</v>
      </c>
      <c r="M62" s="10">
        <f t="shared" si="14"/>
        <v>15300</v>
      </c>
      <c r="N62" s="10">
        <f t="shared" si="14"/>
        <v>17850</v>
      </c>
      <c r="O62" s="10">
        <f t="shared" si="14"/>
        <v>15555</v>
      </c>
      <c r="P62" s="10">
        <f t="shared" si="14"/>
        <v>13770</v>
      </c>
      <c r="Q62" s="10">
        <f t="shared" si="14"/>
        <v>17255</v>
      </c>
      <c r="R62" s="10">
        <f t="shared" si="14"/>
        <v>17850</v>
      </c>
      <c r="S62" s="10">
        <f t="shared" si="14"/>
        <v>18700</v>
      </c>
      <c r="T62" s="10">
        <f t="shared" si="14"/>
        <v>18020</v>
      </c>
      <c r="U62" s="10">
        <f t="shared" si="14"/>
        <v>16575</v>
      </c>
      <c r="V62" s="10">
        <f t="shared" si="14"/>
        <v>15215</v>
      </c>
      <c r="W62" s="10">
        <f t="shared" si="14"/>
        <v>14535</v>
      </c>
      <c r="X62" s="10">
        <f t="shared" si="14"/>
        <v>18445</v>
      </c>
      <c r="Y62" s="10">
        <f t="shared" si="14"/>
        <v>18062.5</v>
      </c>
      <c r="Z62" s="10">
        <f t="shared" si="14"/>
        <v>18445</v>
      </c>
      <c r="AA62" s="10">
        <f t="shared" si="14"/>
        <v>18955</v>
      </c>
      <c r="AB62" s="10">
        <f t="shared" si="14"/>
        <v>18785</v>
      </c>
      <c r="AC62" s="10">
        <f t="shared" si="14"/>
        <v>14875</v>
      </c>
      <c r="AD62" s="10">
        <f t="shared" si="14"/>
        <v>14960</v>
      </c>
      <c r="AE62" s="10">
        <f t="shared" si="14"/>
        <v>18870</v>
      </c>
      <c r="AF62" s="10">
        <f t="shared" si="14"/>
        <v>18785</v>
      </c>
      <c r="AG62" s="10">
        <f t="shared" si="12"/>
        <v>19295</v>
      </c>
      <c r="AH62" s="10">
        <f t="shared" si="12"/>
        <v>17680</v>
      </c>
      <c r="AI62" s="10">
        <f t="shared" si="12"/>
        <v>0</v>
      </c>
      <c r="AJ62" s="10">
        <f t="shared" si="12"/>
        <v>0</v>
      </c>
      <c r="AK62" s="10">
        <f t="shared" si="12"/>
        <v>0</v>
      </c>
      <c r="AL62" s="10">
        <f t="shared" si="12"/>
        <v>0</v>
      </c>
      <c r="AM62" s="10">
        <f t="shared" si="10"/>
        <v>19550</v>
      </c>
      <c r="AN62" s="10">
        <f t="shared" si="11"/>
        <v>0</v>
      </c>
    </row>
    <row r="63" spans="1:40">
      <c r="A63" s="12" t="s">
        <v>23</v>
      </c>
      <c r="B63" s="10">
        <f t="shared" si="14"/>
        <v>0</v>
      </c>
      <c r="C63" s="10">
        <f t="shared" si="14"/>
        <v>0</v>
      </c>
      <c r="D63" s="10">
        <f t="shared" si="14"/>
        <v>0</v>
      </c>
      <c r="E63" s="10">
        <f t="shared" si="14"/>
        <v>18530</v>
      </c>
      <c r="F63" s="10">
        <f t="shared" si="14"/>
        <v>17425</v>
      </c>
      <c r="G63" s="10">
        <f t="shared" si="14"/>
        <v>17935</v>
      </c>
      <c r="H63" s="10">
        <f t="shared" si="14"/>
        <v>14875</v>
      </c>
      <c r="I63" s="10">
        <f t="shared" si="14"/>
        <v>14280</v>
      </c>
      <c r="J63" s="10">
        <f t="shared" si="14"/>
        <v>17595</v>
      </c>
      <c r="K63" s="10">
        <f t="shared" si="14"/>
        <v>16830</v>
      </c>
      <c r="L63" s="10">
        <f t="shared" si="14"/>
        <v>16065</v>
      </c>
      <c r="M63" s="10">
        <f t="shared" si="14"/>
        <v>16065</v>
      </c>
      <c r="N63" s="10">
        <f t="shared" si="14"/>
        <v>17085</v>
      </c>
      <c r="O63" s="10">
        <f t="shared" si="14"/>
        <v>14790</v>
      </c>
      <c r="P63" s="10">
        <f t="shared" si="14"/>
        <v>14025</v>
      </c>
      <c r="Q63" s="10">
        <f t="shared" si="14"/>
        <v>16235</v>
      </c>
      <c r="R63" s="10">
        <f t="shared" si="14"/>
        <v>17935</v>
      </c>
      <c r="S63" s="10">
        <f t="shared" si="14"/>
        <v>16405</v>
      </c>
      <c r="T63" s="10">
        <f t="shared" si="14"/>
        <v>17085</v>
      </c>
      <c r="U63" s="10">
        <f t="shared" si="14"/>
        <v>16830</v>
      </c>
      <c r="V63" s="10">
        <f t="shared" si="14"/>
        <v>15045</v>
      </c>
      <c r="W63" s="10">
        <f t="shared" si="14"/>
        <v>14705</v>
      </c>
      <c r="X63" s="10">
        <f t="shared" si="14"/>
        <v>17595</v>
      </c>
      <c r="Y63" s="10">
        <f t="shared" si="14"/>
        <v>17595</v>
      </c>
      <c r="Z63" s="10">
        <f t="shared" si="14"/>
        <v>17000</v>
      </c>
      <c r="AA63" s="10">
        <f t="shared" si="14"/>
        <v>18615</v>
      </c>
      <c r="AB63" s="10">
        <f t="shared" si="14"/>
        <v>17510</v>
      </c>
      <c r="AC63" s="10">
        <f t="shared" si="14"/>
        <v>15810</v>
      </c>
      <c r="AD63" s="10">
        <f t="shared" si="14"/>
        <v>14960</v>
      </c>
      <c r="AE63" s="10">
        <f t="shared" si="14"/>
        <v>18360</v>
      </c>
      <c r="AF63" s="10">
        <f t="shared" si="14"/>
        <v>17935</v>
      </c>
      <c r="AG63" s="10">
        <f t="shared" si="12"/>
        <v>18105</v>
      </c>
      <c r="AH63" s="10">
        <f t="shared" si="12"/>
        <v>18020</v>
      </c>
      <c r="AI63" s="10">
        <f t="shared" si="12"/>
        <v>0</v>
      </c>
      <c r="AJ63" s="10">
        <f t="shared" si="12"/>
        <v>0</v>
      </c>
      <c r="AK63" s="10">
        <f t="shared" si="12"/>
        <v>0</v>
      </c>
      <c r="AL63" s="10">
        <f t="shared" si="12"/>
        <v>0</v>
      </c>
      <c r="AM63" s="10">
        <f t="shared" si="10"/>
        <v>18615</v>
      </c>
      <c r="AN63" s="10">
        <f t="shared" si="11"/>
        <v>0</v>
      </c>
    </row>
    <row r="64" spans="1:40">
      <c r="A64" s="9" t="s">
        <v>24</v>
      </c>
      <c r="B64" s="10">
        <f t="shared" si="14"/>
        <v>0</v>
      </c>
      <c r="C64" s="10">
        <f t="shared" si="14"/>
        <v>0</v>
      </c>
      <c r="D64" s="10">
        <f t="shared" si="14"/>
        <v>0</v>
      </c>
      <c r="E64" s="10">
        <f t="shared" si="14"/>
        <v>18700</v>
      </c>
      <c r="F64" s="10">
        <f t="shared" si="14"/>
        <v>18190</v>
      </c>
      <c r="G64" s="10">
        <f t="shared" si="14"/>
        <v>19890</v>
      </c>
      <c r="H64" s="10">
        <f t="shared" si="14"/>
        <v>16660</v>
      </c>
      <c r="I64" s="10">
        <f t="shared" si="14"/>
        <v>16405</v>
      </c>
      <c r="J64" s="10">
        <f t="shared" si="14"/>
        <v>18360</v>
      </c>
      <c r="K64" s="10">
        <f t="shared" si="14"/>
        <v>17680</v>
      </c>
      <c r="L64" s="10">
        <f t="shared" si="14"/>
        <v>17255</v>
      </c>
      <c r="M64" s="10">
        <f t="shared" si="14"/>
        <v>17510</v>
      </c>
      <c r="N64" s="10">
        <f t="shared" si="14"/>
        <v>17425</v>
      </c>
      <c r="O64" s="10">
        <f t="shared" si="14"/>
        <v>18530</v>
      </c>
      <c r="P64" s="10">
        <f t="shared" si="14"/>
        <v>14705</v>
      </c>
      <c r="Q64" s="10">
        <f t="shared" si="14"/>
        <v>17595</v>
      </c>
      <c r="R64" s="10">
        <f t="shared" si="14"/>
        <v>18530</v>
      </c>
      <c r="S64" s="10">
        <f t="shared" si="14"/>
        <v>18275</v>
      </c>
      <c r="T64" s="10">
        <f t="shared" si="14"/>
        <v>19125</v>
      </c>
      <c r="U64" s="10">
        <f t="shared" si="14"/>
        <v>19380</v>
      </c>
      <c r="V64" s="10">
        <f t="shared" si="14"/>
        <v>17510</v>
      </c>
      <c r="W64" s="10">
        <f t="shared" si="14"/>
        <v>17255</v>
      </c>
      <c r="X64" s="10">
        <f t="shared" si="14"/>
        <v>19210</v>
      </c>
      <c r="Y64" s="10">
        <f t="shared" si="14"/>
        <v>18870</v>
      </c>
      <c r="Z64" s="10">
        <f t="shared" si="14"/>
        <v>18360</v>
      </c>
      <c r="AA64" s="10">
        <f t="shared" si="14"/>
        <v>19380</v>
      </c>
      <c r="AB64" s="10">
        <f t="shared" si="14"/>
        <v>19210</v>
      </c>
      <c r="AC64" s="10">
        <f t="shared" si="14"/>
        <v>17765</v>
      </c>
      <c r="AD64" s="10">
        <f t="shared" si="14"/>
        <v>17765</v>
      </c>
      <c r="AE64" s="10">
        <f t="shared" si="14"/>
        <v>20145</v>
      </c>
      <c r="AF64" s="10">
        <f t="shared" si="14"/>
        <v>20485</v>
      </c>
      <c r="AG64" s="10">
        <f t="shared" si="12"/>
        <v>20400</v>
      </c>
      <c r="AH64" s="10">
        <f t="shared" si="12"/>
        <v>18105</v>
      </c>
      <c r="AI64" s="10">
        <f t="shared" si="12"/>
        <v>0</v>
      </c>
      <c r="AJ64" s="10">
        <f t="shared" si="12"/>
        <v>0</v>
      </c>
      <c r="AK64" s="10">
        <f t="shared" si="12"/>
        <v>0</v>
      </c>
      <c r="AL64" s="10">
        <f t="shared" si="12"/>
        <v>0</v>
      </c>
      <c r="AM64" s="10">
        <f t="shared" si="10"/>
        <v>20485</v>
      </c>
      <c r="AN64" s="10">
        <f t="shared" si="11"/>
        <v>0</v>
      </c>
    </row>
    <row r="65" spans="1:40">
      <c r="A65" s="15">
        <v>0.83333333333333337</v>
      </c>
      <c r="B65" s="10">
        <f t="shared" si="14"/>
        <v>0</v>
      </c>
      <c r="C65" s="10">
        <f t="shared" si="14"/>
        <v>0</v>
      </c>
      <c r="D65" s="10">
        <f t="shared" si="14"/>
        <v>0</v>
      </c>
      <c r="E65" s="10">
        <f t="shared" si="14"/>
        <v>19550</v>
      </c>
      <c r="F65" s="10">
        <f t="shared" si="14"/>
        <v>19635</v>
      </c>
      <c r="G65" s="10">
        <f t="shared" si="14"/>
        <v>19635</v>
      </c>
      <c r="H65" s="10">
        <f t="shared" si="14"/>
        <v>18530</v>
      </c>
      <c r="I65" s="10">
        <f t="shared" si="14"/>
        <v>17595</v>
      </c>
      <c r="J65" s="10">
        <f t="shared" si="14"/>
        <v>19295</v>
      </c>
      <c r="K65" s="10">
        <f t="shared" si="14"/>
        <v>18785</v>
      </c>
      <c r="L65" s="10">
        <f t="shared" si="14"/>
        <v>18190</v>
      </c>
      <c r="M65" s="10">
        <f t="shared" si="14"/>
        <v>18190</v>
      </c>
      <c r="N65" s="10">
        <f t="shared" si="14"/>
        <v>18530</v>
      </c>
      <c r="O65" s="10">
        <f t="shared" si="14"/>
        <v>19550</v>
      </c>
      <c r="P65" s="10">
        <f t="shared" si="14"/>
        <v>13600</v>
      </c>
      <c r="Q65" s="10">
        <f t="shared" si="14"/>
        <v>18105</v>
      </c>
      <c r="R65" s="10">
        <f t="shared" si="14"/>
        <v>19295</v>
      </c>
      <c r="S65" s="10">
        <f t="shared" si="14"/>
        <v>19040</v>
      </c>
      <c r="T65" s="10">
        <f t="shared" si="14"/>
        <v>19635</v>
      </c>
      <c r="U65" s="10">
        <f t="shared" si="14"/>
        <v>19210</v>
      </c>
      <c r="V65" s="10">
        <f t="shared" si="14"/>
        <v>18360</v>
      </c>
      <c r="W65" s="10">
        <f t="shared" si="14"/>
        <v>18275</v>
      </c>
      <c r="X65" s="10">
        <f t="shared" si="14"/>
        <v>19380</v>
      </c>
      <c r="Y65" s="10">
        <f t="shared" si="14"/>
        <v>19380</v>
      </c>
      <c r="Z65" s="10">
        <f t="shared" si="14"/>
        <v>19210</v>
      </c>
      <c r="AA65" s="10">
        <f t="shared" si="14"/>
        <v>19720</v>
      </c>
      <c r="AB65" s="10">
        <f t="shared" si="14"/>
        <v>19550</v>
      </c>
      <c r="AC65" s="10">
        <f t="shared" si="14"/>
        <v>18870</v>
      </c>
      <c r="AD65" s="10">
        <f t="shared" si="14"/>
        <v>18530</v>
      </c>
      <c r="AE65" s="10">
        <f t="shared" si="14"/>
        <v>20230</v>
      </c>
      <c r="AF65" s="10">
        <f t="shared" si="14"/>
        <v>20145</v>
      </c>
      <c r="AG65" s="10">
        <f t="shared" si="12"/>
        <v>20315</v>
      </c>
      <c r="AH65" s="10">
        <f t="shared" si="12"/>
        <v>18955</v>
      </c>
      <c r="AI65" s="10">
        <f t="shared" si="12"/>
        <v>0</v>
      </c>
      <c r="AJ65" s="10">
        <f t="shared" si="12"/>
        <v>0</v>
      </c>
      <c r="AK65" s="10">
        <f t="shared" si="12"/>
        <v>0</v>
      </c>
      <c r="AL65" s="10">
        <f t="shared" si="12"/>
        <v>0</v>
      </c>
      <c r="AM65" s="10">
        <f t="shared" si="10"/>
        <v>20315</v>
      </c>
      <c r="AN65" s="10">
        <f t="shared" si="11"/>
        <v>0</v>
      </c>
    </row>
    <row r="66" spans="1:40">
      <c r="A66" s="15">
        <v>0.875</v>
      </c>
      <c r="B66" s="10">
        <f t="shared" si="14"/>
        <v>0</v>
      </c>
      <c r="C66" s="10">
        <f t="shared" si="14"/>
        <v>0</v>
      </c>
      <c r="D66" s="10">
        <f t="shared" si="14"/>
        <v>0</v>
      </c>
      <c r="E66" s="10">
        <f t="shared" si="14"/>
        <v>19125</v>
      </c>
      <c r="F66" s="10">
        <f t="shared" si="14"/>
        <v>19040</v>
      </c>
      <c r="G66" s="10">
        <f t="shared" si="14"/>
        <v>19125</v>
      </c>
      <c r="H66" s="10">
        <f t="shared" si="14"/>
        <v>18105</v>
      </c>
      <c r="I66" s="10">
        <f t="shared" si="14"/>
        <v>17595</v>
      </c>
      <c r="J66" s="10">
        <f t="shared" si="14"/>
        <v>18445</v>
      </c>
      <c r="K66" s="10">
        <f t="shared" si="14"/>
        <v>18020</v>
      </c>
      <c r="L66" s="10">
        <f t="shared" si="14"/>
        <v>17255</v>
      </c>
      <c r="M66" s="10">
        <f t="shared" si="14"/>
        <v>17510</v>
      </c>
      <c r="N66" s="10">
        <f t="shared" si="14"/>
        <v>17340</v>
      </c>
      <c r="O66" s="10">
        <f t="shared" si="14"/>
        <v>19380</v>
      </c>
      <c r="P66" s="10">
        <f t="shared" si="14"/>
        <v>15385</v>
      </c>
      <c r="Q66" s="10">
        <f t="shared" si="14"/>
        <v>17255</v>
      </c>
      <c r="R66" s="10">
        <f t="shared" si="14"/>
        <v>18445</v>
      </c>
      <c r="S66" s="10">
        <f t="shared" si="14"/>
        <v>18105</v>
      </c>
      <c r="T66" s="10">
        <f t="shared" si="14"/>
        <v>18955</v>
      </c>
      <c r="U66" s="10">
        <f t="shared" si="14"/>
        <v>18870</v>
      </c>
      <c r="V66" s="10">
        <f t="shared" si="14"/>
        <v>17935</v>
      </c>
      <c r="W66" s="10">
        <f t="shared" si="14"/>
        <v>18955</v>
      </c>
      <c r="X66" s="10">
        <f t="shared" si="14"/>
        <v>18615</v>
      </c>
      <c r="Y66" s="10">
        <f t="shared" si="14"/>
        <v>18275</v>
      </c>
      <c r="Z66" s="10">
        <f t="shared" si="14"/>
        <v>18445</v>
      </c>
      <c r="AA66" s="10">
        <f t="shared" si="14"/>
        <v>19040</v>
      </c>
      <c r="AB66" s="10">
        <f t="shared" si="14"/>
        <v>19040</v>
      </c>
      <c r="AC66" s="10">
        <f t="shared" si="14"/>
        <v>18360</v>
      </c>
      <c r="AD66" s="10">
        <f t="shared" si="14"/>
        <v>18530</v>
      </c>
      <c r="AE66" s="10">
        <f t="shared" si="14"/>
        <v>19805</v>
      </c>
      <c r="AF66" s="10">
        <f t="shared" si="14"/>
        <v>19635</v>
      </c>
      <c r="AG66" s="10">
        <f t="shared" si="12"/>
        <v>19295</v>
      </c>
      <c r="AH66" s="10">
        <f t="shared" si="12"/>
        <v>19125</v>
      </c>
      <c r="AI66" s="10">
        <f t="shared" si="12"/>
        <v>0</v>
      </c>
      <c r="AJ66" s="10">
        <f t="shared" si="12"/>
        <v>0</v>
      </c>
      <c r="AK66" s="10">
        <f t="shared" si="12"/>
        <v>0</v>
      </c>
      <c r="AL66" s="10">
        <f t="shared" si="12"/>
        <v>0</v>
      </c>
      <c r="AM66" s="10">
        <f t="shared" si="10"/>
        <v>19805</v>
      </c>
      <c r="AN66" s="10">
        <f t="shared" si="11"/>
        <v>0</v>
      </c>
    </row>
    <row r="67" spans="1:40">
      <c r="A67" s="13" t="s">
        <v>25</v>
      </c>
      <c r="B67" s="10">
        <f t="shared" si="14"/>
        <v>0</v>
      </c>
      <c r="C67" s="10">
        <f t="shared" si="14"/>
        <v>0</v>
      </c>
      <c r="D67" s="10">
        <f t="shared" si="14"/>
        <v>0</v>
      </c>
      <c r="E67" s="10">
        <f t="shared" si="14"/>
        <v>18020</v>
      </c>
      <c r="F67" s="10">
        <f t="shared" si="14"/>
        <v>18105</v>
      </c>
      <c r="G67" s="10">
        <f t="shared" si="14"/>
        <v>18105</v>
      </c>
      <c r="H67" s="10">
        <f t="shared" si="14"/>
        <v>16915</v>
      </c>
      <c r="I67" s="10">
        <f t="shared" si="14"/>
        <v>16745</v>
      </c>
      <c r="J67" s="10">
        <f t="shared" si="14"/>
        <v>17850</v>
      </c>
      <c r="K67" s="10">
        <f t="shared" si="14"/>
        <v>17000</v>
      </c>
      <c r="L67" s="10">
        <f t="shared" si="14"/>
        <v>16660</v>
      </c>
      <c r="M67" s="10">
        <f t="shared" si="14"/>
        <v>16745</v>
      </c>
      <c r="N67" s="10">
        <f t="shared" si="14"/>
        <v>17340</v>
      </c>
      <c r="O67" s="10">
        <f t="shared" si="14"/>
        <v>18530</v>
      </c>
      <c r="P67" s="10">
        <f t="shared" si="14"/>
        <v>15640</v>
      </c>
      <c r="Q67" s="10">
        <f t="shared" si="14"/>
        <v>16405</v>
      </c>
      <c r="R67" s="10">
        <f t="shared" si="14"/>
        <v>17425</v>
      </c>
      <c r="S67" s="10">
        <f t="shared" si="14"/>
        <v>17425</v>
      </c>
      <c r="T67" s="10">
        <f t="shared" si="14"/>
        <v>18105</v>
      </c>
      <c r="U67" s="10">
        <f t="shared" si="14"/>
        <v>17850</v>
      </c>
      <c r="V67" s="10">
        <f t="shared" si="14"/>
        <v>16830</v>
      </c>
      <c r="W67" s="10">
        <f t="shared" si="14"/>
        <v>18105</v>
      </c>
      <c r="X67" s="10">
        <f t="shared" si="14"/>
        <v>17680</v>
      </c>
      <c r="Y67" s="10">
        <f t="shared" si="14"/>
        <v>17765</v>
      </c>
      <c r="Z67" s="10">
        <f t="shared" si="14"/>
        <v>18615</v>
      </c>
      <c r="AA67" s="10">
        <f t="shared" si="14"/>
        <v>18275</v>
      </c>
      <c r="AB67" s="10">
        <f t="shared" si="14"/>
        <v>17595</v>
      </c>
      <c r="AC67" s="10">
        <f t="shared" si="14"/>
        <v>17425</v>
      </c>
      <c r="AD67" s="10">
        <f t="shared" si="14"/>
        <v>18445</v>
      </c>
      <c r="AE67" s="10">
        <f t="shared" si="14"/>
        <v>18870</v>
      </c>
      <c r="AF67" s="10">
        <f t="shared" si="14"/>
        <v>19210</v>
      </c>
      <c r="AG67" s="10">
        <f t="shared" si="12"/>
        <v>18020</v>
      </c>
      <c r="AH67" s="10">
        <f t="shared" si="12"/>
        <v>17085</v>
      </c>
      <c r="AI67" s="10">
        <f t="shared" si="12"/>
        <v>0</v>
      </c>
      <c r="AJ67" s="10">
        <f t="shared" si="12"/>
        <v>0</v>
      </c>
      <c r="AK67" s="10">
        <f t="shared" si="12"/>
        <v>0</v>
      </c>
      <c r="AL67" s="10">
        <f t="shared" si="12"/>
        <v>0</v>
      </c>
      <c r="AM67" s="10">
        <f t="shared" si="10"/>
        <v>19210</v>
      </c>
      <c r="AN67" s="10">
        <f t="shared" si="11"/>
        <v>0</v>
      </c>
    </row>
    <row r="68" spans="1:40">
      <c r="A68" s="15">
        <v>0.95833333333333337</v>
      </c>
      <c r="B68" s="10">
        <f t="shared" si="14"/>
        <v>0</v>
      </c>
      <c r="C68" s="10">
        <f t="shared" si="14"/>
        <v>0</v>
      </c>
      <c r="D68" s="10">
        <f t="shared" si="14"/>
        <v>0</v>
      </c>
      <c r="E68" s="10">
        <f t="shared" si="14"/>
        <v>16405</v>
      </c>
      <c r="F68" s="10">
        <f t="shared" si="14"/>
        <v>16575</v>
      </c>
      <c r="G68" s="10">
        <f t="shared" si="14"/>
        <v>16660</v>
      </c>
      <c r="H68" s="10">
        <f t="shared" si="14"/>
        <v>16065</v>
      </c>
      <c r="I68" s="10">
        <f t="shared" si="14"/>
        <v>15640</v>
      </c>
      <c r="J68" s="10">
        <f t="shared" si="14"/>
        <v>17340</v>
      </c>
      <c r="K68" s="10">
        <f t="shared" si="14"/>
        <v>15300</v>
      </c>
      <c r="L68" s="10">
        <f t="shared" si="14"/>
        <v>14875</v>
      </c>
      <c r="M68" s="10">
        <f t="shared" si="14"/>
        <v>15045</v>
      </c>
      <c r="N68" s="10">
        <f t="shared" si="14"/>
        <v>15725</v>
      </c>
      <c r="O68" s="10">
        <f t="shared" si="14"/>
        <v>15895</v>
      </c>
      <c r="P68" s="10">
        <f t="shared" si="14"/>
        <v>13940</v>
      </c>
      <c r="Q68" s="10">
        <f t="shared" si="14"/>
        <v>14790</v>
      </c>
      <c r="R68" s="10">
        <f t="shared" si="14"/>
        <v>14620</v>
      </c>
      <c r="S68" s="10">
        <f t="shared" si="14"/>
        <v>15895</v>
      </c>
      <c r="T68" s="10">
        <f t="shared" si="14"/>
        <v>16660</v>
      </c>
      <c r="U68" s="10">
        <f t="shared" si="14"/>
        <v>16405</v>
      </c>
      <c r="V68" s="10">
        <f t="shared" si="14"/>
        <v>15555</v>
      </c>
      <c r="W68" s="10">
        <f t="shared" si="14"/>
        <v>14620</v>
      </c>
      <c r="X68" s="10">
        <f t="shared" si="14"/>
        <v>15300</v>
      </c>
      <c r="Y68" s="10">
        <f t="shared" si="14"/>
        <v>15640</v>
      </c>
      <c r="Z68" s="10">
        <f t="shared" si="14"/>
        <v>15895</v>
      </c>
      <c r="AA68" s="10">
        <f t="shared" si="14"/>
        <v>16235</v>
      </c>
      <c r="AB68" s="10">
        <f t="shared" si="14"/>
        <v>16405</v>
      </c>
      <c r="AC68" s="10">
        <f t="shared" si="14"/>
        <v>15810</v>
      </c>
      <c r="AD68" s="10">
        <f t="shared" si="14"/>
        <v>15895</v>
      </c>
      <c r="AE68" s="10">
        <f t="shared" si="14"/>
        <v>17170</v>
      </c>
      <c r="AF68" s="10">
        <f t="shared" si="14"/>
        <v>16830</v>
      </c>
      <c r="AG68" s="10">
        <f t="shared" si="14"/>
        <v>16660</v>
      </c>
      <c r="AH68" s="10">
        <f t="shared" si="14"/>
        <v>15555</v>
      </c>
      <c r="AI68" s="10">
        <f t="shared" si="14"/>
        <v>0</v>
      </c>
      <c r="AJ68" s="10">
        <f t="shared" si="14"/>
        <v>0</v>
      </c>
      <c r="AK68" s="10">
        <f t="shared" si="14"/>
        <v>0</v>
      </c>
      <c r="AL68" s="10">
        <f t="shared" si="14"/>
        <v>0</v>
      </c>
      <c r="AM68" s="10">
        <f t="shared" si="10"/>
        <v>17340</v>
      </c>
      <c r="AN68" s="10">
        <f t="shared" si="11"/>
        <v>0</v>
      </c>
    </row>
    <row r="69" spans="1:40">
      <c r="A69" s="9" t="s">
        <v>26</v>
      </c>
      <c r="B69" s="10">
        <f t="shared" si="14"/>
        <v>0</v>
      </c>
      <c r="C69" s="10">
        <f t="shared" si="14"/>
        <v>0</v>
      </c>
      <c r="D69" s="10">
        <f t="shared" si="14"/>
        <v>0</v>
      </c>
      <c r="E69" s="10">
        <f t="shared" si="14"/>
        <v>10625</v>
      </c>
      <c r="F69" s="10">
        <f t="shared" si="14"/>
        <v>15385</v>
      </c>
      <c r="G69" s="10">
        <f t="shared" si="14"/>
        <v>14535</v>
      </c>
      <c r="H69" s="10">
        <f t="shared" si="14"/>
        <v>15045</v>
      </c>
      <c r="I69" s="10">
        <f t="shared" si="14"/>
        <v>14365</v>
      </c>
      <c r="J69" s="10">
        <f t="shared" ref="J69:AL69" si="15">J30-$G$38*J30+$G$40*($G$38*J30)</f>
        <v>14790</v>
      </c>
      <c r="K69" s="10">
        <f t="shared" si="15"/>
        <v>14280</v>
      </c>
      <c r="L69" s="10">
        <f t="shared" si="15"/>
        <v>13600</v>
      </c>
      <c r="M69" s="10">
        <f t="shared" si="15"/>
        <v>13600</v>
      </c>
      <c r="N69" s="10">
        <f t="shared" si="15"/>
        <v>14790</v>
      </c>
      <c r="O69" s="10">
        <f t="shared" si="15"/>
        <v>14960</v>
      </c>
      <c r="P69" s="10">
        <f t="shared" si="15"/>
        <v>12920</v>
      </c>
      <c r="Q69" s="10">
        <f t="shared" si="15"/>
        <v>13515</v>
      </c>
      <c r="R69" s="10">
        <f t="shared" si="15"/>
        <v>14025</v>
      </c>
      <c r="S69" s="10">
        <f t="shared" si="15"/>
        <v>14280</v>
      </c>
      <c r="T69" s="10">
        <f t="shared" si="15"/>
        <v>14620</v>
      </c>
      <c r="U69" s="10">
        <f t="shared" si="15"/>
        <v>15045</v>
      </c>
      <c r="V69" s="10">
        <f t="shared" si="15"/>
        <v>14705</v>
      </c>
      <c r="W69" s="10">
        <f t="shared" si="15"/>
        <v>14280</v>
      </c>
      <c r="X69" s="10">
        <f t="shared" si="15"/>
        <v>14365</v>
      </c>
      <c r="Y69" s="10">
        <f t="shared" si="15"/>
        <v>14025</v>
      </c>
      <c r="Z69" s="10">
        <f t="shared" si="15"/>
        <v>15470</v>
      </c>
      <c r="AA69" s="10">
        <f t="shared" si="15"/>
        <v>14705</v>
      </c>
      <c r="AB69" s="10">
        <f t="shared" si="15"/>
        <v>15385</v>
      </c>
      <c r="AC69" s="10">
        <f t="shared" si="15"/>
        <v>14790</v>
      </c>
      <c r="AD69" s="10">
        <f t="shared" si="15"/>
        <v>14450</v>
      </c>
      <c r="AE69" s="10">
        <f t="shared" si="15"/>
        <v>15045</v>
      </c>
      <c r="AF69" s="10">
        <f t="shared" si="15"/>
        <v>15130</v>
      </c>
      <c r="AG69" s="10">
        <f t="shared" si="15"/>
        <v>14960</v>
      </c>
      <c r="AH69" s="10">
        <f t="shared" si="15"/>
        <v>15130</v>
      </c>
      <c r="AI69" s="10">
        <f t="shared" si="15"/>
        <v>0</v>
      </c>
      <c r="AJ69" s="10">
        <f t="shared" si="15"/>
        <v>0</v>
      </c>
      <c r="AK69" s="10">
        <f t="shared" si="15"/>
        <v>0</v>
      </c>
      <c r="AL69" s="10">
        <f t="shared" si="15"/>
        <v>0</v>
      </c>
      <c r="AM69" s="10">
        <f t="shared" si="10"/>
        <v>15470</v>
      </c>
      <c r="AN69" s="10">
        <f t="shared" si="11"/>
        <v>0</v>
      </c>
    </row>
    <row r="70" spans="1:40">
      <c r="A70" s="46"/>
      <c r="B70" s="46"/>
      <c r="C70" s="46"/>
      <c r="D70" s="46"/>
      <c r="E70" s="46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</row>
    <row r="71" spans="1:40">
      <c r="A71" s="48"/>
      <c r="B71" s="48"/>
      <c r="C71" s="48"/>
      <c r="D71" s="48"/>
      <c r="E71" s="48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</row>
    <row r="73" spans="1:40">
      <c r="A73" s="26" t="s">
        <v>46</v>
      </c>
      <c r="C73" s="30"/>
      <c r="E73" s="41"/>
      <c r="F73" s="26"/>
      <c r="G73" s="38"/>
      <c r="H73" s="38"/>
      <c r="I73" s="38"/>
      <c r="J73" s="38"/>
      <c r="K73" s="38"/>
      <c r="L73" s="38"/>
      <c r="M73" s="38"/>
      <c r="N73" s="39"/>
      <c r="O73" s="39"/>
      <c r="P73" s="40"/>
      <c r="Q73" s="38"/>
      <c r="R73" s="28"/>
    </row>
    <row r="74" spans="1:40" ht="12.75" customHeight="1">
      <c r="A74" s="287" t="s">
        <v>2</v>
      </c>
      <c r="B74" s="4">
        <f>+B$4</f>
        <v>0</v>
      </c>
      <c r="C74" s="4">
        <f t="shared" ref="C74:AL74" si="16">+C$4</f>
        <v>0</v>
      </c>
      <c r="D74" s="4">
        <f t="shared" si="16"/>
        <v>0</v>
      </c>
      <c r="E74" s="4">
        <f t="shared" si="16"/>
        <v>1</v>
      </c>
      <c r="F74" s="4">
        <f t="shared" si="16"/>
        <v>2</v>
      </c>
      <c r="G74" s="4">
        <f t="shared" si="16"/>
        <v>3</v>
      </c>
      <c r="H74" s="4">
        <f t="shared" si="16"/>
        <v>4</v>
      </c>
      <c r="I74" s="4">
        <f t="shared" si="16"/>
        <v>5</v>
      </c>
      <c r="J74" s="4">
        <f t="shared" si="16"/>
        <v>6</v>
      </c>
      <c r="K74" s="4">
        <f t="shared" si="16"/>
        <v>7</v>
      </c>
      <c r="L74" s="4">
        <f t="shared" si="16"/>
        <v>8</v>
      </c>
      <c r="M74" s="4">
        <f t="shared" si="16"/>
        <v>9</v>
      </c>
      <c r="N74" s="4">
        <f t="shared" si="16"/>
        <v>10</v>
      </c>
      <c r="O74" s="4">
        <f t="shared" si="16"/>
        <v>11</v>
      </c>
      <c r="P74" s="4">
        <f t="shared" si="16"/>
        <v>12</v>
      </c>
      <c r="Q74" s="4">
        <f t="shared" si="16"/>
        <v>13</v>
      </c>
      <c r="R74" s="4">
        <f t="shared" si="16"/>
        <v>14</v>
      </c>
      <c r="S74" s="4">
        <f t="shared" si="16"/>
        <v>15</v>
      </c>
      <c r="T74" s="4">
        <f t="shared" si="16"/>
        <v>16</v>
      </c>
      <c r="U74" s="4">
        <f t="shared" si="16"/>
        <v>17</v>
      </c>
      <c r="V74" s="4">
        <f t="shared" si="16"/>
        <v>18</v>
      </c>
      <c r="W74" s="4">
        <f t="shared" si="16"/>
        <v>19</v>
      </c>
      <c r="X74" s="4">
        <f t="shared" si="16"/>
        <v>20</v>
      </c>
      <c r="Y74" s="4">
        <f t="shared" si="16"/>
        <v>21</v>
      </c>
      <c r="Z74" s="4">
        <f t="shared" si="16"/>
        <v>22</v>
      </c>
      <c r="AA74" s="4">
        <f t="shared" si="16"/>
        <v>23</v>
      </c>
      <c r="AB74" s="4">
        <f t="shared" si="16"/>
        <v>24</v>
      </c>
      <c r="AC74" s="4">
        <f t="shared" si="16"/>
        <v>25</v>
      </c>
      <c r="AD74" s="4">
        <f t="shared" si="16"/>
        <v>26</v>
      </c>
      <c r="AE74" s="4">
        <f t="shared" si="16"/>
        <v>27</v>
      </c>
      <c r="AF74" s="4">
        <f t="shared" si="16"/>
        <v>28</v>
      </c>
      <c r="AG74" s="4">
        <f t="shared" si="16"/>
        <v>29</v>
      </c>
      <c r="AH74" s="4">
        <f t="shared" si="16"/>
        <v>30</v>
      </c>
      <c r="AI74" s="4">
        <f t="shared" si="16"/>
        <v>0</v>
      </c>
      <c r="AJ74" s="4">
        <f t="shared" si="16"/>
        <v>0</v>
      </c>
      <c r="AK74" s="4">
        <f t="shared" si="16"/>
        <v>0</v>
      </c>
      <c r="AL74" s="4">
        <f t="shared" si="16"/>
        <v>0</v>
      </c>
      <c r="AM74" s="116" t="s">
        <v>3</v>
      </c>
      <c r="AN74" s="5" t="s">
        <v>4</v>
      </c>
    </row>
    <row r="75" spans="1:40" s="6" customFormat="1" ht="11.25" customHeight="1">
      <c r="A75" s="288"/>
      <c r="B75" s="7">
        <f>B$5</f>
        <v>0</v>
      </c>
      <c r="C75" s="7">
        <f t="shared" ref="C75:AL75" si="17">C$5</f>
        <v>0</v>
      </c>
      <c r="D75" s="7">
        <f t="shared" si="17"/>
        <v>0</v>
      </c>
      <c r="E75" s="7">
        <f t="shared" si="17"/>
        <v>40422</v>
      </c>
      <c r="F75" s="7">
        <f t="shared" si="17"/>
        <v>40423</v>
      </c>
      <c r="G75" s="7">
        <f t="shared" si="17"/>
        <v>40424</v>
      </c>
      <c r="H75" s="7">
        <f t="shared" si="17"/>
        <v>40425</v>
      </c>
      <c r="I75" s="7">
        <f t="shared" si="17"/>
        <v>40426</v>
      </c>
      <c r="J75" s="7">
        <f t="shared" si="17"/>
        <v>40427</v>
      </c>
      <c r="K75" s="7">
        <f t="shared" si="17"/>
        <v>40428</v>
      </c>
      <c r="L75" s="7">
        <f t="shared" si="17"/>
        <v>40429</v>
      </c>
      <c r="M75" s="7">
        <f t="shared" si="17"/>
        <v>40430</v>
      </c>
      <c r="N75" s="7">
        <f t="shared" si="17"/>
        <v>40431</v>
      </c>
      <c r="O75" s="7">
        <f t="shared" si="17"/>
        <v>40432</v>
      </c>
      <c r="P75" s="7">
        <f t="shared" si="17"/>
        <v>40433</v>
      </c>
      <c r="Q75" s="7">
        <f t="shared" si="17"/>
        <v>40434</v>
      </c>
      <c r="R75" s="7">
        <f t="shared" si="17"/>
        <v>40435</v>
      </c>
      <c r="S75" s="7">
        <f t="shared" si="17"/>
        <v>40436</v>
      </c>
      <c r="T75" s="7">
        <f t="shared" si="17"/>
        <v>40437</v>
      </c>
      <c r="U75" s="7">
        <f t="shared" si="17"/>
        <v>40438</v>
      </c>
      <c r="V75" s="7">
        <f t="shared" si="17"/>
        <v>40439</v>
      </c>
      <c r="W75" s="7">
        <f t="shared" si="17"/>
        <v>40440</v>
      </c>
      <c r="X75" s="7">
        <f t="shared" si="17"/>
        <v>40441</v>
      </c>
      <c r="Y75" s="7">
        <f t="shared" si="17"/>
        <v>40442</v>
      </c>
      <c r="Z75" s="7">
        <f t="shared" si="17"/>
        <v>40443</v>
      </c>
      <c r="AA75" s="7">
        <f t="shared" si="17"/>
        <v>40444</v>
      </c>
      <c r="AB75" s="7">
        <f t="shared" si="17"/>
        <v>40445</v>
      </c>
      <c r="AC75" s="7">
        <f t="shared" si="17"/>
        <v>40446</v>
      </c>
      <c r="AD75" s="7">
        <f t="shared" si="17"/>
        <v>40447</v>
      </c>
      <c r="AE75" s="7">
        <f t="shared" si="17"/>
        <v>40448</v>
      </c>
      <c r="AF75" s="7">
        <f t="shared" si="17"/>
        <v>40449</v>
      </c>
      <c r="AG75" s="158">
        <f t="shared" si="17"/>
        <v>40450</v>
      </c>
      <c r="AH75" s="158">
        <f t="shared" si="17"/>
        <v>40451</v>
      </c>
      <c r="AI75" s="158">
        <f t="shared" si="17"/>
        <v>0</v>
      </c>
      <c r="AJ75" s="158">
        <f t="shared" si="17"/>
        <v>0</v>
      </c>
      <c r="AK75" s="158">
        <f t="shared" si="17"/>
        <v>0</v>
      </c>
      <c r="AL75" s="158">
        <f t="shared" si="17"/>
        <v>0</v>
      </c>
      <c r="AM75" s="116"/>
      <c r="AN75" s="8"/>
    </row>
    <row r="76" spans="1:40">
      <c r="A76" s="289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4"/>
      <c r="AH76" s="44"/>
      <c r="AI76" s="44"/>
      <c r="AJ76" s="44"/>
      <c r="AK76" s="44"/>
      <c r="AL76" s="44"/>
      <c r="AM76" s="45" t="s">
        <v>8</v>
      </c>
      <c r="AN76" s="5" t="s">
        <v>8</v>
      </c>
    </row>
    <row r="77" spans="1:40">
      <c r="A77" s="9" t="s">
        <v>9</v>
      </c>
      <c r="B77" s="50">
        <f t="shared" ref="B77:AL92" si="18">($G$38*B7)/$G$37</f>
        <v>0</v>
      </c>
      <c r="C77" s="50">
        <f t="shared" si="18"/>
        <v>0</v>
      </c>
      <c r="D77" s="50">
        <f>($G$38*D7-D137)/$G$37</f>
        <v>0</v>
      </c>
      <c r="E77" s="50">
        <f t="shared" ref="E77:AG77" si="19">($G$38*E7-E137)/$G$37</f>
        <v>0.53262032085561495</v>
      </c>
      <c r="F77" s="50">
        <f t="shared" si="19"/>
        <v>0.38181818181818183</v>
      </c>
      <c r="G77" s="50">
        <f t="shared" si="19"/>
        <v>0.51657754010695189</v>
      </c>
      <c r="H77" s="50">
        <f t="shared" si="19"/>
        <v>0.54545454545454541</v>
      </c>
      <c r="I77" s="50">
        <f t="shared" si="19"/>
        <v>0.51978609625668448</v>
      </c>
      <c r="J77" s="50">
        <f t="shared" si="19"/>
        <v>0.5133689839572193</v>
      </c>
      <c r="K77" s="50">
        <f t="shared" si="19"/>
        <v>0.52941176470588236</v>
      </c>
      <c r="L77" s="50">
        <f t="shared" si="19"/>
        <v>0.50374331550802143</v>
      </c>
      <c r="M77" s="50">
        <f t="shared" si="19"/>
        <v>0.48128342245989303</v>
      </c>
      <c r="N77" s="50">
        <f t="shared" si="19"/>
        <v>0.52299465240641707</v>
      </c>
      <c r="O77" s="50">
        <f t="shared" si="19"/>
        <v>0.48770053475935826</v>
      </c>
      <c r="P77" s="50">
        <f t="shared" si="19"/>
        <v>0.52941176470588236</v>
      </c>
      <c r="Q77" s="50">
        <f t="shared" si="19"/>
        <v>0.46524064171122997</v>
      </c>
      <c r="R77" s="50">
        <f t="shared" si="19"/>
        <v>0.46524064171122997</v>
      </c>
      <c r="S77" s="50">
        <f t="shared" si="19"/>
        <v>0.50053475935828873</v>
      </c>
      <c r="T77" s="50">
        <f t="shared" si="19"/>
        <v>0.49732620320855614</v>
      </c>
      <c r="U77" s="50">
        <f t="shared" si="19"/>
        <v>0.50053475935828873</v>
      </c>
      <c r="V77" s="50">
        <f t="shared" si="19"/>
        <v>0.53582887700534765</v>
      </c>
      <c r="W77" s="50">
        <f t="shared" si="19"/>
        <v>0.51016042780748661</v>
      </c>
      <c r="X77" s="50">
        <f t="shared" si="19"/>
        <v>0.50053475935828873</v>
      </c>
      <c r="Y77" s="50">
        <f t="shared" si="19"/>
        <v>0.50374331550802143</v>
      </c>
      <c r="Z77" s="50">
        <f t="shared" si="19"/>
        <v>0.51016042780748661</v>
      </c>
      <c r="AA77" s="50">
        <f t="shared" si="19"/>
        <v>0.50695187165775402</v>
      </c>
      <c r="AB77" s="50">
        <f t="shared" si="19"/>
        <v>0.52299465240641707</v>
      </c>
      <c r="AC77" s="50">
        <f t="shared" si="19"/>
        <v>0.52299465240641707</v>
      </c>
      <c r="AD77" s="50">
        <f t="shared" si="19"/>
        <v>0.54224598930481283</v>
      </c>
      <c r="AE77" s="50">
        <f t="shared" si="19"/>
        <v>0.49090909090909091</v>
      </c>
      <c r="AF77" s="50">
        <f t="shared" si="19"/>
        <v>0.52941176470588236</v>
      </c>
      <c r="AG77" s="50">
        <f t="shared" si="19"/>
        <v>0.54224598930481283</v>
      </c>
      <c r="AH77" s="50">
        <f t="shared" si="18"/>
        <v>0.54224598930481283</v>
      </c>
      <c r="AI77" s="50">
        <f t="shared" si="18"/>
        <v>0</v>
      </c>
      <c r="AJ77" s="50">
        <f t="shared" si="18"/>
        <v>0</v>
      </c>
      <c r="AK77" s="50">
        <f t="shared" si="18"/>
        <v>0</v>
      </c>
      <c r="AL77" s="50">
        <f t="shared" si="18"/>
        <v>0</v>
      </c>
      <c r="AM77" s="51">
        <f>MAX(B77:AL77)</f>
        <v>0.54545454545454541</v>
      </c>
      <c r="AN77" s="51">
        <f>MIN(B77:AF77)</f>
        <v>0</v>
      </c>
    </row>
    <row r="78" spans="1:40">
      <c r="A78" s="9" t="s">
        <v>10</v>
      </c>
      <c r="B78" s="50">
        <f t="shared" si="18"/>
        <v>0</v>
      </c>
      <c r="C78" s="50">
        <f t="shared" si="18"/>
        <v>0</v>
      </c>
      <c r="D78" s="50">
        <f t="shared" ref="D78:AG86" si="20">($G$38*D8-D138)/$G$37</f>
        <v>0</v>
      </c>
      <c r="E78" s="50">
        <f t="shared" si="20"/>
        <v>0.5133689839572193</v>
      </c>
      <c r="F78" s="50">
        <f t="shared" si="20"/>
        <v>0.3754010695187166</v>
      </c>
      <c r="G78" s="50">
        <f t="shared" si="20"/>
        <v>0.52299465240641707</v>
      </c>
      <c r="H78" s="50">
        <f t="shared" si="20"/>
        <v>0.51016042780748661</v>
      </c>
      <c r="I78" s="50">
        <f t="shared" si="20"/>
        <v>0.49732620320855614</v>
      </c>
      <c r="J78" s="50">
        <f t="shared" si="20"/>
        <v>0.48770053475935826</v>
      </c>
      <c r="K78" s="50">
        <f t="shared" si="20"/>
        <v>0.51016042780748661</v>
      </c>
      <c r="L78" s="50">
        <f t="shared" si="20"/>
        <v>0.49411764705882355</v>
      </c>
      <c r="M78" s="50">
        <f t="shared" si="20"/>
        <v>0.46844919786096256</v>
      </c>
      <c r="N78" s="50">
        <f t="shared" si="20"/>
        <v>0.46203208556149733</v>
      </c>
      <c r="O78" s="50">
        <f t="shared" si="20"/>
        <v>0.44919786096256686</v>
      </c>
      <c r="P78" s="50">
        <f t="shared" si="20"/>
        <v>0.49411764705882355</v>
      </c>
      <c r="Q78" s="50">
        <f t="shared" si="20"/>
        <v>0.38823529411764707</v>
      </c>
      <c r="R78" s="50">
        <f t="shared" si="20"/>
        <v>0.4556149732620321</v>
      </c>
      <c r="S78" s="50">
        <f t="shared" si="20"/>
        <v>0.4748663101604278</v>
      </c>
      <c r="T78" s="50">
        <f t="shared" si="20"/>
        <v>0.47807486631016044</v>
      </c>
      <c r="U78" s="50">
        <f t="shared" si="20"/>
        <v>0.49090909090909091</v>
      </c>
      <c r="V78" s="50">
        <f t="shared" si="20"/>
        <v>0.50695187165775402</v>
      </c>
      <c r="W78" s="50">
        <f t="shared" si="20"/>
        <v>0.49090909090909091</v>
      </c>
      <c r="X78" s="50">
        <f t="shared" si="20"/>
        <v>0.48770053475935826</v>
      </c>
      <c r="Y78" s="50">
        <f t="shared" si="20"/>
        <v>0.48770053475935826</v>
      </c>
      <c r="Z78" s="50">
        <f t="shared" si="20"/>
        <v>0.45240641711229945</v>
      </c>
      <c r="AA78" s="50">
        <f t="shared" si="20"/>
        <v>0.47807486631016044</v>
      </c>
      <c r="AB78" s="50">
        <f t="shared" si="20"/>
        <v>0.49732620320855614</v>
      </c>
      <c r="AC78" s="50">
        <f t="shared" si="20"/>
        <v>0.50374331550802143</v>
      </c>
      <c r="AD78" s="50">
        <f t="shared" si="20"/>
        <v>0.52299465240641707</v>
      </c>
      <c r="AE78" s="50">
        <f t="shared" si="20"/>
        <v>0.47807486631016044</v>
      </c>
      <c r="AF78" s="50">
        <f t="shared" si="20"/>
        <v>0.5133689839572193</v>
      </c>
      <c r="AG78" s="50">
        <f t="shared" si="20"/>
        <v>0.52299465240641707</v>
      </c>
      <c r="AH78" s="50">
        <f t="shared" si="18"/>
        <v>0.42673796791443852</v>
      </c>
      <c r="AI78" s="50">
        <f t="shared" si="18"/>
        <v>0</v>
      </c>
      <c r="AJ78" s="50">
        <f t="shared" si="18"/>
        <v>0</v>
      </c>
      <c r="AK78" s="50">
        <f t="shared" si="18"/>
        <v>0</v>
      </c>
      <c r="AL78" s="50">
        <f t="shared" si="18"/>
        <v>0</v>
      </c>
      <c r="AM78" s="51">
        <f t="shared" ref="AM78:AM100" si="21">MAX(B78:AL78)</f>
        <v>0.52299465240641707</v>
      </c>
      <c r="AN78" s="51">
        <f>MIN(B78:AF78)</f>
        <v>0</v>
      </c>
    </row>
    <row r="79" spans="1:40">
      <c r="A79" s="9" t="s">
        <v>11</v>
      </c>
      <c r="B79" s="50">
        <f t="shared" si="18"/>
        <v>0</v>
      </c>
      <c r="C79" s="50">
        <f t="shared" si="18"/>
        <v>0</v>
      </c>
      <c r="D79" s="50">
        <f t="shared" si="20"/>
        <v>0</v>
      </c>
      <c r="E79" s="50">
        <f t="shared" si="20"/>
        <v>0.49732620320855614</v>
      </c>
      <c r="F79" s="50">
        <f t="shared" si="20"/>
        <v>0.35935828877005349</v>
      </c>
      <c r="G79" s="50">
        <f t="shared" si="20"/>
        <v>0.5133689839572193</v>
      </c>
      <c r="H79" s="50">
        <f t="shared" si="20"/>
        <v>0.48770053475935826</v>
      </c>
      <c r="I79" s="50">
        <f t="shared" si="20"/>
        <v>0.48770053475935826</v>
      </c>
      <c r="J79" s="50">
        <f t="shared" si="20"/>
        <v>0.47807486631016044</v>
      </c>
      <c r="K79" s="50">
        <f t="shared" si="20"/>
        <v>0.49732620320855614</v>
      </c>
      <c r="L79" s="50">
        <f t="shared" si="20"/>
        <v>0.4748663101604278</v>
      </c>
      <c r="M79" s="50">
        <f t="shared" si="20"/>
        <v>0.46524064171122997</v>
      </c>
      <c r="N79" s="50">
        <f t="shared" si="20"/>
        <v>0.4556149732620321</v>
      </c>
      <c r="O79" s="50">
        <f t="shared" si="20"/>
        <v>0.42994652406417111</v>
      </c>
      <c r="P79" s="50">
        <f t="shared" si="20"/>
        <v>0.49411764705882355</v>
      </c>
      <c r="Q79" s="50">
        <f t="shared" si="20"/>
        <v>0.43636363636363634</v>
      </c>
      <c r="R79" s="50">
        <f t="shared" si="20"/>
        <v>0.44598930481283422</v>
      </c>
      <c r="S79" s="50">
        <f t="shared" si="20"/>
        <v>0.46844919786096256</v>
      </c>
      <c r="T79" s="50">
        <f t="shared" si="20"/>
        <v>0.47165775401069521</v>
      </c>
      <c r="U79" s="50">
        <f t="shared" si="20"/>
        <v>0.47807486631016044</v>
      </c>
      <c r="V79" s="50">
        <f t="shared" si="20"/>
        <v>0.49090909090909091</v>
      </c>
      <c r="W79" s="50">
        <f t="shared" si="20"/>
        <v>0.47165775401069521</v>
      </c>
      <c r="X79" s="50">
        <f t="shared" si="20"/>
        <v>0.4748663101604278</v>
      </c>
      <c r="Y79" s="50">
        <f t="shared" si="20"/>
        <v>0.50053475935828873</v>
      </c>
      <c r="Z79" s="50">
        <f t="shared" si="20"/>
        <v>0.48449197860962567</v>
      </c>
      <c r="AA79" s="50">
        <f t="shared" si="20"/>
        <v>0.46844919786096256</v>
      </c>
      <c r="AB79" s="50">
        <f t="shared" si="20"/>
        <v>0.48449197860962567</v>
      </c>
      <c r="AC79" s="50">
        <f t="shared" si="20"/>
        <v>0.49411764705882355</v>
      </c>
      <c r="AD79" s="50">
        <f t="shared" si="20"/>
        <v>0.49732620320855614</v>
      </c>
      <c r="AE79" s="50">
        <f t="shared" si="20"/>
        <v>0.47165775401069521</v>
      </c>
      <c r="AF79" s="50">
        <f t="shared" si="20"/>
        <v>0.50374331550802143</v>
      </c>
      <c r="AG79" s="50">
        <f t="shared" si="20"/>
        <v>0.50695187165775402</v>
      </c>
      <c r="AH79" s="50">
        <f t="shared" si="18"/>
        <v>0.43636363636363634</v>
      </c>
      <c r="AI79" s="50">
        <f t="shared" si="18"/>
        <v>0</v>
      </c>
      <c r="AJ79" s="50">
        <f t="shared" si="18"/>
        <v>0</v>
      </c>
      <c r="AK79" s="50">
        <f t="shared" si="18"/>
        <v>0</v>
      </c>
      <c r="AL79" s="50">
        <f t="shared" si="18"/>
        <v>0</v>
      </c>
      <c r="AM79" s="51">
        <f t="shared" si="21"/>
        <v>0.5133689839572193</v>
      </c>
      <c r="AN79" s="51">
        <f t="shared" ref="AN79:AN100" si="22">MIN(B79:AF79)</f>
        <v>0</v>
      </c>
    </row>
    <row r="80" spans="1:40">
      <c r="A80" s="9" t="s">
        <v>12</v>
      </c>
      <c r="B80" s="50">
        <f t="shared" si="18"/>
        <v>0</v>
      </c>
      <c r="C80" s="50">
        <f t="shared" si="18"/>
        <v>0</v>
      </c>
      <c r="D80" s="50">
        <f t="shared" si="20"/>
        <v>0</v>
      </c>
      <c r="E80" s="50">
        <f t="shared" si="20"/>
        <v>0.48770053475935826</v>
      </c>
      <c r="F80" s="50">
        <f t="shared" si="20"/>
        <v>0.35935828877005349</v>
      </c>
      <c r="G80" s="50">
        <f t="shared" si="20"/>
        <v>0.50053475935828873</v>
      </c>
      <c r="H80" s="50">
        <f t="shared" si="20"/>
        <v>0.48449197860962567</v>
      </c>
      <c r="I80" s="50">
        <f t="shared" si="20"/>
        <v>0.48449197860962567</v>
      </c>
      <c r="J80" s="50">
        <f t="shared" si="20"/>
        <v>0.47807486631016044</v>
      </c>
      <c r="K80" s="50">
        <f t="shared" si="20"/>
        <v>0.49732620320855614</v>
      </c>
      <c r="L80" s="50">
        <f t="shared" si="20"/>
        <v>0.46203208556149733</v>
      </c>
      <c r="M80" s="50">
        <f t="shared" si="20"/>
        <v>0.46203208556149733</v>
      </c>
      <c r="N80" s="50">
        <f t="shared" si="20"/>
        <v>0.44919786096256686</v>
      </c>
      <c r="O80" s="50">
        <f t="shared" si="20"/>
        <v>0.46203208556149733</v>
      </c>
      <c r="P80" s="50">
        <f t="shared" si="20"/>
        <v>0.49411764705882355</v>
      </c>
      <c r="Q80" s="50">
        <f t="shared" si="20"/>
        <v>0.42352941176470588</v>
      </c>
      <c r="R80" s="50">
        <f t="shared" si="20"/>
        <v>0.44278074866310163</v>
      </c>
      <c r="S80" s="50">
        <f t="shared" si="20"/>
        <v>0.46203208556149733</v>
      </c>
      <c r="T80" s="50">
        <f t="shared" si="20"/>
        <v>0.46844919786096256</v>
      </c>
      <c r="U80" s="50">
        <f t="shared" si="20"/>
        <v>0.47165775401069521</v>
      </c>
      <c r="V80" s="50">
        <f t="shared" si="20"/>
        <v>0.48128342245989303</v>
      </c>
      <c r="W80" s="50">
        <f t="shared" si="20"/>
        <v>0.47165775401069521</v>
      </c>
      <c r="X80" s="50">
        <f t="shared" si="20"/>
        <v>0.46524064171122997</v>
      </c>
      <c r="Y80" s="50">
        <f t="shared" si="20"/>
        <v>0.48128342245989303</v>
      </c>
      <c r="Z80" s="50">
        <f t="shared" si="20"/>
        <v>0.4748663101604278</v>
      </c>
      <c r="AA80" s="50">
        <f t="shared" si="20"/>
        <v>0.46203208556149733</v>
      </c>
      <c r="AB80" s="50">
        <f t="shared" si="20"/>
        <v>0.47807486631016044</v>
      </c>
      <c r="AC80" s="50">
        <f t="shared" si="20"/>
        <v>0.48449197860962567</v>
      </c>
      <c r="AD80" s="50">
        <f t="shared" si="20"/>
        <v>0.49732620320855614</v>
      </c>
      <c r="AE80" s="50">
        <f t="shared" si="20"/>
        <v>0.46524064171122997</v>
      </c>
      <c r="AF80" s="50">
        <f t="shared" si="20"/>
        <v>0.49411764705882355</v>
      </c>
      <c r="AG80" s="50">
        <f t="shared" si="20"/>
        <v>0.49732620320855614</v>
      </c>
      <c r="AH80" s="50">
        <f t="shared" si="18"/>
        <v>0.47165775401069521</v>
      </c>
      <c r="AI80" s="50">
        <f t="shared" si="18"/>
        <v>0</v>
      </c>
      <c r="AJ80" s="50">
        <f t="shared" si="18"/>
        <v>0</v>
      </c>
      <c r="AK80" s="50">
        <f t="shared" si="18"/>
        <v>0</v>
      </c>
      <c r="AL80" s="50">
        <f t="shared" si="18"/>
        <v>0</v>
      </c>
      <c r="AM80" s="51">
        <f t="shared" si="21"/>
        <v>0.50053475935828873</v>
      </c>
      <c r="AN80" s="51">
        <f t="shared" si="22"/>
        <v>0</v>
      </c>
    </row>
    <row r="81" spans="1:40">
      <c r="A81" s="9" t="s">
        <v>13</v>
      </c>
      <c r="B81" s="50">
        <f t="shared" si="18"/>
        <v>0</v>
      </c>
      <c r="C81" s="50">
        <f t="shared" si="18"/>
        <v>0</v>
      </c>
      <c r="D81" s="50">
        <f t="shared" si="20"/>
        <v>0</v>
      </c>
      <c r="E81" s="50">
        <f t="shared" si="20"/>
        <v>0.48128342245989303</v>
      </c>
      <c r="F81" s="50">
        <f t="shared" si="20"/>
        <v>0.35935828877005349</v>
      </c>
      <c r="G81" s="50">
        <f t="shared" si="20"/>
        <v>0.50053475935828873</v>
      </c>
      <c r="H81" s="50">
        <f t="shared" si="20"/>
        <v>0.48128342245989303</v>
      </c>
      <c r="I81" s="50">
        <f t="shared" si="20"/>
        <v>0.48449197860962567</v>
      </c>
      <c r="J81" s="50">
        <f t="shared" si="20"/>
        <v>0.4748663101604278</v>
      </c>
      <c r="K81" s="50">
        <f t="shared" si="20"/>
        <v>0.49732620320855614</v>
      </c>
      <c r="L81" s="50">
        <f t="shared" si="20"/>
        <v>0.45882352941176469</v>
      </c>
      <c r="M81" s="50">
        <f t="shared" si="20"/>
        <v>0.4556149732620321</v>
      </c>
      <c r="N81" s="50">
        <f t="shared" si="20"/>
        <v>0.44919786096256686</v>
      </c>
      <c r="O81" s="50">
        <f t="shared" si="20"/>
        <v>0.4556149732620321</v>
      </c>
      <c r="P81" s="50">
        <f t="shared" si="20"/>
        <v>0.46203208556149733</v>
      </c>
      <c r="Q81" s="50">
        <f t="shared" si="20"/>
        <v>0.42352941176470588</v>
      </c>
      <c r="R81" s="50">
        <f t="shared" si="20"/>
        <v>0.44598930481283422</v>
      </c>
      <c r="S81" s="50">
        <f t="shared" si="20"/>
        <v>0.46203208556149733</v>
      </c>
      <c r="T81" s="50">
        <f t="shared" si="20"/>
        <v>0.46524064171122997</v>
      </c>
      <c r="U81" s="50">
        <f t="shared" si="20"/>
        <v>0.46524064171122997</v>
      </c>
      <c r="V81" s="50">
        <f t="shared" si="20"/>
        <v>0.48128342245989303</v>
      </c>
      <c r="W81" s="50">
        <f t="shared" si="20"/>
        <v>0.46844919786096256</v>
      </c>
      <c r="X81" s="50">
        <f t="shared" si="20"/>
        <v>0.4748663101604278</v>
      </c>
      <c r="Y81" s="50">
        <f t="shared" si="20"/>
        <v>0.47807486631016044</v>
      </c>
      <c r="Z81" s="50">
        <f t="shared" si="20"/>
        <v>0.48128342245989303</v>
      </c>
      <c r="AA81" s="50">
        <f t="shared" si="20"/>
        <v>0.46203208556149733</v>
      </c>
      <c r="AB81" s="50">
        <f t="shared" si="20"/>
        <v>0.4748663101604278</v>
      </c>
      <c r="AC81" s="50">
        <f t="shared" si="20"/>
        <v>0.47807486631016044</v>
      </c>
      <c r="AD81" s="50">
        <f t="shared" si="20"/>
        <v>0.48770053475935826</v>
      </c>
      <c r="AE81" s="50">
        <f t="shared" si="20"/>
        <v>0.46844919786096256</v>
      </c>
      <c r="AF81" s="50">
        <f t="shared" si="20"/>
        <v>0.52299465240641707</v>
      </c>
      <c r="AG81" s="50">
        <f t="shared" si="20"/>
        <v>0.50053475935828873</v>
      </c>
      <c r="AH81" s="50">
        <f t="shared" si="18"/>
        <v>0.38502673796791442</v>
      </c>
      <c r="AI81" s="50">
        <f t="shared" si="18"/>
        <v>0</v>
      </c>
      <c r="AJ81" s="50">
        <f t="shared" si="18"/>
        <v>0</v>
      </c>
      <c r="AK81" s="50">
        <f t="shared" si="18"/>
        <v>0</v>
      </c>
      <c r="AL81" s="50">
        <f t="shared" si="18"/>
        <v>0</v>
      </c>
      <c r="AM81" s="51">
        <f t="shared" si="21"/>
        <v>0.52299465240641707</v>
      </c>
      <c r="AN81" s="51">
        <f t="shared" si="22"/>
        <v>0</v>
      </c>
    </row>
    <row r="82" spans="1:40">
      <c r="A82" s="9" t="s">
        <v>14</v>
      </c>
      <c r="B82" s="50">
        <f t="shared" si="18"/>
        <v>0</v>
      </c>
      <c r="C82" s="50">
        <f t="shared" si="18"/>
        <v>0</v>
      </c>
      <c r="D82" s="50">
        <f t="shared" si="20"/>
        <v>0</v>
      </c>
      <c r="E82" s="50">
        <f t="shared" si="20"/>
        <v>0.49411764705882355</v>
      </c>
      <c r="F82" s="50">
        <f t="shared" si="20"/>
        <v>0.35935828877005349</v>
      </c>
      <c r="G82" s="50">
        <f t="shared" si="20"/>
        <v>0.50695187165775402</v>
      </c>
      <c r="H82" s="50">
        <f t="shared" si="20"/>
        <v>0.48449197860962567</v>
      </c>
      <c r="I82" s="50">
        <f t="shared" si="20"/>
        <v>0.48449197860962567</v>
      </c>
      <c r="J82" s="50">
        <f t="shared" si="20"/>
        <v>0.48770053475935826</v>
      </c>
      <c r="K82" s="50">
        <f t="shared" si="20"/>
        <v>0.49732620320855614</v>
      </c>
      <c r="L82" s="50">
        <f t="shared" si="20"/>
        <v>0.46844919786096256</v>
      </c>
      <c r="M82" s="50">
        <f t="shared" si="20"/>
        <v>0.46203208556149733</v>
      </c>
      <c r="N82" s="50">
        <f t="shared" si="20"/>
        <v>0.46524064171122997</v>
      </c>
      <c r="O82" s="50">
        <f t="shared" si="20"/>
        <v>0.4556149732620321</v>
      </c>
      <c r="P82" s="50">
        <f t="shared" si="20"/>
        <v>0.46844919786096256</v>
      </c>
      <c r="Q82" s="50">
        <f t="shared" si="20"/>
        <v>0.42673796791443852</v>
      </c>
      <c r="R82" s="50">
        <f t="shared" si="20"/>
        <v>0.44919786096256686</v>
      </c>
      <c r="S82" s="50">
        <f t="shared" si="20"/>
        <v>0.47165775401069521</v>
      </c>
      <c r="T82" s="50">
        <f t="shared" si="20"/>
        <v>0.47807486631016044</v>
      </c>
      <c r="U82" s="50">
        <f t="shared" si="20"/>
        <v>0.48449197860962567</v>
      </c>
      <c r="V82" s="50">
        <f t="shared" si="20"/>
        <v>0.48128342245989303</v>
      </c>
      <c r="W82" s="50">
        <f t="shared" si="20"/>
        <v>0.35935828877005349</v>
      </c>
      <c r="X82" s="50">
        <f t="shared" si="20"/>
        <v>0.47807486631016044</v>
      </c>
      <c r="Y82" s="50">
        <f t="shared" si="20"/>
        <v>0.49090909090909091</v>
      </c>
      <c r="Z82" s="50">
        <f t="shared" si="20"/>
        <v>0.48128342245989303</v>
      </c>
      <c r="AA82" s="50">
        <f t="shared" si="20"/>
        <v>0.4748663101604278</v>
      </c>
      <c r="AB82" s="50">
        <f t="shared" si="20"/>
        <v>0.49090909090909091</v>
      </c>
      <c r="AC82" s="50">
        <f t="shared" si="20"/>
        <v>0.48449197860962567</v>
      </c>
      <c r="AD82" s="50">
        <f t="shared" si="20"/>
        <v>0.47807486631016044</v>
      </c>
      <c r="AE82" s="50">
        <f t="shared" si="20"/>
        <v>0.46844919786096256</v>
      </c>
      <c r="AF82" s="50">
        <f t="shared" si="20"/>
        <v>0.52620320855614977</v>
      </c>
      <c r="AG82" s="50">
        <f t="shared" si="20"/>
        <v>0.51016042780748661</v>
      </c>
      <c r="AH82" s="50">
        <f t="shared" si="18"/>
        <v>0.40106951871657753</v>
      </c>
      <c r="AI82" s="50">
        <f t="shared" si="18"/>
        <v>0</v>
      </c>
      <c r="AJ82" s="50">
        <f t="shared" si="18"/>
        <v>0</v>
      </c>
      <c r="AK82" s="50">
        <f t="shared" si="18"/>
        <v>0</v>
      </c>
      <c r="AL82" s="50">
        <f t="shared" si="18"/>
        <v>0</v>
      </c>
      <c r="AM82" s="51">
        <f t="shared" si="21"/>
        <v>0.52620320855614977</v>
      </c>
      <c r="AN82" s="51">
        <f t="shared" si="22"/>
        <v>0</v>
      </c>
    </row>
    <row r="83" spans="1:40">
      <c r="A83" s="9" t="s">
        <v>15</v>
      </c>
      <c r="B83" s="50">
        <f t="shared" si="18"/>
        <v>0</v>
      </c>
      <c r="C83" s="50">
        <f t="shared" si="18"/>
        <v>0</v>
      </c>
      <c r="D83" s="50">
        <f t="shared" si="20"/>
        <v>0</v>
      </c>
      <c r="E83" s="50">
        <f t="shared" si="20"/>
        <v>0.50695187165775402</v>
      </c>
      <c r="F83" s="50">
        <f t="shared" si="20"/>
        <v>0.3754010695187166</v>
      </c>
      <c r="G83" s="50">
        <f t="shared" si="20"/>
        <v>0.52620320855614977</v>
      </c>
      <c r="H83" s="50">
        <f t="shared" si="20"/>
        <v>0.4748663101604278</v>
      </c>
      <c r="I83" s="50">
        <f t="shared" si="20"/>
        <v>0.47165775401069521</v>
      </c>
      <c r="J83" s="50">
        <f t="shared" si="20"/>
        <v>0.50374331550802143</v>
      </c>
      <c r="K83" s="50">
        <f t="shared" si="20"/>
        <v>0.51978609625668448</v>
      </c>
      <c r="L83" s="50">
        <f t="shared" si="20"/>
        <v>0.50695187165775402</v>
      </c>
      <c r="M83" s="50">
        <f t="shared" si="20"/>
        <v>0.48449197860962567</v>
      </c>
      <c r="N83" s="50">
        <f t="shared" si="20"/>
        <v>0.49411764705882355</v>
      </c>
      <c r="O83" s="50">
        <f t="shared" si="20"/>
        <v>0.44598930481283422</v>
      </c>
      <c r="P83" s="50">
        <f t="shared" si="20"/>
        <v>0.45882352941176469</v>
      </c>
      <c r="Q83" s="50">
        <f t="shared" si="20"/>
        <v>0.4556149732620321</v>
      </c>
      <c r="R83" s="50">
        <f t="shared" si="20"/>
        <v>0.50053475935828873</v>
      </c>
      <c r="S83" s="50">
        <f t="shared" si="20"/>
        <v>0.49732620320855614</v>
      </c>
      <c r="T83" s="50">
        <f t="shared" si="20"/>
        <v>0.49411764705882355</v>
      </c>
      <c r="U83" s="50">
        <f t="shared" si="20"/>
        <v>0.51657754010695189</v>
      </c>
      <c r="V83" s="50">
        <f t="shared" si="20"/>
        <v>0.48128342245989303</v>
      </c>
      <c r="W83" s="50">
        <f t="shared" si="20"/>
        <v>0.34010695187165774</v>
      </c>
      <c r="X83" s="50">
        <f t="shared" si="20"/>
        <v>0.5133689839572193</v>
      </c>
      <c r="Y83" s="50">
        <f t="shared" si="20"/>
        <v>0.52941176470588236</v>
      </c>
      <c r="Z83" s="50">
        <f t="shared" si="20"/>
        <v>0.5518716577540107</v>
      </c>
      <c r="AA83" s="50">
        <f t="shared" si="20"/>
        <v>0.52299465240641707</v>
      </c>
      <c r="AB83" s="50">
        <f t="shared" si="20"/>
        <v>0.52299465240641707</v>
      </c>
      <c r="AC83" s="50">
        <f t="shared" si="20"/>
        <v>0.50374331550802143</v>
      </c>
      <c r="AD83" s="50">
        <f t="shared" si="20"/>
        <v>0.47165775401069521</v>
      </c>
      <c r="AE83" s="50">
        <f t="shared" si="20"/>
        <v>0.5133689839572193</v>
      </c>
      <c r="AF83" s="50">
        <f t="shared" si="20"/>
        <v>0.56791443850267376</v>
      </c>
      <c r="AG83" s="50">
        <f t="shared" si="20"/>
        <v>0.54545454545454541</v>
      </c>
      <c r="AH83" s="50">
        <f t="shared" si="18"/>
        <v>0.43315508021390375</v>
      </c>
      <c r="AI83" s="50">
        <f t="shared" si="18"/>
        <v>0</v>
      </c>
      <c r="AJ83" s="50">
        <f t="shared" si="18"/>
        <v>0</v>
      </c>
      <c r="AK83" s="50">
        <f t="shared" si="18"/>
        <v>0</v>
      </c>
      <c r="AL83" s="50">
        <f t="shared" si="18"/>
        <v>0</v>
      </c>
      <c r="AM83" s="51">
        <f t="shared" si="21"/>
        <v>0.56791443850267376</v>
      </c>
      <c r="AN83" s="51">
        <f t="shared" si="22"/>
        <v>0</v>
      </c>
    </row>
    <row r="84" spans="1:40">
      <c r="A84" s="12" t="s">
        <v>16</v>
      </c>
      <c r="B84" s="50">
        <f t="shared" si="18"/>
        <v>0</v>
      </c>
      <c r="C84" s="50">
        <f t="shared" si="18"/>
        <v>0</v>
      </c>
      <c r="D84" s="50">
        <f t="shared" si="20"/>
        <v>0</v>
      </c>
      <c r="E84" s="50">
        <f t="shared" si="20"/>
        <v>0.60962566844919786</v>
      </c>
      <c r="F84" s="50">
        <f t="shared" si="20"/>
        <v>0.43636363636363634</v>
      </c>
      <c r="G84" s="50">
        <f t="shared" si="20"/>
        <v>0.62887700534759361</v>
      </c>
      <c r="H84" s="50">
        <f t="shared" si="20"/>
        <v>0.50053475935828873</v>
      </c>
      <c r="I84" s="50">
        <f t="shared" si="20"/>
        <v>0.49411764705882355</v>
      </c>
      <c r="J84" s="50">
        <f t="shared" si="20"/>
        <v>0.62887700534759361</v>
      </c>
      <c r="K84" s="50">
        <f t="shared" si="20"/>
        <v>0.61925133689839573</v>
      </c>
      <c r="L84" s="50">
        <f t="shared" si="20"/>
        <v>0.61925133689839573</v>
      </c>
      <c r="M84" s="50">
        <f t="shared" si="20"/>
        <v>0.61283422459893044</v>
      </c>
      <c r="N84" s="50">
        <f t="shared" si="20"/>
        <v>0.60962566844919786</v>
      </c>
      <c r="O84" s="50">
        <f t="shared" si="20"/>
        <v>0.48770053475935826</v>
      </c>
      <c r="P84" s="50">
        <f t="shared" si="20"/>
        <v>0.49090909090909091</v>
      </c>
      <c r="Q84" s="50">
        <f t="shared" si="20"/>
        <v>0.53262032085561495</v>
      </c>
      <c r="R84" s="50">
        <f t="shared" si="20"/>
        <v>0.58716577540106951</v>
      </c>
      <c r="S84" s="50">
        <f t="shared" si="20"/>
        <v>0.61283422459893044</v>
      </c>
      <c r="T84" s="50">
        <f t="shared" si="20"/>
        <v>0.61604278074866314</v>
      </c>
      <c r="U84" s="50">
        <f t="shared" si="20"/>
        <v>0.61604278074866314</v>
      </c>
      <c r="V84" s="50">
        <f t="shared" si="20"/>
        <v>0.51657754010695189</v>
      </c>
      <c r="W84" s="50">
        <f t="shared" si="20"/>
        <v>0.30802139037433157</v>
      </c>
      <c r="X84" s="50">
        <f t="shared" si="20"/>
        <v>0.64812834224598925</v>
      </c>
      <c r="Y84" s="50">
        <f t="shared" si="20"/>
        <v>0.65133689839572195</v>
      </c>
      <c r="Z84" s="50">
        <f t="shared" si="20"/>
        <v>0.61925133689839573</v>
      </c>
      <c r="AA84" s="50">
        <f t="shared" si="20"/>
        <v>0.57112299465240646</v>
      </c>
      <c r="AB84" s="50">
        <f t="shared" si="20"/>
        <v>0.61283422459893044</v>
      </c>
      <c r="AC84" s="50">
        <f t="shared" si="20"/>
        <v>0.53903743315508024</v>
      </c>
      <c r="AD84" s="50">
        <f t="shared" si="20"/>
        <v>0.5133689839572193</v>
      </c>
      <c r="AE84" s="50">
        <f t="shared" si="20"/>
        <v>0.60320855614973257</v>
      </c>
      <c r="AF84" s="50">
        <f t="shared" si="20"/>
        <v>0.63850267379679149</v>
      </c>
      <c r="AG84" s="50">
        <f t="shared" si="20"/>
        <v>0.62566844919786091</v>
      </c>
      <c r="AH84" s="50">
        <f t="shared" si="18"/>
        <v>0.49090909090909091</v>
      </c>
      <c r="AI84" s="50">
        <f t="shared" si="18"/>
        <v>0</v>
      </c>
      <c r="AJ84" s="50">
        <f t="shared" si="18"/>
        <v>0</v>
      </c>
      <c r="AK84" s="50">
        <f t="shared" si="18"/>
        <v>0</v>
      </c>
      <c r="AL84" s="50">
        <f t="shared" si="18"/>
        <v>0</v>
      </c>
      <c r="AM84" s="51">
        <f t="shared" si="21"/>
        <v>0.65133689839572195</v>
      </c>
      <c r="AN84" s="51">
        <f t="shared" si="22"/>
        <v>0</v>
      </c>
    </row>
    <row r="85" spans="1:40">
      <c r="A85" s="12" t="s">
        <v>17</v>
      </c>
      <c r="B85" s="50">
        <f t="shared" si="18"/>
        <v>0</v>
      </c>
      <c r="C85" s="50">
        <f t="shared" si="18"/>
        <v>0</v>
      </c>
      <c r="D85" s="50">
        <f t="shared" si="20"/>
        <v>0</v>
      </c>
      <c r="E85" s="50">
        <f t="shared" si="20"/>
        <v>0.70588235294117652</v>
      </c>
      <c r="F85" s="50">
        <f t="shared" si="20"/>
        <v>0.53582887700534765</v>
      </c>
      <c r="G85" s="50">
        <f t="shared" si="20"/>
        <v>0.7508021390374332</v>
      </c>
      <c r="H85" s="50">
        <f t="shared" si="20"/>
        <v>0.28235294117647058</v>
      </c>
      <c r="I85" s="50">
        <f t="shared" si="20"/>
        <v>0.54224598930481283</v>
      </c>
      <c r="J85" s="50">
        <f t="shared" si="20"/>
        <v>0.72513368983957216</v>
      </c>
      <c r="K85" s="50">
        <f t="shared" si="20"/>
        <v>0.74117647058823533</v>
      </c>
      <c r="L85" s="50">
        <f t="shared" si="20"/>
        <v>0.73475935828877004</v>
      </c>
      <c r="M85" s="50">
        <f t="shared" si="20"/>
        <v>0.69946524064171123</v>
      </c>
      <c r="N85" s="50">
        <f t="shared" si="20"/>
        <v>0.68021390374331547</v>
      </c>
      <c r="O85" s="50">
        <f t="shared" si="20"/>
        <v>0.54545454545454541</v>
      </c>
      <c r="P85" s="50">
        <f t="shared" si="20"/>
        <v>0.51016042780748661</v>
      </c>
      <c r="Q85" s="50">
        <f t="shared" si="20"/>
        <v>0.66417112299465242</v>
      </c>
      <c r="R85" s="50">
        <f t="shared" si="20"/>
        <v>0.67700534759358288</v>
      </c>
      <c r="S85" s="50">
        <f t="shared" si="20"/>
        <v>0.70267379679144382</v>
      </c>
      <c r="T85" s="50">
        <f t="shared" si="20"/>
        <v>0.72192513368983957</v>
      </c>
      <c r="U85" s="50">
        <f t="shared" si="20"/>
        <v>0.72192513368983957</v>
      </c>
      <c r="V85" s="50">
        <f t="shared" si="20"/>
        <v>0.57433155080213905</v>
      </c>
      <c r="W85" s="50">
        <f t="shared" si="20"/>
        <v>0.34331550802139038</v>
      </c>
      <c r="X85" s="50">
        <f t="shared" si="20"/>
        <v>0.74117647058823533</v>
      </c>
      <c r="Y85" s="50">
        <f t="shared" si="20"/>
        <v>0.74117647058823533</v>
      </c>
      <c r="Z85" s="50">
        <f t="shared" si="20"/>
        <v>0.72834224598930486</v>
      </c>
      <c r="AA85" s="50">
        <f t="shared" si="20"/>
        <v>0.73155080213903745</v>
      </c>
      <c r="AB85" s="50">
        <f t="shared" si="20"/>
        <v>0.72834224598930486</v>
      </c>
      <c r="AC85" s="50">
        <f t="shared" si="20"/>
        <v>0.5903743315508021</v>
      </c>
      <c r="AD85" s="50">
        <f t="shared" si="20"/>
        <v>0.48770053475935826</v>
      </c>
      <c r="AE85" s="50">
        <f t="shared" si="20"/>
        <v>0.7475935828877005</v>
      </c>
      <c r="AF85" s="50">
        <f t="shared" si="20"/>
        <v>0.76684491978609626</v>
      </c>
      <c r="AG85" s="50">
        <f t="shared" si="20"/>
        <v>0.76042780748663097</v>
      </c>
      <c r="AH85" s="50">
        <f t="shared" si="18"/>
        <v>0.6</v>
      </c>
      <c r="AI85" s="50">
        <f t="shared" si="18"/>
        <v>0</v>
      </c>
      <c r="AJ85" s="50">
        <f t="shared" si="18"/>
        <v>0</v>
      </c>
      <c r="AK85" s="50">
        <f t="shared" si="18"/>
        <v>0</v>
      </c>
      <c r="AL85" s="50">
        <f t="shared" si="18"/>
        <v>0</v>
      </c>
      <c r="AM85" s="51">
        <f t="shared" si="21"/>
        <v>0.76684491978609626</v>
      </c>
      <c r="AN85" s="51">
        <f t="shared" si="22"/>
        <v>0</v>
      </c>
    </row>
    <row r="86" spans="1:40">
      <c r="A86" s="13">
        <v>0.41666666666666669</v>
      </c>
      <c r="B86" s="50">
        <f t="shared" si="18"/>
        <v>0</v>
      </c>
      <c r="C86" s="50">
        <f t="shared" si="18"/>
        <v>0</v>
      </c>
      <c r="D86" s="50">
        <f t="shared" si="20"/>
        <v>0</v>
      </c>
      <c r="E86" s="50">
        <f t="shared" si="20"/>
        <v>0.72834224598930486</v>
      </c>
      <c r="F86" s="50">
        <f t="shared" si="20"/>
        <v>0.54224598930481283</v>
      </c>
      <c r="G86" s="50">
        <f t="shared" si="20"/>
        <v>0.77005347593582885</v>
      </c>
      <c r="H86" s="50">
        <f t="shared" si="20"/>
        <v>3.2085561497326207E-2</v>
      </c>
      <c r="I86" s="50">
        <f t="shared" si="20"/>
        <v>0.54224598930481283</v>
      </c>
      <c r="J86" s="50">
        <f t="shared" si="20"/>
        <v>0.75721925133689838</v>
      </c>
      <c r="K86" s="50">
        <f t="shared" si="20"/>
        <v>0.73475935828877004</v>
      </c>
      <c r="L86" s="50">
        <f t="shared" si="20"/>
        <v>0.72834224598930486</v>
      </c>
      <c r="M86" s="50">
        <f t="shared" si="20"/>
        <v>0.4556149732620321</v>
      </c>
      <c r="N86" s="50">
        <f t="shared" si="20"/>
        <v>0.70909090909090911</v>
      </c>
      <c r="O86" s="50">
        <f t="shared" si="20"/>
        <v>0.57433155080213905</v>
      </c>
      <c r="P86" s="50">
        <f t="shared" si="20"/>
        <v>0.51978609625668448</v>
      </c>
      <c r="Q86" s="50">
        <f t="shared" si="20"/>
        <v>0.70588235294117652</v>
      </c>
      <c r="R86" s="50">
        <f t="shared" si="20"/>
        <v>0.71229946524064169</v>
      </c>
      <c r="S86" s="50">
        <f t="shared" ref="S86:AG86" si="23">($G$38*S16-S146)/$G$37</f>
        <v>0.71550802139037428</v>
      </c>
      <c r="T86" s="50">
        <f t="shared" si="23"/>
        <v>0.73155080213903745</v>
      </c>
      <c r="U86" s="50">
        <f t="shared" si="23"/>
        <v>0.7475935828877005</v>
      </c>
      <c r="V86" s="50">
        <f t="shared" si="23"/>
        <v>0.60641711229946527</v>
      </c>
      <c r="W86" s="50">
        <f t="shared" si="23"/>
        <v>0.34331550802139038</v>
      </c>
      <c r="X86" s="50">
        <f t="shared" si="23"/>
        <v>0.77005347593582885</v>
      </c>
      <c r="Y86" s="50">
        <f t="shared" si="23"/>
        <v>0.7508021390374332</v>
      </c>
      <c r="Z86" s="50">
        <f t="shared" si="23"/>
        <v>0.75721925133689838</v>
      </c>
      <c r="AA86" s="50">
        <f t="shared" si="23"/>
        <v>0.75401069518716579</v>
      </c>
      <c r="AB86" s="50">
        <f t="shared" si="23"/>
        <v>0.73155080213903745</v>
      </c>
      <c r="AC86" s="50">
        <f t="shared" si="23"/>
        <v>0.61604278074866314</v>
      </c>
      <c r="AD86" s="50">
        <f t="shared" si="23"/>
        <v>0.55828877005347599</v>
      </c>
      <c r="AE86" s="50">
        <f t="shared" si="23"/>
        <v>0.77647058823529413</v>
      </c>
      <c r="AF86" s="50">
        <f t="shared" si="23"/>
        <v>0.78288770053475931</v>
      </c>
      <c r="AG86" s="50">
        <f t="shared" si="23"/>
        <v>0.77967914438502672</v>
      </c>
      <c r="AH86" s="50">
        <f t="shared" si="18"/>
        <v>0.6737967914438503</v>
      </c>
      <c r="AI86" s="50">
        <f t="shared" si="18"/>
        <v>0</v>
      </c>
      <c r="AJ86" s="50">
        <f t="shared" si="18"/>
        <v>0</v>
      </c>
      <c r="AK86" s="50">
        <f t="shared" si="18"/>
        <v>0</v>
      </c>
      <c r="AL86" s="50">
        <f t="shared" si="18"/>
        <v>0</v>
      </c>
      <c r="AM86" s="51">
        <f t="shared" si="21"/>
        <v>0.78288770053475931</v>
      </c>
      <c r="AN86" s="51">
        <f t="shared" si="22"/>
        <v>0</v>
      </c>
    </row>
    <row r="87" spans="1:40">
      <c r="A87" s="13" t="s">
        <v>18</v>
      </c>
      <c r="B87" s="50">
        <f t="shared" si="18"/>
        <v>0</v>
      </c>
      <c r="C87" s="50">
        <f t="shared" si="18"/>
        <v>0</v>
      </c>
      <c r="D87" s="50">
        <f t="shared" ref="D87:AG95" si="24">($G$38*D17-D147)/$G$37</f>
        <v>0</v>
      </c>
      <c r="E87" s="50">
        <f t="shared" si="24"/>
        <v>0.72834224598930486</v>
      </c>
      <c r="F87" s="50">
        <f t="shared" si="24"/>
        <v>0.54866310160427811</v>
      </c>
      <c r="G87" s="50">
        <f t="shared" si="24"/>
        <v>0.75401069518716579</v>
      </c>
      <c r="H87" s="50">
        <f t="shared" si="24"/>
        <v>0.19572192513368983</v>
      </c>
      <c r="I87" s="50">
        <f t="shared" si="24"/>
        <v>0.55828877005347599</v>
      </c>
      <c r="J87" s="50">
        <f t="shared" si="24"/>
        <v>0.75721925133689838</v>
      </c>
      <c r="K87" s="50">
        <f t="shared" si="24"/>
        <v>0.75721925133689838</v>
      </c>
      <c r="L87" s="50">
        <f t="shared" si="24"/>
        <v>0.70909090909090911</v>
      </c>
      <c r="M87" s="50">
        <f t="shared" si="24"/>
        <v>0.49732620320855614</v>
      </c>
      <c r="N87" s="50">
        <f t="shared" si="24"/>
        <v>0.69304812834224594</v>
      </c>
      <c r="O87" s="50">
        <f t="shared" si="24"/>
        <v>0.5903743315508021</v>
      </c>
      <c r="P87" s="50">
        <f t="shared" si="24"/>
        <v>0.5518716577540107</v>
      </c>
      <c r="Q87" s="50">
        <f t="shared" si="24"/>
        <v>0.70267379679144382</v>
      </c>
      <c r="R87" s="50">
        <f t="shared" si="24"/>
        <v>0.37860962566844919</v>
      </c>
      <c r="S87" s="50">
        <f t="shared" si="24"/>
        <v>0.73796791443850263</v>
      </c>
      <c r="T87" s="50">
        <f t="shared" si="24"/>
        <v>0.75721925133689838</v>
      </c>
      <c r="U87" s="50">
        <f t="shared" si="24"/>
        <v>0.7508021390374332</v>
      </c>
      <c r="V87" s="50">
        <f t="shared" si="24"/>
        <v>0.60962566844919786</v>
      </c>
      <c r="W87" s="50">
        <f t="shared" si="24"/>
        <v>0.39786096256684494</v>
      </c>
      <c r="X87" s="50">
        <f t="shared" si="24"/>
        <v>0.77967914438502672</v>
      </c>
      <c r="Y87" s="50">
        <f t="shared" si="24"/>
        <v>0.76042780748663097</v>
      </c>
      <c r="Z87" s="50">
        <f t="shared" si="24"/>
        <v>0.7475935828877005</v>
      </c>
      <c r="AA87" s="50">
        <f t="shared" si="24"/>
        <v>0.76684491978609626</v>
      </c>
      <c r="AB87" s="50">
        <f t="shared" si="24"/>
        <v>0.71871657754010698</v>
      </c>
      <c r="AC87" s="50">
        <f t="shared" si="24"/>
        <v>0.62887700534759361</v>
      </c>
      <c r="AD87" s="50">
        <f t="shared" si="24"/>
        <v>0.57433155080213905</v>
      </c>
      <c r="AE87" s="50">
        <f t="shared" si="24"/>
        <v>0</v>
      </c>
      <c r="AF87" s="50">
        <f t="shared" si="24"/>
        <v>0.79251336898395719</v>
      </c>
      <c r="AG87" s="50">
        <f t="shared" si="24"/>
        <v>0.80534759358288766</v>
      </c>
      <c r="AH87" s="50">
        <f t="shared" si="18"/>
        <v>0.68663101604278076</v>
      </c>
      <c r="AI87" s="50">
        <f t="shared" si="18"/>
        <v>0</v>
      </c>
      <c r="AJ87" s="50">
        <f t="shared" si="18"/>
        <v>0</v>
      </c>
      <c r="AK87" s="50">
        <f t="shared" si="18"/>
        <v>0</v>
      </c>
      <c r="AL87" s="50">
        <f t="shared" si="18"/>
        <v>0</v>
      </c>
      <c r="AM87" s="51">
        <f t="shared" si="21"/>
        <v>0.80534759358288766</v>
      </c>
      <c r="AN87" s="51">
        <f t="shared" si="22"/>
        <v>0</v>
      </c>
    </row>
    <row r="88" spans="1:40">
      <c r="A88" s="13">
        <v>0.5</v>
      </c>
      <c r="B88" s="50">
        <f t="shared" si="18"/>
        <v>0</v>
      </c>
      <c r="C88" s="50">
        <f t="shared" si="18"/>
        <v>0</v>
      </c>
      <c r="D88" s="50">
        <f t="shared" si="24"/>
        <v>0</v>
      </c>
      <c r="E88" s="50">
        <f t="shared" si="24"/>
        <v>0.74438502673796791</v>
      </c>
      <c r="F88" s="50">
        <f t="shared" si="24"/>
        <v>0.56470588235294117</v>
      </c>
      <c r="G88" s="50">
        <f t="shared" si="24"/>
        <v>0.76684491978609626</v>
      </c>
      <c r="H88" s="50">
        <f t="shared" si="24"/>
        <v>0.39786096256684494</v>
      </c>
      <c r="I88" s="50">
        <f t="shared" si="24"/>
        <v>0.56791443850267376</v>
      </c>
      <c r="J88" s="50">
        <f t="shared" si="24"/>
        <v>0.7475935828877005</v>
      </c>
      <c r="K88" s="50">
        <f t="shared" si="24"/>
        <v>0.77647058823529413</v>
      </c>
      <c r="L88" s="50">
        <f t="shared" si="24"/>
        <v>0.71229946524064169</v>
      </c>
      <c r="M88" s="50">
        <f t="shared" si="24"/>
        <v>0.68342245989304817</v>
      </c>
      <c r="N88" s="50">
        <f t="shared" si="24"/>
        <v>0.34010695187165774</v>
      </c>
      <c r="O88" s="50">
        <f t="shared" si="24"/>
        <v>0.60320855614973257</v>
      </c>
      <c r="P88" s="50">
        <f t="shared" si="24"/>
        <v>0.56149732620320858</v>
      </c>
      <c r="Q88" s="50">
        <f t="shared" si="24"/>
        <v>0.7475935828877005</v>
      </c>
      <c r="R88" s="50">
        <f t="shared" si="24"/>
        <v>0.64171122994652408</v>
      </c>
      <c r="S88" s="50">
        <f t="shared" si="24"/>
        <v>0.78288770053475931</v>
      </c>
      <c r="T88" s="50">
        <f t="shared" si="24"/>
        <v>0.76042780748663097</v>
      </c>
      <c r="U88" s="50">
        <f t="shared" si="24"/>
        <v>0.7475935828877005</v>
      </c>
      <c r="V88" s="50">
        <f t="shared" si="24"/>
        <v>0.61604278074866314</v>
      </c>
      <c r="W88" s="50">
        <f t="shared" si="24"/>
        <v>0.32727272727272727</v>
      </c>
      <c r="X88" s="50">
        <f t="shared" si="24"/>
        <v>0.77967914438502672</v>
      </c>
      <c r="Y88" s="50">
        <f t="shared" si="24"/>
        <v>0.76363636363636367</v>
      </c>
      <c r="Z88" s="50">
        <f t="shared" si="24"/>
        <v>0.78288770053475931</v>
      </c>
      <c r="AA88" s="50">
        <f t="shared" si="24"/>
        <v>0.77005347593582885</v>
      </c>
      <c r="AB88" s="50">
        <f t="shared" si="24"/>
        <v>0.7475935828877005</v>
      </c>
      <c r="AC88" s="50">
        <f t="shared" si="24"/>
        <v>0.62887700534759361</v>
      </c>
      <c r="AD88" s="50">
        <f t="shared" si="24"/>
        <v>0.58395721925133692</v>
      </c>
      <c r="AE88" s="50">
        <f t="shared" si="24"/>
        <v>0.19572192513368983</v>
      </c>
      <c r="AF88" s="50">
        <f t="shared" si="24"/>
        <v>0.79893048128342248</v>
      </c>
      <c r="AG88" s="50">
        <f t="shared" si="24"/>
        <v>0.80534759358288766</v>
      </c>
      <c r="AH88" s="50">
        <f t="shared" si="18"/>
        <v>0.6737967914438503</v>
      </c>
      <c r="AI88" s="50">
        <f t="shared" si="18"/>
        <v>0</v>
      </c>
      <c r="AJ88" s="50">
        <f t="shared" si="18"/>
        <v>0</v>
      </c>
      <c r="AK88" s="50">
        <f t="shared" si="18"/>
        <v>0</v>
      </c>
      <c r="AL88" s="50">
        <f t="shared" si="18"/>
        <v>0</v>
      </c>
      <c r="AM88" s="51">
        <f t="shared" si="21"/>
        <v>0.80534759358288766</v>
      </c>
      <c r="AN88" s="51">
        <f t="shared" si="22"/>
        <v>0</v>
      </c>
    </row>
    <row r="89" spans="1:40">
      <c r="A89" s="13" t="s">
        <v>19</v>
      </c>
      <c r="B89" s="50">
        <f t="shared" si="18"/>
        <v>0</v>
      </c>
      <c r="C89" s="50">
        <f t="shared" si="18"/>
        <v>0</v>
      </c>
      <c r="D89" s="50">
        <f t="shared" si="24"/>
        <v>0</v>
      </c>
      <c r="E89" s="50">
        <f t="shared" si="24"/>
        <v>0.413903743315508</v>
      </c>
      <c r="F89" s="50">
        <f t="shared" si="24"/>
        <v>0.55508021390374329</v>
      </c>
      <c r="G89" s="50">
        <f t="shared" si="24"/>
        <v>0.7508021390374332</v>
      </c>
      <c r="H89" s="50">
        <f t="shared" si="24"/>
        <v>0.3946524064171123</v>
      </c>
      <c r="I89" s="50">
        <f t="shared" si="24"/>
        <v>0.58074866310160422</v>
      </c>
      <c r="J89" s="50">
        <f t="shared" si="24"/>
        <v>0.73796791443850263</v>
      </c>
      <c r="K89" s="50">
        <f t="shared" si="24"/>
        <v>0.57433155080213905</v>
      </c>
      <c r="L89" s="50">
        <f t="shared" si="24"/>
        <v>0.69625668449197864</v>
      </c>
      <c r="M89" s="50">
        <f t="shared" si="24"/>
        <v>0.65454545454545454</v>
      </c>
      <c r="N89" s="50">
        <f t="shared" si="24"/>
        <v>0.50374331550802143</v>
      </c>
      <c r="O89" s="50">
        <f t="shared" si="24"/>
        <v>0.62245989304812832</v>
      </c>
      <c r="P89" s="50">
        <f t="shared" si="24"/>
        <v>0.54866310160427811</v>
      </c>
      <c r="Q89" s="50">
        <f t="shared" si="24"/>
        <v>0.70267379679144382</v>
      </c>
      <c r="R89" s="50">
        <f t="shared" si="24"/>
        <v>0.68342245989304817</v>
      </c>
      <c r="S89" s="50">
        <f t="shared" si="24"/>
        <v>0.74117647058823533</v>
      </c>
      <c r="T89" s="50">
        <f t="shared" si="24"/>
        <v>0.72834224598930486</v>
      </c>
      <c r="U89" s="50">
        <f t="shared" si="24"/>
        <v>0.74438502673796791</v>
      </c>
      <c r="V89" s="50">
        <f t="shared" si="24"/>
        <v>0.60962566844919786</v>
      </c>
      <c r="W89" s="50">
        <f t="shared" si="24"/>
        <v>0.62887700534759361</v>
      </c>
      <c r="X89" s="50">
        <f t="shared" si="24"/>
        <v>0.74438502673796791</v>
      </c>
      <c r="Y89" s="50">
        <f t="shared" si="24"/>
        <v>0.74438502673796791</v>
      </c>
      <c r="Z89" s="50">
        <f t="shared" si="24"/>
        <v>0.72513368983957216</v>
      </c>
      <c r="AA89" s="50">
        <f t="shared" si="24"/>
        <v>0.73796791443850263</v>
      </c>
      <c r="AB89" s="50">
        <f t="shared" si="24"/>
        <v>0.76042780748663097</v>
      </c>
      <c r="AC89" s="50">
        <f t="shared" si="24"/>
        <v>0.62245989304812832</v>
      </c>
      <c r="AD89" s="50">
        <f t="shared" si="24"/>
        <v>0.5903743315508021</v>
      </c>
      <c r="AE89" s="50">
        <f t="shared" si="24"/>
        <v>0.49411764705882355</v>
      </c>
      <c r="AF89" s="50">
        <f t="shared" si="24"/>
        <v>0.76363636363636367</v>
      </c>
      <c r="AG89" s="50">
        <f t="shared" si="24"/>
        <v>0.77326203208556155</v>
      </c>
      <c r="AH89" s="50">
        <f t="shared" si="18"/>
        <v>0.67700534759358288</v>
      </c>
      <c r="AI89" s="50">
        <f t="shared" si="18"/>
        <v>0</v>
      </c>
      <c r="AJ89" s="50">
        <f t="shared" si="18"/>
        <v>0</v>
      </c>
      <c r="AK89" s="50">
        <f t="shared" si="18"/>
        <v>0</v>
      </c>
      <c r="AL89" s="50">
        <f t="shared" si="18"/>
        <v>0</v>
      </c>
      <c r="AM89" s="51">
        <f t="shared" si="21"/>
        <v>0.77326203208556155</v>
      </c>
      <c r="AN89" s="51">
        <f t="shared" si="22"/>
        <v>0</v>
      </c>
    </row>
    <row r="90" spans="1:40">
      <c r="A90" s="13">
        <v>0.58333333333333337</v>
      </c>
      <c r="B90" s="50">
        <f t="shared" si="18"/>
        <v>0</v>
      </c>
      <c r="C90" s="50">
        <f t="shared" si="18"/>
        <v>0</v>
      </c>
      <c r="D90" s="50">
        <f t="shared" si="24"/>
        <v>0</v>
      </c>
      <c r="E90" s="50">
        <f t="shared" si="24"/>
        <v>0.4748663101604278</v>
      </c>
      <c r="F90" s="50">
        <f t="shared" si="24"/>
        <v>0.54545454545454541</v>
      </c>
      <c r="G90" s="50">
        <f t="shared" si="24"/>
        <v>0.74117647058823533</v>
      </c>
      <c r="H90" s="50">
        <f t="shared" si="24"/>
        <v>0.5935828877005348</v>
      </c>
      <c r="I90" s="50">
        <f t="shared" si="24"/>
        <v>0.57433155080213905</v>
      </c>
      <c r="J90" s="50">
        <f t="shared" si="24"/>
        <v>0.7508021390374332</v>
      </c>
      <c r="K90" s="50">
        <f t="shared" si="24"/>
        <v>0.56470588235294117</v>
      </c>
      <c r="L90" s="50">
        <f t="shared" si="24"/>
        <v>0.68021390374331547</v>
      </c>
      <c r="M90" s="50">
        <f t="shared" si="24"/>
        <v>0.63850267379679149</v>
      </c>
      <c r="N90" s="50">
        <f t="shared" si="24"/>
        <v>0.68983957219251335</v>
      </c>
      <c r="O90" s="50">
        <f t="shared" si="24"/>
        <v>0.61283422459893044</v>
      </c>
      <c r="P90" s="50">
        <f t="shared" si="24"/>
        <v>0.413903743315508</v>
      </c>
      <c r="Q90" s="50">
        <f t="shared" si="24"/>
        <v>0.68663101604278076</v>
      </c>
      <c r="R90" s="50">
        <f t="shared" si="24"/>
        <v>0.68021390374331547</v>
      </c>
      <c r="S90" s="50">
        <f t="shared" si="24"/>
        <v>0.76684491978609626</v>
      </c>
      <c r="T90" s="50">
        <f t="shared" si="24"/>
        <v>0.72513368983957216</v>
      </c>
      <c r="U90" s="50">
        <f t="shared" si="24"/>
        <v>0.7475935828877005</v>
      </c>
      <c r="V90" s="50">
        <f t="shared" si="24"/>
        <v>0.60641711229946527</v>
      </c>
      <c r="W90" s="50">
        <f t="shared" si="24"/>
        <v>0.58395721925133692</v>
      </c>
      <c r="X90" s="50">
        <f t="shared" si="24"/>
        <v>0.7508021390374332</v>
      </c>
      <c r="Y90" s="50">
        <f t="shared" si="24"/>
        <v>0.74438502673796791</v>
      </c>
      <c r="Z90" s="50">
        <f t="shared" si="24"/>
        <v>0.73475935828877004</v>
      </c>
      <c r="AA90" s="50">
        <f t="shared" si="24"/>
        <v>0.73796791443850263</v>
      </c>
      <c r="AB90" s="50">
        <f t="shared" si="24"/>
        <v>0.70267379679144382</v>
      </c>
      <c r="AC90" s="50">
        <f t="shared" si="24"/>
        <v>0.61925133689839573</v>
      </c>
      <c r="AD90" s="50">
        <f t="shared" si="24"/>
        <v>0.5903743315508021</v>
      </c>
      <c r="AE90" s="50">
        <f t="shared" si="24"/>
        <v>0.62566844919786091</v>
      </c>
      <c r="AF90" s="50">
        <f t="shared" si="24"/>
        <v>0.76684491978609626</v>
      </c>
      <c r="AG90" s="50">
        <f t="shared" si="24"/>
        <v>0.77326203208556155</v>
      </c>
      <c r="AH90" s="50">
        <f t="shared" si="18"/>
        <v>0.65454545454545454</v>
      </c>
      <c r="AI90" s="50">
        <f t="shared" si="18"/>
        <v>0</v>
      </c>
      <c r="AJ90" s="50">
        <f t="shared" si="18"/>
        <v>0</v>
      </c>
      <c r="AK90" s="50">
        <f t="shared" si="18"/>
        <v>0</v>
      </c>
      <c r="AL90" s="50">
        <f t="shared" si="18"/>
        <v>0</v>
      </c>
      <c r="AM90" s="51">
        <f t="shared" si="21"/>
        <v>0.77326203208556155</v>
      </c>
      <c r="AN90" s="51">
        <f t="shared" si="22"/>
        <v>0</v>
      </c>
    </row>
    <row r="91" spans="1:40">
      <c r="A91" s="13" t="s">
        <v>20</v>
      </c>
      <c r="B91" s="50">
        <f t="shared" si="18"/>
        <v>0</v>
      </c>
      <c r="C91" s="50">
        <f t="shared" si="18"/>
        <v>0</v>
      </c>
      <c r="D91" s="50">
        <f t="shared" si="24"/>
        <v>0</v>
      </c>
      <c r="E91" s="50">
        <f t="shared" si="24"/>
        <v>0.68342245989304817</v>
      </c>
      <c r="F91" s="50">
        <f t="shared" si="24"/>
        <v>0.75401069518716579</v>
      </c>
      <c r="G91" s="50">
        <f t="shared" si="24"/>
        <v>0.75721925133689838</v>
      </c>
      <c r="H91" s="50">
        <f t="shared" si="24"/>
        <v>0.57112299465240646</v>
      </c>
      <c r="I91" s="50">
        <f t="shared" si="24"/>
        <v>0.55508021390374329</v>
      </c>
      <c r="J91" s="50">
        <f t="shared" si="24"/>
        <v>0.76684491978609626</v>
      </c>
      <c r="K91" s="50">
        <f t="shared" si="24"/>
        <v>0.6705882352941176</v>
      </c>
      <c r="L91" s="50">
        <f t="shared" si="24"/>
        <v>0.69946524064171123</v>
      </c>
      <c r="M91" s="50">
        <f t="shared" si="24"/>
        <v>0.70588235294117652</v>
      </c>
      <c r="N91" s="50">
        <f t="shared" si="24"/>
        <v>0.71550802139037428</v>
      </c>
      <c r="O91" s="50">
        <f t="shared" si="24"/>
        <v>0.6</v>
      </c>
      <c r="P91" s="50">
        <f t="shared" si="24"/>
        <v>0.43636363636363634</v>
      </c>
      <c r="Q91" s="50">
        <f t="shared" si="24"/>
        <v>0.67700534759358288</v>
      </c>
      <c r="R91" s="50">
        <f t="shared" si="24"/>
        <v>0.69946524064171123</v>
      </c>
      <c r="S91" s="50">
        <f t="shared" si="24"/>
        <v>0.74117647058823533</v>
      </c>
      <c r="T91" s="50">
        <f t="shared" si="24"/>
        <v>0.73796791443850263</v>
      </c>
      <c r="U91" s="50">
        <f t="shared" si="24"/>
        <v>0.74117647058823533</v>
      </c>
      <c r="V91" s="50">
        <f t="shared" si="24"/>
        <v>0.6</v>
      </c>
      <c r="W91" s="50">
        <f t="shared" si="24"/>
        <v>0.56470588235294117</v>
      </c>
      <c r="X91" s="50">
        <f t="shared" si="24"/>
        <v>0.77005347593582885</v>
      </c>
      <c r="Y91" s="50">
        <f t="shared" si="24"/>
        <v>0.74438502673796791</v>
      </c>
      <c r="Z91" s="50">
        <f t="shared" si="24"/>
        <v>0.7475935828877005</v>
      </c>
      <c r="AA91" s="50">
        <f t="shared" si="24"/>
        <v>0.74438502673796791</v>
      </c>
      <c r="AB91" s="50">
        <f t="shared" si="24"/>
        <v>0.7475935828877005</v>
      </c>
      <c r="AC91" s="50">
        <f t="shared" si="24"/>
        <v>0.61604278074866314</v>
      </c>
      <c r="AD91" s="50">
        <f t="shared" si="24"/>
        <v>0.58395721925133692</v>
      </c>
      <c r="AE91" s="50">
        <f t="shared" si="24"/>
        <v>0.61283422459893044</v>
      </c>
      <c r="AF91" s="50">
        <f t="shared" si="24"/>
        <v>0.78288770053475931</v>
      </c>
      <c r="AG91" s="50">
        <f t="shared" si="24"/>
        <v>0.79572192513368989</v>
      </c>
      <c r="AH91" s="50">
        <f t="shared" si="18"/>
        <v>0.71229946524064169</v>
      </c>
      <c r="AI91" s="50">
        <f t="shared" si="18"/>
        <v>0</v>
      </c>
      <c r="AJ91" s="50">
        <f t="shared" si="18"/>
        <v>0</v>
      </c>
      <c r="AK91" s="50">
        <f t="shared" si="18"/>
        <v>0</v>
      </c>
      <c r="AL91" s="50">
        <f t="shared" si="18"/>
        <v>0</v>
      </c>
      <c r="AM91" s="51">
        <f t="shared" si="21"/>
        <v>0.79572192513368989</v>
      </c>
      <c r="AN91" s="51">
        <f t="shared" si="22"/>
        <v>0</v>
      </c>
    </row>
    <row r="92" spans="1:40">
      <c r="A92" s="12" t="s">
        <v>21</v>
      </c>
      <c r="B92" s="50">
        <f t="shared" si="18"/>
        <v>0</v>
      </c>
      <c r="C92" s="50">
        <f t="shared" si="18"/>
        <v>0</v>
      </c>
      <c r="D92" s="50">
        <f t="shared" si="24"/>
        <v>0</v>
      </c>
      <c r="E92" s="50">
        <f t="shared" si="24"/>
        <v>0.74438502673796791</v>
      </c>
      <c r="F92" s="50">
        <f t="shared" si="24"/>
        <v>0.74438502673796791</v>
      </c>
      <c r="G92" s="50">
        <f t="shared" si="24"/>
        <v>0.72834224598930486</v>
      </c>
      <c r="H92" s="50">
        <f t="shared" si="24"/>
        <v>0.57112299465240646</v>
      </c>
      <c r="I92" s="50">
        <f t="shared" si="24"/>
        <v>0.54545454545454541</v>
      </c>
      <c r="J92" s="50">
        <f t="shared" si="24"/>
        <v>0.74438502673796791</v>
      </c>
      <c r="K92" s="50">
        <f t="shared" si="24"/>
        <v>0.67700534759358288</v>
      </c>
      <c r="L92" s="50">
        <f t="shared" si="24"/>
        <v>0.68663101604278076</v>
      </c>
      <c r="M92" s="50">
        <f t="shared" si="24"/>
        <v>0.70267379679144382</v>
      </c>
      <c r="N92" s="50">
        <f t="shared" si="24"/>
        <v>0.70267379679144382</v>
      </c>
      <c r="O92" s="50">
        <f t="shared" si="24"/>
        <v>0.5935828877005348</v>
      </c>
      <c r="P92" s="50">
        <f t="shared" si="24"/>
        <v>0.47165775401069521</v>
      </c>
      <c r="Q92" s="50">
        <f t="shared" si="24"/>
        <v>0.66737967914438501</v>
      </c>
      <c r="R92" s="50">
        <f t="shared" si="24"/>
        <v>0.68663101604278076</v>
      </c>
      <c r="S92" s="50">
        <f t="shared" si="24"/>
        <v>0.71550802139037428</v>
      </c>
      <c r="T92" s="50">
        <f t="shared" si="24"/>
        <v>0.71229946524064169</v>
      </c>
      <c r="U92" s="50">
        <f t="shared" si="24"/>
        <v>0.72513368983957216</v>
      </c>
      <c r="V92" s="50">
        <f t="shared" si="24"/>
        <v>0.58074866310160422</v>
      </c>
      <c r="W92" s="50">
        <f t="shared" si="24"/>
        <v>0.55508021390374329</v>
      </c>
      <c r="X92" s="50">
        <f t="shared" si="24"/>
        <v>0.73475935828877004</v>
      </c>
      <c r="Y92" s="50">
        <f t="shared" si="24"/>
        <v>0.72834224598930486</v>
      </c>
      <c r="Z92" s="50">
        <f t="shared" si="24"/>
        <v>0.73475935828877004</v>
      </c>
      <c r="AA92" s="50">
        <f t="shared" si="24"/>
        <v>0.71871657754010698</v>
      </c>
      <c r="AB92" s="50">
        <f t="shared" si="24"/>
        <v>0.75401069518716579</v>
      </c>
      <c r="AC92" s="50">
        <f t="shared" si="24"/>
        <v>0.58395721925133692</v>
      </c>
      <c r="AD92" s="50">
        <f t="shared" si="24"/>
        <v>0.57754010695187163</v>
      </c>
      <c r="AE92" s="50">
        <f t="shared" si="24"/>
        <v>0.73796791443850263</v>
      </c>
      <c r="AF92" s="50">
        <f t="shared" si="24"/>
        <v>0.76844919786096255</v>
      </c>
      <c r="AG92" s="50">
        <f t="shared" si="24"/>
        <v>0.76684491978609626</v>
      </c>
      <c r="AH92" s="50">
        <f t="shared" si="18"/>
        <v>0.70588235294117652</v>
      </c>
      <c r="AI92" s="50">
        <f t="shared" si="18"/>
        <v>0</v>
      </c>
      <c r="AJ92" s="50">
        <f t="shared" si="18"/>
        <v>0</v>
      </c>
      <c r="AK92" s="50">
        <f t="shared" si="18"/>
        <v>0</v>
      </c>
      <c r="AL92" s="50">
        <f t="shared" si="18"/>
        <v>0</v>
      </c>
      <c r="AM92" s="51">
        <f t="shared" si="21"/>
        <v>0.76844919786096255</v>
      </c>
      <c r="AN92" s="51">
        <f t="shared" si="22"/>
        <v>0</v>
      </c>
    </row>
    <row r="93" spans="1:40">
      <c r="A93" s="12" t="s">
        <v>22</v>
      </c>
      <c r="B93" s="50">
        <f t="shared" ref="B93:AL100" si="25">($G$38*B23)/$G$37</f>
        <v>0</v>
      </c>
      <c r="C93" s="50">
        <f t="shared" si="25"/>
        <v>0</v>
      </c>
      <c r="D93" s="50">
        <f t="shared" si="24"/>
        <v>0</v>
      </c>
      <c r="E93" s="50">
        <f t="shared" si="24"/>
        <v>0.73155080213903745</v>
      </c>
      <c r="F93" s="50">
        <f t="shared" si="24"/>
        <v>0.68342245989304817</v>
      </c>
      <c r="G93" s="50">
        <f t="shared" si="24"/>
        <v>0.69304812834224594</v>
      </c>
      <c r="H93" s="50">
        <f t="shared" si="24"/>
        <v>0.56149732620320858</v>
      </c>
      <c r="I93" s="50">
        <f t="shared" si="24"/>
        <v>0.53903743315508024</v>
      </c>
      <c r="J93" s="50">
        <f t="shared" si="24"/>
        <v>0.73796791443850263</v>
      </c>
      <c r="K93" s="50">
        <f t="shared" si="24"/>
        <v>0.66096256684491983</v>
      </c>
      <c r="L93" s="50">
        <f t="shared" si="24"/>
        <v>0.66096256684491983</v>
      </c>
      <c r="M93" s="50">
        <f t="shared" si="24"/>
        <v>0.57754010695187163</v>
      </c>
      <c r="N93" s="50">
        <f t="shared" si="24"/>
        <v>0.6737967914438503</v>
      </c>
      <c r="O93" s="50">
        <f t="shared" si="24"/>
        <v>0.58716577540106951</v>
      </c>
      <c r="P93" s="50">
        <f t="shared" si="24"/>
        <v>0.51978609625668448</v>
      </c>
      <c r="Q93" s="50">
        <f t="shared" si="24"/>
        <v>0.65133689839572195</v>
      </c>
      <c r="R93" s="50">
        <f t="shared" si="24"/>
        <v>0.6737967914438503</v>
      </c>
      <c r="S93" s="50">
        <f t="shared" si="24"/>
        <v>0.70588235294117652</v>
      </c>
      <c r="T93" s="50">
        <f t="shared" si="24"/>
        <v>0.68021390374331547</v>
      </c>
      <c r="U93" s="50">
        <f t="shared" si="24"/>
        <v>0.62566844919786091</v>
      </c>
      <c r="V93" s="50">
        <f t="shared" si="24"/>
        <v>0.57433155080213905</v>
      </c>
      <c r="W93" s="50">
        <f t="shared" si="24"/>
        <v>0.54866310160427811</v>
      </c>
      <c r="X93" s="50">
        <f t="shared" si="24"/>
        <v>0.69625668449197864</v>
      </c>
      <c r="Y93" s="50">
        <f t="shared" si="24"/>
        <v>0.68181818181818177</v>
      </c>
      <c r="Z93" s="50">
        <f t="shared" si="24"/>
        <v>0.69625668449197864</v>
      </c>
      <c r="AA93" s="50">
        <f t="shared" si="24"/>
        <v>0.71550802139037428</v>
      </c>
      <c r="AB93" s="50">
        <f t="shared" si="24"/>
        <v>0.70909090909090911</v>
      </c>
      <c r="AC93" s="50">
        <f t="shared" si="24"/>
        <v>0.56149732620320858</v>
      </c>
      <c r="AD93" s="50">
        <f t="shared" si="24"/>
        <v>0.56470588235294117</v>
      </c>
      <c r="AE93" s="50">
        <f t="shared" si="24"/>
        <v>0.71229946524064169</v>
      </c>
      <c r="AF93" s="50">
        <f t="shared" si="24"/>
        <v>0.70909090909090911</v>
      </c>
      <c r="AG93" s="50">
        <f t="shared" si="24"/>
        <v>0.72834224598930486</v>
      </c>
      <c r="AH93" s="50">
        <f t="shared" si="25"/>
        <v>0.66737967914438501</v>
      </c>
      <c r="AI93" s="50">
        <f t="shared" si="25"/>
        <v>0</v>
      </c>
      <c r="AJ93" s="50">
        <f t="shared" si="25"/>
        <v>0</v>
      </c>
      <c r="AK93" s="50">
        <f t="shared" si="25"/>
        <v>0</v>
      </c>
      <c r="AL93" s="50">
        <f t="shared" si="25"/>
        <v>0</v>
      </c>
      <c r="AM93" s="51">
        <f t="shared" si="21"/>
        <v>0.73796791443850263</v>
      </c>
      <c r="AN93" s="51">
        <f t="shared" si="22"/>
        <v>0</v>
      </c>
    </row>
    <row r="94" spans="1:40">
      <c r="A94" s="12" t="s">
        <v>23</v>
      </c>
      <c r="B94" s="50">
        <f t="shared" si="25"/>
        <v>0</v>
      </c>
      <c r="C94" s="50">
        <f t="shared" si="25"/>
        <v>0</v>
      </c>
      <c r="D94" s="50">
        <f t="shared" si="24"/>
        <v>0</v>
      </c>
      <c r="E94" s="50">
        <f t="shared" si="24"/>
        <v>0.69946524064171123</v>
      </c>
      <c r="F94" s="50">
        <f t="shared" si="24"/>
        <v>0.65775401069518713</v>
      </c>
      <c r="G94" s="50">
        <f t="shared" si="24"/>
        <v>0.67700534759358288</v>
      </c>
      <c r="H94" s="50">
        <f t="shared" si="24"/>
        <v>0.56149732620320858</v>
      </c>
      <c r="I94" s="50">
        <f t="shared" si="24"/>
        <v>0.53903743315508024</v>
      </c>
      <c r="J94" s="50">
        <f t="shared" si="24"/>
        <v>0.66417112299465242</v>
      </c>
      <c r="K94" s="50">
        <f t="shared" si="24"/>
        <v>0.63529411764705879</v>
      </c>
      <c r="L94" s="50">
        <f t="shared" si="24"/>
        <v>0.60641711229946527</v>
      </c>
      <c r="M94" s="50">
        <f t="shared" si="24"/>
        <v>0.60641711229946527</v>
      </c>
      <c r="N94" s="50">
        <f t="shared" si="24"/>
        <v>0.64491978609625666</v>
      </c>
      <c r="O94" s="50">
        <f t="shared" si="24"/>
        <v>0.55828877005347599</v>
      </c>
      <c r="P94" s="50">
        <f t="shared" si="24"/>
        <v>0.52941176470588236</v>
      </c>
      <c r="Q94" s="50">
        <f t="shared" si="24"/>
        <v>0.61283422459893044</v>
      </c>
      <c r="R94" s="50">
        <f t="shared" si="24"/>
        <v>0.67700534759358288</v>
      </c>
      <c r="S94" s="50">
        <f t="shared" si="24"/>
        <v>0.61925133689839573</v>
      </c>
      <c r="T94" s="50">
        <f t="shared" si="24"/>
        <v>0.64491978609625666</v>
      </c>
      <c r="U94" s="50">
        <f t="shared" si="24"/>
        <v>0.63529411764705879</v>
      </c>
      <c r="V94" s="50">
        <f t="shared" si="24"/>
        <v>0.56791443850267376</v>
      </c>
      <c r="W94" s="50">
        <f t="shared" si="24"/>
        <v>0.55508021390374329</v>
      </c>
      <c r="X94" s="50">
        <f t="shared" si="24"/>
        <v>0.66417112299465242</v>
      </c>
      <c r="Y94" s="50">
        <f t="shared" si="24"/>
        <v>0.66417112299465242</v>
      </c>
      <c r="Z94" s="50">
        <f t="shared" si="24"/>
        <v>0.64171122994652408</v>
      </c>
      <c r="AA94" s="50">
        <f t="shared" si="24"/>
        <v>0.70267379679144382</v>
      </c>
      <c r="AB94" s="50">
        <f t="shared" si="24"/>
        <v>0.66096256684491983</v>
      </c>
      <c r="AC94" s="50">
        <f t="shared" si="24"/>
        <v>0.59679144385026739</v>
      </c>
      <c r="AD94" s="50">
        <f t="shared" si="24"/>
        <v>0.56470588235294117</v>
      </c>
      <c r="AE94" s="50">
        <f t="shared" si="24"/>
        <v>0.69304812834224594</v>
      </c>
      <c r="AF94" s="50">
        <f t="shared" si="24"/>
        <v>0.67700534759358288</v>
      </c>
      <c r="AG94" s="50">
        <f t="shared" si="24"/>
        <v>0.68342245989304817</v>
      </c>
      <c r="AH94" s="50">
        <f t="shared" si="25"/>
        <v>0.68021390374331547</v>
      </c>
      <c r="AI94" s="50">
        <f t="shared" si="25"/>
        <v>0</v>
      </c>
      <c r="AJ94" s="50">
        <f t="shared" si="25"/>
        <v>0</v>
      </c>
      <c r="AK94" s="50">
        <f t="shared" si="25"/>
        <v>0</v>
      </c>
      <c r="AL94" s="50">
        <f t="shared" si="25"/>
        <v>0</v>
      </c>
      <c r="AM94" s="51">
        <f t="shared" si="21"/>
        <v>0.70267379679144382</v>
      </c>
      <c r="AN94" s="51">
        <f t="shared" si="22"/>
        <v>0</v>
      </c>
    </row>
    <row r="95" spans="1:40">
      <c r="A95" s="9" t="s">
        <v>24</v>
      </c>
      <c r="B95" s="50">
        <f t="shared" si="25"/>
        <v>0</v>
      </c>
      <c r="C95" s="50">
        <f t="shared" si="25"/>
        <v>0</v>
      </c>
      <c r="D95" s="50">
        <f t="shared" si="24"/>
        <v>0</v>
      </c>
      <c r="E95" s="50">
        <f t="shared" si="24"/>
        <v>0.70588235294117652</v>
      </c>
      <c r="F95" s="50">
        <f t="shared" si="24"/>
        <v>0.68663101604278076</v>
      </c>
      <c r="G95" s="50">
        <f t="shared" si="24"/>
        <v>0.7508021390374332</v>
      </c>
      <c r="H95" s="50">
        <f t="shared" si="24"/>
        <v>0.62887700534759361</v>
      </c>
      <c r="I95" s="50">
        <f t="shared" si="24"/>
        <v>0.61925133689839573</v>
      </c>
      <c r="J95" s="50">
        <f t="shared" si="24"/>
        <v>0.69304812834224594</v>
      </c>
      <c r="K95" s="50">
        <f t="shared" si="24"/>
        <v>0.66737967914438501</v>
      </c>
      <c r="L95" s="50">
        <f t="shared" si="24"/>
        <v>0.65133689839572195</v>
      </c>
      <c r="M95" s="50">
        <f t="shared" si="24"/>
        <v>0.66096256684491983</v>
      </c>
      <c r="N95" s="50">
        <f t="shared" si="24"/>
        <v>0.65775401069518713</v>
      </c>
      <c r="O95" s="50">
        <f t="shared" si="24"/>
        <v>0.69946524064171123</v>
      </c>
      <c r="P95" s="50">
        <f t="shared" si="24"/>
        <v>0.55508021390374329</v>
      </c>
      <c r="Q95" s="50">
        <f t="shared" si="24"/>
        <v>0.66417112299465242</v>
      </c>
      <c r="R95" s="50">
        <f t="shared" si="24"/>
        <v>0.69946524064171123</v>
      </c>
      <c r="S95" s="50">
        <f t="shared" ref="S95:AG95" si="26">($G$38*S25-S155)/$G$37</f>
        <v>0.68983957219251335</v>
      </c>
      <c r="T95" s="50">
        <f t="shared" si="26"/>
        <v>0.72192513368983957</v>
      </c>
      <c r="U95" s="50">
        <f t="shared" si="26"/>
        <v>0.73155080213903745</v>
      </c>
      <c r="V95" s="50">
        <f t="shared" si="26"/>
        <v>0.66096256684491983</v>
      </c>
      <c r="W95" s="50">
        <f t="shared" si="26"/>
        <v>0.65133689839572195</v>
      </c>
      <c r="X95" s="50">
        <f t="shared" si="26"/>
        <v>0.72513368983957216</v>
      </c>
      <c r="Y95" s="50">
        <f t="shared" si="26"/>
        <v>0.71229946524064169</v>
      </c>
      <c r="Z95" s="50">
        <f t="shared" si="26"/>
        <v>0.69304812834224594</v>
      </c>
      <c r="AA95" s="50">
        <f t="shared" si="26"/>
        <v>0.73155080213903745</v>
      </c>
      <c r="AB95" s="50">
        <f t="shared" si="26"/>
        <v>0.72513368983957216</v>
      </c>
      <c r="AC95" s="50">
        <f t="shared" si="26"/>
        <v>0.6705882352941176</v>
      </c>
      <c r="AD95" s="50">
        <f t="shared" si="26"/>
        <v>0.6705882352941176</v>
      </c>
      <c r="AE95" s="50">
        <f t="shared" si="26"/>
        <v>0.76042780748663097</v>
      </c>
      <c r="AF95" s="50">
        <f t="shared" si="26"/>
        <v>0.77326203208556155</v>
      </c>
      <c r="AG95" s="50">
        <f t="shared" si="26"/>
        <v>0.77005347593582885</v>
      </c>
      <c r="AH95" s="50">
        <f t="shared" si="25"/>
        <v>0.68342245989304817</v>
      </c>
      <c r="AI95" s="50">
        <f t="shared" si="25"/>
        <v>0</v>
      </c>
      <c r="AJ95" s="50">
        <f t="shared" si="25"/>
        <v>0</v>
      </c>
      <c r="AK95" s="50">
        <f t="shared" si="25"/>
        <v>0</v>
      </c>
      <c r="AL95" s="50">
        <f t="shared" si="25"/>
        <v>0</v>
      </c>
      <c r="AM95" s="51">
        <f t="shared" si="21"/>
        <v>0.77326203208556155</v>
      </c>
      <c r="AN95" s="51">
        <f t="shared" si="22"/>
        <v>0</v>
      </c>
    </row>
    <row r="96" spans="1:40">
      <c r="A96" s="15">
        <v>0.83333333333333337</v>
      </c>
      <c r="B96" s="50">
        <f t="shared" si="25"/>
        <v>0</v>
      </c>
      <c r="C96" s="50">
        <f t="shared" si="25"/>
        <v>0</v>
      </c>
      <c r="D96" s="50">
        <f t="shared" ref="D96:AG100" si="27">($G$38*D26-D156)/$G$37</f>
        <v>0</v>
      </c>
      <c r="E96" s="50">
        <f t="shared" si="27"/>
        <v>0.73796791443850263</v>
      </c>
      <c r="F96" s="50">
        <f t="shared" si="27"/>
        <v>0.74117647058823533</v>
      </c>
      <c r="G96" s="50">
        <f t="shared" si="27"/>
        <v>0.74117647058823533</v>
      </c>
      <c r="H96" s="50">
        <f t="shared" si="27"/>
        <v>0.69946524064171123</v>
      </c>
      <c r="I96" s="50">
        <f t="shared" si="27"/>
        <v>0.66417112299465242</v>
      </c>
      <c r="J96" s="50">
        <f t="shared" si="27"/>
        <v>0.72834224598930486</v>
      </c>
      <c r="K96" s="50">
        <f t="shared" si="27"/>
        <v>0.70909090909090911</v>
      </c>
      <c r="L96" s="50">
        <f t="shared" si="27"/>
        <v>0.68663101604278076</v>
      </c>
      <c r="M96" s="50">
        <f t="shared" si="27"/>
        <v>0.68663101604278076</v>
      </c>
      <c r="N96" s="50">
        <f t="shared" si="27"/>
        <v>0.69946524064171123</v>
      </c>
      <c r="O96" s="50">
        <f t="shared" si="27"/>
        <v>0.73796791443850263</v>
      </c>
      <c r="P96" s="50">
        <f t="shared" si="27"/>
        <v>0.5133689839572193</v>
      </c>
      <c r="Q96" s="50">
        <f t="shared" si="27"/>
        <v>0.68342245989304817</v>
      </c>
      <c r="R96" s="50">
        <f t="shared" si="27"/>
        <v>0.72834224598930486</v>
      </c>
      <c r="S96" s="50">
        <f t="shared" si="27"/>
        <v>0.71871657754010698</v>
      </c>
      <c r="T96" s="50">
        <f t="shared" si="27"/>
        <v>0.74117647058823533</v>
      </c>
      <c r="U96" s="50">
        <f t="shared" si="27"/>
        <v>0.72513368983957216</v>
      </c>
      <c r="V96" s="50">
        <f t="shared" si="27"/>
        <v>0.69304812834224594</v>
      </c>
      <c r="W96" s="50">
        <f t="shared" si="27"/>
        <v>0.68983957219251335</v>
      </c>
      <c r="X96" s="50">
        <f t="shared" si="27"/>
        <v>0.73155080213903745</v>
      </c>
      <c r="Y96" s="50">
        <f t="shared" si="27"/>
        <v>0.73155080213903745</v>
      </c>
      <c r="Z96" s="50">
        <f t="shared" si="27"/>
        <v>0.72513368983957216</v>
      </c>
      <c r="AA96" s="50">
        <f t="shared" si="27"/>
        <v>0.74438502673796791</v>
      </c>
      <c r="AB96" s="50">
        <f t="shared" si="27"/>
        <v>0.73796791443850263</v>
      </c>
      <c r="AC96" s="50">
        <f t="shared" si="27"/>
        <v>0.71229946524064169</v>
      </c>
      <c r="AD96" s="50">
        <f t="shared" si="27"/>
        <v>0.69946524064171123</v>
      </c>
      <c r="AE96" s="50">
        <f t="shared" si="27"/>
        <v>0.76363636363636367</v>
      </c>
      <c r="AF96" s="50">
        <f t="shared" si="27"/>
        <v>0.76042780748663097</v>
      </c>
      <c r="AG96" s="50">
        <f t="shared" si="27"/>
        <v>0.76684491978609626</v>
      </c>
      <c r="AH96" s="50">
        <f t="shared" si="25"/>
        <v>0.71550802139037428</v>
      </c>
      <c r="AI96" s="50">
        <f t="shared" si="25"/>
        <v>0</v>
      </c>
      <c r="AJ96" s="50">
        <f t="shared" si="25"/>
        <v>0</v>
      </c>
      <c r="AK96" s="50">
        <f t="shared" si="25"/>
        <v>0</v>
      </c>
      <c r="AL96" s="50">
        <f t="shared" si="25"/>
        <v>0</v>
      </c>
      <c r="AM96" s="51">
        <f t="shared" si="21"/>
        <v>0.76684491978609626</v>
      </c>
      <c r="AN96" s="51">
        <f t="shared" si="22"/>
        <v>0</v>
      </c>
    </row>
    <row r="97" spans="1:44">
      <c r="A97" s="15">
        <v>0.875</v>
      </c>
      <c r="B97" s="50">
        <f t="shared" si="25"/>
        <v>0</v>
      </c>
      <c r="C97" s="50">
        <f t="shared" si="25"/>
        <v>0</v>
      </c>
      <c r="D97" s="50">
        <f t="shared" si="27"/>
        <v>0</v>
      </c>
      <c r="E97" s="50">
        <f t="shared" si="27"/>
        <v>0.72192513368983957</v>
      </c>
      <c r="F97" s="50">
        <f t="shared" si="27"/>
        <v>0.71871657754010698</v>
      </c>
      <c r="G97" s="50">
        <f t="shared" si="27"/>
        <v>0.72192513368983957</v>
      </c>
      <c r="H97" s="50">
        <f t="shared" si="27"/>
        <v>0.68342245989304817</v>
      </c>
      <c r="I97" s="50">
        <f t="shared" si="27"/>
        <v>0.66417112299465242</v>
      </c>
      <c r="J97" s="50">
        <f t="shared" si="27"/>
        <v>0.69625668449197864</v>
      </c>
      <c r="K97" s="50">
        <f t="shared" si="27"/>
        <v>0.68021390374331547</v>
      </c>
      <c r="L97" s="50">
        <f t="shared" si="27"/>
        <v>0.65133689839572195</v>
      </c>
      <c r="M97" s="50">
        <f t="shared" si="27"/>
        <v>0.66096256684491983</v>
      </c>
      <c r="N97" s="50">
        <f t="shared" si="27"/>
        <v>0.65454545454545454</v>
      </c>
      <c r="O97" s="50">
        <f t="shared" si="27"/>
        <v>0.73155080213903745</v>
      </c>
      <c r="P97" s="50">
        <f t="shared" si="27"/>
        <v>0.58074866310160422</v>
      </c>
      <c r="Q97" s="50">
        <f t="shared" si="27"/>
        <v>0.65133689839572195</v>
      </c>
      <c r="R97" s="50">
        <f t="shared" si="27"/>
        <v>0.69625668449197864</v>
      </c>
      <c r="S97" s="50">
        <f t="shared" si="27"/>
        <v>0.68342245989304817</v>
      </c>
      <c r="T97" s="50">
        <f t="shared" si="27"/>
        <v>0.71550802139037428</v>
      </c>
      <c r="U97" s="50">
        <f t="shared" si="27"/>
        <v>0.71229946524064169</v>
      </c>
      <c r="V97" s="50">
        <f t="shared" si="27"/>
        <v>0.67700534759358288</v>
      </c>
      <c r="W97" s="50">
        <f t="shared" si="27"/>
        <v>0.71550802139037428</v>
      </c>
      <c r="X97" s="50">
        <f t="shared" si="27"/>
        <v>0.70267379679144382</v>
      </c>
      <c r="Y97" s="50">
        <f t="shared" si="27"/>
        <v>0.68983957219251335</v>
      </c>
      <c r="Z97" s="50">
        <f t="shared" si="27"/>
        <v>0.69625668449197864</v>
      </c>
      <c r="AA97" s="50">
        <f t="shared" si="27"/>
        <v>0.71871657754010698</v>
      </c>
      <c r="AB97" s="50">
        <f t="shared" si="27"/>
        <v>0.71871657754010698</v>
      </c>
      <c r="AC97" s="50">
        <f t="shared" si="27"/>
        <v>0.69304812834224594</v>
      </c>
      <c r="AD97" s="50">
        <f t="shared" si="27"/>
        <v>0.69946524064171123</v>
      </c>
      <c r="AE97" s="50">
        <f t="shared" si="27"/>
        <v>0.7475935828877005</v>
      </c>
      <c r="AF97" s="50">
        <f t="shared" si="27"/>
        <v>0.74117647058823533</v>
      </c>
      <c r="AG97" s="50">
        <f t="shared" si="27"/>
        <v>0.72834224598930486</v>
      </c>
      <c r="AH97" s="50">
        <f t="shared" si="25"/>
        <v>0.72192513368983957</v>
      </c>
      <c r="AI97" s="50">
        <f t="shared" si="25"/>
        <v>0</v>
      </c>
      <c r="AJ97" s="50">
        <f t="shared" si="25"/>
        <v>0</v>
      </c>
      <c r="AK97" s="50">
        <f t="shared" si="25"/>
        <v>0</v>
      </c>
      <c r="AL97" s="50">
        <f t="shared" si="25"/>
        <v>0</v>
      </c>
      <c r="AM97" s="51">
        <f t="shared" si="21"/>
        <v>0.7475935828877005</v>
      </c>
      <c r="AN97" s="51">
        <f t="shared" si="22"/>
        <v>0</v>
      </c>
    </row>
    <row r="98" spans="1:44">
      <c r="A98" s="13" t="s">
        <v>25</v>
      </c>
      <c r="B98" s="50">
        <f t="shared" si="25"/>
        <v>0</v>
      </c>
      <c r="C98" s="50">
        <f t="shared" si="25"/>
        <v>0</v>
      </c>
      <c r="D98" s="50">
        <f t="shared" si="27"/>
        <v>0</v>
      </c>
      <c r="E98" s="50">
        <f t="shared" si="27"/>
        <v>0.68021390374331547</v>
      </c>
      <c r="F98" s="50">
        <f t="shared" si="27"/>
        <v>0.68342245989304817</v>
      </c>
      <c r="G98" s="50">
        <f t="shared" si="27"/>
        <v>0.68342245989304817</v>
      </c>
      <c r="H98" s="50">
        <f t="shared" si="27"/>
        <v>0.63850267379679149</v>
      </c>
      <c r="I98" s="50">
        <f t="shared" si="27"/>
        <v>0.6320855614973262</v>
      </c>
      <c r="J98" s="50">
        <f t="shared" si="27"/>
        <v>0.6737967914438503</v>
      </c>
      <c r="K98" s="50">
        <f t="shared" si="27"/>
        <v>0.64171122994652408</v>
      </c>
      <c r="L98" s="50">
        <f t="shared" si="27"/>
        <v>0.62887700534759361</v>
      </c>
      <c r="M98" s="50">
        <f t="shared" si="27"/>
        <v>0.6320855614973262</v>
      </c>
      <c r="N98" s="50">
        <f t="shared" si="27"/>
        <v>0.65454545454545454</v>
      </c>
      <c r="O98" s="50">
        <f t="shared" si="27"/>
        <v>0.69946524064171123</v>
      </c>
      <c r="P98" s="50">
        <f t="shared" si="27"/>
        <v>0.5903743315508021</v>
      </c>
      <c r="Q98" s="50">
        <f t="shared" si="27"/>
        <v>0.61925133689839573</v>
      </c>
      <c r="R98" s="50">
        <f t="shared" si="27"/>
        <v>0.65775401069518713</v>
      </c>
      <c r="S98" s="50">
        <f t="shared" si="27"/>
        <v>0.65775401069518713</v>
      </c>
      <c r="T98" s="50">
        <f t="shared" si="27"/>
        <v>0.68342245989304817</v>
      </c>
      <c r="U98" s="50">
        <f t="shared" si="27"/>
        <v>0.6737967914438503</v>
      </c>
      <c r="V98" s="50">
        <f t="shared" si="27"/>
        <v>0.63529411764705879</v>
      </c>
      <c r="W98" s="50">
        <f t="shared" si="27"/>
        <v>0.68342245989304817</v>
      </c>
      <c r="X98" s="50">
        <f t="shared" si="27"/>
        <v>0.66737967914438501</v>
      </c>
      <c r="Y98" s="50">
        <f t="shared" si="27"/>
        <v>0.6705882352941176</v>
      </c>
      <c r="Z98" s="50">
        <f t="shared" si="27"/>
        <v>0.70267379679144382</v>
      </c>
      <c r="AA98" s="50">
        <f t="shared" si="27"/>
        <v>0.68983957219251335</v>
      </c>
      <c r="AB98" s="50">
        <f t="shared" si="27"/>
        <v>0.66417112299465242</v>
      </c>
      <c r="AC98" s="50">
        <f t="shared" si="27"/>
        <v>0.65775401069518713</v>
      </c>
      <c r="AD98" s="50">
        <f t="shared" si="27"/>
        <v>0.69625668449197864</v>
      </c>
      <c r="AE98" s="50">
        <f t="shared" si="27"/>
        <v>0.71229946524064169</v>
      </c>
      <c r="AF98" s="50">
        <f t="shared" si="27"/>
        <v>0.72513368983957216</v>
      </c>
      <c r="AG98" s="50">
        <f t="shared" si="27"/>
        <v>0.68021390374331547</v>
      </c>
      <c r="AH98" s="50">
        <f t="shared" si="25"/>
        <v>0.64491978609625666</v>
      </c>
      <c r="AI98" s="50">
        <f t="shared" si="25"/>
        <v>0</v>
      </c>
      <c r="AJ98" s="50">
        <f t="shared" si="25"/>
        <v>0</v>
      </c>
      <c r="AK98" s="50">
        <f t="shared" si="25"/>
        <v>0</v>
      </c>
      <c r="AL98" s="50">
        <f t="shared" si="25"/>
        <v>0</v>
      </c>
      <c r="AM98" s="51">
        <f t="shared" si="21"/>
        <v>0.72513368983957216</v>
      </c>
      <c r="AN98" s="51">
        <f t="shared" si="22"/>
        <v>0</v>
      </c>
    </row>
    <row r="99" spans="1:44">
      <c r="A99" s="15">
        <v>0.95833333333333337</v>
      </c>
      <c r="B99" s="50">
        <f t="shared" si="25"/>
        <v>0</v>
      </c>
      <c r="C99" s="50">
        <f t="shared" si="25"/>
        <v>0</v>
      </c>
      <c r="D99" s="50">
        <f t="shared" si="27"/>
        <v>0</v>
      </c>
      <c r="E99" s="50">
        <f t="shared" si="27"/>
        <v>0.61925133689839573</v>
      </c>
      <c r="F99" s="50">
        <f t="shared" si="27"/>
        <v>0.62566844919786091</v>
      </c>
      <c r="G99" s="50">
        <f t="shared" si="27"/>
        <v>0.62887700534759361</v>
      </c>
      <c r="H99" s="50">
        <f t="shared" si="27"/>
        <v>0.60641711229946527</v>
      </c>
      <c r="I99" s="50">
        <f t="shared" si="27"/>
        <v>0.5903743315508021</v>
      </c>
      <c r="J99" s="50">
        <f t="shared" si="27"/>
        <v>0.65454545454545454</v>
      </c>
      <c r="K99" s="50">
        <f t="shared" si="27"/>
        <v>0.57754010695187163</v>
      </c>
      <c r="L99" s="50">
        <f t="shared" si="27"/>
        <v>0.56149732620320858</v>
      </c>
      <c r="M99" s="50">
        <f t="shared" si="27"/>
        <v>0.56791443850267376</v>
      </c>
      <c r="N99" s="50">
        <f t="shared" si="27"/>
        <v>0.5935828877005348</v>
      </c>
      <c r="O99" s="50">
        <f t="shared" si="27"/>
        <v>0.6</v>
      </c>
      <c r="P99" s="50">
        <f t="shared" si="27"/>
        <v>0.52620320855614977</v>
      </c>
      <c r="Q99" s="50">
        <f t="shared" si="27"/>
        <v>0.55828877005347599</v>
      </c>
      <c r="R99" s="50">
        <f t="shared" si="27"/>
        <v>0.5518716577540107</v>
      </c>
      <c r="S99" s="50">
        <f t="shared" si="27"/>
        <v>0.6</v>
      </c>
      <c r="T99" s="50">
        <f t="shared" si="27"/>
        <v>0.62887700534759361</v>
      </c>
      <c r="U99" s="50">
        <f t="shared" si="27"/>
        <v>0.61925133689839573</v>
      </c>
      <c r="V99" s="50">
        <f t="shared" si="27"/>
        <v>0.58716577540106951</v>
      </c>
      <c r="W99" s="50">
        <f t="shared" si="27"/>
        <v>0.5518716577540107</v>
      </c>
      <c r="X99" s="50">
        <f t="shared" si="27"/>
        <v>0.57754010695187163</v>
      </c>
      <c r="Y99" s="50">
        <f t="shared" si="27"/>
        <v>0.5903743315508021</v>
      </c>
      <c r="Z99" s="50">
        <f t="shared" si="27"/>
        <v>0.6</v>
      </c>
      <c r="AA99" s="50">
        <f t="shared" si="27"/>
        <v>0.61283422459893044</v>
      </c>
      <c r="AB99" s="50">
        <f t="shared" si="27"/>
        <v>0.61925133689839573</v>
      </c>
      <c r="AC99" s="50">
        <f t="shared" si="27"/>
        <v>0.59679144385026739</v>
      </c>
      <c r="AD99" s="50">
        <f t="shared" si="27"/>
        <v>0.6</v>
      </c>
      <c r="AE99" s="50">
        <f t="shared" si="27"/>
        <v>0.64812834224598925</v>
      </c>
      <c r="AF99" s="50">
        <f t="shared" si="27"/>
        <v>0.63529411764705879</v>
      </c>
      <c r="AG99" s="50">
        <f t="shared" si="27"/>
        <v>0.62887700534759361</v>
      </c>
      <c r="AH99" s="50">
        <f t="shared" si="25"/>
        <v>0.58716577540106951</v>
      </c>
      <c r="AI99" s="50">
        <f t="shared" si="25"/>
        <v>0</v>
      </c>
      <c r="AJ99" s="50">
        <f t="shared" si="25"/>
        <v>0</v>
      </c>
      <c r="AK99" s="50">
        <f t="shared" si="25"/>
        <v>0</v>
      </c>
      <c r="AL99" s="50">
        <f t="shared" si="25"/>
        <v>0</v>
      </c>
      <c r="AM99" s="51">
        <f t="shared" si="21"/>
        <v>0.65454545454545454</v>
      </c>
      <c r="AN99" s="51">
        <f t="shared" si="22"/>
        <v>0</v>
      </c>
    </row>
    <row r="100" spans="1:44">
      <c r="A100" s="9" t="s">
        <v>26</v>
      </c>
      <c r="B100" s="50">
        <f t="shared" si="25"/>
        <v>0</v>
      </c>
      <c r="C100" s="50">
        <f t="shared" si="25"/>
        <v>0</v>
      </c>
      <c r="D100" s="50">
        <f t="shared" si="27"/>
        <v>0</v>
      </c>
      <c r="E100" s="50">
        <f t="shared" si="27"/>
        <v>0.40106951871657753</v>
      </c>
      <c r="F100" s="50">
        <f t="shared" si="27"/>
        <v>0.58074866310160422</v>
      </c>
      <c r="G100" s="50">
        <f t="shared" si="27"/>
        <v>0.54866310160427811</v>
      </c>
      <c r="H100" s="50">
        <f t="shared" si="27"/>
        <v>0.56791443850267376</v>
      </c>
      <c r="I100" s="50">
        <f t="shared" si="27"/>
        <v>0.54224598930481283</v>
      </c>
      <c r="J100" s="50">
        <f t="shared" si="27"/>
        <v>0.55828877005347599</v>
      </c>
      <c r="K100" s="50">
        <f t="shared" si="27"/>
        <v>0.53903743315508024</v>
      </c>
      <c r="L100" s="50">
        <f t="shared" si="27"/>
        <v>0.5133689839572193</v>
      </c>
      <c r="M100" s="50">
        <f t="shared" si="27"/>
        <v>0.5133689839572193</v>
      </c>
      <c r="N100" s="50">
        <f t="shared" si="27"/>
        <v>0.55828877005347599</v>
      </c>
      <c r="O100" s="50">
        <f t="shared" si="27"/>
        <v>0.56470588235294117</v>
      </c>
      <c r="P100" s="50">
        <f t="shared" si="27"/>
        <v>0.48770053475935826</v>
      </c>
      <c r="Q100" s="50">
        <f t="shared" si="27"/>
        <v>0.51016042780748661</v>
      </c>
      <c r="R100" s="50">
        <f t="shared" si="27"/>
        <v>0.52941176470588236</v>
      </c>
      <c r="S100" s="50">
        <f t="shared" si="27"/>
        <v>0.53903743315508024</v>
      </c>
      <c r="T100" s="50">
        <f t="shared" si="27"/>
        <v>0.5518716577540107</v>
      </c>
      <c r="U100" s="50">
        <f t="shared" si="27"/>
        <v>0.56791443850267376</v>
      </c>
      <c r="V100" s="50">
        <f t="shared" si="27"/>
        <v>0.55508021390374329</v>
      </c>
      <c r="W100" s="50">
        <f t="shared" si="27"/>
        <v>0.53903743315508024</v>
      </c>
      <c r="X100" s="50">
        <f t="shared" si="27"/>
        <v>0.54224598930481283</v>
      </c>
      <c r="Y100" s="50">
        <f t="shared" si="27"/>
        <v>0.52941176470588236</v>
      </c>
      <c r="Z100" s="50">
        <f t="shared" si="27"/>
        <v>0.58395721925133692</v>
      </c>
      <c r="AA100" s="50">
        <f t="shared" si="27"/>
        <v>0.55508021390374329</v>
      </c>
      <c r="AB100" s="50">
        <f t="shared" si="27"/>
        <v>0.58074866310160422</v>
      </c>
      <c r="AC100" s="50">
        <f t="shared" si="27"/>
        <v>0.55828877005347599</v>
      </c>
      <c r="AD100" s="50">
        <f t="shared" si="27"/>
        <v>0.54545454545454541</v>
      </c>
      <c r="AE100" s="50">
        <f t="shared" si="27"/>
        <v>0.56791443850267376</v>
      </c>
      <c r="AF100" s="50">
        <f t="shared" si="27"/>
        <v>0.57112299465240646</v>
      </c>
      <c r="AG100" s="50">
        <f t="shared" si="27"/>
        <v>0.56470588235294117</v>
      </c>
      <c r="AH100" s="50">
        <f t="shared" si="25"/>
        <v>0.57112299465240646</v>
      </c>
      <c r="AI100" s="50">
        <f t="shared" si="25"/>
        <v>0</v>
      </c>
      <c r="AJ100" s="50">
        <f t="shared" si="25"/>
        <v>0</v>
      </c>
      <c r="AK100" s="50">
        <f t="shared" si="25"/>
        <v>0</v>
      </c>
      <c r="AL100" s="50">
        <f t="shared" si="25"/>
        <v>0</v>
      </c>
      <c r="AM100" s="51">
        <f t="shared" si="21"/>
        <v>0.58395721925133692</v>
      </c>
      <c r="AN100" s="51">
        <f t="shared" si="22"/>
        <v>0</v>
      </c>
    </row>
    <row r="103" spans="1:44">
      <c r="A103" s="26" t="s">
        <v>47</v>
      </c>
      <c r="C103" s="30"/>
      <c r="E103" s="41"/>
      <c r="F103" s="26"/>
      <c r="G103" s="38"/>
      <c r="H103" s="38"/>
      <c r="I103" s="38"/>
      <c r="J103" s="38"/>
      <c r="K103" s="38"/>
      <c r="L103" s="38"/>
      <c r="M103" s="38"/>
      <c r="N103" s="39"/>
      <c r="O103" s="39"/>
      <c r="P103" s="40"/>
      <c r="Q103" s="38"/>
      <c r="R103" s="28"/>
    </row>
    <row r="104" spans="1:44" ht="12.75" customHeight="1">
      <c r="A104" s="287" t="s">
        <v>2</v>
      </c>
      <c r="B104" s="4">
        <f>+B$4</f>
        <v>0</v>
      </c>
      <c r="C104" s="4">
        <f t="shared" ref="C104:AL104" si="28">+C$4</f>
        <v>0</v>
      </c>
      <c r="D104" s="4">
        <f t="shared" si="28"/>
        <v>0</v>
      </c>
      <c r="E104" s="4">
        <f t="shared" si="28"/>
        <v>1</v>
      </c>
      <c r="F104" s="4">
        <f t="shared" si="28"/>
        <v>2</v>
      </c>
      <c r="G104" s="4">
        <f t="shared" si="28"/>
        <v>3</v>
      </c>
      <c r="H104" s="4">
        <f t="shared" si="28"/>
        <v>4</v>
      </c>
      <c r="I104" s="4">
        <f t="shared" si="28"/>
        <v>5</v>
      </c>
      <c r="J104" s="4">
        <f t="shared" si="28"/>
        <v>6</v>
      </c>
      <c r="K104" s="4">
        <f t="shared" si="28"/>
        <v>7</v>
      </c>
      <c r="L104" s="4">
        <f t="shared" si="28"/>
        <v>8</v>
      </c>
      <c r="M104" s="4">
        <f t="shared" si="28"/>
        <v>9</v>
      </c>
      <c r="N104" s="4">
        <f t="shared" si="28"/>
        <v>10</v>
      </c>
      <c r="O104" s="4">
        <f t="shared" si="28"/>
        <v>11</v>
      </c>
      <c r="P104" s="4">
        <f t="shared" si="28"/>
        <v>12</v>
      </c>
      <c r="Q104" s="4">
        <f t="shared" si="28"/>
        <v>13</v>
      </c>
      <c r="R104" s="4">
        <f t="shared" si="28"/>
        <v>14</v>
      </c>
      <c r="S104" s="4">
        <f t="shared" si="28"/>
        <v>15</v>
      </c>
      <c r="T104" s="4">
        <f t="shared" si="28"/>
        <v>16</v>
      </c>
      <c r="U104" s="4">
        <f t="shared" si="28"/>
        <v>17</v>
      </c>
      <c r="V104" s="4">
        <f t="shared" si="28"/>
        <v>18</v>
      </c>
      <c r="W104" s="4">
        <f t="shared" si="28"/>
        <v>19</v>
      </c>
      <c r="X104" s="4">
        <f t="shared" si="28"/>
        <v>20</v>
      </c>
      <c r="Y104" s="4">
        <f t="shared" si="28"/>
        <v>21</v>
      </c>
      <c r="Z104" s="4">
        <f t="shared" si="28"/>
        <v>22</v>
      </c>
      <c r="AA104" s="4">
        <f t="shared" si="28"/>
        <v>23</v>
      </c>
      <c r="AB104" s="4">
        <f t="shared" si="28"/>
        <v>24</v>
      </c>
      <c r="AC104" s="4">
        <f t="shared" si="28"/>
        <v>25</v>
      </c>
      <c r="AD104" s="4">
        <f t="shared" si="28"/>
        <v>26</v>
      </c>
      <c r="AE104" s="4">
        <f t="shared" si="28"/>
        <v>27</v>
      </c>
      <c r="AF104" s="4">
        <f t="shared" si="28"/>
        <v>28</v>
      </c>
      <c r="AG104" s="4">
        <f t="shared" si="28"/>
        <v>29</v>
      </c>
      <c r="AH104" s="4">
        <f t="shared" si="28"/>
        <v>30</v>
      </c>
      <c r="AI104" s="4">
        <f t="shared" si="28"/>
        <v>0</v>
      </c>
      <c r="AJ104" s="4">
        <f t="shared" si="28"/>
        <v>0</v>
      </c>
      <c r="AK104" s="4">
        <f t="shared" si="28"/>
        <v>0</v>
      </c>
      <c r="AL104" s="4">
        <f t="shared" si="28"/>
        <v>0</v>
      </c>
      <c r="AM104" s="116" t="s">
        <v>3</v>
      </c>
      <c r="AN104" s="5" t="s">
        <v>4</v>
      </c>
    </row>
    <row r="105" spans="1:44" s="6" customFormat="1" ht="11.25" customHeight="1">
      <c r="A105" s="288"/>
      <c r="B105" s="7">
        <f>B$5</f>
        <v>0</v>
      </c>
      <c r="C105" s="7">
        <f t="shared" ref="C105:AL105" si="29">C$5</f>
        <v>0</v>
      </c>
      <c r="D105" s="7">
        <f t="shared" si="29"/>
        <v>0</v>
      </c>
      <c r="E105" s="7">
        <f t="shared" si="29"/>
        <v>40422</v>
      </c>
      <c r="F105" s="7">
        <f t="shared" si="29"/>
        <v>40423</v>
      </c>
      <c r="G105" s="7">
        <f t="shared" si="29"/>
        <v>40424</v>
      </c>
      <c r="H105" s="7">
        <f t="shared" si="29"/>
        <v>40425</v>
      </c>
      <c r="I105" s="7">
        <f t="shared" si="29"/>
        <v>40426</v>
      </c>
      <c r="J105" s="7">
        <f t="shared" si="29"/>
        <v>40427</v>
      </c>
      <c r="K105" s="7">
        <f t="shared" si="29"/>
        <v>40428</v>
      </c>
      <c r="L105" s="7">
        <f t="shared" si="29"/>
        <v>40429</v>
      </c>
      <c r="M105" s="7">
        <f t="shared" si="29"/>
        <v>40430</v>
      </c>
      <c r="N105" s="7">
        <f t="shared" si="29"/>
        <v>40431</v>
      </c>
      <c r="O105" s="7">
        <f t="shared" si="29"/>
        <v>40432</v>
      </c>
      <c r="P105" s="7">
        <f t="shared" si="29"/>
        <v>40433</v>
      </c>
      <c r="Q105" s="7">
        <f t="shared" si="29"/>
        <v>40434</v>
      </c>
      <c r="R105" s="7">
        <f t="shared" si="29"/>
        <v>40435</v>
      </c>
      <c r="S105" s="7">
        <f t="shared" si="29"/>
        <v>40436</v>
      </c>
      <c r="T105" s="7">
        <f t="shared" si="29"/>
        <v>40437</v>
      </c>
      <c r="U105" s="7">
        <f t="shared" si="29"/>
        <v>40438</v>
      </c>
      <c r="V105" s="7">
        <f t="shared" si="29"/>
        <v>40439</v>
      </c>
      <c r="W105" s="7">
        <f t="shared" si="29"/>
        <v>40440</v>
      </c>
      <c r="X105" s="7">
        <f t="shared" si="29"/>
        <v>40441</v>
      </c>
      <c r="Y105" s="7">
        <f t="shared" si="29"/>
        <v>40442</v>
      </c>
      <c r="Z105" s="7">
        <f t="shared" si="29"/>
        <v>40443</v>
      </c>
      <c r="AA105" s="7">
        <f t="shared" si="29"/>
        <v>40444</v>
      </c>
      <c r="AB105" s="7">
        <f t="shared" si="29"/>
        <v>40445</v>
      </c>
      <c r="AC105" s="7">
        <f t="shared" si="29"/>
        <v>40446</v>
      </c>
      <c r="AD105" s="7">
        <f t="shared" si="29"/>
        <v>40447</v>
      </c>
      <c r="AE105" s="7">
        <f t="shared" si="29"/>
        <v>40448</v>
      </c>
      <c r="AF105" s="7">
        <f t="shared" si="29"/>
        <v>40449</v>
      </c>
      <c r="AG105" s="158">
        <f t="shared" si="29"/>
        <v>40450</v>
      </c>
      <c r="AH105" s="158">
        <f t="shared" si="29"/>
        <v>40451</v>
      </c>
      <c r="AI105" s="158">
        <f t="shared" si="29"/>
        <v>0</v>
      </c>
      <c r="AJ105" s="158">
        <f t="shared" si="29"/>
        <v>0</v>
      </c>
      <c r="AK105" s="158">
        <f t="shared" si="29"/>
        <v>0</v>
      </c>
      <c r="AL105" s="158">
        <f t="shared" si="29"/>
        <v>0</v>
      </c>
      <c r="AM105" s="116"/>
      <c r="AN105" s="8"/>
    </row>
    <row r="106" spans="1:44">
      <c r="A106" s="289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4"/>
      <c r="AH106" s="44"/>
      <c r="AI106" s="44"/>
      <c r="AJ106" s="44"/>
      <c r="AK106" s="44"/>
      <c r="AL106" s="44"/>
      <c r="AM106" s="45" t="s">
        <v>8</v>
      </c>
      <c r="AN106" s="5" t="s">
        <v>8</v>
      </c>
    </row>
    <row r="107" spans="1:44">
      <c r="A107" s="9" t="s">
        <v>9</v>
      </c>
      <c r="B107" s="52">
        <f t="shared" ref="B107:AL122" si="30">$G$38*B7</f>
        <v>0</v>
      </c>
      <c r="C107" s="52">
        <f t="shared" si="30"/>
        <v>0</v>
      </c>
      <c r="D107" s="52">
        <f>$G$38*D7-D137</f>
        <v>0</v>
      </c>
      <c r="E107" s="52">
        <f t="shared" ref="E107:AG107" si="31">$G$38*E7-E137</f>
        <v>4980</v>
      </c>
      <c r="F107" s="52">
        <f t="shared" si="31"/>
        <v>3570</v>
      </c>
      <c r="G107" s="52">
        <f t="shared" si="31"/>
        <v>4830</v>
      </c>
      <c r="H107" s="52">
        <f t="shared" si="31"/>
        <v>5100</v>
      </c>
      <c r="I107" s="52">
        <f t="shared" si="31"/>
        <v>4860</v>
      </c>
      <c r="J107" s="52">
        <f t="shared" si="31"/>
        <v>4800</v>
      </c>
      <c r="K107" s="52">
        <f t="shared" si="31"/>
        <v>4950</v>
      </c>
      <c r="L107" s="52">
        <f t="shared" si="31"/>
        <v>4710</v>
      </c>
      <c r="M107" s="52">
        <f t="shared" si="31"/>
        <v>4500</v>
      </c>
      <c r="N107" s="52">
        <f t="shared" si="31"/>
        <v>4890</v>
      </c>
      <c r="O107" s="52">
        <f t="shared" si="31"/>
        <v>4560</v>
      </c>
      <c r="P107" s="52">
        <f t="shared" si="31"/>
        <v>4950</v>
      </c>
      <c r="Q107" s="52">
        <f t="shared" si="31"/>
        <v>4350</v>
      </c>
      <c r="R107" s="52">
        <f t="shared" si="31"/>
        <v>4350</v>
      </c>
      <c r="S107" s="52">
        <f t="shared" si="31"/>
        <v>4680</v>
      </c>
      <c r="T107" s="52">
        <f t="shared" si="31"/>
        <v>4650</v>
      </c>
      <c r="U107" s="52">
        <f t="shared" si="31"/>
        <v>4680</v>
      </c>
      <c r="V107" s="52">
        <f t="shared" si="31"/>
        <v>5010</v>
      </c>
      <c r="W107" s="52">
        <f t="shared" si="31"/>
        <v>4770</v>
      </c>
      <c r="X107" s="52">
        <f t="shared" si="31"/>
        <v>4680</v>
      </c>
      <c r="Y107" s="52">
        <f t="shared" si="31"/>
        <v>4710</v>
      </c>
      <c r="Z107" s="52">
        <f t="shared" si="31"/>
        <v>4770</v>
      </c>
      <c r="AA107" s="52">
        <f t="shared" si="31"/>
        <v>4740</v>
      </c>
      <c r="AB107" s="52">
        <f t="shared" si="31"/>
        <v>4890</v>
      </c>
      <c r="AC107" s="52">
        <f t="shared" si="31"/>
        <v>4890</v>
      </c>
      <c r="AD107" s="52">
        <f t="shared" si="31"/>
        <v>5070</v>
      </c>
      <c r="AE107" s="52">
        <f t="shared" si="31"/>
        <v>4590</v>
      </c>
      <c r="AF107" s="52">
        <f t="shared" si="31"/>
        <v>4950</v>
      </c>
      <c r="AG107" s="52">
        <f t="shared" si="31"/>
        <v>5070</v>
      </c>
      <c r="AH107" s="52">
        <f t="shared" si="30"/>
        <v>5070</v>
      </c>
      <c r="AI107" s="52">
        <f t="shared" si="30"/>
        <v>0</v>
      </c>
      <c r="AJ107" s="52">
        <f t="shared" si="30"/>
        <v>0</v>
      </c>
      <c r="AK107" s="52">
        <f t="shared" si="30"/>
        <v>0</v>
      </c>
      <c r="AL107" s="52">
        <f t="shared" si="30"/>
        <v>0</v>
      </c>
      <c r="AM107" s="10">
        <f>MAX(B107:AL107)</f>
        <v>5100</v>
      </c>
      <c r="AN107" s="10">
        <f>MIN(B107:AF107)</f>
        <v>0</v>
      </c>
      <c r="AR107" s="10">
        <f>SUM(B107:AL107)</f>
        <v>142620</v>
      </c>
    </row>
    <row r="108" spans="1:44">
      <c r="A108" s="9" t="s">
        <v>10</v>
      </c>
      <c r="B108" s="52">
        <f t="shared" si="30"/>
        <v>0</v>
      </c>
      <c r="C108" s="52">
        <f t="shared" si="30"/>
        <v>0</v>
      </c>
      <c r="D108" s="52">
        <f t="shared" ref="D108:AG116" si="32">$G$38*D8-D138</f>
        <v>0</v>
      </c>
      <c r="E108" s="52">
        <f t="shared" si="32"/>
        <v>4800</v>
      </c>
      <c r="F108" s="52">
        <f t="shared" si="32"/>
        <v>3510</v>
      </c>
      <c r="G108" s="52">
        <f t="shared" si="32"/>
        <v>4890</v>
      </c>
      <c r="H108" s="52">
        <f t="shared" si="32"/>
        <v>4770</v>
      </c>
      <c r="I108" s="52">
        <f t="shared" si="32"/>
        <v>4650</v>
      </c>
      <c r="J108" s="52">
        <f t="shared" si="32"/>
        <v>4560</v>
      </c>
      <c r="K108" s="52">
        <f t="shared" si="32"/>
        <v>4770</v>
      </c>
      <c r="L108" s="52">
        <f t="shared" si="32"/>
        <v>4620</v>
      </c>
      <c r="M108" s="52">
        <f t="shared" si="32"/>
        <v>4380</v>
      </c>
      <c r="N108" s="52">
        <f t="shared" si="32"/>
        <v>4320</v>
      </c>
      <c r="O108" s="52">
        <f t="shared" si="32"/>
        <v>4200</v>
      </c>
      <c r="P108" s="52">
        <f t="shared" si="32"/>
        <v>4620</v>
      </c>
      <c r="Q108" s="52">
        <f t="shared" si="32"/>
        <v>3630</v>
      </c>
      <c r="R108" s="52">
        <f t="shared" si="32"/>
        <v>4260</v>
      </c>
      <c r="S108" s="52">
        <f t="shared" si="32"/>
        <v>4440</v>
      </c>
      <c r="T108" s="52">
        <f t="shared" si="32"/>
        <v>4470</v>
      </c>
      <c r="U108" s="52">
        <f t="shared" si="32"/>
        <v>4590</v>
      </c>
      <c r="V108" s="52">
        <f t="shared" si="32"/>
        <v>4740</v>
      </c>
      <c r="W108" s="52">
        <f t="shared" si="32"/>
        <v>4590</v>
      </c>
      <c r="X108" s="52">
        <f t="shared" si="32"/>
        <v>4560</v>
      </c>
      <c r="Y108" s="52">
        <f t="shared" si="32"/>
        <v>4560</v>
      </c>
      <c r="Z108" s="52">
        <f t="shared" si="32"/>
        <v>4230</v>
      </c>
      <c r="AA108" s="52">
        <f t="shared" si="32"/>
        <v>4470</v>
      </c>
      <c r="AB108" s="52">
        <f t="shared" si="32"/>
        <v>4650</v>
      </c>
      <c r="AC108" s="52">
        <f t="shared" si="32"/>
        <v>4710</v>
      </c>
      <c r="AD108" s="52">
        <f t="shared" si="32"/>
        <v>4890</v>
      </c>
      <c r="AE108" s="52">
        <f t="shared" si="32"/>
        <v>4470</v>
      </c>
      <c r="AF108" s="52">
        <f t="shared" si="32"/>
        <v>4800</v>
      </c>
      <c r="AG108" s="52">
        <f t="shared" si="32"/>
        <v>4890</v>
      </c>
      <c r="AH108" s="52">
        <f t="shared" si="30"/>
        <v>3990</v>
      </c>
      <c r="AI108" s="52">
        <f t="shared" si="30"/>
        <v>0</v>
      </c>
      <c r="AJ108" s="52">
        <f t="shared" si="30"/>
        <v>0</v>
      </c>
      <c r="AK108" s="52">
        <f t="shared" si="30"/>
        <v>0</v>
      </c>
      <c r="AL108" s="52">
        <f t="shared" si="30"/>
        <v>0</v>
      </c>
      <c r="AM108" s="10">
        <f t="shared" ref="AM108:AM130" si="33">MAX(B108:AL108)</f>
        <v>4890</v>
      </c>
      <c r="AN108" s="10">
        <f>MIN(B108:AF108)</f>
        <v>0</v>
      </c>
      <c r="AR108" s="10">
        <f t="shared" ref="AR108:AR130" si="34">SUM(B108:AL108)</f>
        <v>135030</v>
      </c>
    </row>
    <row r="109" spans="1:44">
      <c r="A109" s="9" t="s">
        <v>11</v>
      </c>
      <c r="B109" s="52">
        <f t="shared" si="30"/>
        <v>0</v>
      </c>
      <c r="C109" s="52">
        <f t="shared" si="30"/>
        <v>0</v>
      </c>
      <c r="D109" s="52">
        <f t="shared" si="32"/>
        <v>0</v>
      </c>
      <c r="E109" s="52">
        <f t="shared" si="32"/>
        <v>4650</v>
      </c>
      <c r="F109" s="52">
        <f t="shared" si="32"/>
        <v>3360</v>
      </c>
      <c r="G109" s="52">
        <f t="shared" si="32"/>
        <v>4800</v>
      </c>
      <c r="H109" s="52">
        <f t="shared" si="32"/>
        <v>4560</v>
      </c>
      <c r="I109" s="52">
        <f t="shared" si="32"/>
        <v>4560</v>
      </c>
      <c r="J109" s="52">
        <f t="shared" si="32"/>
        <v>4470</v>
      </c>
      <c r="K109" s="52">
        <f t="shared" si="32"/>
        <v>4650</v>
      </c>
      <c r="L109" s="52">
        <f t="shared" si="32"/>
        <v>4440</v>
      </c>
      <c r="M109" s="52">
        <f t="shared" si="32"/>
        <v>4350</v>
      </c>
      <c r="N109" s="52">
        <f t="shared" si="32"/>
        <v>4260</v>
      </c>
      <c r="O109" s="52">
        <f t="shared" si="32"/>
        <v>4020</v>
      </c>
      <c r="P109" s="52">
        <f t="shared" si="32"/>
        <v>4620</v>
      </c>
      <c r="Q109" s="52">
        <f t="shared" si="32"/>
        <v>4080</v>
      </c>
      <c r="R109" s="52">
        <f t="shared" si="32"/>
        <v>4170</v>
      </c>
      <c r="S109" s="52">
        <f t="shared" si="32"/>
        <v>4380</v>
      </c>
      <c r="T109" s="52">
        <f t="shared" si="32"/>
        <v>4410</v>
      </c>
      <c r="U109" s="52">
        <f t="shared" si="32"/>
        <v>4470</v>
      </c>
      <c r="V109" s="52">
        <f t="shared" si="32"/>
        <v>4590</v>
      </c>
      <c r="W109" s="52">
        <f t="shared" si="32"/>
        <v>4410</v>
      </c>
      <c r="X109" s="52">
        <f t="shared" si="32"/>
        <v>4440</v>
      </c>
      <c r="Y109" s="52">
        <f t="shared" si="32"/>
        <v>4680</v>
      </c>
      <c r="Z109" s="52">
        <f t="shared" si="32"/>
        <v>4530</v>
      </c>
      <c r="AA109" s="52">
        <f t="shared" si="32"/>
        <v>4380</v>
      </c>
      <c r="AB109" s="52">
        <f t="shared" si="32"/>
        <v>4530</v>
      </c>
      <c r="AC109" s="52">
        <f t="shared" si="32"/>
        <v>4620</v>
      </c>
      <c r="AD109" s="52">
        <f t="shared" si="32"/>
        <v>4650</v>
      </c>
      <c r="AE109" s="52">
        <f t="shared" si="32"/>
        <v>4410</v>
      </c>
      <c r="AF109" s="52">
        <f t="shared" si="32"/>
        <v>4710</v>
      </c>
      <c r="AG109" s="52">
        <f t="shared" si="32"/>
        <v>4740</v>
      </c>
      <c r="AH109" s="52">
        <f t="shared" si="30"/>
        <v>4080</v>
      </c>
      <c r="AI109" s="52">
        <f t="shared" si="30"/>
        <v>0</v>
      </c>
      <c r="AJ109" s="52">
        <f t="shared" si="30"/>
        <v>0</v>
      </c>
      <c r="AK109" s="52">
        <f t="shared" si="30"/>
        <v>0</v>
      </c>
      <c r="AL109" s="52">
        <f t="shared" si="30"/>
        <v>0</v>
      </c>
      <c r="AM109" s="10">
        <f t="shared" si="33"/>
        <v>4800</v>
      </c>
      <c r="AN109" s="10">
        <f t="shared" ref="AN109:AN130" si="35">MIN(B109:AF109)</f>
        <v>0</v>
      </c>
      <c r="AR109" s="10">
        <f t="shared" si="34"/>
        <v>133020</v>
      </c>
    </row>
    <row r="110" spans="1:44">
      <c r="A110" s="9" t="s">
        <v>12</v>
      </c>
      <c r="B110" s="52">
        <f t="shared" si="30"/>
        <v>0</v>
      </c>
      <c r="C110" s="52">
        <f t="shared" si="30"/>
        <v>0</v>
      </c>
      <c r="D110" s="52">
        <f t="shared" si="32"/>
        <v>0</v>
      </c>
      <c r="E110" s="52">
        <f t="shared" si="32"/>
        <v>4560</v>
      </c>
      <c r="F110" s="52">
        <f t="shared" si="32"/>
        <v>3360</v>
      </c>
      <c r="G110" s="52">
        <f t="shared" si="32"/>
        <v>4680</v>
      </c>
      <c r="H110" s="52">
        <f t="shared" si="32"/>
        <v>4530</v>
      </c>
      <c r="I110" s="52">
        <f t="shared" si="32"/>
        <v>4530</v>
      </c>
      <c r="J110" s="52">
        <f t="shared" si="32"/>
        <v>4470</v>
      </c>
      <c r="K110" s="52">
        <f t="shared" si="32"/>
        <v>4650</v>
      </c>
      <c r="L110" s="52">
        <f t="shared" si="32"/>
        <v>4320</v>
      </c>
      <c r="M110" s="52">
        <f t="shared" si="32"/>
        <v>4320</v>
      </c>
      <c r="N110" s="52">
        <f t="shared" si="32"/>
        <v>4200</v>
      </c>
      <c r="O110" s="52">
        <f t="shared" si="32"/>
        <v>4320</v>
      </c>
      <c r="P110" s="52">
        <f t="shared" si="32"/>
        <v>4620</v>
      </c>
      <c r="Q110" s="52">
        <f t="shared" si="32"/>
        <v>3960</v>
      </c>
      <c r="R110" s="52">
        <f t="shared" si="32"/>
        <v>4140</v>
      </c>
      <c r="S110" s="52">
        <f t="shared" si="32"/>
        <v>4320</v>
      </c>
      <c r="T110" s="52">
        <f t="shared" si="32"/>
        <v>4380</v>
      </c>
      <c r="U110" s="52">
        <f t="shared" si="32"/>
        <v>4410</v>
      </c>
      <c r="V110" s="52">
        <f t="shared" si="32"/>
        <v>4500</v>
      </c>
      <c r="W110" s="52">
        <f t="shared" si="32"/>
        <v>4410</v>
      </c>
      <c r="X110" s="52">
        <f t="shared" si="32"/>
        <v>4350</v>
      </c>
      <c r="Y110" s="52">
        <f t="shared" si="32"/>
        <v>4500</v>
      </c>
      <c r="Z110" s="52">
        <f t="shared" si="32"/>
        <v>4440</v>
      </c>
      <c r="AA110" s="52">
        <f t="shared" si="32"/>
        <v>4320</v>
      </c>
      <c r="AB110" s="52">
        <f t="shared" si="32"/>
        <v>4470</v>
      </c>
      <c r="AC110" s="52">
        <f t="shared" si="32"/>
        <v>4530</v>
      </c>
      <c r="AD110" s="52">
        <f t="shared" si="32"/>
        <v>4650</v>
      </c>
      <c r="AE110" s="52">
        <f t="shared" si="32"/>
        <v>4350</v>
      </c>
      <c r="AF110" s="52">
        <f t="shared" si="32"/>
        <v>4620</v>
      </c>
      <c r="AG110" s="52">
        <f t="shared" si="32"/>
        <v>4650</v>
      </c>
      <c r="AH110" s="52">
        <f t="shared" si="30"/>
        <v>4410</v>
      </c>
      <c r="AI110" s="52">
        <f t="shared" si="30"/>
        <v>0</v>
      </c>
      <c r="AJ110" s="52">
        <f t="shared" si="30"/>
        <v>0</v>
      </c>
      <c r="AK110" s="52">
        <f t="shared" si="30"/>
        <v>0</v>
      </c>
      <c r="AL110" s="52">
        <f t="shared" si="30"/>
        <v>0</v>
      </c>
      <c r="AM110" s="10">
        <f t="shared" si="33"/>
        <v>4680</v>
      </c>
      <c r="AN110" s="10">
        <f t="shared" si="35"/>
        <v>0</v>
      </c>
      <c r="AR110" s="10">
        <f t="shared" si="34"/>
        <v>131970</v>
      </c>
    </row>
    <row r="111" spans="1:44">
      <c r="A111" s="9" t="s">
        <v>13</v>
      </c>
      <c r="B111" s="52">
        <f t="shared" si="30"/>
        <v>0</v>
      </c>
      <c r="C111" s="52">
        <f t="shared" si="30"/>
        <v>0</v>
      </c>
      <c r="D111" s="52">
        <f t="shared" si="32"/>
        <v>0</v>
      </c>
      <c r="E111" s="52">
        <f t="shared" si="32"/>
        <v>4500</v>
      </c>
      <c r="F111" s="52">
        <f t="shared" si="32"/>
        <v>3360</v>
      </c>
      <c r="G111" s="52">
        <f t="shared" si="32"/>
        <v>4680</v>
      </c>
      <c r="H111" s="52">
        <f t="shared" si="32"/>
        <v>4500</v>
      </c>
      <c r="I111" s="52">
        <f t="shared" si="32"/>
        <v>4530</v>
      </c>
      <c r="J111" s="52">
        <f t="shared" si="32"/>
        <v>4440</v>
      </c>
      <c r="K111" s="52">
        <f t="shared" si="32"/>
        <v>4650</v>
      </c>
      <c r="L111" s="52">
        <f t="shared" si="32"/>
        <v>4290</v>
      </c>
      <c r="M111" s="52">
        <f t="shared" si="32"/>
        <v>4260</v>
      </c>
      <c r="N111" s="52">
        <f t="shared" si="32"/>
        <v>4200</v>
      </c>
      <c r="O111" s="52">
        <f t="shared" si="32"/>
        <v>4260</v>
      </c>
      <c r="P111" s="52">
        <f t="shared" si="32"/>
        <v>4320</v>
      </c>
      <c r="Q111" s="52">
        <f t="shared" si="32"/>
        <v>3960</v>
      </c>
      <c r="R111" s="52">
        <f t="shared" si="32"/>
        <v>4170</v>
      </c>
      <c r="S111" s="52">
        <f t="shared" si="32"/>
        <v>4320</v>
      </c>
      <c r="T111" s="52">
        <f t="shared" si="32"/>
        <v>4350</v>
      </c>
      <c r="U111" s="52">
        <f t="shared" si="32"/>
        <v>4350</v>
      </c>
      <c r="V111" s="52">
        <f t="shared" si="32"/>
        <v>4500</v>
      </c>
      <c r="W111" s="52">
        <f t="shared" si="32"/>
        <v>4380</v>
      </c>
      <c r="X111" s="52">
        <f t="shared" si="32"/>
        <v>4440</v>
      </c>
      <c r="Y111" s="52">
        <f t="shared" si="32"/>
        <v>4470</v>
      </c>
      <c r="Z111" s="52">
        <f t="shared" si="32"/>
        <v>4500</v>
      </c>
      <c r="AA111" s="52">
        <f t="shared" si="32"/>
        <v>4320</v>
      </c>
      <c r="AB111" s="52">
        <f t="shared" si="32"/>
        <v>4440</v>
      </c>
      <c r="AC111" s="52">
        <f t="shared" si="32"/>
        <v>4470</v>
      </c>
      <c r="AD111" s="52">
        <f t="shared" si="32"/>
        <v>4560</v>
      </c>
      <c r="AE111" s="52">
        <f t="shared" si="32"/>
        <v>4380</v>
      </c>
      <c r="AF111" s="52">
        <f t="shared" si="32"/>
        <v>4890</v>
      </c>
      <c r="AG111" s="52">
        <f t="shared" si="32"/>
        <v>4680</v>
      </c>
      <c r="AH111" s="52">
        <f t="shared" si="30"/>
        <v>3600</v>
      </c>
      <c r="AI111" s="52">
        <f t="shared" si="30"/>
        <v>0</v>
      </c>
      <c r="AJ111" s="52">
        <f t="shared" si="30"/>
        <v>0</v>
      </c>
      <c r="AK111" s="52">
        <f t="shared" si="30"/>
        <v>0</v>
      </c>
      <c r="AL111" s="52">
        <f t="shared" si="30"/>
        <v>0</v>
      </c>
      <c r="AM111" s="10">
        <f t="shared" si="33"/>
        <v>4890</v>
      </c>
      <c r="AN111" s="10">
        <f t="shared" si="35"/>
        <v>0</v>
      </c>
      <c r="AR111" s="10">
        <f t="shared" si="34"/>
        <v>130770</v>
      </c>
    </row>
    <row r="112" spans="1:44">
      <c r="A112" s="9" t="s">
        <v>14</v>
      </c>
      <c r="B112" s="52">
        <f t="shared" si="30"/>
        <v>0</v>
      </c>
      <c r="C112" s="52">
        <f t="shared" si="30"/>
        <v>0</v>
      </c>
      <c r="D112" s="52">
        <f t="shared" si="32"/>
        <v>0</v>
      </c>
      <c r="E112" s="52">
        <f t="shared" si="32"/>
        <v>4620</v>
      </c>
      <c r="F112" s="52">
        <f t="shared" si="32"/>
        <v>3360</v>
      </c>
      <c r="G112" s="52">
        <f t="shared" si="32"/>
        <v>4740</v>
      </c>
      <c r="H112" s="52">
        <f t="shared" si="32"/>
        <v>4530</v>
      </c>
      <c r="I112" s="52">
        <f t="shared" si="32"/>
        <v>4530</v>
      </c>
      <c r="J112" s="52">
        <f t="shared" si="32"/>
        <v>4560</v>
      </c>
      <c r="K112" s="52">
        <f t="shared" si="32"/>
        <v>4650</v>
      </c>
      <c r="L112" s="52">
        <f t="shared" si="32"/>
        <v>4380</v>
      </c>
      <c r="M112" s="52">
        <f t="shared" si="32"/>
        <v>4320</v>
      </c>
      <c r="N112" s="52">
        <f t="shared" si="32"/>
        <v>4350</v>
      </c>
      <c r="O112" s="52">
        <f t="shared" si="32"/>
        <v>4260</v>
      </c>
      <c r="P112" s="52">
        <f t="shared" si="32"/>
        <v>4380</v>
      </c>
      <c r="Q112" s="52">
        <f t="shared" si="32"/>
        <v>3990</v>
      </c>
      <c r="R112" s="52">
        <f t="shared" si="32"/>
        <v>4200</v>
      </c>
      <c r="S112" s="52">
        <f t="shared" si="32"/>
        <v>4410</v>
      </c>
      <c r="T112" s="52">
        <f t="shared" si="32"/>
        <v>4470</v>
      </c>
      <c r="U112" s="52">
        <f t="shared" si="32"/>
        <v>4530</v>
      </c>
      <c r="V112" s="52">
        <f t="shared" si="32"/>
        <v>4500</v>
      </c>
      <c r="W112" s="52">
        <f t="shared" si="32"/>
        <v>3360</v>
      </c>
      <c r="X112" s="52">
        <f t="shared" si="32"/>
        <v>4470</v>
      </c>
      <c r="Y112" s="52">
        <f t="shared" si="32"/>
        <v>4590</v>
      </c>
      <c r="Z112" s="52">
        <f t="shared" si="32"/>
        <v>4500</v>
      </c>
      <c r="AA112" s="52">
        <f t="shared" si="32"/>
        <v>4440</v>
      </c>
      <c r="AB112" s="52">
        <f t="shared" si="32"/>
        <v>4590</v>
      </c>
      <c r="AC112" s="52">
        <f t="shared" si="32"/>
        <v>4530</v>
      </c>
      <c r="AD112" s="52">
        <f t="shared" si="32"/>
        <v>4470</v>
      </c>
      <c r="AE112" s="52">
        <f t="shared" si="32"/>
        <v>4380</v>
      </c>
      <c r="AF112" s="52">
        <f t="shared" si="32"/>
        <v>4920</v>
      </c>
      <c r="AG112" s="52">
        <f t="shared" si="32"/>
        <v>4770</v>
      </c>
      <c r="AH112" s="52">
        <f t="shared" si="30"/>
        <v>3750</v>
      </c>
      <c r="AI112" s="52">
        <f t="shared" si="30"/>
        <v>0</v>
      </c>
      <c r="AJ112" s="52">
        <f t="shared" si="30"/>
        <v>0</v>
      </c>
      <c r="AK112" s="52">
        <f t="shared" si="30"/>
        <v>0</v>
      </c>
      <c r="AL112" s="52">
        <f t="shared" si="30"/>
        <v>0</v>
      </c>
      <c r="AM112" s="10">
        <f t="shared" si="33"/>
        <v>4920</v>
      </c>
      <c r="AN112" s="10">
        <f t="shared" si="35"/>
        <v>0</v>
      </c>
      <c r="AR112" s="10">
        <f t="shared" si="34"/>
        <v>131550</v>
      </c>
    </row>
    <row r="113" spans="1:44">
      <c r="A113" s="9" t="s">
        <v>15</v>
      </c>
      <c r="B113" s="52">
        <f t="shared" si="30"/>
        <v>0</v>
      </c>
      <c r="C113" s="52">
        <f t="shared" si="30"/>
        <v>0</v>
      </c>
      <c r="D113" s="52">
        <f t="shared" si="32"/>
        <v>0</v>
      </c>
      <c r="E113" s="52">
        <f t="shared" si="32"/>
        <v>4740</v>
      </c>
      <c r="F113" s="52">
        <f t="shared" si="32"/>
        <v>3510</v>
      </c>
      <c r="G113" s="52">
        <f t="shared" si="32"/>
        <v>4920</v>
      </c>
      <c r="H113" s="52">
        <f t="shared" si="32"/>
        <v>4440</v>
      </c>
      <c r="I113" s="52">
        <f t="shared" si="32"/>
        <v>4410</v>
      </c>
      <c r="J113" s="52">
        <f t="shared" si="32"/>
        <v>4710</v>
      </c>
      <c r="K113" s="52">
        <f t="shared" si="32"/>
        <v>4860</v>
      </c>
      <c r="L113" s="52">
        <f t="shared" si="32"/>
        <v>4740</v>
      </c>
      <c r="M113" s="52">
        <f t="shared" si="32"/>
        <v>4530</v>
      </c>
      <c r="N113" s="52">
        <f t="shared" si="32"/>
        <v>4620</v>
      </c>
      <c r="O113" s="52">
        <f t="shared" si="32"/>
        <v>4170</v>
      </c>
      <c r="P113" s="52">
        <f t="shared" si="32"/>
        <v>4290</v>
      </c>
      <c r="Q113" s="52">
        <f t="shared" si="32"/>
        <v>4260</v>
      </c>
      <c r="R113" s="52">
        <f t="shared" si="32"/>
        <v>4680</v>
      </c>
      <c r="S113" s="52">
        <f t="shared" si="32"/>
        <v>4650</v>
      </c>
      <c r="T113" s="52">
        <f t="shared" si="32"/>
        <v>4620</v>
      </c>
      <c r="U113" s="52">
        <f t="shared" si="32"/>
        <v>4830</v>
      </c>
      <c r="V113" s="52">
        <f t="shared" si="32"/>
        <v>4500</v>
      </c>
      <c r="W113" s="52">
        <f t="shared" si="32"/>
        <v>3180</v>
      </c>
      <c r="X113" s="52">
        <f t="shared" si="32"/>
        <v>4800</v>
      </c>
      <c r="Y113" s="52">
        <f t="shared" si="32"/>
        <v>4950</v>
      </c>
      <c r="Z113" s="52">
        <f t="shared" si="32"/>
        <v>5160</v>
      </c>
      <c r="AA113" s="52">
        <f t="shared" si="32"/>
        <v>4890</v>
      </c>
      <c r="AB113" s="52">
        <f t="shared" si="32"/>
        <v>4890</v>
      </c>
      <c r="AC113" s="52">
        <f t="shared" si="32"/>
        <v>4710</v>
      </c>
      <c r="AD113" s="52">
        <f t="shared" si="32"/>
        <v>4410</v>
      </c>
      <c r="AE113" s="52">
        <f t="shared" si="32"/>
        <v>4800</v>
      </c>
      <c r="AF113" s="52">
        <f t="shared" si="32"/>
        <v>5310</v>
      </c>
      <c r="AG113" s="52">
        <f t="shared" si="32"/>
        <v>5100</v>
      </c>
      <c r="AH113" s="52">
        <f t="shared" si="30"/>
        <v>4050</v>
      </c>
      <c r="AI113" s="52">
        <f t="shared" si="30"/>
        <v>0</v>
      </c>
      <c r="AJ113" s="52">
        <f t="shared" si="30"/>
        <v>0</v>
      </c>
      <c r="AK113" s="52">
        <f t="shared" si="30"/>
        <v>0</v>
      </c>
      <c r="AL113" s="52">
        <f t="shared" si="30"/>
        <v>0</v>
      </c>
      <c r="AM113" s="10">
        <f t="shared" si="33"/>
        <v>5310</v>
      </c>
      <c r="AN113" s="10">
        <f t="shared" si="35"/>
        <v>0</v>
      </c>
      <c r="AR113" s="10">
        <f t="shared" si="34"/>
        <v>137730</v>
      </c>
    </row>
    <row r="114" spans="1:44">
      <c r="A114" s="12" t="s">
        <v>16</v>
      </c>
      <c r="B114" s="52">
        <f t="shared" si="30"/>
        <v>0</v>
      </c>
      <c r="C114" s="52">
        <f t="shared" si="30"/>
        <v>0</v>
      </c>
      <c r="D114" s="52">
        <f t="shared" si="32"/>
        <v>0</v>
      </c>
      <c r="E114" s="52">
        <f t="shared" si="32"/>
        <v>5700</v>
      </c>
      <c r="F114" s="52">
        <f t="shared" si="32"/>
        <v>4080</v>
      </c>
      <c r="G114" s="52">
        <f t="shared" si="32"/>
        <v>5880</v>
      </c>
      <c r="H114" s="52">
        <f t="shared" si="32"/>
        <v>4680</v>
      </c>
      <c r="I114" s="52">
        <f t="shared" si="32"/>
        <v>4620</v>
      </c>
      <c r="J114" s="52">
        <f t="shared" si="32"/>
        <v>5880</v>
      </c>
      <c r="K114" s="52">
        <f t="shared" si="32"/>
        <v>5790</v>
      </c>
      <c r="L114" s="52">
        <f t="shared" si="32"/>
        <v>5790</v>
      </c>
      <c r="M114" s="52">
        <f t="shared" si="32"/>
        <v>5730</v>
      </c>
      <c r="N114" s="52">
        <f t="shared" si="32"/>
        <v>5700</v>
      </c>
      <c r="O114" s="52">
        <f t="shared" si="32"/>
        <v>4560</v>
      </c>
      <c r="P114" s="52">
        <f t="shared" si="32"/>
        <v>4590</v>
      </c>
      <c r="Q114" s="52">
        <f t="shared" si="32"/>
        <v>4980</v>
      </c>
      <c r="R114" s="52">
        <f t="shared" si="32"/>
        <v>5490</v>
      </c>
      <c r="S114" s="52">
        <f t="shared" si="32"/>
        <v>5730</v>
      </c>
      <c r="T114" s="52">
        <f t="shared" si="32"/>
        <v>5760</v>
      </c>
      <c r="U114" s="52">
        <f t="shared" si="32"/>
        <v>5760</v>
      </c>
      <c r="V114" s="52">
        <f t="shared" si="32"/>
        <v>4830</v>
      </c>
      <c r="W114" s="52">
        <f t="shared" si="32"/>
        <v>2880</v>
      </c>
      <c r="X114" s="52">
        <f t="shared" si="32"/>
        <v>6060</v>
      </c>
      <c r="Y114" s="52">
        <f t="shared" si="32"/>
        <v>6090</v>
      </c>
      <c r="Z114" s="52">
        <f t="shared" si="32"/>
        <v>5790</v>
      </c>
      <c r="AA114" s="52">
        <f t="shared" si="32"/>
        <v>5340</v>
      </c>
      <c r="AB114" s="52">
        <f t="shared" si="32"/>
        <v>5730</v>
      </c>
      <c r="AC114" s="52">
        <f t="shared" si="32"/>
        <v>5040</v>
      </c>
      <c r="AD114" s="52">
        <f t="shared" si="32"/>
        <v>4800</v>
      </c>
      <c r="AE114" s="52">
        <f t="shared" si="32"/>
        <v>5640</v>
      </c>
      <c r="AF114" s="52">
        <f t="shared" si="32"/>
        <v>5970</v>
      </c>
      <c r="AG114" s="52">
        <f t="shared" si="32"/>
        <v>5850</v>
      </c>
      <c r="AH114" s="52">
        <f t="shared" si="30"/>
        <v>4590</v>
      </c>
      <c r="AI114" s="52">
        <f t="shared" si="30"/>
        <v>0</v>
      </c>
      <c r="AJ114" s="52">
        <f t="shared" si="30"/>
        <v>0</v>
      </c>
      <c r="AK114" s="52">
        <f t="shared" si="30"/>
        <v>0</v>
      </c>
      <c r="AL114" s="52">
        <f t="shared" si="30"/>
        <v>0</v>
      </c>
      <c r="AM114" s="10">
        <f t="shared" si="33"/>
        <v>6090</v>
      </c>
      <c r="AN114" s="10">
        <f t="shared" si="35"/>
        <v>0</v>
      </c>
      <c r="AR114" s="10">
        <f t="shared" si="34"/>
        <v>159330</v>
      </c>
    </row>
    <row r="115" spans="1:44">
      <c r="A115" s="12" t="s">
        <v>17</v>
      </c>
      <c r="B115" s="52">
        <f t="shared" si="30"/>
        <v>0</v>
      </c>
      <c r="C115" s="52">
        <f t="shared" si="30"/>
        <v>0</v>
      </c>
      <c r="D115" s="52">
        <f t="shared" si="32"/>
        <v>0</v>
      </c>
      <c r="E115" s="52">
        <f t="shared" si="32"/>
        <v>6600</v>
      </c>
      <c r="F115" s="52">
        <f t="shared" si="32"/>
        <v>5010</v>
      </c>
      <c r="G115" s="52">
        <f t="shared" si="32"/>
        <v>7020</v>
      </c>
      <c r="H115" s="52">
        <f t="shared" si="32"/>
        <v>2640</v>
      </c>
      <c r="I115" s="52">
        <f t="shared" si="32"/>
        <v>5070</v>
      </c>
      <c r="J115" s="52">
        <f t="shared" si="32"/>
        <v>6780</v>
      </c>
      <c r="K115" s="52">
        <f t="shared" si="32"/>
        <v>6930</v>
      </c>
      <c r="L115" s="52">
        <f t="shared" si="32"/>
        <v>6870</v>
      </c>
      <c r="M115" s="52">
        <f t="shared" si="32"/>
        <v>6540</v>
      </c>
      <c r="N115" s="52">
        <f t="shared" si="32"/>
        <v>6360</v>
      </c>
      <c r="O115" s="52">
        <f t="shared" si="32"/>
        <v>5100</v>
      </c>
      <c r="P115" s="52">
        <f t="shared" si="32"/>
        <v>4770</v>
      </c>
      <c r="Q115" s="52">
        <f t="shared" si="32"/>
        <v>6210</v>
      </c>
      <c r="R115" s="52">
        <f t="shared" si="32"/>
        <v>6330</v>
      </c>
      <c r="S115" s="52">
        <f t="shared" si="32"/>
        <v>6570</v>
      </c>
      <c r="T115" s="52">
        <f t="shared" si="32"/>
        <v>6750</v>
      </c>
      <c r="U115" s="52">
        <f t="shared" si="32"/>
        <v>6750</v>
      </c>
      <c r="V115" s="52">
        <f t="shared" si="32"/>
        <v>5370</v>
      </c>
      <c r="W115" s="52">
        <f t="shared" si="32"/>
        <v>3210</v>
      </c>
      <c r="X115" s="52">
        <f t="shared" si="32"/>
        <v>6930</v>
      </c>
      <c r="Y115" s="52">
        <f t="shared" si="32"/>
        <v>6930</v>
      </c>
      <c r="Z115" s="52">
        <f t="shared" si="32"/>
        <v>6810</v>
      </c>
      <c r="AA115" s="52">
        <f t="shared" si="32"/>
        <v>6840</v>
      </c>
      <c r="AB115" s="52">
        <f t="shared" si="32"/>
        <v>6810</v>
      </c>
      <c r="AC115" s="52">
        <f t="shared" si="32"/>
        <v>5520</v>
      </c>
      <c r="AD115" s="52">
        <f t="shared" si="32"/>
        <v>4560</v>
      </c>
      <c r="AE115" s="52">
        <f t="shared" si="32"/>
        <v>6990</v>
      </c>
      <c r="AF115" s="52">
        <f t="shared" si="32"/>
        <v>7170</v>
      </c>
      <c r="AG115" s="52">
        <f t="shared" si="32"/>
        <v>7110</v>
      </c>
      <c r="AH115" s="52">
        <f t="shared" si="30"/>
        <v>5610</v>
      </c>
      <c r="AI115" s="52">
        <f t="shared" si="30"/>
        <v>0</v>
      </c>
      <c r="AJ115" s="52">
        <f t="shared" si="30"/>
        <v>0</v>
      </c>
      <c r="AK115" s="52">
        <f t="shared" si="30"/>
        <v>0</v>
      </c>
      <c r="AL115" s="52">
        <f t="shared" si="30"/>
        <v>0</v>
      </c>
      <c r="AM115" s="10">
        <f t="shared" si="33"/>
        <v>7170</v>
      </c>
      <c r="AN115" s="10">
        <f t="shared" si="35"/>
        <v>0</v>
      </c>
      <c r="AR115" s="10">
        <f t="shared" si="34"/>
        <v>182160</v>
      </c>
    </row>
    <row r="116" spans="1:44">
      <c r="A116" s="13">
        <v>0.41666666666666669</v>
      </c>
      <c r="B116" s="52">
        <f t="shared" si="30"/>
        <v>0</v>
      </c>
      <c r="C116" s="52">
        <f t="shared" si="30"/>
        <v>0</v>
      </c>
      <c r="D116" s="52">
        <f t="shared" si="32"/>
        <v>0</v>
      </c>
      <c r="E116" s="52">
        <f t="shared" si="32"/>
        <v>6810</v>
      </c>
      <c r="F116" s="52">
        <f t="shared" si="32"/>
        <v>5070</v>
      </c>
      <c r="G116" s="52">
        <f t="shared" si="32"/>
        <v>7200</v>
      </c>
      <c r="H116" s="52">
        <f t="shared" si="32"/>
        <v>300</v>
      </c>
      <c r="I116" s="52">
        <f t="shared" si="32"/>
        <v>5070</v>
      </c>
      <c r="J116" s="52">
        <f t="shared" si="32"/>
        <v>7080</v>
      </c>
      <c r="K116" s="52">
        <f t="shared" si="32"/>
        <v>6870</v>
      </c>
      <c r="L116" s="52">
        <f t="shared" si="32"/>
        <v>6810</v>
      </c>
      <c r="M116" s="52">
        <f t="shared" si="32"/>
        <v>4260</v>
      </c>
      <c r="N116" s="52">
        <f t="shared" si="32"/>
        <v>6630</v>
      </c>
      <c r="O116" s="52">
        <f t="shared" si="32"/>
        <v>5370</v>
      </c>
      <c r="P116" s="52">
        <f t="shared" si="32"/>
        <v>4860</v>
      </c>
      <c r="Q116" s="52">
        <f t="shared" si="32"/>
        <v>6600</v>
      </c>
      <c r="R116" s="52">
        <f t="shared" si="32"/>
        <v>6660</v>
      </c>
      <c r="S116" s="52">
        <f t="shared" ref="S116:AG116" si="36">$G$38*S16-S146</f>
        <v>6690</v>
      </c>
      <c r="T116" s="52">
        <f t="shared" si="36"/>
        <v>6840</v>
      </c>
      <c r="U116" s="52">
        <f t="shared" si="36"/>
        <v>6990</v>
      </c>
      <c r="V116" s="52">
        <f t="shared" si="36"/>
        <v>5670</v>
      </c>
      <c r="W116" s="52">
        <f t="shared" si="36"/>
        <v>3210</v>
      </c>
      <c r="X116" s="52">
        <f t="shared" si="36"/>
        <v>7200</v>
      </c>
      <c r="Y116" s="52">
        <f t="shared" si="36"/>
        <v>7020</v>
      </c>
      <c r="Z116" s="52">
        <f t="shared" si="36"/>
        <v>7080</v>
      </c>
      <c r="AA116" s="52">
        <f t="shared" si="36"/>
        <v>7050</v>
      </c>
      <c r="AB116" s="52">
        <f t="shared" si="36"/>
        <v>6840</v>
      </c>
      <c r="AC116" s="52">
        <f t="shared" si="36"/>
        <v>5760</v>
      </c>
      <c r="AD116" s="52">
        <f t="shared" si="36"/>
        <v>5220</v>
      </c>
      <c r="AE116" s="52">
        <f t="shared" si="36"/>
        <v>7260</v>
      </c>
      <c r="AF116" s="52">
        <f t="shared" si="36"/>
        <v>7320</v>
      </c>
      <c r="AG116" s="52">
        <f t="shared" si="36"/>
        <v>7290</v>
      </c>
      <c r="AH116" s="52">
        <f t="shared" si="30"/>
        <v>6300</v>
      </c>
      <c r="AI116" s="52">
        <f t="shared" si="30"/>
        <v>0</v>
      </c>
      <c r="AJ116" s="52">
        <f t="shared" si="30"/>
        <v>0</v>
      </c>
      <c r="AK116" s="52">
        <f t="shared" si="30"/>
        <v>0</v>
      </c>
      <c r="AL116" s="52">
        <f t="shared" si="30"/>
        <v>0</v>
      </c>
      <c r="AM116" s="10">
        <f t="shared" si="33"/>
        <v>7320</v>
      </c>
      <c r="AN116" s="10">
        <f t="shared" si="35"/>
        <v>0</v>
      </c>
      <c r="AR116" s="10">
        <f t="shared" si="34"/>
        <v>183330</v>
      </c>
    </row>
    <row r="117" spans="1:44">
      <c r="A117" s="13" t="s">
        <v>18</v>
      </c>
      <c r="B117" s="52">
        <f t="shared" si="30"/>
        <v>0</v>
      </c>
      <c r="C117" s="52">
        <f t="shared" si="30"/>
        <v>0</v>
      </c>
      <c r="D117" s="52">
        <f t="shared" ref="D117:AG125" si="37">$G$38*D17-D147</f>
        <v>0</v>
      </c>
      <c r="E117" s="52">
        <f t="shared" si="37"/>
        <v>6810</v>
      </c>
      <c r="F117" s="52">
        <f t="shared" si="37"/>
        <v>5130</v>
      </c>
      <c r="G117" s="52">
        <f t="shared" si="37"/>
        <v>7050</v>
      </c>
      <c r="H117" s="52">
        <f t="shared" si="37"/>
        <v>1830</v>
      </c>
      <c r="I117" s="52">
        <f t="shared" si="37"/>
        <v>5220</v>
      </c>
      <c r="J117" s="52">
        <f t="shared" si="37"/>
        <v>7080</v>
      </c>
      <c r="K117" s="52">
        <f t="shared" si="37"/>
        <v>7080</v>
      </c>
      <c r="L117" s="52">
        <f t="shared" si="37"/>
        <v>6630</v>
      </c>
      <c r="M117" s="52">
        <f t="shared" si="37"/>
        <v>4650</v>
      </c>
      <c r="N117" s="52">
        <f t="shared" si="37"/>
        <v>6480</v>
      </c>
      <c r="O117" s="52">
        <f t="shared" si="37"/>
        <v>5520</v>
      </c>
      <c r="P117" s="52">
        <f t="shared" si="37"/>
        <v>5160</v>
      </c>
      <c r="Q117" s="52">
        <f t="shared" si="37"/>
        <v>6570</v>
      </c>
      <c r="R117" s="52">
        <f t="shared" si="37"/>
        <v>3540</v>
      </c>
      <c r="S117" s="52">
        <f t="shared" si="37"/>
        <v>6900</v>
      </c>
      <c r="T117" s="52">
        <f t="shared" si="37"/>
        <v>7080</v>
      </c>
      <c r="U117" s="52">
        <f t="shared" si="37"/>
        <v>7020</v>
      </c>
      <c r="V117" s="52">
        <f t="shared" si="37"/>
        <v>5700</v>
      </c>
      <c r="W117" s="52">
        <f t="shared" si="37"/>
        <v>3720</v>
      </c>
      <c r="X117" s="52">
        <f t="shared" si="37"/>
        <v>7290</v>
      </c>
      <c r="Y117" s="52">
        <f t="shared" si="37"/>
        <v>7110</v>
      </c>
      <c r="Z117" s="52">
        <f t="shared" si="37"/>
        <v>6990</v>
      </c>
      <c r="AA117" s="52">
        <f t="shared" si="37"/>
        <v>7170</v>
      </c>
      <c r="AB117" s="52">
        <f t="shared" si="37"/>
        <v>6720</v>
      </c>
      <c r="AC117" s="52">
        <f t="shared" si="37"/>
        <v>5880</v>
      </c>
      <c r="AD117" s="52">
        <f t="shared" si="37"/>
        <v>5370</v>
      </c>
      <c r="AE117" s="52">
        <f t="shared" si="37"/>
        <v>0</v>
      </c>
      <c r="AF117" s="52">
        <f t="shared" si="37"/>
        <v>7410</v>
      </c>
      <c r="AG117" s="52">
        <f t="shared" si="37"/>
        <v>7530</v>
      </c>
      <c r="AH117" s="52">
        <f t="shared" si="30"/>
        <v>6420</v>
      </c>
      <c r="AI117" s="52">
        <f t="shared" si="30"/>
        <v>0</v>
      </c>
      <c r="AJ117" s="52">
        <f t="shared" si="30"/>
        <v>0</v>
      </c>
      <c r="AK117" s="52">
        <f t="shared" si="30"/>
        <v>0</v>
      </c>
      <c r="AL117" s="52">
        <f t="shared" si="30"/>
        <v>0</v>
      </c>
      <c r="AM117" s="10">
        <f t="shared" si="33"/>
        <v>7530</v>
      </c>
      <c r="AN117" s="10">
        <f t="shared" si="35"/>
        <v>0</v>
      </c>
      <c r="AR117" s="10">
        <f t="shared" si="34"/>
        <v>177060</v>
      </c>
    </row>
    <row r="118" spans="1:44">
      <c r="A118" s="13">
        <v>0.5</v>
      </c>
      <c r="B118" s="52">
        <f t="shared" si="30"/>
        <v>0</v>
      </c>
      <c r="C118" s="52">
        <f t="shared" si="30"/>
        <v>0</v>
      </c>
      <c r="D118" s="52">
        <f t="shared" si="37"/>
        <v>0</v>
      </c>
      <c r="E118" s="52">
        <f t="shared" si="37"/>
        <v>6960</v>
      </c>
      <c r="F118" s="52">
        <f t="shared" si="37"/>
        <v>5280</v>
      </c>
      <c r="G118" s="52">
        <f t="shared" si="37"/>
        <v>7170</v>
      </c>
      <c r="H118" s="52">
        <f t="shared" si="37"/>
        <v>3720</v>
      </c>
      <c r="I118" s="52">
        <f t="shared" si="37"/>
        <v>5310</v>
      </c>
      <c r="J118" s="52">
        <f t="shared" si="37"/>
        <v>6990</v>
      </c>
      <c r="K118" s="52">
        <f t="shared" si="37"/>
        <v>7260</v>
      </c>
      <c r="L118" s="52">
        <f t="shared" si="37"/>
        <v>6660</v>
      </c>
      <c r="M118" s="52">
        <f t="shared" si="37"/>
        <v>6390</v>
      </c>
      <c r="N118" s="52">
        <f t="shared" si="37"/>
        <v>3180</v>
      </c>
      <c r="O118" s="52">
        <f t="shared" si="37"/>
        <v>5640</v>
      </c>
      <c r="P118" s="52">
        <f t="shared" si="37"/>
        <v>5250</v>
      </c>
      <c r="Q118" s="52">
        <f t="shared" si="37"/>
        <v>6990</v>
      </c>
      <c r="R118" s="52">
        <f t="shared" si="37"/>
        <v>6000</v>
      </c>
      <c r="S118" s="52">
        <f t="shared" si="37"/>
        <v>7320</v>
      </c>
      <c r="T118" s="52">
        <f t="shared" si="37"/>
        <v>7110</v>
      </c>
      <c r="U118" s="52">
        <f t="shared" si="37"/>
        <v>6990</v>
      </c>
      <c r="V118" s="52">
        <f t="shared" si="37"/>
        <v>5760</v>
      </c>
      <c r="W118" s="52">
        <f t="shared" si="37"/>
        <v>3060</v>
      </c>
      <c r="X118" s="52">
        <f t="shared" si="37"/>
        <v>7290</v>
      </c>
      <c r="Y118" s="52">
        <f t="shared" si="37"/>
        <v>7140</v>
      </c>
      <c r="Z118" s="52">
        <f t="shared" si="37"/>
        <v>7320</v>
      </c>
      <c r="AA118" s="52">
        <f t="shared" si="37"/>
        <v>7200</v>
      </c>
      <c r="AB118" s="52">
        <f t="shared" si="37"/>
        <v>6990</v>
      </c>
      <c r="AC118" s="52">
        <f t="shared" si="37"/>
        <v>5880</v>
      </c>
      <c r="AD118" s="52">
        <f t="shared" si="37"/>
        <v>5460</v>
      </c>
      <c r="AE118" s="52">
        <f t="shared" si="37"/>
        <v>1830</v>
      </c>
      <c r="AF118" s="52">
        <f t="shared" si="37"/>
        <v>7470</v>
      </c>
      <c r="AG118" s="52">
        <f t="shared" si="37"/>
        <v>7530</v>
      </c>
      <c r="AH118" s="52">
        <f t="shared" si="30"/>
        <v>6300</v>
      </c>
      <c r="AI118" s="52">
        <f t="shared" si="30"/>
        <v>0</v>
      </c>
      <c r="AJ118" s="52">
        <f t="shared" si="30"/>
        <v>0</v>
      </c>
      <c r="AK118" s="52">
        <f t="shared" si="30"/>
        <v>0</v>
      </c>
      <c r="AL118" s="52">
        <f t="shared" si="30"/>
        <v>0</v>
      </c>
      <c r="AM118" s="10">
        <f t="shared" si="33"/>
        <v>7530</v>
      </c>
      <c r="AN118" s="10">
        <f t="shared" si="35"/>
        <v>0</v>
      </c>
      <c r="AR118" s="10">
        <f t="shared" si="34"/>
        <v>183450</v>
      </c>
    </row>
    <row r="119" spans="1:44">
      <c r="A119" s="13" t="s">
        <v>19</v>
      </c>
      <c r="B119" s="52">
        <f t="shared" si="30"/>
        <v>0</v>
      </c>
      <c r="C119" s="52">
        <f t="shared" si="30"/>
        <v>0</v>
      </c>
      <c r="D119" s="52">
        <f t="shared" si="37"/>
        <v>0</v>
      </c>
      <c r="E119" s="52">
        <f t="shared" si="37"/>
        <v>3870</v>
      </c>
      <c r="F119" s="52">
        <f t="shared" si="37"/>
        <v>5190</v>
      </c>
      <c r="G119" s="52">
        <f t="shared" si="37"/>
        <v>7020</v>
      </c>
      <c r="H119" s="52">
        <f t="shared" si="37"/>
        <v>3690</v>
      </c>
      <c r="I119" s="52">
        <f t="shared" si="37"/>
        <v>5430</v>
      </c>
      <c r="J119" s="52">
        <f t="shared" si="37"/>
        <v>6900</v>
      </c>
      <c r="K119" s="52">
        <f t="shared" si="37"/>
        <v>5370</v>
      </c>
      <c r="L119" s="52">
        <f t="shared" si="37"/>
        <v>6510</v>
      </c>
      <c r="M119" s="52">
        <f t="shared" si="37"/>
        <v>6120</v>
      </c>
      <c r="N119" s="52">
        <f t="shared" si="37"/>
        <v>4710</v>
      </c>
      <c r="O119" s="52">
        <f t="shared" si="37"/>
        <v>5820</v>
      </c>
      <c r="P119" s="52">
        <f t="shared" si="37"/>
        <v>5130</v>
      </c>
      <c r="Q119" s="52">
        <f t="shared" si="37"/>
        <v>6570</v>
      </c>
      <c r="R119" s="52">
        <f t="shared" si="37"/>
        <v>6390</v>
      </c>
      <c r="S119" s="52">
        <f t="shared" si="37"/>
        <v>6930</v>
      </c>
      <c r="T119" s="52">
        <f t="shared" si="37"/>
        <v>6810</v>
      </c>
      <c r="U119" s="52">
        <f t="shared" si="37"/>
        <v>6960</v>
      </c>
      <c r="V119" s="52">
        <f t="shared" si="37"/>
        <v>5700</v>
      </c>
      <c r="W119" s="52">
        <f t="shared" si="37"/>
        <v>5880</v>
      </c>
      <c r="X119" s="52">
        <f t="shared" si="37"/>
        <v>6960</v>
      </c>
      <c r="Y119" s="52">
        <f t="shared" si="37"/>
        <v>6960</v>
      </c>
      <c r="Z119" s="52">
        <f t="shared" si="37"/>
        <v>6780</v>
      </c>
      <c r="AA119" s="52">
        <f t="shared" si="37"/>
        <v>6900</v>
      </c>
      <c r="AB119" s="52">
        <f t="shared" si="37"/>
        <v>7110</v>
      </c>
      <c r="AC119" s="52">
        <f t="shared" si="37"/>
        <v>5820</v>
      </c>
      <c r="AD119" s="52">
        <f t="shared" si="37"/>
        <v>5520</v>
      </c>
      <c r="AE119" s="52">
        <f t="shared" si="37"/>
        <v>4620</v>
      </c>
      <c r="AF119" s="52">
        <f t="shared" si="37"/>
        <v>7140</v>
      </c>
      <c r="AG119" s="52">
        <f t="shared" si="37"/>
        <v>7230</v>
      </c>
      <c r="AH119" s="52">
        <f t="shared" si="30"/>
        <v>6330</v>
      </c>
      <c r="AI119" s="52">
        <f t="shared" si="30"/>
        <v>0</v>
      </c>
      <c r="AJ119" s="52">
        <f t="shared" si="30"/>
        <v>0</v>
      </c>
      <c r="AK119" s="52">
        <f t="shared" si="30"/>
        <v>0</v>
      </c>
      <c r="AL119" s="52">
        <f t="shared" si="30"/>
        <v>0</v>
      </c>
      <c r="AM119" s="10">
        <f t="shared" si="33"/>
        <v>7230</v>
      </c>
      <c r="AN119" s="10">
        <f t="shared" si="35"/>
        <v>0</v>
      </c>
      <c r="AR119" s="10">
        <f t="shared" si="34"/>
        <v>182370</v>
      </c>
    </row>
    <row r="120" spans="1:44">
      <c r="A120" s="13">
        <v>0.58333333333333337</v>
      </c>
      <c r="B120" s="52">
        <f t="shared" si="30"/>
        <v>0</v>
      </c>
      <c r="C120" s="52">
        <f t="shared" si="30"/>
        <v>0</v>
      </c>
      <c r="D120" s="52">
        <f t="shared" si="37"/>
        <v>0</v>
      </c>
      <c r="E120" s="52">
        <f t="shared" si="37"/>
        <v>4440</v>
      </c>
      <c r="F120" s="52">
        <f t="shared" si="37"/>
        <v>5100</v>
      </c>
      <c r="G120" s="52">
        <f t="shared" si="37"/>
        <v>6930</v>
      </c>
      <c r="H120" s="52">
        <f t="shared" si="37"/>
        <v>5550</v>
      </c>
      <c r="I120" s="52">
        <f t="shared" si="37"/>
        <v>5370</v>
      </c>
      <c r="J120" s="52">
        <f t="shared" si="37"/>
        <v>7020</v>
      </c>
      <c r="K120" s="52">
        <f t="shared" si="37"/>
        <v>5280</v>
      </c>
      <c r="L120" s="52">
        <f t="shared" si="37"/>
        <v>6360</v>
      </c>
      <c r="M120" s="52">
        <f t="shared" si="37"/>
        <v>5970</v>
      </c>
      <c r="N120" s="52">
        <f t="shared" si="37"/>
        <v>6450</v>
      </c>
      <c r="O120" s="52">
        <f t="shared" si="37"/>
        <v>5730</v>
      </c>
      <c r="P120" s="52">
        <f t="shared" si="37"/>
        <v>3870</v>
      </c>
      <c r="Q120" s="52">
        <f t="shared" si="37"/>
        <v>6420</v>
      </c>
      <c r="R120" s="52">
        <f t="shared" si="37"/>
        <v>6360</v>
      </c>
      <c r="S120" s="52">
        <f t="shared" si="37"/>
        <v>7170</v>
      </c>
      <c r="T120" s="52">
        <f t="shared" si="37"/>
        <v>6780</v>
      </c>
      <c r="U120" s="52">
        <f t="shared" si="37"/>
        <v>6990</v>
      </c>
      <c r="V120" s="52">
        <f t="shared" si="37"/>
        <v>5670</v>
      </c>
      <c r="W120" s="52">
        <f t="shared" si="37"/>
        <v>5460</v>
      </c>
      <c r="X120" s="52">
        <f t="shared" si="37"/>
        <v>7020</v>
      </c>
      <c r="Y120" s="52">
        <f t="shared" si="37"/>
        <v>6960</v>
      </c>
      <c r="Z120" s="52">
        <f t="shared" si="37"/>
        <v>6870</v>
      </c>
      <c r="AA120" s="52">
        <f t="shared" si="37"/>
        <v>6900</v>
      </c>
      <c r="AB120" s="52">
        <f t="shared" si="37"/>
        <v>6570</v>
      </c>
      <c r="AC120" s="52">
        <f t="shared" si="37"/>
        <v>5790</v>
      </c>
      <c r="AD120" s="52">
        <f t="shared" si="37"/>
        <v>5520</v>
      </c>
      <c r="AE120" s="52">
        <f t="shared" si="37"/>
        <v>5850</v>
      </c>
      <c r="AF120" s="52">
        <f t="shared" si="37"/>
        <v>7170</v>
      </c>
      <c r="AG120" s="52">
        <f t="shared" si="37"/>
        <v>7230</v>
      </c>
      <c r="AH120" s="52">
        <f t="shared" si="30"/>
        <v>6120</v>
      </c>
      <c r="AI120" s="52">
        <f t="shared" si="30"/>
        <v>0</v>
      </c>
      <c r="AJ120" s="52">
        <f t="shared" si="30"/>
        <v>0</v>
      </c>
      <c r="AK120" s="52">
        <f t="shared" si="30"/>
        <v>0</v>
      </c>
      <c r="AL120" s="52">
        <f t="shared" si="30"/>
        <v>0</v>
      </c>
      <c r="AM120" s="10">
        <f t="shared" si="33"/>
        <v>7230</v>
      </c>
      <c r="AN120" s="10">
        <f t="shared" si="35"/>
        <v>0</v>
      </c>
      <c r="AR120" s="10">
        <f t="shared" si="34"/>
        <v>184920</v>
      </c>
    </row>
    <row r="121" spans="1:44">
      <c r="A121" s="13" t="s">
        <v>20</v>
      </c>
      <c r="B121" s="52">
        <f t="shared" si="30"/>
        <v>0</v>
      </c>
      <c r="C121" s="52">
        <f t="shared" si="30"/>
        <v>0</v>
      </c>
      <c r="D121" s="52">
        <f t="shared" si="37"/>
        <v>0</v>
      </c>
      <c r="E121" s="52">
        <f t="shared" si="37"/>
        <v>6390</v>
      </c>
      <c r="F121" s="52">
        <f t="shared" si="37"/>
        <v>7050</v>
      </c>
      <c r="G121" s="52">
        <f t="shared" si="37"/>
        <v>7080</v>
      </c>
      <c r="H121" s="52">
        <f t="shared" si="37"/>
        <v>5340</v>
      </c>
      <c r="I121" s="52">
        <f t="shared" si="37"/>
        <v>5190</v>
      </c>
      <c r="J121" s="52">
        <f t="shared" si="37"/>
        <v>7170</v>
      </c>
      <c r="K121" s="52">
        <f t="shared" si="37"/>
        <v>6270</v>
      </c>
      <c r="L121" s="52">
        <f t="shared" si="37"/>
        <v>6540</v>
      </c>
      <c r="M121" s="52">
        <f t="shared" si="37"/>
        <v>6600</v>
      </c>
      <c r="N121" s="52">
        <f t="shared" si="37"/>
        <v>6690</v>
      </c>
      <c r="O121" s="52">
        <f t="shared" si="37"/>
        <v>5610</v>
      </c>
      <c r="P121" s="52">
        <f t="shared" si="37"/>
        <v>4080</v>
      </c>
      <c r="Q121" s="52">
        <f t="shared" si="37"/>
        <v>6330</v>
      </c>
      <c r="R121" s="52">
        <f t="shared" si="37"/>
        <v>6540</v>
      </c>
      <c r="S121" s="52">
        <f t="shared" si="37"/>
        <v>6930</v>
      </c>
      <c r="T121" s="52">
        <f t="shared" si="37"/>
        <v>6900</v>
      </c>
      <c r="U121" s="52">
        <f t="shared" si="37"/>
        <v>6930</v>
      </c>
      <c r="V121" s="52">
        <f t="shared" si="37"/>
        <v>5610</v>
      </c>
      <c r="W121" s="52">
        <f t="shared" si="37"/>
        <v>5280</v>
      </c>
      <c r="X121" s="52">
        <f t="shared" si="37"/>
        <v>7200</v>
      </c>
      <c r="Y121" s="52">
        <f t="shared" si="37"/>
        <v>6960</v>
      </c>
      <c r="Z121" s="52">
        <f t="shared" si="37"/>
        <v>6990</v>
      </c>
      <c r="AA121" s="52">
        <f t="shared" si="37"/>
        <v>6960</v>
      </c>
      <c r="AB121" s="52">
        <f t="shared" si="37"/>
        <v>6990</v>
      </c>
      <c r="AC121" s="52">
        <f t="shared" si="37"/>
        <v>5760</v>
      </c>
      <c r="AD121" s="52">
        <f t="shared" si="37"/>
        <v>5460</v>
      </c>
      <c r="AE121" s="52">
        <f t="shared" si="37"/>
        <v>5730</v>
      </c>
      <c r="AF121" s="52">
        <f t="shared" si="37"/>
        <v>7320</v>
      </c>
      <c r="AG121" s="52">
        <f t="shared" si="37"/>
        <v>7440</v>
      </c>
      <c r="AH121" s="52">
        <f t="shared" si="30"/>
        <v>6660</v>
      </c>
      <c r="AI121" s="52">
        <f t="shared" si="30"/>
        <v>0</v>
      </c>
      <c r="AJ121" s="52">
        <f t="shared" si="30"/>
        <v>0</v>
      </c>
      <c r="AK121" s="52">
        <f t="shared" si="30"/>
        <v>0</v>
      </c>
      <c r="AL121" s="52">
        <f t="shared" si="30"/>
        <v>0</v>
      </c>
      <c r="AM121" s="10">
        <f t="shared" si="33"/>
        <v>7440</v>
      </c>
      <c r="AN121" s="10">
        <f t="shared" si="35"/>
        <v>0</v>
      </c>
      <c r="AR121" s="10">
        <f t="shared" si="34"/>
        <v>192000</v>
      </c>
    </row>
    <row r="122" spans="1:44">
      <c r="A122" s="12" t="s">
        <v>21</v>
      </c>
      <c r="B122" s="52">
        <f t="shared" si="30"/>
        <v>0</v>
      </c>
      <c r="C122" s="52">
        <f t="shared" si="30"/>
        <v>0</v>
      </c>
      <c r="D122" s="52">
        <f t="shared" si="37"/>
        <v>0</v>
      </c>
      <c r="E122" s="52">
        <f t="shared" si="37"/>
        <v>6960</v>
      </c>
      <c r="F122" s="52">
        <f t="shared" si="37"/>
        <v>6960</v>
      </c>
      <c r="G122" s="52">
        <f t="shared" si="37"/>
        <v>6810</v>
      </c>
      <c r="H122" s="52">
        <f t="shared" si="37"/>
        <v>5340</v>
      </c>
      <c r="I122" s="52">
        <f t="shared" si="37"/>
        <v>5100</v>
      </c>
      <c r="J122" s="52">
        <f t="shared" si="37"/>
        <v>6960</v>
      </c>
      <c r="K122" s="52">
        <f t="shared" si="37"/>
        <v>6330</v>
      </c>
      <c r="L122" s="52">
        <f t="shared" si="37"/>
        <v>6420</v>
      </c>
      <c r="M122" s="52">
        <f t="shared" si="37"/>
        <v>6570</v>
      </c>
      <c r="N122" s="52">
        <f t="shared" si="37"/>
        <v>6570</v>
      </c>
      <c r="O122" s="52">
        <f t="shared" si="37"/>
        <v>5550</v>
      </c>
      <c r="P122" s="52">
        <f t="shared" si="37"/>
        <v>4410</v>
      </c>
      <c r="Q122" s="52">
        <f t="shared" si="37"/>
        <v>6240</v>
      </c>
      <c r="R122" s="52">
        <f t="shared" si="37"/>
        <v>6420</v>
      </c>
      <c r="S122" s="52">
        <f t="shared" si="37"/>
        <v>6690</v>
      </c>
      <c r="T122" s="52">
        <f t="shared" si="37"/>
        <v>6660</v>
      </c>
      <c r="U122" s="52">
        <f t="shared" si="37"/>
        <v>6780</v>
      </c>
      <c r="V122" s="52">
        <f t="shared" si="37"/>
        <v>5430</v>
      </c>
      <c r="W122" s="52">
        <f t="shared" si="37"/>
        <v>5190</v>
      </c>
      <c r="X122" s="52">
        <f t="shared" si="37"/>
        <v>6870</v>
      </c>
      <c r="Y122" s="52">
        <f t="shared" si="37"/>
        <v>6810</v>
      </c>
      <c r="Z122" s="52">
        <f t="shared" si="37"/>
        <v>6870</v>
      </c>
      <c r="AA122" s="52">
        <f t="shared" si="37"/>
        <v>6720</v>
      </c>
      <c r="AB122" s="52">
        <f t="shared" si="37"/>
        <v>7050</v>
      </c>
      <c r="AC122" s="52">
        <f t="shared" si="37"/>
        <v>5460</v>
      </c>
      <c r="AD122" s="52">
        <f t="shared" si="37"/>
        <v>5400</v>
      </c>
      <c r="AE122" s="52">
        <f t="shared" si="37"/>
        <v>6900</v>
      </c>
      <c r="AF122" s="52">
        <f t="shared" si="37"/>
        <v>7185</v>
      </c>
      <c r="AG122" s="52">
        <f t="shared" si="37"/>
        <v>7170</v>
      </c>
      <c r="AH122" s="52">
        <f t="shared" si="30"/>
        <v>6600</v>
      </c>
      <c r="AI122" s="52">
        <f t="shared" si="30"/>
        <v>0</v>
      </c>
      <c r="AJ122" s="52">
        <f t="shared" si="30"/>
        <v>0</v>
      </c>
      <c r="AK122" s="52">
        <f t="shared" si="30"/>
        <v>0</v>
      </c>
      <c r="AL122" s="52">
        <f t="shared" si="30"/>
        <v>0</v>
      </c>
      <c r="AM122" s="10">
        <f t="shared" si="33"/>
        <v>7185</v>
      </c>
      <c r="AN122" s="10">
        <f t="shared" si="35"/>
        <v>0</v>
      </c>
      <c r="AR122" s="10">
        <f t="shared" si="34"/>
        <v>190425</v>
      </c>
    </row>
    <row r="123" spans="1:44">
      <c r="A123" s="12" t="s">
        <v>22</v>
      </c>
      <c r="B123" s="52">
        <f t="shared" ref="B123:AL130" si="38">$G$38*B23</f>
        <v>0</v>
      </c>
      <c r="C123" s="52">
        <f t="shared" si="38"/>
        <v>0</v>
      </c>
      <c r="D123" s="52">
        <f t="shared" si="37"/>
        <v>0</v>
      </c>
      <c r="E123" s="52">
        <f t="shared" si="37"/>
        <v>6840</v>
      </c>
      <c r="F123" s="52">
        <f t="shared" si="37"/>
        <v>6390</v>
      </c>
      <c r="G123" s="52">
        <f t="shared" si="37"/>
        <v>6480</v>
      </c>
      <c r="H123" s="52">
        <f t="shared" si="37"/>
        <v>5250</v>
      </c>
      <c r="I123" s="52">
        <f t="shared" si="37"/>
        <v>5040</v>
      </c>
      <c r="J123" s="52">
        <f t="shared" si="37"/>
        <v>6900</v>
      </c>
      <c r="K123" s="52">
        <f t="shared" si="37"/>
        <v>6180</v>
      </c>
      <c r="L123" s="52">
        <f t="shared" si="37"/>
        <v>6180</v>
      </c>
      <c r="M123" s="52">
        <f t="shared" si="37"/>
        <v>5400</v>
      </c>
      <c r="N123" s="52">
        <f t="shared" si="37"/>
        <v>6300</v>
      </c>
      <c r="O123" s="52">
        <f t="shared" si="37"/>
        <v>5490</v>
      </c>
      <c r="P123" s="52">
        <f t="shared" si="37"/>
        <v>4860</v>
      </c>
      <c r="Q123" s="52">
        <f t="shared" si="37"/>
        <v>6090</v>
      </c>
      <c r="R123" s="52">
        <f t="shared" si="37"/>
        <v>6300</v>
      </c>
      <c r="S123" s="52">
        <f t="shared" si="37"/>
        <v>6600</v>
      </c>
      <c r="T123" s="52">
        <f t="shared" si="37"/>
        <v>6360</v>
      </c>
      <c r="U123" s="52">
        <f t="shared" si="37"/>
        <v>5850</v>
      </c>
      <c r="V123" s="52">
        <f t="shared" si="37"/>
        <v>5370</v>
      </c>
      <c r="W123" s="52">
        <f t="shared" si="37"/>
        <v>5130</v>
      </c>
      <c r="X123" s="52">
        <f t="shared" si="37"/>
        <v>6510</v>
      </c>
      <c r="Y123" s="52">
        <f t="shared" si="37"/>
        <v>6375</v>
      </c>
      <c r="Z123" s="52">
        <f t="shared" si="37"/>
        <v>6510</v>
      </c>
      <c r="AA123" s="52">
        <f t="shared" si="37"/>
        <v>6690</v>
      </c>
      <c r="AB123" s="52">
        <f t="shared" si="37"/>
        <v>6630</v>
      </c>
      <c r="AC123" s="52">
        <f t="shared" si="37"/>
        <v>5250</v>
      </c>
      <c r="AD123" s="52">
        <f t="shared" si="37"/>
        <v>5280</v>
      </c>
      <c r="AE123" s="52">
        <f t="shared" si="37"/>
        <v>6660</v>
      </c>
      <c r="AF123" s="52">
        <f t="shared" si="37"/>
        <v>6630</v>
      </c>
      <c r="AG123" s="52">
        <f t="shared" si="37"/>
        <v>6810</v>
      </c>
      <c r="AH123" s="52">
        <f t="shared" si="38"/>
        <v>6240</v>
      </c>
      <c r="AI123" s="52">
        <f t="shared" si="38"/>
        <v>0</v>
      </c>
      <c r="AJ123" s="52">
        <f t="shared" si="38"/>
        <v>0</v>
      </c>
      <c r="AK123" s="52">
        <f t="shared" si="38"/>
        <v>0</v>
      </c>
      <c r="AL123" s="52">
        <f t="shared" si="38"/>
        <v>0</v>
      </c>
      <c r="AM123" s="10">
        <f t="shared" si="33"/>
        <v>6900</v>
      </c>
      <c r="AN123" s="10">
        <f t="shared" si="35"/>
        <v>0</v>
      </c>
      <c r="AR123" s="10">
        <f t="shared" si="34"/>
        <v>182595</v>
      </c>
    </row>
    <row r="124" spans="1:44">
      <c r="A124" s="12" t="s">
        <v>23</v>
      </c>
      <c r="B124" s="52">
        <f t="shared" si="38"/>
        <v>0</v>
      </c>
      <c r="C124" s="52">
        <f t="shared" si="38"/>
        <v>0</v>
      </c>
      <c r="D124" s="52">
        <f t="shared" si="37"/>
        <v>0</v>
      </c>
      <c r="E124" s="52">
        <f t="shared" si="37"/>
        <v>6540</v>
      </c>
      <c r="F124" s="52">
        <f t="shared" si="37"/>
        <v>6150</v>
      </c>
      <c r="G124" s="52">
        <f t="shared" si="37"/>
        <v>6330</v>
      </c>
      <c r="H124" s="52">
        <f t="shared" si="37"/>
        <v>5250</v>
      </c>
      <c r="I124" s="52">
        <f t="shared" si="37"/>
        <v>5040</v>
      </c>
      <c r="J124" s="52">
        <f t="shared" si="37"/>
        <v>6210</v>
      </c>
      <c r="K124" s="52">
        <f t="shared" si="37"/>
        <v>5940</v>
      </c>
      <c r="L124" s="52">
        <f t="shared" si="37"/>
        <v>5670</v>
      </c>
      <c r="M124" s="52">
        <f t="shared" si="37"/>
        <v>5670</v>
      </c>
      <c r="N124" s="52">
        <f t="shared" si="37"/>
        <v>6030</v>
      </c>
      <c r="O124" s="52">
        <f t="shared" si="37"/>
        <v>5220</v>
      </c>
      <c r="P124" s="52">
        <f t="shared" si="37"/>
        <v>4950</v>
      </c>
      <c r="Q124" s="52">
        <f t="shared" si="37"/>
        <v>5730</v>
      </c>
      <c r="R124" s="52">
        <f t="shared" si="37"/>
        <v>6330</v>
      </c>
      <c r="S124" s="52">
        <f t="shared" si="37"/>
        <v>5790</v>
      </c>
      <c r="T124" s="52">
        <f t="shared" si="37"/>
        <v>6030</v>
      </c>
      <c r="U124" s="52">
        <f t="shared" si="37"/>
        <v>5940</v>
      </c>
      <c r="V124" s="52">
        <f t="shared" si="37"/>
        <v>5310</v>
      </c>
      <c r="W124" s="52">
        <f t="shared" si="37"/>
        <v>5190</v>
      </c>
      <c r="X124" s="52">
        <f t="shared" si="37"/>
        <v>6210</v>
      </c>
      <c r="Y124" s="52">
        <f t="shared" si="37"/>
        <v>6210</v>
      </c>
      <c r="Z124" s="52">
        <f t="shared" si="37"/>
        <v>6000</v>
      </c>
      <c r="AA124" s="52">
        <f t="shared" si="37"/>
        <v>6570</v>
      </c>
      <c r="AB124" s="52">
        <f t="shared" si="37"/>
        <v>6180</v>
      </c>
      <c r="AC124" s="52">
        <f t="shared" si="37"/>
        <v>5580</v>
      </c>
      <c r="AD124" s="52">
        <f t="shared" si="37"/>
        <v>5280</v>
      </c>
      <c r="AE124" s="52">
        <f t="shared" si="37"/>
        <v>6480</v>
      </c>
      <c r="AF124" s="52">
        <f t="shared" si="37"/>
        <v>6330</v>
      </c>
      <c r="AG124" s="52">
        <f t="shared" si="37"/>
        <v>6390</v>
      </c>
      <c r="AH124" s="52">
        <f t="shared" si="38"/>
        <v>6360</v>
      </c>
      <c r="AI124" s="52">
        <f t="shared" si="38"/>
        <v>0</v>
      </c>
      <c r="AJ124" s="52">
        <f t="shared" si="38"/>
        <v>0</v>
      </c>
      <c r="AK124" s="52">
        <f t="shared" si="38"/>
        <v>0</v>
      </c>
      <c r="AL124" s="52">
        <f t="shared" si="38"/>
        <v>0</v>
      </c>
      <c r="AM124" s="10">
        <f t="shared" si="33"/>
        <v>6570</v>
      </c>
      <c r="AN124" s="10">
        <f t="shared" si="35"/>
        <v>0</v>
      </c>
      <c r="AR124" s="10">
        <f t="shared" si="34"/>
        <v>176910</v>
      </c>
    </row>
    <row r="125" spans="1:44">
      <c r="A125" s="9" t="s">
        <v>24</v>
      </c>
      <c r="B125" s="52">
        <f t="shared" si="38"/>
        <v>0</v>
      </c>
      <c r="C125" s="52">
        <f t="shared" si="38"/>
        <v>0</v>
      </c>
      <c r="D125" s="52">
        <f t="shared" si="37"/>
        <v>0</v>
      </c>
      <c r="E125" s="52">
        <f t="shared" si="37"/>
        <v>6600</v>
      </c>
      <c r="F125" s="52">
        <f t="shared" si="37"/>
        <v>6420</v>
      </c>
      <c r="G125" s="52">
        <f t="shared" si="37"/>
        <v>7020</v>
      </c>
      <c r="H125" s="52">
        <f t="shared" si="37"/>
        <v>5880</v>
      </c>
      <c r="I125" s="52">
        <f t="shared" si="37"/>
        <v>5790</v>
      </c>
      <c r="J125" s="52">
        <f t="shared" si="37"/>
        <v>6480</v>
      </c>
      <c r="K125" s="52">
        <f t="shared" si="37"/>
        <v>6240</v>
      </c>
      <c r="L125" s="52">
        <f t="shared" si="37"/>
        <v>6090</v>
      </c>
      <c r="M125" s="52">
        <f t="shared" si="37"/>
        <v>6180</v>
      </c>
      <c r="N125" s="52">
        <f t="shared" si="37"/>
        <v>6150</v>
      </c>
      <c r="O125" s="52">
        <f t="shared" si="37"/>
        <v>6540</v>
      </c>
      <c r="P125" s="52">
        <f t="shared" si="37"/>
        <v>5190</v>
      </c>
      <c r="Q125" s="52">
        <f t="shared" si="37"/>
        <v>6210</v>
      </c>
      <c r="R125" s="52">
        <f t="shared" si="37"/>
        <v>6540</v>
      </c>
      <c r="S125" s="52">
        <f t="shared" ref="S125:AG125" si="39">$G$38*S25-S155</f>
        <v>6450</v>
      </c>
      <c r="T125" s="52">
        <f t="shared" si="39"/>
        <v>6750</v>
      </c>
      <c r="U125" s="52">
        <f t="shared" si="39"/>
        <v>6840</v>
      </c>
      <c r="V125" s="52">
        <f t="shared" si="39"/>
        <v>6180</v>
      </c>
      <c r="W125" s="52">
        <f t="shared" si="39"/>
        <v>6090</v>
      </c>
      <c r="X125" s="52">
        <f t="shared" si="39"/>
        <v>6780</v>
      </c>
      <c r="Y125" s="52">
        <f t="shared" si="39"/>
        <v>6660</v>
      </c>
      <c r="Z125" s="52">
        <f t="shared" si="39"/>
        <v>6480</v>
      </c>
      <c r="AA125" s="52">
        <f t="shared" si="39"/>
        <v>6840</v>
      </c>
      <c r="AB125" s="52">
        <f t="shared" si="39"/>
        <v>6780</v>
      </c>
      <c r="AC125" s="52">
        <f t="shared" si="39"/>
        <v>6270</v>
      </c>
      <c r="AD125" s="52">
        <f t="shared" si="39"/>
        <v>6270</v>
      </c>
      <c r="AE125" s="52">
        <f t="shared" si="39"/>
        <v>7110</v>
      </c>
      <c r="AF125" s="52">
        <f t="shared" si="39"/>
        <v>7230</v>
      </c>
      <c r="AG125" s="52">
        <f t="shared" si="39"/>
        <v>7200</v>
      </c>
      <c r="AH125" s="52">
        <f t="shared" si="38"/>
        <v>6390</v>
      </c>
      <c r="AI125" s="52">
        <f t="shared" si="38"/>
        <v>0</v>
      </c>
      <c r="AJ125" s="52">
        <f t="shared" si="38"/>
        <v>0</v>
      </c>
      <c r="AK125" s="52">
        <f t="shared" si="38"/>
        <v>0</v>
      </c>
      <c r="AL125" s="52">
        <f t="shared" si="38"/>
        <v>0</v>
      </c>
      <c r="AM125" s="10">
        <f t="shared" si="33"/>
        <v>7230</v>
      </c>
      <c r="AN125" s="10">
        <f t="shared" si="35"/>
        <v>0</v>
      </c>
      <c r="AR125" s="10">
        <f t="shared" si="34"/>
        <v>193650</v>
      </c>
    </row>
    <row r="126" spans="1:44">
      <c r="A126" s="15">
        <v>0.83333333333333337</v>
      </c>
      <c r="B126" s="52">
        <f t="shared" si="38"/>
        <v>0</v>
      </c>
      <c r="C126" s="52">
        <f t="shared" si="38"/>
        <v>0</v>
      </c>
      <c r="D126" s="52">
        <f t="shared" ref="D126:AG130" si="40">$G$38*D26-D156</f>
        <v>0</v>
      </c>
      <c r="E126" s="52">
        <f t="shared" si="40"/>
        <v>6900</v>
      </c>
      <c r="F126" s="52">
        <f t="shared" si="40"/>
        <v>6930</v>
      </c>
      <c r="G126" s="52">
        <f t="shared" si="40"/>
        <v>6930</v>
      </c>
      <c r="H126" s="52">
        <f t="shared" si="40"/>
        <v>6540</v>
      </c>
      <c r="I126" s="52">
        <f t="shared" si="40"/>
        <v>6210</v>
      </c>
      <c r="J126" s="52">
        <f t="shared" si="40"/>
        <v>6810</v>
      </c>
      <c r="K126" s="52">
        <f t="shared" si="40"/>
        <v>6630</v>
      </c>
      <c r="L126" s="52">
        <f t="shared" si="40"/>
        <v>6420</v>
      </c>
      <c r="M126" s="52">
        <f t="shared" si="40"/>
        <v>6420</v>
      </c>
      <c r="N126" s="52">
        <f t="shared" si="40"/>
        <v>6540</v>
      </c>
      <c r="O126" s="52">
        <f t="shared" si="40"/>
        <v>6900</v>
      </c>
      <c r="P126" s="52">
        <f t="shared" si="40"/>
        <v>4800</v>
      </c>
      <c r="Q126" s="52">
        <f t="shared" si="40"/>
        <v>6390</v>
      </c>
      <c r="R126" s="52">
        <f t="shared" si="40"/>
        <v>6810</v>
      </c>
      <c r="S126" s="52">
        <f t="shared" si="40"/>
        <v>6720</v>
      </c>
      <c r="T126" s="52">
        <f t="shared" si="40"/>
        <v>6930</v>
      </c>
      <c r="U126" s="52">
        <f t="shared" si="40"/>
        <v>6780</v>
      </c>
      <c r="V126" s="52">
        <f t="shared" si="40"/>
        <v>6480</v>
      </c>
      <c r="W126" s="52">
        <f t="shared" si="40"/>
        <v>6450</v>
      </c>
      <c r="X126" s="52">
        <f t="shared" si="40"/>
        <v>6840</v>
      </c>
      <c r="Y126" s="52">
        <f t="shared" si="40"/>
        <v>6840</v>
      </c>
      <c r="Z126" s="52">
        <f t="shared" si="40"/>
        <v>6780</v>
      </c>
      <c r="AA126" s="52">
        <f t="shared" si="40"/>
        <v>6960</v>
      </c>
      <c r="AB126" s="52">
        <f t="shared" si="40"/>
        <v>6900</v>
      </c>
      <c r="AC126" s="52">
        <f t="shared" si="40"/>
        <v>6660</v>
      </c>
      <c r="AD126" s="52">
        <f t="shared" si="40"/>
        <v>6540</v>
      </c>
      <c r="AE126" s="52">
        <f t="shared" si="40"/>
        <v>7140</v>
      </c>
      <c r="AF126" s="52">
        <f t="shared" si="40"/>
        <v>7110</v>
      </c>
      <c r="AG126" s="52">
        <f t="shared" si="40"/>
        <v>7170</v>
      </c>
      <c r="AH126" s="52">
        <f t="shared" si="38"/>
        <v>6690</v>
      </c>
      <c r="AI126" s="52">
        <f t="shared" si="38"/>
        <v>0</v>
      </c>
      <c r="AJ126" s="52">
        <f t="shared" si="38"/>
        <v>0</v>
      </c>
      <c r="AK126" s="52">
        <f t="shared" si="38"/>
        <v>0</v>
      </c>
      <c r="AL126" s="52">
        <f t="shared" si="38"/>
        <v>0</v>
      </c>
      <c r="AM126" s="10">
        <f t="shared" si="33"/>
        <v>7170</v>
      </c>
      <c r="AN126" s="10">
        <f t="shared" si="35"/>
        <v>0</v>
      </c>
      <c r="AR126" s="10">
        <f t="shared" si="34"/>
        <v>200220</v>
      </c>
    </row>
    <row r="127" spans="1:44">
      <c r="A127" s="15">
        <v>0.875</v>
      </c>
      <c r="B127" s="52">
        <f t="shared" si="38"/>
        <v>0</v>
      </c>
      <c r="C127" s="52">
        <f t="shared" si="38"/>
        <v>0</v>
      </c>
      <c r="D127" s="52">
        <f t="shared" si="40"/>
        <v>0</v>
      </c>
      <c r="E127" s="52">
        <f t="shared" si="40"/>
        <v>6750</v>
      </c>
      <c r="F127" s="52">
        <f t="shared" si="40"/>
        <v>6720</v>
      </c>
      <c r="G127" s="52">
        <f t="shared" si="40"/>
        <v>6750</v>
      </c>
      <c r="H127" s="52">
        <f t="shared" si="40"/>
        <v>6390</v>
      </c>
      <c r="I127" s="52">
        <f t="shared" si="40"/>
        <v>6210</v>
      </c>
      <c r="J127" s="52">
        <f t="shared" si="40"/>
        <v>6510</v>
      </c>
      <c r="K127" s="52">
        <f t="shared" si="40"/>
        <v>6360</v>
      </c>
      <c r="L127" s="52">
        <f t="shared" si="40"/>
        <v>6090</v>
      </c>
      <c r="M127" s="52">
        <f t="shared" si="40"/>
        <v>6180</v>
      </c>
      <c r="N127" s="52">
        <f t="shared" si="40"/>
        <v>6120</v>
      </c>
      <c r="O127" s="52">
        <f t="shared" si="40"/>
        <v>6840</v>
      </c>
      <c r="P127" s="52">
        <f t="shared" si="40"/>
        <v>5430</v>
      </c>
      <c r="Q127" s="52">
        <f t="shared" si="40"/>
        <v>6090</v>
      </c>
      <c r="R127" s="52">
        <f t="shared" si="40"/>
        <v>6510</v>
      </c>
      <c r="S127" s="52">
        <f t="shared" si="40"/>
        <v>6390</v>
      </c>
      <c r="T127" s="52">
        <f t="shared" si="40"/>
        <v>6690</v>
      </c>
      <c r="U127" s="52">
        <f t="shared" si="40"/>
        <v>6660</v>
      </c>
      <c r="V127" s="52">
        <f t="shared" si="40"/>
        <v>6330</v>
      </c>
      <c r="W127" s="52">
        <f t="shared" si="40"/>
        <v>6690</v>
      </c>
      <c r="X127" s="52">
        <f t="shared" si="40"/>
        <v>6570</v>
      </c>
      <c r="Y127" s="52">
        <f t="shared" si="40"/>
        <v>6450</v>
      </c>
      <c r="Z127" s="52">
        <f t="shared" si="40"/>
        <v>6510</v>
      </c>
      <c r="AA127" s="52">
        <f t="shared" si="40"/>
        <v>6720</v>
      </c>
      <c r="AB127" s="52">
        <f t="shared" si="40"/>
        <v>6720</v>
      </c>
      <c r="AC127" s="52">
        <f t="shared" si="40"/>
        <v>6480</v>
      </c>
      <c r="AD127" s="52">
        <f t="shared" si="40"/>
        <v>6540</v>
      </c>
      <c r="AE127" s="52">
        <f t="shared" si="40"/>
        <v>6990</v>
      </c>
      <c r="AF127" s="52">
        <f t="shared" si="40"/>
        <v>6930</v>
      </c>
      <c r="AG127" s="52">
        <f t="shared" si="40"/>
        <v>6810</v>
      </c>
      <c r="AH127" s="52">
        <f t="shared" si="38"/>
        <v>6750</v>
      </c>
      <c r="AI127" s="52">
        <f t="shared" si="38"/>
        <v>0</v>
      </c>
      <c r="AJ127" s="52">
        <f t="shared" si="38"/>
        <v>0</v>
      </c>
      <c r="AK127" s="52">
        <f t="shared" si="38"/>
        <v>0</v>
      </c>
      <c r="AL127" s="52">
        <f t="shared" si="38"/>
        <v>0</v>
      </c>
      <c r="AM127" s="10">
        <f t="shared" si="33"/>
        <v>6990</v>
      </c>
      <c r="AN127" s="10">
        <f t="shared" si="35"/>
        <v>0</v>
      </c>
      <c r="AR127" s="10">
        <f t="shared" si="34"/>
        <v>195180</v>
      </c>
    </row>
    <row r="128" spans="1:44">
      <c r="A128" s="13" t="s">
        <v>25</v>
      </c>
      <c r="B128" s="52">
        <f t="shared" si="38"/>
        <v>0</v>
      </c>
      <c r="C128" s="52">
        <f t="shared" si="38"/>
        <v>0</v>
      </c>
      <c r="D128" s="52">
        <f t="shared" si="40"/>
        <v>0</v>
      </c>
      <c r="E128" s="52">
        <f t="shared" si="40"/>
        <v>6360</v>
      </c>
      <c r="F128" s="52">
        <f t="shared" si="40"/>
        <v>6390</v>
      </c>
      <c r="G128" s="52">
        <f t="shared" si="40"/>
        <v>6390</v>
      </c>
      <c r="H128" s="52">
        <f t="shared" si="40"/>
        <v>5970</v>
      </c>
      <c r="I128" s="52">
        <f t="shared" si="40"/>
        <v>5910</v>
      </c>
      <c r="J128" s="52">
        <f t="shared" si="40"/>
        <v>6300</v>
      </c>
      <c r="K128" s="52">
        <f t="shared" si="40"/>
        <v>6000</v>
      </c>
      <c r="L128" s="52">
        <f t="shared" si="40"/>
        <v>5880</v>
      </c>
      <c r="M128" s="52">
        <f t="shared" si="40"/>
        <v>5910</v>
      </c>
      <c r="N128" s="52">
        <f t="shared" si="40"/>
        <v>6120</v>
      </c>
      <c r="O128" s="52">
        <f t="shared" si="40"/>
        <v>6540</v>
      </c>
      <c r="P128" s="52">
        <f t="shared" si="40"/>
        <v>5520</v>
      </c>
      <c r="Q128" s="52">
        <f t="shared" si="40"/>
        <v>5790</v>
      </c>
      <c r="R128" s="52">
        <f t="shared" si="40"/>
        <v>6150</v>
      </c>
      <c r="S128" s="52">
        <f t="shared" si="40"/>
        <v>6150</v>
      </c>
      <c r="T128" s="52">
        <f t="shared" si="40"/>
        <v>6390</v>
      </c>
      <c r="U128" s="52">
        <f t="shared" si="40"/>
        <v>6300</v>
      </c>
      <c r="V128" s="52">
        <f t="shared" si="40"/>
        <v>5940</v>
      </c>
      <c r="W128" s="52">
        <f t="shared" si="40"/>
        <v>6390</v>
      </c>
      <c r="X128" s="52">
        <f t="shared" si="40"/>
        <v>6240</v>
      </c>
      <c r="Y128" s="52">
        <f t="shared" si="40"/>
        <v>6270</v>
      </c>
      <c r="Z128" s="52">
        <f t="shared" si="40"/>
        <v>6570</v>
      </c>
      <c r="AA128" s="52">
        <f t="shared" si="40"/>
        <v>6450</v>
      </c>
      <c r="AB128" s="52">
        <f t="shared" si="40"/>
        <v>6210</v>
      </c>
      <c r="AC128" s="52">
        <f t="shared" si="40"/>
        <v>6150</v>
      </c>
      <c r="AD128" s="52">
        <f t="shared" si="40"/>
        <v>6510</v>
      </c>
      <c r="AE128" s="52">
        <f t="shared" si="40"/>
        <v>6660</v>
      </c>
      <c r="AF128" s="52">
        <f t="shared" si="40"/>
        <v>6780</v>
      </c>
      <c r="AG128" s="52">
        <f t="shared" si="40"/>
        <v>6360</v>
      </c>
      <c r="AH128" s="52">
        <f t="shared" si="38"/>
        <v>6030</v>
      </c>
      <c r="AI128" s="52">
        <f t="shared" si="38"/>
        <v>0</v>
      </c>
      <c r="AJ128" s="52">
        <f t="shared" si="38"/>
        <v>0</v>
      </c>
      <c r="AK128" s="52">
        <f t="shared" si="38"/>
        <v>0</v>
      </c>
      <c r="AL128" s="52">
        <f t="shared" si="38"/>
        <v>0</v>
      </c>
      <c r="AM128" s="10">
        <f t="shared" si="33"/>
        <v>6780</v>
      </c>
      <c r="AN128" s="10">
        <f t="shared" si="35"/>
        <v>0</v>
      </c>
      <c r="AR128" s="10">
        <f t="shared" si="34"/>
        <v>186630</v>
      </c>
    </row>
    <row r="129" spans="1:45">
      <c r="A129" s="15">
        <v>0.95833333333333337</v>
      </c>
      <c r="B129" s="52">
        <f t="shared" si="38"/>
        <v>0</v>
      </c>
      <c r="C129" s="52">
        <f t="shared" si="38"/>
        <v>0</v>
      </c>
      <c r="D129" s="52">
        <f t="shared" si="40"/>
        <v>0</v>
      </c>
      <c r="E129" s="52">
        <f t="shared" si="40"/>
        <v>5790</v>
      </c>
      <c r="F129" s="52">
        <f t="shared" si="40"/>
        <v>5850</v>
      </c>
      <c r="G129" s="52">
        <f t="shared" si="40"/>
        <v>5880</v>
      </c>
      <c r="H129" s="52">
        <f t="shared" si="40"/>
        <v>5670</v>
      </c>
      <c r="I129" s="52">
        <f t="shared" si="40"/>
        <v>5520</v>
      </c>
      <c r="J129" s="52">
        <f t="shared" si="40"/>
        <v>6120</v>
      </c>
      <c r="K129" s="52">
        <f t="shared" si="40"/>
        <v>5400</v>
      </c>
      <c r="L129" s="52">
        <f t="shared" si="40"/>
        <v>5250</v>
      </c>
      <c r="M129" s="52">
        <f t="shared" si="40"/>
        <v>5310</v>
      </c>
      <c r="N129" s="52">
        <f t="shared" si="40"/>
        <v>5550</v>
      </c>
      <c r="O129" s="52">
        <f t="shared" si="40"/>
        <v>5610</v>
      </c>
      <c r="P129" s="52">
        <f t="shared" si="40"/>
        <v>4920</v>
      </c>
      <c r="Q129" s="52">
        <f t="shared" si="40"/>
        <v>5220</v>
      </c>
      <c r="R129" s="52">
        <f t="shared" si="40"/>
        <v>5160</v>
      </c>
      <c r="S129" s="52">
        <f t="shared" si="40"/>
        <v>5610</v>
      </c>
      <c r="T129" s="52">
        <f t="shared" si="40"/>
        <v>5880</v>
      </c>
      <c r="U129" s="52">
        <f t="shared" si="40"/>
        <v>5790</v>
      </c>
      <c r="V129" s="52">
        <f t="shared" si="40"/>
        <v>5490</v>
      </c>
      <c r="W129" s="52">
        <f t="shared" si="40"/>
        <v>5160</v>
      </c>
      <c r="X129" s="52">
        <f t="shared" si="40"/>
        <v>5400</v>
      </c>
      <c r="Y129" s="52">
        <f t="shared" si="40"/>
        <v>5520</v>
      </c>
      <c r="Z129" s="52">
        <f t="shared" si="40"/>
        <v>5610</v>
      </c>
      <c r="AA129" s="52">
        <f t="shared" si="40"/>
        <v>5730</v>
      </c>
      <c r="AB129" s="52">
        <f t="shared" si="40"/>
        <v>5790</v>
      </c>
      <c r="AC129" s="52">
        <f t="shared" si="40"/>
        <v>5580</v>
      </c>
      <c r="AD129" s="52">
        <f t="shared" si="40"/>
        <v>5610</v>
      </c>
      <c r="AE129" s="52">
        <f t="shared" si="40"/>
        <v>6060</v>
      </c>
      <c r="AF129" s="52">
        <f t="shared" si="40"/>
        <v>5940</v>
      </c>
      <c r="AG129" s="52">
        <f t="shared" si="40"/>
        <v>5880</v>
      </c>
      <c r="AH129" s="52">
        <f t="shared" si="38"/>
        <v>5490</v>
      </c>
      <c r="AI129" s="52">
        <f t="shared" si="38"/>
        <v>0</v>
      </c>
      <c r="AJ129" s="52">
        <f t="shared" si="38"/>
        <v>0</v>
      </c>
      <c r="AK129" s="52">
        <f t="shared" si="38"/>
        <v>0</v>
      </c>
      <c r="AL129" s="52">
        <f t="shared" si="38"/>
        <v>0</v>
      </c>
      <c r="AM129" s="10">
        <f t="shared" si="33"/>
        <v>6120</v>
      </c>
      <c r="AN129" s="10">
        <f t="shared" si="35"/>
        <v>0</v>
      </c>
      <c r="AR129" s="10">
        <f t="shared" si="34"/>
        <v>167790</v>
      </c>
    </row>
    <row r="130" spans="1:45">
      <c r="A130" s="9" t="s">
        <v>26</v>
      </c>
      <c r="B130" s="52">
        <f t="shared" si="38"/>
        <v>0</v>
      </c>
      <c r="C130" s="52">
        <f t="shared" si="38"/>
        <v>0</v>
      </c>
      <c r="D130" s="52">
        <f>$G$38*D30-D160</f>
        <v>0</v>
      </c>
      <c r="E130" s="52">
        <f t="shared" si="40"/>
        <v>3750</v>
      </c>
      <c r="F130" s="52">
        <f t="shared" si="40"/>
        <v>5430</v>
      </c>
      <c r="G130" s="52">
        <f t="shared" si="40"/>
        <v>5130</v>
      </c>
      <c r="H130" s="52">
        <f t="shared" si="40"/>
        <v>5310</v>
      </c>
      <c r="I130" s="52">
        <f t="shared" si="40"/>
        <v>5070</v>
      </c>
      <c r="J130" s="52">
        <f t="shared" si="40"/>
        <v>5220</v>
      </c>
      <c r="K130" s="52">
        <f t="shared" si="40"/>
        <v>5040</v>
      </c>
      <c r="L130" s="52">
        <f t="shared" si="40"/>
        <v>4800</v>
      </c>
      <c r="M130" s="52">
        <f t="shared" si="40"/>
        <v>4800</v>
      </c>
      <c r="N130" s="52">
        <f t="shared" si="40"/>
        <v>5220</v>
      </c>
      <c r="O130" s="52">
        <f t="shared" si="40"/>
        <v>5280</v>
      </c>
      <c r="P130" s="52">
        <f t="shared" si="40"/>
        <v>4560</v>
      </c>
      <c r="Q130" s="52">
        <f t="shared" si="40"/>
        <v>4770</v>
      </c>
      <c r="R130" s="52">
        <f t="shared" si="40"/>
        <v>4950</v>
      </c>
      <c r="S130" s="52">
        <f t="shared" si="40"/>
        <v>5040</v>
      </c>
      <c r="T130" s="52">
        <f t="shared" si="40"/>
        <v>5160</v>
      </c>
      <c r="U130" s="52">
        <f t="shared" si="40"/>
        <v>5310</v>
      </c>
      <c r="V130" s="52">
        <f t="shared" si="40"/>
        <v>5190</v>
      </c>
      <c r="W130" s="52">
        <f t="shared" si="40"/>
        <v>5040</v>
      </c>
      <c r="X130" s="52">
        <f t="shared" si="40"/>
        <v>5070</v>
      </c>
      <c r="Y130" s="52">
        <f t="shared" si="40"/>
        <v>4950</v>
      </c>
      <c r="Z130" s="52">
        <f t="shared" si="40"/>
        <v>5460</v>
      </c>
      <c r="AA130" s="52">
        <f t="shared" si="40"/>
        <v>5190</v>
      </c>
      <c r="AB130" s="52">
        <f t="shared" si="40"/>
        <v>5430</v>
      </c>
      <c r="AC130" s="52">
        <f t="shared" si="40"/>
        <v>5220</v>
      </c>
      <c r="AD130" s="52">
        <f t="shared" si="40"/>
        <v>5100</v>
      </c>
      <c r="AE130" s="52">
        <f t="shared" si="40"/>
        <v>5310</v>
      </c>
      <c r="AF130" s="52">
        <f t="shared" si="40"/>
        <v>5340</v>
      </c>
      <c r="AG130" s="52">
        <f t="shared" si="40"/>
        <v>5280</v>
      </c>
      <c r="AH130" s="52">
        <f t="shared" si="38"/>
        <v>5340</v>
      </c>
      <c r="AI130" s="52">
        <f t="shared" si="38"/>
        <v>0</v>
      </c>
      <c r="AJ130" s="52">
        <f t="shared" si="38"/>
        <v>0</v>
      </c>
      <c r="AK130" s="52">
        <f t="shared" si="38"/>
        <v>0</v>
      </c>
      <c r="AL130" s="52">
        <f t="shared" si="38"/>
        <v>0</v>
      </c>
      <c r="AM130" s="10">
        <f t="shared" si="33"/>
        <v>5460</v>
      </c>
      <c r="AN130" s="10">
        <f t="shared" si="35"/>
        <v>0</v>
      </c>
      <c r="AR130" s="10">
        <f t="shared" si="34"/>
        <v>152760</v>
      </c>
    </row>
    <row r="131" spans="1:45">
      <c r="AR131" s="27">
        <f>SUM(AR107:AR130)</f>
        <v>4033470</v>
      </c>
      <c r="AS131" s="14" t="s">
        <v>48</v>
      </c>
    </row>
    <row r="133" spans="1:45">
      <c r="A133" s="26" t="s">
        <v>109</v>
      </c>
      <c r="C133" s="30"/>
      <c r="E133" s="41"/>
      <c r="F133" s="26"/>
      <c r="G133" s="38"/>
      <c r="H133" s="38"/>
      <c r="I133" s="38"/>
      <c r="J133" s="38"/>
      <c r="K133" s="38"/>
      <c r="L133" s="38"/>
      <c r="M133" s="38"/>
      <c r="N133" s="39"/>
      <c r="O133" s="39"/>
      <c r="P133" s="40"/>
      <c r="Q133" s="38"/>
      <c r="R133" s="28"/>
    </row>
    <row r="134" spans="1:45" ht="12.75" customHeight="1">
      <c r="A134" s="287" t="s">
        <v>2</v>
      </c>
      <c r="B134" s="4">
        <f>+B$4</f>
        <v>0</v>
      </c>
      <c r="C134" s="4">
        <f t="shared" ref="C134:AL134" si="41">+C$4</f>
        <v>0</v>
      </c>
      <c r="D134" s="4">
        <f>+D$4</f>
        <v>0</v>
      </c>
      <c r="E134" s="4">
        <f t="shared" si="41"/>
        <v>1</v>
      </c>
      <c r="F134" s="4">
        <f t="shared" si="41"/>
        <v>2</v>
      </c>
      <c r="G134" s="4">
        <f t="shared" si="41"/>
        <v>3</v>
      </c>
      <c r="H134" s="4">
        <f t="shared" si="41"/>
        <v>4</v>
      </c>
      <c r="I134" s="4">
        <f t="shared" si="41"/>
        <v>5</v>
      </c>
      <c r="J134" s="4">
        <f t="shared" si="41"/>
        <v>6</v>
      </c>
      <c r="K134" s="4">
        <f t="shared" si="41"/>
        <v>7</v>
      </c>
      <c r="L134" s="4">
        <f t="shared" si="41"/>
        <v>8</v>
      </c>
      <c r="M134" s="4">
        <f t="shared" si="41"/>
        <v>9</v>
      </c>
      <c r="N134" s="4">
        <f t="shared" si="41"/>
        <v>10</v>
      </c>
      <c r="O134" s="4">
        <f t="shared" si="41"/>
        <v>11</v>
      </c>
      <c r="P134" s="4">
        <f t="shared" si="41"/>
        <v>12</v>
      </c>
      <c r="Q134" s="4">
        <f t="shared" si="41"/>
        <v>13</v>
      </c>
      <c r="R134" s="4">
        <f t="shared" si="41"/>
        <v>14</v>
      </c>
      <c r="S134" s="4">
        <f t="shared" si="41"/>
        <v>15</v>
      </c>
      <c r="T134" s="4">
        <f t="shared" si="41"/>
        <v>16</v>
      </c>
      <c r="U134" s="4">
        <f t="shared" si="41"/>
        <v>17</v>
      </c>
      <c r="V134" s="4">
        <f t="shared" si="41"/>
        <v>18</v>
      </c>
      <c r="W134" s="4">
        <f t="shared" si="41"/>
        <v>19</v>
      </c>
      <c r="X134" s="4">
        <f t="shared" si="41"/>
        <v>20</v>
      </c>
      <c r="Y134" s="4">
        <f t="shared" si="41"/>
        <v>21</v>
      </c>
      <c r="Z134" s="4">
        <f t="shared" si="41"/>
        <v>22</v>
      </c>
      <c r="AA134" s="4">
        <f t="shared" si="41"/>
        <v>23</v>
      </c>
      <c r="AB134" s="4">
        <f t="shared" si="41"/>
        <v>24</v>
      </c>
      <c r="AC134" s="4">
        <f t="shared" si="41"/>
        <v>25</v>
      </c>
      <c r="AD134" s="4">
        <f t="shared" si="41"/>
        <v>26</v>
      </c>
      <c r="AE134" s="4">
        <f t="shared" si="41"/>
        <v>27</v>
      </c>
      <c r="AF134" s="4">
        <f t="shared" si="41"/>
        <v>28</v>
      </c>
      <c r="AG134" s="4">
        <f t="shared" si="41"/>
        <v>29</v>
      </c>
      <c r="AH134" s="4">
        <f t="shared" si="41"/>
        <v>30</v>
      </c>
      <c r="AI134" s="4">
        <f t="shared" si="41"/>
        <v>0</v>
      </c>
      <c r="AJ134" s="4">
        <f t="shared" si="41"/>
        <v>0</v>
      </c>
      <c r="AK134" s="4">
        <f t="shared" si="41"/>
        <v>0</v>
      </c>
      <c r="AL134" s="4">
        <f t="shared" si="41"/>
        <v>0</v>
      </c>
      <c r="AM134" s="116" t="s">
        <v>3</v>
      </c>
      <c r="AN134" s="5" t="s">
        <v>4</v>
      </c>
    </row>
    <row r="135" spans="1:45">
      <c r="A135" s="288"/>
      <c r="B135" s="7">
        <f>B$5</f>
        <v>0</v>
      </c>
      <c r="C135" s="7">
        <f t="shared" ref="C135:AL135" si="42">C$5</f>
        <v>0</v>
      </c>
      <c r="D135" s="7">
        <f>D$5</f>
        <v>0</v>
      </c>
      <c r="E135" s="7">
        <f t="shared" si="42"/>
        <v>40422</v>
      </c>
      <c r="F135" s="7">
        <f t="shared" si="42"/>
        <v>40423</v>
      </c>
      <c r="G135" s="7">
        <f t="shared" si="42"/>
        <v>40424</v>
      </c>
      <c r="H135" s="7">
        <f t="shared" si="42"/>
        <v>40425</v>
      </c>
      <c r="I135" s="7">
        <f t="shared" si="42"/>
        <v>40426</v>
      </c>
      <c r="J135" s="7">
        <f t="shared" si="42"/>
        <v>40427</v>
      </c>
      <c r="K135" s="7">
        <f t="shared" si="42"/>
        <v>40428</v>
      </c>
      <c r="L135" s="7">
        <f t="shared" si="42"/>
        <v>40429</v>
      </c>
      <c r="M135" s="7">
        <f t="shared" si="42"/>
        <v>40430</v>
      </c>
      <c r="N135" s="7">
        <f t="shared" si="42"/>
        <v>40431</v>
      </c>
      <c r="O135" s="7">
        <f t="shared" si="42"/>
        <v>40432</v>
      </c>
      <c r="P135" s="7">
        <f t="shared" si="42"/>
        <v>40433</v>
      </c>
      <c r="Q135" s="7">
        <f t="shared" si="42"/>
        <v>40434</v>
      </c>
      <c r="R135" s="7">
        <f t="shared" si="42"/>
        <v>40435</v>
      </c>
      <c r="S135" s="7">
        <f t="shared" si="42"/>
        <v>40436</v>
      </c>
      <c r="T135" s="7">
        <f t="shared" si="42"/>
        <v>40437</v>
      </c>
      <c r="U135" s="7">
        <f t="shared" si="42"/>
        <v>40438</v>
      </c>
      <c r="V135" s="7">
        <f t="shared" si="42"/>
        <v>40439</v>
      </c>
      <c r="W135" s="7">
        <f t="shared" si="42"/>
        <v>40440</v>
      </c>
      <c r="X135" s="7">
        <f t="shared" si="42"/>
        <v>40441</v>
      </c>
      <c r="Y135" s="7">
        <f t="shared" si="42"/>
        <v>40442</v>
      </c>
      <c r="Z135" s="7">
        <f t="shared" si="42"/>
        <v>40443</v>
      </c>
      <c r="AA135" s="7">
        <f t="shared" si="42"/>
        <v>40444</v>
      </c>
      <c r="AB135" s="7">
        <f t="shared" si="42"/>
        <v>40445</v>
      </c>
      <c r="AC135" s="7">
        <f t="shared" si="42"/>
        <v>40446</v>
      </c>
      <c r="AD135" s="7">
        <f t="shared" si="42"/>
        <v>40447</v>
      </c>
      <c r="AE135" s="7">
        <f t="shared" si="42"/>
        <v>40448</v>
      </c>
      <c r="AF135" s="7">
        <f t="shared" si="42"/>
        <v>40449</v>
      </c>
      <c r="AG135" s="158">
        <f t="shared" si="42"/>
        <v>40450</v>
      </c>
      <c r="AH135" s="158">
        <f t="shared" si="42"/>
        <v>40451</v>
      </c>
      <c r="AI135" s="158">
        <f t="shared" si="42"/>
        <v>0</v>
      </c>
      <c r="AJ135" s="158">
        <f t="shared" si="42"/>
        <v>0</v>
      </c>
      <c r="AK135" s="158">
        <f t="shared" si="42"/>
        <v>0</v>
      </c>
      <c r="AL135" s="158">
        <f t="shared" si="42"/>
        <v>0</v>
      </c>
      <c r="AM135" s="116"/>
      <c r="AN135" s="8"/>
    </row>
    <row r="136" spans="1:45">
      <c r="A136" s="289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4"/>
      <c r="AH136" s="44"/>
      <c r="AI136" s="44"/>
      <c r="AJ136" s="44"/>
      <c r="AK136" s="44"/>
      <c r="AL136" s="44"/>
      <c r="AM136" s="45" t="s">
        <v>8</v>
      </c>
      <c r="AN136" s="5" t="s">
        <v>8</v>
      </c>
    </row>
    <row r="137" spans="1:45">
      <c r="A137" s="9" t="s">
        <v>9</v>
      </c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10">
        <f>MAX(B137:AL137)</f>
        <v>0</v>
      </c>
      <c r="AN137" s="10">
        <f>MIN(B137:AF137)</f>
        <v>0</v>
      </c>
    </row>
    <row r="138" spans="1:45">
      <c r="A138" s="9" t="s">
        <v>10</v>
      </c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10">
        <f t="shared" ref="AM138:AM160" si="43">MAX(B138:AL138)</f>
        <v>0</v>
      </c>
      <c r="AN138" s="10">
        <f>MIN(B138:AF138)</f>
        <v>0</v>
      </c>
    </row>
    <row r="139" spans="1:45">
      <c r="A139" s="9" t="s">
        <v>11</v>
      </c>
      <c r="B139" s="52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10">
        <f t="shared" si="43"/>
        <v>0</v>
      </c>
      <c r="AN139" s="10">
        <f t="shared" ref="AN139:AN160" si="44">MIN(B139:AF139)</f>
        <v>0</v>
      </c>
    </row>
    <row r="140" spans="1:45">
      <c r="A140" s="9" t="s">
        <v>12</v>
      </c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10">
        <f t="shared" si="43"/>
        <v>0</v>
      </c>
      <c r="AN140" s="10">
        <f t="shared" si="44"/>
        <v>0</v>
      </c>
    </row>
    <row r="141" spans="1:45">
      <c r="A141" s="9" t="s">
        <v>13</v>
      </c>
      <c r="B141" s="52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10">
        <f t="shared" si="43"/>
        <v>0</v>
      </c>
      <c r="AN141" s="10">
        <f t="shared" si="44"/>
        <v>0</v>
      </c>
    </row>
    <row r="142" spans="1:45">
      <c r="A142" s="9" t="s">
        <v>14</v>
      </c>
      <c r="B142" s="52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10">
        <f t="shared" si="43"/>
        <v>0</v>
      </c>
      <c r="AN142" s="10">
        <f t="shared" si="44"/>
        <v>0</v>
      </c>
    </row>
    <row r="143" spans="1:45">
      <c r="A143" s="9" t="s">
        <v>15</v>
      </c>
      <c r="B143" s="52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10">
        <f t="shared" si="43"/>
        <v>0</v>
      </c>
      <c r="AN143" s="10">
        <f t="shared" si="44"/>
        <v>0</v>
      </c>
    </row>
    <row r="144" spans="1:45">
      <c r="A144" s="12" t="s">
        <v>16</v>
      </c>
      <c r="B144" s="52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10">
        <f t="shared" si="43"/>
        <v>0</v>
      </c>
      <c r="AN144" s="10">
        <f t="shared" si="44"/>
        <v>0</v>
      </c>
    </row>
    <row r="145" spans="1:40">
      <c r="A145" s="12" t="s">
        <v>17</v>
      </c>
      <c r="B145" s="52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10">
        <f t="shared" si="43"/>
        <v>0</v>
      </c>
      <c r="AN145" s="10">
        <f t="shared" si="44"/>
        <v>0</v>
      </c>
    </row>
    <row r="146" spans="1:40">
      <c r="A146" s="13">
        <v>0.41666666666666669</v>
      </c>
      <c r="B146" s="52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10">
        <f t="shared" si="43"/>
        <v>0</v>
      </c>
      <c r="AN146" s="10">
        <f t="shared" si="44"/>
        <v>0</v>
      </c>
    </row>
    <row r="147" spans="1:40">
      <c r="A147" s="13" t="s">
        <v>18</v>
      </c>
      <c r="B147" s="52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  <c r="AA147" s="52"/>
      <c r="AB147" s="52"/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10">
        <f t="shared" si="43"/>
        <v>0</v>
      </c>
      <c r="AN147" s="10">
        <f t="shared" si="44"/>
        <v>0</v>
      </c>
    </row>
    <row r="148" spans="1:40">
      <c r="A148" s="13">
        <v>0.5</v>
      </c>
      <c r="B148" s="52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10">
        <f t="shared" si="43"/>
        <v>0</v>
      </c>
      <c r="AN148" s="10">
        <f t="shared" si="44"/>
        <v>0</v>
      </c>
    </row>
    <row r="149" spans="1:40">
      <c r="A149" s="13" t="s">
        <v>19</v>
      </c>
      <c r="B149" s="52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  <c r="AA149" s="52"/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10">
        <f t="shared" si="43"/>
        <v>0</v>
      </c>
      <c r="AN149" s="10">
        <f t="shared" si="44"/>
        <v>0</v>
      </c>
    </row>
    <row r="150" spans="1:40">
      <c r="A150" s="13">
        <v>0.58333333333333337</v>
      </c>
      <c r="B150" s="52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10">
        <f t="shared" si="43"/>
        <v>0</v>
      </c>
      <c r="AN150" s="10">
        <f t="shared" si="44"/>
        <v>0</v>
      </c>
    </row>
    <row r="151" spans="1:40">
      <c r="A151" s="13" t="s">
        <v>20</v>
      </c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10">
        <f t="shared" si="43"/>
        <v>0</v>
      </c>
      <c r="AN151" s="10">
        <f t="shared" si="44"/>
        <v>0</v>
      </c>
    </row>
    <row r="152" spans="1:40">
      <c r="A152" s="12" t="s">
        <v>21</v>
      </c>
      <c r="B152" s="52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10">
        <f t="shared" si="43"/>
        <v>0</v>
      </c>
      <c r="AN152" s="10">
        <f t="shared" si="44"/>
        <v>0</v>
      </c>
    </row>
    <row r="153" spans="1:40">
      <c r="A153" s="12" t="s">
        <v>22</v>
      </c>
      <c r="B153" s="52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10">
        <f t="shared" si="43"/>
        <v>0</v>
      </c>
      <c r="AN153" s="10">
        <f t="shared" si="44"/>
        <v>0</v>
      </c>
    </row>
    <row r="154" spans="1:40">
      <c r="A154" s="12" t="s">
        <v>23</v>
      </c>
      <c r="B154" s="52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  <c r="AA154" s="52"/>
      <c r="AB154" s="52"/>
      <c r="AC154" s="52"/>
      <c r="AD154" s="52"/>
      <c r="AE154" s="52"/>
      <c r="AF154" s="52"/>
      <c r="AG154" s="52"/>
      <c r="AH154" s="52"/>
      <c r="AI154" s="52"/>
      <c r="AJ154" s="52"/>
      <c r="AK154" s="52"/>
      <c r="AL154" s="52"/>
      <c r="AM154" s="10">
        <f t="shared" si="43"/>
        <v>0</v>
      </c>
      <c r="AN154" s="10">
        <f t="shared" si="44"/>
        <v>0</v>
      </c>
    </row>
    <row r="155" spans="1:40">
      <c r="A155" s="9" t="s">
        <v>24</v>
      </c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  <c r="AA155" s="52"/>
      <c r="AB155" s="52"/>
      <c r="AC155" s="52"/>
      <c r="AD155" s="52"/>
      <c r="AE155" s="52"/>
      <c r="AF155" s="52"/>
      <c r="AG155" s="52"/>
      <c r="AH155" s="52"/>
      <c r="AI155" s="52"/>
      <c r="AJ155" s="52"/>
      <c r="AK155" s="52"/>
      <c r="AL155" s="52"/>
      <c r="AM155" s="10">
        <f t="shared" si="43"/>
        <v>0</v>
      </c>
      <c r="AN155" s="10">
        <f t="shared" si="44"/>
        <v>0</v>
      </c>
    </row>
    <row r="156" spans="1:40">
      <c r="A156" s="15">
        <v>0.83333333333333337</v>
      </c>
      <c r="B156" s="52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  <c r="AA156" s="52"/>
      <c r="AB156" s="52"/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10">
        <f t="shared" si="43"/>
        <v>0</v>
      </c>
      <c r="AN156" s="10">
        <f t="shared" si="44"/>
        <v>0</v>
      </c>
    </row>
    <row r="157" spans="1:40">
      <c r="A157" s="15">
        <v>0.875</v>
      </c>
      <c r="B157" s="52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10">
        <f t="shared" si="43"/>
        <v>0</v>
      </c>
      <c r="AN157" s="10">
        <f t="shared" si="44"/>
        <v>0</v>
      </c>
    </row>
    <row r="158" spans="1:40">
      <c r="A158" s="13" t="s">
        <v>25</v>
      </c>
      <c r="B158" s="52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10">
        <f t="shared" si="43"/>
        <v>0</v>
      </c>
      <c r="AN158" s="10">
        <f t="shared" si="44"/>
        <v>0</v>
      </c>
    </row>
    <row r="159" spans="1:40">
      <c r="A159" s="15">
        <v>0.95833333333333337</v>
      </c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10">
        <f t="shared" si="43"/>
        <v>0</v>
      </c>
      <c r="AN159" s="10">
        <f t="shared" si="44"/>
        <v>0</v>
      </c>
    </row>
    <row r="160" spans="1:40">
      <c r="A160" s="9" t="s">
        <v>26</v>
      </c>
      <c r="B160" s="52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10">
        <f t="shared" si="43"/>
        <v>0</v>
      </c>
      <c r="AN160" s="10">
        <f t="shared" si="44"/>
        <v>0</v>
      </c>
    </row>
    <row r="163" spans="1:39">
      <c r="A163" s="26" t="s">
        <v>130</v>
      </c>
      <c r="C163" s="30"/>
      <c r="E163" s="41"/>
      <c r="F163" s="26"/>
      <c r="G163" s="38"/>
      <c r="H163" s="38"/>
      <c r="I163" s="38"/>
      <c r="J163" s="38"/>
      <c r="K163" s="38"/>
      <c r="L163" s="38"/>
      <c r="M163" s="38"/>
      <c r="N163" s="39"/>
      <c r="O163" s="39"/>
      <c r="P163" s="40"/>
      <c r="Q163" s="38"/>
      <c r="R163" s="28"/>
    </row>
    <row r="164" spans="1:39">
      <c r="A164" s="287" t="s">
        <v>2</v>
      </c>
      <c r="B164" s="4">
        <f>+B$4</f>
        <v>0</v>
      </c>
      <c r="C164" s="4">
        <f t="shared" ref="C164:AL164" si="45">+C$4</f>
        <v>0</v>
      </c>
      <c r="D164" s="4">
        <f>+D$4</f>
        <v>0</v>
      </c>
      <c r="E164" s="4">
        <f t="shared" si="45"/>
        <v>1</v>
      </c>
      <c r="F164" s="4">
        <f t="shared" si="45"/>
        <v>2</v>
      </c>
      <c r="G164" s="4">
        <f t="shared" si="45"/>
        <v>3</v>
      </c>
      <c r="H164" s="4">
        <f t="shared" si="45"/>
        <v>4</v>
      </c>
      <c r="I164" s="4">
        <f t="shared" si="45"/>
        <v>5</v>
      </c>
      <c r="J164" s="4">
        <f t="shared" si="45"/>
        <v>6</v>
      </c>
      <c r="K164" s="4">
        <f t="shared" si="45"/>
        <v>7</v>
      </c>
      <c r="L164" s="4">
        <f t="shared" si="45"/>
        <v>8</v>
      </c>
      <c r="M164" s="4">
        <f t="shared" si="45"/>
        <v>9</v>
      </c>
      <c r="N164" s="4">
        <f t="shared" si="45"/>
        <v>10</v>
      </c>
      <c r="O164" s="4">
        <f t="shared" si="45"/>
        <v>11</v>
      </c>
      <c r="P164" s="4">
        <f t="shared" si="45"/>
        <v>12</v>
      </c>
      <c r="Q164" s="4">
        <f t="shared" si="45"/>
        <v>13</v>
      </c>
      <c r="R164" s="4">
        <f t="shared" si="45"/>
        <v>14</v>
      </c>
      <c r="S164" s="4">
        <f t="shared" si="45"/>
        <v>15</v>
      </c>
      <c r="T164" s="4">
        <f t="shared" si="45"/>
        <v>16</v>
      </c>
      <c r="U164" s="4">
        <f t="shared" si="45"/>
        <v>17</v>
      </c>
      <c r="V164" s="4">
        <f t="shared" si="45"/>
        <v>18</v>
      </c>
      <c r="W164" s="4">
        <f t="shared" si="45"/>
        <v>19</v>
      </c>
      <c r="X164" s="4">
        <f t="shared" si="45"/>
        <v>20</v>
      </c>
      <c r="Y164" s="4">
        <f t="shared" si="45"/>
        <v>21</v>
      </c>
      <c r="Z164" s="4">
        <f t="shared" si="45"/>
        <v>22</v>
      </c>
      <c r="AA164" s="4">
        <f t="shared" si="45"/>
        <v>23</v>
      </c>
      <c r="AB164" s="4">
        <f t="shared" si="45"/>
        <v>24</v>
      </c>
      <c r="AC164" s="4">
        <f t="shared" si="45"/>
        <v>25</v>
      </c>
      <c r="AD164" s="4">
        <f t="shared" si="45"/>
        <v>26</v>
      </c>
      <c r="AE164" s="4">
        <f t="shared" si="45"/>
        <v>27</v>
      </c>
      <c r="AF164" s="4">
        <f t="shared" si="45"/>
        <v>28</v>
      </c>
      <c r="AG164" s="4">
        <f t="shared" si="45"/>
        <v>29</v>
      </c>
      <c r="AH164" s="4">
        <f t="shared" si="45"/>
        <v>30</v>
      </c>
      <c r="AI164" s="4">
        <f t="shared" si="45"/>
        <v>0</v>
      </c>
      <c r="AJ164" s="4">
        <f t="shared" si="45"/>
        <v>0</v>
      </c>
      <c r="AK164" s="4">
        <f t="shared" si="45"/>
        <v>0</v>
      </c>
      <c r="AL164" s="4">
        <f t="shared" si="45"/>
        <v>0</v>
      </c>
      <c r="AM164" s="116" t="s">
        <v>3</v>
      </c>
    </row>
    <row r="165" spans="1:39">
      <c r="A165" s="288"/>
      <c r="B165" s="7">
        <f>B$5</f>
        <v>0</v>
      </c>
      <c r="C165" s="7">
        <f t="shared" ref="C165:AL165" si="46">C$5</f>
        <v>0</v>
      </c>
      <c r="D165" s="7">
        <f>D$5</f>
        <v>0</v>
      </c>
      <c r="E165" s="7">
        <f t="shared" si="46"/>
        <v>40422</v>
      </c>
      <c r="F165" s="7">
        <f t="shared" si="46"/>
        <v>40423</v>
      </c>
      <c r="G165" s="7">
        <f t="shared" si="46"/>
        <v>40424</v>
      </c>
      <c r="H165" s="7">
        <f t="shared" si="46"/>
        <v>40425</v>
      </c>
      <c r="I165" s="7">
        <f t="shared" si="46"/>
        <v>40426</v>
      </c>
      <c r="J165" s="7">
        <f t="shared" si="46"/>
        <v>40427</v>
      </c>
      <c r="K165" s="7">
        <f t="shared" si="46"/>
        <v>40428</v>
      </c>
      <c r="L165" s="7">
        <f t="shared" si="46"/>
        <v>40429</v>
      </c>
      <c r="M165" s="7">
        <f t="shared" si="46"/>
        <v>40430</v>
      </c>
      <c r="N165" s="7">
        <f t="shared" si="46"/>
        <v>40431</v>
      </c>
      <c r="O165" s="7">
        <f t="shared" si="46"/>
        <v>40432</v>
      </c>
      <c r="P165" s="7">
        <f t="shared" si="46"/>
        <v>40433</v>
      </c>
      <c r="Q165" s="7">
        <f t="shared" si="46"/>
        <v>40434</v>
      </c>
      <c r="R165" s="7">
        <f t="shared" si="46"/>
        <v>40435</v>
      </c>
      <c r="S165" s="7">
        <f t="shared" si="46"/>
        <v>40436</v>
      </c>
      <c r="T165" s="7">
        <f t="shared" si="46"/>
        <v>40437</v>
      </c>
      <c r="U165" s="7">
        <f t="shared" si="46"/>
        <v>40438</v>
      </c>
      <c r="V165" s="7">
        <f t="shared" si="46"/>
        <v>40439</v>
      </c>
      <c r="W165" s="7">
        <f t="shared" si="46"/>
        <v>40440</v>
      </c>
      <c r="X165" s="7">
        <f t="shared" si="46"/>
        <v>40441</v>
      </c>
      <c r="Y165" s="7">
        <f t="shared" si="46"/>
        <v>40442</v>
      </c>
      <c r="Z165" s="7">
        <f t="shared" si="46"/>
        <v>40443</v>
      </c>
      <c r="AA165" s="7">
        <f t="shared" si="46"/>
        <v>40444</v>
      </c>
      <c r="AB165" s="7">
        <f t="shared" si="46"/>
        <v>40445</v>
      </c>
      <c r="AC165" s="7">
        <f t="shared" si="46"/>
        <v>40446</v>
      </c>
      <c r="AD165" s="7">
        <f t="shared" si="46"/>
        <v>40447</v>
      </c>
      <c r="AE165" s="7">
        <f t="shared" si="46"/>
        <v>40448</v>
      </c>
      <c r="AF165" s="7">
        <f t="shared" si="46"/>
        <v>40449</v>
      </c>
      <c r="AG165" s="199">
        <f t="shared" si="46"/>
        <v>40450</v>
      </c>
      <c r="AH165" s="199">
        <f t="shared" si="46"/>
        <v>40451</v>
      </c>
      <c r="AI165" s="199">
        <f t="shared" si="46"/>
        <v>0</v>
      </c>
      <c r="AJ165" s="199">
        <f t="shared" si="46"/>
        <v>0</v>
      </c>
      <c r="AK165" s="199">
        <f t="shared" si="46"/>
        <v>0</v>
      </c>
      <c r="AL165" s="199">
        <f t="shared" si="46"/>
        <v>0</v>
      </c>
      <c r="AM165" s="116"/>
    </row>
    <row r="166" spans="1:39">
      <c r="A166" s="289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4"/>
      <c r="AH166" s="44"/>
      <c r="AI166" s="44"/>
      <c r="AJ166" s="44"/>
      <c r="AK166" s="44"/>
      <c r="AL166" s="44"/>
      <c r="AM166" s="45" t="s">
        <v>8</v>
      </c>
    </row>
    <row r="167" spans="1:39">
      <c r="A167" s="9" t="s">
        <v>9</v>
      </c>
      <c r="B167" s="52">
        <f t="shared" ref="B167:Q182" si="47">+$G$40*(B107+B137)</f>
        <v>0</v>
      </c>
      <c r="C167" s="52">
        <f t="shared" si="47"/>
        <v>0</v>
      </c>
      <c r="D167" s="52">
        <f>+$G$40*(D107+D137)</f>
        <v>0</v>
      </c>
      <c r="E167" s="52">
        <f t="shared" ref="E167:AL174" si="48">+$G$40*(E107+E137)</f>
        <v>2490</v>
      </c>
      <c r="F167" s="52">
        <f t="shared" si="48"/>
        <v>1785</v>
      </c>
      <c r="G167" s="52">
        <f t="shared" si="48"/>
        <v>2415</v>
      </c>
      <c r="H167" s="52">
        <f t="shared" si="48"/>
        <v>2550</v>
      </c>
      <c r="I167" s="52">
        <f t="shared" si="48"/>
        <v>2430</v>
      </c>
      <c r="J167" s="52">
        <f t="shared" si="48"/>
        <v>2400</v>
      </c>
      <c r="K167" s="52">
        <f t="shared" si="48"/>
        <v>2475</v>
      </c>
      <c r="L167" s="52">
        <f t="shared" si="48"/>
        <v>2355</v>
      </c>
      <c r="M167" s="52">
        <f t="shared" si="48"/>
        <v>2250</v>
      </c>
      <c r="N167" s="52">
        <f t="shared" si="48"/>
        <v>2445</v>
      </c>
      <c r="O167" s="52">
        <f t="shared" si="48"/>
        <v>2280</v>
      </c>
      <c r="P167" s="52">
        <f t="shared" si="48"/>
        <v>2475</v>
      </c>
      <c r="Q167" s="52">
        <f t="shared" si="48"/>
        <v>2175</v>
      </c>
      <c r="R167" s="52">
        <f t="shared" si="48"/>
        <v>2175</v>
      </c>
      <c r="S167" s="52">
        <f t="shared" si="48"/>
        <v>2340</v>
      </c>
      <c r="T167" s="52">
        <f t="shared" si="48"/>
        <v>2325</v>
      </c>
      <c r="U167" s="52">
        <f t="shared" si="48"/>
        <v>2340</v>
      </c>
      <c r="V167" s="52">
        <f t="shared" si="48"/>
        <v>2505</v>
      </c>
      <c r="W167" s="52">
        <f t="shared" si="48"/>
        <v>2385</v>
      </c>
      <c r="X167" s="52">
        <f t="shared" si="48"/>
        <v>2340</v>
      </c>
      <c r="Y167" s="52">
        <f t="shared" si="48"/>
        <v>2355</v>
      </c>
      <c r="Z167" s="52">
        <f t="shared" si="48"/>
        <v>2385</v>
      </c>
      <c r="AA167" s="52">
        <f t="shared" si="48"/>
        <v>2370</v>
      </c>
      <c r="AB167" s="52">
        <f t="shared" si="48"/>
        <v>2445</v>
      </c>
      <c r="AC167" s="52">
        <f t="shared" si="48"/>
        <v>2445</v>
      </c>
      <c r="AD167" s="52">
        <f t="shared" si="48"/>
        <v>2535</v>
      </c>
      <c r="AE167" s="52">
        <f t="shared" si="48"/>
        <v>2295</v>
      </c>
      <c r="AF167" s="52">
        <f t="shared" si="48"/>
        <v>2475</v>
      </c>
      <c r="AG167" s="52">
        <f t="shared" si="48"/>
        <v>2535</v>
      </c>
      <c r="AH167" s="52">
        <f t="shared" si="48"/>
        <v>2535</v>
      </c>
      <c r="AI167" s="52">
        <f t="shared" si="48"/>
        <v>0</v>
      </c>
      <c r="AJ167" s="52">
        <f t="shared" si="48"/>
        <v>0</v>
      </c>
      <c r="AK167" s="52">
        <f t="shared" si="48"/>
        <v>0</v>
      </c>
      <c r="AL167" s="52">
        <f t="shared" si="48"/>
        <v>0</v>
      </c>
      <c r="AM167" s="10">
        <f>MAX(B167:AL167)</f>
        <v>2550</v>
      </c>
    </row>
    <row r="168" spans="1:39">
      <c r="A168" s="9" t="s">
        <v>10</v>
      </c>
      <c r="B168" s="52">
        <f t="shared" si="47"/>
        <v>0</v>
      </c>
      <c r="C168" s="52">
        <f t="shared" si="47"/>
        <v>0</v>
      </c>
      <c r="D168" s="52">
        <f t="shared" si="47"/>
        <v>0</v>
      </c>
      <c r="E168" s="52">
        <f t="shared" si="47"/>
        <v>2400</v>
      </c>
      <c r="F168" s="52">
        <f t="shared" si="47"/>
        <v>1755</v>
      </c>
      <c r="G168" s="52">
        <f t="shared" si="48"/>
        <v>2445</v>
      </c>
      <c r="H168" s="52">
        <f t="shared" si="48"/>
        <v>2385</v>
      </c>
      <c r="I168" s="52">
        <f t="shared" si="48"/>
        <v>2325</v>
      </c>
      <c r="J168" s="52">
        <f t="shared" si="48"/>
        <v>2280</v>
      </c>
      <c r="K168" s="52">
        <f t="shared" si="48"/>
        <v>2385</v>
      </c>
      <c r="L168" s="52">
        <f t="shared" si="48"/>
        <v>2310</v>
      </c>
      <c r="M168" s="52">
        <f t="shared" si="48"/>
        <v>2190</v>
      </c>
      <c r="N168" s="52">
        <f t="shared" si="48"/>
        <v>2160</v>
      </c>
      <c r="O168" s="52">
        <f t="shared" si="48"/>
        <v>2100</v>
      </c>
      <c r="P168" s="52">
        <f t="shared" si="48"/>
        <v>2310</v>
      </c>
      <c r="Q168" s="52">
        <f t="shared" si="48"/>
        <v>1815</v>
      </c>
      <c r="R168" s="52">
        <f t="shared" si="48"/>
        <v>2130</v>
      </c>
      <c r="S168" s="52">
        <f t="shared" si="48"/>
        <v>2220</v>
      </c>
      <c r="T168" s="52">
        <f t="shared" si="48"/>
        <v>2235</v>
      </c>
      <c r="U168" s="52">
        <f t="shared" si="48"/>
        <v>2295</v>
      </c>
      <c r="V168" s="52">
        <f t="shared" si="48"/>
        <v>2370</v>
      </c>
      <c r="W168" s="52">
        <f t="shared" si="48"/>
        <v>2295</v>
      </c>
      <c r="X168" s="52">
        <f t="shared" si="48"/>
        <v>2280</v>
      </c>
      <c r="Y168" s="52">
        <f t="shared" si="48"/>
        <v>2280</v>
      </c>
      <c r="Z168" s="52">
        <f t="shared" si="48"/>
        <v>2115</v>
      </c>
      <c r="AA168" s="52">
        <f t="shared" si="48"/>
        <v>2235</v>
      </c>
      <c r="AB168" s="52">
        <f t="shared" si="48"/>
        <v>2325</v>
      </c>
      <c r="AC168" s="52">
        <f t="shared" si="48"/>
        <v>2355</v>
      </c>
      <c r="AD168" s="52">
        <f t="shared" si="48"/>
        <v>2445</v>
      </c>
      <c r="AE168" s="52">
        <f t="shared" si="48"/>
        <v>2235</v>
      </c>
      <c r="AF168" s="52">
        <f t="shared" si="48"/>
        <v>2400</v>
      </c>
      <c r="AG168" s="52">
        <f t="shared" si="48"/>
        <v>2445</v>
      </c>
      <c r="AH168" s="52">
        <f t="shared" si="48"/>
        <v>1995</v>
      </c>
      <c r="AI168" s="52">
        <f t="shared" si="48"/>
        <v>0</v>
      </c>
      <c r="AJ168" s="52">
        <f t="shared" si="48"/>
        <v>0</v>
      </c>
      <c r="AK168" s="52">
        <f t="shared" si="48"/>
        <v>0</v>
      </c>
      <c r="AL168" s="52">
        <f t="shared" si="48"/>
        <v>0</v>
      </c>
      <c r="AM168" s="10">
        <f t="shared" ref="AM168:AM190" si="49">MAX(B168:AL168)</f>
        <v>2445</v>
      </c>
    </row>
    <row r="169" spans="1:39">
      <c r="A169" s="9" t="s">
        <v>11</v>
      </c>
      <c r="B169" s="52">
        <f t="shared" si="47"/>
        <v>0</v>
      </c>
      <c r="C169" s="52">
        <f t="shared" si="47"/>
        <v>0</v>
      </c>
      <c r="D169" s="52">
        <f t="shared" si="47"/>
        <v>0</v>
      </c>
      <c r="E169" s="52">
        <f t="shared" si="47"/>
        <v>2325</v>
      </c>
      <c r="F169" s="52">
        <f t="shared" si="47"/>
        <v>1680</v>
      </c>
      <c r="G169" s="52">
        <f t="shared" si="48"/>
        <v>2400</v>
      </c>
      <c r="H169" s="52">
        <f t="shared" si="48"/>
        <v>2280</v>
      </c>
      <c r="I169" s="52">
        <f t="shared" si="48"/>
        <v>2280</v>
      </c>
      <c r="J169" s="52">
        <f t="shared" si="48"/>
        <v>2235</v>
      </c>
      <c r="K169" s="52">
        <f t="shared" si="48"/>
        <v>2325</v>
      </c>
      <c r="L169" s="52">
        <f t="shared" si="48"/>
        <v>2220</v>
      </c>
      <c r="M169" s="52">
        <f t="shared" si="48"/>
        <v>2175</v>
      </c>
      <c r="N169" s="52">
        <f t="shared" si="48"/>
        <v>2130</v>
      </c>
      <c r="O169" s="52">
        <f t="shared" si="48"/>
        <v>2010</v>
      </c>
      <c r="P169" s="52">
        <f t="shared" si="48"/>
        <v>2310</v>
      </c>
      <c r="Q169" s="52">
        <f t="shared" si="48"/>
        <v>2040</v>
      </c>
      <c r="R169" s="52">
        <f t="shared" si="48"/>
        <v>2085</v>
      </c>
      <c r="S169" s="52">
        <f t="shared" si="48"/>
        <v>2190</v>
      </c>
      <c r="T169" s="52">
        <f t="shared" si="48"/>
        <v>2205</v>
      </c>
      <c r="U169" s="52">
        <f t="shared" si="48"/>
        <v>2235</v>
      </c>
      <c r="V169" s="52">
        <f t="shared" si="48"/>
        <v>2295</v>
      </c>
      <c r="W169" s="52">
        <f t="shared" si="48"/>
        <v>2205</v>
      </c>
      <c r="X169" s="52">
        <f t="shared" si="48"/>
        <v>2220</v>
      </c>
      <c r="Y169" s="52">
        <f t="shared" si="48"/>
        <v>2340</v>
      </c>
      <c r="Z169" s="52">
        <f t="shared" si="48"/>
        <v>2265</v>
      </c>
      <c r="AA169" s="52">
        <f t="shared" si="48"/>
        <v>2190</v>
      </c>
      <c r="AB169" s="52">
        <f t="shared" si="48"/>
        <v>2265</v>
      </c>
      <c r="AC169" s="52">
        <f t="shared" si="48"/>
        <v>2310</v>
      </c>
      <c r="AD169" s="52">
        <f t="shared" si="48"/>
        <v>2325</v>
      </c>
      <c r="AE169" s="52">
        <f t="shared" si="48"/>
        <v>2205</v>
      </c>
      <c r="AF169" s="52">
        <f t="shared" si="48"/>
        <v>2355</v>
      </c>
      <c r="AG169" s="52">
        <f t="shared" si="48"/>
        <v>2370</v>
      </c>
      <c r="AH169" s="52">
        <f t="shared" si="48"/>
        <v>2040</v>
      </c>
      <c r="AI169" s="52">
        <f t="shared" si="48"/>
        <v>0</v>
      </c>
      <c r="AJ169" s="52">
        <f t="shared" si="48"/>
        <v>0</v>
      </c>
      <c r="AK169" s="52">
        <f t="shared" si="48"/>
        <v>0</v>
      </c>
      <c r="AL169" s="52">
        <f t="shared" si="48"/>
        <v>0</v>
      </c>
      <c r="AM169" s="10">
        <f t="shared" si="49"/>
        <v>2400</v>
      </c>
    </row>
    <row r="170" spans="1:39">
      <c r="A170" s="9" t="s">
        <v>12</v>
      </c>
      <c r="B170" s="52">
        <f t="shared" si="47"/>
        <v>0</v>
      </c>
      <c r="C170" s="52">
        <f t="shared" si="47"/>
        <v>0</v>
      </c>
      <c r="D170" s="52">
        <f t="shared" si="47"/>
        <v>0</v>
      </c>
      <c r="E170" s="52">
        <f t="shared" si="47"/>
        <v>2280</v>
      </c>
      <c r="F170" s="52">
        <f t="shared" si="47"/>
        <v>1680</v>
      </c>
      <c r="G170" s="52">
        <f t="shared" si="48"/>
        <v>2340</v>
      </c>
      <c r="H170" s="52">
        <f t="shared" si="48"/>
        <v>2265</v>
      </c>
      <c r="I170" s="52">
        <f t="shared" si="48"/>
        <v>2265</v>
      </c>
      <c r="J170" s="52">
        <f t="shared" si="48"/>
        <v>2235</v>
      </c>
      <c r="K170" s="52">
        <f t="shared" si="48"/>
        <v>2325</v>
      </c>
      <c r="L170" s="52">
        <f t="shared" si="48"/>
        <v>2160</v>
      </c>
      <c r="M170" s="52">
        <f t="shared" si="48"/>
        <v>2160</v>
      </c>
      <c r="N170" s="52">
        <f t="shared" si="48"/>
        <v>2100</v>
      </c>
      <c r="O170" s="52">
        <f t="shared" si="48"/>
        <v>2160</v>
      </c>
      <c r="P170" s="52">
        <f t="shared" si="48"/>
        <v>2310</v>
      </c>
      <c r="Q170" s="52">
        <f t="shared" si="48"/>
        <v>1980</v>
      </c>
      <c r="R170" s="52">
        <f t="shared" si="48"/>
        <v>2070</v>
      </c>
      <c r="S170" s="52">
        <f t="shared" si="48"/>
        <v>2160</v>
      </c>
      <c r="T170" s="52">
        <f t="shared" si="48"/>
        <v>2190</v>
      </c>
      <c r="U170" s="52">
        <f t="shared" si="48"/>
        <v>2205</v>
      </c>
      <c r="V170" s="52">
        <f t="shared" si="48"/>
        <v>2250</v>
      </c>
      <c r="W170" s="52">
        <f t="shared" si="48"/>
        <v>2205</v>
      </c>
      <c r="X170" s="52">
        <f t="shared" si="48"/>
        <v>2175</v>
      </c>
      <c r="Y170" s="52">
        <f t="shared" si="48"/>
        <v>2250</v>
      </c>
      <c r="Z170" s="52">
        <f t="shared" si="48"/>
        <v>2220</v>
      </c>
      <c r="AA170" s="52">
        <f t="shared" si="48"/>
        <v>2160</v>
      </c>
      <c r="AB170" s="52">
        <f t="shared" si="48"/>
        <v>2235</v>
      </c>
      <c r="AC170" s="52">
        <f t="shared" si="48"/>
        <v>2265</v>
      </c>
      <c r="AD170" s="52">
        <f t="shared" si="48"/>
        <v>2325</v>
      </c>
      <c r="AE170" s="52">
        <f t="shared" si="48"/>
        <v>2175</v>
      </c>
      <c r="AF170" s="52">
        <f t="shared" si="48"/>
        <v>2310</v>
      </c>
      <c r="AG170" s="52">
        <f t="shared" si="48"/>
        <v>2325</v>
      </c>
      <c r="AH170" s="52">
        <f t="shared" si="48"/>
        <v>2205</v>
      </c>
      <c r="AI170" s="52">
        <f t="shared" si="48"/>
        <v>0</v>
      </c>
      <c r="AJ170" s="52">
        <f t="shared" si="48"/>
        <v>0</v>
      </c>
      <c r="AK170" s="52">
        <f t="shared" si="48"/>
        <v>0</v>
      </c>
      <c r="AL170" s="52">
        <f t="shared" si="48"/>
        <v>0</v>
      </c>
      <c r="AM170" s="10">
        <f t="shared" si="49"/>
        <v>2340</v>
      </c>
    </row>
    <row r="171" spans="1:39">
      <c r="A171" s="9" t="s">
        <v>13</v>
      </c>
      <c r="B171" s="52">
        <f t="shared" si="47"/>
        <v>0</v>
      </c>
      <c r="C171" s="52">
        <f t="shared" si="47"/>
        <v>0</v>
      </c>
      <c r="D171" s="52">
        <f t="shared" si="47"/>
        <v>0</v>
      </c>
      <c r="E171" s="52">
        <f t="shared" si="47"/>
        <v>2250</v>
      </c>
      <c r="F171" s="52">
        <f t="shared" si="47"/>
        <v>1680</v>
      </c>
      <c r="G171" s="52">
        <f t="shared" si="48"/>
        <v>2340</v>
      </c>
      <c r="H171" s="52">
        <f t="shared" si="48"/>
        <v>2250</v>
      </c>
      <c r="I171" s="52">
        <f t="shared" si="48"/>
        <v>2265</v>
      </c>
      <c r="J171" s="52">
        <f t="shared" si="48"/>
        <v>2220</v>
      </c>
      <c r="K171" s="52">
        <f t="shared" si="48"/>
        <v>2325</v>
      </c>
      <c r="L171" s="52">
        <f t="shared" si="48"/>
        <v>2145</v>
      </c>
      <c r="M171" s="52">
        <f t="shared" si="48"/>
        <v>2130</v>
      </c>
      <c r="N171" s="52">
        <f t="shared" si="48"/>
        <v>2100</v>
      </c>
      <c r="O171" s="52">
        <f t="shared" si="48"/>
        <v>2130</v>
      </c>
      <c r="P171" s="52">
        <f t="shared" si="48"/>
        <v>2160</v>
      </c>
      <c r="Q171" s="52">
        <f t="shared" si="48"/>
        <v>1980</v>
      </c>
      <c r="R171" s="52">
        <f t="shared" si="48"/>
        <v>2085</v>
      </c>
      <c r="S171" s="52">
        <f t="shared" si="48"/>
        <v>2160</v>
      </c>
      <c r="T171" s="52">
        <f t="shared" si="48"/>
        <v>2175</v>
      </c>
      <c r="U171" s="52">
        <f t="shared" si="48"/>
        <v>2175</v>
      </c>
      <c r="V171" s="52">
        <f t="shared" si="48"/>
        <v>2250</v>
      </c>
      <c r="W171" s="52">
        <f t="shared" si="48"/>
        <v>2190</v>
      </c>
      <c r="X171" s="52">
        <f t="shared" si="48"/>
        <v>2220</v>
      </c>
      <c r="Y171" s="52">
        <f t="shared" si="48"/>
        <v>2235</v>
      </c>
      <c r="Z171" s="52">
        <f t="shared" si="48"/>
        <v>2250</v>
      </c>
      <c r="AA171" s="52">
        <f t="shared" si="48"/>
        <v>2160</v>
      </c>
      <c r="AB171" s="52">
        <f t="shared" si="48"/>
        <v>2220</v>
      </c>
      <c r="AC171" s="52">
        <f t="shared" si="48"/>
        <v>2235</v>
      </c>
      <c r="AD171" s="52">
        <f t="shared" si="48"/>
        <v>2280</v>
      </c>
      <c r="AE171" s="52">
        <f t="shared" si="48"/>
        <v>2190</v>
      </c>
      <c r="AF171" s="52">
        <f t="shared" si="48"/>
        <v>2445</v>
      </c>
      <c r="AG171" s="52">
        <f t="shared" si="48"/>
        <v>2340</v>
      </c>
      <c r="AH171" s="52">
        <f t="shared" si="48"/>
        <v>1800</v>
      </c>
      <c r="AI171" s="52">
        <f t="shared" si="48"/>
        <v>0</v>
      </c>
      <c r="AJ171" s="52">
        <f t="shared" si="48"/>
        <v>0</v>
      </c>
      <c r="AK171" s="52">
        <f t="shared" si="48"/>
        <v>0</v>
      </c>
      <c r="AL171" s="52">
        <f t="shared" si="48"/>
        <v>0</v>
      </c>
      <c r="AM171" s="10">
        <f t="shared" si="49"/>
        <v>2445</v>
      </c>
    </row>
    <row r="172" spans="1:39">
      <c r="A172" s="9" t="s">
        <v>14</v>
      </c>
      <c r="B172" s="52">
        <f t="shared" si="47"/>
        <v>0</v>
      </c>
      <c r="C172" s="52">
        <f t="shared" si="47"/>
        <v>0</v>
      </c>
      <c r="D172" s="52">
        <f t="shared" si="47"/>
        <v>0</v>
      </c>
      <c r="E172" s="52">
        <f t="shared" si="47"/>
        <v>2310</v>
      </c>
      <c r="F172" s="52">
        <f t="shared" si="47"/>
        <v>1680</v>
      </c>
      <c r="G172" s="52">
        <f t="shared" si="48"/>
        <v>2370</v>
      </c>
      <c r="H172" s="52">
        <f t="shared" si="48"/>
        <v>2265</v>
      </c>
      <c r="I172" s="52">
        <f t="shared" si="48"/>
        <v>2265</v>
      </c>
      <c r="J172" s="52">
        <f t="shared" si="48"/>
        <v>2280</v>
      </c>
      <c r="K172" s="52">
        <f t="shared" si="48"/>
        <v>2325</v>
      </c>
      <c r="L172" s="52">
        <f t="shared" si="48"/>
        <v>2190</v>
      </c>
      <c r="M172" s="52">
        <f t="shared" si="48"/>
        <v>2160</v>
      </c>
      <c r="N172" s="52">
        <f t="shared" si="48"/>
        <v>2175</v>
      </c>
      <c r="O172" s="52">
        <f t="shared" si="48"/>
        <v>2130</v>
      </c>
      <c r="P172" s="52">
        <f t="shared" si="48"/>
        <v>2190</v>
      </c>
      <c r="Q172" s="52">
        <f t="shared" si="48"/>
        <v>1995</v>
      </c>
      <c r="R172" s="52">
        <f t="shared" si="48"/>
        <v>2100</v>
      </c>
      <c r="S172" s="52">
        <f t="shared" si="48"/>
        <v>2205</v>
      </c>
      <c r="T172" s="52">
        <f t="shared" si="48"/>
        <v>2235</v>
      </c>
      <c r="U172" s="52">
        <f t="shared" si="48"/>
        <v>2265</v>
      </c>
      <c r="V172" s="52">
        <f t="shared" si="48"/>
        <v>2250</v>
      </c>
      <c r="W172" s="52">
        <f t="shared" si="48"/>
        <v>1680</v>
      </c>
      <c r="X172" s="52">
        <f t="shared" si="48"/>
        <v>2235</v>
      </c>
      <c r="Y172" s="52">
        <f t="shared" si="48"/>
        <v>2295</v>
      </c>
      <c r="Z172" s="52">
        <f t="shared" si="48"/>
        <v>2250</v>
      </c>
      <c r="AA172" s="52">
        <f t="shared" si="48"/>
        <v>2220</v>
      </c>
      <c r="AB172" s="52">
        <f t="shared" si="48"/>
        <v>2295</v>
      </c>
      <c r="AC172" s="52">
        <f t="shared" si="48"/>
        <v>2265</v>
      </c>
      <c r="AD172" s="52">
        <f t="shared" si="48"/>
        <v>2235</v>
      </c>
      <c r="AE172" s="52">
        <f t="shared" si="48"/>
        <v>2190</v>
      </c>
      <c r="AF172" s="52">
        <f t="shared" si="48"/>
        <v>2460</v>
      </c>
      <c r="AG172" s="52">
        <f t="shared" si="48"/>
        <v>2385</v>
      </c>
      <c r="AH172" s="52">
        <f t="shared" si="48"/>
        <v>1875</v>
      </c>
      <c r="AI172" s="52">
        <f t="shared" si="48"/>
        <v>0</v>
      </c>
      <c r="AJ172" s="52">
        <f t="shared" si="48"/>
        <v>0</v>
      </c>
      <c r="AK172" s="52">
        <f t="shared" si="48"/>
        <v>0</v>
      </c>
      <c r="AL172" s="52">
        <f t="shared" si="48"/>
        <v>0</v>
      </c>
      <c r="AM172" s="10">
        <f t="shared" si="49"/>
        <v>2460</v>
      </c>
    </row>
    <row r="173" spans="1:39">
      <c r="A173" s="9" t="s">
        <v>15</v>
      </c>
      <c r="B173" s="52">
        <f t="shared" si="47"/>
        <v>0</v>
      </c>
      <c r="C173" s="52">
        <f t="shared" si="47"/>
        <v>0</v>
      </c>
      <c r="D173" s="52">
        <f t="shared" si="47"/>
        <v>0</v>
      </c>
      <c r="E173" s="52">
        <f t="shared" si="47"/>
        <v>2370</v>
      </c>
      <c r="F173" s="52">
        <f t="shared" si="47"/>
        <v>1755</v>
      </c>
      <c r="G173" s="52">
        <f t="shared" si="48"/>
        <v>2460</v>
      </c>
      <c r="H173" s="52">
        <f t="shared" si="48"/>
        <v>2220</v>
      </c>
      <c r="I173" s="52">
        <f t="shared" si="48"/>
        <v>2205</v>
      </c>
      <c r="J173" s="52">
        <f t="shared" si="48"/>
        <v>2355</v>
      </c>
      <c r="K173" s="52">
        <f t="shared" si="48"/>
        <v>2430</v>
      </c>
      <c r="L173" s="52">
        <f t="shared" si="48"/>
        <v>2370</v>
      </c>
      <c r="M173" s="52">
        <f t="shared" si="48"/>
        <v>2265</v>
      </c>
      <c r="N173" s="52">
        <f t="shared" si="48"/>
        <v>2310</v>
      </c>
      <c r="O173" s="52">
        <f t="shared" si="48"/>
        <v>2085</v>
      </c>
      <c r="P173" s="52">
        <f t="shared" si="48"/>
        <v>2145</v>
      </c>
      <c r="Q173" s="52">
        <f t="shared" si="48"/>
        <v>2130</v>
      </c>
      <c r="R173" s="52">
        <f t="shared" si="48"/>
        <v>2340</v>
      </c>
      <c r="S173" s="52">
        <f t="shared" si="48"/>
        <v>2325</v>
      </c>
      <c r="T173" s="52">
        <f t="shared" si="48"/>
        <v>2310</v>
      </c>
      <c r="U173" s="52">
        <f t="shared" si="48"/>
        <v>2415</v>
      </c>
      <c r="V173" s="52">
        <f t="shared" si="48"/>
        <v>2250</v>
      </c>
      <c r="W173" s="52">
        <f t="shared" si="48"/>
        <v>1590</v>
      </c>
      <c r="X173" s="52">
        <f t="shared" si="48"/>
        <v>2400</v>
      </c>
      <c r="Y173" s="52">
        <f t="shared" si="48"/>
        <v>2475</v>
      </c>
      <c r="Z173" s="52">
        <f t="shared" si="48"/>
        <v>2580</v>
      </c>
      <c r="AA173" s="52">
        <f t="shared" si="48"/>
        <v>2445</v>
      </c>
      <c r="AB173" s="52">
        <f t="shared" si="48"/>
        <v>2445</v>
      </c>
      <c r="AC173" s="52">
        <f t="shared" si="48"/>
        <v>2355</v>
      </c>
      <c r="AD173" s="52">
        <f t="shared" si="48"/>
        <v>2205</v>
      </c>
      <c r="AE173" s="52">
        <f t="shared" si="48"/>
        <v>2400</v>
      </c>
      <c r="AF173" s="52">
        <f t="shared" si="48"/>
        <v>2655</v>
      </c>
      <c r="AG173" s="52">
        <f t="shared" si="48"/>
        <v>2550</v>
      </c>
      <c r="AH173" s="52">
        <f t="shared" si="48"/>
        <v>2025</v>
      </c>
      <c r="AI173" s="52">
        <f t="shared" si="48"/>
        <v>0</v>
      </c>
      <c r="AJ173" s="52">
        <f t="shared" si="48"/>
        <v>0</v>
      </c>
      <c r="AK173" s="52">
        <f t="shared" si="48"/>
        <v>0</v>
      </c>
      <c r="AL173" s="52">
        <f t="shared" si="48"/>
        <v>0</v>
      </c>
      <c r="AM173" s="10">
        <f t="shared" si="49"/>
        <v>2655</v>
      </c>
    </row>
    <row r="174" spans="1:39">
      <c r="A174" s="12" t="s">
        <v>16</v>
      </c>
      <c r="B174" s="52">
        <f t="shared" si="47"/>
        <v>0</v>
      </c>
      <c r="C174" s="52">
        <f t="shared" si="47"/>
        <v>0</v>
      </c>
      <c r="D174" s="52">
        <f t="shared" si="47"/>
        <v>0</v>
      </c>
      <c r="E174" s="52">
        <f t="shared" si="47"/>
        <v>2850</v>
      </c>
      <c r="F174" s="52">
        <f t="shared" si="47"/>
        <v>2040</v>
      </c>
      <c r="G174" s="52">
        <f t="shared" si="48"/>
        <v>2940</v>
      </c>
      <c r="H174" s="52">
        <f t="shared" si="48"/>
        <v>2340</v>
      </c>
      <c r="I174" s="52">
        <f t="shared" si="48"/>
        <v>2310</v>
      </c>
      <c r="J174" s="52">
        <f t="shared" si="48"/>
        <v>2940</v>
      </c>
      <c r="K174" s="52">
        <f t="shared" si="48"/>
        <v>2895</v>
      </c>
      <c r="L174" s="52">
        <f t="shared" si="48"/>
        <v>2895</v>
      </c>
      <c r="M174" s="52">
        <f t="shared" si="48"/>
        <v>2865</v>
      </c>
      <c r="N174" s="52">
        <f t="shared" si="48"/>
        <v>2850</v>
      </c>
      <c r="O174" s="52">
        <f t="shared" si="48"/>
        <v>2280</v>
      </c>
      <c r="P174" s="52">
        <f t="shared" si="48"/>
        <v>2295</v>
      </c>
      <c r="Q174" s="52">
        <f t="shared" si="48"/>
        <v>2490</v>
      </c>
      <c r="R174" s="52">
        <f t="shared" si="48"/>
        <v>2745</v>
      </c>
      <c r="S174" s="52">
        <f t="shared" si="48"/>
        <v>2865</v>
      </c>
      <c r="T174" s="52">
        <f t="shared" si="48"/>
        <v>2880</v>
      </c>
      <c r="U174" s="52">
        <f t="shared" si="48"/>
        <v>2880</v>
      </c>
      <c r="V174" s="52">
        <f t="shared" si="48"/>
        <v>2415</v>
      </c>
      <c r="W174" s="52">
        <f t="shared" si="48"/>
        <v>1440</v>
      </c>
      <c r="X174" s="52">
        <f t="shared" si="48"/>
        <v>3030</v>
      </c>
      <c r="Y174" s="52">
        <f t="shared" si="48"/>
        <v>3045</v>
      </c>
      <c r="Z174" s="52">
        <f t="shared" si="48"/>
        <v>2895</v>
      </c>
      <c r="AA174" s="52">
        <f t="shared" si="48"/>
        <v>2670</v>
      </c>
      <c r="AB174" s="52">
        <f t="shared" si="48"/>
        <v>2865</v>
      </c>
      <c r="AC174" s="52">
        <f t="shared" si="48"/>
        <v>2520</v>
      </c>
      <c r="AD174" s="52">
        <f t="shared" si="48"/>
        <v>2400</v>
      </c>
      <c r="AE174" s="52">
        <f t="shared" si="48"/>
        <v>2820</v>
      </c>
      <c r="AF174" s="52">
        <f t="shared" si="48"/>
        <v>2985</v>
      </c>
      <c r="AG174" s="52">
        <f t="shared" si="48"/>
        <v>2925</v>
      </c>
      <c r="AH174" s="52">
        <f t="shared" si="48"/>
        <v>2295</v>
      </c>
      <c r="AI174" s="52">
        <f t="shared" si="48"/>
        <v>0</v>
      </c>
      <c r="AJ174" s="52">
        <f t="shared" ref="AJ174:AL174" si="50">+$G$40*(AJ114+AJ144)</f>
        <v>0</v>
      </c>
      <c r="AK174" s="52">
        <f t="shared" si="50"/>
        <v>0</v>
      </c>
      <c r="AL174" s="52">
        <f t="shared" si="50"/>
        <v>0</v>
      </c>
      <c r="AM174" s="10">
        <f t="shared" si="49"/>
        <v>3045</v>
      </c>
    </row>
    <row r="175" spans="1:39">
      <c r="A175" s="12" t="s">
        <v>17</v>
      </c>
      <c r="B175" s="52">
        <f t="shared" si="47"/>
        <v>0</v>
      </c>
      <c r="C175" s="52">
        <f t="shared" si="47"/>
        <v>0</v>
      </c>
      <c r="D175" s="52">
        <f t="shared" si="47"/>
        <v>0</v>
      </c>
      <c r="E175" s="52">
        <f t="shared" si="47"/>
        <v>3300</v>
      </c>
      <c r="F175" s="52">
        <f t="shared" si="47"/>
        <v>2505</v>
      </c>
      <c r="G175" s="52">
        <f t="shared" si="47"/>
        <v>3510</v>
      </c>
      <c r="H175" s="52">
        <f t="shared" si="47"/>
        <v>1320</v>
      </c>
      <c r="I175" s="52">
        <f t="shared" si="47"/>
        <v>2535</v>
      </c>
      <c r="J175" s="52">
        <f t="shared" si="47"/>
        <v>3390</v>
      </c>
      <c r="K175" s="52">
        <f t="shared" si="47"/>
        <v>3465</v>
      </c>
      <c r="L175" s="52">
        <f t="shared" si="47"/>
        <v>3435</v>
      </c>
      <c r="M175" s="52">
        <f t="shared" si="47"/>
        <v>3270</v>
      </c>
      <c r="N175" s="52">
        <f t="shared" si="47"/>
        <v>3180</v>
      </c>
      <c r="O175" s="52">
        <f t="shared" si="47"/>
        <v>2550</v>
      </c>
      <c r="P175" s="52">
        <f t="shared" si="47"/>
        <v>2385</v>
      </c>
      <c r="Q175" s="52">
        <f t="shared" si="47"/>
        <v>3105</v>
      </c>
      <c r="R175" s="52">
        <f t="shared" ref="R175:AL182" si="51">+$G$40*(R115+R145)</f>
        <v>3165</v>
      </c>
      <c r="S175" s="52">
        <f t="shared" si="51"/>
        <v>3285</v>
      </c>
      <c r="T175" s="52">
        <f t="shared" si="51"/>
        <v>3375</v>
      </c>
      <c r="U175" s="52">
        <f t="shared" si="51"/>
        <v>3375</v>
      </c>
      <c r="V175" s="52">
        <f t="shared" si="51"/>
        <v>2685</v>
      </c>
      <c r="W175" s="52">
        <f t="shared" si="51"/>
        <v>1605</v>
      </c>
      <c r="X175" s="52">
        <f t="shared" si="51"/>
        <v>3465</v>
      </c>
      <c r="Y175" s="52">
        <f t="shared" si="51"/>
        <v>3465</v>
      </c>
      <c r="Z175" s="52">
        <f t="shared" si="51"/>
        <v>3405</v>
      </c>
      <c r="AA175" s="52">
        <f t="shared" si="51"/>
        <v>3420</v>
      </c>
      <c r="AB175" s="52">
        <f t="shared" si="51"/>
        <v>3405</v>
      </c>
      <c r="AC175" s="52">
        <f t="shared" si="51"/>
        <v>2760</v>
      </c>
      <c r="AD175" s="52">
        <f t="shared" si="51"/>
        <v>2280</v>
      </c>
      <c r="AE175" s="52">
        <f t="shared" si="51"/>
        <v>3495</v>
      </c>
      <c r="AF175" s="52">
        <f t="shared" si="51"/>
        <v>3585</v>
      </c>
      <c r="AG175" s="52">
        <f t="shared" si="51"/>
        <v>3555</v>
      </c>
      <c r="AH175" s="52">
        <f t="shared" si="51"/>
        <v>2805</v>
      </c>
      <c r="AI175" s="52">
        <f t="shared" si="51"/>
        <v>0</v>
      </c>
      <c r="AJ175" s="52">
        <f t="shared" si="51"/>
        <v>0</v>
      </c>
      <c r="AK175" s="52">
        <f t="shared" si="51"/>
        <v>0</v>
      </c>
      <c r="AL175" s="52">
        <f t="shared" si="51"/>
        <v>0</v>
      </c>
      <c r="AM175" s="10">
        <f t="shared" si="49"/>
        <v>3585</v>
      </c>
    </row>
    <row r="176" spans="1:39">
      <c r="A176" s="13">
        <v>0.41666666666666669</v>
      </c>
      <c r="B176" s="52">
        <f t="shared" si="47"/>
        <v>0</v>
      </c>
      <c r="C176" s="52">
        <f t="shared" si="47"/>
        <v>0</v>
      </c>
      <c r="D176" s="52">
        <f t="shared" si="47"/>
        <v>0</v>
      </c>
      <c r="E176" s="52">
        <f t="shared" si="47"/>
        <v>3405</v>
      </c>
      <c r="F176" s="52">
        <f t="shared" si="47"/>
        <v>2535</v>
      </c>
      <c r="G176" s="52">
        <f t="shared" si="47"/>
        <v>3600</v>
      </c>
      <c r="H176" s="52">
        <f t="shared" si="47"/>
        <v>150</v>
      </c>
      <c r="I176" s="52">
        <f t="shared" si="47"/>
        <v>2535</v>
      </c>
      <c r="J176" s="52">
        <f t="shared" si="47"/>
        <v>3540</v>
      </c>
      <c r="K176" s="52">
        <f t="shared" si="47"/>
        <v>3435</v>
      </c>
      <c r="L176" s="52">
        <f t="shared" si="47"/>
        <v>3405</v>
      </c>
      <c r="M176" s="52">
        <f t="shared" si="47"/>
        <v>2130</v>
      </c>
      <c r="N176" s="52">
        <f t="shared" si="47"/>
        <v>3315</v>
      </c>
      <c r="O176" s="52">
        <f t="shared" si="47"/>
        <v>2685</v>
      </c>
      <c r="P176" s="52">
        <f t="shared" si="47"/>
        <v>2430</v>
      </c>
      <c r="Q176" s="52">
        <f t="shared" si="47"/>
        <v>3300</v>
      </c>
      <c r="R176" s="52">
        <f t="shared" si="51"/>
        <v>3330</v>
      </c>
      <c r="S176" s="52">
        <f t="shared" si="51"/>
        <v>3345</v>
      </c>
      <c r="T176" s="52">
        <f t="shared" si="51"/>
        <v>3420</v>
      </c>
      <c r="U176" s="52">
        <f t="shared" si="51"/>
        <v>3495</v>
      </c>
      <c r="V176" s="52">
        <f t="shared" si="51"/>
        <v>2835</v>
      </c>
      <c r="W176" s="52">
        <f t="shared" si="51"/>
        <v>1605</v>
      </c>
      <c r="X176" s="52">
        <f t="shared" si="51"/>
        <v>3600</v>
      </c>
      <c r="Y176" s="52">
        <f t="shared" si="51"/>
        <v>3510</v>
      </c>
      <c r="Z176" s="52">
        <f t="shared" si="51"/>
        <v>3540</v>
      </c>
      <c r="AA176" s="52">
        <f t="shared" si="51"/>
        <v>3525</v>
      </c>
      <c r="AB176" s="52">
        <f t="shared" si="51"/>
        <v>3420</v>
      </c>
      <c r="AC176" s="52">
        <f t="shared" si="51"/>
        <v>2880</v>
      </c>
      <c r="AD176" s="52">
        <f t="shared" si="51"/>
        <v>2610</v>
      </c>
      <c r="AE176" s="52">
        <f t="shared" si="51"/>
        <v>3630</v>
      </c>
      <c r="AF176" s="52">
        <f t="shared" si="51"/>
        <v>3660</v>
      </c>
      <c r="AG176" s="52">
        <f t="shared" si="51"/>
        <v>3645</v>
      </c>
      <c r="AH176" s="52">
        <f t="shared" si="51"/>
        <v>3150</v>
      </c>
      <c r="AI176" s="52">
        <f t="shared" si="51"/>
        <v>0</v>
      </c>
      <c r="AJ176" s="52">
        <f t="shared" si="51"/>
        <v>0</v>
      </c>
      <c r="AK176" s="52">
        <f t="shared" si="51"/>
        <v>0</v>
      </c>
      <c r="AL176" s="52">
        <f t="shared" si="51"/>
        <v>0</v>
      </c>
      <c r="AM176" s="10">
        <f t="shared" si="49"/>
        <v>3660</v>
      </c>
    </row>
    <row r="177" spans="1:39">
      <c r="A177" s="13" t="s">
        <v>18</v>
      </c>
      <c r="B177" s="52">
        <f t="shared" si="47"/>
        <v>0</v>
      </c>
      <c r="C177" s="52">
        <f t="shared" si="47"/>
        <v>0</v>
      </c>
      <c r="D177" s="52">
        <f t="shared" si="47"/>
        <v>0</v>
      </c>
      <c r="E177" s="52">
        <f t="shared" si="47"/>
        <v>3405</v>
      </c>
      <c r="F177" s="52">
        <f t="shared" si="47"/>
        <v>2565</v>
      </c>
      <c r="G177" s="52">
        <f t="shared" si="47"/>
        <v>3525</v>
      </c>
      <c r="H177" s="52">
        <f t="shared" si="47"/>
        <v>915</v>
      </c>
      <c r="I177" s="52">
        <f t="shared" si="47"/>
        <v>2610</v>
      </c>
      <c r="J177" s="52">
        <f t="shared" si="47"/>
        <v>3540</v>
      </c>
      <c r="K177" s="52">
        <f t="shared" si="47"/>
        <v>3540</v>
      </c>
      <c r="L177" s="52">
        <f t="shared" si="47"/>
        <v>3315</v>
      </c>
      <c r="M177" s="52">
        <f t="shared" si="47"/>
        <v>2325</v>
      </c>
      <c r="N177" s="52">
        <f t="shared" si="47"/>
        <v>3240</v>
      </c>
      <c r="O177" s="52">
        <f t="shared" si="47"/>
        <v>2760</v>
      </c>
      <c r="P177" s="52">
        <f t="shared" si="47"/>
        <v>2580</v>
      </c>
      <c r="Q177" s="52">
        <f t="shared" si="47"/>
        <v>3285</v>
      </c>
      <c r="R177" s="52">
        <f t="shared" si="51"/>
        <v>1770</v>
      </c>
      <c r="S177" s="52">
        <f t="shared" si="51"/>
        <v>3450</v>
      </c>
      <c r="T177" s="52">
        <f t="shared" si="51"/>
        <v>3540</v>
      </c>
      <c r="U177" s="52">
        <f t="shared" si="51"/>
        <v>3510</v>
      </c>
      <c r="V177" s="52">
        <f t="shared" si="51"/>
        <v>2850</v>
      </c>
      <c r="W177" s="52">
        <f t="shared" si="51"/>
        <v>1860</v>
      </c>
      <c r="X177" s="52">
        <f t="shared" si="51"/>
        <v>3645</v>
      </c>
      <c r="Y177" s="52">
        <f t="shared" si="51"/>
        <v>3555</v>
      </c>
      <c r="Z177" s="52">
        <f t="shared" si="51"/>
        <v>3495</v>
      </c>
      <c r="AA177" s="52">
        <f t="shared" si="51"/>
        <v>3585</v>
      </c>
      <c r="AB177" s="52">
        <f t="shared" si="51"/>
        <v>3360</v>
      </c>
      <c r="AC177" s="52">
        <f t="shared" si="51"/>
        <v>2940</v>
      </c>
      <c r="AD177" s="52">
        <f t="shared" si="51"/>
        <v>2685</v>
      </c>
      <c r="AE177" s="52">
        <f t="shared" si="51"/>
        <v>0</v>
      </c>
      <c r="AF177" s="52">
        <f t="shared" si="51"/>
        <v>3705</v>
      </c>
      <c r="AG177" s="52">
        <f t="shared" si="51"/>
        <v>3765</v>
      </c>
      <c r="AH177" s="52">
        <f t="shared" si="51"/>
        <v>3210</v>
      </c>
      <c r="AI177" s="52">
        <f t="shared" si="51"/>
        <v>0</v>
      </c>
      <c r="AJ177" s="52">
        <f t="shared" si="51"/>
        <v>0</v>
      </c>
      <c r="AK177" s="52">
        <f t="shared" si="51"/>
        <v>0</v>
      </c>
      <c r="AL177" s="52">
        <f t="shared" si="51"/>
        <v>0</v>
      </c>
      <c r="AM177" s="10">
        <f t="shared" si="49"/>
        <v>3765</v>
      </c>
    </row>
    <row r="178" spans="1:39">
      <c r="A178" s="13">
        <v>0.5</v>
      </c>
      <c r="B178" s="52">
        <f t="shared" si="47"/>
        <v>0</v>
      </c>
      <c r="C178" s="52">
        <f t="shared" si="47"/>
        <v>0</v>
      </c>
      <c r="D178" s="52">
        <f t="shared" si="47"/>
        <v>0</v>
      </c>
      <c r="E178" s="52">
        <f t="shared" si="47"/>
        <v>3480</v>
      </c>
      <c r="F178" s="52">
        <f t="shared" si="47"/>
        <v>2640</v>
      </c>
      <c r="G178" s="52">
        <f t="shared" si="47"/>
        <v>3585</v>
      </c>
      <c r="H178" s="52">
        <f t="shared" si="47"/>
        <v>1860</v>
      </c>
      <c r="I178" s="52">
        <f t="shared" si="47"/>
        <v>2655</v>
      </c>
      <c r="J178" s="52">
        <f t="shared" si="47"/>
        <v>3495</v>
      </c>
      <c r="K178" s="52">
        <f t="shared" si="47"/>
        <v>3630</v>
      </c>
      <c r="L178" s="52">
        <f t="shared" si="47"/>
        <v>3330</v>
      </c>
      <c r="M178" s="52">
        <f t="shared" si="47"/>
        <v>3195</v>
      </c>
      <c r="N178" s="52">
        <f t="shared" si="47"/>
        <v>1590</v>
      </c>
      <c r="O178" s="52">
        <f t="shared" si="47"/>
        <v>2820</v>
      </c>
      <c r="P178" s="52">
        <f t="shared" si="47"/>
        <v>2625</v>
      </c>
      <c r="Q178" s="52">
        <f t="shared" si="47"/>
        <v>3495</v>
      </c>
      <c r="R178" s="52">
        <f t="shared" si="51"/>
        <v>3000</v>
      </c>
      <c r="S178" s="52">
        <f t="shared" si="51"/>
        <v>3660</v>
      </c>
      <c r="T178" s="52">
        <f t="shared" si="51"/>
        <v>3555</v>
      </c>
      <c r="U178" s="52">
        <f t="shared" si="51"/>
        <v>3495</v>
      </c>
      <c r="V178" s="52">
        <f t="shared" si="51"/>
        <v>2880</v>
      </c>
      <c r="W178" s="52">
        <f t="shared" si="51"/>
        <v>1530</v>
      </c>
      <c r="X178" s="52">
        <f t="shared" si="51"/>
        <v>3645</v>
      </c>
      <c r="Y178" s="52">
        <f t="shared" si="51"/>
        <v>3570</v>
      </c>
      <c r="Z178" s="52">
        <f t="shared" si="51"/>
        <v>3660</v>
      </c>
      <c r="AA178" s="52">
        <f t="shared" si="51"/>
        <v>3600</v>
      </c>
      <c r="AB178" s="52">
        <f t="shared" si="51"/>
        <v>3495</v>
      </c>
      <c r="AC178" s="52">
        <f t="shared" si="51"/>
        <v>2940</v>
      </c>
      <c r="AD178" s="52">
        <f t="shared" si="51"/>
        <v>2730</v>
      </c>
      <c r="AE178" s="52">
        <f t="shared" si="51"/>
        <v>915</v>
      </c>
      <c r="AF178" s="52">
        <f t="shared" si="51"/>
        <v>3735</v>
      </c>
      <c r="AG178" s="52">
        <f t="shared" si="51"/>
        <v>3765</v>
      </c>
      <c r="AH178" s="52">
        <f t="shared" si="51"/>
        <v>3150</v>
      </c>
      <c r="AI178" s="52">
        <f t="shared" si="51"/>
        <v>0</v>
      </c>
      <c r="AJ178" s="52">
        <f t="shared" si="51"/>
        <v>0</v>
      </c>
      <c r="AK178" s="52">
        <f t="shared" si="51"/>
        <v>0</v>
      </c>
      <c r="AL178" s="52">
        <f t="shared" si="51"/>
        <v>0</v>
      </c>
      <c r="AM178" s="10">
        <f t="shared" si="49"/>
        <v>3765</v>
      </c>
    </row>
    <row r="179" spans="1:39">
      <c r="A179" s="13" t="s">
        <v>19</v>
      </c>
      <c r="B179" s="52">
        <f t="shared" si="47"/>
        <v>0</v>
      </c>
      <c r="C179" s="52">
        <f t="shared" si="47"/>
        <v>0</v>
      </c>
      <c r="D179" s="52">
        <f t="shared" si="47"/>
        <v>0</v>
      </c>
      <c r="E179" s="52">
        <f t="shared" si="47"/>
        <v>1935</v>
      </c>
      <c r="F179" s="52">
        <f t="shared" si="47"/>
        <v>2595</v>
      </c>
      <c r="G179" s="52">
        <f t="shared" si="47"/>
        <v>3510</v>
      </c>
      <c r="H179" s="52">
        <f t="shared" si="47"/>
        <v>1845</v>
      </c>
      <c r="I179" s="52">
        <f t="shared" si="47"/>
        <v>2715</v>
      </c>
      <c r="J179" s="52">
        <f t="shared" si="47"/>
        <v>3450</v>
      </c>
      <c r="K179" s="52">
        <f t="shared" si="47"/>
        <v>2685</v>
      </c>
      <c r="L179" s="52">
        <f t="shared" si="47"/>
        <v>3255</v>
      </c>
      <c r="M179" s="52">
        <f t="shared" si="47"/>
        <v>3060</v>
      </c>
      <c r="N179" s="52">
        <f t="shared" si="47"/>
        <v>2355</v>
      </c>
      <c r="O179" s="52">
        <f t="shared" si="47"/>
        <v>2910</v>
      </c>
      <c r="P179" s="52">
        <f t="shared" si="47"/>
        <v>2565</v>
      </c>
      <c r="Q179" s="52">
        <f t="shared" si="47"/>
        <v>3285</v>
      </c>
      <c r="R179" s="52">
        <f t="shared" si="51"/>
        <v>3195</v>
      </c>
      <c r="S179" s="52">
        <f t="shared" si="51"/>
        <v>3465</v>
      </c>
      <c r="T179" s="52">
        <f t="shared" si="51"/>
        <v>3405</v>
      </c>
      <c r="U179" s="52">
        <f t="shared" si="51"/>
        <v>3480</v>
      </c>
      <c r="V179" s="52">
        <f t="shared" si="51"/>
        <v>2850</v>
      </c>
      <c r="W179" s="52">
        <f t="shared" si="51"/>
        <v>2940</v>
      </c>
      <c r="X179" s="52">
        <f t="shared" si="51"/>
        <v>3480</v>
      </c>
      <c r="Y179" s="52">
        <f t="shared" si="51"/>
        <v>3480</v>
      </c>
      <c r="Z179" s="52">
        <f t="shared" si="51"/>
        <v>3390</v>
      </c>
      <c r="AA179" s="52">
        <f t="shared" si="51"/>
        <v>3450</v>
      </c>
      <c r="AB179" s="52">
        <f t="shared" si="51"/>
        <v>3555</v>
      </c>
      <c r="AC179" s="52">
        <f t="shared" si="51"/>
        <v>2910</v>
      </c>
      <c r="AD179" s="52">
        <f t="shared" si="51"/>
        <v>2760</v>
      </c>
      <c r="AE179" s="52">
        <f t="shared" si="51"/>
        <v>2310</v>
      </c>
      <c r="AF179" s="52">
        <f t="shared" si="51"/>
        <v>3570</v>
      </c>
      <c r="AG179" s="52">
        <f t="shared" si="51"/>
        <v>3615</v>
      </c>
      <c r="AH179" s="52">
        <f t="shared" si="51"/>
        <v>3165</v>
      </c>
      <c r="AI179" s="52">
        <f t="shared" si="51"/>
        <v>0</v>
      </c>
      <c r="AJ179" s="52">
        <f t="shared" si="51"/>
        <v>0</v>
      </c>
      <c r="AK179" s="52">
        <f t="shared" si="51"/>
        <v>0</v>
      </c>
      <c r="AL179" s="52">
        <f t="shared" si="51"/>
        <v>0</v>
      </c>
      <c r="AM179" s="10">
        <f t="shared" si="49"/>
        <v>3615</v>
      </c>
    </row>
    <row r="180" spans="1:39">
      <c r="A180" s="13">
        <v>0.58333333333333337</v>
      </c>
      <c r="B180" s="52">
        <f t="shared" si="47"/>
        <v>0</v>
      </c>
      <c r="C180" s="52">
        <f t="shared" si="47"/>
        <v>0</v>
      </c>
      <c r="D180" s="52">
        <f t="shared" si="47"/>
        <v>0</v>
      </c>
      <c r="E180" s="52">
        <f t="shared" si="47"/>
        <v>2220</v>
      </c>
      <c r="F180" s="52">
        <f t="shared" si="47"/>
        <v>2550</v>
      </c>
      <c r="G180" s="52">
        <f t="shared" si="47"/>
        <v>3465</v>
      </c>
      <c r="H180" s="52">
        <f t="shared" si="47"/>
        <v>2775</v>
      </c>
      <c r="I180" s="52">
        <f t="shared" si="47"/>
        <v>2685</v>
      </c>
      <c r="J180" s="52">
        <f t="shared" si="47"/>
        <v>3510</v>
      </c>
      <c r="K180" s="52">
        <f t="shared" si="47"/>
        <v>2640</v>
      </c>
      <c r="L180" s="52">
        <f t="shared" si="47"/>
        <v>3180</v>
      </c>
      <c r="M180" s="52">
        <f t="shared" si="47"/>
        <v>2985</v>
      </c>
      <c r="N180" s="52">
        <f t="shared" si="47"/>
        <v>3225</v>
      </c>
      <c r="O180" s="52">
        <f t="shared" si="47"/>
        <v>2865</v>
      </c>
      <c r="P180" s="52">
        <f t="shared" si="47"/>
        <v>1935</v>
      </c>
      <c r="Q180" s="52">
        <f t="shared" si="47"/>
        <v>3210</v>
      </c>
      <c r="R180" s="52">
        <f t="shared" si="51"/>
        <v>3180</v>
      </c>
      <c r="S180" s="52">
        <f t="shared" si="51"/>
        <v>3585</v>
      </c>
      <c r="T180" s="52">
        <f t="shared" si="51"/>
        <v>3390</v>
      </c>
      <c r="U180" s="52">
        <f t="shared" si="51"/>
        <v>3495</v>
      </c>
      <c r="V180" s="52">
        <f t="shared" si="51"/>
        <v>2835</v>
      </c>
      <c r="W180" s="52">
        <f t="shared" si="51"/>
        <v>2730</v>
      </c>
      <c r="X180" s="52">
        <f t="shared" si="51"/>
        <v>3510</v>
      </c>
      <c r="Y180" s="52">
        <f t="shared" si="51"/>
        <v>3480</v>
      </c>
      <c r="Z180" s="52">
        <f t="shared" si="51"/>
        <v>3435</v>
      </c>
      <c r="AA180" s="52">
        <f t="shared" si="51"/>
        <v>3450</v>
      </c>
      <c r="AB180" s="52">
        <f t="shared" si="51"/>
        <v>3285</v>
      </c>
      <c r="AC180" s="52">
        <f t="shared" si="51"/>
        <v>2895</v>
      </c>
      <c r="AD180" s="52">
        <f t="shared" si="51"/>
        <v>2760</v>
      </c>
      <c r="AE180" s="52">
        <f t="shared" si="51"/>
        <v>2925</v>
      </c>
      <c r="AF180" s="52">
        <f t="shared" si="51"/>
        <v>3585</v>
      </c>
      <c r="AG180" s="52">
        <f t="shared" si="51"/>
        <v>3615</v>
      </c>
      <c r="AH180" s="52">
        <f t="shared" si="51"/>
        <v>3060</v>
      </c>
      <c r="AI180" s="52">
        <f t="shared" si="51"/>
        <v>0</v>
      </c>
      <c r="AJ180" s="52">
        <f t="shared" si="51"/>
        <v>0</v>
      </c>
      <c r="AK180" s="52">
        <f t="shared" si="51"/>
        <v>0</v>
      </c>
      <c r="AL180" s="52">
        <f t="shared" si="51"/>
        <v>0</v>
      </c>
      <c r="AM180" s="10">
        <f t="shared" si="49"/>
        <v>3615</v>
      </c>
    </row>
    <row r="181" spans="1:39">
      <c r="A181" s="13" t="s">
        <v>20</v>
      </c>
      <c r="B181" s="52">
        <f t="shared" si="47"/>
        <v>0</v>
      </c>
      <c r="C181" s="52">
        <f t="shared" si="47"/>
        <v>0</v>
      </c>
      <c r="D181" s="52">
        <f t="shared" si="47"/>
        <v>0</v>
      </c>
      <c r="E181" s="52">
        <f t="shared" si="47"/>
        <v>3195</v>
      </c>
      <c r="F181" s="52">
        <f t="shared" si="47"/>
        <v>3525</v>
      </c>
      <c r="G181" s="52">
        <f t="shared" si="47"/>
        <v>3540</v>
      </c>
      <c r="H181" s="52">
        <f t="shared" si="47"/>
        <v>2670</v>
      </c>
      <c r="I181" s="52">
        <f t="shared" si="47"/>
        <v>2595</v>
      </c>
      <c r="J181" s="52">
        <f t="shared" si="47"/>
        <v>3585</v>
      </c>
      <c r="K181" s="52">
        <f t="shared" si="47"/>
        <v>3135</v>
      </c>
      <c r="L181" s="52">
        <f t="shared" si="47"/>
        <v>3270</v>
      </c>
      <c r="M181" s="52">
        <f t="shared" si="47"/>
        <v>3300</v>
      </c>
      <c r="N181" s="52">
        <f t="shared" si="47"/>
        <v>3345</v>
      </c>
      <c r="O181" s="52">
        <f t="shared" si="47"/>
        <v>2805</v>
      </c>
      <c r="P181" s="52">
        <f t="shared" si="47"/>
        <v>2040</v>
      </c>
      <c r="Q181" s="52">
        <f t="shared" si="47"/>
        <v>3165</v>
      </c>
      <c r="R181" s="52">
        <f t="shared" si="51"/>
        <v>3270</v>
      </c>
      <c r="S181" s="52">
        <f t="shared" si="51"/>
        <v>3465</v>
      </c>
      <c r="T181" s="52">
        <f t="shared" si="51"/>
        <v>3450</v>
      </c>
      <c r="U181" s="52">
        <f t="shared" si="51"/>
        <v>3465</v>
      </c>
      <c r="V181" s="52">
        <f t="shared" si="51"/>
        <v>2805</v>
      </c>
      <c r="W181" s="52">
        <f t="shared" si="51"/>
        <v>2640</v>
      </c>
      <c r="X181" s="52">
        <f t="shared" si="51"/>
        <v>3600</v>
      </c>
      <c r="Y181" s="52">
        <f t="shared" si="51"/>
        <v>3480</v>
      </c>
      <c r="Z181" s="52">
        <f t="shared" si="51"/>
        <v>3495</v>
      </c>
      <c r="AA181" s="52">
        <f t="shared" si="51"/>
        <v>3480</v>
      </c>
      <c r="AB181" s="52">
        <f t="shared" si="51"/>
        <v>3495</v>
      </c>
      <c r="AC181" s="52">
        <f t="shared" si="51"/>
        <v>2880</v>
      </c>
      <c r="AD181" s="52">
        <f t="shared" si="51"/>
        <v>2730</v>
      </c>
      <c r="AE181" s="52">
        <f t="shared" si="51"/>
        <v>2865</v>
      </c>
      <c r="AF181" s="52">
        <f t="shared" si="51"/>
        <v>3660</v>
      </c>
      <c r="AG181" s="52">
        <f t="shared" si="51"/>
        <v>3720</v>
      </c>
      <c r="AH181" s="52">
        <f t="shared" si="51"/>
        <v>3330</v>
      </c>
      <c r="AI181" s="52">
        <f t="shared" si="51"/>
        <v>0</v>
      </c>
      <c r="AJ181" s="52">
        <f t="shared" si="51"/>
        <v>0</v>
      </c>
      <c r="AK181" s="52">
        <f t="shared" si="51"/>
        <v>0</v>
      </c>
      <c r="AL181" s="52">
        <f t="shared" si="51"/>
        <v>0</v>
      </c>
      <c r="AM181" s="10">
        <f t="shared" si="49"/>
        <v>3720</v>
      </c>
    </row>
    <row r="182" spans="1:39">
      <c r="A182" s="12" t="s">
        <v>21</v>
      </c>
      <c r="B182" s="52">
        <f t="shared" si="47"/>
        <v>0</v>
      </c>
      <c r="C182" s="52">
        <f t="shared" si="47"/>
        <v>0</v>
      </c>
      <c r="D182" s="52">
        <f t="shared" si="47"/>
        <v>0</v>
      </c>
      <c r="E182" s="52">
        <f t="shared" si="47"/>
        <v>3480</v>
      </c>
      <c r="F182" s="52">
        <f t="shared" si="47"/>
        <v>3480</v>
      </c>
      <c r="G182" s="52">
        <f t="shared" si="47"/>
        <v>3405</v>
      </c>
      <c r="H182" s="52">
        <f t="shared" si="47"/>
        <v>2670</v>
      </c>
      <c r="I182" s="52">
        <f t="shared" si="47"/>
        <v>2550</v>
      </c>
      <c r="J182" s="52">
        <f t="shared" si="47"/>
        <v>3480</v>
      </c>
      <c r="K182" s="52">
        <f t="shared" si="47"/>
        <v>3165</v>
      </c>
      <c r="L182" s="52">
        <f t="shared" si="47"/>
        <v>3210</v>
      </c>
      <c r="M182" s="52">
        <f t="shared" si="47"/>
        <v>3285</v>
      </c>
      <c r="N182" s="52">
        <f t="shared" si="47"/>
        <v>3285</v>
      </c>
      <c r="O182" s="52">
        <f t="shared" si="47"/>
        <v>2775</v>
      </c>
      <c r="P182" s="52">
        <f t="shared" si="47"/>
        <v>2205</v>
      </c>
      <c r="Q182" s="52">
        <f t="shared" si="47"/>
        <v>3120</v>
      </c>
      <c r="R182" s="52">
        <f t="shared" si="51"/>
        <v>3210</v>
      </c>
      <c r="S182" s="52">
        <f t="shared" si="51"/>
        <v>3345</v>
      </c>
      <c r="T182" s="52">
        <f t="shared" si="51"/>
        <v>3330</v>
      </c>
      <c r="U182" s="52">
        <f t="shared" si="51"/>
        <v>3390</v>
      </c>
      <c r="V182" s="52">
        <f t="shared" si="51"/>
        <v>2715</v>
      </c>
      <c r="W182" s="52">
        <f t="shared" si="51"/>
        <v>2595</v>
      </c>
      <c r="X182" s="52">
        <f t="shared" si="51"/>
        <v>3435</v>
      </c>
      <c r="Y182" s="52">
        <f t="shared" si="51"/>
        <v>3405</v>
      </c>
      <c r="Z182" s="52">
        <f t="shared" si="51"/>
        <v>3435</v>
      </c>
      <c r="AA182" s="52">
        <f t="shared" si="51"/>
        <v>3360</v>
      </c>
      <c r="AB182" s="52">
        <f t="shared" si="51"/>
        <v>3525</v>
      </c>
      <c r="AC182" s="52">
        <f t="shared" si="51"/>
        <v>2730</v>
      </c>
      <c r="AD182" s="52">
        <f t="shared" si="51"/>
        <v>2700</v>
      </c>
      <c r="AE182" s="52">
        <f t="shared" si="51"/>
        <v>3450</v>
      </c>
      <c r="AF182" s="52">
        <f t="shared" si="51"/>
        <v>3592.5</v>
      </c>
      <c r="AG182" s="52">
        <f t="shared" si="51"/>
        <v>3585</v>
      </c>
      <c r="AH182" s="52">
        <f t="shared" si="51"/>
        <v>3300</v>
      </c>
      <c r="AI182" s="52">
        <f t="shared" si="51"/>
        <v>0</v>
      </c>
      <c r="AJ182" s="52">
        <f t="shared" si="51"/>
        <v>0</v>
      </c>
      <c r="AK182" s="52">
        <f t="shared" si="51"/>
        <v>0</v>
      </c>
      <c r="AL182" s="52">
        <f t="shared" si="51"/>
        <v>0</v>
      </c>
      <c r="AM182" s="10">
        <f t="shared" si="49"/>
        <v>3592.5</v>
      </c>
    </row>
    <row r="183" spans="1:39">
      <c r="A183" s="12" t="s">
        <v>22</v>
      </c>
      <c r="B183" s="52">
        <f t="shared" ref="B183:AL189" si="52">+$G$40*(B123+B153)</f>
        <v>0</v>
      </c>
      <c r="C183" s="52">
        <f t="shared" si="52"/>
        <v>0</v>
      </c>
      <c r="D183" s="52">
        <f t="shared" si="52"/>
        <v>0</v>
      </c>
      <c r="E183" s="52">
        <f t="shared" si="52"/>
        <v>3420</v>
      </c>
      <c r="F183" s="52">
        <f t="shared" si="52"/>
        <v>3195</v>
      </c>
      <c r="G183" s="52">
        <f t="shared" si="52"/>
        <v>3240</v>
      </c>
      <c r="H183" s="52">
        <f t="shared" si="52"/>
        <v>2625</v>
      </c>
      <c r="I183" s="52">
        <f t="shared" si="52"/>
        <v>2520</v>
      </c>
      <c r="J183" s="52">
        <f t="shared" si="52"/>
        <v>3450</v>
      </c>
      <c r="K183" s="52">
        <f t="shared" si="52"/>
        <v>3090</v>
      </c>
      <c r="L183" s="52">
        <f t="shared" si="52"/>
        <v>3090</v>
      </c>
      <c r="M183" s="52">
        <f t="shared" si="52"/>
        <v>2700</v>
      </c>
      <c r="N183" s="52">
        <f t="shared" si="52"/>
        <v>3150</v>
      </c>
      <c r="O183" s="52">
        <f t="shared" si="52"/>
        <v>2745</v>
      </c>
      <c r="P183" s="52">
        <f t="shared" si="52"/>
        <v>2430</v>
      </c>
      <c r="Q183" s="52">
        <f t="shared" si="52"/>
        <v>3045</v>
      </c>
      <c r="R183" s="52">
        <f t="shared" si="52"/>
        <v>3150</v>
      </c>
      <c r="S183" s="52">
        <f t="shared" si="52"/>
        <v>3300</v>
      </c>
      <c r="T183" s="52">
        <f t="shared" si="52"/>
        <v>3180</v>
      </c>
      <c r="U183" s="52">
        <f t="shared" si="52"/>
        <v>2925</v>
      </c>
      <c r="V183" s="52">
        <f t="shared" si="52"/>
        <v>2685</v>
      </c>
      <c r="W183" s="52">
        <f t="shared" si="52"/>
        <v>2565</v>
      </c>
      <c r="X183" s="52">
        <f t="shared" si="52"/>
        <v>3255</v>
      </c>
      <c r="Y183" s="52">
        <f t="shared" si="52"/>
        <v>3187.5</v>
      </c>
      <c r="Z183" s="52">
        <f t="shared" si="52"/>
        <v>3255</v>
      </c>
      <c r="AA183" s="52">
        <f t="shared" si="52"/>
        <v>3345</v>
      </c>
      <c r="AB183" s="52">
        <f t="shared" si="52"/>
        <v>3315</v>
      </c>
      <c r="AC183" s="52">
        <f t="shared" si="52"/>
        <v>2625</v>
      </c>
      <c r="AD183" s="52">
        <f t="shared" si="52"/>
        <v>2640</v>
      </c>
      <c r="AE183" s="52">
        <f t="shared" si="52"/>
        <v>3330</v>
      </c>
      <c r="AF183" s="52">
        <f t="shared" si="52"/>
        <v>3315</v>
      </c>
      <c r="AG183" s="52">
        <f t="shared" si="52"/>
        <v>3405</v>
      </c>
      <c r="AH183" s="52">
        <f t="shared" si="52"/>
        <v>3120</v>
      </c>
      <c r="AI183" s="52">
        <f t="shared" si="52"/>
        <v>0</v>
      </c>
      <c r="AJ183" s="52">
        <f t="shared" si="52"/>
        <v>0</v>
      </c>
      <c r="AK183" s="52">
        <f t="shared" si="52"/>
        <v>0</v>
      </c>
      <c r="AL183" s="52">
        <f t="shared" si="52"/>
        <v>0</v>
      </c>
      <c r="AM183" s="10">
        <f t="shared" si="49"/>
        <v>3450</v>
      </c>
    </row>
    <row r="184" spans="1:39">
      <c r="A184" s="12" t="s">
        <v>23</v>
      </c>
      <c r="B184" s="52">
        <f t="shared" si="52"/>
        <v>0</v>
      </c>
      <c r="C184" s="52">
        <f t="shared" si="52"/>
        <v>0</v>
      </c>
      <c r="D184" s="52">
        <f t="shared" si="52"/>
        <v>0</v>
      </c>
      <c r="E184" s="52">
        <f t="shared" si="52"/>
        <v>3270</v>
      </c>
      <c r="F184" s="52">
        <f t="shared" si="52"/>
        <v>3075</v>
      </c>
      <c r="G184" s="52">
        <f t="shared" si="52"/>
        <v>3165</v>
      </c>
      <c r="H184" s="52">
        <f t="shared" si="52"/>
        <v>2625</v>
      </c>
      <c r="I184" s="52">
        <f t="shared" si="52"/>
        <v>2520</v>
      </c>
      <c r="J184" s="52">
        <f t="shared" si="52"/>
        <v>3105</v>
      </c>
      <c r="K184" s="52">
        <f t="shared" si="52"/>
        <v>2970</v>
      </c>
      <c r="L184" s="52">
        <f t="shared" si="52"/>
        <v>2835</v>
      </c>
      <c r="M184" s="52">
        <f t="shared" si="52"/>
        <v>2835</v>
      </c>
      <c r="N184" s="52">
        <f t="shared" si="52"/>
        <v>3015</v>
      </c>
      <c r="O184" s="52">
        <f t="shared" si="52"/>
        <v>2610</v>
      </c>
      <c r="P184" s="52">
        <f t="shared" si="52"/>
        <v>2475</v>
      </c>
      <c r="Q184" s="52">
        <f t="shared" si="52"/>
        <v>2865</v>
      </c>
      <c r="R184" s="52">
        <f t="shared" si="52"/>
        <v>3165</v>
      </c>
      <c r="S184" s="52">
        <f t="shared" si="52"/>
        <v>2895</v>
      </c>
      <c r="T184" s="52">
        <f t="shared" si="52"/>
        <v>3015</v>
      </c>
      <c r="U184" s="52">
        <f t="shared" si="52"/>
        <v>2970</v>
      </c>
      <c r="V184" s="52">
        <f t="shared" si="52"/>
        <v>2655</v>
      </c>
      <c r="W184" s="52">
        <f t="shared" si="52"/>
        <v>2595</v>
      </c>
      <c r="X184" s="52">
        <f t="shared" si="52"/>
        <v>3105</v>
      </c>
      <c r="Y184" s="52">
        <f t="shared" si="52"/>
        <v>3105</v>
      </c>
      <c r="Z184" s="52">
        <f t="shared" si="52"/>
        <v>3000</v>
      </c>
      <c r="AA184" s="52">
        <f t="shared" si="52"/>
        <v>3285</v>
      </c>
      <c r="AB184" s="52">
        <f t="shared" si="52"/>
        <v>3090</v>
      </c>
      <c r="AC184" s="52">
        <f t="shared" si="52"/>
        <v>2790</v>
      </c>
      <c r="AD184" s="52">
        <f t="shared" si="52"/>
        <v>2640</v>
      </c>
      <c r="AE184" s="52">
        <f t="shared" si="52"/>
        <v>3240</v>
      </c>
      <c r="AF184" s="52">
        <f t="shared" si="52"/>
        <v>3165</v>
      </c>
      <c r="AG184" s="52">
        <f t="shared" si="52"/>
        <v>3195</v>
      </c>
      <c r="AH184" s="52">
        <f t="shared" si="52"/>
        <v>3180</v>
      </c>
      <c r="AI184" s="52">
        <f t="shared" si="52"/>
        <v>0</v>
      </c>
      <c r="AJ184" s="52">
        <f t="shared" si="52"/>
        <v>0</v>
      </c>
      <c r="AK184" s="52">
        <f t="shared" si="52"/>
        <v>0</v>
      </c>
      <c r="AL184" s="52">
        <f t="shared" si="52"/>
        <v>0</v>
      </c>
      <c r="AM184" s="10">
        <f t="shared" si="49"/>
        <v>3285</v>
      </c>
    </row>
    <row r="185" spans="1:39">
      <c r="A185" s="9" t="s">
        <v>24</v>
      </c>
      <c r="B185" s="52">
        <f t="shared" si="52"/>
        <v>0</v>
      </c>
      <c r="C185" s="52">
        <f t="shared" si="52"/>
        <v>0</v>
      </c>
      <c r="D185" s="52">
        <f t="shared" si="52"/>
        <v>0</v>
      </c>
      <c r="E185" s="52">
        <f t="shared" si="52"/>
        <v>3300</v>
      </c>
      <c r="F185" s="52">
        <f t="shared" si="52"/>
        <v>3210</v>
      </c>
      <c r="G185" s="52">
        <f t="shared" si="52"/>
        <v>3510</v>
      </c>
      <c r="H185" s="52">
        <f t="shared" si="52"/>
        <v>2940</v>
      </c>
      <c r="I185" s="52">
        <f t="shared" si="52"/>
        <v>2895</v>
      </c>
      <c r="J185" s="52">
        <f t="shared" si="52"/>
        <v>3240</v>
      </c>
      <c r="K185" s="52">
        <f t="shared" si="52"/>
        <v>3120</v>
      </c>
      <c r="L185" s="52">
        <f t="shared" si="52"/>
        <v>3045</v>
      </c>
      <c r="M185" s="52">
        <f t="shared" si="52"/>
        <v>3090</v>
      </c>
      <c r="N185" s="52">
        <f t="shared" si="52"/>
        <v>3075</v>
      </c>
      <c r="O185" s="52">
        <f t="shared" si="52"/>
        <v>3270</v>
      </c>
      <c r="P185" s="52">
        <f t="shared" si="52"/>
        <v>2595</v>
      </c>
      <c r="Q185" s="52">
        <f t="shared" si="52"/>
        <v>3105</v>
      </c>
      <c r="R185" s="52">
        <f t="shared" si="52"/>
        <v>3270</v>
      </c>
      <c r="S185" s="52">
        <f t="shared" si="52"/>
        <v>3225</v>
      </c>
      <c r="T185" s="52">
        <f t="shared" si="52"/>
        <v>3375</v>
      </c>
      <c r="U185" s="52">
        <f t="shared" si="52"/>
        <v>3420</v>
      </c>
      <c r="V185" s="52">
        <f t="shared" si="52"/>
        <v>3090</v>
      </c>
      <c r="W185" s="52">
        <f t="shared" si="52"/>
        <v>3045</v>
      </c>
      <c r="X185" s="52">
        <f t="shared" si="52"/>
        <v>3390</v>
      </c>
      <c r="Y185" s="52">
        <f t="shared" si="52"/>
        <v>3330</v>
      </c>
      <c r="Z185" s="52">
        <f t="shared" si="52"/>
        <v>3240</v>
      </c>
      <c r="AA185" s="52">
        <f t="shared" si="52"/>
        <v>3420</v>
      </c>
      <c r="AB185" s="52">
        <f t="shared" si="52"/>
        <v>3390</v>
      </c>
      <c r="AC185" s="52">
        <f t="shared" si="52"/>
        <v>3135</v>
      </c>
      <c r="AD185" s="52">
        <f t="shared" si="52"/>
        <v>3135</v>
      </c>
      <c r="AE185" s="52">
        <f t="shared" si="52"/>
        <v>3555</v>
      </c>
      <c r="AF185" s="52">
        <f t="shared" si="52"/>
        <v>3615</v>
      </c>
      <c r="AG185" s="52">
        <f t="shared" si="52"/>
        <v>3600</v>
      </c>
      <c r="AH185" s="52">
        <f t="shared" si="52"/>
        <v>3195</v>
      </c>
      <c r="AI185" s="52">
        <f t="shared" si="52"/>
        <v>0</v>
      </c>
      <c r="AJ185" s="52">
        <f t="shared" si="52"/>
        <v>0</v>
      </c>
      <c r="AK185" s="52">
        <f t="shared" si="52"/>
        <v>0</v>
      </c>
      <c r="AL185" s="52">
        <f t="shared" si="52"/>
        <v>0</v>
      </c>
      <c r="AM185" s="10">
        <f t="shared" si="49"/>
        <v>3615</v>
      </c>
    </row>
    <row r="186" spans="1:39">
      <c r="A186" s="15">
        <v>0.83333333333333337</v>
      </c>
      <c r="B186" s="52">
        <f t="shared" si="52"/>
        <v>0</v>
      </c>
      <c r="C186" s="52">
        <f t="shared" si="52"/>
        <v>0</v>
      </c>
      <c r="D186" s="52">
        <f t="shared" si="52"/>
        <v>0</v>
      </c>
      <c r="E186" s="52">
        <f t="shared" si="52"/>
        <v>3450</v>
      </c>
      <c r="F186" s="52">
        <f t="shared" si="52"/>
        <v>3465</v>
      </c>
      <c r="G186" s="52">
        <f t="shared" si="52"/>
        <v>3465</v>
      </c>
      <c r="H186" s="52">
        <f t="shared" si="52"/>
        <v>3270</v>
      </c>
      <c r="I186" s="52">
        <f t="shared" si="52"/>
        <v>3105</v>
      </c>
      <c r="J186" s="52">
        <f t="shared" si="52"/>
        <v>3405</v>
      </c>
      <c r="K186" s="52">
        <f t="shared" si="52"/>
        <v>3315</v>
      </c>
      <c r="L186" s="52">
        <f t="shared" si="52"/>
        <v>3210</v>
      </c>
      <c r="M186" s="52">
        <f t="shared" si="52"/>
        <v>3210</v>
      </c>
      <c r="N186" s="52">
        <f t="shared" si="52"/>
        <v>3270</v>
      </c>
      <c r="O186" s="52">
        <f t="shared" si="52"/>
        <v>3450</v>
      </c>
      <c r="P186" s="52">
        <f t="shared" si="52"/>
        <v>2400</v>
      </c>
      <c r="Q186" s="52">
        <f t="shared" si="52"/>
        <v>3195</v>
      </c>
      <c r="R186" s="52">
        <f t="shared" si="52"/>
        <v>3405</v>
      </c>
      <c r="S186" s="52">
        <f t="shared" si="52"/>
        <v>3360</v>
      </c>
      <c r="T186" s="52">
        <f t="shared" si="52"/>
        <v>3465</v>
      </c>
      <c r="U186" s="52">
        <f t="shared" si="52"/>
        <v>3390</v>
      </c>
      <c r="V186" s="52">
        <f t="shared" si="52"/>
        <v>3240</v>
      </c>
      <c r="W186" s="52">
        <f t="shared" si="52"/>
        <v>3225</v>
      </c>
      <c r="X186" s="52">
        <f t="shared" si="52"/>
        <v>3420</v>
      </c>
      <c r="Y186" s="52">
        <f t="shared" si="52"/>
        <v>3420</v>
      </c>
      <c r="Z186" s="52">
        <f t="shared" si="52"/>
        <v>3390</v>
      </c>
      <c r="AA186" s="52">
        <f t="shared" si="52"/>
        <v>3480</v>
      </c>
      <c r="AB186" s="52">
        <f t="shared" si="52"/>
        <v>3450</v>
      </c>
      <c r="AC186" s="52">
        <f t="shared" si="52"/>
        <v>3330</v>
      </c>
      <c r="AD186" s="52">
        <f t="shared" si="52"/>
        <v>3270</v>
      </c>
      <c r="AE186" s="52">
        <f t="shared" si="52"/>
        <v>3570</v>
      </c>
      <c r="AF186" s="52">
        <f t="shared" si="52"/>
        <v>3555</v>
      </c>
      <c r="AG186" s="52">
        <f t="shared" si="52"/>
        <v>3585</v>
      </c>
      <c r="AH186" s="52">
        <f t="shared" si="52"/>
        <v>3345</v>
      </c>
      <c r="AI186" s="52">
        <f t="shared" si="52"/>
        <v>0</v>
      </c>
      <c r="AJ186" s="52">
        <f t="shared" si="52"/>
        <v>0</v>
      </c>
      <c r="AK186" s="52">
        <f t="shared" si="52"/>
        <v>0</v>
      </c>
      <c r="AL186" s="52">
        <f t="shared" si="52"/>
        <v>0</v>
      </c>
      <c r="AM186" s="10">
        <f t="shared" si="49"/>
        <v>3585</v>
      </c>
    </row>
    <row r="187" spans="1:39">
      <c r="A187" s="15">
        <v>0.875</v>
      </c>
      <c r="B187" s="52">
        <f t="shared" si="52"/>
        <v>0</v>
      </c>
      <c r="C187" s="52">
        <f t="shared" si="52"/>
        <v>0</v>
      </c>
      <c r="D187" s="52">
        <f t="shared" si="52"/>
        <v>0</v>
      </c>
      <c r="E187" s="52">
        <f t="shared" si="52"/>
        <v>3375</v>
      </c>
      <c r="F187" s="52">
        <f t="shared" si="52"/>
        <v>3360</v>
      </c>
      <c r="G187" s="52">
        <f t="shared" si="52"/>
        <v>3375</v>
      </c>
      <c r="H187" s="52">
        <f t="shared" si="52"/>
        <v>3195</v>
      </c>
      <c r="I187" s="52">
        <f t="shared" si="52"/>
        <v>3105</v>
      </c>
      <c r="J187" s="52">
        <f t="shared" si="52"/>
        <v>3255</v>
      </c>
      <c r="K187" s="52">
        <f t="shared" si="52"/>
        <v>3180</v>
      </c>
      <c r="L187" s="52">
        <f t="shared" si="52"/>
        <v>3045</v>
      </c>
      <c r="M187" s="52">
        <f t="shared" si="52"/>
        <v>3090</v>
      </c>
      <c r="N187" s="52">
        <f t="shared" si="52"/>
        <v>3060</v>
      </c>
      <c r="O187" s="52">
        <f t="shared" si="52"/>
        <v>3420</v>
      </c>
      <c r="P187" s="52">
        <f t="shared" si="52"/>
        <v>2715</v>
      </c>
      <c r="Q187" s="52">
        <f t="shared" si="52"/>
        <v>3045</v>
      </c>
      <c r="R187" s="52">
        <f t="shared" si="52"/>
        <v>3255</v>
      </c>
      <c r="S187" s="52">
        <f t="shared" si="52"/>
        <v>3195</v>
      </c>
      <c r="T187" s="52">
        <f t="shared" si="52"/>
        <v>3345</v>
      </c>
      <c r="U187" s="52">
        <f t="shared" si="52"/>
        <v>3330</v>
      </c>
      <c r="V187" s="52">
        <f t="shared" si="52"/>
        <v>3165</v>
      </c>
      <c r="W187" s="52">
        <f t="shared" si="52"/>
        <v>3345</v>
      </c>
      <c r="X187" s="52">
        <f t="shared" si="52"/>
        <v>3285</v>
      </c>
      <c r="Y187" s="52">
        <f t="shared" si="52"/>
        <v>3225</v>
      </c>
      <c r="Z187" s="52">
        <f t="shared" si="52"/>
        <v>3255</v>
      </c>
      <c r="AA187" s="52">
        <f t="shared" si="52"/>
        <v>3360</v>
      </c>
      <c r="AB187" s="52">
        <f t="shared" si="52"/>
        <v>3360</v>
      </c>
      <c r="AC187" s="52">
        <f t="shared" si="52"/>
        <v>3240</v>
      </c>
      <c r="AD187" s="52">
        <f t="shared" si="52"/>
        <v>3270</v>
      </c>
      <c r="AE187" s="52">
        <f t="shared" si="52"/>
        <v>3495</v>
      </c>
      <c r="AF187" s="52">
        <f t="shared" si="52"/>
        <v>3465</v>
      </c>
      <c r="AG187" s="52">
        <f t="shared" si="52"/>
        <v>3405</v>
      </c>
      <c r="AH187" s="52">
        <f t="shared" si="52"/>
        <v>3375</v>
      </c>
      <c r="AI187" s="52">
        <f t="shared" si="52"/>
        <v>0</v>
      </c>
      <c r="AJ187" s="52">
        <f t="shared" si="52"/>
        <v>0</v>
      </c>
      <c r="AK187" s="52">
        <f t="shared" si="52"/>
        <v>0</v>
      </c>
      <c r="AL187" s="52">
        <f t="shared" si="52"/>
        <v>0</v>
      </c>
      <c r="AM187" s="10">
        <f t="shared" si="49"/>
        <v>3495</v>
      </c>
    </row>
    <row r="188" spans="1:39">
      <c r="A188" s="13" t="s">
        <v>25</v>
      </c>
      <c r="B188" s="52">
        <f t="shared" si="52"/>
        <v>0</v>
      </c>
      <c r="C188" s="52">
        <f t="shared" si="52"/>
        <v>0</v>
      </c>
      <c r="D188" s="52">
        <f t="shared" si="52"/>
        <v>0</v>
      </c>
      <c r="E188" s="52">
        <f t="shared" si="52"/>
        <v>3180</v>
      </c>
      <c r="F188" s="52">
        <f t="shared" si="52"/>
        <v>3195</v>
      </c>
      <c r="G188" s="52">
        <f t="shared" si="52"/>
        <v>3195</v>
      </c>
      <c r="H188" s="52">
        <f t="shared" si="52"/>
        <v>2985</v>
      </c>
      <c r="I188" s="52">
        <f t="shared" si="52"/>
        <v>2955</v>
      </c>
      <c r="J188" s="52">
        <f t="shared" si="52"/>
        <v>3150</v>
      </c>
      <c r="K188" s="52">
        <f t="shared" si="52"/>
        <v>3000</v>
      </c>
      <c r="L188" s="52">
        <f t="shared" si="52"/>
        <v>2940</v>
      </c>
      <c r="M188" s="52">
        <f t="shared" si="52"/>
        <v>2955</v>
      </c>
      <c r="N188" s="52">
        <f t="shared" si="52"/>
        <v>3060</v>
      </c>
      <c r="O188" s="52">
        <f t="shared" si="52"/>
        <v>3270</v>
      </c>
      <c r="P188" s="52">
        <f t="shared" si="52"/>
        <v>2760</v>
      </c>
      <c r="Q188" s="52">
        <f t="shared" si="52"/>
        <v>2895</v>
      </c>
      <c r="R188" s="52">
        <f t="shared" si="52"/>
        <v>3075</v>
      </c>
      <c r="S188" s="52">
        <f t="shared" si="52"/>
        <v>3075</v>
      </c>
      <c r="T188" s="52">
        <f t="shared" si="52"/>
        <v>3195</v>
      </c>
      <c r="U188" s="52">
        <f t="shared" si="52"/>
        <v>3150</v>
      </c>
      <c r="V188" s="52">
        <f t="shared" si="52"/>
        <v>2970</v>
      </c>
      <c r="W188" s="52">
        <f t="shared" si="52"/>
        <v>3195</v>
      </c>
      <c r="X188" s="52">
        <f t="shared" si="52"/>
        <v>3120</v>
      </c>
      <c r="Y188" s="52">
        <f t="shared" si="52"/>
        <v>3135</v>
      </c>
      <c r="Z188" s="52">
        <f t="shared" si="52"/>
        <v>3285</v>
      </c>
      <c r="AA188" s="52">
        <f t="shared" si="52"/>
        <v>3225</v>
      </c>
      <c r="AB188" s="52">
        <f t="shared" si="52"/>
        <v>3105</v>
      </c>
      <c r="AC188" s="52">
        <f t="shared" si="52"/>
        <v>3075</v>
      </c>
      <c r="AD188" s="52">
        <f t="shared" si="52"/>
        <v>3255</v>
      </c>
      <c r="AE188" s="52">
        <f t="shared" si="52"/>
        <v>3330</v>
      </c>
      <c r="AF188" s="52">
        <f t="shared" si="52"/>
        <v>3390</v>
      </c>
      <c r="AG188" s="52">
        <f t="shared" si="52"/>
        <v>3180</v>
      </c>
      <c r="AH188" s="52">
        <f t="shared" si="52"/>
        <v>3015</v>
      </c>
      <c r="AI188" s="52">
        <f t="shared" si="52"/>
        <v>0</v>
      </c>
      <c r="AJ188" s="52">
        <f t="shared" si="52"/>
        <v>0</v>
      </c>
      <c r="AK188" s="52">
        <f t="shared" si="52"/>
        <v>0</v>
      </c>
      <c r="AL188" s="52">
        <f t="shared" si="52"/>
        <v>0</v>
      </c>
      <c r="AM188" s="10">
        <f t="shared" si="49"/>
        <v>3390</v>
      </c>
    </row>
    <row r="189" spans="1:39">
      <c r="A189" s="15">
        <v>0.95833333333333337</v>
      </c>
      <c r="B189" s="52">
        <f t="shared" si="52"/>
        <v>0</v>
      </c>
      <c r="C189" s="52">
        <f t="shared" si="52"/>
        <v>0</v>
      </c>
      <c r="D189" s="52">
        <f t="shared" si="52"/>
        <v>0</v>
      </c>
      <c r="E189" s="52">
        <f t="shared" si="52"/>
        <v>2895</v>
      </c>
      <c r="F189" s="52">
        <f t="shared" si="52"/>
        <v>2925</v>
      </c>
      <c r="G189" s="52">
        <f t="shared" si="52"/>
        <v>2940</v>
      </c>
      <c r="H189" s="52">
        <f t="shared" si="52"/>
        <v>2835</v>
      </c>
      <c r="I189" s="52">
        <f t="shared" si="52"/>
        <v>2760</v>
      </c>
      <c r="J189" s="52">
        <f t="shared" si="52"/>
        <v>3060</v>
      </c>
      <c r="K189" s="52">
        <f t="shared" si="52"/>
        <v>2700</v>
      </c>
      <c r="L189" s="52">
        <f t="shared" si="52"/>
        <v>2625</v>
      </c>
      <c r="M189" s="52">
        <f t="shared" si="52"/>
        <v>2655</v>
      </c>
      <c r="N189" s="52">
        <f t="shared" si="52"/>
        <v>2775</v>
      </c>
      <c r="O189" s="52">
        <f t="shared" si="52"/>
        <v>2805</v>
      </c>
      <c r="P189" s="52">
        <f t="shared" si="52"/>
        <v>2460</v>
      </c>
      <c r="Q189" s="52">
        <f t="shared" si="52"/>
        <v>2610</v>
      </c>
      <c r="R189" s="52">
        <f t="shared" si="52"/>
        <v>2580</v>
      </c>
      <c r="S189" s="52">
        <f t="shared" si="52"/>
        <v>2805</v>
      </c>
      <c r="T189" s="52">
        <f t="shared" si="52"/>
        <v>2940</v>
      </c>
      <c r="U189" s="52">
        <f t="shared" si="52"/>
        <v>2895</v>
      </c>
      <c r="V189" s="52">
        <f t="shared" si="52"/>
        <v>2745</v>
      </c>
      <c r="W189" s="52">
        <f t="shared" si="52"/>
        <v>2580</v>
      </c>
      <c r="X189" s="52">
        <f t="shared" si="52"/>
        <v>2700</v>
      </c>
      <c r="Y189" s="52">
        <f t="shared" si="52"/>
        <v>2760</v>
      </c>
      <c r="Z189" s="52">
        <f t="shared" si="52"/>
        <v>2805</v>
      </c>
      <c r="AA189" s="52">
        <f t="shared" si="52"/>
        <v>2865</v>
      </c>
      <c r="AB189" s="52">
        <f t="shared" si="52"/>
        <v>2895</v>
      </c>
      <c r="AC189" s="52">
        <f t="shared" si="52"/>
        <v>2790</v>
      </c>
      <c r="AD189" s="52">
        <f t="shared" si="52"/>
        <v>2805</v>
      </c>
      <c r="AE189" s="52">
        <f t="shared" si="52"/>
        <v>3030</v>
      </c>
      <c r="AF189" s="52">
        <f t="shared" si="52"/>
        <v>2970</v>
      </c>
      <c r="AG189" s="52">
        <f t="shared" si="52"/>
        <v>2940</v>
      </c>
      <c r="AH189" s="52">
        <f t="shared" si="52"/>
        <v>2745</v>
      </c>
      <c r="AI189" s="52">
        <f t="shared" ref="AI189:AL189" si="53">+$G$40*(AI129+AI159)</f>
        <v>0</v>
      </c>
      <c r="AJ189" s="52">
        <f t="shared" si="53"/>
        <v>0</v>
      </c>
      <c r="AK189" s="52">
        <f t="shared" si="53"/>
        <v>0</v>
      </c>
      <c r="AL189" s="52">
        <f t="shared" si="53"/>
        <v>0</v>
      </c>
      <c r="AM189" s="10">
        <f t="shared" si="49"/>
        <v>3060</v>
      </c>
    </row>
    <row r="190" spans="1:39">
      <c r="A190" s="9" t="s">
        <v>26</v>
      </c>
      <c r="B190" s="52">
        <f t="shared" ref="B190:AL190" si="54">+$G$40*(B130+B160)</f>
        <v>0</v>
      </c>
      <c r="C190" s="52">
        <f t="shared" si="54"/>
        <v>0</v>
      </c>
      <c r="D190" s="52">
        <f t="shared" si="54"/>
        <v>0</v>
      </c>
      <c r="E190" s="52">
        <f t="shared" si="54"/>
        <v>1875</v>
      </c>
      <c r="F190" s="52">
        <f t="shared" si="54"/>
        <v>2715</v>
      </c>
      <c r="G190" s="52">
        <f t="shared" si="54"/>
        <v>2565</v>
      </c>
      <c r="H190" s="52">
        <f t="shared" si="54"/>
        <v>2655</v>
      </c>
      <c r="I190" s="52">
        <f t="shared" si="54"/>
        <v>2535</v>
      </c>
      <c r="J190" s="52">
        <f t="shared" si="54"/>
        <v>2610</v>
      </c>
      <c r="K190" s="52">
        <f t="shared" si="54"/>
        <v>2520</v>
      </c>
      <c r="L190" s="52">
        <f t="shared" si="54"/>
        <v>2400</v>
      </c>
      <c r="M190" s="52">
        <f t="shared" si="54"/>
        <v>2400</v>
      </c>
      <c r="N190" s="52">
        <f t="shared" si="54"/>
        <v>2610</v>
      </c>
      <c r="O190" s="52">
        <f t="shared" si="54"/>
        <v>2640</v>
      </c>
      <c r="P190" s="52">
        <f t="shared" si="54"/>
        <v>2280</v>
      </c>
      <c r="Q190" s="52">
        <f t="shared" si="54"/>
        <v>2385</v>
      </c>
      <c r="R190" s="52">
        <f t="shared" si="54"/>
        <v>2475</v>
      </c>
      <c r="S190" s="52">
        <f t="shared" si="54"/>
        <v>2520</v>
      </c>
      <c r="T190" s="52">
        <f t="shared" si="54"/>
        <v>2580</v>
      </c>
      <c r="U190" s="52">
        <f t="shared" si="54"/>
        <v>2655</v>
      </c>
      <c r="V190" s="52">
        <f t="shared" si="54"/>
        <v>2595</v>
      </c>
      <c r="W190" s="52">
        <f t="shared" si="54"/>
        <v>2520</v>
      </c>
      <c r="X190" s="52">
        <f t="shared" si="54"/>
        <v>2535</v>
      </c>
      <c r="Y190" s="52">
        <f t="shared" si="54"/>
        <v>2475</v>
      </c>
      <c r="Z190" s="52">
        <f t="shared" si="54"/>
        <v>2730</v>
      </c>
      <c r="AA190" s="52">
        <f t="shared" si="54"/>
        <v>2595</v>
      </c>
      <c r="AB190" s="52">
        <f t="shared" si="54"/>
        <v>2715</v>
      </c>
      <c r="AC190" s="52">
        <f t="shared" si="54"/>
        <v>2610</v>
      </c>
      <c r="AD190" s="52">
        <f t="shared" si="54"/>
        <v>2550</v>
      </c>
      <c r="AE190" s="52">
        <f t="shared" si="54"/>
        <v>2655</v>
      </c>
      <c r="AF190" s="52">
        <f t="shared" si="54"/>
        <v>2670</v>
      </c>
      <c r="AG190" s="52">
        <f t="shared" si="54"/>
        <v>2640</v>
      </c>
      <c r="AH190" s="52">
        <f t="shared" si="54"/>
        <v>2670</v>
      </c>
      <c r="AI190" s="52">
        <f t="shared" si="54"/>
        <v>0</v>
      </c>
      <c r="AJ190" s="52">
        <f t="shared" si="54"/>
        <v>0</v>
      </c>
      <c r="AK190" s="52">
        <f t="shared" si="54"/>
        <v>0</v>
      </c>
      <c r="AL190" s="52">
        <f t="shared" si="54"/>
        <v>0</v>
      </c>
      <c r="AM190" s="10">
        <f t="shared" si="49"/>
        <v>2730</v>
      </c>
    </row>
  </sheetData>
  <mergeCells count="9">
    <mergeCell ref="A164:A166"/>
    <mergeCell ref="A134:A136"/>
    <mergeCell ref="A104:A106"/>
    <mergeCell ref="A1:AM1"/>
    <mergeCell ref="A2:AM2"/>
    <mergeCell ref="A3:AM3"/>
    <mergeCell ref="A4:A6"/>
    <mergeCell ref="A43:A45"/>
    <mergeCell ref="A74:A76"/>
  </mergeCells>
  <conditionalFormatting sqref="Q31">
    <cfRule type="cellIs" dxfId="150" priority="13" stopIfTrue="1" operator="equal">
      <formula>MIN($Q$7:$Q$30)</formula>
    </cfRule>
    <cfRule type="cellIs" dxfId="149" priority="14" stopIfTrue="1" operator="equal">
      <formula>MAX($Q$7:$Q$30)</formula>
    </cfRule>
  </conditionalFormatting>
  <conditionalFormatting sqref="B7:AN30 AN46:AN69 AN77:AN100 AN107:AN130 AP7:AR30">
    <cfRule type="cellIs" dxfId="148" priority="12" operator="lessThan">
      <formula>1</formula>
    </cfRule>
  </conditionalFormatting>
  <conditionalFormatting sqref="AM107:AM130 AM46:AM69 AM77:AM100">
    <cfRule type="cellIs" dxfId="147" priority="6" operator="lessThan">
      <formula>1</formula>
    </cfRule>
  </conditionalFormatting>
  <conditionalFormatting sqref="AM137:AM160">
    <cfRule type="cellIs" dxfId="146" priority="5" operator="lessThan">
      <formula>1</formula>
    </cfRule>
  </conditionalFormatting>
  <conditionalFormatting sqref="AM107:AN130 AM46:AN69 AM77:AN100">
    <cfRule type="cellIs" dxfId="145" priority="4" operator="lessThan">
      <formula>1</formula>
    </cfRule>
  </conditionalFormatting>
  <conditionalFormatting sqref="AM137:AM160">
    <cfRule type="cellIs" dxfId="144" priority="3" operator="lessThan">
      <formula>1</formula>
    </cfRule>
  </conditionalFormatting>
  <conditionalFormatting sqref="AN137:AN160">
    <cfRule type="cellIs" dxfId="143" priority="2" operator="lessThan">
      <formula>1</formula>
    </cfRule>
  </conditionalFormatting>
  <conditionalFormatting sqref="AM167:AM190">
    <cfRule type="cellIs" dxfId="142" priority="1" operator="lessThan">
      <formula>1</formula>
    </cfRule>
  </conditionalFormatting>
  <printOptions horizontalCentered="1" verticalCentered="1"/>
  <pageMargins left="0.78740157499999996" right="0.78740157499999996" top="0" bottom="0" header="0" footer="0"/>
  <pageSetup paperSize="9" scale="90" orientation="landscape" horizontalDpi="300" verticalDpi="300"/>
  <headerFooter alignWithMargin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90"/>
  <sheetViews>
    <sheetView zoomScale="70" zoomScaleNormal="70" zoomScalePageLayoutView="70" workbookViewId="0">
      <selection activeCell="G38" sqref="G38"/>
    </sheetView>
  </sheetViews>
  <sheetFormatPr baseColWidth="10" defaultColWidth="8.83203125" defaultRowHeight="12" x14ac:dyDescent="0"/>
  <cols>
    <col min="1" max="1" width="4.5" style="59" customWidth="1"/>
    <col min="2" max="5" width="9" style="59" hidden="1" customWidth="1"/>
    <col min="6" max="6" width="9" style="81" hidden="1" customWidth="1"/>
    <col min="7" max="15" width="9" style="81" customWidth="1"/>
    <col min="16" max="16" width="9.5" style="81" customWidth="1"/>
    <col min="17" max="17" width="9.83203125" style="81" customWidth="1"/>
    <col min="18" max="38" width="9" style="56" customWidth="1"/>
    <col min="39" max="39" width="9.83203125" style="56" customWidth="1"/>
    <col min="40" max="40" width="8" style="56" hidden="1" customWidth="1"/>
    <col min="41" max="16384" width="8.83203125" style="56"/>
  </cols>
  <sheetData>
    <row r="1" spans="1:44" s="54" customFormat="1" ht="18">
      <c r="A1" s="295" t="s">
        <v>0</v>
      </c>
      <c r="B1" s="296"/>
      <c r="C1" s="296"/>
      <c r="D1" s="296"/>
      <c r="E1" s="296"/>
      <c r="F1" s="296"/>
      <c r="G1" s="296"/>
      <c r="H1" s="296"/>
      <c r="I1" s="296"/>
      <c r="J1" s="296"/>
      <c r="K1" s="296"/>
      <c r="L1" s="296"/>
      <c r="M1" s="296"/>
      <c r="N1" s="296"/>
      <c r="O1" s="296"/>
      <c r="P1" s="296"/>
      <c r="Q1" s="296"/>
      <c r="R1" s="296"/>
      <c r="S1" s="296"/>
      <c r="T1" s="296"/>
      <c r="U1" s="296"/>
      <c r="V1" s="296"/>
      <c r="W1" s="296"/>
      <c r="X1" s="296"/>
      <c r="Y1" s="296"/>
      <c r="Z1" s="296"/>
      <c r="AA1" s="296"/>
      <c r="AB1" s="296"/>
      <c r="AC1" s="296"/>
      <c r="AD1" s="296"/>
      <c r="AE1" s="296"/>
      <c r="AF1" s="296"/>
      <c r="AG1" s="296"/>
      <c r="AH1" s="296"/>
      <c r="AI1" s="296"/>
      <c r="AJ1" s="296"/>
      <c r="AK1" s="296"/>
      <c r="AL1" s="296"/>
      <c r="AM1" s="296"/>
    </row>
    <row r="2" spans="1:44" s="55" customFormat="1" ht="15">
      <c r="A2" s="297" t="s">
        <v>1</v>
      </c>
      <c r="B2" s="296"/>
      <c r="C2" s="296"/>
      <c r="D2" s="296"/>
      <c r="E2" s="296"/>
      <c r="F2" s="296"/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296"/>
      <c r="U2" s="296"/>
      <c r="V2" s="296"/>
      <c r="W2" s="296"/>
      <c r="X2" s="296"/>
      <c r="Y2" s="296"/>
      <c r="Z2" s="296"/>
      <c r="AA2" s="296"/>
      <c r="AB2" s="296"/>
      <c r="AC2" s="296"/>
      <c r="AD2" s="296"/>
      <c r="AE2" s="296"/>
      <c r="AF2" s="296"/>
      <c r="AG2" s="296"/>
      <c r="AH2" s="296"/>
      <c r="AI2" s="296"/>
      <c r="AJ2" s="296"/>
      <c r="AK2" s="296"/>
      <c r="AL2" s="296"/>
      <c r="AM2" s="296"/>
    </row>
    <row r="3" spans="1:44">
      <c r="A3" s="298">
        <v>40452</v>
      </c>
      <c r="B3" s="299"/>
      <c r="C3" s="299"/>
      <c r="D3" s="299"/>
      <c r="E3" s="299"/>
      <c r="F3" s="299"/>
      <c r="G3" s="299"/>
      <c r="H3" s="299"/>
      <c r="I3" s="299"/>
      <c r="J3" s="299"/>
      <c r="K3" s="299"/>
      <c r="L3" s="299"/>
      <c r="M3" s="299"/>
      <c r="N3" s="299"/>
      <c r="O3" s="299"/>
      <c r="P3" s="299"/>
      <c r="Q3" s="299"/>
      <c r="R3" s="299"/>
      <c r="S3" s="299"/>
      <c r="T3" s="299"/>
      <c r="U3" s="299"/>
      <c r="V3" s="299"/>
      <c r="W3" s="299"/>
      <c r="X3" s="299"/>
      <c r="Y3" s="299"/>
      <c r="Z3" s="299"/>
      <c r="AA3" s="299"/>
      <c r="AB3" s="299"/>
      <c r="AC3" s="299"/>
      <c r="AD3" s="299"/>
      <c r="AE3" s="299"/>
      <c r="AF3" s="299"/>
      <c r="AG3" s="299"/>
      <c r="AH3" s="299"/>
      <c r="AI3" s="299"/>
      <c r="AJ3" s="299"/>
      <c r="AK3" s="299"/>
      <c r="AL3" s="299"/>
      <c r="AM3" s="299"/>
    </row>
    <row r="4" spans="1:44" s="59" customFormat="1" ht="12" customHeight="1">
      <c r="A4" s="300" t="s">
        <v>2</v>
      </c>
      <c r="G4" s="57">
        <v>1</v>
      </c>
      <c r="H4" s="57">
        <v>2</v>
      </c>
      <c r="I4" s="57">
        <v>3</v>
      </c>
      <c r="J4" s="57">
        <v>4</v>
      </c>
      <c r="K4" s="57">
        <v>5</v>
      </c>
      <c r="L4" s="57">
        <v>6</v>
      </c>
      <c r="M4" s="57">
        <v>7</v>
      </c>
      <c r="N4" s="57">
        <v>8</v>
      </c>
      <c r="O4" s="57">
        <v>9</v>
      </c>
      <c r="P4" s="57">
        <v>10</v>
      </c>
      <c r="Q4" s="57">
        <v>11</v>
      </c>
      <c r="R4" s="57">
        <v>12</v>
      </c>
      <c r="S4" s="57">
        <v>13</v>
      </c>
      <c r="T4" s="57">
        <v>14</v>
      </c>
      <c r="U4" s="57">
        <v>15</v>
      </c>
      <c r="V4" s="57">
        <v>16</v>
      </c>
      <c r="W4" s="57">
        <v>17</v>
      </c>
      <c r="X4" s="57">
        <v>18</v>
      </c>
      <c r="Y4" s="57">
        <v>19</v>
      </c>
      <c r="Z4" s="57">
        <v>20</v>
      </c>
      <c r="AA4" s="57">
        <v>21</v>
      </c>
      <c r="AB4" s="57">
        <v>22</v>
      </c>
      <c r="AC4" s="57">
        <v>23</v>
      </c>
      <c r="AD4" s="57">
        <v>24</v>
      </c>
      <c r="AE4" s="57">
        <v>25</v>
      </c>
      <c r="AF4" s="57">
        <v>26</v>
      </c>
      <c r="AG4" s="57">
        <v>27</v>
      </c>
      <c r="AH4" s="57">
        <v>28</v>
      </c>
      <c r="AI4" s="57">
        <v>29</v>
      </c>
      <c r="AJ4" s="57">
        <v>30</v>
      </c>
      <c r="AK4" s="57">
        <v>31</v>
      </c>
      <c r="AL4" s="57"/>
      <c r="AM4" s="58" t="s">
        <v>3</v>
      </c>
      <c r="AN4" s="58" t="s">
        <v>4</v>
      </c>
      <c r="AP4" s="58" t="s">
        <v>3</v>
      </c>
      <c r="AQ4" s="58" t="s">
        <v>3</v>
      </c>
      <c r="AR4" s="58" t="s">
        <v>3</v>
      </c>
    </row>
    <row r="5" spans="1:44" s="59" customFormat="1" ht="11.25" customHeight="1">
      <c r="A5" s="301"/>
      <c r="B5" s="60">
        <v>40391</v>
      </c>
      <c r="C5" s="60">
        <f>+B5+1</f>
        <v>40392</v>
      </c>
      <c r="D5" s="60">
        <f t="shared" ref="D5:AK5" si="0">+C5+1</f>
        <v>40393</v>
      </c>
      <c r="E5" s="60">
        <f t="shared" si="0"/>
        <v>40394</v>
      </c>
      <c r="F5" s="60">
        <f t="shared" si="0"/>
        <v>40395</v>
      </c>
      <c r="G5" s="60">
        <v>40452</v>
      </c>
      <c r="H5" s="60">
        <f t="shared" si="0"/>
        <v>40453</v>
      </c>
      <c r="I5" s="60">
        <f t="shared" si="0"/>
        <v>40454</v>
      </c>
      <c r="J5" s="60">
        <f t="shared" si="0"/>
        <v>40455</v>
      </c>
      <c r="K5" s="60">
        <f t="shared" si="0"/>
        <v>40456</v>
      </c>
      <c r="L5" s="60">
        <f t="shared" si="0"/>
        <v>40457</v>
      </c>
      <c r="M5" s="60">
        <f t="shared" si="0"/>
        <v>40458</v>
      </c>
      <c r="N5" s="60">
        <f t="shared" si="0"/>
        <v>40459</v>
      </c>
      <c r="O5" s="60">
        <f t="shared" si="0"/>
        <v>40460</v>
      </c>
      <c r="P5" s="60">
        <f t="shared" si="0"/>
        <v>40461</v>
      </c>
      <c r="Q5" s="60">
        <f t="shared" si="0"/>
        <v>40462</v>
      </c>
      <c r="R5" s="60">
        <f t="shared" si="0"/>
        <v>40463</v>
      </c>
      <c r="S5" s="60">
        <f t="shared" si="0"/>
        <v>40464</v>
      </c>
      <c r="T5" s="60">
        <f t="shared" si="0"/>
        <v>40465</v>
      </c>
      <c r="U5" s="60">
        <f t="shared" si="0"/>
        <v>40466</v>
      </c>
      <c r="V5" s="60">
        <f t="shared" si="0"/>
        <v>40467</v>
      </c>
      <c r="W5" s="60">
        <f t="shared" si="0"/>
        <v>40468</v>
      </c>
      <c r="X5" s="60">
        <f t="shared" si="0"/>
        <v>40469</v>
      </c>
      <c r="Y5" s="60">
        <f t="shared" si="0"/>
        <v>40470</v>
      </c>
      <c r="Z5" s="60">
        <f t="shared" si="0"/>
        <v>40471</v>
      </c>
      <c r="AA5" s="60">
        <f t="shared" si="0"/>
        <v>40472</v>
      </c>
      <c r="AB5" s="60">
        <f t="shared" si="0"/>
        <v>40473</v>
      </c>
      <c r="AC5" s="60">
        <f t="shared" si="0"/>
        <v>40474</v>
      </c>
      <c r="AD5" s="60">
        <f t="shared" si="0"/>
        <v>40475</v>
      </c>
      <c r="AE5" s="60">
        <f t="shared" si="0"/>
        <v>40476</v>
      </c>
      <c r="AF5" s="60">
        <f t="shared" si="0"/>
        <v>40477</v>
      </c>
      <c r="AG5" s="60">
        <f t="shared" si="0"/>
        <v>40478</v>
      </c>
      <c r="AH5" s="60">
        <f t="shared" si="0"/>
        <v>40479</v>
      </c>
      <c r="AI5" s="60">
        <f t="shared" si="0"/>
        <v>40480</v>
      </c>
      <c r="AJ5" s="60">
        <f t="shared" si="0"/>
        <v>40481</v>
      </c>
      <c r="AK5" s="60">
        <f t="shared" si="0"/>
        <v>40482</v>
      </c>
      <c r="AL5" s="60"/>
      <c r="AM5" s="58"/>
      <c r="AN5" s="61"/>
      <c r="AP5" s="58" t="s">
        <v>5</v>
      </c>
      <c r="AQ5" s="58" t="s">
        <v>6</v>
      </c>
      <c r="AR5" s="58" t="s">
        <v>7</v>
      </c>
    </row>
    <row r="6" spans="1:44" s="59" customFormat="1" ht="12" customHeight="1">
      <c r="A6" s="302"/>
      <c r="B6" s="57"/>
      <c r="C6" s="57"/>
      <c r="D6" s="57"/>
      <c r="E6" s="57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8" t="s">
        <v>8</v>
      </c>
      <c r="AN6" s="58" t="s">
        <v>8</v>
      </c>
      <c r="AP6" s="58" t="s">
        <v>8</v>
      </c>
      <c r="AQ6" s="58" t="s">
        <v>8</v>
      </c>
      <c r="AR6" s="58" t="s">
        <v>8</v>
      </c>
    </row>
    <row r="7" spans="1:44" ht="12" customHeight="1">
      <c r="A7" s="62" t="s">
        <v>9</v>
      </c>
      <c r="B7" s="85"/>
      <c r="C7" s="85"/>
      <c r="D7" s="85"/>
      <c r="E7" s="85"/>
      <c r="F7" s="85"/>
      <c r="G7" s="63">
        <v>15900</v>
      </c>
      <c r="H7" s="63">
        <v>16800</v>
      </c>
      <c r="I7" s="63">
        <v>16600</v>
      </c>
      <c r="J7" s="63">
        <v>16000</v>
      </c>
      <c r="K7" s="63">
        <v>16600</v>
      </c>
      <c r="L7" s="63">
        <v>16500</v>
      </c>
      <c r="M7" s="63">
        <v>16200</v>
      </c>
      <c r="N7" s="63">
        <v>16500</v>
      </c>
      <c r="O7" s="63">
        <v>16400</v>
      </c>
      <c r="P7" s="63">
        <v>16000</v>
      </c>
      <c r="Q7" s="63">
        <v>15500</v>
      </c>
      <c r="R7" s="63">
        <v>15800</v>
      </c>
      <c r="S7" s="63">
        <v>15800</v>
      </c>
      <c r="T7" s="63">
        <v>16400</v>
      </c>
      <c r="U7" s="63">
        <v>15900</v>
      </c>
      <c r="V7" s="63">
        <v>16500</v>
      </c>
      <c r="W7" s="63">
        <v>16400</v>
      </c>
      <c r="X7" s="63">
        <v>11600</v>
      </c>
      <c r="Y7" s="63">
        <v>16300</v>
      </c>
      <c r="Z7" s="63">
        <v>16500</v>
      </c>
      <c r="AA7" s="63">
        <v>16200</v>
      </c>
      <c r="AB7" s="63">
        <v>16600</v>
      </c>
      <c r="AC7" s="63">
        <v>12700</v>
      </c>
      <c r="AD7" s="63">
        <v>14400</v>
      </c>
      <c r="AE7" s="63">
        <v>14700</v>
      </c>
      <c r="AF7" s="63">
        <v>14900</v>
      </c>
      <c r="AG7" s="63">
        <v>14500</v>
      </c>
      <c r="AH7" s="63">
        <v>14400</v>
      </c>
      <c r="AI7" s="63">
        <v>15200</v>
      </c>
      <c r="AJ7" s="63">
        <v>15800</v>
      </c>
      <c r="AK7" s="63">
        <v>16100</v>
      </c>
      <c r="AL7" s="63"/>
      <c r="AM7" s="63">
        <f>MAX(B7:AL7)</f>
        <v>16800</v>
      </c>
      <c r="AN7" s="63">
        <f t="shared" ref="AN7:AN30" si="1">MIN(B7:AF7)</f>
        <v>11600</v>
      </c>
      <c r="AP7" s="63">
        <f>MAX(C7:G7,J7:N7,Q7:U7,X7:AB7,AE7:AI7,AL7)</f>
        <v>16600</v>
      </c>
      <c r="AQ7" s="63">
        <f>MAX(H7,O7,V7,AC7,AJ7)</f>
        <v>16800</v>
      </c>
      <c r="AR7" s="63">
        <f>MAX(I7,P7,W7,AD7,AK7)</f>
        <v>16600</v>
      </c>
    </row>
    <row r="8" spans="1:44" ht="12" customHeight="1">
      <c r="A8" s="62" t="s">
        <v>10</v>
      </c>
      <c r="B8" s="85"/>
      <c r="C8" s="85"/>
      <c r="D8" s="85"/>
      <c r="E8" s="85"/>
      <c r="F8" s="85"/>
      <c r="G8" s="63">
        <v>15100</v>
      </c>
      <c r="H8" s="63">
        <v>16000</v>
      </c>
      <c r="I8" s="63">
        <v>15800</v>
      </c>
      <c r="J8" s="63">
        <v>15400</v>
      </c>
      <c r="K8" s="63">
        <v>15500</v>
      </c>
      <c r="L8" s="63">
        <v>16100</v>
      </c>
      <c r="M8" s="63">
        <v>15700</v>
      </c>
      <c r="N8" s="63">
        <v>15900</v>
      </c>
      <c r="O8" s="63">
        <v>15800</v>
      </c>
      <c r="P8" s="63">
        <v>15500</v>
      </c>
      <c r="Q8" s="63">
        <v>15000</v>
      </c>
      <c r="R8" s="63">
        <v>15400</v>
      </c>
      <c r="S8" s="63">
        <v>15100</v>
      </c>
      <c r="T8" s="63">
        <v>15600</v>
      </c>
      <c r="U8" s="63">
        <v>15500</v>
      </c>
      <c r="V8" s="63">
        <v>15700</v>
      </c>
      <c r="W8" s="63">
        <v>15900</v>
      </c>
      <c r="X8" s="63">
        <v>10600</v>
      </c>
      <c r="Y8" s="63">
        <v>15800</v>
      </c>
      <c r="Z8" s="63">
        <v>15700</v>
      </c>
      <c r="AA8" s="63">
        <v>15200</v>
      </c>
      <c r="AB8" s="63">
        <v>15100</v>
      </c>
      <c r="AC8" s="63">
        <v>12700</v>
      </c>
      <c r="AD8" s="63">
        <v>13900</v>
      </c>
      <c r="AE8" s="63">
        <v>13900</v>
      </c>
      <c r="AF8" s="63">
        <v>14300</v>
      </c>
      <c r="AG8" s="63">
        <v>13900</v>
      </c>
      <c r="AH8" s="63">
        <v>14100</v>
      </c>
      <c r="AI8" s="63">
        <v>14700</v>
      </c>
      <c r="AJ8" s="63">
        <v>15200</v>
      </c>
      <c r="AK8" s="63">
        <v>15600</v>
      </c>
      <c r="AL8" s="63"/>
      <c r="AM8" s="63">
        <f t="shared" ref="AM8:AM30" si="2">MAX(B8:AL8)</f>
        <v>16100</v>
      </c>
      <c r="AN8" s="63">
        <f>MIN(B8:AF8)</f>
        <v>10600</v>
      </c>
      <c r="AP8" s="63">
        <f t="shared" ref="AP8:AP30" si="3">MAX(C8:G8,J8:N8,Q8:U8,X8:AB8,AE8:AI8,AL8)</f>
        <v>16100</v>
      </c>
      <c r="AQ8" s="63">
        <f t="shared" ref="AQ8:AR30" si="4">MAX(H8,O8,V8,AC8,AJ8)</f>
        <v>16000</v>
      </c>
      <c r="AR8" s="63">
        <f t="shared" si="4"/>
        <v>15900</v>
      </c>
    </row>
    <row r="9" spans="1:44" ht="12" customHeight="1">
      <c r="A9" s="62" t="s">
        <v>11</v>
      </c>
      <c r="B9" s="85"/>
      <c r="C9" s="85"/>
      <c r="D9" s="85"/>
      <c r="E9" s="85"/>
      <c r="F9" s="85"/>
      <c r="G9" s="63">
        <v>14900</v>
      </c>
      <c r="H9" s="63">
        <v>15500</v>
      </c>
      <c r="I9" s="63">
        <v>15300</v>
      </c>
      <c r="J9" s="63">
        <v>15200</v>
      </c>
      <c r="K9" s="63">
        <v>15500</v>
      </c>
      <c r="L9" s="63">
        <v>15700</v>
      </c>
      <c r="M9" s="63">
        <v>15200</v>
      </c>
      <c r="N9" s="63">
        <v>15500</v>
      </c>
      <c r="O9" s="63">
        <v>15100</v>
      </c>
      <c r="P9" s="63">
        <v>15000</v>
      </c>
      <c r="Q9" s="63">
        <v>14700</v>
      </c>
      <c r="R9" s="63">
        <v>15000</v>
      </c>
      <c r="S9" s="63">
        <v>14900</v>
      </c>
      <c r="T9" s="63">
        <v>15300</v>
      </c>
      <c r="U9" s="63">
        <v>15300</v>
      </c>
      <c r="V9" s="63">
        <v>15400</v>
      </c>
      <c r="W9" s="63">
        <v>15500</v>
      </c>
      <c r="X9" s="63">
        <v>7800</v>
      </c>
      <c r="Y9" s="63">
        <v>15400</v>
      </c>
      <c r="Z9" s="63">
        <v>15200</v>
      </c>
      <c r="AA9" s="63">
        <v>15000</v>
      </c>
      <c r="AB9" s="63">
        <v>14200</v>
      </c>
      <c r="AC9" s="63">
        <v>12700</v>
      </c>
      <c r="AD9" s="63">
        <v>13500</v>
      </c>
      <c r="AE9" s="63">
        <v>13500</v>
      </c>
      <c r="AF9" s="63">
        <v>14100</v>
      </c>
      <c r="AG9" s="63">
        <v>13900</v>
      </c>
      <c r="AH9" s="63">
        <v>13900</v>
      </c>
      <c r="AI9" s="63">
        <v>14400</v>
      </c>
      <c r="AJ9" s="63">
        <v>14600</v>
      </c>
      <c r="AK9" s="63">
        <v>15300</v>
      </c>
      <c r="AL9" s="63"/>
      <c r="AM9" s="63">
        <f t="shared" si="2"/>
        <v>15700</v>
      </c>
      <c r="AN9" s="63">
        <f t="shared" si="1"/>
        <v>7800</v>
      </c>
      <c r="AP9" s="63">
        <f t="shared" si="3"/>
        <v>15700</v>
      </c>
      <c r="AQ9" s="63">
        <f t="shared" si="4"/>
        <v>15500</v>
      </c>
      <c r="AR9" s="63">
        <f t="shared" si="4"/>
        <v>15500</v>
      </c>
    </row>
    <row r="10" spans="1:44" ht="12" customHeight="1">
      <c r="A10" s="62" t="s">
        <v>12</v>
      </c>
      <c r="B10" s="85"/>
      <c r="C10" s="85"/>
      <c r="D10" s="85"/>
      <c r="E10" s="85"/>
      <c r="F10" s="85"/>
      <c r="G10" s="63">
        <v>14700</v>
      </c>
      <c r="H10" s="63">
        <v>15100</v>
      </c>
      <c r="I10" s="63">
        <v>15000</v>
      </c>
      <c r="J10" s="63">
        <v>14900</v>
      </c>
      <c r="K10" s="63">
        <v>15400</v>
      </c>
      <c r="L10" s="63">
        <v>15500</v>
      </c>
      <c r="M10" s="63">
        <v>15000</v>
      </c>
      <c r="N10" s="63">
        <v>15300</v>
      </c>
      <c r="O10" s="63">
        <v>15000</v>
      </c>
      <c r="P10" s="63">
        <v>14900</v>
      </c>
      <c r="Q10" s="63">
        <v>14500</v>
      </c>
      <c r="R10" s="63">
        <v>15000</v>
      </c>
      <c r="S10" s="63">
        <v>14800</v>
      </c>
      <c r="T10" s="63">
        <v>15000</v>
      </c>
      <c r="U10" s="63">
        <v>15000</v>
      </c>
      <c r="V10" s="63">
        <v>15200</v>
      </c>
      <c r="W10" s="63">
        <v>15100</v>
      </c>
      <c r="X10" s="63">
        <v>10400</v>
      </c>
      <c r="Y10" s="63">
        <v>15300</v>
      </c>
      <c r="Z10" s="63">
        <v>15200</v>
      </c>
      <c r="AA10" s="63">
        <v>14800</v>
      </c>
      <c r="AB10" s="63">
        <v>14000</v>
      </c>
      <c r="AC10" s="63">
        <v>12500</v>
      </c>
      <c r="AD10" s="63">
        <v>13400</v>
      </c>
      <c r="AE10" s="63">
        <v>13500</v>
      </c>
      <c r="AF10" s="63">
        <v>14100</v>
      </c>
      <c r="AG10" s="63">
        <v>13600</v>
      </c>
      <c r="AH10" s="63">
        <v>14000</v>
      </c>
      <c r="AI10" s="63">
        <v>14200</v>
      </c>
      <c r="AJ10" s="63">
        <v>14400</v>
      </c>
      <c r="AK10" s="63">
        <v>14900</v>
      </c>
      <c r="AL10" s="63"/>
      <c r="AM10" s="63">
        <f t="shared" si="2"/>
        <v>15500</v>
      </c>
      <c r="AN10" s="63">
        <f t="shared" si="1"/>
        <v>10400</v>
      </c>
      <c r="AP10" s="63">
        <f t="shared" si="3"/>
        <v>15500</v>
      </c>
      <c r="AQ10" s="63">
        <f t="shared" si="4"/>
        <v>15200</v>
      </c>
      <c r="AR10" s="63">
        <f t="shared" si="4"/>
        <v>15100</v>
      </c>
    </row>
    <row r="11" spans="1:44" ht="12" customHeight="1">
      <c r="A11" s="62" t="s">
        <v>13</v>
      </c>
      <c r="B11" s="85"/>
      <c r="C11" s="85"/>
      <c r="D11" s="85"/>
      <c r="E11" s="85"/>
      <c r="F11" s="85"/>
      <c r="G11" s="63">
        <v>14600</v>
      </c>
      <c r="H11" s="63">
        <v>15000</v>
      </c>
      <c r="I11" s="63">
        <v>14900</v>
      </c>
      <c r="J11" s="63">
        <v>14800</v>
      </c>
      <c r="K11" s="63">
        <v>15500</v>
      </c>
      <c r="L11" s="63">
        <v>15600</v>
      </c>
      <c r="M11" s="63">
        <v>15000</v>
      </c>
      <c r="N11" s="63">
        <v>15600</v>
      </c>
      <c r="O11" s="63">
        <v>14800</v>
      </c>
      <c r="P11" s="63">
        <v>14700</v>
      </c>
      <c r="Q11" s="63">
        <v>14800</v>
      </c>
      <c r="R11" s="63">
        <v>14800</v>
      </c>
      <c r="S11" s="63">
        <v>14500</v>
      </c>
      <c r="T11" s="63">
        <v>15000</v>
      </c>
      <c r="U11" s="63">
        <v>15000</v>
      </c>
      <c r="V11" s="63">
        <v>15100</v>
      </c>
      <c r="W11" s="63">
        <v>15200</v>
      </c>
      <c r="X11" s="63">
        <v>10700</v>
      </c>
      <c r="Y11" s="63">
        <v>15200</v>
      </c>
      <c r="Z11" s="63">
        <v>15100</v>
      </c>
      <c r="AA11" s="63">
        <v>14700</v>
      </c>
      <c r="AB11" s="63">
        <v>13900</v>
      </c>
      <c r="AC11" s="63">
        <v>12400</v>
      </c>
      <c r="AD11" s="63">
        <v>13200</v>
      </c>
      <c r="AE11" s="63">
        <v>13500</v>
      </c>
      <c r="AF11" s="63">
        <v>13900</v>
      </c>
      <c r="AG11" s="63">
        <v>13500</v>
      </c>
      <c r="AH11" s="63">
        <v>13800</v>
      </c>
      <c r="AI11" s="63">
        <v>14500</v>
      </c>
      <c r="AJ11" s="63">
        <v>14400</v>
      </c>
      <c r="AK11" s="63">
        <v>14900</v>
      </c>
      <c r="AL11" s="63"/>
      <c r="AM11" s="63">
        <f t="shared" si="2"/>
        <v>15600</v>
      </c>
      <c r="AN11" s="63">
        <f t="shared" si="1"/>
        <v>10700</v>
      </c>
      <c r="AP11" s="63">
        <f t="shared" si="3"/>
        <v>15600</v>
      </c>
      <c r="AQ11" s="63">
        <f t="shared" si="4"/>
        <v>15100</v>
      </c>
      <c r="AR11" s="63">
        <f t="shared" si="4"/>
        <v>15200</v>
      </c>
    </row>
    <row r="12" spans="1:44" ht="12" customHeight="1">
      <c r="A12" s="62" t="s">
        <v>14</v>
      </c>
      <c r="B12" s="85"/>
      <c r="C12" s="85"/>
      <c r="D12" s="85"/>
      <c r="E12" s="85"/>
      <c r="F12" s="85"/>
      <c r="G12" s="63">
        <v>14900</v>
      </c>
      <c r="H12" s="63">
        <v>15100</v>
      </c>
      <c r="I12" s="63">
        <v>14900</v>
      </c>
      <c r="J12" s="63">
        <v>15600</v>
      </c>
      <c r="K12" s="63">
        <v>16100</v>
      </c>
      <c r="L12" s="63">
        <v>15600</v>
      </c>
      <c r="M12" s="63">
        <v>15000</v>
      </c>
      <c r="N12" s="63">
        <v>15600</v>
      </c>
      <c r="O12" s="63">
        <v>15100</v>
      </c>
      <c r="P12" s="63">
        <v>14700</v>
      </c>
      <c r="Q12" s="63">
        <v>15200</v>
      </c>
      <c r="R12" s="63">
        <v>15300</v>
      </c>
      <c r="S12" s="63">
        <v>15000</v>
      </c>
      <c r="T12" s="63">
        <v>15300</v>
      </c>
      <c r="U12" s="63">
        <v>15300</v>
      </c>
      <c r="V12" s="63">
        <v>15400</v>
      </c>
      <c r="W12" s="63">
        <v>15200</v>
      </c>
      <c r="X12" s="63">
        <v>11200</v>
      </c>
      <c r="Y12" s="63">
        <v>15800</v>
      </c>
      <c r="Z12" s="63">
        <v>16000</v>
      </c>
      <c r="AA12" s="63">
        <v>14900</v>
      </c>
      <c r="AB12" s="63">
        <v>14600</v>
      </c>
      <c r="AC12" s="63">
        <v>12700</v>
      </c>
      <c r="AD12" s="63">
        <v>13200</v>
      </c>
      <c r="AE12" s="63">
        <v>14100</v>
      </c>
      <c r="AF12" s="63">
        <v>14500</v>
      </c>
      <c r="AG12" s="63">
        <v>14000</v>
      </c>
      <c r="AH12" s="63">
        <v>14500</v>
      </c>
      <c r="AI12" s="63">
        <v>15200</v>
      </c>
      <c r="AJ12" s="63">
        <v>14800</v>
      </c>
      <c r="AK12" s="63">
        <v>14900</v>
      </c>
      <c r="AL12" s="63"/>
      <c r="AM12" s="63">
        <f t="shared" si="2"/>
        <v>16100</v>
      </c>
      <c r="AN12" s="63">
        <f t="shared" si="1"/>
        <v>11200</v>
      </c>
      <c r="AP12" s="63">
        <f t="shared" si="3"/>
        <v>16100</v>
      </c>
      <c r="AQ12" s="63">
        <f t="shared" si="4"/>
        <v>15400</v>
      </c>
      <c r="AR12" s="63">
        <f t="shared" si="4"/>
        <v>15200</v>
      </c>
    </row>
    <row r="13" spans="1:44" ht="12" customHeight="1">
      <c r="A13" s="62" t="s">
        <v>15</v>
      </c>
      <c r="B13" s="85"/>
      <c r="C13" s="85"/>
      <c r="D13" s="85"/>
      <c r="E13" s="85"/>
      <c r="F13" s="85"/>
      <c r="G13" s="63">
        <v>15000</v>
      </c>
      <c r="H13" s="63">
        <v>15500</v>
      </c>
      <c r="I13" s="63">
        <v>14500</v>
      </c>
      <c r="J13" s="63">
        <v>17000</v>
      </c>
      <c r="K13" s="63">
        <v>17400</v>
      </c>
      <c r="L13" s="63">
        <v>15900</v>
      </c>
      <c r="M13" s="63">
        <v>15500</v>
      </c>
      <c r="N13" s="63">
        <v>17100</v>
      </c>
      <c r="O13" s="63">
        <v>15400</v>
      </c>
      <c r="P13" s="63">
        <v>10400</v>
      </c>
      <c r="Q13" s="63">
        <v>16400</v>
      </c>
      <c r="R13" s="63">
        <v>16500</v>
      </c>
      <c r="S13" s="63">
        <v>16400</v>
      </c>
      <c r="T13" s="63">
        <v>16600</v>
      </c>
      <c r="U13" s="63">
        <v>16700</v>
      </c>
      <c r="V13" s="63">
        <v>15500</v>
      </c>
      <c r="W13" s="63">
        <v>14800</v>
      </c>
      <c r="X13" s="63">
        <v>12400</v>
      </c>
      <c r="Y13" s="63">
        <v>17500</v>
      </c>
      <c r="Z13" s="63">
        <v>17200</v>
      </c>
      <c r="AA13" s="63">
        <v>15000</v>
      </c>
      <c r="AB13" s="63">
        <v>16000</v>
      </c>
      <c r="AC13" s="63">
        <v>13400</v>
      </c>
      <c r="AD13" s="63">
        <v>13100</v>
      </c>
      <c r="AE13" s="63">
        <v>15600</v>
      </c>
      <c r="AF13" s="63">
        <v>16300</v>
      </c>
      <c r="AG13" s="63">
        <v>16200</v>
      </c>
      <c r="AH13" s="63">
        <v>15900</v>
      </c>
      <c r="AI13" s="63">
        <v>16800</v>
      </c>
      <c r="AJ13" s="63">
        <v>15400</v>
      </c>
      <c r="AK13" s="63">
        <v>14500</v>
      </c>
      <c r="AL13" s="63"/>
      <c r="AM13" s="63">
        <f t="shared" si="2"/>
        <v>17500</v>
      </c>
      <c r="AN13" s="63">
        <f t="shared" si="1"/>
        <v>10400</v>
      </c>
      <c r="AP13" s="63">
        <f t="shared" si="3"/>
        <v>17500</v>
      </c>
      <c r="AQ13" s="63">
        <f t="shared" si="4"/>
        <v>15500</v>
      </c>
      <c r="AR13" s="63">
        <f t="shared" si="4"/>
        <v>14800</v>
      </c>
    </row>
    <row r="14" spans="1:44" ht="12" customHeight="1">
      <c r="A14" s="66" t="s">
        <v>16</v>
      </c>
      <c r="B14" s="85"/>
      <c r="C14" s="85"/>
      <c r="D14" s="85"/>
      <c r="E14" s="85"/>
      <c r="F14" s="85"/>
      <c r="G14" s="63">
        <v>16700</v>
      </c>
      <c r="H14" s="63">
        <v>16400</v>
      </c>
      <c r="I14" s="63">
        <v>15200</v>
      </c>
      <c r="J14" s="63">
        <v>19500</v>
      </c>
      <c r="K14" s="63">
        <v>20100</v>
      </c>
      <c r="L14" s="63">
        <v>18600</v>
      </c>
      <c r="M14" s="63">
        <v>19500</v>
      </c>
      <c r="N14" s="63">
        <v>19000</v>
      </c>
      <c r="O14" s="63">
        <v>16500</v>
      </c>
      <c r="P14" s="63">
        <v>10400</v>
      </c>
      <c r="Q14" s="63">
        <v>19500</v>
      </c>
      <c r="R14" s="63">
        <v>20700</v>
      </c>
      <c r="S14" s="63">
        <v>18700</v>
      </c>
      <c r="T14" s="63">
        <v>19200</v>
      </c>
      <c r="U14" s="63">
        <v>20100</v>
      </c>
      <c r="V14" s="63">
        <v>16300</v>
      </c>
      <c r="W14" s="63">
        <v>15600</v>
      </c>
      <c r="X14" s="63">
        <v>13300</v>
      </c>
      <c r="Y14" s="63">
        <v>20600</v>
      </c>
      <c r="Z14" s="63">
        <v>19800</v>
      </c>
      <c r="AA14" s="63">
        <v>21100</v>
      </c>
      <c r="AB14" s="63">
        <v>12000</v>
      </c>
      <c r="AC14" s="63">
        <v>14800</v>
      </c>
      <c r="AD14" s="63">
        <v>14000</v>
      </c>
      <c r="AE14" s="63">
        <v>17700</v>
      </c>
      <c r="AF14" s="63">
        <v>18100</v>
      </c>
      <c r="AG14" s="63">
        <v>18700</v>
      </c>
      <c r="AH14" s="63">
        <v>17200</v>
      </c>
      <c r="AI14" s="63">
        <v>19200</v>
      </c>
      <c r="AJ14" s="63">
        <v>16200</v>
      </c>
      <c r="AK14" s="63">
        <v>15100</v>
      </c>
      <c r="AL14" s="63"/>
      <c r="AM14" s="63">
        <f t="shared" si="2"/>
        <v>21100</v>
      </c>
      <c r="AN14" s="63">
        <f t="shared" si="1"/>
        <v>10400</v>
      </c>
      <c r="AP14" s="63">
        <f t="shared" si="3"/>
        <v>21100</v>
      </c>
      <c r="AQ14" s="63">
        <f t="shared" si="4"/>
        <v>16500</v>
      </c>
      <c r="AR14" s="63">
        <f t="shared" si="4"/>
        <v>15600</v>
      </c>
    </row>
    <row r="15" spans="1:44" ht="12" customHeight="1">
      <c r="A15" s="66" t="s">
        <v>17</v>
      </c>
      <c r="B15" s="85"/>
      <c r="C15" s="85"/>
      <c r="D15" s="85"/>
      <c r="E15" s="85"/>
      <c r="F15" s="85"/>
      <c r="G15" s="63">
        <v>19600</v>
      </c>
      <c r="H15" s="63">
        <v>17500</v>
      </c>
      <c r="I15" s="63">
        <v>16400</v>
      </c>
      <c r="J15" s="63">
        <v>25000</v>
      </c>
      <c r="K15" s="63">
        <v>24000</v>
      </c>
      <c r="L15" s="63">
        <v>23600</v>
      </c>
      <c r="M15" s="63">
        <v>21000</v>
      </c>
      <c r="N15" s="63">
        <v>22600</v>
      </c>
      <c r="O15" s="63">
        <v>19400</v>
      </c>
      <c r="P15" s="63">
        <v>11500</v>
      </c>
      <c r="Q15" s="63">
        <v>23000</v>
      </c>
      <c r="R15" s="63">
        <v>23700</v>
      </c>
      <c r="S15" s="63">
        <v>23400</v>
      </c>
      <c r="T15" s="63">
        <v>21700</v>
      </c>
      <c r="U15" s="63">
        <v>22400</v>
      </c>
      <c r="V15" s="63">
        <v>18100</v>
      </c>
      <c r="W15" s="63">
        <v>16500</v>
      </c>
      <c r="X15" s="63">
        <v>16600</v>
      </c>
      <c r="Y15" s="63">
        <v>23600</v>
      </c>
      <c r="Z15" s="63">
        <v>22900</v>
      </c>
      <c r="AA15" s="63">
        <v>23900</v>
      </c>
      <c r="AB15" s="63">
        <v>19700</v>
      </c>
      <c r="AC15" s="63">
        <v>15300</v>
      </c>
      <c r="AD15" s="63">
        <v>15300</v>
      </c>
      <c r="AE15" s="63">
        <v>21100</v>
      </c>
      <c r="AF15" s="63">
        <v>22000</v>
      </c>
      <c r="AG15" s="63">
        <v>21500</v>
      </c>
      <c r="AH15" s="63">
        <v>21400</v>
      </c>
      <c r="AI15" s="63">
        <v>22500</v>
      </c>
      <c r="AJ15" s="63">
        <v>18200</v>
      </c>
      <c r="AK15" s="63">
        <v>16700</v>
      </c>
      <c r="AL15" s="63"/>
      <c r="AM15" s="63">
        <f t="shared" si="2"/>
        <v>25000</v>
      </c>
      <c r="AN15" s="63">
        <f t="shared" si="1"/>
        <v>11500</v>
      </c>
      <c r="AP15" s="63">
        <f t="shared" si="3"/>
        <v>25000</v>
      </c>
      <c r="AQ15" s="63">
        <f t="shared" si="4"/>
        <v>19400</v>
      </c>
      <c r="AR15" s="63">
        <f t="shared" si="4"/>
        <v>16700</v>
      </c>
    </row>
    <row r="16" spans="1:44" ht="12" customHeight="1">
      <c r="A16" s="67">
        <v>0.41666666666666669</v>
      </c>
      <c r="B16" s="85"/>
      <c r="C16" s="85"/>
      <c r="D16" s="85"/>
      <c r="E16" s="85"/>
      <c r="F16" s="85"/>
      <c r="G16" s="63">
        <v>22600</v>
      </c>
      <c r="H16" s="63">
        <v>19300</v>
      </c>
      <c r="I16" s="63">
        <v>17200</v>
      </c>
      <c r="J16" s="63">
        <v>24700</v>
      </c>
      <c r="K16" s="63">
        <v>24400</v>
      </c>
      <c r="L16" s="63">
        <v>23900</v>
      </c>
      <c r="M16" s="63">
        <v>19300</v>
      </c>
      <c r="N16" s="63">
        <v>24100</v>
      </c>
      <c r="O16" s="63">
        <v>17700</v>
      </c>
      <c r="P16" s="63">
        <v>11500</v>
      </c>
      <c r="Q16" s="63">
        <v>25000</v>
      </c>
      <c r="R16" s="63">
        <v>23900</v>
      </c>
      <c r="S16" s="63">
        <v>23200</v>
      </c>
      <c r="T16" s="63">
        <v>23500</v>
      </c>
      <c r="U16" s="63">
        <v>22300</v>
      </c>
      <c r="V16" s="63">
        <v>18800</v>
      </c>
      <c r="W16" s="63">
        <v>17000</v>
      </c>
      <c r="X16" s="63">
        <v>14900</v>
      </c>
      <c r="Y16" s="63">
        <v>24100</v>
      </c>
      <c r="Z16" s="63">
        <v>23600</v>
      </c>
      <c r="AA16" s="63">
        <v>24000</v>
      </c>
      <c r="AB16" s="63">
        <v>21700</v>
      </c>
      <c r="AC16" s="63">
        <v>16600</v>
      </c>
      <c r="AD16" s="63">
        <v>15900</v>
      </c>
      <c r="AE16" s="63">
        <v>22600</v>
      </c>
      <c r="AF16" s="63">
        <v>22700</v>
      </c>
      <c r="AG16" s="63">
        <v>23500</v>
      </c>
      <c r="AH16" s="63">
        <v>21700</v>
      </c>
      <c r="AI16" s="63">
        <v>22300</v>
      </c>
      <c r="AJ16" s="63">
        <v>18300</v>
      </c>
      <c r="AK16" s="63">
        <v>16700</v>
      </c>
      <c r="AL16" s="63"/>
      <c r="AM16" s="63">
        <f t="shared" si="2"/>
        <v>25000</v>
      </c>
      <c r="AN16" s="63">
        <f t="shared" si="1"/>
        <v>11500</v>
      </c>
      <c r="AP16" s="63">
        <f t="shared" si="3"/>
        <v>25000</v>
      </c>
      <c r="AQ16" s="63">
        <f t="shared" si="4"/>
        <v>19300</v>
      </c>
      <c r="AR16" s="63">
        <f t="shared" si="4"/>
        <v>17200</v>
      </c>
    </row>
    <row r="17" spans="1:44" ht="12" customHeight="1">
      <c r="A17" s="67" t="s">
        <v>18</v>
      </c>
      <c r="B17" s="85"/>
      <c r="C17" s="85"/>
      <c r="D17" s="85"/>
      <c r="E17" s="85"/>
      <c r="F17" s="85"/>
      <c r="G17" s="63">
        <v>20800</v>
      </c>
      <c r="H17" s="63">
        <v>19500</v>
      </c>
      <c r="I17" s="63">
        <v>18900</v>
      </c>
      <c r="J17" s="63">
        <v>25100</v>
      </c>
      <c r="K17" s="63">
        <v>20200</v>
      </c>
      <c r="L17" s="63">
        <v>24200</v>
      </c>
      <c r="M17" s="63">
        <v>23100</v>
      </c>
      <c r="N17" s="63">
        <v>22700</v>
      </c>
      <c r="O17" s="63">
        <v>18200</v>
      </c>
      <c r="P17" s="63">
        <v>17400</v>
      </c>
      <c r="Q17" s="63">
        <v>24600</v>
      </c>
      <c r="R17" s="63">
        <v>23100</v>
      </c>
      <c r="S17" s="63">
        <v>23600</v>
      </c>
      <c r="T17" s="63">
        <v>22850</v>
      </c>
      <c r="U17" s="63">
        <v>23100</v>
      </c>
      <c r="V17" s="63">
        <v>18100</v>
      </c>
      <c r="W17" s="63">
        <v>16700</v>
      </c>
      <c r="X17" s="63">
        <v>20500</v>
      </c>
      <c r="Y17" s="63">
        <v>24100</v>
      </c>
      <c r="Z17" s="63">
        <v>23900</v>
      </c>
      <c r="AA17" s="63">
        <v>24100</v>
      </c>
      <c r="AB17" s="63">
        <v>21800</v>
      </c>
      <c r="AC17" s="63">
        <v>17000</v>
      </c>
      <c r="AD17" s="63">
        <v>15600</v>
      </c>
      <c r="AE17" s="63">
        <v>22500</v>
      </c>
      <c r="AF17" s="63">
        <v>22600</v>
      </c>
      <c r="AG17" s="63">
        <v>22600</v>
      </c>
      <c r="AH17" s="63">
        <v>22700</v>
      </c>
      <c r="AI17" s="63">
        <v>22800</v>
      </c>
      <c r="AJ17" s="63">
        <v>18400</v>
      </c>
      <c r="AK17" s="63">
        <v>17200</v>
      </c>
      <c r="AL17" s="63"/>
      <c r="AM17" s="63">
        <f t="shared" si="2"/>
        <v>25100</v>
      </c>
      <c r="AN17" s="63">
        <f t="shared" si="1"/>
        <v>15600</v>
      </c>
      <c r="AP17" s="63">
        <f t="shared" si="3"/>
        <v>25100</v>
      </c>
      <c r="AQ17" s="63">
        <f t="shared" si="4"/>
        <v>19500</v>
      </c>
      <c r="AR17" s="63">
        <f t="shared" si="4"/>
        <v>18900</v>
      </c>
    </row>
    <row r="18" spans="1:44" ht="12" customHeight="1">
      <c r="A18" s="67">
        <v>0.5</v>
      </c>
      <c r="B18" s="85"/>
      <c r="C18" s="85"/>
      <c r="D18" s="85"/>
      <c r="E18" s="85"/>
      <c r="F18" s="85"/>
      <c r="G18" s="63">
        <v>23200</v>
      </c>
      <c r="H18" s="63">
        <v>19600</v>
      </c>
      <c r="I18" s="63">
        <v>19700</v>
      </c>
      <c r="J18" s="63">
        <v>23400</v>
      </c>
      <c r="K18" s="63">
        <v>20400</v>
      </c>
      <c r="L18" s="63">
        <v>24400</v>
      </c>
      <c r="M18" s="63">
        <v>23700</v>
      </c>
      <c r="N18" s="63">
        <v>22400</v>
      </c>
      <c r="O18" s="63">
        <v>18200</v>
      </c>
      <c r="P18" s="63">
        <v>17700</v>
      </c>
      <c r="Q18" s="63">
        <v>24800</v>
      </c>
      <c r="R18" s="63">
        <v>23400</v>
      </c>
      <c r="S18" s="63">
        <v>23400</v>
      </c>
      <c r="T18" s="63">
        <v>24550</v>
      </c>
      <c r="U18" s="63">
        <v>23600</v>
      </c>
      <c r="V18" s="63">
        <v>19300</v>
      </c>
      <c r="W18" s="63">
        <v>16800</v>
      </c>
      <c r="X18" s="63">
        <v>18800</v>
      </c>
      <c r="Y18" s="63">
        <v>24500</v>
      </c>
      <c r="Z18" s="63">
        <v>24700</v>
      </c>
      <c r="AA18" s="63">
        <v>24200</v>
      </c>
      <c r="AB18" s="63">
        <v>22000</v>
      </c>
      <c r="AC18" s="63">
        <v>17300</v>
      </c>
      <c r="AD18" s="63">
        <v>17000</v>
      </c>
      <c r="AE18" s="63">
        <v>23200</v>
      </c>
      <c r="AF18" s="63">
        <v>23500</v>
      </c>
      <c r="AG18" s="63">
        <v>22900</v>
      </c>
      <c r="AH18" s="63">
        <v>22600</v>
      </c>
      <c r="AI18" s="63">
        <v>23300</v>
      </c>
      <c r="AJ18" s="63">
        <v>19400</v>
      </c>
      <c r="AK18" s="63">
        <v>17200</v>
      </c>
      <c r="AL18" s="63"/>
      <c r="AM18" s="63">
        <f t="shared" si="2"/>
        <v>24800</v>
      </c>
      <c r="AN18" s="63">
        <f t="shared" si="1"/>
        <v>16800</v>
      </c>
      <c r="AP18" s="63">
        <f t="shared" si="3"/>
        <v>24800</v>
      </c>
      <c r="AQ18" s="63">
        <f t="shared" si="4"/>
        <v>19600</v>
      </c>
      <c r="AR18" s="63">
        <f t="shared" si="4"/>
        <v>19700</v>
      </c>
    </row>
    <row r="19" spans="1:44" ht="12" customHeight="1">
      <c r="A19" s="67" t="s">
        <v>19</v>
      </c>
      <c r="B19" s="85"/>
      <c r="C19" s="85"/>
      <c r="D19" s="85"/>
      <c r="E19" s="85"/>
      <c r="F19" s="85"/>
      <c r="G19" s="63">
        <v>21900</v>
      </c>
      <c r="H19" s="63">
        <v>18500</v>
      </c>
      <c r="I19" s="63">
        <v>20700</v>
      </c>
      <c r="J19" s="63">
        <v>24700</v>
      </c>
      <c r="K19" s="63">
        <v>23400</v>
      </c>
      <c r="L19" s="63">
        <v>23500</v>
      </c>
      <c r="M19" s="63">
        <v>23800</v>
      </c>
      <c r="N19" s="63">
        <v>21900</v>
      </c>
      <c r="O19" s="63">
        <v>18400</v>
      </c>
      <c r="P19" s="63">
        <v>18100</v>
      </c>
      <c r="Q19" s="63">
        <v>24700</v>
      </c>
      <c r="R19" s="63">
        <v>21400</v>
      </c>
      <c r="S19" s="63">
        <v>24100</v>
      </c>
      <c r="T19" s="63">
        <v>23750</v>
      </c>
      <c r="U19" s="63">
        <v>23200</v>
      </c>
      <c r="V19" s="63">
        <v>20500</v>
      </c>
      <c r="W19" s="63">
        <v>17200</v>
      </c>
      <c r="X19" s="63">
        <v>18300</v>
      </c>
      <c r="Y19" s="63">
        <v>23400</v>
      </c>
      <c r="Z19" s="63">
        <v>23900</v>
      </c>
      <c r="AA19" s="63">
        <v>23800</v>
      </c>
      <c r="AB19" s="63">
        <v>20700</v>
      </c>
      <c r="AC19" s="63">
        <v>17000</v>
      </c>
      <c r="AD19" s="63">
        <v>15800</v>
      </c>
      <c r="AE19" s="63">
        <v>22300</v>
      </c>
      <c r="AF19" s="63">
        <v>23400</v>
      </c>
      <c r="AG19" s="63">
        <v>20600</v>
      </c>
      <c r="AH19" s="63">
        <v>21600</v>
      </c>
      <c r="AI19" s="63">
        <v>22300</v>
      </c>
      <c r="AJ19" s="63">
        <v>20300</v>
      </c>
      <c r="AK19" s="63">
        <v>17500</v>
      </c>
      <c r="AL19" s="63"/>
      <c r="AM19" s="63">
        <f t="shared" si="2"/>
        <v>24700</v>
      </c>
      <c r="AN19" s="63">
        <f t="shared" si="1"/>
        <v>15800</v>
      </c>
      <c r="AP19" s="63">
        <f t="shared" si="3"/>
        <v>24700</v>
      </c>
      <c r="AQ19" s="63">
        <f t="shared" si="4"/>
        <v>20500</v>
      </c>
      <c r="AR19" s="63">
        <f t="shared" si="4"/>
        <v>20700</v>
      </c>
    </row>
    <row r="20" spans="1:44" ht="12" customHeight="1">
      <c r="A20" s="67">
        <v>0.58333333333333337</v>
      </c>
      <c r="B20" s="85"/>
      <c r="C20" s="85"/>
      <c r="D20" s="85"/>
      <c r="E20" s="85"/>
      <c r="F20" s="85"/>
      <c r="G20" s="63">
        <v>22500</v>
      </c>
      <c r="H20" s="63">
        <v>18900</v>
      </c>
      <c r="I20" s="63">
        <v>19000</v>
      </c>
      <c r="J20" s="63">
        <v>24300</v>
      </c>
      <c r="K20" s="63">
        <v>23200</v>
      </c>
      <c r="L20" s="63">
        <v>23200</v>
      </c>
      <c r="M20" s="63">
        <v>23300</v>
      </c>
      <c r="N20" s="63">
        <v>22500</v>
      </c>
      <c r="O20" s="63">
        <v>18500</v>
      </c>
      <c r="P20" s="63">
        <v>18100</v>
      </c>
      <c r="Q20" s="63">
        <v>24600</v>
      </c>
      <c r="R20" s="63">
        <v>17800</v>
      </c>
      <c r="S20" s="63">
        <v>23800</v>
      </c>
      <c r="T20" s="63">
        <v>23550</v>
      </c>
      <c r="U20" s="63">
        <v>22400</v>
      </c>
      <c r="V20" s="63">
        <v>19100</v>
      </c>
      <c r="W20" s="63">
        <v>17000</v>
      </c>
      <c r="X20" s="63">
        <v>17600</v>
      </c>
      <c r="Y20" s="63">
        <v>22200</v>
      </c>
      <c r="Z20" s="63">
        <v>23700</v>
      </c>
      <c r="AA20" s="63">
        <v>22300</v>
      </c>
      <c r="AB20" s="63">
        <v>20250</v>
      </c>
      <c r="AC20" s="63">
        <v>17600</v>
      </c>
      <c r="AD20" s="63">
        <v>16100</v>
      </c>
      <c r="AE20" s="63">
        <v>22000</v>
      </c>
      <c r="AF20" s="63">
        <v>22600</v>
      </c>
      <c r="AG20" s="63">
        <v>20700</v>
      </c>
      <c r="AH20" s="63">
        <v>22400</v>
      </c>
      <c r="AI20" s="63">
        <v>22200</v>
      </c>
      <c r="AJ20" s="63">
        <v>18700</v>
      </c>
      <c r="AK20" s="63">
        <v>17500</v>
      </c>
      <c r="AL20" s="63"/>
      <c r="AM20" s="63">
        <f t="shared" si="2"/>
        <v>24600</v>
      </c>
      <c r="AN20" s="63">
        <f t="shared" si="1"/>
        <v>16100</v>
      </c>
      <c r="AP20" s="63">
        <f t="shared" si="3"/>
        <v>24600</v>
      </c>
      <c r="AQ20" s="63">
        <f t="shared" si="4"/>
        <v>19100</v>
      </c>
      <c r="AR20" s="63">
        <f t="shared" si="4"/>
        <v>19000</v>
      </c>
    </row>
    <row r="21" spans="1:44" ht="12" customHeight="1">
      <c r="A21" s="67" t="s">
        <v>20</v>
      </c>
      <c r="B21" s="85"/>
      <c r="C21" s="85"/>
      <c r="D21" s="85"/>
      <c r="E21" s="85"/>
      <c r="F21" s="85"/>
      <c r="G21" s="63">
        <v>23600</v>
      </c>
      <c r="H21" s="63">
        <v>19200</v>
      </c>
      <c r="I21" s="63">
        <v>18300</v>
      </c>
      <c r="J21" s="63">
        <v>24300</v>
      </c>
      <c r="K21" s="63">
        <v>16400</v>
      </c>
      <c r="L21" s="63">
        <v>23700</v>
      </c>
      <c r="M21" s="63">
        <v>23900</v>
      </c>
      <c r="N21" s="63">
        <v>22500</v>
      </c>
      <c r="O21" s="63">
        <v>17400</v>
      </c>
      <c r="P21" s="63">
        <v>17700</v>
      </c>
      <c r="Q21" s="63">
        <v>24000</v>
      </c>
      <c r="R21" s="63">
        <v>17800</v>
      </c>
      <c r="S21" s="63">
        <v>23500</v>
      </c>
      <c r="T21" s="63">
        <v>23450</v>
      </c>
      <c r="U21" s="63">
        <v>17900</v>
      </c>
      <c r="V21" s="63">
        <v>18500</v>
      </c>
      <c r="W21" s="63">
        <v>16500</v>
      </c>
      <c r="X21" s="63">
        <v>17600</v>
      </c>
      <c r="Y21" s="63">
        <v>22900</v>
      </c>
      <c r="Z21" s="63">
        <v>24400</v>
      </c>
      <c r="AA21" s="63">
        <v>22600</v>
      </c>
      <c r="AB21" s="63">
        <v>21300</v>
      </c>
      <c r="AC21" s="63">
        <v>17700</v>
      </c>
      <c r="AD21" s="63">
        <v>18100</v>
      </c>
      <c r="AE21" s="63">
        <v>22100</v>
      </c>
      <c r="AF21" s="63">
        <v>21400</v>
      </c>
      <c r="AG21" s="63">
        <v>21000</v>
      </c>
      <c r="AH21" s="63">
        <v>22400</v>
      </c>
      <c r="AI21" s="63">
        <v>22600</v>
      </c>
      <c r="AJ21" s="63">
        <v>18300</v>
      </c>
      <c r="AK21" s="63">
        <v>17100</v>
      </c>
      <c r="AL21" s="63"/>
      <c r="AM21" s="63">
        <f t="shared" si="2"/>
        <v>24400</v>
      </c>
      <c r="AN21" s="63">
        <f t="shared" si="1"/>
        <v>16400</v>
      </c>
      <c r="AP21" s="63">
        <f t="shared" si="3"/>
        <v>24400</v>
      </c>
      <c r="AQ21" s="63">
        <f t="shared" si="4"/>
        <v>19200</v>
      </c>
      <c r="AR21" s="63">
        <f t="shared" si="4"/>
        <v>18300</v>
      </c>
    </row>
    <row r="22" spans="1:44" ht="12" customHeight="1">
      <c r="A22" s="66" t="s">
        <v>21</v>
      </c>
      <c r="B22" s="85"/>
      <c r="C22" s="85"/>
      <c r="D22" s="85"/>
      <c r="E22" s="85"/>
      <c r="F22" s="85"/>
      <c r="G22" s="63">
        <v>23300</v>
      </c>
      <c r="H22" s="63">
        <v>18900</v>
      </c>
      <c r="I22" s="63">
        <v>17000</v>
      </c>
      <c r="J22" s="63">
        <v>24200</v>
      </c>
      <c r="K22" s="63">
        <v>16900</v>
      </c>
      <c r="L22" s="63">
        <v>22700</v>
      </c>
      <c r="M22" s="63">
        <v>22900</v>
      </c>
      <c r="N22" s="63">
        <v>22500</v>
      </c>
      <c r="O22" s="63">
        <v>16800</v>
      </c>
      <c r="P22" s="63">
        <v>17400</v>
      </c>
      <c r="Q22" s="63">
        <v>23300</v>
      </c>
      <c r="R22" s="63">
        <v>17200</v>
      </c>
      <c r="S22" s="63">
        <v>21500</v>
      </c>
      <c r="T22" s="63">
        <v>22650</v>
      </c>
      <c r="U22" s="63">
        <v>16900</v>
      </c>
      <c r="V22" s="63">
        <v>18600</v>
      </c>
      <c r="W22" s="63">
        <v>16200</v>
      </c>
      <c r="X22" s="63">
        <v>15800</v>
      </c>
      <c r="Y22" s="63">
        <v>22900</v>
      </c>
      <c r="Z22" s="63">
        <v>24000</v>
      </c>
      <c r="AA22" s="63">
        <v>22600</v>
      </c>
      <c r="AB22" s="63">
        <v>0</v>
      </c>
      <c r="AC22" s="63">
        <v>16000</v>
      </c>
      <c r="AD22" s="63">
        <v>16400</v>
      </c>
      <c r="AE22" s="63">
        <v>22200</v>
      </c>
      <c r="AF22" s="63">
        <v>20200</v>
      </c>
      <c r="AG22" s="63">
        <v>20500</v>
      </c>
      <c r="AH22" s="63">
        <v>22400</v>
      </c>
      <c r="AI22" s="63">
        <v>22000</v>
      </c>
      <c r="AJ22" s="63">
        <v>17800</v>
      </c>
      <c r="AK22" s="63">
        <v>16200</v>
      </c>
      <c r="AL22" s="63"/>
      <c r="AM22" s="63">
        <f t="shared" si="2"/>
        <v>24200</v>
      </c>
      <c r="AN22" s="63">
        <f t="shared" si="1"/>
        <v>0</v>
      </c>
      <c r="AP22" s="63">
        <f t="shared" si="3"/>
        <v>24200</v>
      </c>
      <c r="AQ22" s="63">
        <f t="shared" si="4"/>
        <v>18900</v>
      </c>
      <c r="AR22" s="63">
        <f t="shared" si="4"/>
        <v>17400</v>
      </c>
    </row>
    <row r="23" spans="1:44" ht="12" customHeight="1">
      <c r="A23" s="66" t="s">
        <v>22</v>
      </c>
      <c r="B23" s="85"/>
      <c r="C23" s="85"/>
      <c r="D23" s="85"/>
      <c r="E23" s="85"/>
      <c r="F23" s="85"/>
      <c r="G23" s="63">
        <v>21900</v>
      </c>
      <c r="H23" s="63">
        <v>18300</v>
      </c>
      <c r="I23" s="63">
        <v>17200</v>
      </c>
      <c r="J23" s="63">
        <v>23200</v>
      </c>
      <c r="K23" s="63">
        <v>22300</v>
      </c>
      <c r="L23" s="63">
        <v>21700</v>
      </c>
      <c r="M23" s="63">
        <v>21000</v>
      </c>
      <c r="N23" s="63">
        <v>23700</v>
      </c>
      <c r="O23" s="63">
        <v>18900</v>
      </c>
      <c r="P23" s="63">
        <v>17400</v>
      </c>
      <c r="Q23" s="63">
        <v>21700</v>
      </c>
      <c r="R23" s="63">
        <v>21400</v>
      </c>
      <c r="S23" s="63">
        <v>21400</v>
      </c>
      <c r="T23" s="63">
        <v>22100</v>
      </c>
      <c r="U23" s="63">
        <v>16100</v>
      </c>
      <c r="V23" s="63">
        <v>16800</v>
      </c>
      <c r="W23" s="63">
        <v>16800</v>
      </c>
      <c r="X23" s="63">
        <v>22900</v>
      </c>
      <c r="Y23" s="63">
        <v>21300</v>
      </c>
      <c r="Z23" s="63">
        <v>22700</v>
      </c>
      <c r="AA23" s="63">
        <v>20600</v>
      </c>
      <c r="AB23" s="63">
        <v>8600</v>
      </c>
      <c r="AC23" s="63">
        <v>16500</v>
      </c>
      <c r="AD23" s="63">
        <v>15800</v>
      </c>
      <c r="AE23" s="63">
        <v>21300</v>
      </c>
      <c r="AF23" s="63">
        <v>19600</v>
      </c>
      <c r="AG23" s="63">
        <v>19800</v>
      </c>
      <c r="AH23" s="63">
        <v>20600</v>
      </c>
      <c r="AI23" s="63">
        <v>21200</v>
      </c>
      <c r="AJ23" s="63">
        <v>16900</v>
      </c>
      <c r="AK23" s="63">
        <v>16700</v>
      </c>
      <c r="AL23" s="63"/>
      <c r="AM23" s="63">
        <f t="shared" si="2"/>
        <v>23700</v>
      </c>
      <c r="AN23" s="63">
        <f t="shared" si="1"/>
        <v>8600</v>
      </c>
      <c r="AP23" s="63">
        <f t="shared" si="3"/>
        <v>23700</v>
      </c>
      <c r="AQ23" s="63">
        <f t="shared" si="4"/>
        <v>18900</v>
      </c>
      <c r="AR23" s="63">
        <f t="shared" si="4"/>
        <v>17400</v>
      </c>
    </row>
    <row r="24" spans="1:44" ht="12" customHeight="1">
      <c r="A24" s="66" t="s">
        <v>23</v>
      </c>
      <c r="B24" s="85"/>
      <c r="C24" s="85"/>
      <c r="D24" s="85"/>
      <c r="E24" s="85"/>
      <c r="F24" s="85"/>
      <c r="G24" s="63">
        <v>21700</v>
      </c>
      <c r="H24" s="63">
        <v>18400</v>
      </c>
      <c r="I24" s="63">
        <v>17400</v>
      </c>
      <c r="J24" s="63">
        <v>23200</v>
      </c>
      <c r="K24" s="63">
        <v>20100</v>
      </c>
      <c r="L24" s="63">
        <v>20300</v>
      </c>
      <c r="M24" s="63">
        <v>20200</v>
      </c>
      <c r="N24" s="63">
        <v>21300</v>
      </c>
      <c r="O24" s="63">
        <v>18000</v>
      </c>
      <c r="P24" s="63">
        <v>17700</v>
      </c>
      <c r="Q24" s="63">
        <v>21000</v>
      </c>
      <c r="R24" s="63">
        <v>19600</v>
      </c>
      <c r="S24" s="63">
        <v>20400</v>
      </c>
      <c r="T24" s="63">
        <v>21000</v>
      </c>
      <c r="U24" s="63">
        <v>20600</v>
      </c>
      <c r="V24" s="63">
        <v>18200</v>
      </c>
      <c r="W24" s="63">
        <v>17700</v>
      </c>
      <c r="X24" s="63">
        <v>21100</v>
      </c>
      <c r="Y24" s="63">
        <v>20800</v>
      </c>
      <c r="Z24" s="63">
        <v>21700</v>
      </c>
      <c r="AA24" s="63">
        <v>20400</v>
      </c>
      <c r="AB24" s="63">
        <v>16700</v>
      </c>
      <c r="AC24" s="63">
        <v>17300</v>
      </c>
      <c r="AD24" s="63">
        <v>16400</v>
      </c>
      <c r="AE24" s="63">
        <v>20800</v>
      </c>
      <c r="AF24" s="63">
        <v>19500</v>
      </c>
      <c r="AG24" s="63">
        <v>19500</v>
      </c>
      <c r="AH24" s="63">
        <v>19900</v>
      </c>
      <c r="AI24" s="63">
        <v>20600</v>
      </c>
      <c r="AJ24" s="63">
        <v>18300</v>
      </c>
      <c r="AK24" s="63">
        <v>17500</v>
      </c>
      <c r="AL24" s="63"/>
      <c r="AM24" s="63">
        <f t="shared" si="2"/>
        <v>23200</v>
      </c>
      <c r="AN24" s="63">
        <f t="shared" si="1"/>
        <v>16400</v>
      </c>
      <c r="AP24" s="63">
        <f t="shared" si="3"/>
        <v>23200</v>
      </c>
      <c r="AQ24" s="63">
        <f t="shared" si="4"/>
        <v>18400</v>
      </c>
      <c r="AR24" s="63">
        <f t="shared" si="4"/>
        <v>17700</v>
      </c>
    </row>
    <row r="25" spans="1:44" s="68" customFormat="1" ht="12" customHeight="1">
      <c r="A25" s="62" t="s">
        <v>24</v>
      </c>
      <c r="B25" s="85"/>
      <c r="C25" s="85"/>
      <c r="D25" s="85"/>
      <c r="E25" s="85"/>
      <c r="F25" s="85"/>
      <c r="G25" s="63">
        <v>24000</v>
      </c>
      <c r="H25" s="63">
        <v>21200</v>
      </c>
      <c r="I25" s="63">
        <v>20600</v>
      </c>
      <c r="J25" s="63">
        <v>23900</v>
      </c>
      <c r="K25" s="63">
        <v>23800</v>
      </c>
      <c r="L25" s="63">
        <v>22700</v>
      </c>
      <c r="M25" s="63">
        <v>23200</v>
      </c>
      <c r="N25" s="63">
        <v>22900</v>
      </c>
      <c r="O25" s="63">
        <v>21600</v>
      </c>
      <c r="P25" s="63">
        <v>20500</v>
      </c>
      <c r="Q25" s="63">
        <v>23100</v>
      </c>
      <c r="R25" s="63">
        <v>22900</v>
      </c>
      <c r="S25" s="63">
        <v>23600</v>
      </c>
      <c r="T25" s="63">
        <v>24000</v>
      </c>
      <c r="U25" s="63">
        <v>23400</v>
      </c>
      <c r="V25" s="63">
        <v>21800</v>
      </c>
      <c r="W25" s="63">
        <v>13100</v>
      </c>
      <c r="X25" s="63">
        <v>24100</v>
      </c>
      <c r="Y25" s="63">
        <v>23400</v>
      </c>
      <c r="Z25" s="63">
        <v>24300</v>
      </c>
      <c r="AA25" s="63">
        <v>23300</v>
      </c>
      <c r="AB25" s="63">
        <v>18800</v>
      </c>
      <c r="AC25" s="63">
        <v>20600</v>
      </c>
      <c r="AD25" s="63">
        <v>20500</v>
      </c>
      <c r="AE25" s="63">
        <v>22700</v>
      </c>
      <c r="AF25" s="63">
        <v>22000</v>
      </c>
      <c r="AG25" s="63">
        <v>22100</v>
      </c>
      <c r="AH25" s="63">
        <v>22700</v>
      </c>
      <c r="AI25" s="63">
        <v>23500</v>
      </c>
      <c r="AJ25" s="63">
        <v>20900</v>
      </c>
      <c r="AK25" s="63">
        <v>20500</v>
      </c>
      <c r="AL25" s="63"/>
      <c r="AM25" s="63">
        <f t="shared" si="2"/>
        <v>24300</v>
      </c>
      <c r="AN25" s="63">
        <f t="shared" si="1"/>
        <v>13100</v>
      </c>
      <c r="AP25" s="63">
        <f t="shared" si="3"/>
        <v>24300</v>
      </c>
      <c r="AQ25" s="63">
        <f t="shared" si="4"/>
        <v>21800</v>
      </c>
      <c r="AR25" s="63">
        <f t="shared" si="4"/>
        <v>20600</v>
      </c>
    </row>
    <row r="26" spans="1:44" s="68" customFormat="1" ht="12" customHeight="1">
      <c r="A26" s="69">
        <v>0.83333333333333337</v>
      </c>
      <c r="B26" s="85"/>
      <c r="C26" s="85"/>
      <c r="D26" s="85"/>
      <c r="E26" s="85"/>
      <c r="F26" s="85"/>
      <c r="G26" s="63">
        <v>23900</v>
      </c>
      <c r="H26" s="63">
        <v>22000</v>
      </c>
      <c r="I26" s="63">
        <v>21800</v>
      </c>
      <c r="J26" s="63">
        <v>23800</v>
      </c>
      <c r="K26" s="63">
        <v>23200</v>
      </c>
      <c r="L26" s="63">
        <v>23900</v>
      </c>
      <c r="M26" s="63">
        <v>23300</v>
      </c>
      <c r="N26" s="63">
        <v>22900</v>
      </c>
      <c r="O26" s="63">
        <v>21900</v>
      </c>
      <c r="P26" s="63">
        <v>21000</v>
      </c>
      <c r="Q26" s="63">
        <v>23400</v>
      </c>
      <c r="R26" s="63">
        <v>23300</v>
      </c>
      <c r="S26" s="63">
        <v>23600</v>
      </c>
      <c r="T26" s="63">
        <v>23800</v>
      </c>
      <c r="U26" s="63">
        <v>23200</v>
      </c>
      <c r="V26" s="63">
        <v>22400</v>
      </c>
      <c r="W26" s="63">
        <v>8100</v>
      </c>
      <c r="X26" s="63">
        <v>22800</v>
      </c>
      <c r="Y26" s="63">
        <v>23600</v>
      </c>
      <c r="Z26" s="63">
        <v>24000</v>
      </c>
      <c r="AA26" s="63">
        <v>23000</v>
      </c>
      <c r="AB26" s="63">
        <v>19700</v>
      </c>
      <c r="AC26" s="63">
        <v>20600</v>
      </c>
      <c r="AD26" s="63">
        <v>20500</v>
      </c>
      <c r="AE26" s="63">
        <v>22600</v>
      </c>
      <c r="AF26" s="63">
        <v>21600</v>
      </c>
      <c r="AG26" s="63">
        <v>21900</v>
      </c>
      <c r="AH26" s="63">
        <v>21100</v>
      </c>
      <c r="AI26" s="63">
        <v>22900</v>
      </c>
      <c r="AJ26" s="63">
        <v>21700</v>
      </c>
      <c r="AK26" s="63">
        <v>21400</v>
      </c>
      <c r="AL26" s="63"/>
      <c r="AM26" s="63">
        <f t="shared" si="2"/>
        <v>24000</v>
      </c>
      <c r="AN26" s="63">
        <f t="shared" si="1"/>
        <v>8100</v>
      </c>
      <c r="AP26" s="63">
        <f t="shared" si="3"/>
        <v>24000</v>
      </c>
      <c r="AQ26" s="63">
        <f t="shared" si="4"/>
        <v>22400</v>
      </c>
      <c r="AR26" s="63">
        <f t="shared" si="4"/>
        <v>21800</v>
      </c>
    </row>
    <row r="27" spans="1:44" s="68" customFormat="1" ht="12" customHeight="1">
      <c r="A27" s="69">
        <v>0.875</v>
      </c>
      <c r="B27" s="85"/>
      <c r="C27" s="85"/>
      <c r="D27" s="85"/>
      <c r="E27" s="85"/>
      <c r="F27" s="85"/>
      <c r="G27" s="63">
        <v>22400</v>
      </c>
      <c r="H27" s="63">
        <v>20200</v>
      </c>
      <c r="I27" s="63">
        <v>21600</v>
      </c>
      <c r="J27" s="63">
        <v>24200</v>
      </c>
      <c r="K27" s="63">
        <v>22000</v>
      </c>
      <c r="L27" s="63">
        <v>23400</v>
      </c>
      <c r="M27" s="63">
        <v>23000</v>
      </c>
      <c r="N27" s="63">
        <v>23000</v>
      </c>
      <c r="O27" s="63">
        <v>21500</v>
      </c>
      <c r="P27" s="63">
        <v>20800</v>
      </c>
      <c r="Q27" s="63">
        <v>22500</v>
      </c>
      <c r="R27" s="63">
        <v>22200</v>
      </c>
      <c r="S27" s="63">
        <v>24200</v>
      </c>
      <c r="T27" s="63">
        <v>22700</v>
      </c>
      <c r="U27" s="63">
        <v>22200</v>
      </c>
      <c r="V27" s="63">
        <v>21300</v>
      </c>
      <c r="W27" s="63">
        <v>12200</v>
      </c>
      <c r="X27" s="63">
        <v>21600</v>
      </c>
      <c r="Y27" s="63">
        <v>22200</v>
      </c>
      <c r="Z27" s="63">
        <v>22600</v>
      </c>
      <c r="AA27" s="63">
        <v>21800</v>
      </c>
      <c r="AB27" s="63">
        <v>17100</v>
      </c>
      <c r="AC27" s="63">
        <v>20000</v>
      </c>
      <c r="AD27" s="63">
        <v>20100</v>
      </c>
      <c r="AE27" s="63">
        <v>21400</v>
      </c>
      <c r="AF27" s="63">
        <v>21700</v>
      </c>
      <c r="AG27" s="63">
        <v>21400</v>
      </c>
      <c r="AH27" s="63">
        <v>20500</v>
      </c>
      <c r="AI27" s="63">
        <v>23200</v>
      </c>
      <c r="AJ27" s="63">
        <v>21500</v>
      </c>
      <c r="AK27" s="63">
        <v>20200</v>
      </c>
      <c r="AL27" s="63"/>
      <c r="AM27" s="63">
        <f t="shared" si="2"/>
        <v>24200</v>
      </c>
      <c r="AN27" s="63">
        <f t="shared" si="1"/>
        <v>12200</v>
      </c>
      <c r="AP27" s="63">
        <f t="shared" si="3"/>
        <v>24200</v>
      </c>
      <c r="AQ27" s="63">
        <f t="shared" si="4"/>
        <v>21500</v>
      </c>
      <c r="AR27" s="63">
        <f t="shared" si="4"/>
        <v>21600</v>
      </c>
    </row>
    <row r="28" spans="1:44" ht="12" customHeight="1">
      <c r="A28" s="67" t="s">
        <v>25</v>
      </c>
      <c r="B28" s="85"/>
      <c r="C28" s="85"/>
      <c r="D28" s="85"/>
      <c r="E28" s="85"/>
      <c r="F28" s="85"/>
      <c r="G28" s="63">
        <v>20900</v>
      </c>
      <c r="H28" s="63">
        <v>20500</v>
      </c>
      <c r="I28" s="63">
        <v>20400</v>
      </c>
      <c r="J28" s="63">
        <v>21600</v>
      </c>
      <c r="K28" s="63">
        <v>22100</v>
      </c>
      <c r="L28" s="63">
        <v>21600</v>
      </c>
      <c r="M28" s="63">
        <v>20000</v>
      </c>
      <c r="N28" s="63">
        <v>20900</v>
      </c>
      <c r="O28" s="63">
        <v>20200</v>
      </c>
      <c r="P28" s="63">
        <v>19700</v>
      </c>
      <c r="Q28" s="63">
        <v>22200</v>
      </c>
      <c r="R28" s="63">
        <v>17400</v>
      </c>
      <c r="S28" s="63">
        <v>21400</v>
      </c>
      <c r="T28" s="63">
        <v>21000</v>
      </c>
      <c r="U28" s="63">
        <v>21500</v>
      </c>
      <c r="V28" s="63">
        <v>21000</v>
      </c>
      <c r="W28" s="63">
        <v>12400</v>
      </c>
      <c r="X28" s="63">
        <v>19900</v>
      </c>
      <c r="Y28" s="63">
        <v>21100</v>
      </c>
      <c r="Z28" s="63">
        <v>21000</v>
      </c>
      <c r="AA28" s="63">
        <v>20600</v>
      </c>
      <c r="AB28" s="63">
        <v>16900</v>
      </c>
      <c r="AC28" s="63">
        <v>17600</v>
      </c>
      <c r="AD28" s="63">
        <v>18700</v>
      </c>
      <c r="AE28" s="63">
        <v>21200</v>
      </c>
      <c r="AF28" s="63">
        <v>19000</v>
      </c>
      <c r="AG28" s="63">
        <v>20000</v>
      </c>
      <c r="AH28" s="63">
        <v>21100</v>
      </c>
      <c r="AI28" s="63">
        <v>21500</v>
      </c>
      <c r="AJ28" s="63">
        <v>19700</v>
      </c>
      <c r="AK28" s="63">
        <v>19500</v>
      </c>
      <c r="AL28" s="63"/>
      <c r="AM28" s="63">
        <f t="shared" si="2"/>
        <v>22200</v>
      </c>
      <c r="AN28" s="63">
        <f t="shared" si="1"/>
        <v>12400</v>
      </c>
      <c r="AP28" s="63">
        <f t="shared" si="3"/>
        <v>22200</v>
      </c>
      <c r="AQ28" s="63">
        <f t="shared" si="4"/>
        <v>21000</v>
      </c>
      <c r="AR28" s="63">
        <f t="shared" si="4"/>
        <v>20400</v>
      </c>
    </row>
    <row r="29" spans="1:44" ht="12" customHeight="1">
      <c r="A29" s="69">
        <v>0.95833333333333337</v>
      </c>
      <c r="B29" s="85"/>
      <c r="C29" s="85"/>
      <c r="D29" s="85"/>
      <c r="E29" s="85"/>
      <c r="F29" s="85"/>
      <c r="G29" s="63">
        <v>19000</v>
      </c>
      <c r="H29" s="63">
        <v>19000</v>
      </c>
      <c r="I29" s="63">
        <v>18500</v>
      </c>
      <c r="J29" s="63">
        <v>19700</v>
      </c>
      <c r="K29" s="63">
        <v>20400</v>
      </c>
      <c r="L29" s="63">
        <v>20400</v>
      </c>
      <c r="M29" s="63">
        <v>19300</v>
      </c>
      <c r="N29" s="63">
        <v>20900</v>
      </c>
      <c r="O29" s="63">
        <v>18800</v>
      </c>
      <c r="P29" s="63">
        <v>18800</v>
      </c>
      <c r="Q29" s="63">
        <v>19200</v>
      </c>
      <c r="R29" s="63">
        <v>17000</v>
      </c>
      <c r="S29" s="63">
        <v>20400</v>
      </c>
      <c r="T29" s="63">
        <v>19000</v>
      </c>
      <c r="U29" s="63">
        <v>19200</v>
      </c>
      <c r="V29" s="63">
        <v>19600</v>
      </c>
      <c r="W29" s="63">
        <v>11800</v>
      </c>
      <c r="X29" s="63">
        <v>19300</v>
      </c>
      <c r="Y29" s="63">
        <v>19200</v>
      </c>
      <c r="Z29" s="63">
        <v>20100</v>
      </c>
      <c r="AA29" s="63">
        <v>18300</v>
      </c>
      <c r="AB29" s="63">
        <v>15200</v>
      </c>
      <c r="AC29" s="63">
        <v>17300</v>
      </c>
      <c r="AD29" s="63">
        <v>16700</v>
      </c>
      <c r="AE29" s="63">
        <v>18000</v>
      </c>
      <c r="AF29" s="63">
        <v>18000</v>
      </c>
      <c r="AG29" s="63">
        <v>17500</v>
      </c>
      <c r="AH29" s="63">
        <v>17900</v>
      </c>
      <c r="AI29" s="63">
        <v>18800</v>
      </c>
      <c r="AJ29" s="63">
        <v>18900</v>
      </c>
      <c r="AK29" s="63">
        <v>18800</v>
      </c>
      <c r="AL29" s="63"/>
      <c r="AM29" s="63">
        <f t="shared" si="2"/>
        <v>20900</v>
      </c>
      <c r="AN29" s="63">
        <f t="shared" si="1"/>
        <v>11800</v>
      </c>
      <c r="AP29" s="63">
        <f t="shared" si="3"/>
        <v>20900</v>
      </c>
      <c r="AQ29" s="63">
        <f t="shared" si="4"/>
        <v>19600</v>
      </c>
      <c r="AR29" s="63">
        <f t="shared" si="4"/>
        <v>18800</v>
      </c>
    </row>
    <row r="30" spans="1:44" ht="12" customHeight="1">
      <c r="A30" s="62" t="s">
        <v>26</v>
      </c>
      <c r="B30" s="85"/>
      <c r="C30" s="85"/>
      <c r="D30" s="85"/>
      <c r="E30" s="85"/>
      <c r="F30" s="85"/>
      <c r="G30" s="63">
        <v>17600</v>
      </c>
      <c r="H30" s="63">
        <v>17800</v>
      </c>
      <c r="I30" s="63">
        <v>17300</v>
      </c>
      <c r="J30" s="63">
        <v>17700</v>
      </c>
      <c r="K30" s="63">
        <v>18900</v>
      </c>
      <c r="L30" s="63">
        <v>18400</v>
      </c>
      <c r="M30" s="63">
        <v>17500</v>
      </c>
      <c r="N30" s="63">
        <v>17100</v>
      </c>
      <c r="O30" s="63">
        <v>17200</v>
      </c>
      <c r="P30" s="63">
        <v>16400</v>
      </c>
      <c r="Q30" s="63">
        <v>16800</v>
      </c>
      <c r="R30" s="63">
        <v>16900</v>
      </c>
      <c r="S30" s="63">
        <v>17400</v>
      </c>
      <c r="T30" s="63">
        <v>17200</v>
      </c>
      <c r="U30" s="63">
        <v>17100</v>
      </c>
      <c r="V30" s="63">
        <v>18800</v>
      </c>
      <c r="W30" s="63">
        <v>10800</v>
      </c>
      <c r="X30" s="63">
        <v>17200</v>
      </c>
      <c r="Y30" s="63">
        <v>17200</v>
      </c>
      <c r="Z30" s="63">
        <v>17200</v>
      </c>
      <c r="AA30" s="63">
        <v>16800</v>
      </c>
      <c r="AB30" s="63">
        <v>14400</v>
      </c>
      <c r="AC30" s="63">
        <v>16100</v>
      </c>
      <c r="AD30" s="63">
        <v>15400</v>
      </c>
      <c r="AE30" s="63">
        <v>16000</v>
      </c>
      <c r="AF30" s="63">
        <v>15700</v>
      </c>
      <c r="AG30" s="63">
        <v>16000</v>
      </c>
      <c r="AH30" s="63">
        <v>16500</v>
      </c>
      <c r="AI30" s="63">
        <v>16500</v>
      </c>
      <c r="AJ30" s="63">
        <v>17300</v>
      </c>
      <c r="AK30" s="63">
        <v>17600</v>
      </c>
      <c r="AL30" s="63"/>
      <c r="AM30" s="63">
        <f t="shared" si="2"/>
        <v>18900</v>
      </c>
      <c r="AN30" s="63">
        <f t="shared" si="1"/>
        <v>10800</v>
      </c>
      <c r="AP30" s="63">
        <f t="shared" si="3"/>
        <v>18900</v>
      </c>
      <c r="AQ30" s="63">
        <f t="shared" si="4"/>
        <v>18800</v>
      </c>
      <c r="AR30" s="63">
        <f t="shared" si="4"/>
        <v>17600</v>
      </c>
    </row>
    <row r="31" spans="1:44" ht="12" customHeight="1">
      <c r="A31" s="70"/>
      <c r="B31" s="70"/>
      <c r="C31" s="70"/>
      <c r="D31" s="70"/>
      <c r="E31" s="70"/>
      <c r="F31" s="71"/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2"/>
      <c r="R31" s="73"/>
      <c r="S31" s="73"/>
      <c r="AC31" s="74"/>
    </row>
    <row r="32" spans="1:44">
      <c r="A32" s="75"/>
      <c r="B32" s="76" t="s">
        <v>27</v>
      </c>
      <c r="C32" s="75" t="s">
        <v>28</v>
      </c>
      <c r="D32" s="75" t="s">
        <v>29</v>
      </c>
      <c r="E32" s="77" t="s">
        <v>30</v>
      </c>
      <c r="F32" s="77" t="s">
        <v>31</v>
      </c>
      <c r="G32" s="77" t="s">
        <v>32</v>
      </c>
      <c r="H32" s="76" t="s">
        <v>33</v>
      </c>
      <c r="I32" s="76" t="s">
        <v>27</v>
      </c>
      <c r="J32" s="75" t="s">
        <v>28</v>
      </c>
      <c r="K32" s="75" t="s">
        <v>29</v>
      </c>
      <c r="L32" s="77" t="s">
        <v>30</v>
      </c>
      <c r="M32" s="77" t="s">
        <v>31</v>
      </c>
      <c r="N32" s="77" t="s">
        <v>32</v>
      </c>
      <c r="O32" s="76" t="s">
        <v>33</v>
      </c>
      <c r="P32" s="76" t="s">
        <v>27</v>
      </c>
      <c r="Q32" s="75" t="s">
        <v>28</v>
      </c>
      <c r="R32" s="75" t="s">
        <v>29</v>
      </c>
      <c r="S32" s="77" t="s">
        <v>30</v>
      </c>
      <c r="T32" s="77" t="s">
        <v>31</v>
      </c>
      <c r="U32" s="77" t="s">
        <v>32</v>
      </c>
      <c r="V32" s="76" t="s">
        <v>33</v>
      </c>
      <c r="W32" s="76" t="s">
        <v>27</v>
      </c>
      <c r="X32" s="75" t="s">
        <v>28</v>
      </c>
      <c r="Y32" s="75" t="s">
        <v>29</v>
      </c>
      <c r="Z32" s="77" t="s">
        <v>30</v>
      </c>
      <c r="AA32" s="77" t="s">
        <v>31</v>
      </c>
      <c r="AB32" s="77" t="s">
        <v>32</v>
      </c>
      <c r="AC32" s="76" t="s">
        <v>33</v>
      </c>
      <c r="AD32" s="76" t="s">
        <v>27</v>
      </c>
      <c r="AE32" s="75" t="s">
        <v>28</v>
      </c>
      <c r="AF32" s="75" t="s">
        <v>29</v>
      </c>
      <c r="AG32" s="77" t="s">
        <v>30</v>
      </c>
      <c r="AH32" s="77" t="s">
        <v>31</v>
      </c>
      <c r="AI32" s="77" t="s">
        <v>32</v>
      </c>
      <c r="AJ32" s="76" t="s">
        <v>33</v>
      </c>
      <c r="AK32" s="76" t="s">
        <v>27</v>
      </c>
      <c r="AL32" s="75" t="s">
        <v>28</v>
      </c>
      <c r="AN32" s="77"/>
      <c r="AO32" s="77"/>
      <c r="AP32" s="77"/>
      <c r="AQ32" s="77"/>
      <c r="AR32" s="77"/>
    </row>
    <row r="33" spans="1:46">
      <c r="A33" s="78"/>
      <c r="B33" s="78"/>
      <c r="C33" s="78"/>
      <c r="E33" s="79"/>
      <c r="F33" s="80"/>
      <c r="I33" s="75"/>
      <c r="J33" s="75"/>
      <c r="K33" s="75"/>
      <c r="L33" s="75"/>
      <c r="M33" s="75"/>
      <c r="N33" s="75"/>
      <c r="O33" s="75"/>
      <c r="P33" s="75"/>
      <c r="Q33" s="75"/>
      <c r="R33" s="82"/>
      <c r="T33" s="83"/>
      <c r="U33" s="82"/>
      <c r="V33" s="82"/>
      <c r="AC33" s="72"/>
    </row>
    <row r="34" spans="1:46">
      <c r="A34" s="78" t="s">
        <v>34</v>
      </c>
      <c r="B34" s="84">
        <f>MAX(B7:B30)</f>
        <v>0</v>
      </c>
      <c r="C34" s="84">
        <f t="shared" ref="C34:AN34" si="5">MAX(C7:C30)</f>
        <v>0</v>
      </c>
      <c r="D34" s="84">
        <f t="shared" si="5"/>
        <v>0</v>
      </c>
      <c r="E34" s="84">
        <f t="shared" si="5"/>
        <v>0</v>
      </c>
      <c r="F34" s="84">
        <f t="shared" si="5"/>
        <v>0</v>
      </c>
      <c r="G34" s="84">
        <f t="shared" si="5"/>
        <v>24000</v>
      </c>
      <c r="H34" s="84">
        <f t="shared" si="5"/>
        <v>22000</v>
      </c>
      <c r="I34" s="84">
        <f t="shared" si="5"/>
        <v>21800</v>
      </c>
      <c r="J34" s="84">
        <f t="shared" si="5"/>
        <v>25100</v>
      </c>
      <c r="K34" s="84">
        <f t="shared" si="5"/>
        <v>24400</v>
      </c>
      <c r="L34" s="84">
        <f t="shared" si="5"/>
        <v>24400</v>
      </c>
      <c r="M34" s="84">
        <f t="shared" si="5"/>
        <v>23900</v>
      </c>
      <c r="N34" s="84">
        <f t="shared" si="5"/>
        <v>24100</v>
      </c>
      <c r="O34" s="84">
        <f t="shared" si="5"/>
        <v>21900</v>
      </c>
      <c r="P34" s="84">
        <f t="shared" si="5"/>
        <v>21000</v>
      </c>
      <c r="Q34" s="84">
        <f t="shared" si="5"/>
        <v>25000</v>
      </c>
      <c r="R34" s="84">
        <f t="shared" si="5"/>
        <v>23900</v>
      </c>
      <c r="S34" s="84">
        <f t="shared" si="5"/>
        <v>24200</v>
      </c>
      <c r="T34" s="84">
        <f t="shared" si="5"/>
        <v>24550</v>
      </c>
      <c r="U34" s="84">
        <f t="shared" si="5"/>
        <v>23600</v>
      </c>
      <c r="V34" s="84">
        <f t="shared" si="5"/>
        <v>22400</v>
      </c>
      <c r="W34" s="84">
        <f t="shared" si="5"/>
        <v>17700</v>
      </c>
      <c r="X34" s="84">
        <f t="shared" si="5"/>
        <v>24100</v>
      </c>
      <c r="Y34" s="84">
        <f t="shared" si="5"/>
        <v>24500</v>
      </c>
      <c r="Z34" s="84">
        <f t="shared" si="5"/>
        <v>24700</v>
      </c>
      <c r="AA34" s="84">
        <f t="shared" si="5"/>
        <v>24200</v>
      </c>
      <c r="AB34" s="84">
        <f t="shared" si="5"/>
        <v>22000</v>
      </c>
      <c r="AC34" s="84">
        <f t="shared" si="5"/>
        <v>20600</v>
      </c>
      <c r="AD34" s="84">
        <f t="shared" si="5"/>
        <v>20500</v>
      </c>
      <c r="AE34" s="84">
        <f t="shared" si="5"/>
        <v>23200</v>
      </c>
      <c r="AF34" s="84">
        <f t="shared" si="5"/>
        <v>23500</v>
      </c>
      <c r="AG34" s="84">
        <f t="shared" si="5"/>
        <v>23500</v>
      </c>
      <c r="AH34" s="84">
        <f t="shared" si="5"/>
        <v>22700</v>
      </c>
      <c r="AI34" s="84">
        <f t="shared" si="5"/>
        <v>23500</v>
      </c>
      <c r="AJ34" s="84">
        <f t="shared" si="5"/>
        <v>21700</v>
      </c>
      <c r="AK34" s="84">
        <f t="shared" si="5"/>
        <v>21400</v>
      </c>
      <c r="AL34" s="84">
        <f t="shared" si="5"/>
        <v>0</v>
      </c>
      <c r="AM34" s="84">
        <f>MAX(AM7:AM30)</f>
        <v>25100</v>
      </c>
      <c r="AN34" s="84">
        <f t="shared" si="5"/>
        <v>16800</v>
      </c>
    </row>
    <row r="35" spans="1:46">
      <c r="A35" s="78" t="s">
        <v>35</v>
      </c>
      <c r="B35" s="84">
        <f>MIN(B7:B30)</f>
        <v>0</v>
      </c>
      <c r="C35" s="84">
        <f t="shared" ref="C35:AN35" si="6">MIN(C7:C30)</f>
        <v>0</v>
      </c>
      <c r="D35" s="84">
        <f t="shared" si="6"/>
        <v>0</v>
      </c>
      <c r="E35" s="84">
        <f t="shared" si="6"/>
        <v>0</v>
      </c>
      <c r="F35" s="84">
        <f t="shared" si="6"/>
        <v>0</v>
      </c>
      <c r="G35" s="84">
        <f t="shared" si="6"/>
        <v>14600</v>
      </c>
      <c r="H35" s="84">
        <f t="shared" si="6"/>
        <v>15000</v>
      </c>
      <c r="I35" s="84">
        <f t="shared" si="6"/>
        <v>14500</v>
      </c>
      <c r="J35" s="84">
        <f t="shared" si="6"/>
        <v>14800</v>
      </c>
      <c r="K35" s="84">
        <f t="shared" si="6"/>
        <v>15400</v>
      </c>
      <c r="L35" s="84">
        <f t="shared" si="6"/>
        <v>15500</v>
      </c>
      <c r="M35" s="84">
        <f t="shared" si="6"/>
        <v>15000</v>
      </c>
      <c r="N35" s="84">
        <f t="shared" si="6"/>
        <v>15300</v>
      </c>
      <c r="O35" s="84">
        <f t="shared" si="6"/>
        <v>14800</v>
      </c>
      <c r="P35" s="84">
        <f t="shared" si="6"/>
        <v>10400</v>
      </c>
      <c r="Q35" s="84">
        <f t="shared" si="6"/>
        <v>14500</v>
      </c>
      <c r="R35" s="84">
        <f t="shared" si="6"/>
        <v>14800</v>
      </c>
      <c r="S35" s="84">
        <f t="shared" si="6"/>
        <v>14500</v>
      </c>
      <c r="T35" s="84">
        <f t="shared" si="6"/>
        <v>15000</v>
      </c>
      <c r="U35" s="84">
        <f t="shared" si="6"/>
        <v>15000</v>
      </c>
      <c r="V35" s="84">
        <f t="shared" si="6"/>
        <v>15100</v>
      </c>
      <c r="W35" s="84">
        <f t="shared" si="6"/>
        <v>8100</v>
      </c>
      <c r="X35" s="84">
        <f t="shared" si="6"/>
        <v>7800</v>
      </c>
      <c r="Y35" s="84">
        <f t="shared" si="6"/>
        <v>15200</v>
      </c>
      <c r="Z35" s="84">
        <f t="shared" si="6"/>
        <v>15100</v>
      </c>
      <c r="AA35" s="84">
        <f t="shared" si="6"/>
        <v>14700</v>
      </c>
      <c r="AB35" s="84">
        <f t="shared" si="6"/>
        <v>0</v>
      </c>
      <c r="AC35" s="84">
        <f t="shared" si="6"/>
        <v>12400</v>
      </c>
      <c r="AD35" s="84">
        <f t="shared" si="6"/>
        <v>13100</v>
      </c>
      <c r="AE35" s="84">
        <f t="shared" si="6"/>
        <v>13500</v>
      </c>
      <c r="AF35" s="84">
        <f t="shared" si="6"/>
        <v>13900</v>
      </c>
      <c r="AG35" s="84">
        <f t="shared" si="6"/>
        <v>13500</v>
      </c>
      <c r="AH35" s="84">
        <f t="shared" si="6"/>
        <v>13800</v>
      </c>
      <c r="AI35" s="84">
        <f t="shared" si="6"/>
        <v>14200</v>
      </c>
      <c r="AJ35" s="84">
        <f t="shared" si="6"/>
        <v>14400</v>
      </c>
      <c r="AK35" s="84">
        <f t="shared" si="6"/>
        <v>14500</v>
      </c>
      <c r="AL35" s="84">
        <f t="shared" si="6"/>
        <v>0</v>
      </c>
      <c r="AM35" s="84">
        <f t="shared" si="6"/>
        <v>15500</v>
      </c>
      <c r="AN35" s="84">
        <f t="shared" si="6"/>
        <v>0</v>
      </c>
    </row>
    <row r="36" spans="1:46">
      <c r="A36" s="31"/>
      <c r="B36" s="31"/>
      <c r="C36" s="31"/>
      <c r="D36" s="6"/>
      <c r="E36" s="32"/>
      <c r="F36" s="26"/>
      <c r="G36" s="26"/>
      <c r="H36" s="26"/>
      <c r="I36" s="26"/>
      <c r="J36" s="26"/>
      <c r="K36" s="26"/>
      <c r="L36" s="30"/>
      <c r="M36" s="33"/>
      <c r="N36" s="33"/>
      <c r="O36" s="33"/>
      <c r="P36" s="33"/>
      <c r="Q36" s="33"/>
      <c r="R36" s="28"/>
      <c r="S36" s="3"/>
      <c r="T36" s="34"/>
      <c r="U36" s="28"/>
      <c r="V36" s="28"/>
      <c r="W36" s="3"/>
      <c r="X36" s="3"/>
      <c r="Y36" s="3"/>
      <c r="Z36" s="3"/>
      <c r="AA36" s="3"/>
      <c r="AB36" s="3"/>
      <c r="AC36" s="18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</row>
    <row r="37" spans="1:46">
      <c r="A37" s="14" t="s">
        <v>110</v>
      </c>
      <c r="B37" s="6"/>
      <c r="C37" s="3"/>
      <c r="D37" s="3"/>
      <c r="E37" s="6"/>
      <c r="F37" s="3"/>
      <c r="G37" s="35">
        <f>9350</f>
        <v>9350</v>
      </c>
      <c r="H37" s="90"/>
      <c r="I37" s="90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</row>
    <row r="38" spans="1:46">
      <c r="A38" s="14" t="s">
        <v>40</v>
      </c>
      <c r="B38" s="6"/>
      <c r="C38" s="3"/>
      <c r="D38" s="3"/>
      <c r="E38" s="6"/>
      <c r="F38" s="3"/>
      <c r="G38" s="37">
        <v>0.3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</row>
    <row r="39" spans="1:46">
      <c r="A39" s="14" t="s">
        <v>41</v>
      </c>
      <c r="B39" s="6"/>
      <c r="C39" s="3"/>
      <c r="D39" s="3"/>
      <c r="E39" s="6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</row>
    <row r="40" spans="1:46">
      <c r="A40" s="14" t="s">
        <v>42</v>
      </c>
      <c r="B40" s="6"/>
      <c r="C40" s="3"/>
      <c r="D40" s="3"/>
      <c r="E40" s="6"/>
      <c r="F40" s="3"/>
      <c r="G40" s="37">
        <v>0.5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</row>
    <row r="41" spans="1:46">
      <c r="A41" s="14" t="s">
        <v>43</v>
      </c>
      <c r="B41" s="6"/>
      <c r="C41" s="30"/>
      <c r="D41" s="6"/>
      <c r="E41" s="6"/>
      <c r="F41" s="26"/>
      <c r="G41" s="14" t="s">
        <v>44</v>
      </c>
      <c r="H41" s="38"/>
      <c r="I41" s="38"/>
      <c r="J41" s="38"/>
      <c r="K41" s="38"/>
      <c r="L41" s="38"/>
      <c r="M41" s="38"/>
      <c r="N41" s="39"/>
      <c r="O41" s="39"/>
      <c r="P41" s="40"/>
      <c r="Q41" s="38"/>
      <c r="R41" s="28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</row>
    <row r="42" spans="1:46">
      <c r="A42" s="26" t="s">
        <v>45</v>
      </c>
      <c r="B42" s="6"/>
      <c r="C42" s="30"/>
      <c r="D42" s="6"/>
      <c r="E42" s="41"/>
      <c r="F42" s="26"/>
      <c r="G42" s="38"/>
      <c r="H42" s="38"/>
      <c r="I42" s="38"/>
      <c r="J42" s="38"/>
      <c r="K42" s="38"/>
      <c r="L42" s="38"/>
      <c r="M42" s="38"/>
      <c r="N42" s="39"/>
      <c r="O42" s="39"/>
      <c r="P42" s="40"/>
      <c r="Q42" s="38"/>
      <c r="R42" s="28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</row>
    <row r="43" spans="1:46" ht="12.75" customHeight="1">
      <c r="A43" s="287" t="s">
        <v>2</v>
      </c>
      <c r="B43" s="4">
        <f>+B$4</f>
        <v>0</v>
      </c>
      <c r="C43" s="4">
        <f t="shared" ref="C43:AL43" si="7">+C$4</f>
        <v>0</v>
      </c>
      <c r="D43" s="4">
        <f t="shared" si="7"/>
        <v>0</v>
      </c>
      <c r="E43" s="4">
        <f t="shared" si="7"/>
        <v>0</v>
      </c>
      <c r="F43" s="4">
        <f t="shared" si="7"/>
        <v>0</v>
      </c>
      <c r="G43" s="4">
        <f t="shared" si="7"/>
        <v>1</v>
      </c>
      <c r="H43" s="4">
        <f t="shared" si="7"/>
        <v>2</v>
      </c>
      <c r="I43" s="4">
        <f t="shared" si="7"/>
        <v>3</v>
      </c>
      <c r="J43" s="4">
        <f t="shared" si="7"/>
        <v>4</v>
      </c>
      <c r="K43" s="4">
        <f t="shared" si="7"/>
        <v>5</v>
      </c>
      <c r="L43" s="4">
        <f t="shared" si="7"/>
        <v>6</v>
      </c>
      <c r="M43" s="4">
        <f t="shared" si="7"/>
        <v>7</v>
      </c>
      <c r="N43" s="4">
        <f t="shared" si="7"/>
        <v>8</v>
      </c>
      <c r="O43" s="4">
        <f t="shared" si="7"/>
        <v>9</v>
      </c>
      <c r="P43" s="4">
        <f t="shared" si="7"/>
        <v>10</v>
      </c>
      <c r="Q43" s="4">
        <f t="shared" si="7"/>
        <v>11</v>
      </c>
      <c r="R43" s="4">
        <f t="shared" si="7"/>
        <v>12</v>
      </c>
      <c r="S43" s="4">
        <f t="shared" si="7"/>
        <v>13</v>
      </c>
      <c r="T43" s="4">
        <f t="shared" si="7"/>
        <v>14</v>
      </c>
      <c r="U43" s="4">
        <f t="shared" si="7"/>
        <v>15</v>
      </c>
      <c r="V43" s="4">
        <f t="shared" si="7"/>
        <v>16</v>
      </c>
      <c r="W43" s="4">
        <f t="shared" si="7"/>
        <v>17</v>
      </c>
      <c r="X43" s="4">
        <f t="shared" si="7"/>
        <v>18</v>
      </c>
      <c r="Y43" s="4">
        <f t="shared" si="7"/>
        <v>19</v>
      </c>
      <c r="Z43" s="4">
        <f t="shared" si="7"/>
        <v>20</v>
      </c>
      <c r="AA43" s="4">
        <f t="shared" si="7"/>
        <v>21</v>
      </c>
      <c r="AB43" s="4">
        <f t="shared" si="7"/>
        <v>22</v>
      </c>
      <c r="AC43" s="4">
        <f t="shared" si="7"/>
        <v>23</v>
      </c>
      <c r="AD43" s="4">
        <f t="shared" si="7"/>
        <v>24</v>
      </c>
      <c r="AE43" s="4">
        <f t="shared" si="7"/>
        <v>25</v>
      </c>
      <c r="AF43" s="4">
        <f t="shared" si="7"/>
        <v>26</v>
      </c>
      <c r="AG43" s="4">
        <f t="shared" si="7"/>
        <v>27</v>
      </c>
      <c r="AH43" s="4">
        <f t="shared" si="7"/>
        <v>28</v>
      </c>
      <c r="AI43" s="4">
        <f t="shared" si="7"/>
        <v>29</v>
      </c>
      <c r="AJ43" s="4">
        <f t="shared" si="7"/>
        <v>30</v>
      </c>
      <c r="AK43" s="4">
        <f t="shared" si="7"/>
        <v>31</v>
      </c>
      <c r="AL43" s="4">
        <f t="shared" si="7"/>
        <v>0</v>
      </c>
      <c r="AM43" s="116" t="s">
        <v>3</v>
      </c>
      <c r="AN43" s="5" t="s">
        <v>4</v>
      </c>
      <c r="AO43" s="3"/>
      <c r="AP43" s="3"/>
      <c r="AQ43" s="3"/>
      <c r="AR43" s="3"/>
      <c r="AS43" s="3"/>
      <c r="AT43" s="3"/>
    </row>
    <row r="44" spans="1:46" s="59" customFormat="1" ht="11.25" customHeight="1">
      <c r="A44" s="288"/>
      <c r="B44" s="7">
        <f>B$5</f>
        <v>40391</v>
      </c>
      <c r="C44" s="7">
        <f t="shared" ref="C44:AL44" si="8">C$5</f>
        <v>40392</v>
      </c>
      <c r="D44" s="7">
        <f t="shared" si="8"/>
        <v>40393</v>
      </c>
      <c r="E44" s="7">
        <f t="shared" si="8"/>
        <v>40394</v>
      </c>
      <c r="F44" s="7">
        <f t="shared" si="8"/>
        <v>40395</v>
      </c>
      <c r="G44" s="7">
        <f t="shared" si="8"/>
        <v>40452</v>
      </c>
      <c r="H44" s="7">
        <f t="shared" si="8"/>
        <v>40453</v>
      </c>
      <c r="I44" s="7">
        <f t="shared" si="8"/>
        <v>40454</v>
      </c>
      <c r="J44" s="7">
        <f t="shared" si="8"/>
        <v>40455</v>
      </c>
      <c r="K44" s="7">
        <f t="shared" si="8"/>
        <v>40456</v>
      </c>
      <c r="L44" s="7">
        <f t="shared" si="8"/>
        <v>40457</v>
      </c>
      <c r="M44" s="7">
        <f t="shared" si="8"/>
        <v>40458</v>
      </c>
      <c r="N44" s="7">
        <f t="shared" si="8"/>
        <v>40459</v>
      </c>
      <c r="O44" s="7">
        <f t="shared" si="8"/>
        <v>40460</v>
      </c>
      <c r="P44" s="7">
        <f t="shared" si="8"/>
        <v>40461</v>
      </c>
      <c r="Q44" s="7">
        <f t="shared" si="8"/>
        <v>40462</v>
      </c>
      <c r="R44" s="7">
        <f t="shared" si="8"/>
        <v>40463</v>
      </c>
      <c r="S44" s="7">
        <f t="shared" si="8"/>
        <v>40464</v>
      </c>
      <c r="T44" s="7">
        <f t="shared" si="8"/>
        <v>40465</v>
      </c>
      <c r="U44" s="7">
        <f t="shared" si="8"/>
        <v>40466</v>
      </c>
      <c r="V44" s="7">
        <f t="shared" si="8"/>
        <v>40467</v>
      </c>
      <c r="W44" s="7">
        <f t="shared" si="8"/>
        <v>40468</v>
      </c>
      <c r="X44" s="7">
        <f t="shared" si="8"/>
        <v>40469</v>
      </c>
      <c r="Y44" s="7">
        <f t="shared" si="8"/>
        <v>40470</v>
      </c>
      <c r="Z44" s="7">
        <f t="shared" si="8"/>
        <v>40471</v>
      </c>
      <c r="AA44" s="7">
        <f t="shared" si="8"/>
        <v>40472</v>
      </c>
      <c r="AB44" s="7">
        <f t="shared" si="8"/>
        <v>40473</v>
      </c>
      <c r="AC44" s="7">
        <f t="shared" si="8"/>
        <v>40474</v>
      </c>
      <c r="AD44" s="7">
        <f t="shared" si="8"/>
        <v>40475</v>
      </c>
      <c r="AE44" s="7">
        <f t="shared" si="8"/>
        <v>40476</v>
      </c>
      <c r="AF44" s="7">
        <f t="shared" si="8"/>
        <v>40477</v>
      </c>
      <c r="AG44" s="158">
        <f t="shared" si="8"/>
        <v>40478</v>
      </c>
      <c r="AH44" s="158">
        <f t="shared" si="8"/>
        <v>40479</v>
      </c>
      <c r="AI44" s="158">
        <f t="shared" si="8"/>
        <v>40480</v>
      </c>
      <c r="AJ44" s="158">
        <f t="shared" si="8"/>
        <v>40481</v>
      </c>
      <c r="AK44" s="158">
        <f t="shared" si="8"/>
        <v>40482</v>
      </c>
      <c r="AL44" s="158">
        <f t="shared" si="8"/>
        <v>0</v>
      </c>
      <c r="AM44" s="116"/>
      <c r="AN44" s="8"/>
      <c r="AO44" s="6"/>
      <c r="AP44" s="6"/>
      <c r="AQ44" s="6"/>
      <c r="AR44" s="6"/>
      <c r="AS44" s="6"/>
      <c r="AT44" s="6"/>
    </row>
    <row r="45" spans="1:46">
      <c r="A45" s="289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4"/>
      <c r="AH45" s="44"/>
      <c r="AI45" s="44"/>
      <c r="AJ45" s="44"/>
      <c r="AK45" s="44"/>
      <c r="AL45" s="44"/>
      <c r="AM45" s="45" t="s">
        <v>8</v>
      </c>
      <c r="AN45" s="5" t="s">
        <v>8</v>
      </c>
      <c r="AO45" s="3"/>
      <c r="AP45" s="3"/>
      <c r="AQ45" s="3"/>
      <c r="AR45" s="3"/>
      <c r="AS45" s="3"/>
      <c r="AT45" s="3"/>
    </row>
    <row r="46" spans="1:46">
      <c r="A46" s="9" t="s">
        <v>9</v>
      </c>
      <c r="B46" s="10">
        <f t="shared" ref="B46:AL52" si="9">B7-$G$38*B7+$G$40*($G$38*B7)</f>
        <v>0</v>
      </c>
      <c r="C46" s="10">
        <f t="shared" si="9"/>
        <v>0</v>
      </c>
      <c r="D46" s="10">
        <f>D7-$G$38*D7+$G$40*($G$38*D7)</f>
        <v>0</v>
      </c>
      <c r="E46" s="10">
        <f t="shared" si="9"/>
        <v>0</v>
      </c>
      <c r="F46" s="10">
        <f t="shared" si="9"/>
        <v>0</v>
      </c>
      <c r="G46" s="10">
        <f t="shared" si="9"/>
        <v>13515</v>
      </c>
      <c r="H46" s="10">
        <f t="shared" si="9"/>
        <v>14280</v>
      </c>
      <c r="I46" s="10">
        <f t="shared" si="9"/>
        <v>14110</v>
      </c>
      <c r="J46" s="10">
        <f t="shared" si="9"/>
        <v>13600</v>
      </c>
      <c r="K46" s="10">
        <f t="shared" si="9"/>
        <v>14110</v>
      </c>
      <c r="L46" s="10">
        <f t="shared" si="9"/>
        <v>14025</v>
      </c>
      <c r="M46" s="10">
        <f t="shared" si="9"/>
        <v>13770</v>
      </c>
      <c r="N46" s="10">
        <f t="shared" si="9"/>
        <v>14025</v>
      </c>
      <c r="O46" s="10">
        <f t="shared" si="9"/>
        <v>13940</v>
      </c>
      <c r="P46" s="10">
        <f t="shared" si="9"/>
        <v>13600</v>
      </c>
      <c r="Q46" s="10">
        <f t="shared" si="9"/>
        <v>13175</v>
      </c>
      <c r="R46" s="10">
        <f t="shared" si="9"/>
        <v>13430</v>
      </c>
      <c r="S46" s="10">
        <f t="shared" si="9"/>
        <v>13430</v>
      </c>
      <c r="T46" s="10">
        <f t="shared" si="9"/>
        <v>13940</v>
      </c>
      <c r="U46" s="10">
        <f t="shared" si="9"/>
        <v>13515</v>
      </c>
      <c r="V46" s="10">
        <f t="shared" si="9"/>
        <v>14025</v>
      </c>
      <c r="W46" s="10">
        <f t="shared" si="9"/>
        <v>13940</v>
      </c>
      <c r="X46" s="10">
        <f t="shared" si="9"/>
        <v>9860</v>
      </c>
      <c r="Y46" s="10">
        <f t="shared" si="9"/>
        <v>13855</v>
      </c>
      <c r="Z46" s="10">
        <f t="shared" si="9"/>
        <v>14025</v>
      </c>
      <c r="AA46" s="10">
        <f t="shared" si="9"/>
        <v>13770</v>
      </c>
      <c r="AB46" s="10">
        <f t="shared" si="9"/>
        <v>14110</v>
      </c>
      <c r="AC46" s="10">
        <f t="shared" si="9"/>
        <v>10795</v>
      </c>
      <c r="AD46" s="10">
        <f t="shared" si="9"/>
        <v>12240</v>
      </c>
      <c r="AE46" s="10">
        <f t="shared" si="9"/>
        <v>12495</v>
      </c>
      <c r="AF46" s="10">
        <f t="shared" si="9"/>
        <v>12665</v>
      </c>
      <c r="AG46" s="10">
        <f t="shared" si="9"/>
        <v>12325</v>
      </c>
      <c r="AH46" s="10">
        <f t="shared" si="9"/>
        <v>12240</v>
      </c>
      <c r="AI46" s="10">
        <f t="shared" si="9"/>
        <v>12920</v>
      </c>
      <c r="AJ46" s="10">
        <f t="shared" si="9"/>
        <v>13430</v>
      </c>
      <c r="AK46" s="10">
        <f t="shared" si="9"/>
        <v>13685</v>
      </c>
      <c r="AL46" s="10">
        <f t="shared" si="9"/>
        <v>0</v>
      </c>
      <c r="AM46" s="10">
        <f>MAX(B46:AL46)</f>
        <v>14280</v>
      </c>
      <c r="AN46" s="10">
        <f>MIN(B46:AF46)</f>
        <v>0</v>
      </c>
      <c r="AO46" s="3"/>
      <c r="AP46" s="3"/>
      <c r="AQ46" s="3"/>
      <c r="AR46" s="3"/>
      <c r="AS46" s="3"/>
      <c r="AT46" s="3"/>
    </row>
    <row r="47" spans="1:46">
      <c r="A47" s="9" t="s">
        <v>10</v>
      </c>
      <c r="B47" s="10">
        <f t="shared" si="9"/>
        <v>0</v>
      </c>
      <c r="C47" s="10">
        <f t="shared" si="9"/>
        <v>0</v>
      </c>
      <c r="D47" s="10">
        <f t="shared" si="9"/>
        <v>0</v>
      </c>
      <c r="E47" s="10">
        <f t="shared" si="9"/>
        <v>0</v>
      </c>
      <c r="F47" s="10">
        <f t="shared" si="9"/>
        <v>0</v>
      </c>
      <c r="G47" s="10">
        <f t="shared" si="9"/>
        <v>12835</v>
      </c>
      <c r="H47" s="10">
        <f t="shared" si="9"/>
        <v>13600</v>
      </c>
      <c r="I47" s="10">
        <f t="shared" si="9"/>
        <v>13430</v>
      </c>
      <c r="J47" s="10">
        <f t="shared" si="9"/>
        <v>13090</v>
      </c>
      <c r="K47" s="10">
        <f t="shared" si="9"/>
        <v>13175</v>
      </c>
      <c r="L47" s="10">
        <f t="shared" si="9"/>
        <v>13685</v>
      </c>
      <c r="M47" s="10">
        <f t="shared" si="9"/>
        <v>13345</v>
      </c>
      <c r="N47" s="10">
        <f t="shared" si="9"/>
        <v>13515</v>
      </c>
      <c r="O47" s="10">
        <f t="shared" si="9"/>
        <v>13430</v>
      </c>
      <c r="P47" s="10">
        <f t="shared" si="9"/>
        <v>13175</v>
      </c>
      <c r="Q47" s="10">
        <f t="shared" si="9"/>
        <v>12750</v>
      </c>
      <c r="R47" s="10">
        <f t="shared" si="9"/>
        <v>13090</v>
      </c>
      <c r="S47" s="10">
        <f t="shared" si="9"/>
        <v>12835</v>
      </c>
      <c r="T47" s="10">
        <f t="shared" si="9"/>
        <v>13260</v>
      </c>
      <c r="U47" s="10">
        <f t="shared" si="9"/>
        <v>13175</v>
      </c>
      <c r="V47" s="10">
        <f t="shared" si="9"/>
        <v>13345</v>
      </c>
      <c r="W47" s="10">
        <f t="shared" si="9"/>
        <v>13515</v>
      </c>
      <c r="X47" s="10">
        <f t="shared" si="9"/>
        <v>9010</v>
      </c>
      <c r="Y47" s="10">
        <f t="shared" si="9"/>
        <v>13430</v>
      </c>
      <c r="Z47" s="10">
        <f t="shared" si="9"/>
        <v>13345</v>
      </c>
      <c r="AA47" s="10">
        <f t="shared" si="9"/>
        <v>12920</v>
      </c>
      <c r="AB47" s="10">
        <f t="shared" si="9"/>
        <v>12835</v>
      </c>
      <c r="AC47" s="10">
        <f t="shared" si="9"/>
        <v>10795</v>
      </c>
      <c r="AD47" s="10">
        <f t="shared" si="9"/>
        <v>11815</v>
      </c>
      <c r="AE47" s="10">
        <f t="shared" si="9"/>
        <v>11815</v>
      </c>
      <c r="AF47" s="10">
        <f t="shared" si="9"/>
        <v>12155</v>
      </c>
      <c r="AG47" s="10">
        <f t="shared" si="9"/>
        <v>11815</v>
      </c>
      <c r="AH47" s="10">
        <f t="shared" si="9"/>
        <v>11985</v>
      </c>
      <c r="AI47" s="10">
        <f t="shared" si="9"/>
        <v>12495</v>
      </c>
      <c r="AJ47" s="10">
        <f t="shared" si="9"/>
        <v>12920</v>
      </c>
      <c r="AK47" s="10">
        <f t="shared" si="9"/>
        <v>13260</v>
      </c>
      <c r="AL47" s="10">
        <f t="shared" si="9"/>
        <v>0</v>
      </c>
      <c r="AM47" s="10">
        <f t="shared" ref="AM47:AM69" si="10">MAX(B47:AL47)</f>
        <v>13685</v>
      </c>
      <c r="AN47" s="10">
        <f>MIN(B47:AF47)</f>
        <v>0</v>
      </c>
      <c r="AO47" s="3"/>
      <c r="AP47" s="3"/>
      <c r="AQ47" s="3"/>
      <c r="AR47" s="3"/>
      <c r="AS47" s="3"/>
      <c r="AT47" s="3"/>
    </row>
    <row r="48" spans="1:46">
      <c r="A48" s="9" t="s">
        <v>11</v>
      </c>
      <c r="B48" s="10">
        <f t="shared" si="9"/>
        <v>0</v>
      </c>
      <c r="C48" s="10">
        <f t="shared" si="9"/>
        <v>0</v>
      </c>
      <c r="D48" s="10">
        <f t="shared" si="9"/>
        <v>0</v>
      </c>
      <c r="E48" s="10">
        <f t="shared" si="9"/>
        <v>0</v>
      </c>
      <c r="F48" s="10">
        <f t="shared" si="9"/>
        <v>0</v>
      </c>
      <c r="G48" s="10">
        <f t="shared" si="9"/>
        <v>12665</v>
      </c>
      <c r="H48" s="10">
        <f t="shared" si="9"/>
        <v>13175</v>
      </c>
      <c r="I48" s="10">
        <f t="shared" si="9"/>
        <v>13005</v>
      </c>
      <c r="J48" s="10">
        <f t="shared" si="9"/>
        <v>12920</v>
      </c>
      <c r="K48" s="10">
        <f t="shared" si="9"/>
        <v>13175</v>
      </c>
      <c r="L48" s="10">
        <f t="shared" si="9"/>
        <v>13345</v>
      </c>
      <c r="M48" s="10">
        <f t="shared" si="9"/>
        <v>12920</v>
      </c>
      <c r="N48" s="10">
        <f t="shared" si="9"/>
        <v>13175</v>
      </c>
      <c r="O48" s="10">
        <f t="shared" si="9"/>
        <v>12835</v>
      </c>
      <c r="P48" s="10">
        <f t="shared" si="9"/>
        <v>12750</v>
      </c>
      <c r="Q48" s="10">
        <f t="shared" si="9"/>
        <v>12495</v>
      </c>
      <c r="R48" s="10">
        <f t="shared" si="9"/>
        <v>12750</v>
      </c>
      <c r="S48" s="10">
        <f t="shared" si="9"/>
        <v>12665</v>
      </c>
      <c r="T48" s="10">
        <f t="shared" si="9"/>
        <v>13005</v>
      </c>
      <c r="U48" s="10">
        <f t="shared" si="9"/>
        <v>13005</v>
      </c>
      <c r="V48" s="10">
        <f t="shared" si="9"/>
        <v>13090</v>
      </c>
      <c r="W48" s="10">
        <f t="shared" si="9"/>
        <v>13175</v>
      </c>
      <c r="X48" s="10">
        <f t="shared" si="9"/>
        <v>6630</v>
      </c>
      <c r="Y48" s="10">
        <f t="shared" si="9"/>
        <v>13090</v>
      </c>
      <c r="Z48" s="10">
        <f t="shared" si="9"/>
        <v>12920</v>
      </c>
      <c r="AA48" s="10">
        <f t="shared" si="9"/>
        <v>12750</v>
      </c>
      <c r="AB48" s="10">
        <f t="shared" si="9"/>
        <v>12070</v>
      </c>
      <c r="AC48" s="10">
        <f t="shared" si="9"/>
        <v>10795</v>
      </c>
      <c r="AD48" s="10">
        <f t="shared" si="9"/>
        <v>11475</v>
      </c>
      <c r="AE48" s="10">
        <f t="shared" si="9"/>
        <v>11475</v>
      </c>
      <c r="AF48" s="10">
        <f t="shared" si="9"/>
        <v>11985</v>
      </c>
      <c r="AG48" s="10">
        <f t="shared" si="9"/>
        <v>11815</v>
      </c>
      <c r="AH48" s="10">
        <f t="shared" si="9"/>
        <v>11815</v>
      </c>
      <c r="AI48" s="10">
        <f t="shared" si="9"/>
        <v>12240</v>
      </c>
      <c r="AJ48" s="10">
        <f t="shared" si="9"/>
        <v>12410</v>
      </c>
      <c r="AK48" s="10">
        <f t="shared" si="9"/>
        <v>13005</v>
      </c>
      <c r="AL48" s="10">
        <f t="shared" si="9"/>
        <v>0</v>
      </c>
      <c r="AM48" s="10">
        <f t="shared" si="10"/>
        <v>13345</v>
      </c>
      <c r="AN48" s="10">
        <f t="shared" ref="AN48:AN69" si="11">MIN(B48:AF48)</f>
        <v>0</v>
      </c>
      <c r="AO48" s="3"/>
      <c r="AP48" s="3"/>
      <c r="AQ48" s="3"/>
      <c r="AR48" s="3"/>
      <c r="AS48" s="3"/>
      <c r="AT48" s="3"/>
    </row>
    <row r="49" spans="1:46">
      <c r="A49" s="9" t="s">
        <v>12</v>
      </c>
      <c r="B49" s="10">
        <f t="shared" si="9"/>
        <v>0</v>
      </c>
      <c r="C49" s="10">
        <f t="shared" si="9"/>
        <v>0</v>
      </c>
      <c r="D49" s="10">
        <f t="shared" si="9"/>
        <v>0</v>
      </c>
      <c r="E49" s="10">
        <f t="shared" si="9"/>
        <v>0</v>
      </c>
      <c r="F49" s="10">
        <f t="shared" si="9"/>
        <v>0</v>
      </c>
      <c r="G49" s="10">
        <f t="shared" si="9"/>
        <v>12495</v>
      </c>
      <c r="H49" s="10">
        <f t="shared" si="9"/>
        <v>12835</v>
      </c>
      <c r="I49" s="10">
        <f t="shared" si="9"/>
        <v>12750</v>
      </c>
      <c r="J49" s="10">
        <f t="shared" si="9"/>
        <v>12665</v>
      </c>
      <c r="K49" s="10">
        <f t="shared" si="9"/>
        <v>13090</v>
      </c>
      <c r="L49" s="10">
        <f t="shared" si="9"/>
        <v>13175</v>
      </c>
      <c r="M49" s="10">
        <f t="shared" si="9"/>
        <v>12750</v>
      </c>
      <c r="N49" s="10">
        <f t="shared" si="9"/>
        <v>13005</v>
      </c>
      <c r="O49" s="10">
        <f t="shared" si="9"/>
        <v>12750</v>
      </c>
      <c r="P49" s="10">
        <f t="shared" si="9"/>
        <v>12665</v>
      </c>
      <c r="Q49" s="10">
        <f t="shared" si="9"/>
        <v>12325</v>
      </c>
      <c r="R49" s="10">
        <f t="shared" si="9"/>
        <v>12750</v>
      </c>
      <c r="S49" s="10">
        <f t="shared" si="9"/>
        <v>12580</v>
      </c>
      <c r="T49" s="10">
        <f t="shared" si="9"/>
        <v>12750</v>
      </c>
      <c r="U49" s="10">
        <f t="shared" si="9"/>
        <v>12750</v>
      </c>
      <c r="V49" s="10">
        <f t="shared" si="9"/>
        <v>12920</v>
      </c>
      <c r="W49" s="10">
        <f t="shared" si="9"/>
        <v>12835</v>
      </c>
      <c r="X49" s="10">
        <f t="shared" si="9"/>
        <v>8840</v>
      </c>
      <c r="Y49" s="10">
        <f t="shared" si="9"/>
        <v>13005</v>
      </c>
      <c r="Z49" s="10">
        <f t="shared" si="9"/>
        <v>12920</v>
      </c>
      <c r="AA49" s="10">
        <f t="shared" si="9"/>
        <v>12580</v>
      </c>
      <c r="AB49" s="10">
        <f t="shared" si="9"/>
        <v>11900</v>
      </c>
      <c r="AC49" s="10">
        <f t="shared" si="9"/>
        <v>10625</v>
      </c>
      <c r="AD49" s="10">
        <f t="shared" si="9"/>
        <v>11390</v>
      </c>
      <c r="AE49" s="10">
        <f t="shared" si="9"/>
        <v>11475</v>
      </c>
      <c r="AF49" s="10">
        <f t="shared" si="9"/>
        <v>11985</v>
      </c>
      <c r="AG49" s="10">
        <f t="shared" si="9"/>
        <v>11560</v>
      </c>
      <c r="AH49" s="10">
        <f t="shared" si="9"/>
        <v>11900</v>
      </c>
      <c r="AI49" s="10">
        <f t="shared" si="9"/>
        <v>12070</v>
      </c>
      <c r="AJ49" s="10">
        <f t="shared" si="9"/>
        <v>12240</v>
      </c>
      <c r="AK49" s="10">
        <f t="shared" si="9"/>
        <v>12665</v>
      </c>
      <c r="AL49" s="10">
        <f t="shared" si="9"/>
        <v>0</v>
      </c>
      <c r="AM49" s="10">
        <f t="shared" si="10"/>
        <v>13175</v>
      </c>
      <c r="AN49" s="10">
        <f t="shared" si="11"/>
        <v>0</v>
      </c>
      <c r="AO49" s="3"/>
      <c r="AP49" s="3"/>
      <c r="AQ49" s="3"/>
      <c r="AR49" s="3"/>
      <c r="AS49" s="3"/>
      <c r="AT49" s="3"/>
    </row>
    <row r="50" spans="1:46">
      <c r="A50" s="9" t="s">
        <v>13</v>
      </c>
      <c r="B50" s="10">
        <f t="shared" si="9"/>
        <v>0</v>
      </c>
      <c r="C50" s="10">
        <f t="shared" si="9"/>
        <v>0</v>
      </c>
      <c r="D50" s="10">
        <f t="shared" si="9"/>
        <v>0</v>
      </c>
      <c r="E50" s="10">
        <f t="shared" si="9"/>
        <v>0</v>
      </c>
      <c r="F50" s="10">
        <f t="shared" si="9"/>
        <v>0</v>
      </c>
      <c r="G50" s="10">
        <f t="shared" si="9"/>
        <v>12410</v>
      </c>
      <c r="H50" s="10">
        <f t="shared" si="9"/>
        <v>12750</v>
      </c>
      <c r="I50" s="10">
        <f t="shared" si="9"/>
        <v>12665</v>
      </c>
      <c r="J50" s="10">
        <f t="shared" si="9"/>
        <v>12580</v>
      </c>
      <c r="K50" s="10">
        <f t="shared" si="9"/>
        <v>13175</v>
      </c>
      <c r="L50" s="10">
        <f t="shared" si="9"/>
        <v>13260</v>
      </c>
      <c r="M50" s="10">
        <f t="shared" si="9"/>
        <v>12750</v>
      </c>
      <c r="N50" s="10">
        <f t="shared" si="9"/>
        <v>13260</v>
      </c>
      <c r="O50" s="10">
        <f t="shared" si="9"/>
        <v>12580</v>
      </c>
      <c r="P50" s="10">
        <f t="shared" si="9"/>
        <v>12495</v>
      </c>
      <c r="Q50" s="10">
        <f t="shared" si="9"/>
        <v>12580</v>
      </c>
      <c r="R50" s="10">
        <f t="shared" si="9"/>
        <v>12580</v>
      </c>
      <c r="S50" s="10">
        <f t="shared" si="9"/>
        <v>12325</v>
      </c>
      <c r="T50" s="10">
        <f t="shared" si="9"/>
        <v>12750</v>
      </c>
      <c r="U50" s="10">
        <f t="shared" si="9"/>
        <v>12750</v>
      </c>
      <c r="V50" s="10">
        <f t="shared" si="9"/>
        <v>12835</v>
      </c>
      <c r="W50" s="10">
        <f t="shared" si="9"/>
        <v>12920</v>
      </c>
      <c r="X50" s="10">
        <f t="shared" si="9"/>
        <v>9095</v>
      </c>
      <c r="Y50" s="10">
        <f t="shared" si="9"/>
        <v>12920</v>
      </c>
      <c r="Z50" s="10">
        <f t="shared" si="9"/>
        <v>12835</v>
      </c>
      <c r="AA50" s="10">
        <f t="shared" si="9"/>
        <v>12495</v>
      </c>
      <c r="AB50" s="10">
        <f t="shared" si="9"/>
        <v>11815</v>
      </c>
      <c r="AC50" s="10">
        <f t="shared" si="9"/>
        <v>10540</v>
      </c>
      <c r="AD50" s="10">
        <f t="shared" si="9"/>
        <v>11220</v>
      </c>
      <c r="AE50" s="10">
        <f t="shared" si="9"/>
        <v>11475</v>
      </c>
      <c r="AF50" s="10">
        <f t="shared" si="9"/>
        <v>11815</v>
      </c>
      <c r="AG50" s="10">
        <f t="shared" si="9"/>
        <v>11475</v>
      </c>
      <c r="AH50" s="10">
        <f t="shared" si="9"/>
        <v>11730</v>
      </c>
      <c r="AI50" s="10">
        <f t="shared" si="9"/>
        <v>12325</v>
      </c>
      <c r="AJ50" s="10">
        <f t="shared" si="9"/>
        <v>12240</v>
      </c>
      <c r="AK50" s="10">
        <f t="shared" si="9"/>
        <v>12665</v>
      </c>
      <c r="AL50" s="10">
        <f t="shared" si="9"/>
        <v>0</v>
      </c>
      <c r="AM50" s="10">
        <f t="shared" si="10"/>
        <v>13260</v>
      </c>
      <c r="AN50" s="10">
        <f t="shared" si="11"/>
        <v>0</v>
      </c>
      <c r="AO50" s="3"/>
      <c r="AP50" s="3"/>
      <c r="AQ50" s="3"/>
      <c r="AR50" s="3"/>
      <c r="AS50" s="3"/>
      <c r="AT50" s="3"/>
    </row>
    <row r="51" spans="1:46">
      <c r="A51" s="9" t="s">
        <v>14</v>
      </c>
      <c r="B51" s="10">
        <f t="shared" si="9"/>
        <v>0</v>
      </c>
      <c r="C51" s="10">
        <f t="shared" si="9"/>
        <v>0</v>
      </c>
      <c r="D51" s="10">
        <f t="shared" si="9"/>
        <v>0</v>
      </c>
      <c r="E51" s="10">
        <f t="shared" si="9"/>
        <v>0</v>
      </c>
      <c r="F51" s="10">
        <f t="shared" si="9"/>
        <v>0</v>
      </c>
      <c r="G51" s="10">
        <f t="shared" si="9"/>
        <v>12665</v>
      </c>
      <c r="H51" s="10">
        <f t="shared" si="9"/>
        <v>12835</v>
      </c>
      <c r="I51" s="10">
        <f t="shared" si="9"/>
        <v>12665</v>
      </c>
      <c r="J51" s="10">
        <f t="shared" si="9"/>
        <v>13260</v>
      </c>
      <c r="K51" s="10">
        <f t="shared" si="9"/>
        <v>13685</v>
      </c>
      <c r="L51" s="10">
        <f t="shared" si="9"/>
        <v>13260</v>
      </c>
      <c r="M51" s="10">
        <f t="shared" si="9"/>
        <v>12750</v>
      </c>
      <c r="N51" s="10">
        <f t="shared" si="9"/>
        <v>13260</v>
      </c>
      <c r="O51" s="10">
        <f t="shared" si="9"/>
        <v>12835</v>
      </c>
      <c r="P51" s="10">
        <f t="shared" si="9"/>
        <v>12495</v>
      </c>
      <c r="Q51" s="10">
        <f t="shared" si="9"/>
        <v>12920</v>
      </c>
      <c r="R51" s="10">
        <f t="shared" si="9"/>
        <v>13005</v>
      </c>
      <c r="S51" s="10">
        <f t="shared" si="9"/>
        <v>12750</v>
      </c>
      <c r="T51" s="10">
        <f t="shared" si="9"/>
        <v>13005</v>
      </c>
      <c r="U51" s="10">
        <f t="shared" si="9"/>
        <v>13005</v>
      </c>
      <c r="V51" s="10">
        <f t="shared" si="9"/>
        <v>13090</v>
      </c>
      <c r="W51" s="10">
        <f t="shared" si="9"/>
        <v>12920</v>
      </c>
      <c r="X51" s="10">
        <f t="shared" si="9"/>
        <v>9520</v>
      </c>
      <c r="Y51" s="10">
        <f t="shared" si="9"/>
        <v>13430</v>
      </c>
      <c r="Z51" s="10">
        <f t="shared" si="9"/>
        <v>13600</v>
      </c>
      <c r="AA51" s="10">
        <f t="shared" si="9"/>
        <v>12665</v>
      </c>
      <c r="AB51" s="10">
        <f t="shared" si="9"/>
        <v>12410</v>
      </c>
      <c r="AC51" s="10">
        <f t="shared" si="9"/>
        <v>10795</v>
      </c>
      <c r="AD51" s="10">
        <f t="shared" si="9"/>
        <v>11220</v>
      </c>
      <c r="AE51" s="10">
        <f t="shared" si="9"/>
        <v>11985</v>
      </c>
      <c r="AF51" s="10">
        <f t="shared" si="9"/>
        <v>12325</v>
      </c>
      <c r="AG51" s="10">
        <f t="shared" si="9"/>
        <v>11900</v>
      </c>
      <c r="AH51" s="10">
        <f t="shared" si="9"/>
        <v>12325</v>
      </c>
      <c r="AI51" s="10">
        <f t="shared" si="9"/>
        <v>12920</v>
      </c>
      <c r="AJ51" s="10">
        <f t="shared" si="9"/>
        <v>12580</v>
      </c>
      <c r="AK51" s="10">
        <f t="shared" si="9"/>
        <v>12665</v>
      </c>
      <c r="AL51" s="10">
        <f t="shared" si="9"/>
        <v>0</v>
      </c>
      <c r="AM51" s="10">
        <f t="shared" si="10"/>
        <v>13685</v>
      </c>
      <c r="AN51" s="10">
        <f t="shared" si="11"/>
        <v>0</v>
      </c>
      <c r="AO51" s="3"/>
      <c r="AP51" s="3"/>
      <c r="AQ51" s="3"/>
      <c r="AR51" s="3"/>
      <c r="AS51" s="3"/>
      <c r="AT51" s="3"/>
    </row>
    <row r="52" spans="1:46">
      <c r="A52" s="9" t="s">
        <v>15</v>
      </c>
      <c r="B52" s="10">
        <f t="shared" si="9"/>
        <v>0</v>
      </c>
      <c r="C52" s="10">
        <f t="shared" si="9"/>
        <v>0</v>
      </c>
      <c r="D52" s="10">
        <f t="shared" si="9"/>
        <v>0</v>
      </c>
      <c r="E52" s="10">
        <f t="shared" si="9"/>
        <v>0</v>
      </c>
      <c r="F52" s="10">
        <f t="shared" si="9"/>
        <v>0</v>
      </c>
      <c r="G52" s="10">
        <f t="shared" si="9"/>
        <v>12750</v>
      </c>
      <c r="H52" s="10">
        <f t="shared" si="9"/>
        <v>13175</v>
      </c>
      <c r="I52" s="10">
        <f t="shared" si="9"/>
        <v>12325</v>
      </c>
      <c r="J52" s="10">
        <f t="shared" si="9"/>
        <v>14450</v>
      </c>
      <c r="K52" s="10">
        <f t="shared" si="9"/>
        <v>14790</v>
      </c>
      <c r="L52" s="10">
        <f t="shared" si="9"/>
        <v>13515</v>
      </c>
      <c r="M52" s="10">
        <f t="shared" si="9"/>
        <v>13175</v>
      </c>
      <c r="N52" s="10">
        <f t="shared" si="9"/>
        <v>14535</v>
      </c>
      <c r="O52" s="10">
        <f t="shared" si="9"/>
        <v>13090</v>
      </c>
      <c r="P52" s="10">
        <f t="shared" si="9"/>
        <v>8840</v>
      </c>
      <c r="Q52" s="10">
        <f t="shared" si="9"/>
        <v>13940</v>
      </c>
      <c r="R52" s="10">
        <f t="shared" si="9"/>
        <v>14025</v>
      </c>
      <c r="S52" s="10">
        <f t="shared" si="9"/>
        <v>13940</v>
      </c>
      <c r="T52" s="10">
        <f t="shared" si="9"/>
        <v>14110</v>
      </c>
      <c r="U52" s="10">
        <f t="shared" si="9"/>
        <v>14195</v>
      </c>
      <c r="V52" s="10">
        <f t="shared" si="9"/>
        <v>13175</v>
      </c>
      <c r="W52" s="10">
        <f t="shared" si="9"/>
        <v>12580</v>
      </c>
      <c r="X52" s="10">
        <f t="shared" si="9"/>
        <v>10540</v>
      </c>
      <c r="Y52" s="10">
        <f t="shared" si="9"/>
        <v>14875</v>
      </c>
      <c r="Z52" s="10">
        <f t="shared" si="9"/>
        <v>14620</v>
      </c>
      <c r="AA52" s="10">
        <f t="shared" si="9"/>
        <v>12750</v>
      </c>
      <c r="AB52" s="10">
        <f t="shared" si="9"/>
        <v>13600</v>
      </c>
      <c r="AC52" s="10">
        <f t="shared" si="9"/>
        <v>11390</v>
      </c>
      <c r="AD52" s="10">
        <f t="shared" si="9"/>
        <v>11135</v>
      </c>
      <c r="AE52" s="10">
        <f t="shared" si="9"/>
        <v>13260</v>
      </c>
      <c r="AF52" s="10">
        <f t="shared" si="9"/>
        <v>13855</v>
      </c>
      <c r="AG52" s="10">
        <f t="shared" si="9"/>
        <v>13770</v>
      </c>
      <c r="AH52" s="10">
        <f t="shared" si="9"/>
        <v>13515</v>
      </c>
      <c r="AI52" s="10">
        <f t="shared" si="9"/>
        <v>14280</v>
      </c>
      <c r="AJ52" s="10">
        <f t="shared" ref="AG52:AL67" si="12">AJ13-$G$38*AJ13+$G$40*($G$38*AJ13)</f>
        <v>13090</v>
      </c>
      <c r="AK52" s="10">
        <f t="shared" si="12"/>
        <v>12325</v>
      </c>
      <c r="AL52" s="10">
        <f t="shared" si="12"/>
        <v>0</v>
      </c>
      <c r="AM52" s="10">
        <f t="shared" si="10"/>
        <v>14875</v>
      </c>
      <c r="AN52" s="10">
        <f t="shared" si="11"/>
        <v>0</v>
      </c>
      <c r="AO52" s="3"/>
      <c r="AP52" s="3"/>
      <c r="AQ52" s="3"/>
      <c r="AR52" s="3"/>
      <c r="AS52" s="3"/>
      <c r="AT52" s="3"/>
    </row>
    <row r="53" spans="1:46">
      <c r="A53" s="12" t="s">
        <v>16</v>
      </c>
      <c r="B53" s="10">
        <f t="shared" ref="B53:AF61" si="13">B14-$G$38*B14+$G$40*($G$38*B14)</f>
        <v>0</v>
      </c>
      <c r="C53" s="10">
        <f t="shared" si="13"/>
        <v>0</v>
      </c>
      <c r="D53" s="10">
        <f t="shared" si="13"/>
        <v>0</v>
      </c>
      <c r="E53" s="10">
        <f t="shared" si="13"/>
        <v>0</v>
      </c>
      <c r="F53" s="10">
        <f t="shared" si="13"/>
        <v>0</v>
      </c>
      <c r="G53" s="10">
        <f t="shared" si="13"/>
        <v>14195</v>
      </c>
      <c r="H53" s="10">
        <f t="shared" si="13"/>
        <v>13940</v>
      </c>
      <c r="I53" s="10">
        <f t="shared" si="13"/>
        <v>12920</v>
      </c>
      <c r="J53" s="10">
        <f t="shared" si="13"/>
        <v>16575</v>
      </c>
      <c r="K53" s="10">
        <f t="shared" si="13"/>
        <v>17085</v>
      </c>
      <c r="L53" s="10">
        <f t="shared" si="13"/>
        <v>15810</v>
      </c>
      <c r="M53" s="10">
        <f t="shared" si="13"/>
        <v>16575</v>
      </c>
      <c r="N53" s="10">
        <f t="shared" si="13"/>
        <v>16150</v>
      </c>
      <c r="O53" s="10">
        <f t="shared" si="13"/>
        <v>14025</v>
      </c>
      <c r="P53" s="10">
        <f t="shared" si="13"/>
        <v>8840</v>
      </c>
      <c r="Q53" s="10">
        <f t="shared" si="13"/>
        <v>16575</v>
      </c>
      <c r="R53" s="10">
        <f t="shared" si="13"/>
        <v>17595</v>
      </c>
      <c r="S53" s="10">
        <f t="shared" si="13"/>
        <v>15895</v>
      </c>
      <c r="T53" s="10">
        <f t="shared" si="13"/>
        <v>16320</v>
      </c>
      <c r="U53" s="10">
        <f t="shared" si="13"/>
        <v>17085</v>
      </c>
      <c r="V53" s="10">
        <f t="shared" si="13"/>
        <v>13855</v>
      </c>
      <c r="W53" s="10">
        <f t="shared" si="13"/>
        <v>13260</v>
      </c>
      <c r="X53" s="10">
        <f t="shared" si="13"/>
        <v>11305</v>
      </c>
      <c r="Y53" s="10">
        <f t="shared" si="13"/>
        <v>17510</v>
      </c>
      <c r="Z53" s="10">
        <f t="shared" si="13"/>
        <v>16830</v>
      </c>
      <c r="AA53" s="10">
        <f t="shared" si="13"/>
        <v>17935</v>
      </c>
      <c r="AB53" s="10">
        <f t="shared" si="13"/>
        <v>10200</v>
      </c>
      <c r="AC53" s="10">
        <f t="shared" si="13"/>
        <v>12580</v>
      </c>
      <c r="AD53" s="10">
        <f t="shared" si="13"/>
        <v>11900</v>
      </c>
      <c r="AE53" s="10">
        <f t="shared" si="13"/>
        <v>15045</v>
      </c>
      <c r="AF53" s="10">
        <f t="shared" si="13"/>
        <v>15385</v>
      </c>
      <c r="AG53" s="10">
        <f t="shared" si="12"/>
        <v>15895</v>
      </c>
      <c r="AH53" s="10">
        <f t="shared" si="12"/>
        <v>14620</v>
      </c>
      <c r="AI53" s="10">
        <f t="shared" si="12"/>
        <v>16320</v>
      </c>
      <c r="AJ53" s="10">
        <f t="shared" si="12"/>
        <v>13770</v>
      </c>
      <c r="AK53" s="10">
        <f t="shared" si="12"/>
        <v>12835</v>
      </c>
      <c r="AL53" s="10">
        <f t="shared" si="12"/>
        <v>0</v>
      </c>
      <c r="AM53" s="10">
        <f t="shared" si="10"/>
        <v>17935</v>
      </c>
      <c r="AN53" s="10">
        <f t="shared" si="11"/>
        <v>0</v>
      </c>
      <c r="AO53" s="3"/>
      <c r="AP53" s="3"/>
      <c r="AQ53" s="3"/>
      <c r="AR53" s="3"/>
      <c r="AS53" s="3"/>
      <c r="AT53" s="3"/>
    </row>
    <row r="54" spans="1:46">
      <c r="A54" s="12" t="s">
        <v>17</v>
      </c>
      <c r="B54" s="10">
        <f t="shared" si="13"/>
        <v>0</v>
      </c>
      <c r="C54" s="10">
        <f t="shared" si="13"/>
        <v>0</v>
      </c>
      <c r="D54" s="10">
        <f t="shared" si="13"/>
        <v>0</v>
      </c>
      <c r="E54" s="10">
        <f t="shared" si="13"/>
        <v>0</v>
      </c>
      <c r="F54" s="10">
        <f t="shared" si="13"/>
        <v>0</v>
      </c>
      <c r="G54" s="10">
        <f t="shared" si="13"/>
        <v>16660</v>
      </c>
      <c r="H54" s="10">
        <f t="shared" si="13"/>
        <v>14875</v>
      </c>
      <c r="I54" s="10">
        <f t="shared" si="13"/>
        <v>13940</v>
      </c>
      <c r="J54" s="10">
        <f t="shared" si="13"/>
        <v>21250</v>
      </c>
      <c r="K54" s="10">
        <f t="shared" si="13"/>
        <v>20400</v>
      </c>
      <c r="L54" s="10">
        <f t="shared" si="13"/>
        <v>20060</v>
      </c>
      <c r="M54" s="10">
        <f t="shared" si="13"/>
        <v>17850</v>
      </c>
      <c r="N54" s="10">
        <f t="shared" si="13"/>
        <v>19210</v>
      </c>
      <c r="O54" s="10">
        <f t="shared" si="13"/>
        <v>16490</v>
      </c>
      <c r="P54" s="10">
        <f t="shared" si="13"/>
        <v>9775</v>
      </c>
      <c r="Q54" s="10">
        <f t="shared" si="13"/>
        <v>19550</v>
      </c>
      <c r="R54" s="10">
        <f t="shared" si="13"/>
        <v>20145</v>
      </c>
      <c r="S54" s="10">
        <f t="shared" si="13"/>
        <v>19890</v>
      </c>
      <c r="T54" s="10">
        <f t="shared" si="13"/>
        <v>18445</v>
      </c>
      <c r="U54" s="10">
        <f t="shared" si="13"/>
        <v>19040</v>
      </c>
      <c r="V54" s="10">
        <f t="shared" si="13"/>
        <v>15385</v>
      </c>
      <c r="W54" s="10">
        <f t="shared" si="13"/>
        <v>14025</v>
      </c>
      <c r="X54" s="10">
        <f t="shared" si="13"/>
        <v>14110</v>
      </c>
      <c r="Y54" s="10">
        <f t="shared" si="13"/>
        <v>20060</v>
      </c>
      <c r="Z54" s="10">
        <f t="shared" si="13"/>
        <v>19465</v>
      </c>
      <c r="AA54" s="10">
        <f t="shared" si="13"/>
        <v>20315</v>
      </c>
      <c r="AB54" s="10">
        <f t="shared" si="13"/>
        <v>16745</v>
      </c>
      <c r="AC54" s="10">
        <f t="shared" si="13"/>
        <v>13005</v>
      </c>
      <c r="AD54" s="10">
        <f t="shared" si="13"/>
        <v>13005</v>
      </c>
      <c r="AE54" s="10">
        <f t="shared" si="13"/>
        <v>17935</v>
      </c>
      <c r="AF54" s="10">
        <f t="shared" si="13"/>
        <v>18700</v>
      </c>
      <c r="AG54" s="10">
        <f t="shared" si="12"/>
        <v>18275</v>
      </c>
      <c r="AH54" s="10">
        <f t="shared" si="12"/>
        <v>18190</v>
      </c>
      <c r="AI54" s="10">
        <f t="shared" si="12"/>
        <v>19125</v>
      </c>
      <c r="AJ54" s="10">
        <f t="shared" si="12"/>
        <v>15470</v>
      </c>
      <c r="AK54" s="10">
        <f t="shared" si="12"/>
        <v>14195</v>
      </c>
      <c r="AL54" s="10">
        <f t="shared" si="12"/>
        <v>0</v>
      </c>
      <c r="AM54" s="10">
        <f t="shared" si="10"/>
        <v>21250</v>
      </c>
      <c r="AN54" s="10">
        <f t="shared" si="11"/>
        <v>0</v>
      </c>
      <c r="AO54" s="3"/>
      <c r="AP54" s="3"/>
      <c r="AQ54" s="3"/>
      <c r="AR54" s="3"/>
      <c r="AS54" s="3"/>
      <c r="AT54" s="3"/>
    </row>
    <row r="55" spans="1:46">
      <c r="A55" s="13">
        <v>0.41666666666666669</v>
      </c>
      <c r="B55" s="10">
        <f t="shared" si="13"/>
        <v>0</v>
      </c>
      <c r="C55" s="10">
        <f t="shared" si="13"/>
        <v>0</v>
      </c>
      <c r="D55" s="10">
        <f t="shared" si="13"/>
        <v>0</v>
      </c>
      <c r="E55" s="10">
        <f t="shared" si="13"/>
        <v>0</v>
      </c>
      <c r="F55" s="10">
        <f t="shared" si="13"/>
        <v>0</v>
      </c>
      <c r="G55" s="10">
        <f t="shared" si="13"/>
        <v>19210</v>
      </c>
      <c r="H55" s="10">
        <f t="shared" si="13"/>
        <v>16405</v>
      </c>
      <c r="I55" s="10">
        <f t="shared" si="13"/>
        <v>14620</v>
      </c>
      <c r="J55" s="10">
        <f t="shared" si="13"/>
        <v>20995</v>
      </c>
      <c r="K55" s="10">
        <f t="shared" si="13"/>
        <v>20740</v>
      </c>
      <c r="L55" s="10">
        <f t="shared" si="13"/>
        <v>20315</v>
      </c>
      <c r="M55" s="10">
        <f t="shared" si="13"/>
        <v>16405</v>
      </c>
      <c r="N55" s="10">
        <f t="shared" si="13"/>
        <v>20485</v>
      </c>
      <c r="O55" s="10">
        <f t="shared" si="13"/>
        <v>15045</v>
      </c>
      <c r="P55" s="10">
        <f t="shared" si="13"/>
        <v>9775</v>
      </c>
      <c r="Q55" s="10">
        <f t="shared" si="13"/>
        <v>21250</v>
      </c>
      <c r="R55" s="10">
        <f t="shared" si="13"/>
        <v>20315</v>
      </c>
      <c r="S55" s="10">
        <f t="shared" si="13"/>
        <v>19720</v>
      </c>
      <c r="T55" s="10">
        <f t="shared" si="13"/>
        <v>19975</v>
      </c>
      <c r="U55" s="10">
        <f t="shared" si="13"/>
        <v>18955</v>
      </c>
      <c r="V55" s="10">
        <f t="shared" si="13"/>
        <v>15980</v>
      </c>
      <c r="W55" s="10">
        <f t="shared" si="13"/>
        <v>14450</v>
      </c>
      <c r="X55" s="10">
        <f t="shared" si="13"/>
        <v>12665</v>
      </c>
      <c r="Y55" s="10">
        <f t="shared" si="13"/>
        <v>20485</v>
      </c>
      <c r="Z55" s="10">
        <f t="shared" si="13"/>
        <v>20060</v>
      </c>
      <c r="AA55" s="10">
        <f t="shared" si="13"/>
        <v>20400</v>
      </c>
      <c r="AB55" s="10">
        <f t="shared" si="13"/>
        <v>18445</v>
      </c>
      <c r="AC55" s="10">
        <f t="shared" si="13"/>
        <v>14110</v>
      </c>
      <c r="AD55" s="10">
        <f t="shared" si="13"/>
        <v>13515</v>
      </c>
      <c r="AE55" s="10">
        <f t="shared" si="13"/>
        <v>19210</v>
      </c>
      <c r="AF55" s="10">
        <f t="shared" si="13"/>
        <v>19295</v>
      </c>
      <c r="AG55" s="10">
        <f t="shared" si="12"/>
        <v>19975</v>
      </c>
      <c r="AH55" s="10">
        <f t="shared" si="12"/>
        <v>18445</v>
      </c>
      <c r="AI55" s="10">
        <f t="shared" si="12"/>
        <v>18955</v>
      </c>
      <c r="AJ55" s="10">
        <f t="shared" si="12"/>
        <v>15555</v>
      </c>
      <c r="AK55" s="10">
        <f t="shared" si="12"/>
        <v>14195</v>
      </c>
      <c r="AL55" s="10">
        <f t="shared" si="12"/>
        <v>0</v>
      </c>
      <c r="AM55" s="10">
        <f t="shared" si="10"/>
        <v>21250</v>
      </c>
      <c r="AN55" s="10">
        <f t="shared" si="11"/>
        <v>0</v>
      </c>
      <c r="AO55" s="3"/>
      <c r="AP55" s="3"/>
      <c r="AQ55" s="3"/>
      <c r="AR55" s="3"/>
      <c r="AS55" s="3"/>
      <c r="AT55" s="3"/>
    </row>
    <row r="56" spans="1:46">
      <c r="A56" s="13" t="s">
        <v>18</v>
      </c>
      <c r="B56" s="10">
        <f t="shared" si="13"/>
        <v>0</v>
      </c>
      <c r="C56" s="10">
        <f t="shared" si="13"/>
        <v>0</v>
      </c>
      <c r="D56" s="10">
        <f t="shared" si="13"/>
        <v>0</v>
      </c>
      <c r="E56" s="10">
        <f t="shared" si="13"/>
        <v>0</v>
      </c>
      <c r="F56" s="10">
        <f t="shared" si="13"/>
        <v>0</v>
      </c>
      <c r="G56" s="10">
        <f t="shared" si="13"/>
        <v>17680</v>
      </c>
      <c r="H56" s="10">
        <f t="shared" si="13"/>
        <v>16575</v>
      </c>
      <c r="I56" s="10">
        <f t="shared" si="13"/>
        <v>16065</v>
      </c>
      <c r="J56" s="10">
        <f t="shared" si="13"/>
        <v>21335</v>
      </c>
      <c r="K56" s="10">
        <f t="shared" si="13"/>
        <v>17170</v>
      </c>
      <c r="L56" s="10">
        <f t="shared" si="13"/>
        <v>20570</v>
      </c>
      <c r="M56" s="10">
        <f t="shared" si="13"/>
        <v>19635</v>
      </c>
      <c r="N56" s="10">
        <f t="shared" si="13"/>
        <v>19295</v>
      </c>
      <c r="O56" s="10">
        <f t="shared" si="13"/>
        <v>15470</v>
      </c>
      <c r="P56" s="10">
        <f t="shared" si="13"/>
        <v>14790</v>
      </c>
      <c r="Q56" s="10">
        <f t="shared" si="13"/>
        <v>20910</v>
      </c>
      <c r="R56" s="10">
        <f t="shared" si="13"/>
        <v>19635</v>
      </c>
      <c r="S56" s="10">
        <f t="shared" si="13"/>
        <v>20060</v>
      </c>
      <c r="T56" s="10">
        <f t="shared" si="13"/>
        <v>19422.5</v>
      </c>
      <c r="U56" s="10">
        <f t="shared" si="13"/>
        <v>19635</v>
      </c>
      <c r="V56" s="10">
        <f t="shared" si="13"/>
        <v>15385</v>
      </c>
      <c r="W56" s="10">
        <f t="shared" si="13"/>
        <v>14195</v>
      </c>
      <c r="X56" s="10">
        <f t="shared" si="13"/>
        <v>17425</v>
      </c>
      <c r="Y56" s="10">
        <f t="shared" si="13"/>
        <v>20485</v>
      </c>
      <c r="Z56" s="10">
        <f t="shared" si="13"/>
        <v>20315</v>
      </c>
      <c r="AA56" s="10">
        <f t="shared" si="13"/>
        <v>20485</v>
      </c>
      <c r="AB56" s="10">
        <f t="shared" si="13"/>
        <v>18530</v>
      </c>
      <c r="AC56" s="10">
        <f t="shared" si="13"/>
        <v>14450</v>
      </c>
      <c r="AD56" s="10">
        <f t="shared" si="13"/>
        <v>13260</v>
      </c>
      <c r="AE56" s="10">
        <f t="shared" si="13"/>
        <v>19125</v>
      </c>
      <c r="AF56" s="10">
        <f t="shared" si="13"/>
        <v>19210</v>
      </c>
      <c r="AG56" s="10">
        <f t="shared" si="12"/>
        <v>19210</v>
      </c>
      <c r="AH56" s="10">
        <f t="shared" si="12"/>
        <v>19295</v>
      </c>
      <c r="AI56" s="10">
        <f t="shared" si="12"/>
        <v>19380</v>
      </c>
      <c r="AJ56" s="10">
        <f t="shared" si="12"/>
        <v>15640</v>
      </c>
      <c r="AK56" s="10">
        <f t="shared" si="12"/>
        <v>14620</v>
      </c>
      <c r="AL56" s="10">
        <f t="shared" si="12"/>
        <v>0</v>
      </c>
      <c r="AM56" s="10">
        <f t="shared" si="10"/>
        <v>21335</v>
      </c>
      <c r="AN56" s="10">
        <f t="shared" si="11"/>
        <v>0</v>
      </c>
      <c r="AO56" s="3"/>
      <c r="AP56" s="3"/>
      <c r="AQ56" s="3"/>
      <c r="AR56" s="3"/>
      <c r="AS56" s="3"/>
      <c r="AT56" s="3"/>
    </row>
    <row r="57" spans="1:46">
      <c r="A57" s="13">
        <v>0.5</v>
      </c>
      <c r="B57" s="10">
        <f t="shared" si="13"/>
        <v>0</v>
      </c>
      <c r="C57" s="10">
        <f t="shared" si="13"/>
        <v>0</v>
      </c>
      <c r="D57" s="10">
        <f t="shared" si="13"/>
        <v>0</v>
      </c>
      <c r="E57" s="10">
        <f t="shared" si="13"/>
        <v>0</v>
      </c>
      <c r="F57" s="10">
        <f t="shared" si="13"/>
        <v>0</v>
      </c>
      <c r="G57" s="10">
        <f t="shared" si="13"/>
        <v>19720</v>
      </c>
      <c r="H57" s="10">
        <f t="shared" si="13"/>
        <v>16660</v>
      </c>
      <c r="I57" s="10">
        <f t="shared" si="13"/>
        <v>16745</v>
      </c>
      <c r="J57" s="10">
        <f t="shared" si="13"/>
        <v>19890</v>
      </c>
      <c r="K57" s="10">
        <f t="shared" si="13"/>
        <v>17340</v>
      </c>
      <c r="L57" s="10">
        <f t="shared" si="13"/>
        <v>20740</v>
      </c>
      <c r="M57" s="10">
        <f t="shared" si="13"/>
        <v>20145</v>
      </c>
      <c r="N57" s="10">
        <f t="shared" si="13"/>
        <v>19040</v>
      </c>
      <c r="O57" s="10">
        <f t="shared" si="13"/>
        <v>15470</v>
      </c>
      <c r="P57" s="10">
        <f t="shared" si="13"/>
        <v>15045</v>
      </c>
      <c r="Q57" s="10">
        <f t="shared" si="13"/>
        <v>21080</v>
      </c>
      <c r="R57" s="10">
        <f t="shared" si="13"/>
        <v>19890</v>
      </c>
      <c r="S57" s="10">
        <f t="shared" si="13"/>
        <v>19890</v>
      </c>
      <c r="T57" s="10">
        <f t="shared" si="13"/>
        <v>20867.5</v>
      </c>
      <c r="U57" s="10">
        <f t="shared" si="13"/>
        <v>20060</v>
      </c>
      <c r="V57" s="10">
        <f t="shared" si="13"/>
        <v>16405</v>
      </c>
      <c r="W57" s="10">
        <f t="shared" si="13"/>
        <v>14280</v>
      </c>
      <c r="X57" s="10">
        <f t="shared" si="13"/>
        <v>15980</v>
      </c>
      <c r="Y57" s="10">
        <f t="shared" si="13"/>
        <v>20825</v>
      </c>
      <c r="Z57" s="10">
        <f t="shared" si="13"/>
        <v>20995</v>
      </c>
      <c r="AA57" s="10">
        <f t="shared" si="13"/>
        <v>20570</v>
      </c>
      <c r="AB57" s="10">
        <f t="shared" si="13"/>
        <v>18700</v>
      </c>
      <c r="AC57" s="10">
        <f t="shared" si="13"/>
        <v>14705</v>
      </c>
      <c r="AD57" s="10">
        <f t="shared" si="13"/>
        <v>14450</v>
      </c>
      <c r="AE57" s="10">
        <f t="shared" si="13"/>
        <v>19720</v>
      </c>
      <c r="AF57" s="10">
        <f t="shared" si="13"/>
        <v>19975</v>
      </c>
      <c r="AG57" s="10">
        <f t="shared" si="12"/>
        <v>19465</v>
      </c>
      <c r="AH57" s="10">
        <f t="shared" si="12"/>
        <v>19210</v>
      </c>
      <c r="AI57" s="10">
        <f t="shared" si="12"/>
        <v>19805</v>
      </c>
      <c r="AJ57" s="10">
        <f t="shared" si="12"/>
        <v>16490</v>
      </c>
      <c r="AK57" s="10">
        <f t="shared" si="12"/>
        <v>14620</v>
      </c>
      <c r="AL57" s="10">
        <f t="shared" si="12"/>
        <v>0</v>
      </c>
      <c r="AM57" s="10">
        <f t="shared" si="10"/>
        <v>21080</v>
      </c>
      <c r="AN57" s="10">
        <f t="shared" si="11"/>
        <v>0</v>
      </c>
      <c r="AO57" s="3"/>
      <c r="AP57" s="3"/>
      <c r="AQ57" s="3"/>
      <c r="AR57" s="3"/>
      <c r="AS57" s="3"/>
      <c r="AT57" s="3"/>
    </row>
    <row r="58" spans="1:46">
      <c r="A58" s="13" t="s">
        <v>19</v>
      </c>
      <c r="B58" s="10">
        <f t="shared" si="13"/>
        <v>0</v>
      </c>
      <c r="C58" s="10">
        <f t="shared" si="13"/>
        <v>0</v>
      </c>
      <c r="D58" s="10">
        <f t="shared" si="13"/>
        <v>0</v>
      </c>
      <c r="E58" s="10">
        <f t="shared" si="13"/>
        <v>0</v>
      </c>
      <c r="F58" s="10">
        <f t="shared" si="13"/>
        <v>0</v>
      </c>
      <c r="G58" s="10">
        <f t="shared" si="13"/>
        <v>18615</v>
      </c>
      <c r="H58" s="10">
        <f t="shared" si="13"/>
        <v>15725</v>
      </c>
      <c r="I58" s="10">
        <f t="shared" si="13"/>
        <v>17595</v>
      </c>
      <c r="J58" s="10">
        <f t="shared" si="13"/>
        <v>20995</v>
      </c>
      <c r="K58" s="10">
        <f t="shared" si="13"/>
        <v>19890</v>
      </c>
      <c r="L58" s="10">
        <f t="shared" si="13"/>
        <v>19975</v>
      </c>
      <c r="M58" s="10">
        <f t="shared" si="13"/>
        <v>20230</v>
      </c>
      <c r="N58" s="10">
        <f t="shared" si="13"/>
        <v>18615</v>
      </c>
      <c r="O58" s="10">
        <f t="shared" si="13"/>
        <v>15640</v>
      </c>
      <c r="P58" s="10">
        <f t="shared" si="13"/>
        <v>15385</v>
      </c>
      <c r="Q58" s="10">
        <f t="shared" si="13"/>
        <v>20995</v>
      </c>
      <c r="R58" s="10">
        <f t="shared" si="13"/>
        <v>18190</v>
      </c>
      <c r="S58" s="10">
        <f t="shared" si="13"/>
        <v>20485</v>
      </c>
      <c r="T58" s="10">
        <f t="shared" si="13"/>
        <v>20187.5</v>
      </c>
      <c r="U58" s="10">
        <f t="shared" si="13"/>
        <v>19720</v>
      </c>
      <c r="V58" s="10">
        <f t="shared" si="13"/>
        <v>17425</v>
      </c>
      <c r="W58" s="10">
        <f t="shared" si="13"/>
        <v>14620</v>
      </c>
      <c r="X58" s="10">
        <f t="shared" si="13"/>
        <v>15555</v>
      </c>
      <c r="Y58" s="10">
        <f t="shared" si="13"/>
        <v>19890</v>
      </c>
      <c r="Z58" s="10">
        <f t="shared" si="13"/>
        <v>20315</v>
      </c>
      <c r="AA58" s="10">
        <f t="shared" si="13"/>
        <v>20230</v>
      </c>
      <c r="AB58" s="10">
        <f t="shared" si="13"/>
        <v>17595</v>
      </c>
      <c r="AC58" s="10">
        <f t="shared" si="13"/>
        <v>14450</v>
      </c>
      <c r="AD58" s="10">
        <f t="shared" si="13"/>
        <v>13430</v>
      </c>
      <c r="AE58" s="10">
        <f t="shared" si="13"/>
        <v>18955</v>
      </c>
      <c r="AF58" s="10">
        <f t="shared" si="13"/>
        <v>19890</v>
      </c>
      <c r="AG58" s="10">
        <f t="shared" si="12"/>
        <v>17510</v>
      </c>
      <c r="AH58" s="10">
        <f t="shared" si="12"/>
        <v>18360</v>
      </c>
      <c r="AI58" s="10">
        <f t="shared" si="12"/>
        <v>18955</v>
      </c>
      <c r="AJ58" s="10">
        <f t="shared" si="12"/>
        <v>17255</v>
      </c>
      <c r="AK58" s="10">
        <f t="shared" si="12"/>
        <v>14875</v>
      </c>
      <c r="AL58" s="10">
        <f t="shared" si="12"/>
        <v>0</v>
      </c>
      <c r="AM58" s="10">
        <f t="shared" si="10"/>
        <v>20995</v>
      </c>
      <c r="AN58" s="10">
        <f t="shared" si="11"/>
        <v>0</v>
      </c>
      <c r="AO58" s="3"/>
      <c r="AP58" s="3"/>
      <c r="AQ58" s="3"/>
      <c r="AR58" s="3"/>
      <c r="AS58" s="3"/>
      <c r="AT58" s="3"/>
    </row>
    <row r="59" spans="1:46">
      <c r="A59" s="13">
        <v>0.58333333333333337</v>
      </c>
      <c r="B59" s="10">
        <f t="shared" si="13"/>
        <v>0</v>
      </c>
      <c r="C59" s="10">
        <f t="shared" si="13"/>
        <v>0</v>
      </c>
      <c r="D59" s="10">
        <f t="shared" si="13"/>
        <v>0</v>
      </c>
      <c r="E59" s="10">
        <f t="shared" si="13"/>
        <v>0</v>
      </c>
      <c r="F59" s="10">
        <f t="shared" si="13"/>
        <v>0</v>
      </c>
      <c r="G59" s="10">
        <f t="shared" si="13"/>
        <v>19125</v>
      </c>
      <c r="H59" s="10">
        <f t="shared" si="13"/>
        <v>16065</v>
      </c>
      <c r="I59" s="10">
        <f t="shared" si="13"/>
        <v>16150</v>
      </c>
      <c r="J59" s="10">
        <f t="shared" si="13"/>
        <v>20655</v>
      </c>
      <c r="K59" s="10">
        <f t="shared" si="13"/>
        <v>19720</v>
      </c>
      <c r="L59" s="10">
        <f t="shared" si="13"/>
        <v>19720</v>
      </c>
      <c r="M59" s="10">
        <f t="shared" si="13"/>
        <v>19805</v>
      </c>
      <c r="N59" s="10">
        <f t="shared" si="13"/>
        <v>19125</v>
      </c>
      <c r="O59" s="10">
        <f t="shared" si="13"/>
        <v>15725</v>
      </c>
      <c r="P59" s="10">
        <f t="shared" si="13"/>
        <v>15385</v>
      </c>
      <c r="Q59" s="10">
        <f t="shared" si="13"/>
        <v>20910</v>
      </c>
      <c r="R59" s="10">
        <f t="shared" si="13"/>
        <v>15130</v>
      </c>
      <c r="S59" s="10">
        <f t="shared" si="13"/>
        <v>20230</v>
      </c>
      <c r="T59" s="10">
        <f t="shared" si="13"/>
        <v>20017.5</v>
      </c>
      <c r="U59" s="10">
        <f t="shared" si="13"/>
        <v>19040</v>
      </c>
      <c r="V59" s="10">
        <f t="shared" si="13"/>
        <v>16235</v>
      </c>
      <c r="W59" s="10">
        <f t="shared" si="13"/>
        <v>14450</v>
      </c>
      <c r="X59" s="10">
        <f t="shared" si="13"/>
        <v>14960</v>
      </c>
      <c r="Y59" s="10">
        <f t="shared" si="13"/>
        <v>18870</v>
      </c>
      <c r="Z59" s="10">
        <f t="shared" si="13"/>
        <v>20145</v>
      </c>
      <c r="AA59" s="10">
        <f t="shared" si="13"/>
        <v>18955</v>
      </c>
      <c r="AB59" s="10">
        <f t="shared" si="13"/>
        <v>17212.5</v>
      </c>
      <c r="AC59" s="10">
        <f t="shared" si="13"/>
        <v>14960</v>
      </c>
      <c r="AD59" s="10">
        <f t="shared" si="13"/>
        <v>13685</v>
      </c>
      <c r="AE59" s="10">
        <f t="shared" si="13"/>
        <v>18700</v>
      </c>
      <c r="AF59" s="10">
        <f t="shared" si="13"/>
        <v>19210</v>
      </c>
      <c r="AG59" s="10">
        <f t="shared" si="12"/>
        <v>17595</v>
      </c>
      <c r="AH59" s="10">
        <f t="shared" si="12"/>
        <v>19040</v>
      </c>
      <c r="AI59" s="10">
        <f t="shared" si="12"/>
        <v>18870</v>
      </c>
      <c r="AJ59" s="10">
        <f t="shared" si="12"/>
        <v>15895</v>
      </c>
      <c r="AK59" s="10">
        <f t="shared" si="12"/>
        <v>14875</v>
      </c>
      <c r="AL59" s="10">
        <f t="shared" si="12"/>
        <v>0</v>
      </c>
      <c r="AM59" s="10">
        <f t="shared" si="10"/>
        <v>20910</v>
      </c>
      <c r="AN59" s="10">
        <f t="shared" si="11"/>
        <v>0</v>
      </c>
      <c r="AO59" s="3"/>
      <c r="AP59" s="3"/>
      <c r="AQ59" s="3"/>
      <c r="AR59" s="3"/>
      <c r="AS59" s="3"/>
      <c r="AT59" s="3"/>
    </row>
    <row r="60" spans="1:46">
      <c r="A60" s="13" t="s">
        <v>20</v>
      </c>
      <c r="B60" s="10">
        <f t="shared" si="13"/>
        <v>0</v>
      </c>
      <c r="C60" s="10">
        <f t="shared" si="13"/>
        <v>0</v>
      </c>
      <c r="D60" s="10">
        <f t="shared" si="13"/>
        <v>0</v>
      </c>
      <c r="E60" s="10">
        <f t="shared" si="13"/>
        <v>0</v>
      </c>
      <c r="F60" s="10">
        <f t="shared" si="13"/>
        <v>0</v>
      </c>
      <c r="G60" s="10">
        <f t="shared" si="13"/>
        <v>20060</v>
      </c>
      <c r="H60" s="10">
        <f t="shared" si="13"/>
        <v>16320</v>
      </c>
      <c r="I60" s="10">
        <f t="shared" si="13"/>
        <v>15555</v>
      </c>
      <c r="J60" s="10">
        <f t="shared" si="13"/>
        <v>20655</v>
      </c>
      <c r="K60" s="10">
        <f t="shared" si="13"/>
        <v>13940</v>
      </c>
      <c r="L60" s="10">
        <f t="shared" si="13"/>
        <v>20145</v>
      </c>
      <c r="M60" s="10">
        <f t="shared" si="13"/>
        <v>20315</v>
      </c>
      <c r="N60" s="10">
        <f t="shared" si="13"/>
        <v>19125</v>
      </c>
      <c r="O60" s="10">
        <f t="shared" si="13"/>
        <v>14790</v>
      </c>
      <c r="P60" s="10">
        <f t="shared" si="13"/>
        <v>15045</v>
      </c>
      <c r="Q60" s="10">
        <f t="shared" si="13"/>
        <v>20400</v>
      </c>
      <c r="R60" s="10">
        <f t="shared" si="13"/>
        <v>15130</v>
      </c>
      <c r="S60" s="10">
        <f t="shared" si="13"/>
        <v>19975</v>
      </c>
      <c r="T60" s="10">
        <f t="shared" si="13"/>
        <v>19932.5</v>
      </c>
      <c r="U60" s="10">
        <f t="shared" si="13"/>
        <v>15215</v>
      </c>
      <c r="V60" s="10">
        <f t="shared" si="13"/>
        <v>15725</v>
      </c>
      <c r="W60" s="10">
        <f t="shared" si="13"/>
        <v>14025</v>
      </c>
      <c r="X60" s="10">
        <f t="shared" si="13"/>
        <v>14960</v>
      </c>
      <c r="Y60" s="10">
        <f t="shared" si="13"/>
        <v>19465</v>
      </c>
      <c r="Z60" s="10">
        <f t="shared" si="13"/>
        <v>20740</v>
      </c>
      <c r="AA60" s="10">
        <f t="shared" si="13"/>
        <v>19210</v>
      </c>
      <c r="AB60" s="10">
        <f t="shared" si="13"/>
        <v>18105</v>
      </c>
      <c r="AC60" s="10">
        <f t="shared" si="13"/>
        <v>15045</v>
      </c>
      <c r="AD60" s="10">
        <f t="shared" si="13"/>
        <v>15385</v>
      </c>
      <c r="AE60" s="10">
        <f t="shared" si="13"/>
        <v>18785</v>
      </c>
      <c r="AF60" s="10">
        <f t="shared" si="13"/>
        <v>18190</v>
      </c>
      <c r="AG60" s="10">
        <f t="shared" si="12"/>
        <v>17850</v>
      </c>
      <c r="AH60" s="10">
        <f t="shared" si="12"/>
        <v>19040</v>
      </c>
      <c r="AI60" s="10">
        <f t="shared" si="12"/>
        <v>19210</v>
      </c>
      <c r="AJ60" s="10">
        <f t="shared" si="12"/>
        <v>15555</v>
      </c>
      <c r="AK60" s="10">
        <f t="shared" si="12"/>
        <v>14535</v>
      </c>
      <c r="AL60" s="10">
        <f t="shared" si="12"/>
        <v>0</v>
      </c>
      <c r="AM60" s="10">
        <f t="shared" si="10"/>
        <v>20740</v>
      </c>
      <c r="AN60" s="10">
        <f t="shared" si="11"/>
        <v>0</v>
      </c>
      <c r="AO60" s="3"/>
      <c r="AP60" s="3"/>
      <c r="AQ60" s="3"/>
      <c r="AR60" s="3"/>
      <c r="AS60" s="3"/>
      <c r="AT60" s="3"/>
    </row>
    <row r="61" spans="1:46">
      <c r="A61" s="12" t="s">
        <v>21</v>
      </c>
      <c r="B61" s="10">
        <f t="shared" si="13"/>
        <v>0</v>
      </c>
      <c r="C61" s="10">
        <f t="shared" si="13"/>
        <v>0</v>
      </c>
      <c r="D61" s="10">
        <f t="shared" si="13"/>
        <v>0</v>
      </c>
      <c r="E61" s="10">
        <f t="shared" si="13"/>
        <v>0</v>
      </c>
      <c r="F61" s="10">
        <f t="shared" si="13"/>
        <v>0</v>
      </c>
      <c r="G61" s="10">
        <f t="shared" si="13"/>
        <v>19805</v>
      </c>
      <c r="H61" s="10">
        <f t="shared" si="13"/>
        <v>16065</v>
      </c>
      <c r="I61" s="10">
        <f t="shared" ref="B61:AL69" si="14">I22-$G$38*I22+$G$40*($G$38*I22)</f>
        <v>14450</v>
      </c>
      <c r="J61" s="10">
        <f t="shared" si="14"/>
        <v>20570</v>
      </c>
      <c r="K61" s="10">
        <f t="shared" si="14"/>
        <v>14365</v>
      </c>
      <c r="L61" s="10">
        <f t="shared" si="14"/>
        <v>19295</v>
      </c>
      <c r="M61" s="10">
        <f t="shared" si="14"/>
        <v>19465</v>
      </c>
      <c r="N61" s="10">
        <f t="shared" si="14"/>
        <v>19125</v>
      </c>
      <c r="O61" s="10">
        <f t="shared" si="14"/>
        <v>14280</v>
      </c>
      <c r="P61" s="10">
        <f t="shared" si="14"/>
        <v>14790</v>
      </c>
      <c r="Q61" s="10">
        <f t="shared" si="14"/>
        <v>19805</v>
      </c>
      <c r="R61" s="10">
        <f t="shared" si="14"/>
        <v>14620</v>
      </c>
      <c r="S61" s="10">
        <f t="shared" si="14"/>
        <v>18275</v>
      </c>
      <c r="T61" s="10">
        <f t="shared" si="14"/>
        <v>19252.5</v>
      </c>
      <c r="U61" s="10">
        <f t="shared" si="14"/>
        <v>14365</v>
      </c>
      <c r="V61" s="10">
        <f t="shared" si="14"/>
        <v>15810</v>
      </c>
      <c r="W61" s="10">
        <f t="shared" si="14"/>
        <v>13770</v>
      </c>
      <c r="X61" s="10">
        <f t="shared" si="14"/>
        <v>13430</v>
      </c>
      <c r="Y61" s="10">
        <f t="shared" si="14"/>
        <v>19465</v>
      </c>
      <c r="Z61" s="10">
        <f t="shared" si="14"/>
        <v>20400</v>
      </c>
      <c r="AA61" s="10">
        <f t="shared" si="14"/>
        <v>19210</v>
      </c>
      <c r="AB61" s="10">
        <f t="shared" si="14"/>
        <v>0</v>
      </c>
      <c r="AC61" s="10">
        <f t="shared" si="14"/>
        <v>13600</v>
      </c>
      <c r="AD61" s="10">
        <f t="shared" si="14"/>
        <v>13940</v>
      </c>
      <c r="AE61" s="10">
        <f t="shared" si="14"/>
        <v>18870</v>
      </c>
      <c r="AF61" s="10">
        <f t="shared" si="14"/>
        <v>17170</v>
      </c>
      <c r="AG61" s="10">
        <f t="shared" si="12"/>
        <v>17425</v>
      </c>
      <c r="AH61" s="10">
        <f t="shared" si="12"/>
        <v>19040</v>
      </c>
      <c r="AI61" s="10">
        <f t="shared" si="12"/>
        <v>18700</v>
      </c>
      <c r="AJ61" s="10">
        <f t="shared" si="12"/>
        <v>15130</v>
      </c>
      <c r="AK61" s="10">
        <f t="shared" si="12"/>
        <v>13770</v>
      </c>
      <c r="AL61" s="10">
        <f t="shared" si="12"/>
        <v>0</v>
      </c>
      <c r="AM61" s="10">
        <f t="shared" si="10"/>
        <v>20570</v>
      </c>
      <c r="AN61" s="10">
        <f t="shared" si="11"/>
        <v>0</v>
      </c>
      <c r="AO61" s="3"/>
      <c r="AP61" s="3"/>
      <c r="AQ61" s="3"/>
      <c r="AR61" s="3"/>
      <c r="AS61" s="3"/>
      <c r="AT61" s="3"/>
    </row>
    <row r="62" spans="1:46">
      <c r="A62" s="12" t="s">
        <v>22</v>
      </c>
      <c r="B62" s="10">
        <f t="shared" si="14"/>
        <v>0</v>
      </c>
      <c r="C62" s="10">
        <f t="shared" si="14"/>
        <v>0</v>
      </c>
      <c r="D62" s="10">
        <f t="shared" si="14"/>
        <v>0</v>
      </c>
      <c r="E62" s="10">
        <f t="shared" si="14"/>
        <v>0</v>
      </c>
      <c r="F62" s="10">
        <f t="shared" si="14"/>
        <v>0</v>
      </c>
      <c r="G62" s="10">
        <f t="shared" si="14"/>
        <v>18615</v>
      </c>
      <c r="H62" s="10">
        <f t="shared" si="14"/>
        <v>15555</v>
      </c>
      <c r="I62" s="10">
        <f t="shared" si="14"/>
        <v>14620</v>
      </c>
      <c r="J62" s="10">
        <f t="shared" si="14"/>
        <v>19720</v>
      </c>
      <c r="K62" s="10">
        <f t="shared" si="14"/>
        <v>18955</v>
      </c>
      <c r="L62" s="10">
        <f t="shared" si="14"/>
        <v>18445</v>
      </c>
      <c r="M62" s="10">
        <f t="shared" si="14"/>
        <v>17850</v>
      </c>
      <c r="N62" s="10">
        <f t="shared" si="14"/>
        <v>20145</v>
      </c>
      <c r="O62" s="10">
        <f t="shared" si="14"/>
        <v>16065</v>
      </c>
      <c r="P62" s="10">
        <f t="shared" si="14"/>
        <v>14790</v>
      </c>
      <c r="Q62" s="10">
        <f t="shared" si="14"/>
        <v>18445</v>
      </c>
      <c r="R62" s="10">
        <f t="shared" si="14"/>
        <v>18190</v>
      </c>
      <c r="S62" s="10">
        <f t="shared" si="14"/>
        <v>18190</v>
      </c>
      <c r="T62" s="10">
        <f t="shared" si="14"/>
        <v>18785</v>
      </c>
      <c r="U62" s="10">
        <f t="shared" si="14"/>
        <v>13685</v>
      </c>
      <c r="V62" s="10">
        <f t="shared" si="14"/>
        <v>14280</v>
      </c>
      <c r="W62" s="10">
        <f t="shared" si="14"/>
        <v>14280</v>
      </c>
      <c r="X62" s="10">
        <f t="shared" si="14"/>
        <v>19465</v>
      </c>
      <c r="Y62" s="10">
        <f t="shared" si="14"/>
        <v>18105</v>
      </c>
      <c r="Z62" s="10">
        <f t="shared" si="14"/>
        <v>19295</v>
      </c>
      <c r="AA62" s="10">
        <f t="shared" si="14"/>
        <v>17510</v>
      </c>
      <c r="AB62" s="10">
        <f t="shared" si="14"/>
        <v>7310</v>
      </c>
      <c r="AC62" s="10">
        <f t="shared" si="14"/>
        <v>14025</v>
      </c>
      <c r="AD62" s="10">
        <f t="shared" si="14"/>
        <v>13430</v>
      </c>
      <c r="AE62" s="10">
        <f t="shared" si="14"/>
        <v>18105</v>
      </c>
      <c r="AF62" s="10">
        <f t="shared" si="14"/>
        <v>16660</v>
      </c>
      <c r="AG62" s="10">
        <f t="shared" si="12"/>
        <v>16830</v>
      </c>
      <c r="AH62" s="10">
        <f t="shared" si="12"/>
        <v>17510</v>
      </c>
      <c r="AI62" s="10">
        <f t="shared" si="12"/>
        <v>18020</v>
      </c>
      <c r="AJ62" s="10">
        <f t="shared" si="12"/>
        <v>14365</v>
      </c>
      <c r="AK62" s="10">
        <f t="shared" si="12"/>
        <v>14195</v>
      </c>
      <c r="AL62" s="10">
        <f t="shared" si="12"/>
        <v>0</v>
      </c>
      <c r="AM62" s="10">
        <f t="shared" si="10"/>
        <v>20145</v>
      </c>
      <c r="AN62" s="10">
        <f t="shared" si="11"/>
        <v>0</v>
      </c>
      <c r="AO62" s="3"/>
      <c r="AP62" s="3"/>
      <c r="AQ62" s="3"/>
      <c r="AR62" s="3"/>
      <c r="AS62" s="3"/>
      <c r="AT62" s="3"/>
    </row>
    <row r="63" spans="1:46">
      <c r="A63" s="12" t="s">
        <v>23</v>
      </c>
      <c r="B63" s="10">
        <f t="shared" si="14"/>
        <v>0</v>
      </c>
      <c r="C63" s="10">
        <f t="shared" si="14"/>
        <v>0</v>
      </c>
      <c r="D63" s="10">
        <f t="shared" si="14"/>
        <v>0</v>
      </c>
      <c r="E63" s="10">
        <f t="shared" si="14"/>
        <v>0</v>
      </c>
      <c r="F63" s="10">
        <f t="shared" si="14"/>
        <v>0</v>
      </c>
      <c r="G63" s="10">
        <f t="shared" si="14"/>
        <v>18445</v>
      </c>
      <c r="H63" s="10">
        <f t="shared" si="14"/>
        <v>15640</v>
      </c>
      <c r="I63" s="10">
        <f t="shared" si="14"/>
        <v>14790</v>
      </c>
      <c r="J63" s="10">
        <f t="shared" si="14"/>
        <v>19720</v>
      </c>
      <c r="K63" s="10">
        <f t="shared" si="14"/>
        <v>17085</v>
      </c>
      <c r="L63" s="10">
        <f t="shared" si="14"/>
        <v>17255</v>
      </c>
      <c r="M63" s="10">
        <f t="shared" si="14"/>
        <v>17170</v>
      </c>
      <c r="N63" s="10">
        <f t="shared" si="14"/>
        <v>18105</v>
      </c>
      <c r="O63" s="10">
        <f t="shared" si="14"/>
        <v>15300</v>
      </c>
      <c r="P63" s="10">
        <f t="shared" si="14"/>
        <v>15045</v>
      </c>
      <c r="Q63" s="10">
        <f t="shared" si="14"/>
        <v>17850</v>
      </c>
      <c r="R63" s="10">
        <f t="shared" si="14"/>
        <v>16660</v>
      </c>
      <c r="S63" s="10">
        <f t="shared" si="14"/>
        <v>17340</v>
      </c>
      <c r="T63" s="10">
        <f t="shared" si="14"/>
        <v>17850</v>
      </c>
      <c r="U63" s="10">
        <f t="shared" si="14"/>
        <v>17510</v>
      </c>
      <c r="V63" s="10">
        <f t="shared" si="14"/>
        <v>15470</v>
      </c>
      <c r="W63" s="10">
        <f t="shared" si="14"/>
        <v>15045</v>
      </c>
      <c r="X63" s="10">
        <f t="shared" si="14"/>
        <v>17935</v>
      </c>
      <c r="Y63" s="10">
        <f t="shared" si="14"/>
        <v>17680</v>
      </c>
      <c r="Z63" s="10">
        <f t="shared" si="14"/>
        <v>18445</v>
      </c>
      <c r="AA63" s="10">
        <f t="shared" si="14"/>
        <v>17340</v>
      </c>
      <c r="AB63" s="10">
        <f t="shared" si="14"/>
        <v>14195</v>
      </c>
      <c r="AC63" s="10">
        <f t="shared" si="14"/>
        <v>14705</v>
      </c>
      <c r="AD63" s="10">
        <f t="shared" si="14"/>
        <v>13940</v>
      </c>
      <c r="AE63" s="10">
        <f t="shared" si="14"/>
        <v>17680</v>
      </c>
      <c r="AF63" s="10">
        <f t="shared" si="14"/>
        <v>16575</v>
      </c>
      <c r="AG63" s="10">
        <f t="shared" si="12"/>
        <v>16575</v>
      </c>
      <c r="AH63" s="10">
        <f t="shared" si="12"/>
        <v>16915</v>
      </c>
      <c r="AI63" s="10">
        <f t="shared" si="12"/>
        <v>17510</v>
      </c>
      <c r="AJ63" s="10">
        <f t="shared" si="12"/>
        <v>15555</v>
      </c>
      <c r="AK63" s="10">
        <f t="shared" si="12"/>
        <v>14875</v>
      </c>
      <c r="AL63" s="10">
        <f t="shared" si="12"/>
        <v>0</v>
      </c>
      <c r="AM63" s="10">
        <f t="shared" si="10"/>
        <v>19720</v>
      </c>
      <c r="AN63" s="10">
        <f t="shared" si="11"/>
        <v>0</v>
      </c>
      <c r="AO63" s="3"/>
      <c r="AP63" s="3"/>
      <c r="AQ63" s="3"/>
      <c r="AR63" s="3"/>
      <c r="AS63" s="3"/>
      <c r="AT63" s="3"/>
    </row>
    <row r="64" spans="1:46">
      <c r="A64" s="9" t="s">
        <v>24</v>
      </c>
      <c r="B64" s="10">
        <f t="shared" si="14"/>
        <v>0</v>
      </c>
      <c r="C64" s="10">
        <f t="shared" si="14"/>
        <v>0</v>
      </c>
      <c r="D64" s="10">
        <f t="shared" si="14"/>
        <v>0</v>
      </c>
      <c r="E64" s="10">
        <f t="shared" si="14"/>
        <v>0</v>
      </c>
      <c r="F64" s="10">
        <f t="shared" si="14"/>
        <v>0</v>
      </c>
      <c r="G64" s="10">
        <f t="shared" si="14"/>
        <v>20400</v>
      </c>
      <c r="H64" s="10">
        <f t="shared" si="14"/>
        <v>18020</v>
      </c>
      <c r="I64" s="10">
        <f t="shared" si="14"/>
        <v>17510</v>
      </c>
      <c r="J64" s="10">
        <f t="shared" si="14"/>
        <v>20315</v>
      </c>
      <c r="K64" s="10">
        <f t="shared" si="14"/>
        <v>20230</v>
      </c>
      <c r="L64" s="10">
        <f t="shared" si="14"/>
        <v>19295</v>
      </c>
      <c r="M64" s="10">
        <f t="shared" si="14"/>
        <v>19720</v>
      </c>
      <c r="N64" s="10">
        <f t="shared" si="14"/>
        <v>19465</v>
      </c>
      <c r="O64" s="10">
        <f t="shared" si="14"/>
        <v>18360</v>
      </c>
      <c r="P64" s="10">
        <f t="shared" si="14"/>
        <v>17425</v>
      </c>
      <c r="Q64" s="10">
        <f t="shared" si="14"/>
        <v>19635</v>
      </c>
      <c r="R64" s="10">
        <f t="shared" si="14"/>
        <v>19465</v>
      </c>
      <c r="S64" s="10">
        <f t="shared" si="14"/>
        <v>20060</v>
      </c>
      <c r="T64" s="10">
        <f t="shared" si="14"/>
        <v>20400</v>
      </c>
      <c r="U64" s="10">
        <f t="shared" si="14"/>
        <v>19890</v>
      </c>
      <c r="V64" s="10">
        <f t="shared" si="14"/>
        <v>18530</v>
      </c>
      <c r="W64" s="10">
        <f t="shared" si="14"/>
        <v>11135</v>
      </c>
      <c r="X64" s="10">
        <f t="shared" si="14"/>
        <v>20485</v>
      </c>
      <c r="Y64" s="10">
        <f t="shared" si="14"/>
        <v>19890</v>
      </c>
      <c r="Z64" s="10">
        <f t="shared" si="14"/>
        <v>20655</v>
      </c>
      <c r="AA64" s="10">
        <f t="shared" si="14"/>
        <v>19805</v>
      </c>
      <c r="AB64" s="10">
        <f t="shared" si="14"/>
        <v>15980</v>
      </c>
      <c r="AC64" s="10">
        <f t="shared" si="14"/>
        <v>17510</v>
      </c>
      <c r="AD64" s="10">
        <f t="shared" si="14"/>
        <v>17425</v>
      </c>
      <c r="AE64" s="10">
        <f t="shared" si="14"/>
        <v>19295</v>
      </c>
      <c r="AF64" s="10">
        <f t="shared" si="14"/>
        <v>18700</v>
      </c>
      <c r="AG64" s="10">
        <f t="shared" si="12"/>
        <v>18785</v>
      </c>
      <c r="AH64" s="10">
        <f t="shared" si="12"/>
        <v>19295</v>
      </c>
      <c r="AI64" s="10">
        <f t="shared" si="12"/>
        <v>19975</v>
      </c>
      <c r="AJ64" s="10">
        <f t="shared" si="12"/>
        <v>17765</v>
      </c>
      <c r="AK64" s="10">
        <f t="shared" si="12"/>
        <v>17425</v>
      </c>
      <c r="AL64" s="10">
        <f t="shared" si="12"/>
        <v>0</v>
      </c>
      <c r="AM64" s="10">
        <f t="shared" si="10"/>
        <v>20655</v>
      </c>
      <c r="AN64" s="10">
        <f t="shared" si="11"/>
        <v>0</v>
      </c>
      <c r="AO64" s="3"/>
      <c r="AP64" s="3"/>
      <c r="AQ64" s="3"/>
      <c r="AR64" s="3"/>
      <c r="AS64" s="3"/>
      <c r="AT64" s="3"/>
    </row>
    <row r="65" spans="1:46">
      <c r="A65" s="15">
        <v>0.83333333333333337</v>
      </c>
      <c r="B65" s="10">
        <f t="shared" si="14"/>
        <v>0</v>
      </c>
      <c r="C65" s="10">
        <f t="shared" si="14"/>
        <v>0</v>
      </c>
      <c r="D65" s="10">
        <f t="shared" si="14"/>
        <v>0</v>
      </c>
      <c r="E65" s="10">
        <f t="shared" si="14"/>
        <v>0</v>
      </c>
      <c r="F65" s="10">
        <f t="shared" si="14"/>
        <v>0</v>
      </c>
      <c r="G65" s="10">
        <f t="shared" si="14"/>
        <v>20315</v>
      </c>
      <c r="H65" s="10">
        <f t="shared" si="14"/>
        <v>18700</v>
      </c>
      <c r="I65" s="10">
        <f t="shared" si="14"/>
        <v>18530</v>
      </c>
      <c r="J65" s="10">
        <f t="shared" si="14"/>
        <v>20230</v>
      </c>
      <c r="K65" s="10">
        <f t="shared" si="14"/>
        <v>19720</v>
      </c>
      <c r="L65" s="10">
        <f t="shared" si="14"/>
        <v>20315</v>
      </c>
      <c r="M65" s="10">
        <f t="shared" si="14"/>
        <v>19805</v>
      </c>
      <c r="N65" s="10">
        <f t="shared" si="14"/>
        <v>19465</v>
      </c>
      <c r="O65" s="10">
        <f t="shared" si="14"/>
        <v>18615</v>
      </c>
      <c r="P65" s="10">
        <f t="shared" si="14"/>
        <v>17850</v>
      </c>
      <c r="Q65" s="10">
        <f t="shared" si="14"/>
        <v>19890</v>
      </c>
      <c r="R65" s="10">
        <f t="shared" si="14"/>
        <v>19805</v>
      </c>
      <c r="S65" s="10">
        <f t="shared" si="14"/>
        <v>20060</v>
      </c>
      <c r="T65" s="10">
        <f t="shared" si="14"/>
        <v>20230</v>
      </c>
      <c r="U65" s="10">
        <f t="shared" si="14"/>
        <v>19720</v>
      </c>
      <c r="V65" s="10">
        <f t="shared" si="14"/>
        <v>19040</v>
      </c>
      <c r="W65" s="10">
        <f t="shared" si="14"/>
        <v>6885</v>
      </c>
      <c r="X65" s="10">
        <f t="shared" si="14"/>
        <v>19380</v>
      </c>
      <c r="Y65" s="10">
        <f t="shared" si="14"/>
        <v>20060</v>
      </c>
      <c r="Z65" s="10">
        <f t="shared" si="14"/>
        <v>20400</v>
      </c>
      <c r="AA65" s="10">
        <f t="shared" si="14"/>
        <v>19550</v>
      </c>
      <c r="AB65" s="10">
        <f t="shared" si="14"/>
        <v>16745</v>
      </c>
      <c r="AC65" s="10">
        <f t="shared" si="14"/>
        <v>17510</v>
      </c>
      <c r="AD65" s="10">
        <f t="shared" si="14"/>
        <v>17425</v>
      </c>
      <c r="AE65" s="10">
        <f t="shared" si="14"/>
        <v>19210</v>
      </c>
      <c r="AF65" s="10">
        <f t="shared" si="14"/>
        <v>18360</v>
      </c>
      <c r="AG65" s="10">
        <f t="shared" si="12"/>
        <v>18615</v>
      </c>
      <c r="AH65" s="10">
        <f t="shared" si="12"/>
        <v>17935</v>
      </c>
      <c r="AI65" s="10">
        <f t="shared" si="12"/>
        <v>19465</v>
      </c>
      <c r="AJ65" s="10">
        <f t="shared" si="12"/>
        <v>18445</v>
      </c>
      <c r="AK65" s="10">
        <f t="shared" si="12"/>
        <v>18190</v>
      </c>
      <c r="AL65" s="10">
        <f t="shared" si="12"/>
        <v>0</v>
      </c>
      <c r="AM65" s="10">
        <f t="shared" si="10"/>
        <v>20400</v>
      </c>
      <c r="AN65" s="10">
        <f t="shared" si="11"/>
        <v>0</v>
      </c>
      <c r="AO65" s="3"/>
      <c r="AP65" s="3"/>
      <c r="AQ65" s="3"/>
      <c r="AR65" s="3"/>
      <c r="AS65" s="3"/>
      <c r="AT65" s="3"/>
    </row>
    <row r="66" spans="1:46">
      <c r="A66" s="15">
        <v>0.875</v>
      </c>
      <c r="B66" s="10">
        <f t="shared" si="14"/>
        <v>0</v>
      </c>
      <c r="C66" s="10">
        <f t="shared" si="14"/>
        <v>0</v>
      </c>
      <c r="D66" s="10">
        <f t="shared" si="14"/>
        <v>0</v>
      </c>
      <c r="E66" s="10">
        <f t="shared" si="14"/>
        <v>0</v>
      </c>
      <c r="F66" s="10">
        <f t="shared" si="14"/>
        <v>0</v>
      </c>
      <c r="G66" s="10">
        <f t="shared" si="14"/>
        <v>19040</v>
      </c>
      <c r="H66" s="10">
        <f t="shared" si="14"/>
        <v>17170</v>
      </c>
      <c r="I66" s="10">
        <f t="shared" si="14"/>
        <v>18360</v>
      </c>
      <c r="J66" s="10">
        <f t="shared" si="14"/>
        <v>20570</v>
      </c>
      <c r="K66" s="10">
        <f t="shared" si="14"/>
        <v>18700</v>
      </c>
      <c r="L66" s="10">
        <f t="shared" si="14"/>
        <v>19890</v>
      </c>
      <c r="M66" s="10">
        <f t="shared" si="14"/>
        <v>19550</v>
      </c>
      <c r="N66" s="10">
        <f t="shared" si="14"/>
        <v>19550</v>
      </c>
      <c r="O66" s="10">
        <f t="shared" si="14"/>
        <v>18275</v>
      </c>
      <c r="P66" s="10">
        <f t="shared" si="14"/>
        <v>17680</v>
      </c>
      <c r="Q66" s="10">
        <f t="shared" si="14"/>
        <v>19125</v>
      </c>
      <c r="R66" s="10">
        <f t="shared" si="14"/>
        <v>18870</v>
      </c>
      <c r="S66" s="10">
        <f t="shared" si="14"/>
        <v>20570</v>
      </c>
      <c r="T66" s="10">
        <f t="shared" si="14"/>
        <v>19295</v>
      </c>
      <c r="U66" s="10">
        <f t="shared" si="14"/>
        <v>18870</v>
      </c>
      <c r="V66" s="10">
        <f t="shared" si="14"/>
        <v>18105</v>
      </c>
      <c r="W66" s="10">
        <f t="shared" si="14"/>
        <v>10370</v>
      </c>
      <c r="X66" s="10">
        <f t="shared" si="14"/>
        <v>18360</v>
      </c>
      <c r="Y66" s="10">
        <f t="shared" si="14"/>
        <v>18870</v>
      </c>
      <c r="Z66" s="10">
        <f t="shared" si="14"/>
        <v>19210</v>
      </c>
      <c r="AA66" s="10">
        <f t="shared" si="14"/>
        <v>18530</v>
      </c>
      <c r="AB66" s="10">
        <f t="shared" si="14"/>
        <v>14535</v>
      </c>
      <c r="AC66" s="10">
        <f t="shared" si="14"/>
        <v>17000</v>
      </c>
      <c r="AD66" s="10">
        <f t="shared" si="14"/>
        <v>17085</v>
      </c>
      <c r="AE66" s="10">
        <f t="shared" si="14"/>
        <v>18190</v>
      </c>
      <c r="AF66" s="10">
        <f t="shared" si="14"/>
        <v>18445</v>
      </c>
      <c r="AG66" s="10">
        <f t="shared" si="12"/>
        <v>18190</v>
      </c>
      <c r="AH66" s="10">
        <f t="shared" si="12"/>
        <v>17425</v>
      </c>
      <c r="AI66" s="10">
        <f t="shared" si="12"/>
        <v>19720</v>
      </c>
      <c r="AJ66" s="10">
        <f t="shared" si="12"/>
        <v>18275</v>
      </c>
      <c r="AK66" s="10">
        <f t="shared" si="12"/>
        <v>17170</v>
      </c>
      <c r="AL66" s="10">
        <f t="shared" si="12"/>
        <v>0</v>
      </c>
      <c r="AM66" s="10">
        <f t="shared" si="10"/>
        <v>20570</v>
      </c>
      <c r="AN66" s="10">
        <f t="shared" si="11"/>
        <v>0</v>
      </c>
      <c r="AO66" s="3"/>
      <c r="AP66" s="3"/>
      <c r="AQ66" s="3"/>
      <c r="AR66" s="3"/>
      <c r="AS66" s="3"/>
      <c r="AT66" s="3"/>
    </row>
    <row r="67" spans="1:46">
      <c r="A67" s="13" t="s">
        <v>25</v>
      </c>
      <c r="B67" s="10">
        <f t="shared" si="14"/>
        <v>0</v>
      </c>
      <c r="C67" s="10">
        <f t="shared" si="14"/>
        <v>0</v>
      </c>
      <c r="D67" s="10">
        <f t="shared" si="14"/>
        <v>0</v>
      </c>
      <c r="E67" s="10">
        <f t="shared" si="14"/>
        <v>0</v>
      </c>
      <c r="F67" s="10">
        <f t="shared" si="14"/>
        <v>0</v>
      </c>
      <c r="G67" s="10">
        <f t="shared" si="14"/>
        <v>17765</v>
      </c>
      <c r="H67" s="10">
        <f t="shared" si="14"/>
        <v>17425</v>
      </c>
      <c r="I67" s="10">
        <f t="shared" si="14"/>
        <v>17340</v>
      </c>
      <c r="J67" s="10">
        <f t="shared" si="14"/>
        <v>18360</v>
      </c>
      <c r="K67" s="10">
        <f t="shared" si="14"/>
        <v>18785</v>
      </c>
      <c r="L67" s="10">
        <f t="shared" si="14"/>
        <v>18360</v>
      </c>
      <c r="M67" s="10">
        <f t="shared" si="14"/>
        <v>17000</v>
      </c>
      <c r="N67" s="10">
        <f t="shared" si="14"/>
        <v>17765</v>
      </c>
      <c r="O67" s="10">
        <f t="shared" si="14"/>
        <v>17170</v>
      </c>
      <c r="P67" s="10">
        <f t="shared" si="14"/>
        <v>16745</v>
      </c>
      <c r="Q67" s="10">
        <f t="shared" si="14"/>
        <v>18870</v>
      </c>
      <c r="R67" s="10">
        <f t="shared" si="14"/>
        <v>14790</v>
      </c>
      <c r="S67" s="10">
        <f t="shared" si="14"/>
        <v>18190</v>
      </c>
      <c r="T67" s="10">
        <f t="shared" si="14"/>
        <v>17850</v>
      </c>
      <c r="U67" s="10">
        <f t="shared" si="14"/>
        <v>18275</v>
      </c>
      <c r="V67" s="10">
        <f t="shared" si="14"/>
        <v>17850</v>
      </c>
      <c r="W67" s="10">
        <f t="shared" si="14"/>
        <v>10540</v>
      </c>
      <c r="X67" s="10">
        <f t="shared" si="14"/>
        <v>16915</v>
      </c>
      <c r="Y67" s="10">
        <f t="shared" si="14"/>
        <v>17935</v>
      </c>
      <c r="Z67" s="10">
        <f t="shared" si="14"/>
        <v>17850</v>
      </c>
      <c r="AA67" s="10">
        <f t="shared" si="14"/>
        <v>17510</v>
      </c>
      <c r="AB67" s="10">
        <f t="shared" si="14"/>
        <v>14365</v>
      </c>
      <c r="AC67" s="10">
        <f t="shared" si="14"/>
        <v>14960</v>
      </c>
      <c r="AD67" s="10">
        <f t="shared" si="14"/>
        <v>15895</v>
      </c>
      <c r="AE67" s="10">
        <f t="shared" si="14"/>
        <v>18020</v>
      </c>
      <c r="AF67" s="10">
        <f t="shared" si="14"/>
        <v>16150</v>
      </c>
      <c r="AG67" s="10">
        <f t="shared" si="12"/>
        <v>17000</v>
      </c>
      <c r="AH67" s="10">
        <f t="shared" si="12"/>
        <v>17935</v>
      </c>
      <c r="AI67" s="10">
        <f t="shared" si="12"/>
        <v>18275</v>
      </c>
      <c r="AJ67" s="10">
        <f t="shared" si="12"/>
        <v>16745</v>
      </c>
      <c r="AK67" s="10">
        <f t="shared" si="12"/>
        <v>16575</v>
      </c>
      <c r="AL67" s="10">
        <f t="shared" si="12"/>
        <v>0</v>
      </c>
      <c r="AM67" s="10">
        <f t="shared" si="10"/>
        <v>18870</v>
      </c>
      <c r="AN67" s="10">
        <f t="shared" si="11"/>
        <v>0</v>
      </c>
      <c r="AO67" s="3"/>
      <c r="AP67" s="3"/>
      <c r="AQ67" s="3"/>
      <c r="AR67" s="3"/>
      <c r="AS67" s="3"/>
      <c r="AT67" s="3"/>
    </row>
    <row r="68" spans="1:46">
      <c r="A68" s="15">
        <v>0.95833333333333337</v>
      </c>
      <c r="B68" s="10">
        <f t="shared" si="14"/>
        <v>0</v>
      </c>
      <c r="C68" s="10">
        <f t="shared" si="14"/>
        <v>0</v>
      </c>
      <c r="D68" s="10">
        <f t="shared" si="14"/>
        <v>0</v>
      </c>
      <c r="E68" s="10">
        <f t="shared" si="14"/>
        <v>0</v>
      </c>
      <c r="F68" s="10">
        <f t="shared" si="14"/>
        <v>0</v>
      </c>
      <c r="G68" s="10">
        <f t="shared" si="14"/>
        <v>16150</v>
      </c>
      <c r="H68" s="10">
        <f t="shared" si="14"/>
        <v>16150</v>
      </c>
      <c r="I68" s="10">
        <f t="shared" si="14"/>
        <v>15725</v>
      </c>
      <c r="J68" s="10">
        <f t="shared" si="14"/>
        <v>16745</v>
      </c>
      <c r="K68" s="10">
        <f t="shared" si="14"/>
        <v>17340</v>
      </c>
      <c r="L68" s="10">
        <f t="shared" si="14"/>
        <v>17340</v>
      </c>
      <c r="M68" s="10">
        <f t="shared" si="14"/>
        <v>16405</v>
      </c>
      <c r="N68" s="10">
        <f t="shared" si="14"/>
        <v>17765</v>
      </c>
      <c r="O68" s="10">
        <f t="shared" si="14"/>
        <v>15980</v>
      </c>
      <c r="P68" s="10">
        <f t="shared" si="14"/>
        <v>15980</v>
      </c>
      <c r="Q68" s="10">
        <f t="shared" si="14"/>
        <v>16320</v>
      </c>
      <c r="R68" s="10">
        <f t="shared" si="14"/>
        <v>14450</v>
      </c>
      <c r="S68" s="10">
        <f t="shared" si="14"/>
        <v>17340</v>
      </c>
      <c r="T68" s="10">
        <f t="shared" si="14"/>
        <v>16150</v>
      </c>
      <c r="U68" s="10">
        <f t="shared" si="14"/>
        <v>16320</v>
      </c>
      <c r="V68" s="10">
        <f t="shared" si="14"/>
        <v>16660</v>
      </c>
      <c r="W68" s="10">
        <f t="shared" si="14"/>
        <v>10030</v>
      </c>
      <c r="X68" s="10">
        <f t="shared" si="14"/>
        <v>16405</v>
      </c>
      <c r="Y68" s="10">
        <f t="shared" si="14"/>
        <v>16320</v>
      </c>
      <c r="Z68" s="10">
        <f t="shared" si="14"/>
        <v>17085</v>
      </c>
      <c r="AA68" s="10">
        <f t="shared" si="14"/>
        <v>15555</v>
      </c>
      <c r="AB68" s="10">
        <f t="shared" si="14"/>
        <v>12920</v>
      </c>
      <c r="AC68" s="10">
        <f t="shared" si="14"/>
        <v>14705</v>
      </c>
      <c r="AD68" s="10">
        <f t="shared" si="14"/>
        <v>14195</v>
      </c>
      <c r="AE68" s="10">
        <f t="shared" si="14"/>
        <v>15300</v>
      </c>
      <c r="AF68" s="10">
        <f t="shared" si="14"/>
        <v>15300</v>
      </c>
      <c r="AG68" s="10">
        <f t="shared" si="14"/>
        <v>14875</v>
      </c>
      <c r="AH68" s="10">
        <f t="shared" si="14"/>
        <v>15215</v>
      </c>
      <c r="AI68" s="10">
        <f t="shared" si="14"/>
        <v>15980</v>
      </c>
      <c r="AJ68" s="10">
        <f t="shared" si="14"/>
        <v>16065</v>
      </c>
      <c r="AK68" s="10">
        <f t="shared" si="14"/>
        <v>15980</v>
      </c>
      <c r="AL68" s="10">
        <f t="shared" si="14"/>
        <v>0</v>
      </c>
      <c r="AM68" s="10">
        <f t="shared" si="10"/>
        <v>17765</v>
      </c>
      <c r="AN68" s="10">
        <f t="shared" si="11"/>
        <v>0</v>
      </c>
      <c r="AO68" s="3"/>
      <c r="AP68" s="3"/>
      <c r="AQ68" s="3"/>
      <c r="AR68" s="3"/>
      <c r="AS68" s="3"/>
      <c r="AT68" s="3"/>
    </row>
    <row r="69" spans="1:46">
      <c r="A69" s="9" t="s">
        <v>26</v>
      </c>
      <c r="B69" s="10">
        <f t="shared" si="14"/>
        <v>0</v>
      </c>
      <c r="C69" s="10">
        <f t="shared" si="14"/>
        <v>0</v>
      </c>
      <c r="D69" s="10">
        <f t="shared" si="14"/>
        <v>0</v>
      </c>
      <c r="E69" s="10">
        <f t="shared" si="14"/>
        <v>0</v>
      </c>
      <c r="F69" s="10">
        <f t="shared" si="14"/>
        <v>0</v>
      </c>
      <c r="G69" s="10">
        <f t="shared" si="14"/>
        <v>14960</v>
      </c>
      <c r="H69" s="10">
        <f t="shared" si="14"/>
        <v>15130</v>
      </c>
      <c r="I69" s="10">
        <f t="shared" si="14"/>
        <v>14705</v>
      </c>
      <c r="J69" s="10">
        <f t="shared" ref="J69:AL69" si="15">J30-$G$38*J30+$G$40*($G$38*J30)</f>
        <v>15045</v>
      </c>
      <c r="K69" s="10">
        <f t="shared" si="15"/>
        <v>16065</v>
      </c>
      <c r="L69" s="10">
        <f t="shared" si="15"/>
        <v>15640</v>
      </c>
      <c r="M69" s="10">
        <f t="shared" si="15"/>
        <v>14875</v>
      </c>
      <c r="N69" s="10">
        <f t="shared" si="15"/>
        <v>14535</v>
      </c>
      <c r="O69" s="10">
        <f t="shared" si="15"/>
        <v>14620</v>
      </c>
      <c r="P69" s="10">
        <f t="shared" si="15"/>
        <v>13940</v>
      </c>
      <c r="Q69" s="10">
        <f t="shared" si="15"/>
        <v>14280</v>
      </c>
      <c r="R69" s="10">
        <f t="shared" si="15"/>
        <v>14365</v>
      </c>
      <c r="S69" s="10">
        <f t="shared" si="15"/>
        <v>14790</v>
      </c>
      <c r="T69" s="10">
        <f t="shared" si="15"/>
        <v>14620</v>
      </c>
      <c r="U69" s="10">
        <f t="shared" si="15"/>
        <v>14535</v>
      </c>
      <c r="V69" s="10">
        <f t="shared" si="15"/>
        <v>15980</v>
      </c>
      <c r="W69" s="10">
        <f t="shared" si="15"/>
        <v>9180</v>
      </c>
      <c r="X69" s="10">
        <f t="shared" si="15"/>
        <v>14620</v>
      </c>
      <c r="Y69" s="10">
        <f t="shared" si="15"/>
        <v>14620</v>
      </c>
      <c r="Z69" s="10">
        <f t="shared" si="15"/>
        <v>14620</v>
      </c>
      <c r="AA69" s="10">
        <f t="shared" si="15"/>
        <v>14280</v>
      </c>
      <c r="AB69" s="10">
        <f t="shared" si="15"/>
        <v>12240</v>
      </c>
      <c r="AC69" s="10">
        <f t="shared" si="15"/>
        <v>13685</v>
      </c>
      <c r="AD69" s="10">
        <f t="shared" si="15"/>
        <v>13090</v>
      </c>
      <c r="AE69" s="10">
        <f t="shared" si="15"/>
        <v>13600</v>
      </c>
      <c r="AF69" s="10">
        <f t="shared" si="15"/>
        <v>13345</v>
      </c>
      <c r="AG69" s="10">
        <f t="shared" si="15"/>
        <v>13600</v>
      </c>
      <c r="AH69" s="10">
        <f t="shared" si="15"/>
        <v>14025</v>
      </c>
      <c r="AI69" s="10">
        <f t="shared" si="15"/>
        <v>14025</v>
      </c>
      <c r="AJ69" s="10">
        <f t="shared" si="15"/>
        <v>14705</v>
      </c>
      <c r="AK69" s="10">
        <f t="shared" si="15"/>
        <v>14960</v>
      </c>
      <c r="AL69" s="10">
        <f t="shared" si="15"/>
        <v>0</v>
      </c>
      <c r="AM69" s="10">
        <f t="shared" si="10"/>
        <v>16065</v>
      </c>
      <c r="AN69" s="10">
        <f t="shared" si="11"/>
        <v>0</v>
      </c>
      <c r="AO69" s="3"/>
      <c r="AP69" s="3"/>
      <c r="AQ69" s="3"/>
      <c r="AR69" s="3"/>
      <c r="AS69" s="3"/>
      <c r="AT69" s="3"/>
    </row>
    <row r="70" spans="1:46">
      <c r="A70" s="46"/>
      <c r="B70" s="46"/>
      <c r="C70" s="46"/>
      <c r="D70" s="46"/>
      <c r="E70" s="46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</row>
    <row r="71" spans="1:46">
      <c r="A71" s="48"/>
      <c r="B71" s="48"/>
      <c r="C71" s="48"/>
      <c r="D71" s="48"/>
      <c r="E71" s="48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</row>
    <row r="72" spans="1:46">
      <c r="A72" s="6"/>
      <c r="B72" s="6"/>
      <c r="C72" s="6"/>
      <c r="D72" s="6"/>
      <c r="E72" s="6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</row>
    <row r="73" spans="1:46">
      <c r="A73" s="26" t="s">
        <v>46</v>
      </c>
      <c r="B73" s="6"/>
      <c r="C73" s="30"/>
      <c r="D73" s="6"/>
      <c r="E73" s="41"/>
      <c r="F73" s="26"/>
      <c r="G73" s="38"/>
      <c r="H73" s="38"/>
      <c r="I73" s="38"/>
      <c r="J73" s="38"/>
      <c r="K73" s="38"/>
      <c r="L73" s="38"/>
      <c r="M73" s="38"/>
      <c r="N73" s="39"/>
      <c r="O73" s="39"/>
      <c r="P73" s="40"/>
      <c r="Q73" s="38"/>
      <c r="R73" s="28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</row>
    <row r="74" spans="1:46" ht="12.75" customHeight="1">
      <c r="A74" s="287" t="s">
        <v>2</v>
      </c>
      <c r="B74" s="4">
        <f>+B$4</f>
        <v>0</v>
      </c>
      <c r="C74" s="4">
        <f t="shared" ref="C74:AL74" si="16">+C$4</f>
        <v>0</v>
      </c>
      <c r="D74" s="4">
        <f t="shared" si="16"/>
        <v>0</v>
      </c>
      <c r="E74" s="4">
        <f t="shared" si="16"/>
        <v>0</v>
      </c>
      <c r="F74" s="4">
        <f t="shared" si="16"/>
        <v>0</v>
      </c>
      <c r="G74" s="4">
        <f t="shared" si="16"/>
        <v>1</v>
      </c>
      <c r="H74" s="4">
        <f t="shared" si="16"/>
        <v>2</v>
      </c>
      <c r="I74" s="4">
        <f t="shared" si="16"/>
        <v>3</v>
      </c>
      <c r="J74" s="4">
        <f t="shared" si="16"/>
        <v>4</v>
      </c>
      <c r="K74" s="4">
        <f t="shared" si="16"/>
        <v>5</v>
      </c>
      <c r="L74" s="4">
        <f t="shared" si="16"/>
        <v>6</v>
      </c>
      <c r="M74" s="4">
        <f t="shared" si="16"/>
        <v>7</v>
      </c>
      <c r="N74" s="4">
        <f t="shared" si="16"/>
        <v>8</v>
      </c>
      <c r="O74" s="4">
        <f t="shared" si="16"/>
        <v>9</v>
      </c>
      <c r="P74" s="4">
        <f t="shared" si="16"/>
        <v>10</v>
      </c>
      <c r="Q74" s="4">
        <f t="shared" si="16"/>
        <v>11</v>
      </c>
      <c r="R74" s="4">
        <f t="shared" si="16"/>
        <v>12</v>
      </c>
      <c r="S74" s="4">
        <f t="shared" si="16"/>
        <v>13</v>
      </c>
      <c r="T74" s="4">
        <f t="shared" si="16"/>
        <v>14</v>
      </c>
      <c r="U74" s="4">
        <f t="shared" si="16"/>
        <v>15</v>
      </c>
      <c r="V74" s="4">
        <f t="shared" si="16"/>
        <v>16</v>
      </c>
      <c r="W74" s="4">
        <f t="shared" si="16"/>
        <v>17</v>
      </c>
      <c r="X74" s="4">
        <f t="shared" si="16"/>
        <v>18</v>
      </c>
      <c r="Y74" s="4">
        <f t="shared" si="16"/>
        <v>19</v>
      </c>
      <c r="Z74" s="4">
        <f t="shared" si="16"/>
        <v>20</v>
      </c>
      <c r="AA74" s="4">
        <f t="shared" si="16"/>
        <v>21</v>
      </c>
      <c r="AB74" s="4">
        <f t="shared" si="16"/>
        <v>22</v>
      </c>
      <c r="AC74" s="4">
        <f t="shared" si="16"/>
        <v>23</v>
      </c>
      <c r="AD74" s="4">
        <f t="shared" si="16"/>
        <v>24</v>
      </c>
      <c r="AE74" s="4">
        <f t="shared" si="16"/>
        <v>25</v>
      </c>
      <c r="AF74" s="4">
        <f t="shared" si="16"/>
        <v>26</v>
      </c>
      <c r="AG74" s="4">
        <f t="shared" si="16"/>
        <v>27</v>
      </c>
      <c r="AH74" s="4">
        <f t="shared" si="16"/>
        <v>28</v>
      </c>
      <c r="AI74" s="4">
        <f t="shared" si="16"/>
        <v>29</v>
      </c>
      <c r="AJ74" s="4">
        <f t="shared" si="16"/>
        <v>30</v>
      </c>
      <c r="AK74" s="4">
        <f t="shared" si="16"/>
        <v>31</v>
      </c>
      <c r="AL74" s="4">
        <f t="shared" si="16"/>
        <v>0</v>
      </c>
      <c r="AM74" s="116" t="s">
        <v>3</v>
      </c>
      <c r="AN74" s="5" t="s">
        <v>4</v>
      </c>
      <c r="AO74" s="3"/>
      <c r="AP74" s="3"/>
      <c r="AQ74" s="3"/>
      <c r="AR74" s="3"/>
      <c r="AS74" s="3"/>
      <c r="AT74" s="3"/>
    </row>
    <row r="75" spans="1:46" s="59" customFormat="1" ht="11.25" customHeight="1">
      <c r="A75" s="288"/>
      <c r="B75" s="7">
        <f>B$5</f>
        <v>40391</v>
      </c>
      <c r="C75" s="7">
        <f t="shared" ref="C75:AL75" si="17">C$5</f>
        <v>40392</v>
      </c>
      <c r="D75" s="7">
        <f t="shared" si="17"/>
        <v>40393</v>
      </c>
      <c r="E75" s="7">
        <f t="shared" si="17"/>
        <v>40394</v>
      </c>
      <c r="F75" s="7">
        <f t="shared" si="17"/>
        <v>40395</v>
      </c>
      <c r="G75" s="7">
        <f t="shared" si="17"/>
        <v>40452</v>
      </c>
      <c r="H75" s="7">
        <f t="shared" si="17"/>
        <v>40453</v>
      </c>
      <c r="I75" s="7">
        <f t="shared" si="17"/>
        <v>40454</v>
      </c>
      <c r="J75" s="7">
        <f t="shared" si="17"/>
        <v>40455</v>
      </c>
      <c r="K75" s="7">
        <f t="shared" si="17"/>
        <v>40456</v>
      </c>
      <c r="L75" s="7">
        <f t="shared" si="17"/>
        <v>40457</v>
      </c>
      <c r="M75" s="7">
        <f t="shared" si="17"/>
        <v>40458</v>
      </c>
      <c r="N75" s="7">
        <f t="shared" si="17"/>
        <v>40459</v>
      </c>
      <c r="O75" s="7">
        <f t="shared" si="17"/>
        <v>40460</v>
      </c>
      <c r="P75" s="7">
        <f t="shared" si="17"/>
        <v>40461</v>
      </c>
      <c r="Q75" s="7">
        <f t="shared" si="17"/>
        <v>40462</v>
      </c>
      <c r="R75" s="7">
        <f t="shared" si="17"/>
        <v>40463</v>
      </c>
      <c r="S75" s="7">
        <f t="shared" si="17"/>
        <v>40464</v>
      </c>
      <c r="T75" s="7">
        <f t="shared" si="17"/>
        <v>40465</v>
      </c>
      <c r="U75" s="7">
        <f t="shared" si="17"/>
        <v>40466</v>
      </c>
      <c r="V75" s="7">
        <f t="shared" si="17"/>
        <v>40467</v>
      </c>
      <c r="W75" s="7">
        <f t="shared" si="17"/>
        <v>40468</v>
      </c>
      <c r="X75" s="7">
        <f t="shared" si="17"/>
        <v>40469</v>
      </c>
      <c r="Y75" s="7">
        <f t="shared" si="17"/>
        <v>40470</v>
      </c>
      <c r="Z75" s="7">
        <f t="shared" si="17"/>
        <v>40471</v>
      </c>
      <c r="AA75" s="7">
        <f t="shared" si="17"/>
        <v>40472</v>
      </c>
      <c r="AB75" s="7">
        <f t="shared" si="17"/>
        <v>40473</v>
      </c>
      <c r="AC75" s="7">
        <f t="shared" si="17"/>
        <v>40474</v>
      </c>
      <c r="AD75" s="7">
        <f t="shared" si="17"/>
        <v>40475</v>
      </c>
      <c r="AE75" s="7">
        <f t="shared" si="17"/>
        <v>40476</v>
      </c>
      <c r="AF75" s="7">
        <f t="shared" si="17"/>
        <v>40477</v>
      </c>
      <c r="AG75" s="158">
        <f t="shared" si="17"/>
        <v>40478</v>
      </c>
      <c r="AH75" s="158">
        <f t="shared" si="17"/>
        <v>40479</v>
      </c>
      <c r="AI75" s="158">
        <f t="shared" si="17"/>
        <v>40480</v>
      </c>
      <c r="AJ75" s="158">
        <f t="shared" si="17"/>
        <v>40481</v>
      </c>
      <c r="AK75" s="158">
        <f t="shared" si="17"/>
        <v>40482</v>
      </c>
      <c r="AL75" s="158">
        <f t="shared" si="17"/>
        <v>0</v>
      </c>
      <c r="AM75" s="116"/>
      <c r="AN75" s="8"/>
      <c r="AO75" s="6"/>
      <c r="AP75" s="6"/>
      <c r="AQ75" s="6"/>
      <c r="AR75" s="6"/>
      <c r="AS75" s="6"/>
      <c r="AT75" s="6"/>
    </row>
    <row r="76" spans="1:46">
      <c r="A76" s="289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4"/>
      <c r="AH76" s="44"/>
      <c r="AI76" s="44"/>
      <c r="AJ76" s="44"/>
      <c r="AK76" s="44"/>
      <c r="AL76" s="44"/>
      <c r="AM76" s="45" t="s">
        <v>8</v>
      </c>
      <c r="AN76" s="5" t="s">
        <v>8</v>
      </c>
      <c r="AO76" s="3"/>
      <c r="AP76" s="3"/>
      <c r="AQ76" s="3"/>
      <c r="AR76" s="3"/>
      <c r="AS76" s="3"/>
      <c r="AT76" s="3"/>
    </row>
    <row r="77" spans="1:46">
      <c r="A77" s="9" t="s">
        <v>9</v>
      </c>
      <c r="B77" s="50">
        <f t="shared" ref="B77:AL92" si="18">($G$38*B7)/$G$37</f>
        <v>0</v>
      </c>
      <c r="C77" s="50">
        <f t="shared" si="18"/>
        <v>0</v>
      </c>
      <c r="D77" s="50">
        <f>($G$38*D7-D137)/$G$37</f>
        <v>0</v>
      </c>
      <c r="E77" s="50">
        <f t="shared" ref="E77:AG77" si="19">($G$38*E7-E137)/$G$37</f>
        <v>0</v>
      </c>
      <c r="F77" s="50">
        <f t="shared" si="19"/>
        <v>0</v>
      </c>
      <c r="G77" s="50">
        <f t="shared" si="19"/>
        <v>0.51016042780748661</v>
      </c>
      <c r="H77" s="50">
        <f t="shared" si="19"/>
        <v>0.53903743315508024</v>
      </c>
      <c r="I77" s="50">
        <f t="shared" si="19"/>
        <v>0.53262032085561495</v>
      </c>
      <c r="J77" s="50">
        <f t="shared" si="19"/>
        <v>0.5133689839572193</v>
      </c>
      <c r="K77" s="50">
        <f t="shared" si="19"/>
        <v>0.53262032085561495</v>
      </c>
      <c r="L77" s="50">
        <f t="shared" si="19"/>
        <v>0.52941176470588236</v>
      </c>
      <c r="M77" s="50">
        <f t="shared" si="19"/>
        <v>0.51978609625668448</v>
      </c>
      <c r="N77" s="50">
        <f t="shared" si="19"/>
        <v>0.52941176470588236</v>
      </c>
      <c r="O77" s="50">
        <f t="shared" si="19"/>
        <v>0.52620320855614977</v>
      </c>
      <c r="P77" s="50">
        <f t="shared" si="19"/>
        <v>0.5133689839572193</v>
      </c>
      <c r="Q77" s="50">
        <f t="shared" si="19"/>
        <v>0.49732620320855614</v>
      </c>
      <c r="R77" s="50">
        <f t="shared" si="19"/>
        <v>0.50695187165775402</v>
      </c>
      <c r="S77" s="50">
        <f t="shared" si="19"/>
        <v>0.50695187165775402</v>
      </c>
      <c r="T77" s="50">
        <f t="shared" si="19"/>
        <v>0.52620320855614977</v>
      </c>
      <c r="U77" s="50">
        <f t="shared" si="19"/>
        <v>0.51016042780748661</v>
      </c>
      <c r="V77" s="50">
        <f t="shared" si="19"/>
        <v>0.52941176470588236</v>
      </c>
      <c r="W77" s="50">
        <f t="shared" si="19"/>
        <v>0.52620320855614977</v>
      </c>
      <c r="X77" s="50">
        <f t="shared" si="19"/>
        <v>0.37219251336898396</v>
      </c>
      <c r="Y77" s="50">
        <f t="shared" si="19"/>
        <v>0.52299465240641707</v>
      </c>
      <c r="Z77" s="50">
        <f t="shared" si="19"/>
        <v>0.52941176470588236</v>
      </c>
      <c r="AA77" s="50">
        <f t="shared" si="19"/>
        <v>0.51978609625668448</v>
      </c>
      <c r="AB77" s="50">
        <f t="shared" si="19"/>
        <v>0.53262032085561495</v>
      </c>
      <c r="AC77" s="50">
        <f t="shared" si="19"/>
        <v>0.40748663101604277</v>
      </c>
      <c r="AD77" s="50">
        <f t="shared" si="19"/>
        <v>0.46203208556149733</v>
      </c>
      <c r="AE77" s="50">
        <f t="shared" si="19"/>
        <v>0.47165775401069521</v>
      </c>
      <c r="AF77" s="50">
        <f t="shared" si="19"/>
        <v>0.47807486631016044</v>
      </c>
      <c r="AG77" s="50">
        <f t="shared" si="19"/>
        <v>0.46524064171122997</v>
      </c>
      <c r="AH77" s="50">
        <f t="shared" si="18"/>
        <v>0.46203208556149733</v>
      </c>
      <c r="AI77" s="50">
        <f t="shared" si="18"/>
        <v>0.48770053475935826</v>
      </c>
      <c r="AJ77" s="50">
        <f t="shared" si="18"/>
        <v>0.50695187165775402</v>
      </c>
      <c r="AK77" s="50">
        <f t="shared" si="18"/>
        <v>0.51657754010695189</v>
      </c>
      <c r="AL77" s="50">
        <f t="shared" si="18"/>
        <v>0</v>
      </c>
      <c r="AM77" s="51">
        <f>MAX(B77:AL77)</f>
        <v>0.53903743315508024</v>
      </c>
      <c r="AN77" s="51">
        <f>MIN(B77:AF77)</f>
        <v>0</v>
      </c>
      <c r="AO77" s="3"/>
      <c r="AP77" s="3"/>
      <c r="AQ77" s="3"/>
      <c r="AR77" s="3"/>
      <c r="AS77" s="3"/>
      <c r="AT77" s="3"/>
    </row>
    <row r="78" spans="1:46">
      <c r="A78" s="9" t="s">
        <v>10</v>
      </c>
      <c r="B78" s="50">
        <f t="shared" si="18"/>
        <v>0</v>
      </c>
      <c r="C78" s="50">
        <f t="shared" si="18"/>
        <v>0</v>
      </c>
      <c r="D78" s="50">
        <f t="shared" ref="D78:AG86" si="20">($G$38*D8-D138)/$G$37</f>
        <v>0</v>
      </c>
      <c r="E78" s="50">
        <f t="shared" si="20"/>
        <v>0</v>
      </c>
      <c r="F78" s="50">
        <f t="shared" si="20"/>
        <v>0</v>
      </c>
      <c r="G78" s="50">
        <f t="shared" si="20"/>
        <v>0.48449197860962567</v>
      </c>
      <c r="H78" s="50">
        <f t="shared" si="20"/>
        <v>0.5133689839572193</v>
      </c>
      <c r="I78" s="50">
        <f t="shared" si="20"/>
        <v>0.50695187165775402</v>
      </c>
      <c r="J78" s="50">
        <f t="shared" si="20"/>
        <v>0.49411764705882355</v>
      </c>
      <c r="K78" s="50">
        <f t="shared" si="20"/>
        <v>0.49732620320855614</v>
      </c>
      <c r="L78" s="50">
        <f t="shared" si="20"/>
        <v>0.51657754010695189</v>
      </c>
      <c r="M78" s="50">
        <f t="shared" si="20"/>
        <v>0.50374331550802143</v>
      </c>
      <c r="N78" s="50">
        <f t="shared" si="20"/>
        <v>0.51016042780748661</v>
      </c>
      <c r="O78" s="50">
        <f t="shared" si="20"/>
        <v>0.50695187165775402</v>
      </c>
      <c r="P78" s="50">
        <f t="shared" si="20"/>
        <v>0.49732620320855614</v>
      </c>
      <c r="Q78" s="50">
        <f t="shared" si="20"/>
        <v>0.48128342245989303</v>
      </c>
      <c r="R78" s="50">
        <f t="shared" si="20"/>
        <v>0.49411764705882355</v>
      </c>
      <c r="S78" s="50">
        <f t="shared" si="20"/>
        <v>0.48449197860962567</v>
      </c>
      <c r="T78" s="50">
        <f t="shared" si="20"/>
        <v>0.50053475935828873</v>
      </c>
      <c r="U78" s="50">
        <f t="shared" si="20"/>
        <v>0.49732620320855614</v>
      </c>
      <c r="V78" s="50">
        <f t="shared" si="20"/>
        <v>0.50374331550802143</v>
      </c>
      <c r="W78" s="50">
        <f t="shared" si="20"/>
        <v>0.51016042780748661</v>
      </c>
      <c r="X78" s="50">
        <f t="shared" si="20"/>
        <v>0.34010695187165774</v>
      </c>
      <c r="Y78" s="50">
        <f t="shared" si="20"/>
        <v>0.50695187165775402</v>
      </c>
      <c r="Z78" s="50">
        <f t="shared" si="20"/>
        <v>0.50374331550802143</v>
      </c>
      <c r="AA78" s="50">
        <f t="shared" si="20"/>
        <v>0.48770053475935826</v>
      </c>
      <c r="AB78" s="50">
        <f t="shared" si="20"/>
        <v>0.48449197860962567</v>
      </c>
      <c r="AC78" s="50">
        <f t="shared" si="20"/>
        <v>0.40748663101604277</v>
      </c>
      <c r="AD78" s="50">
        <f t="shared" si="20"/>
        <v>0.44598930481283422</v>
      </c>
      <c r="AE78" s="50">
        <f t="shared" si="20"/>
        <v>0.44598930481283422</v>
      </c>
      <c r="AF78" s="50">
        <f t="shared" si="20"/>
        <v>0.45882352941176469</v>
      </c>
      <c r="AG78" s="50">
        <f t="shared" si="20"/>
        <v>0.44598930481283422</v>
      </c>
      <c r="AH78" s="50">
        <f t="shared" si="18"/>
        <v>0.45240641711229945</v>
      </c>
      <c r="AI78" s="50">
        <f t="shared" si="18"/>
        <v>0.47165775401069521</v>
      </c>
      <c r="AJ78" s="50">
        <f t="shared" si="18"/>
        <v>0.48770053475935826</v>
      </c>
      <c r="AK78" s="50">
        <f t="shared" si="18"/>
        <v>0.50053475935828873</v>
      </c>
      <c r="AL78" s="50">
        <f t="shared" si="18"/>
        <v>0</v>
      </c>
      <c r="AM78" s="51">
        <f t="shared" ref="AM78:AM100" si="21">MAX(B78:AL78)</f>
        <v>0.51657754010695189</v>
      </c>
      <c r="AN78" s="51">
        <f>MIN(B78:AF78)</f>
        <v>0</v>
      </c>
      <c r="AO78" s="3"/>
      <c r="AP78" s="3"/>
      <c r="AQ78" s="3"/>
      <c r="AR78" s="3"/>
      <c r="AS78" s="3"/>
      <c r="AT78" s="3"/>
    </row>
    <row r="79" spans="1:46">
      <c r="A79" s="9" t="s">
        <v>11</v>
      </c>
      <c r="B79" s="50">
        <f t="shared" si="18"/>
        <v>0</v>
      </c>
      <c r="C79" s="50">
        <f t="shared" si="18"/>
        <v>0</v>
      </c>
      <c r="D79" s="50">
        <f t="shared" si="20"/>
        <v>0</v>
      </c>
      <c r="E79" s="50">
        <f t="shared" si="20"/>
        <v>0</v>
      </c>
      <c r="F79" s="50">
        <f t="shared" si="20"/>
        <v>0</v>
      </c>
      <c r="G79" s="50">
        <f t="shared" si="20"/>
        <v>0.47807486631016044</v>
      </c>
      <c r="H79" s="50">
        <f t="shared" si="20"/>
        <v>0.49732620320855614</v>
      </c>
      <c r="I79" s="50">
        <f t="shared" si="20"/>
        <v>0.49090909090909091</v>
      </c>
      <c r="J79" s="50">
        <f t="shared" si="20"/>
        <v>0.48770053475935826</v>
      </c>
      <c r="K79" s="50">
        <f t="shared" si="20"/>
        <v>0.49732620320855614</v>
      </c>
      <c r="L79" s="50">
        <f t="shared" si="20"/>
        <v>0.50374331550802143</v>
      </c>
      <c r="M79" s="50">
        <f t="shared" si="20"/>
        <v>0.48770053475935826</v>
      </c>
      <c r="N79" s="50">
        <f t="shared" si="20"/>
        <v>0.49732620320855614</v>
      </c>
      <c r="O79" s="50">
        <f t="shared" si="20"/>
        <v>0.48449197860962567</v>
      </c>
      <c r="P79" s="50">
        <f t="shared" si="20"/>
        <v>0.48128342245989303</v>
      </c>
      <c r="Q79" s="50">
        <f t="shared" si="20"/>
        <v>0.47165775401069521</v>
      </c>
      <c r="R79" s="50">
        <f t="shared" si="20"/>
        <v>0.48128342245989303</v>
      </c>
      <c r="S79" s="50">
        <f t="shared" si="20"/>
        <v>0.47807486631016044</v>
      </c>
      <c r="T79" s="50">
        <f t="shared" si="20"/>
        <v>0.49090909090909091</v>
      </c>
      <c r="U79" s="50">
        <f t="shared" si="20"/>
        <v>0.49090909090909091</v>
      </c>
      <c r="V79" s="50">
        <f t="shared" si="20"/>
        <v>0.49411764705882355</v>
      </c>
      <c r="W79" s="50">
        <f t="shared" si="20"/>
        <v>0.49732620320855614</v>
      </c>
      <c r="X79" s="50">
        <f t="shared" si="20"/>
        <v>0.25026737967914436</v>
      </c>
      <c r="Y79" s="50">
        <f t="shared" si="20"/>
        <v>0.49411764705882355</v>
      </c>
      <c r="Z79" s="50">
        <f t="shared" si="20"/>
        <v>0.48770053475935826</v>
      </c>
      <c r="AA79" s="50">
        <f t="shared" si="20"/>
        <v>0.48128342245989303</v>
      </c>
      <c r="AB79" s="50">
        <f t="shared" si="20"/>
        <v>0.4556149732620321</v>
      </c>
      <c r="AC79" s="50">
        <f t="shared" si="20"/>
        <v>0.40748663101604277</v>
      </c>
      <c r="AD79" s="50">
        <f t="shared" si="20"/>
        <v>0.43315508021390375</v>
      </c>
      <c r="AE79" s="50">
        <f t="shared" si="20"/>
        <v>0.43315508021390375</v>
      </c>
      <c r="AF79" s="50">
        <f t="shared" si="20"/>
        <v>0.45240641711229945</v>
      </c>
      <c r="AG79" s="50">
        <f t="shared" si="20"/>
        <v>0.44598930481283422</v>
      </c>
      <c r="AH79" s="50">
        <f t="shared" si="18"/>
        <v>0.44598930481283422</v>
      </c>
      <c r="AI79" s="50">
        <f t="shared" si="18"/>
        <v>0.46203208556149733</v>
      </c>
      <c r="AJ79" s="50">
        <f t="shared" si="18"/>
        <v>0.46844919786096256</v>
      </c>
      <c r="AK79" s="50">
        <f t="shared" si="18"/>
        <v>0.49090909090909091</v>
      </c>
      <c r="AL79" s="50">
        <f t="shared" si="18"/>
        <v>0</v>
      </c>
      <c r="AM79" s="51">
        <f t="shared" si="21"/>
        <v>0.50374331550802143</v>
      </c>
      <c r="AN79" s="51">
        <f t="shared" ref="AN79:AN100" si="22">MIN(B79:AF79)</f>
        <v>0</v>
      </c>
      <c r="AO79" s="3"/>
      <c r="AP79" s="3"/>
      <c r="AQ79" s="3"/>
      <c r="AR79" s="3"/>
      <c r="AS79" s="3"/>
      <c r="AT79" s="3"/>
    </row>
    <row r="80" spans="1:46">
      <c r="A80" s="9" t="s">
        <v>12</v>
      </c>
      <c r="B80" s="50">
        <f t="shared" si="18"/>
        <v>0</v>
      </c>
      <c r="C80" s="50">
        <f t="shared" si="18"/>
        <v>0</v>
      </c>
      <c r="D80" s="50">
        <f t="shared" si="20"/>
        <v>0</v>
      </c>
      <c r="E80" s="50">
        <f t="shared" si="20"/>
        <v>0</v>
      </c>
      <c r="F80" s="50">
        <f t="shared" si="20"/>
        <v>0</v>
      </c>
      <c r="G80" s="50">
        <f t="shared" si="20"/>
        <v>0.47165775401069521</v>
      </c>
      <c r="H80" s="50">
        <f t="shared" si="20"/>
        <v>0.48449197860962567</v>
      </c>
      <c r="I80" s="50">
        <f t="shared" si="20"/>
        <v>0.48128342245989303</v>
      </c>
      <c r="J80" s="50">
        <f t="shared" si="20"/>
        <v>0.47807486631016044</v>
      </c>
      <c r="K80" s="50">
        <f t="shared" si="20"/>
        <v>0.49411764705882355</v>
      </c>
      <c r="L80" s="50">
        <f t="shared" si="20"/>
        <v>0.49732620320855614</v>
      </c>
      <c r="M80" s="50">
        <f t="shared" si="20"/>
        <v>0.48128342245989303</v>
      </c>
      <c r="N80" s="50">
        <f t="shared" si="20"/>
        <v>0.49090909090909091</v>
      </c>
      <c r="O80" s="50">
        <f t="shared" si="20"/>
        <v>0.48128342245989303</v>
      </c>
      <c r="P80" s="50">
        <f t="shared" si="20"/>
        <v>0.47807486631016044</v>
      </c>
      <c r="Q80" s="50">
        <f t="shared" si="20"/>
        <v>0.46524064171122997</v>
      </c>
      <c r="R80" s="50">
        <f t="shared" si="20"/>
        <v>0.48128342245989303</v>
      </c>
      <c r="S80" s="50">
        <f t="shared" si="20"/>
        <v>0.4748663101604278</v>
      </c>
      <c r="T80" s="50">
        <f t="shared" si="20"/>
        <v>0.48128342245989303</v>
      </c>
      <c r="U80" s="50">
        <f t="shared" si="20"/>
        <v>0.48128342245989303</v>
      </c>
      <c r="V80" s="50">
        <f t="shared" si="20"/>
        <v>0.48770053475935826</v>
      </c>
      <c r="W80" s="50">
        <f t="shared" si="20"/>
        <v>0.48449197860962567</v>
      </c>
      <c r="X80" s="50">
        <f t="shared" si="20"/>
        <v>0.3336898395721925</v>
      </c>
      <c r="Y80" s="50">
        <f t="shared" si="20"/>
        <v>0.49090909090909091</v>
      </c>
      <c r="Z80" s="50">
        <f t="shared" si="20"/>
        <v>0.48770053475935826</v>
      </c>
      <c r="AA80" s="50">
        <f t="shared" si="20"/>
        <v>0.4748663101604278</v>
      </c>
      <c r="AB80" s="50">
        <f t="shared" si="20"/>
        <v>0.44919786096256686</v>
      </c>
      <c r="AC80" s="50">
        <f t="shared" si="20"/>
        <v>0.40106951871657753</v>
      </c>
      <c r="AD80" s="50">
        <f t="shared" si="20"/>
        <v>0.42994652406417111</v>
      </c>
      <c r="AE80" s="50">
        <f t="shared" si="20"/>
        <v>0.43315508021390375</v>
      </c>
      <c r="AF80" s="50">
        <f t="shared" si="20"/>
        <v>0.45240641711229945</v>
      </c>
      <c r="AG80" s="50">
        <f t="shared" si="20"/>
        <v>0.43636363636363634</v>
      </c>
      <c r="AH80" s="50">
        <f t="shared" si="18"/>
        <v>0.44919786096256686</v>
      </c>
      <c r="AI80" s="50">
        <f t="shared" si="18"/>
        <v>0.4556149732620321</v>
      </c>
      <c r="AJ80" s="50">
        <f t="shared" si="18"/>
        <v>0.46203208556149733</v>
      </c>
      <c r="AK80" s="50">
        <f t="shared" si="18"/>
        <v>0.47807486631016044</v>
      </c>
      <c r="AL80" s="50">
        <f t="shared" si="18"/>
        <v>0</v>
      </c>
      <c r="AM80" s="51">
        <f t="shared" si="21"/>
        <v>0.49732620320855614</v>
      </c>
      <c r="AN80" s="51">
        <f t="shared" si="22"/>
        <v>0</v>
      </c>
      <c r="AO80" s="3"/>
      <c r="AP80" s="3"/>
      <c r="AQ80" s="3"/>
      <c r="AR80" s="3"/>
      <c r="AS80" s="3"/>
      <c r="AT80" s="3"/>
    </row>
    <row r="81" spans="1:46">
      <c r="A81" s="9" t="s">
        <v>13</v>
      </c>
      <c r="B81" s="50">
        <f t="shared" si="18"/>
        <v>0</v>
      </c>
      <c r="C81" s="50">
        <f t="shared" si="18"/>
        <v>0</v>
      </c>
      <c r="D81" s="50">
        <f t="shared" si="20"/>
        <v>0</v>
      </c>
      <c r="E81" s="50">
        <f t="shared" si="20"/>
        <v>0</v>
      </c>
      <c r="F81" s="50">
        <f t="shared" si="20"/>
        <v>0</v>
      </c>
      <c r="G81" s="50">
        <f t="shared" si="20"/>
        <v>0.46844919786096256</v>
      </c>
      <c r="H81" s="50">
        <f t="shared" si="20"/>
        <v>0.48128342245989303</v>
      </c>
      <c r="I81" s="50">
        <f t="shared" si="20"/>
        <v>0.47807486631016044</v>
      </c>
      <c r="J81" s="50">
        <f t="shared" si="20"/>
        <v>0.4748663101604278</v>
      </c>
      <c r="K81" s="50">
        <f t="shared" si="20"/>
        <v>0.49732620320855614</v>
      </c>
      <c r="L81" s="50">
        <f t="shared" si="20"/>
        <v>0.50053475935828873</v>
      </c>
      <c r="M81" s="50">
        <f t="shared" si="20"/>
        <v>0.48128342245989303</v>
      </c>
      <c r="N81" s="50">
        <f t="shared" si="20"/>
        <v>0.50053475935828873</v>
      </c>
      <c r="O81" s="50">
        <f t="shared" si="20"/>
        <v>0.4748663101604278</v>
      </c>
      <c r="P81" s="50">
        <f t="shared" si="20"/>
        <v>0.47165775401069521</v>
      </c>
      <c r="Q81" s="50">
        <f t="shared" si="20"/>
        <v>0.4748663101604278</v>
      </c>
      <c r="R81" s="50">
        <f t="shared" si="20"/>
        <v>0.4748663101604278</v>
      </c>
      <c r="S81" s="50">
        <f t="shared" si="20"/>
        <v>0.46524064171122997</v>
      </c>
      <c r="T81" s="50">
        <f t="shared" si="20"/>
        <v>0.48128342245989303</v>
      </c>
      <c r="U81" s="50">
        <f t="shared" si="20"/>
        <v>0.48128342245989303</v>
      </c>
      <c r="V81" s="50">
        <f t="shared" si="20"/>
        <v>0.48449197860962567</v>
      </c>
      <c r="W81" s="50">
        <f t="shared" si="20"/>
        <v>0.48770053475935826</v>
      </c>
      <c r="X81" s="50">
        <f t="shared" si="20"/>
        <v>0.34331550802139038</v>
      </c>
      <c r="Y81" s="50">
        <f t="shared" si="20"/>
        <v>0.48770053475935826</v>
      </c>
      <c r="Z81" s="50">
        <f t="shared" si="20"/>
        <v>0.48449197860962567</v>
      </c>
      <c r="AA81" s="50">
        <f t="shared" si="20"/>
        <v>0.47165775401069521</v>
      </c>
      <c r="AB81" s="50">
        <f t="shared" si="20"/>
        <v>0.44598930481283422</v>
      </c>
      <c r="AC81" s="50">
        <f t="shared" si="20"/>
        <v>0.39786096256684494</v>
      </c>
      <c r="AD81" s="50">
        <f t="shared" si="20"/>
        <v>0.42352941176470588</v>
      </c>
      <c r="AE81" s="50">
        <f t="shared" si="20"/>
        <v>0.43315508021390375</v>
      </c>
      <c r="AF81" s="50">
        <f t="shared" si="20"/>
        <v>0.44598930481283422</v>
      </c>
      <c r="AG81" s="50">
        <f t="shared" si="20"/>
        <v>0.43315508021390375</v>
      </c>
      <c r="AH81" s="50">
        <f t="shared" si="18"/>
        <v>0.44278074866310163</v>
      </c>
      <c r="AI81" s="50">
        <f t="shared" si="18"/>
        <v>0.46524064171122997</v>
      </c>
      <c r="AJ81" s="50">
        <f t="shared" si="18"/>
        <v>0.46203208556149733</v>
      </c>
      <c r="AK81" s="50">
        <f t="shared" si="18"/>
        <v>0.47807486631016044</v>
      </c>
      <c r="AL81" s="50">
        <f t="shared" si="18"/>
        <v>0</v>
      </c>
      <c r="AM81" s="51">
        <f t="shared" si="21"/>
        <v>0.50053475935828873</v>
      </c>
      <c r="AN81" s="51">
        <f t="shared" si="22"/>
        <v>0</v>
      </c>
      <c r="AO81" s="3"/>
      <c r="AP81" s="3"/>
      <c r="AQ81" s="3"/>
      <c r="AR81" s="3"/>
      <c r="AS81" s="3"/>
      <c r="AT81" s="3"/>
    </row>
    <row r="82" spans="1:46">
      <c r="A82" s="9" t="s">
        <v>14</v>
      </c>
      <c r="B82" s="50">
        <f t="shared" si="18"/>
        <v>0</v>
      </c>
      <c r="C82" s="50">
        <f t="shared" si="18"/>
        <v>0</v>
      </c>
      <c r="D82" s="50">
        <f t="shared" si="20"/>
        <v>0</v>
      </c>
      <c r="E82" s="50">
        <f t="shared" si="20"/>
        <v>0</v>
      </c>
      <c r="F82" s="50">
        <f t="shared" si="20"/>
        <v>0</v>
      </c>
      <c r="G82" s="50">
        <f t="shared" si="20"/>
        <v>0.47807486631016044</v>
      </c>
      <c r="H82" s="50">
        <f t="shared" si="20"/>
        <v>0.48449197860962567</v>
      </c>
      <c r="I82" s="50">
        <f t="shared" si="20"/>
        <v>0.47807486631016044</v>
      </c>
      <c r="J82" s="50">
        <f t="shared" si="20"/>
        <v>0.50053475935828873</v>
      </c>
      <c r="K82" s="50">
        <f t="shared" si="20"/>
        <v>0.51657754010695189</v>
      </c>
      <c r="L82" s="50">
        <f t="shared" si="20"/>
        <v>0.50053475935828873</v>
      </c>
      <c r="M82" s="50">
        <f t="shared" si="20"/>
        <v>0.48128342245989303</v>
      </c>
      <c r="N82" s="50">
        <f t="shared" si="20"/>
        <v>0.50053475935828873</v>
      </c>
      <c r="O82" s="50">
        <f t="shared" si="20"/>
        <v>0.48449197860962567</v>
      </c>
      <c r="P82" s="50">
        <f t="shared" si="20"/>
        <v>0.47165775401069521</v>
      </c>
      <c r="Q82" s="50">
        <f t="shared" si="20"/>
        <v>0.48770053475935826</v>
      </c>
      <c r="R82" s="50">
        <f t="shared" si="20"/>
        <v>0.49090909090909091</v>
      </c>
      <c r="S82" s="50">
        <f t="shared" si="20"/>
        <v>0.48128342245989303</v>
      </c>
      <c r="T82" s="50">
        <f t="shared" si="20"/>
        <v>0.49090909090909091</v>
      </c>
      <c r="U82" s="50">
        <f t="shared" si="20"/>
        <v>0.49090909090909091</v>
      </c>
      <c r="V82" s="50">
        <f t="shared" si="20"/>
        <v>0.49411764705882355</v>
      </c>
      <c r="W82" s="50">
        <f t="shared" si="20"/>
        <v>0.48770053475935826</v>
      </c>
      <c r="X82" s="50">
        <f t="shared" si="20"/>
        <v>0.35935828877005349</v>
      </c>
      <c r="Y82" s="50">
        <f t="shared" si="20"/>
        <v>0.50695187165775402</v>
      </c>
      <c r="Z82" s="50">
        <f t="shared" si="20"/>
        <v>0.5133689839572193</v>
      </c>
      <c r="AA82" s="50">
        <f t="shared" si="20"/>
        <v>0.47807486631016044</v>
      </c>
      <c r="AB82" s="50">
        <f t="shared" si="20"/>
        <v>0.46844919786096256</v>
      </c>
      <c r="AC82" s="50">
        <f t="shared" si="20"/>
        <v>0.40748663101604277</v>
      </c>
      <c r="AD82" s="50">
        <f t="shared" si="20"/>
        <v>0.42352941176470588</v>
      </c>
      <c r="AE82" s="50">
        <f t="shared" si="20"/>
        <v>0.45240641711229945</v>
      </c>
      <c r="AF82" s="50">
        <f t="shared" si="20"/>
        <v>0.46524064171122997</v>
      </c>
      <c r="AG82" s="50">
        <f t="shared" si="20"/>
        <v>0.44919786096256686</v>
      </c>
      <c r="AH82" s="50">
        <f t="shared" si="18"/>
        <v>0.46524064171122997</v>
      </c>
      <c r="AI82" s="50">
        <f t="shared" si="18"/>
        <v>0.48770053475935826</v>
      </c>
      <c r="AJ82" s="50">
        <f t="shared" si="18"/>
        <v>0.4748663101604278</v>
      </c>
      <c r="AK82" s="50">
        <f t="shared" si="18"/>
        <v>0.47807486631016044</v>
      </c>
      <c r="AL82" s="50">
        <f t="shared" si="18"/>
        <v>0</v>
      </c>
      <c r="AM82" s="51">
        <f t="shared" si="21"/>
        <v>0.51657754010695189</v>
      </c>
      <c r="AN82" s="51">
        <f t="shared" si="22"/>
        <v>0</v>
      </c>
      <c r="AO82" s="3"/>
      <c r="AP82" s="3"/>
      <c r="AQ82" s="3"/>
      <c r="AR82" s="3"/>
      <c r="AS82" s="3"/>
      <c r="AT82" s="3"/>
    </row>
    <row r="83" spans="1:46">
      <c r="A83" s="9" t="s">
        <v>15</v>
      </c>
      <c r="B83" s="50">
        <f t="shared" si="18"/>
        <v>0</v>
      </c>
      <c r="C83" s="50">
        <f t="shared" si="18"/>
        <v>0</v>
      </c>
      <c r="D83" s="50">
        <f t="shared" si="20"/>
        <v>0</v>
      </c>
      <c r="E83" s="50">
        <f t="shared" si="20"/>
        <v>0</v>
      </c>
      <c r="F83" s="50">
        <f t="shared" si="20"/>
        <v>0</v>
      </c>
      <c r="G83" s="50">
        <f t="shared" si="20"/>
        <v>0.48128342245989303</v>
      </c>
      <c r="H83" s="50">
        <f t="shared" si="20"/>
        <v>0.49732620320855614</v>
      </c>
      <c r="I83" s="50">
        <f t="shared" si="20"/>
        <v>0.46524064171122997</v>
      </c>
      <c r="J83" s="50">
        <f t="shared" si="20"/>
        <v>0.54545454545454541</v>
      </c>
      <c r="K83" s="50">
        <f t="shared" si="20"/>
        <v>0.55828877005347599</v>
      </c>
      <c r="L83" s="50">
        <f t="shared" si="20"/>
        <v>0.51016042780748661</v>
      </c>
      <c r="M83" s="50">
        <f t="shared" si="20"/>
        <v>0.49732620320855614</v>
      </c>
      <c r="N83" s="50">
        <f t="shared" si="20"/>
        <v>0.54866310160427811</v>
      </c>
      <c r="O83" s="50">
        <f t="shared" si="20"/>
        <v>0.49411764705882355</v>
      </c>
      <c r="P83" s="50">
        <f t="shared" si="20"/>
        <v>0.3336898395721925</v>
      </c>
      <c r="Q83" s="50">
        <f t="shared" si="20"/>
        <v>0.52620320855614977</v>
      </c>
      <c r="R83" s="50">
        <f t="shared" si="20"/>
        <v>0.52941176470588236</v>
      </c>
      <c r="S83" s="50">
        <f t="shared" si="20"/>
        <v>0.52620320855614977</v>
      </c>
      <c r="T83" s="50">
        <f t="shared" si="20"/>
        <v>0.53262032085561495</v>
      </c>
      <c r="U83" s="50">
        <f t="shared" si="20"/>
        <v>0.53582887700534765</v>
      </c>
      <c r="V83" s="50">
        <f t="shared" si="20"/>
        <v>0.49732620320855614</v>
      </c>
      <c r="W83" s="50">
        <f t="shared" si="20"/>
        <v>0.4748663101604278</v>
      </c>
      <c r="X83" s="50">
        <f t="shared" si="20"/>
        <v>0.39786096256684494</v>
      </c>
      <c r="Y83" s="50">
        <f t="shared" si="20"/>
        <v>0.56149732620320858</v>
      </c>
      <c r="Z83" s="50">
        <f t="shared" si="20"/>
        <v>0.5518716577540107</v>
      </c>
      <c r="AA83" s="50">
        <f t="shared" si="20"/>
        <v>0.48128342245989303</v>
      </c>
      <c r="AB83" s="50">
        <f t="shared" si="20"/>
        <v>0.5133689839572193</v>
      </c>
      <c r="AC83" s="50">
        <f t="shared" si="20"/>
        <v>0.42994652406417111</v>
      </c>
      <c r="AD83" s="50">
        <f t="shared" si="20"/>
        <v>0.42032085561497329</v>
      </c>
      <c r="AE83" s="50">
        <f t="shared" si="20"/>
        <v>0.50053475935828873</v>
      </c>
      <c r="AF83" s="50">
        <f t="shared" si="20"/>
        <v>0.52299465240641707</v>
      </c>
      <c r="AG83" s="50">
        <f t="shared" si="20"/>
        <v>0.51978609625668448</v>
      </c>
      <c r="AH83" s="50">
        <f t="shared" si="18"/>
        <v>0.51016042780748661</v>
      </c>
      <c r="AI83" s="50">
        <f t="shared" si="18"/>
        <v>0.53903743315508024</v>
      </c>
      <c r="AJ83" s="50">
        <f t="shared" si="18"/>
        <v>0.49411764705882355</v>
      </c>
      <c r="AK83" s="50">
        <f t="shared" si="18"/>
        <v>0.46524064171122997</v>
      </c>
      <c r="AL83" s="50">
        <f t="shared" si="18"/>
        <v>0</v>
      </c>
      <c r="AM83" s="51">
        <f t="shared" si="21"/>
        <v>0.56149732620320858</v>
      </c>
      <c r="AN83" s="51">
        <f t="shared" si="22"/>
        <v>0</v>
      </c>
      <c r="AO83" s="3"/>
      <c r="AP83" s="3"/>
      <c r="AQ83" s="3"/>
      <c r="AR83" s="3"/>
      <c r="AS83" s="3"/>
      <c r="AT83" s="3"/>
    </row>
    <row r="84" spans="1:46">
      <c r="A84" s="12" t="s">
        <v>16</v>
      </c>
      <c r="B84" s="50">
        <f t="shared" si="18"/>
        <v>0</v>
      </c>
      <c r="C84" s="50">
        <f t="shared" si="18"/>
        <v>0</v>
      </c>
      <c r="D84" s="50">
        <f t="shared" si="20"/>
        <v>0</v>
      </c>
      <c r="E84" s="50">
        <f t="shared" si="20"/>
        <v>0</v>
      </c>
      <c r="F84" s="50">
        <f t="shared" si="20"/>
        <v>0</v>
      </c>
      <c r="G84" s="50">
        <f t="shared" si="20"/>
        <v>0.53582887700534765</v>
      </c>
      <c r="H84" s="50">
        <f t="shared" si="20"/>
        <v>0.52620320855614977</v>
      </c>
      <c r="I84" s="50">
        <f t="shared" si="20"/>
        <v>0.48770053475935826</v>
      </c>
      <c r="J84" s="50">
        <f t="shared" si="20"/>
        <v>0.62566844919786091</v>
      </c>
      <c r="K84" s="50">
        <f t="shared" si="20"/>
        <v>0.64491978609625666</v>
      </c>
      <c r="L84" s="50">
        <f t="shared" si="20"/>
        <v>0.59679144385026739</v>
      </c>
      <c r="M84" s="50">
        <f t="shared" si="20"/>
        <v>0.62566844919786091</v>
      </c>
      <c r="N84" s="50">
        <f t="shared" si="20"/>
        <v>0.60962566844919786</v>
      </c>
      <c r="O84" s="50">
        <f t="shared" si="20"/>
        <v>0.52941176470588236</v>
      </c>
      <c r="P84" s="50">
        <f t="shared" si="20"/>
        <v>0.3336898395721925</v>
      </c>
      <c r="Q84" s="50">
        <f t="shared" si="20"/>
        <v>0.62566844919786091</v>
      </c>
      <c r="R84" s="50">
        <f t="shared" si="20"/>
        <v>0.66417112299465242</v>
      </c>
      <c r="S84" s="50">
        <f t="shared" si="20"/>
        <v>0.6</v>
      </c>
      <c r="T84" s="50">
        <f t="shared" si="20"/>
        <v>0.61604278074866314</v>
      </c>
      <c r="U84" s="50">
        <f t="shared" si="20"/>
        <v>0.64491978609625666</v>
      </c>
      <c r="V84" s="50">
        <f t="shared" si="20"/>
        <v>0.52299465240641707</v>
      </c>
      <c r="W84" s="50">
        <f t="shared" si="20"/>
        <v>0.50053475935828873</v>
      </c>
      <c r="X84" s="50">
        <f t="shared" si="20"/>
        <v>0.42673796791443852</v>
      </c>
      <c r="Y84" s="50">
        <f t="shared" si="20"/>
        <v>0.66096256684491983</v>
      </c>
      <c r="Z84" s="50">
        <f t="shared" si="20"/>
        <v>0.63529411764705879</v>
      </c>
      <c r="AA84" s="50">
        <f t="shared" si="20"/>
        <v>0.67700534759358288</v>
      </c>
      <c r="AB84" s="50">
        <f t="shared" si="20"/>
        <v>0.38502673796791442</v>
      </c>
      <c r="AC84" s="50">
        <f t="shared" si="20"/>
        <v>0.4748663101604278</v>
      </c>
      <c r="AD84" s="50">
        <f t="shared" si="20"/>
        <v>0.44919786096256686</v>
      </c>
      <c r="AE84" s="50">
        <f t="shared" si="20"/>
        <v>0.56791443850267376</v>
      </c>
      <c r="AF84" s="50">
        <f t="shared" si="20"/>
        <v>0.58074866310160422</v>
      </c>
      <c r="AG84" s="50">
        <f t="shared" si="20"/>
        <v>0.6</v>
      </c>
      <c r="AH84" s="50">
        <f t="shared" si="18"/>
        <v>0.5518716577540107</v>
      </c>
      <c r="AI84" s="50">
        <f t="shared" si="18"/>
        <v>0.61604278074866314</v>
      </c>
      <c r="AJ84" s="50">
        <f t="shared" si="18"/>
        <v>0.51978609625668448</v>
      </c>
      <c r="AK84" s="50">
        <f t="shared" si="18"/>
        <v>0.48449197860962567</v>
      </c>
      <c r="AL84" s="50">
        <f t="shared" si="18"/>
        <v>0</v>
      </c>
      <c r="AM84" s="51">
        <f t="shared" si="21"/>
        <v>0.67700534759358288</v>
      </c>
      <c r="AN84" s="51">
        <f t="shared" si="22"/>
        <v>0</v>
      </c>
      <c r="AO84" s="3"/>
      <c r="AP84" s="3"/>
      <c r="AQ84" s="3"/>
      <c r="AR84" s="3"/>
      <c r="AS84" s="3"/>
      <c r="AT84" s="3"/>
    </row>
    <row r="85" spans="1:46">
      <c r="A85" s="12" t="s">
        <v>17</v>
      </c>
      <c r="B85" s="50">
        <f t="shared" si="18"/>
        <v>0</v>
      </c>
      <c r="C85" s="50">
        <f t="shared" si="18"/>
        <v>0</v>
      </c>
      <c r="D85" s="50">
        <f t="shared" si="20"/>
        <v>0</v>
      </c>
      <c r="E85" s="50">
        <f t="shared" si="20"/>
        <v>0</v>
      </c>
      <c r="F85" s="50">
        <f t="shared" si="20"/>
        <v>0</v>
      </c>
      <c r="G85" s="50">
        <f t="shared" si="20"/>
        <v>0.62887700534759361</v>
      </c>
      <c r="H85" s="50">
        <f t="shared" si="20"/>
        <v>0.56149732620320858</v>
      </c>
      <c r="I85" s="50">
        <f t="shared" si="20"/>
        <v>0.52620320855614977</v>
      </c>
      <c r="J85" s="50">
        <f t="shared" si="20"/>
        <v>0.80213903743315507</v>
      </c>
      <c r="K85" s="50">
        <f t="shared" si="20"/>
        <v>0.77005347593582885</v>
      </c>
      <c r="L85" s="50">
        <f t="shared" si="20"/>
        <v>0.75721925133689838</v>
      </c>
      <c r="M85" s="50">
        <f t="shared" si="20"/>
        <v>0.6737967914438503</v>
      </c>
      <c r="N85" s="50">
        <f t="shared" si="20"/>
        <v>0.72513368983957216</v>
      </c>
      <c r="O85" s="50">
        <f t="shared" si="20"/>
        <v>0.62245989304812832</v>
      </c>
      <c r="P85" s="50">
        <f t="shared" si="20"/>
        <v>0.36898395721925131</v>
      </c>
      <c r="Q85" s="50">
        <f t="shared" si="20"/>
        <v>0.73796791443850263</v>
      </c>
      <c r="R85" s="50">
        <f t="shared" si="20"/>
        <v>0.76042780748663097</v>
      </c>
      <c r="S85" s="50">
        <f t="shared" si="20"/>
        <v>0.7508021390374332</v>
      </c>
      <c r="T85" s="50">
        <f t="shared" si="20"/>
        <v>0.69625668449197864</v>
      </c>
      <c r="U85" s="50">
        <f t="shared" si="20"/>
        <v>0.71871657754010698</v>
      </c>
      <c r="V85" s="50">
        <f t="shared" si="20"/>
        <v>0.58074866310160422</v>
      </c>
      <c r="W85" s="50">
        <f t="shared" si="20"/>
        <v>0.52941176470588236</v>
      </c>
      <c r="X85" s="50">
        <f t="shared" si="20"/>
        <v>0.53262032085561495</v>
      </c>
      <c r="Y85" s="50">
        <f t="shared" si="20"/>
        <v>0.75721925133689838</v>
      </c>
      <c r="Z85" s="50">
        <f t="shared" si="20"/>
        <v>0.73475935828877004</v>
      </c>
      <c r="AA85" s="50">
        <f t="shared" si="20"/>
        <v>0.76684491978609626</v>
      </c>
      <c r="AB85" s="50">
        <f t="shared" si="20"/>
        <v>0.6320855614973262</v>
      </c>
      <c r="AC85" s="50">
        <f t="shared" si="20"/>
        <v>0.49090909090909091</v>
      </c>
      <c r="AD85" s="50">
        <f t="shared" si="20"/>
        <v>0.49090909090909091</v>
      </c>
      <c r="AE85" s="50">
        <f t="shared" si="20"/>
        <v>0.67700534759358288</v>
      </c>
      <c r="AF85" s="50">
        <f t="shared" si="20"/>
        <v>0.70588235294117652</v>
      </c>
      <c r="AG85" s="50">
        <f t="shared" si="20"/>
        <v>0.68983957219251335</v>
      </c>
      <c r="AH85" s="50">
        <f t="shared" si="18"/>
        <v>0.68663101604278076</v>
      </c>
      <c r="AI85" s="50">
        <f t="shared" si="18"/>
        <v>0.72192513368983957</v>
      </c>
      <c r="AJ85" s="50">
        <f t="shared" si="18"/>
        <v>0.58395721925133692</v>
      </c>
      <c r="AK85" s="50">
        <f t="shared" si="18"/>
        <v>0.53582887700534765</v>
      </c>
      <c r="AL85" s="50">
        <f t="shared" si="18"/>
        <v>0</v>
      </c>
      <c r="AM85" s="51">
        <f t="shared" si="21"/>
        <v>0.80213903743315507</v>
      </c>
      <c r="AN85" s="51">
        <f t="shared" si="22"/>
        <v>0</v>
      </c>
      <c r="AO85" s="3"/>
      <c r="AP85" s="3"/>
      <c r="AQ85" s="3"/>
      <c r="AR85" s="3"/>
      <c r="AS85" s="3"/>
      <c r="AT85" s="3"/>
    </row>
    <row r="86" spans="1:46">
      <c r="A86" s="13">
        <v>0.41666666666666669</v>
      </c>
      <c r="B86" s="50">
        <f t="shared" si="18"/>
        <v>0</v>
      </c>
      <c r="C86" s="50">
        <f t="shared" si="18"/>
        <v>0</v>
      </c>
      <c r="D86" s="50">
        <f t="shared" si="20"/>
        <v>0</v>
      </c>
      <c r="E86" s="50">
        <f t="shared" si="20"/>
        <v>0</v>
      </c>
      <c r="F86" s="50">
        <f t="shared" si="20"/>
        <v>0</v>
      </c>
      <c r="G86" s="50">
        <f t="shared" si="20"/>
        <v>0.72513368983957216</v>
      </c>
      <c r="H86" s="50">
        <f t="shared" si="20"/>
        <v>0.61925133689839573</v>
      </c>
      <c r="I86" s="50">
        <f t="shared" si="20"/>
        <v>0.5518716577540107</v>
      </c>
      <c r="J86" s="50">
        <f t="shared" si="20"/>
        <v>0.79251336898395719</v>
      </c>
      <c r="K86" s="50">
        <f t="shared" si="20"/>
        <v>0.78288770053475931</v>
      </c>
      <c r="L86" s="50">
        <f t="shared" si="20"/>
        <v>0.76684491978609626</v>
      </c>
      <c r="M86" s="50">
        <f t="shared" si="20"/>
        <v>0.61925133689839573</v>
      </c>
      <c r="N86" s="50">
        <f t="shared" si="20"/>
        <v>0.77326203208556155</v>
      </c>
      <c r="O86" s="50">
        <f t="shared" si="20"/>
        <v>0.56791443850267376</v>
      </c>
      <c r="P86" s="50">
        <f t="shared" si="20"/>
        <v>0.36898395721925131</v>
      </c>
      <c r="Q86" s="50">
        <f t="shared" si="20"/>
        <v>0.80213903743315507</v>
      </c>
      <c r="R86" s="50">
        <f t="shared" si="20"/>
        <v>0.76684491978609626</v>
      </c>
      <c r="S86" s="50">
        <f t="shared" ref="S86:AG86" si="23">($G$38*S16-S146)/$G$37</f>
        <v>0.74438502673796791</v>
      </c>
      <c r="T86" s="50">
        <f t="shared" si="23"/>
        <v>0.75401069518716579</v>
      </c>
      <c r="U86" s="50">
        <f t="shared" si="23"/>
        <v>0.71550802139037428</v>
      </c>
      <c r="V86" s="50">
        <f t="shared" si="23"/>
        <v>0.60320855614973257</v>
      </c>
      <c r="W86" s="50">
        <f t="shared" si="23"/>
        <v>0.54545454545454541</v>
      </c>
      <c r="X86" s="50">
        <f t="shared" si="23"/>
        <v>0.47807486631016044</v>
      </c>
      <c r="Y86" s="50">
        <f t="shared" si="23"/>
        <v>0.77326203208556155</v>
      </c>
      <c r="Z86" s="50">
        <f t="shared" si="23"/>
        <v>0.75721925133689838</v>
      </c>
      <c r="AA86" s="50">
        <f t="shared" si="23"/>
        <v>0.77005347593582885</v>
      </c>
      <c r="AB86" s="50">
        <f t="shared" si="23"/>
        <v>0.69625668449197864</v>
      </c>
      <c r="AC86" s="50">
        <f t="shared" si="23"/>
        <v>0.53262032085561495</v>
      </c>
      <c r="AD86" s="50">
        <f t="shared" si="23"/>
        <v>0.51016042780748661</v>
      </c>
      <c r="AE86" s="50">
        <f t="shared" si="23"/>
        <v>0.72513368983957216</v>
      </c>
      <c r="AF86" s="50">
        <f t="shared" si="23"/>
        <v>0.72834224598930486</v>
      </c>
      <c r="AG86" s="50">
        <f t="shared" si="23"/>
        <v>0.75401069518716579</v>
      </c>
      <c r="AH86" s="50">
        <f t="shared" si="18"/>
        <v>0.69625668449197864</v>
      </c>
      <c r="AI86" s="50">
        <f t="shared" si="18"/>
        <v>0.71550802139037428</v>
      </c>
      <c r="AJ86" s="50">
        <f t="shared" si="18"/>
        <v>0.58716577540106951</v>
      </c>
      <c r="AK86" s="50">
        <f t="shared" si="18"/>
        <v>0.53582887700534765</v>
      </c>
      <c r="AL86" s="50">
        <f t="shared" si="18"/>
        <v>0</v>
      </c>
      <c r="AM86" s="51">
        <f t="shared" si="21"/>
        <v>0.80213903743315507</v>
      </c>
      <c r="AN86" s="51">
        <f t="shared" si="22"/>
        <v>0</v>
      </c>
      <c r="AO86" s="3"/>
      <c r="AP86" s="3"/>
      <c r="AQ86" s="3"/>
      <c r="AR86" s="3"/>
      <c r="AS86" s="3"/>
      <c r="AT86" s="3"/>
    </row>
    <row r="87" spans="1:46">
      <c r="A87" s="13" t="s">
        <v>18</v>
      </c>
      <c r="B87" s="50">
        <f t="shared" si="18"/>
        <v>0</v>
      </c>
      <c r="C87" s="50">
        <f t="shared" si="18"/>
        <v>0</v>
      </c>
      <c r="D87" s="50">
        <f t="shared" ref="D87:AG95" si="24">($G$38*D17-D147)/$G$37</f>
        <v>0</v>
      </c>
      <c r="E87" s="50">
        <f t="shared" si="24"/>
        <v>0</v>
      </c>
      <c r="F87" s="50">
        <f t="shared" si="24"/>
        <v>0</v>
      </c>
      <c r="G87" s="50">
        <f t="shared" si="24"/>
        <v>0.66737967914438501</v>
      </c>
      <c r="H87" s="50">
        <f t="shared" si="24"/>
        <v>0.62566844919786091</v>
      </c>
      <c r="I87" s="50">
        <f t="shared" si="24"/>
        <v>0.60641711229946527</v>
      </c>
      <c r="J87" s="50">
        <f t="shared" si="24"/>
        <v>0.80534759358288766</v>
      </c>
      <c r="K87" s="50">
        <f t="shared" si="24"/>
        <v>0.64812834224598925</v>
      </c>
      <c r="L87" s="50">
        <f t="shared" si="24"/>
        <v>0.77647058823529413</v>
      </c>
      <c r="M87" s="50">
        <f t="shared" si="24"/>
        <v>0.74117647058823533</v>
      </c>
      <c r="N87" s="50">
        <f t="shared" si="24"/>
        <v>0.72834224598930486</v>
      </c>
      <c r="O87" s="50">
        <f t="shared" si="24"/>
        <v>0.58395721925133692</v>
      </c>
      <c r="P87" s="50">
        <f t="shared" si="24"/>
        <v>0.55828877005347599</v>
      </c>
      <c r="Q87" s="50">
        <f t="shared" si="24"/>
        <v>0.7893048128342246</v>
      </c>
      <c r="R87" s="50">
        <f t="shared" si="24"/>
        <v>0.74117647058823533</v>
      </c>
      <c r="S87" s="50">
        <f t="shared" si="24"/>
        <v>0.75721925133689838</v>
      </c>
      <c r="T87" s="50">
        <f t="shared" si="24"/>
        <v>0.73315508021390374</v>
      </c>
      <c r="U87" s="50">
        <f t="shared" si="24"/>
        <v>0.74117647058823533</v>
      </c>
      <c r="V87" s="50">
        <f t="shared" si="24"/>
        <v>0.58074866310160422</v>
      </c>
      <c r="W87" s="50">
        <f t="shared" si="24"/>
        <v>0.53582887700534765</v>
      </c>
      <c r="X87" s="50">
        <f t="shared" si="24"/>
        <v>0.65775401069518713</v>
      </c>
      <c r="Y87" s="50">
        <f t="shared" si="24"/>
        <v>0.77326203208556155</v>
      </c>
      <c r="Z87" s="50">
        <f t="shared" si="24"/>
        <v>0.76684491978609626</v>
      </c>
      <c r="AA87" s="50">
        <f t="shared" si="24"/>
        <v>0.77326203208556155</v>
      </c>
      <c r="AB87" s="50">
        <f t="shared" si="24"/>
        <v>0.69946524064171123</v>
      </c>
      <c r="AC87" s="50">
        <f t="shared" si="24"/>
        <v>0.54545454545454541</v>
      </c>
      <c r="AD87" s="50">
        <f t="shared" si="24"/>
        <v>0.50053475935828873</v>
      </c>
      <c r="AE87" s="50">
        <f t="shared" si="24"/>
        <v>0.72192513368983957</v>
      </c>
      <c r="AF87" s="50">
        <f t="shared" si="24"/>
        <v>0.72513368983957216</v>
      </c>
      <c r="AG87" s="50">
        <f t="shared" si="24"/>
        <v>0.72513368983957216</v>
      </c>
      <c r="AH87" s="50">
        <f t="shared" si="18"/>
        <v>0.72834224598930486</v>
      </c>
      <c r="AI87" s="50">
        <f t="shared" si="18"/>
        <v>0.73155080213903745</v>
      </c>
      <c r="AJ87" s="50">
        <f t="shared" si="18"/>
        <v>0.5903743315508021</v>
      </c>
      <c r="AK87" s="50">
        <f t="shared" si="18"/>
        <v>0.5518716577540107</v>
      </c>
      <c r="AL87" s="50">
        <f t="shared" si="18"/>
        <v>0</v>
      </c>
      <c r="AM87" s="51">
        <f t="shared" si="21"/>
        <v>0.80534759358288766</v>
      </c>
      <c r="AN87" s="51">
        <f t="shared" si="22"/>
        <v>0</v>
      </c>
      <c r="AO87" s="3"/>
      <c r="AP87" s="3"/>
      <c r="AQ87" s="3"/>
      <c r="AR87" s="3"/>
      <c r="AS87" s="3"/>
      <c r="AT87" s="3"/>
    </row>
    <row r="88" spans="1:46">
      <c r="A88" s="13">
        <v>0.5</v>
      </c>
      <c r="B88" s="50">
        <f t="shared" si="18"/>
        <v>0</v>
      </c>
      <c r="C88" s="50">
        <f t="shared" si="18"/>
        <v>0</v>
      </c>
      <c r="D88" s="50">
        <f t="shared" si="24"/>
        <v>0</v>
      </c>
      <c r="E88" s="50">
        <f t="shared" si="24"/>
        <v>0</v>
      </c>
      <c r="F88" s="50">
        <f t="shared" si="24"/>
        <v>0</v>
      </c>
      <c r="G88" s="50">
        <f t="shared" si="24"/>
        <v>0.74438502673796791</v>
      </c>
      <c r="H88" s="50">
        <f t="shared" si="24"/>
        <v>0.62887700534759361</v>
      </c>
      <c r="I88" s="50">
        <f t="shared" si="24"/>
        <v>0.6320855614973262</v>
      </c>
      <c r="J88" s="50">
        <f t="shared" si="24"/>
        <v>0.7508021390374332</v>
      </c>
      <c r="K88" s="50">
        <f t="shared" si="24"/>
        <v>0.65454545454545454</v>
      </c>
      <c r="L88" s="50">
        <f t="shared" si="24"/>
        <v>0.78288770053475931</v>
      </c>
      <c r="M88" s="50">
        <f t="shared" si="24"/>
        <v>0.76042780748663097</v>
      </c>
      <c r="N88" s="50">
        <f t="shared" si="24"/>
        <v>0.71871657754010698</v>
      </c>
      <c r="O88" s="50">
        <f t="shared" si="24"/>
        <v>0.58395721925133692</v>
      </c>
      <c r="P88" s="50">
        <f t="shared" si="24"/>
        <v>0.56791443850267376</v>
      </c>
      <c r="Q88" s="50">
        <f t="shared" si="24"/>
        <v>0.79572192513368989</v>
      </c>
      <c r="R88" s="50">
        <f t="shared" si="24"/>
        <v>0.7508021390374332</v>
      </c>
      <c r="S88" s="50">
        <f t="shared" si="24"/>
        <v>0.7508021390374332</v>
      </c>
      <c r="T88" s="50">
        <f t="shared" si="24"/>
        <v>0.78770053475935831</v>
      </c>
      <c r="U88" s="50">
        <f t="shared" si="24"/>
        <v>0.75721925133689838</v>
      </c>
      <c r="V88" s="50">
        <f t="shared" si="24"/>
        <v>0.61925133689839573</v>
      </c>
      <c r="W88" s="50">
        <f t="shared" si="24"/>
        <v>0.53903743315508024</v>
      </c>
      <c r="X88" s="50">
        <f t="shared" si="24"/>
        <v>0.60320855614973257</v>
      </c>
      <c r="Y88" s="50">
        <f t="shared" si="24"/>
        <v>0.78609625668449201</v>
      </c>
      <c r="Z88" s="50">
        <f t="shared" si="24"/>
        <v>0.79251336898395719</v>
      </c>
      <c r="AA88" s="50">
        <f t="shared" si="24"/>
        <v>0.77647058823529413</v>
      </c>
      <c r="AB88" s="50">
        <f t="shared" si="24"/>
        <v>0.70588235294117652</v>
      </c>
      <c r="AC88" s="50">
        <f t="shared" si="24"/>
        <v>0.55508021390374329</v>
      </c>
      <c r="AD88" s="50">
        <f t="shared" si="24"/>
        <v>0.54545454545454541</v>
      </c>
      <c r="AE88" s="50">
        <f t="shared" si="24"/>
        <v>0.74438502673796791</v>
      </c>
      <c r="AF88" s="50">
        <f t="shared" si="24"/>
        <v>0.75401069518716579</v>
      </c>
      <c r="AG88" s="50">
        <f t="shared" si="24"/>
        <v>0.73475935828877004</v>
      </c>
      <c r="AH88" s="50">
        <f t="shared" si="18"/>
        <v>0.72513368983957216</v>
      </c>
      <c r="AI88" s="50">
        <f t="shared" si="18"/>
        <v>0.7475935828877005</v>
      </c>
      <c r="AJ88" s="50">
        <f t="shared" si="18"/>
        <v>0.62245989304812832</v>
      </c>
      <c r="AK88" s="50">
        <f t="shared" si="18"/>
        <v>0.5518716577540107</v>
      </c>
      <c r="AL88" s="50">
        <f t="shared" si="18"/>
        <v>0</v>
      </c>
      <c r="AM88" s="51">
        <f t="shared" si="21"/>
        <v>0.79572192513368989</v>
      </c>
      <c r="AN88" s="51">
        <f t="shared" si="22"/>
        <v>0</v>
      </c>
      <c r="AO88" s="3"/>
      <c r="AP88" s="3"/>
      <c r="AQ88" s="3"/>
      <c r="AR88" s="3"/>
      <c r="AS88" s="3"/>
      <c r="AT88" s="3"/>
    </row>
    <row r="89" spans="1:46">
      <c r="A89" s="13" t="s">
        <v>19</v>
      </c>
      <c r="B89" s="50">
        <f t="shared" si="18"/>
        <v>0</v>
      </c>
      <c r="C89" s="50">
        <f t="shared" si="18"/>
        <v>0</v>
      </c>
      <c r="D89" s="50">
        <f t="shared" si="24"/>
        <v>0</v>
      </c>
      <c r="E89" s="50">
        <f t="shared" si="24"/>
        <v>0</v>
      </c>
      <c r="F89" s="50">
        <f t="shared" si="24"/>
        <v>0</v>
      </c>
      <c r="G89" s="50">
        <f t="shared" si="24"/>
        <v>0.70267379679144382</v>
      </c>
      <c r="H89" s="50">
        <f t="shared" si="24"/>
        <v>0.5935828877005348</v>
      </c>
      <c r="I89" s="50">
        <f t="shared" si="24"/>
        <v>0.66417112299465242</v>
      </c>
      <c r="J89" s="50">
        <f t="shared" si="24"/>
        <v>0.79251336898395719</v>
      </c>
      <c r="K89" s="50">
        <f t="shared" si="24"/>
        <v>0.7508021390374332</v>
      </c>
      <c r="L89" s="50">
        <f t="shared" si="24"/>
        <v>0.75401069518716579</v>
      </c>
      <c r="M89" s="50">
        <f t="shared" si="24"/>
        <v>0.76363636363636367</v>
      </c>
      <c r="N89" s="50">
        <f t="shared" si="24"/>
        <v>0.70267379679144382</v>
      </c>
      <c r="O89" s="50">
        <f t="shared" si="24"/>
        <v>0.5903743315508021</v>
      </c>
      <c r="P89" s="50">
        <f t="shared" si="24"/>
        <v>0.58074866310160422</v>
      </c>
      <c r="Q89" s="50">
        <f t="shared" si="24"/>
        <v>0.79251336898395719</v>
      </c>
      <c r="R89" s="50">
        <f t="shared" si="24"/>
        <v>0.68663101604278076</v>
      </c>
      <c r="S89" s="50">
        <f t="shared" si="24"/>
        <v>0.77326203208556155</v>
      </c>
      <c r="T89" s="50">
        <f t="shared" si="24"/>
        <v>0.76203208556149737</v>
      </c>
      <c r="U89" s="50">
        <f t="shared" si="24"/>
        <v>0.74438502673796791</v>
      </c>
      <c r="V89" s="50">
        <f t="shared" si="24"/>
        <v>0.65775401069518713</v>
      </c>
      <c r="W89" s="50">
        <f t="shared" si="24"/>
        <v>0.5518716577540107</v>
      </c>
      <c r="X89" s="50">
        <f t="shared" si="24"/>
        <v>0.58716577540106951</v>
      </c>
      <c r="Y89" s="50">
        <f t="shared" si="24"/>
        <v>0.7508021390374332</v>
      </c>
      <c r="Z89" s="50">
        <f t="shared" si="24"/>
        <v>0.76684491978609626</v>
      </c>
      <c r="AA89" s="50">
        <f t="shared" si="24"/>
        <v>0.76363636363636367</v>
      </c>
      <c r="AB89" s="50">
        <f t="shared" si="24"/>
        <v>0.66417112299465242</v>
      </c>
      <c r="AC89" s="50">
        <f t="shared" si="24"/>
        <v>0.54545454545454541</v>
      </c>
      <c r="AD89" s="50">
        <f t="shared" si="24"/>
        <v>0.50695187165775402</v>
      </c>
      <c r="AE89" s="50">
        <f t="shared" si="24"/>
        <v>0.71550802139037428</v>
      </c>
      <c r="AF89" s="50">
        <f t="shared" si="24"/>
        <v>0.7508021390374332</v>
      </c>
      <c r="AG89" s="50">
        <f t="shared" si="24"/>
        <v>0.66096256684491983</v>
      </c>
      <c r="AH89" s="50">
        <f t="shared" si="18"/>
        <v>0.69304812834224594</v>
      </c>
      <c r="AI89" s="50">
        <f t="shared" si="18"/>
        <v>0.71550802139037428</v>
      </c>
      <c r="AJ89" s="50">
        <f t="shared" si="18"/>
        <v>0.65133689839572195</v>
      </c>
      <c r="AK89" s="50">
        <f t="shared" si="18"/>
        <v>0.56149732620320858</v>
      </c>
      <c r="AL89" s="50">
        <f t="shared" si="18"/>
        <v>0</v>
      </c>
      <c r="AM89" s="51">
        <f t="shared" si="21"/>
        <v>0.79251336898395719</v>
      </c>
      <c r="AN89" s="51">
        <f t="shared" si="22"/>
        <v>0</v>
      </c>
      <c r="AO89" s="3"/>
      <c r="AP89" s="3"/>
      <c r="AQ89" s="3"/>
      <c r="AR89" s="3"/>
      <c r="AS89" s="3"/>
      <c r="AT89" s="3"/>
    </row>
    <row r="90" spans="1:46">
      <c r="A90" s="13">
        <v>0.58333333333333337</v>
      </c>
      <c r="B90" s="50">
        <f t="shared" si="18"/>
        <v>0</v>
      </c>
      <c r="C90" s="50">
        <f t="shared" si="18"/>
        <v>0</v>
      </c>
      <c r="D90" s="50">
        <f t="shared" si="24"/>
        <v>0</v>
      </c>
      <c r="E90" s="50">
        <f t="shared" si="24"/>
        <v>0</v>
      </c>
      <c r="F90" s="50">
        <f t="shared" si="24"/>
        <v>0</v>
      </c>
      <c r="G90" s="50">
        <f t="shared" si="24"/>
        <v>0.72192513368983957</v>
      </c>
      <c r="H90" s="50">
        <f t="shared" si="24"/>
        <v>0.60641711229946527</v>
      </c>
      <c r="I90" s="50">
        <f t="shared" si="24"/>
        <v>0.60962566844919786</v>
      </c>
      <c r="J90" s="50">
        <f t="shared" si="24"/>
        <v>0.77967914438502672</v>
      </c>
      <c r="K90" s="50">
        <f t="shared" si="24"/>
        <v>0.74438502673796791</v>
      </c>
      <c r="L90" s="50">
        <f t="shared" si="24"/>
        <v>0.74438502673796791</v>
      </c>
      <c r="M90" s="50">
        <f t="shared" si="24"/>
        <v>0.7475935828877005</v>
      </c>
      <c r="N90" s="50">
        <f t="shared" si="24"/>
        <v>0.72192513368983957</v>
      </c>
      <c r="O90" s="50">
        <f t="shared" si="24"/>
        <v>0.5935828877005348</v>
      </c>
      <c r="P90" s="50">
        <f t="shared" si="24"/>
        <v>0.58074866310160422</v>
      </c>
      <c r="Q90" s="50">
        <f t="shared" si="24"/>
        <v>0.7893048128342246</v>
      </c>
      <c r="R90" s="50">
        <f t="shared" si="24"/>
        <v>0.57112299465240646</v>
      </c>
      <c r="S90" s="50">
        <f t="shared" si="24"/>
        <v>0.76363636363636367</v>
      </c>
      <c r="T90" s="50">
        <f t="shared" si="24"/>
        <v>0.75561497326203209</v>
      </c>
      <c r="U90" s="50">
        <f t="shared" si="24"/>
        <v>0.71871657754010698</v>
      </c>
      <c r="V90" s="50">
        <f t="shared" si="24"/>
        <v>0.61283422459893044</v>
      </c>
      <c r="W90" s="50">
        <f t="shared" si="24"/>
        <v>0.54545454545454541</v>
      </c>
      <c r="X90" s="50">
        <f t="shared" si="24"/>
        <v>0.56470588235294117</v>
      </c>
      <c r="Y90" s="50">
        <f t="shared" si="24"/>
        <v>0.71229946524064169</v>
      </c>
      <c r="Z90" s="50">
        <f t="shared" si="24"/>
        <v>0.76042780748663097</v>
      </c>
      <c r="AA90" s="50">
        <f t="shared" si="24"/>
        <v>0.71550802139037428</v>
      </c>
      <c r="AB90" s="50">
        <f t="shared" si="24"/>
        <v>0.64973262032085566</v>
      </c>
      <c r="AC90" s="50">
        <f t="shared" si="24"/>
        <v>0.56470588235294117</v>
      </c>
      <c r="AD90" s="50">
        <f t="shared" si="24"/>
        <v>0.51657754010695189</v>
      </c>
      <c r="AE90" s="50">
        <f t="shared" si="24"/>
        <v>0.70588235294117652</v>
      </c>
      <c r="AF90" s="50">
        <f t="shared" si="24"/>
        <v>0.72513368983957216</v>
      </c>
      <c r="AG90" s="50">
        <f t="shared" si="24"/>
        <v>0.66417112299465242</v>
      </c>
      <c r="AH90" s="50">
        <f t="shared" si="18"/>
        <v>0.71871657754010698</v>
      </c>
      <c r="AI90" s="50">
        <f t="shared" si="18"/>
        <v>0.71229946524064169</v>
      </c>
      <c r="AJ90" s="50">
        <f t="shared" si="18"/>
        <v>0.6</v>
      </c>
      <c r="AK90" s="50">
        <f t="shared" si="18"/>
        <v>0.56149732620320858</v>
      </c>
      <c r="AL90" s="50">
        <f t="shared" si="18"/>
        <v>0</v>
      </c>
      <c r="AM90" s="51">
        <f t="shared" si="21"/>
        <v>0.7893048128342246</v>
      </c>
      <c r="AN90" s="51">
        <f t="shared" si="22"/>
        <v>0</v>
      </c>
      <c r="AO90" s="3"/>
      <c r="AP90" s="3"/>
      <c r="AQ90" s="3"/>
      <c r="AR90" s="3"/>
      <c r="AS90" s="3"/>
      <c r="AT90" s="3"/>
    </row>
    <row r="91" spans="1:46">
      <c r="A91" s="13" t="s">
        <v>20</v>
      </c>
      <c r="B91" s="50">
        <f t="shared" si="18"/>
        <v>0</v>
      </c>
      <c r="C91" s="50">
        <f t="shared" si="18"/>
        <v>0</v>
      </c>
      <c r="D91" s="50">
        <f t="shared" si="24"/>
        <v>0</v>
      </c>
      <c r="E91" s="50">
        <f t="shared" si="24"/>
        <v>0</v>
      </c>
      <c r="F91" s="50">
        <f t="shared" si="24"/>
        <v>0</v>
      </c>
      <c r="G91" s="50">
        <f t="shared" si="24"/>
        <v>0.75721925133689838</v>
      </c>
      <c r="H91" s="50">
        <f t="shared" si="24"/>
        <v>0.61604278074866314</v>
      </c>
      <c r="I91" s="50">
        <f t="shared" si="24"/>
        <v>0.58716577540106951</v>
      </c>
      <c r="J91" s="50">
        <f t="shared" si="24"/>
        <v>0.77967914438502672</v>
      </c>
      <c r="K91" s="50">
        <f t="shared" si="24"/>
        <v>0.52620320855614977</v>
      </c>
      <c r="L91" s="50">
        <f t="shared" si="24"/>
        <v>0.76042780748663097</v>
      </c>
      <c r="M91" s="50">
        <f t="shared" si="24"/>
        <v>0.76684491978609626</v>
      </c>
      <c r="N91" s="50">
        <f t="shared" si="24"/>
        <v>0.72192513368983957</v>
      </c>
      <c r="O91" s="50">
        <f t="shared" si="24"/>
        <v>0.55828877005347599</v>
      </c>
      <c r="P91" s="50">
        <f t="shared" si="24"/>
        <v>0.56791443850267376</v>
      </c>
      <c r="Q91" s="50">
        <f t="shared" si="24"/>
        <v>0.77005347593582885</v>
      </c>
      <c r="R91" s="50">
        <f t="shared" si="24"/>
        <v>0.57112299465240646</v>
      </c>
      <c r="S91" s="50">
        <f t="shared" si="24"/>
        <v>0.75401069518716579</v>
      </c>
      <c r="T91" s="50">
        <f t="shared" si="24"/>
        <v>0.7524064171122995</v>
      </c>
      <c r="U91" s="50">
        <f t="shared" si="24"/>
        <v>0.57433155080213905</v>
      </c>
      <c r="V91" s="50">
        <f t="shared" si="24"/>
        <v>0.5935828877005348</v>
      </c>
      <c r="W91" s="50">
        <f t="shared" si="24"/>
        <v>0.52941176470588236</v>
      </c>
      <c r="X91" s="50">
        <f t="shared" si="24"/>
        <v>0.56470588235294117</v>
      </c>
      <c r="Y91" s="50">
        <f t="shared" si="24"/>
        <v>0.73475935828877004</v>
      </c>
      <c r="Z91" s="50">
        <f t="shared" si="24"/>
        <v>0.78288770053475931</v>
      </c>
      <c r="AA91" s="50">
        <f t="shared" si="24"/>
        <v>0.72513368983957216</v>
      </c>
      <c r="AB91" s="50">
        <f t="shared" si="24"/>
        <v>0.68342245989304817</v>
      </c>
      <c r="AC91" s="50">
        <f t="shared" si="24"/>
        <v>0.56791443850267376</v>
      </c>
      <c r="AD91" s="50">
        <f t="shared" si="24"/>
        <v>0.58074866310160422</v>
      </c>
      <c r="AE91" s="50">
        <f t="shared" si="24"/>
        <v>0.70909090909090911</v>
      </c>
      <c r="AF91" s="50">
        <f t="shared" si="24"/>
        <v>0.68663101604278076</v>
      </c>
      <c r="AG91" s="50">
        <f t="shared" si="24"/>
        <v>0.6737967914438503</v>
      </c>
      <c r="AH91" s="50">
        <f t="shared" si="18"/>
        <v>0.71871657754010698</v>
      </c>
      <c r="AI91" s="50">
        <f t="shared" si="18"/>
        <v>0.72513368983957216</v>
      </c>
      <c r="AJ91" s="50">
        <f t="shared" si="18"/>
        <v>0.58716577540106951</v>
      </c>
      <c r="AK91" s="50">
        <f t="shared" si="18"/>
        <v>0.54866310160427811</v>
      </c>
      <c r="AL91" s="50">
        <f t="shared" si="18"/>
        <v>0</v>
      </c>
      <c r="AM91" s="51">
        <f t="shared" si="21"/>
        <v>0.78288770053475931</v>
      </c>
      <c r="AN91" s="51">
        <f t="shared" si="22"/>
        <v>0</v>
      </c>
      <c r="AO91" s="3"/>
      <c r="AP91" s="3"/>
      <c r="AQ91" s="3"/>
      <c r="AR91" s="3"/>
      <c r="AS91" s="3"/>
      <c r="AT91" s="3"/>
    </row>
    <row r="92" spans="1:46">
      <c r="A92" s="12" t="s">
        <v>21</v>
      </c>
      <c r="B92" s="50">
        <f t="shared" si="18"/>
        <v>0</v>
      </c>
      <c r="C92" s="50">
        <f t="shared" si="18"/>
        <v>0</v>
      </c>
      <c r="D92" s="50">
        <f t="shared" si="24"/>
        <v>0</v>
      </c>
      <c r="E92" s="50">
        <f t="shared" si="24"/>
        <v>0</v>
      </c>
      <c r="F92" s="50">
        <f t="shared" si="24"/>
        <v>0</v>
      </c>
      <c r="G92" s="50">
        <f t="shared" si="24"/>
        <v>0.7475935828877005</v>
      </c>
      <c r="H92" s="50">
        <f t="shared" si="24"/>
        <v>0.60641711229946527</v>
      </c>
      <c r="I92" s="50">
        <f t="shared" si="24"/>
        <v>0.54545454545454541</v>
      </c>
      <c r="J92" s="50">
        <f t="shared" si="24"/>
        <v>0.77647058823529413</v>
      </c>
      <c r="K92" s="50">
        <f t="shared" si="24"/>
        <v>0.54224598930481283</v>
      </c>
      <c r="L92" s="50">
        <f t="shared" si="24"/>
        <v>0.72834224598930486</v>
      </c>
      <c r="M92" s="50">
        <f t="shared" si="24"/>
        <v>0.73475935828877004</v>
      </c>
      <c r="N92" s="50">
        <f t="shared" si="24"/>
        <v>0.72192513368983957</v>
      </c>
      <c r="O92" s="50">
        <f t="shared" si="24"/>
        <v>0.53903743315508024</v>
      </c>
      <c r="P92" s="50">
        <f t="shared" si="24"/>
        <v>0.55828877005347599</v>
      </c>
      <c r="Q92" s="50">
        <f t="shared" si="24"/>
        <v>0.7475935828877005</v>
      </c>
      <c r="R92" s="50">
        <f t="shared" si="24"/>
        <v>0.5518716577540107</v>
      </c>
      <c r="S92" s="50">
        <f t="shared" si="24"/>
        <v>0.68983957219251335</v>
      </c>
      <c r="T92" s="50">
        <f t="shared" si="24"/>
        <v>0.72673796791443845</v>
      </c>
      <c r="U92" s="50">
        <f t="shared" si="24"/>
        <v>0.54224598930481283</v>
      </c>
      <c r="V92" s="50">
        <f t="shared" si="24"/>
        <v>0.59679144385026739</v>
      </c>
      <c r="W92" s="50">
        <f t="shared" si="24"/>
        <v>0.51978609625668448</v>
      </c>
      <c r="X92" s="50">
        <f t="shared" si="24"/>
        <v>0.50695187165775402</v>
      </c>
      <c r="Y92" s="50">
        <f t="shared" si="24"/>
        <v>0.73475935828877004</v>
      </c>
      <c r="Z92" s="50">
        <f t="shared" si="24"/>
        <v>0.77005347593582885</v>
      </c>
      <c r="AA92" s="50">
        <f t="shared" si="24"/>
        <v>0.72513368983957216</v>
      </c>
      <c r="AB92" s="50">
        <f t="shared" si="24"/>
        <v>0</v>
      </c>
      <c r="AC92" s="50">
        <f t="shared" si="24"/>
        <v>0.5133689839572193</v>
      </c>
      <c r="AD92" s="50">
        <f t="shared" si="24"/>
        <v>0.52620320855614977</v>
      </c>
      <c r="AE92" s="50">
        <f t="shared" si="24"/>
        <v>0.71229946524064169</v>
      </c>
      <c r="AF92" s="50">
        <f t="shared" si="24"/>
        <v>0.64812834224598925</v>
      </c>
      <c r="AG92" s="50">
        <f t="shared" si="24"/>
        <v>0.65775401069518713</v>
      </c>
      <c r="AH92" s="50">
        <f t="shared" si="18"/>
        <v>0.71871657754010698</v>
      </c>
      <c r="AI92" s="50">
        <f t="shared" si="18"/>
        <v>0.70588235294117652</v>
      </c>
      <c r="AJ92" s="50">
        <f t="shared" si="18"/>
        <v>0.57112299465240646</v>
      </c>
      <c r="AK92" s="50">
        <f t="shared" si="18"/>
        <v>0.51978609625668448</v>
      </c>
      <c r="AL92" s="50">
        <f t="shared" si="18"/>
        <v>0</v>
      </c>
      <c r="AM92" s="51">
        <f t="shared" si="21"/>
        <v>0.77647058823529413</v>
      </c>
      <c r="AN92" s="51">
        <f t="shared" si="22"/>
        <v>0</v>
      </c>
      <c r="AO92" s="3"/>
      <c r="AP92" s="3"/>
      <c r="AQ92" s="3"/>
      <c r="AR92" s="3"/>
      <c r="AS92" s="3"/>
      <c r="AT92" s="3"/>
    </row>
    <row r="93" spans="1:46">
      <c r="A93" s="12" t="s">
        <v>22</v>
      </c>
      <c r="B93" s="50">
        <f t="shared" ref="B93:AL100" si="25">($G$38*B23)/$G$37</f>
        <v>0</v>
      </c>
      <c r="C93" s="50">
        <f t="shared" si="25"/>
        <v>0</v>
      </c>
      <c r="D93" s="50">
        <f t="shared" si="24"/>
        <v>0</v>
      </c>
      <c r="E93" s="50">
        <f t="shared" si="24"/>
        <v>0</v>
      </c>
      <c r="F93" s="50">
        <f t="shared" si="24"/>
        <v>0</v>
      </c>
      <c r="G93" s="50">
        <f t="shared" si="24"/>
        <v>0.70267379679144382</v>
      </c>
      <c r="H93" s="50">
        <f t="shared" si="24"/>
        <v>0.58716577540106951</v>
      </c>
      <c r="I93" s="50">
        <f t="shared" si="24"/>
        <v>0.5518716577540107</v>
      </c>
      <c r="J93" s="50">
        <f t="shared" si="24"/>
        <v>0.74438502673796791</v>
      </c>
      <c r="K93" s="50">
        <f t="shared" si="24"/>
        <v>0.71550802139037428</v>
      </c>
      <c r="L93" s="50">
        <f t="shared" si="24"/>
        <v>0.69625668449197864</v>
      </c>
      <c r="M93" s="50">
        <f t="shared" si="24"/>
        <v>0.6737967914438503</v>
      </c>
      <c r="N93" s="50">
        <f t="shared" si="24"/>
        <v>0.76042780748663097</v>
      </c>
      <c r="O93" s="50">
        <f t="shared" si="24"/>
        <v>0.60641711229946527</v>
      </c>
      <c r="P93" s="50">
        <f t="shared" si="24"/>
        <v>0.55828877005347599</v>
      </c>
      <c r="Q93" s="50">
        <f t="shared" si="24"/>
        <v>0.69625668449197864</v>
      </c>
      <c r="R93" s="50">
        <f t="shared" si="24"/>
        <v>0.68663101604278076</v>
      </c>
      <c r="S93" s="50">
        <f t="shared" si="24"/>
        <v>0.68663101604278076</v>
      </c>
      <c r="T93" s="50">
        <f t="shared" si="24"/>
        <v>0.70909090909090911</v>
      </c>
      <c r="U93" s="50">
        <f t="shared" si="24"/>
        <v>0.51657754010695189</v>
      </c>
      <c r="V93" s="50">
        <f t="shared" si="24"/>
        <v>0.53903743315508024</v>
      </c>
      <c r="W93" s="50">
        <f t="shared" si="24"/>
        <v>0.53903743315508024</v>
      </c>
      <c r="X93" s="50">
        <f t="shared" si="24"/>
        <v>0.73475935828877004</v>
      </c>
      <c r="Y93" s="50">
        <f t="shared" si="24"/>
        <v>0.68342245989304817</v>
      </c>
      <c r="Z93" s="50">
        <f t="shared" si="24"/>
        <v>0.72834224598930486</v>
      </c>
      <c r="AA93" s="50">
        <f t="shared" si="24"/>
        <v>0.66096256684491983</v>
      </c>
      <c r="AB93" s="50">
        <f t="shared" si="24"/>
        <v>0.27593582887700535</v>
      </c>
      <c r="AC93" s="50">
        <f t="shared" si="24"/>
        <v>0.52941176470588236</v>
      </c>
      <c r="AD93" s="50">
        <f t="shared" si="24"/>
        <v>0.50695187165775402</v>
      </c>
      <c r="AE93" s="50">
        <f t="shared" si="24"/>
        <v>0.68342245989304817</v>
      </c>
      <c r="AF93" s="50">
        <f t="shared" si="24"/>
        <v>0.62887700534759361</v>
      </c>
      <c r="AG93" s="50">
        <f t="shared" si="24"/>
        <v>0.63529411764705879</v>
      </c>
      <c r="AH93" s="50">
        <f t="shared" si="25"/>
        <v>0.66096256684491983</v>
      </c>
      <c r="AI93" s="50">
        <f t="shared" si="25"/>
        <v>0.68021390374331547</v>
      </c>
      <c r="AJ93" s="50">
        <f t="shared" si="25"/>
        <v>0.54224598930481283</v>
      </c>
      <c r="AK93" s="50">
        <f t="shared" si="25"/>
        <v>0.53582887700534765</v>
      </c>
      <c r="AL93" s="50">
        <f t="shared" si="25"/>
        <v>0</v>
      </c>
      <c r="AM93" s="51">
        <f t="shared" si="21"/>
        <v>0.76042780748663097</v>
      </c>
      <c r="AN93" s="51">
        <f t="shared" si="22"/>
        <v>0</v>
      </c>
      <c r="AO93" s="3"/>
      <c r="AP93" s="3"/>
      <c r="AQ93" s="3"/>
      <c r="AR93" s="3"/>
      <c r="AS93" s="3"/>
      <c r="AT93" s="3"/>
    </row>
    <row r="94" spans="1:46">
      <c r="A94" s="12" t="s">
        <v>23</v>
      </c>
      <c r="B94" s="50">
        <f t="shared" si="25"/>
        <v>0</v>
      </c>
      <c r="C94" s="50">
        <f t="shared" si="25"/>
        <v>0</v>
      </c>
      <c r="D94" s="50">
        <f t="shared" si="24"/>
        <v>0</v>
      </c>
      <c r="E94" s="50">
        <f t="shared" si="24"/>
        <v>0</v>
      </c>
      <c r="F94" s="50">
        <f t="shared" si="24"/>
        <v>0</v>
      </c>
      <c r="G94" s="50">
        <f t="shared" si="24"/>
        <v>0.69625668449197864</v>
      </c>
      <c r="H94" s="50">
        <f t="shared" si="24"/>
        <v>0.5903743315508021</v>
      </c>
      <c r="I94" s="50">
        <f t="shared" si="24"/>
        <v>0.55828877005347599</v>
      </c>
      <c r="J94" s="50">
        <f t="shared" si="24"/>
        <v>0.74438502673796791</v>
      </c>
      <c r="K94" s="50">
        <f t="shared" si="24"/>
        <v>0.64491978609625666</v>
      </c>
      <c r="L94" s="50">
        <f t="shared" si="24"/>
        <v>0.65133689839572195</v>
      </c>
      <c r="M94" s="50">
        <f t="shared" si="24"/>
        <v>0.64812834224598925</v>
      </c>
      <c r="N94" s="50">
        <f t="shared" si="24"/>
        <v>0.68342245989304817</v>
      </c>
      <c r="O94" s="50">
        <f t="shared" si="24"/>
        <v>0.57754010695187163</v>
      </c>
      <c r="P94" s="50">
        <f t="shared" si="24"/>
        <v>0.56791443850267376</v>
      </c>
      <c r="Q94" s="50">
        <f t="shared" si="24"/>
        <v>0.6737967914438503</v>
      </c>
      <c r="R94" s="50">
        <f t="shared" si="24"/>
        <v>0.62887700534759361</v>
      </c>
      <c r="S94" s="50">
        <f t="shared" si="24"/>
        <v>0.65454545454545454</v>
      </c>
      <c r="T94" s="50">
        <f t="shared" si="24"/>
        <v>0.6737967914438503</v>
      </c>
      <c r="U94" s="50">
        <f t="shared" si="24"/>
        <v>0.66096256684491983</v>
      </c>
      <c r="V94" s="50">
        <f t="shared" si="24"/>
        <v>0.58395721925133692</v>
      </c>
      <c r="W94" s="50">
        <f t="shared" si="24"/>
        <v>0.56791443850267376</v>
      </c>
      <c r="X94" s="50">
        <f t="shared" si="24"/>
        <v>0.67700534759358288</v>
      </c>
      <c r="Y94" s="50">
        <f t="shared" si="24"/>
        <v>0.66737967914438501</v>
      </c>
      <c r="Z94" s="50">
        <f t="shared" si="24"/>
        <v>0.69625668449197864</v>
      </c>
      <c r="AA94" s="50">
        <f t="shared" si="24"/>
        <v>0.65454545454545454</v>
      </c>
      <c r="AB94" s="50">
        <f t="shared" si="24"/>
        <v>0.53582887700534765</v>
      </c>
      <c r="AC94" s="50">
        <f t="shared" si="24"/>
        <v>0.55508021390374329</v>
      </c>
      <c r="AD94" s="50">
        <f t="shared" si="24"/>
        <v>0.52620320855614977</v>
      </c>
      <c r="AE94" s="50">
        <f t="shared" si="24"/>
        <v>0.66737967914438501</v>
      </c>
      <c r="AF94" s="50">
        <f t="shared" si="24"/>
        <v>0.62566844919786091</v>
      </c>
      <c r="AG94" s="50">
        <f t="shared" si="24"/>
        <v>0.62566844919786091</v>
      </c>
      <c r="AH94" s="50">
        <f t="shared" si="25"/>
        <v>0.63850267379679149</v>
      </c>
      <c r="AI94" s="50">
        <f t="shared" si="25"/>
        <v>0.66096256684491983</v>
      </c>
      <c r="AJ94" s="50">
        <f t="shared" si="25"/>
        <v>0.58716577540106951</v>
      </c>
      <c r="AK94" s="50">
        <f t="shared" si="25"/>
        <v>0.56149732620320858</v>
      </c>
      <c r="AL94" s="50">
        <f t="shared" si="25"/>
        <v>0</v>
      </c>
      <c r="AM94" s="51">
        <f t="shared" si="21"/>
        <v>0.74438502673796791</v>
      </c>
      <c r="AN94" s="51">
        <f t="shared" si="22"/>
        <v>0</v>
      </c>
      <c r="AO94" s="3"/>
      <c r="AP94" s="3"/>
      <c r="AQ94" s="3"/>
      <c r="AR94" s="3"/>
      <c r="AS94" s="3"/>
      <c r="AT94" s="3"/>
    </row>
    <row r="95" spans="1:46">
      <c r="A95" s="9" t="s">
        <v>24</v>
      </c>
      <c r="B95" s="50">
        <f t="shared" si="25"/>
        <v>0</v>
      </c>
      <c r="C95" s="50">
        <f t="shared" si="25"/>
        <v>0</v>
      </c>
      <c r="D95" s="50">
        <f t="shared" si="24"/>
        <v>0</v>
      </c>
      <c r="E95" s="50">
        <f t="shared" si="24"/>
        <v>0</v>
      </c>
      <c r="F95" s="50">
        <f t="shared" si="24"/>
        <v>0</v>
      </c>
      <c r="G95" s="50">
        <f t="shared" si="24"/>
        <v>0.77005347593582885</v>
      </c>
      <c r="H95" s="50">
        <f t="shared" si="24"/>
        <v>0.68021390374331547</v>
      </c>
      <c r="I95" s="50">
        <f t="shared" si="24"/>
        <v>0.66096256684491983</v>
      </c>
      <c r="J95" s="50">
        <f t="shared" si="24"/>
        <v>0.76684491978609626</v>
      </c>
      <c r="K95" s="50">
        <f t="shared" si="24"/>
        <v>0.76363636363636367</v>
      </c>
      <c r="L95" s="50">
        <f t="shared" si="24"/>
        <v>0.72834224598930486</v>
      </c>
      <c r="M95" s="50">
        <f t="shared" si="24"/>
        <v>0.74438502673796791</v>
      </c>
      <c r="N95" s="50">
        <f t="shared" si="24"/>
        <v>0.73475935828877004</v>
      </c>
      <c r="O95" s="50">
        <f t="shared" si="24"/>
        <v>0.69304812834224594</v>
      </c>
      <c r="P95" s="50">
        <f t="shared" si="24"/>
        <v>0.65775401069518713</v>
      </c>
      <c r="Q95" s="50">
        <f t="shared" si="24"/>
        <v>0.74117647058823533</v>
      </c>
      <c r="R95" s="50">
        <f t="shared" si="24"/>
        <v>0.73475935828877004</v>
      </c>
      <c r="S95" s="50">
        <f t="shared" ref="S95:AG95" si="26">($G$38*S25-S155)/$G$37</f>
        <v>0.75721925133689838</v>
      </c>
      <c r="T95" s="50">
        <f t="shared" si="26"/>
        <v>0.77005347593582885</v>
      </c>
      <c r="U95" s="50">
        <f t="shared" si="26"/>
        <v>0.7508021390374332</v>
      </c>
      <c r="V95" s="50">
        <f t="shared" si="26"/>
        <v>0.69946524064171123</v>
      </c>
      <c r="W95" s="50">
        <f t="shared" si="26"/>
        <v>0.42032085561497329</v>
      </c>
      <c r="X95" s="50">
        <f t="shared" si="26"/>
        <v>0.77326203208556155</v>
      </c>
      <c r="Y95" s="50">
        <f t="shared" si="26"/>
        <v>0.7508021390374332</v>
      </c>
      <c r="Z95" s="50">
        <f t="shared" si="26"/>
        <v>0.77967914438502672</v>
      </c>
      <c r="AA95" s="50">
        <f t="shared" si="26"/>
        <v>0.7475935828877005</v>
      </c>
      <c r="AB95" s="50">
        <f t="shared" si="26"/>
        <v>0.60320855614973257</v>
      </c>
      <c r="AC95" s="50">
        <f t="shared" si="26"/>
        <v>0.66096256684491983</v>
      </c>
      <c r="AD95" s="50">
        <f t="shared" si="26"/>
        <v>0.65775401069518713</v>
      </c>
      <c r="AE95" s="50">
        <f t="shared" si="26"/>
        <v>0.72834224598930486</v>
      </c>
      <c r="AF95" s="50">
        <f t="shared" si="26"/>
        <v>0.70588235294117652</v>
      </c>
      <c r="AG95" s="50">
        <f t="shared" si="26"/>
        <v>0.70909090909090911</v>
      </c>
      <c r="AH95" s="50">
        <f t="shared" si="25"/>
        <v>0.72834224598930486</v>
      </c>
      <c r="AI95" s="50">
        <f t="shared" si="25"/>
        <v>0.75401069518716579</v>
      </c>
      <c r="AJ95" s="50">
        <f t="shared" si="25"/>
        <v>0.6705882352941176</v>
      </c>
      <c r="AK95" s="50">
        <f t="shared" si="25"/>
        <v>0.65775401069518713</v>
      </c>
      <c r="AL95" s="50">
        <f t="shared" si="25"/>
        <v>0</v>
      </c>
      <c r="AM95" s="51">
        <f t="shared" si="21"/>
        <v>0.77967914438502672</v>
      </c>
      <c r="AN95" s="51">
        <f t="shared" si="22"/>
        <v>0</v>
      </c>
      <c r="AO95" s="3"/>
      <c r="AP95" s="3"/>
      <c r="AQ95" s="3"/>
      <c r="AR95" s="3"/>
      <c r="AS95" s="3"/>
      <c r="AT95" s="3"/>
    </row>
    <row r="96" spans="1:46">
      <c r="A96" s="15">
        <v>0.83333333333333337</v>
      </c>
      <c r="B96" s="50">
        <f t="shared" si="25"/>
        <v>0</v>
      </c>
      <c r="C96" s="50">
        <f t="shared" si="25"/>
        <v>0</v>
      </c>
      <c r="D96" s="50">
        <f t="shared" ref="D96:AG100" si="27">($G$38*D26-D156)/$G$37</f>
        <v>0</v>
      </c>
      <c r="E96" s="50">
        <f t="shared" si="27"/>
        <v>0</v>
      </c>
      <c r="F96" s="50">
        <f t="shared" si="27"/>
        <v>0</v>
      </c>
      <c r="G96" s="50">
        <f t="shared" si="27"/>
        <v>0.76684491978609626</v>
      </c>
      <c r="H96" s="50">
        <f t="shared" si="27"/>
        <v>0.70588235294117652</v>
      </c>
      <c r="I96" s="50">
        <f t="shared" si="27"/>
        <v>0.69946524064171123</v>
      </c>
      <c r="J96" s="50">
        <f t="shared" si="27"/>
        <v>0.76363636363636367</v>
      </c>
      <c r="K96" s="50">
        <f t="shared" si="27"/>
        <v>0.74438502673796791</v>
      </c>
      <c r="L96" s="50">
        <f t="shared" si="27"/>
        <v>0.76684491978609626</v>
      </c>
      <c r="M96" s="50">
        <f t="shared" si="27"/>
        <v>0.7475935828877005</v>
      </c>
      <c r="N96" s="50">
        <f t="shared" si="27"/>
        <v>0.73475935828877004</v>
      </c>
      <c r="O96" s="50">
        <f t="shared" si="27"/>
        <v>0.70267379679144382</v>
      </c>
      <c r="P96" s="50">
        <f t="shared" si="27"/>
        <v>0.6737967914438503</v>
      </c>
      <c r="Q96" s="50">
        <f t="shared" si="27"/>
        <v>0.7508021390374332</v>
      </c>
      <c r="R96" s="50">
        <f t="shared" si="27"/>
        <v>0.7475935828877005</v>
      </c>
      <c r="S96" s="50">
        <f t="shared" si="27"/>
        <v>0.75721925133689838</v>
      </c>
      <c r="T96" s="50">
        <f t="shared" si="27"/>
        <v>0.76363636363636367</v>
      </c>
      <c r="U96" s="50">
        <f t="shared" si="27"/>
        <v>0.74438502673796791</v>
      </c>
      <c r="V96" s="50">
        <f t="shared" si="27"/>
        <v>0.71871657754010698</v>
      </c>
      <c r="W96" s="50">
        <f t="shared" si="27"/>
        <v>0.25989304812834224</v>
      </c>
      <c r="X96" s="50">
        <f t="shared" si="27"/>
        <v>0.73155080213903745</v>
      </c>
      <c r="Y96" s="50">
        <f t="shared" si="27"/>
        <v>0.75721925133689838</v>
      </c>
      <c r="Z96" s="50">
        <f t="shared" si="27"/>
        <v>0.77005347593582885</v>
      </c>
      <c r="AA96" s="50">
        <f t="shared" si="27"/>
        <v>0.73796791443850263</v>
      </c>
      <c r="AB96" s="50">
        <f t="shared" si="27"/>
        <v>0.6320855614973262</v>
      </c>
      <c r="AC96" s="50">
        <f t="shared" si="27"/>
        <v>0.66096256684491983</v>
      </c>
      <c r="AD96" s="50">
        <f t="shared" si="27"/>
        <v>0.65775401069518713</v>
      </c>
      <c r="AE96" s="50">
        <f t="shared" si="27"/>
        <v>0.72513368983957216</v>
      </c>
      <c r="AF96" s="50">
        <f t="shared" si="27"/>
        <v>0.69304812834224594</v>
      </c>
      <c r="AG96" s="50">
        <f t="shared" si="27"/>
        <v>0.70267379679144382</v>
      </c>
      <c r="AH96" s="50">
        <f t="shared" si="25"/>
        <v>0.67700534759358288</v>
      </c>
      <c r="AI96" s="50">
        <f t="shared" si="25"/>
        <v>0.73475935828877004</v>
      </c>
      <c r="AJ96" s="50">
        <f t="shared" si="25"/>
        <v>0.69625668449197864</v>
      </c>
      <c r="AK96" s="50">
        <f t="shared" si="25"/>
        <v>0.68663101604278076</v>
      </c>
      <c r="AL96" s="50">
        <f t="shared" si="25"/>
        <v>0</v>
      </c>
      <c r="AM96" s="51">
        <f t="shared" si="21"/>
        <v>0.77005347593582885</v>
      </c>
      <c r="AN96" s="51">
        <f t="shared" si="22"/>
        <v>0</v>
      </c>
      <c r="AO96" s="3"/>
      <c r="AP96" s="3"/>
      <c r="AQ96" s="3"/>
      <c r="AR96" s="3"/>
      <c r="AS96" s="3"/>
      <c r="AT96" s="3"/>
    </row>
    <row r="97" spans="1:46">
      <c r="A97" s="15">
        <v>0.875</v>
      </c>
      <c r="B97" s="50">
        <f t="shared" si="25"/>
        <v>0</v>
      </c>
      <c r="C97" s="50">
        <f t="shared" si="25"/>
        <v>0</v>
      </c>
      <c r="D97" s="50">
        <f t="shared" si="27"/>
        <v>0</v>
      </c>
      <c r="E97" s="50">
        <f t="shared" si="27"/>
        <v>0</v>
      </c>
      <c r="F97" s="50">
        <f t="shared" si="27"/>
        <v>0</v>
      </c>
      <c r="G97" s="50">
        <f t="shared" si="27"/>
        <v>0.71871657754010698</v>
      </c>
      <c r="H97" s="50">
        <f t="shared" si="27"/>
        <v>0.64812834224598925</v>
      </c>
      <c r="I97" s="50">
        <f t="shared" si="27"/>
        <v>0.69304812834224594</v>
      </c>
      <c r="J97" s="50">
        <f t="shared" si="27"/>
        <v>0.77647058823529413</v>
      </c>
      <c r="K97" s="50">
        <f t="shared" si="27"/>
        <v>0.70588235294117652</v>
      </c>
      <c r="L97" s="50">
        <f t="shared" si="27"/>
        <v>0.7508021390374332</v>
      </c>
      <c r="M97" s="50">
        <f t="shared" si="27"/>
        <v>0.73796791443850263</v>
      </c>
      <c r="N97" s="50">
        <f t="shared" si="27"/>
        <v>0.73796791443850263</v>
      </c>
      <c r="O97" s="50">
        <f t="shared" si="27"/>
        <v>0.68983957219251335</v>
      </c>
      <c r="P97" s="50">
        <f t="shared" si="27"/>
        <v>0.66737967914438501</v>
      </c>
      <c r="Q97" s="50">
        <f t="shared" si="27"/>
        <v>0.72192513368983957</v>
      </c>
      <c r="R97" s="50">
        <f t="shared" si="27"/>
        <v>0.71229946524064169</v>
      </c>
      <c r="S97" s="50">
        <f t="shared" si="27"/>
        <v>0.77647058823529413</v>
      </c>
      <c r="T97" s="50">
        <f t="shared" si="27"/>
        <v>0.72834224598930486</v>
      </c>
      <c r="U97" s="50">
        <f t="shared" si="27"/>
        <v>0.71229946524064169</v>
      </c>
      <c r="V97" s="50">
        <f t="shared" si="27"/>
        <v>0.68342245989304817</v>
      </c>
      <c r="W97" s="50">
        <f t="shared" si="27"/>
        <v>0.39144385026737966</v>
      </c>
      <c r="X97" s="50">
        <f t="shared" si="27"/>
        <v>0.69304812834224594</v>
      </c>
      <c r="Y97" s="50">
        <f t="shared" si="27"/>
        <v>0.71229946524064169</v>
      </c>
      <c r="Z97" s="50">
        <f t="shared" si="27"/>
        <v>0.72513368983957216</v>
      </c>
      <c r="AA97" s="50">
        <f t="shared" si="27"/>
        <v>0.69946524064171123</v>
      </c>
      <c r="AB97" s="50">
        <f t="shared" si="27"/>
        <v>0.54866310160427811</v>
      </c>
      <c r="AC97" s="50">
        <f t="shared" si="27"/>
        <v>0.64171122994652408</v>
      </c>
      <c r="AD97" s="50">
        <f t="shared" si="27"/>
        <v>0.64491978609625666</v>
      </c>
      <c r="AE97" s="50">
        <f t="shared" si="27"/>
        <v>0.68663101604278076</v>
      </c>
      <c r="AF97" s="50">
        <f t="shared" si="27"/>
        <v>0.69625668449197864</v>
      </c>
      <c r="AG97" s="50">
        <f t="shared" si="27"/>
        <v>0.68663101604278076</v>
      </c>
      <c r="AH97" s="50">
        <f t="shared" si="25"/>
        <v>0.65775401069518713</v>
      </c>
      <c r="AI97" s="50">
        <f t="shared" si="25"/>
        <v>0.74438502673796791</v>
      </c>
      <c r="AJ97" s="50">
        <f t="shared" si="25"/>
        <v>0.68983957219251335</v>
      </c>
      <c r="AK97" s="50">
        <f t="shared" si="25"/>
        <v>0.64812834224598925</v>
      </c>
      <c r="AL97" s="50">
        <f t="shared" si="25"/>
        <v>0</v>
      </c>
      <c r="AM97" s="51">
        <f t="shared" si="21"/>
        <v>0.77647058823529413</v>
      </c>
      <c r="AN97" s="51">
        <f t="shared" si="22"/>
        <v>0</v>
      </c>
      <c r="AO97" s="3"/>
      <c r="AP97" s="3"/>
      <c r="AQ97" s="3"/>
      <c r="AR97" s="3"/>
      <c r="AS97" s="3"/>
      <c r="AT97" s="3"/>
    </row>
    <row r="98" spans="1:46">
      <c r="A98" s="13" t="s">
        <v>25</v>
      </c>
      <c r="B98" s="50">
        <f t="shared" si="25"/>
        <v>0</v>
      </c>
      <c r="C98" s="50">
        <f t="shared" si="25"/>
        <v>0</v>
      </c>
      <c r="D98" s="50">
        <f t="shared" si="27"/>
        <v>0</v>
      </c>
      <c r="E98" s="50">
        <f t="shared" si="27"/>
        <v>0</v>
      </c>
      <c r="F98" s="50">
        <f t="shared" si="27"/>
        <v>0</v>
      </c>
      <c r="G98" s="50">
        <f t="shared" si="27"/>
        <v>0.6705882352941176</v>
      </c>
      <c r="H98" s="50">
        <f t="shared" si="27"/>
        <v>0.65775401069518713</v>
      </c>
      <c r="I98" s="50">
        <f t="shared" si="27"/>
        <v>0.65454545454545454</v>
      </c>
      <c r="J98" s="50">
        <f t="shared" si="27"/>
        <v>0.69304812834224594</v>
      </c>
      <c r="K98" s="50">
        <f t="shared" si="27"/>
        <v>0.70909090909090911</v>
      </c>
      <c r="L98" s="50">
        <f t="shared" si="27"/>
        <v>0.69304812834224594</v>
      </c>
      <c r="M98" s="50">
        <f t="shared" si="27"/>
        <v>0.64171122994652408</v>
      </c>
      <c r="N98" s="50">
        <f t="shared" si="27"/>
        <v>0.6705882352941176</v>
      </c>
      <c r="O98" s="50">
        <f t="shared" si="27"/>
        <v>0.64812834224598925</v>
      </c>
      <c r="P98" s="50">
        <f t="shared" si="27"/>
        <v>0.6320855614973262</v>
      </c>
      <c r="Q98" s="50">
        <f t="shared" si="27"/>
        <v>0.71229946524064169</v>
      </c>
      <c r="R98" s="50">
        <f t="shared" si="27"/>
        <v>0.55828877005347599</v>
      </c>
      <c r="S98" s="50">
        <f t="shared" si="27"/>
        <v>0.68663101604278076</v>
      </c>
      <c r="T98" s="50">
        <f t="shared" si="27"/>
        <v>0.6737967914438503</v>
      </c>
      <c r="U98" s="50">
        <f t="shared" si="27"/>
        <v>0.68983957219251335</v>
      </c>
      <c r="V98" s="50">
        <f t="shared" si="27"/>
        <v>0.6737967914438503</v>
      </c>
      <c r="W98" s="50">
        <f t="shared" si="27"/>
        <v>0.39786096256684494</v>
      </c>
      <c r="X98" s="50">
        <f t="shared" si="27"/>
        <v>0.63850267379679149</v>
      </c>
      <c r="Y98" s="50">
        <f t="shared" si="27"/>
        <v>0.67700534759358288</v>
      </c>
      <c r="Z98" s="50">
        <f t="shared" si="27"/>
        <v>0.6737967914438503</v>
      </c>
      <c r="AA98" s="50">
        <f t="shared" si="27"/>
        <v>0.66096256684491983</v>
      </c>
      <c r="AB98" s="50">
        <f t="shared" si="27"/>
        <v>0.54224598930481283</v>
      </c>
      <c r="AC98" s="50">
        <f t="shared" si="27"/>
        <v>0.56470588235294117</v>
      </c>
      <c r="AD98" s="50">
        <f t="shared" si="27"/>
        <v>0.6</v>
      </c>
      <c r="AE98" s="50">
        <f t="shared" si="27"/>
        <v>0.68021390374331547</v>
      </c>
      <c r="AF98" s="50">
        <f t="shared" si="27"/>
        <v>0.60962566844919786</v>
      </c>
      <c r="AG98" s="50">
        <f t="shared" si="27"/>
        <v>0.64171122994652408</v>
      </c>
      <c r="AH98" s="50">
        <f t="shared" si="25"/>
        <v>0.67700534759358288</v>
      </c>
      <c r="AI98" s="50">
        <f t="shared" si="25"/>
        <v>0.68983957219251335</v>
      </c>
      <c r="AJ98" s="50">
        <f t="shared" si="25"/>
        <v>0.6320855614973262</v>
      </c>
      <c r="AK98" s="50">
        <f t="shared" si="25"/>
        <v>0.62566844919786091</v>
      </c>
      <c r="AL98" s="50">
        <f t="shared" si="25"/>
        <v>0</v>
      </c>
      <c r="AM98" s="51">
        <f t="shared" si="21"/>
        <v>0.71229946524064169</v>
      </c>
      <c r="AN98" s="51">
        <f t="shared" si="22"/>
        <v>0</v>
      </c>
      <c r="AO98" s="3"/>
      <c r="AP98" s="3"/>
      <c r="AQ98" s="3"/>
      <c r="AR98" s="3"/>
      <c r="AS98" s="3"/>
      <c r="AT98" s="3"/>
    </row>
    <row r="99" spans="1:46">
      <c r="A99" s="15">
        <v>0.95833333333333337</v>
      </c>
      <c r="B99" s="50">
        <f t="shared" si="25"/>
        <v>0</v>
      </c>
      <c r="C99" s="50">
        <f t="shared" si="25"/>
        <v>0</v>
      </c>
      <c r="D99" s="50">
        <f t="shared" si="27"/>
        <v>0</v>
      </c>
      <c r="E99" s="50">
        <f t="shared" si="27"/>
        <v>0</v>
      </c>
      <c r="F99" s="50">
        <f t="shared" si="27"/>
        <v>0</v>
      </c>
      <c r="G99" s="50">
        <f t="shared" si="27"/>
        <v>0.60962566844919786</v>
      </c>
      <c r="H99" s="50">
        <f t="shared" si="27"/>
        <v>0.60962566844919786</v>
      </c>
      <c r="I99" s="50">
        <f t="shared" si="27"/>
        <v>0.5935828877005348</v>
      </c>
      <c r="J99" s="50">
        <f t="shared" si="27"/>
        <v>0.6320855614973262</v>
      </c>
      <c r="K99" s="50">
        <f t="shared" si="27"/>
        <v>0.65454545454545454</v>
      </c>
      <c r="L99" s="50">
        <f t="shared" si="27"/>
        <v>0.65454545454545454</v>
      </c>
      <c r="M99" s="50">
        <f t="shared" si="27"/>
        <v>0.61925133689839573</v>
      </c>
      <c r="N99" s="50">
        <f t="shared" si="27"/>
        <v>0.6705882352941176</v>
      </c>
      <c r="O99" s="50">
        <f t="shared" si="27"/>
        <v>0.60320855614973257</v>
      </c>
      <c r="P99" s="50">
        <f t="shared" si="27"/>
        <v>0.60320855614973257</v>
      </c>
      <c r="Q99" s="50">
        <f t="shared" si="27"/>
        <v>0.61604278074866314</v>
      </c>
      <c r="R99" s="50">
        <f t="shared" si="27"/>
        <v>0.54545454545454541</v>
      </c>
      <c r="S99" s="50">
        <f t="shared" si="27"/>
        <v>0.65454545454545454</v>
      </c>
      <c r="T99" s="50">
        <f t="shared" si="27"/>
        <v>0.60962566844919786</v>
      </c>
      <c r="U99" s="50">
        <f t="shared" si="27"/>
        <v>0.61604278074866314</v>
      </c>
      <c r="V99" s="50">
        <f t="shared" si="27"/>
        <v>0.62887700534759361</v>
      </c>
      <c r="W99" s="50">
        <f t="shared" si="27"/>
        <v>0.37860962566844919</v>
      </c>
      <c r="X99" s="50">
        <f t="shared" si="27"/>
        <v>0.61925133689839573</v>
      </c>
      <c r="Y99" s="50">
        <f t="shared" si="27"/>
        <v>0.61604278074866314</v>
      </c>
      <c r="Z99" s="50">
        <f t="shared" si="27"/>
        <v>0.64491978609625666</v>
      </c>
      <c r="AA99" s="50">
        <f t="shared" si="27"/>
        <v>0.58716577540106951</v>
      </c>
      <c r="AB99" s="50">
        <f t="shared" si="27"/>
        <v>0.48770053475935826</v>
      </c>
      <c r="AC99" s="50">
        <f t="shared" si="27"/>
        <v>0.55508021390374329</v>
      </c>
      <c r="AD99" s="50">
        <f t="shared" si="27"/>
        <v>0.53582887700534765</v>
      </c>
      <c r="AE99" s="50">
        <f t="shared" si="27"/>
        <v>0.57754010695187163</v>
      </c>
      <c r="AF99" s="50">
        <f t="shared" si="27"/>
        <v>0.57754010695187163</v>
      </c>
      <c r="AG99" s="50">
        <f t="shared" si="27"/>
        <v>0.56149732620320858</v>
      </c>
      <c r="AH99" s="50">
        <f t="shared" si="25"/>
        <v>0.57433155080213905</v>
      </c>
      <c r="AI99" s="50">
        <f t="shared" si="25"/>
        <v>0.60320855614973257</v>
      </c>
      <c r="AJ99" s="50">
        <f t="shared" si="25"/>
        <v>0.60641711229946527</v>
      </c>
      <c r="AK99" s="50">
        <f t="shared" si="25"/>
        <v>0.60320855614973257</v>
      </c>
      <c r="AL99" s="50">
        <f t="shared" si="25"/>
        <v>0</v>
      </c>
      <c r="AM99" s="51">
        <f t="shared" si="21"/>
        <v>0.6705882352941176</v>
      </c>
      <c r="AN99" s="51">
        <f t="shared" si="22"/>
        <v>0</v>
      </c>
      <c r="AO99" s="3"/>
      <c r="AP99" s="3"/>
      <c r="AQ99" s="3"/>
      <c r="AR99" s="3"/>
      <c r="AS99" s="3"/>
      <c r="AT99" s="3"/>
    </row>
    <row r="100" spans="1:46">
      <c r="A100" s="9" t="s">
        <v>26</v>
      </c>
      <c r="B100" s="50">
        <f t="shared" si="25"/>
        <v>0</v>
      </c>
      <c r="C100" s="50">
        <f t="shared" si="25"/>
        <v>0</v>
      </c>
      <c r="D100" s="50">
        <f t="shared" si="27"/>
        <v>0</v>
      </c>
      <c r="E100" s="50">
        <f t="shared" si="27"/>
        <v>0</v>
      </c>
      <c r="F100" s="50">
        <f t="shared" si="27"/>
        <v>0</v>
      </c>
      <c r="G100" s="50">
        <f t="shared" si="27"/>
        <v>0.56470588235294117</v>
      </c>
      <c r="H100" s="50">
        <f t="shared" si="27"/>
        <v>0.57112299465240646</v>
      </c>
      <c r="I100" s="50">
        <f t="shared" si="27"/>
        <v>0.55508021390374329</v>
      </c>
      <c r="J100" s="50">
        <f t="shared" si="27"/>
        <v>0.56791443850267376</v>
      </c>
      <c r="K100" s="50">
        <f t="shared" si="27"/>
        <v>0.60641711229946527</v>
      </c>
      <c r="L100" s="50">
        <f t="shared" si="27"/>
        <v>0.5903743315508021</v>
      </c>
      <c r="M100" s="50">
        <f t="shared" si="27"/>
        <v>0.56149732620320858</v>
      </c>
      <c r="N100" s="50">
        <f t="shared" si="27"/>
        <v>0.54866310160427811</v>
      </c>
      <c r="O100" s="50">
        <f t="shared" si="27"/>
        <v>0.5518716577540107</v>
      </c>
      <c r="P100" s="50">
        <f t="shared" si="27"/>
        <v>0.52620320855614977</v>
      </c>
      <c r="Q100" s="50">
        <f t="shared" si="27"/>
        <v>0.53903743315508024</v>
      </c>
      <c r="R100" s="50">
        <f t="shared" si="27"/>
        <v>0.54224598930481283</v>
      </c>
      <c r="S100" s="50">
        <f t="shared" si="27"/>
        <v>0.55828877005347599</v>
      </c>
      <c r="T100" s="50">
        <f t="shared" si="27"/>
        <v>0.5518716577540107</v>
      </c>
      <c r="U100" s="50">
        <f t="shared" si="27"/>
        <v>0.54866310160427811</v>
      </c>
      <c r="V100" s="50">
        <f t="shared" si="27"/>
        <v>0.60320855614973257</v>
      </c>
      <c r="W100" s="50">
        <f t="shared" si="27"/>
        <v>0.34652406417112297</v>
      </c>
      <c r="X100" s="50">
        <f t="shared" si="27"/>
        <v>0.5518716577540107</v>
      </c>
      <c r="Y100" s="50">
        <f t="shared" si="27"/>
        <v>0.5518716577540107</v>
      </c>
      <c r="Z100" s="50">
        <f t="shared" si="27"/>
        <v>0.5518716577540107</v>
      </c>
      <c r="AA100" s="50">
        <f t="shared" si="27"/>
        <v>0.53903743315508024</v>
      </c>
      <c r="AB100" s="50">
        <f t="shared" si="27"/>
        <v>0.46203208556149733</v>
      </c>
      <c r="AC100" s="50">
        <f t="shared" si="27"/>
        <v>0.51657754010695189</v>
      </c>
      <c r="AD100" s="50">
        <f t="shared" si="27"/>
        <v>0.49411764705882355</v>
      </c>
      <c r="AE100" s="50">
        <f t="shared" si="27"/>
        <v>0.5133689839572193</v>
      </c>
      <c r="AF100" s="50">
        <f t="shared" si="27"/>
        <v>0.50374331550802143</v>
      </c>
      <c r="AG100" s="50">
        <f t="shared" si="27"/>
        <v>0.5133689839572193</v>
      </c>
      <c r="AH100" s="50">
        <f t="shared" si="25"/>
        <v>0.52941176470588236</v>
      </c>
      <c r="AI100" s="50">
        <f t="shared" si="25"/>
        <v>0.52941176470588236</v>
      </c>
      <c r="AJ100" s="50">
        <f t="shared" si="25"/>
        <v>0.55508021390374329</v>
      </c>
      <c r="AK100" s="50">
        <f t="shared" si="25"/>
        <v>0.56470588235294117</v>
      </c>
      <c r="AL100" s="50">
        <f t="shared" si="25"/>
        <v>0</v>
      </c>
      <c r="AM100" s="51">
        <f t="shared" si="21"/>
        <v>0.60641711229946527</v>
      </c>
      <c r="AN100" s="51">
        <f t="shared" si="22"/>
        <v>0</v>
      </c>
      <c r="AO100" s="3"/>
      <c r="AP100" s="3"/>
      <c r="AQ100" s="3"/>
      <c r="AR100" s="3"/>
      <c r="AS100" s="3"/>
      <c r="AT100" s="3"/>
    </row>
    <row r="101" spans="1:46">
      <c r="A101" s="6"/>
      <c r="B101" s="6"/>
      <c r="C101" s="6"/>
      <c r="D101" s="6"/>
      <c r="E101" s="6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</row>
    <row r="102" spans="1:46">
      <c r="A102" s="6"/>
      <c r="B102" s="6"/>
      <c r="C102" s="6"/>
      <c r="D102" s="6"/>
      <c r="E102" s="6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</row>
    <row r="103" spans="1:46">
      <c r="A103" s="26" t="s">
        <v>47</v>
      </c>
      <c r="B103" s="6"/>
      <c r="C103" s="30"/>
      <c r="D103" s="6"/>
      <c r="E103" s="41"/>
      <c r="F103" s="26"/>
      <c r="G103" s="38"/>
      <c r="H103" s="38"/>
      <c r="I103" s="38"/>
      <c r="J103" s="38"/>
      <c r="K103" s="38"/>
      <c r="L103" s="38"/>
      <c r="M103" s="38"/>
      <c r="N103" s="39"/>
      <c r="O103" s="39"/>
      <c r="P103" s="40"/>
      <c r="Q103" s="38"/>
      <c r="R103" s="28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</row>
    <row r="104" spans="1:46" ht="12.75" customHeight="1">
      <c r="A104" s="287" t="s">
        <v>2</v>
      </c>
      <c r="B104" s="4">
        <f>+B$4</f>
        <v>0</v>
      </c>
      <c r="C104" s="4">
        <f t="shared" ref="C104:AL104" si="28">+C$4</f>
        <v>0</v>
      </c>
      <c r="D104" s="4">
        <f t="shared" si="28"/>
        <v>0</v>
      </c>
      <c r="E104" s="4">
        <f t="shared" si="28"/>
        <v>0</v>
      </c>
      <c r="F104" s="4">
        <f t="shared" si="28"/>
        <v>0</v>
      </c>
      <c r="G104" s="4">
        <f t="shared" si="28"/>
        <v>1</v>
      </c>
      <c r="H104" s="4">
        <f t="shared" si="28"/>
        <v>2</v>
      </c>
      <c r="I104" s="4">
        <f t="shared" si="28"/>
        <v>3</v>
      </c>
      <c r="J104" s="4">
        <f t="shared" si="28"/>
        <v>4</v>
      </c>
      <c r="K104" s="4">
        <f t="shared" si="28"/>
        <v>5</v>
      </c>
      <c r="L104" s="4">
        <f t="shared" si="28"/>
        <v>6</v>
      </c>
      <c r="M104" s="4">
        <f t="shared" si="28"/>
        <v>7</v>
      </c>
      <c r="N104" s="4">
        <f t="shared" si="28"/>
        <v>8</v>
      </c>
      <c r="O104" s="4">
        <f t="shared" si="28"/>
        <v>9</v>
      </c>
      <c r="P104" s="4">
        <f t="shared" si="28"/>
        <v>10</v>
      </c>
      <c r="Q104" s="4">
        <f t="shared" si="28"/>
        <v>11</v>
      </c>
      <c r="R104" s="4">
        <f t="shared" si="28"/>
        <v>12</v>
      </c>
      <c r="S104" s="4">
        <f t="shared" si="28"/>
        <v>13</v>
      </c>
      <c r="T104" s="4">
        <f t="shared" si="28"/>
        <v>14</v>
      </c>
      <c r="U104" s="4">
        <f t="shared" si="28"/>
        <v>15</v>
      </c>
      <c r="V104" s="4">
        <f t="shared" si="28"/>
        <v>16</v>
      </c>
      <c r="W104" s="4">
        <f t="shared" si="28"/>
        <v>17</v>
      </c>
      <c r="X104" s="4">
        <f t="shared" si="28"/>
        <v>18</v>
      </c>
      <c r="Y104" s="4">
        <f t="shared" si="28"/>
        <v>19</v>
      </c>
      <c r="Z104" s="4">
        <f t="shared" si="28"/>
        <v>20</v>
      </c>
      <c r="AA104" s="4">
        <f t="shared" si="28"/>
        <v>21</v>
      </c>
      <c r="AB104" s="4">
        <f t="shared" si="28"/>
        <v>22</v>
      </c>
      <c r="AC104" s="4">
        <f t="shared" si="28"/>
        <v>23</v>
      </c>
      <c r="AD104" s="4">
        <f t="shared" si="28"/>
        <v>24</v>
      </c>
      <c r="AE104" s="4">
        <f t="shared" si="28"/>
        <v>25</v>
      </c>
      <c r="AF104" s="4">
        <f t="shared" si="28"/>
        <v>26</v>
      </c>
      <c r="AG104" s="4">
        <f t="shared" si="28"/>
        <v>27</v>
      </c>
      <c r="AH104" s="4">
        <f t="shared" si="28"/>
        <v>28</v>
      </c>
      <c r="AI104" s="4">
        <f t="shared" si="28"/>
        <v>29</v>
      </c>
      <c r="AJ104" s="4">
        <f t="shared" si="28"/>
        <v>30</v>
      </c>
      <c r="AK104" s="4">
        <f t="shared" si="28"/>
        <v>31</v>
      </c>
      <c r="AL104" s="4">
        <f t="shared" si="28"/>
        <v>0</v>
      </c>
      <c r="AM104" s="116" t="s">
        <v>3</v>
      </c>
      <c r="AN104" s="5" t="s">
        <v>4</v>
      </c>
      <c r="AO104" s="3"/>
      <c r="AP104" s="3"/>
      <c r="AQ104" s="3"/>
      <c r="AR104" s="3"/>
      <c r="AS104" s="3"/>
      <c r="AT104" s="3"/>
    </row>
    <row r="105" spans="1:46" s="59" customFormat="1" ht="11.25" customHeight="1">
      <c r="A105" s="288"/>
      <c r="B105" s="7">
        <f>B$5</f>
        <v>40391</v>
      </c>
      <c r="C105" s="7">
        <f t="shared" ref="C105:AL105" si="29">C$5</f>
        <v>40392</v>
      </c>
      <c r="D105" s="7">
        <f t="shared" si="29"/>
        <v>40393</v>
      </c>
      <c r="E105" s="7">
        <f t="shared" si="29"/>
        <v>40394</v>
      </c>
      <c r="F105" s="7">
        <f t="shared" si="29"/>
        <v>40395</v>
      </c>
      <c r="G105" s="7">
        <f t="shared" si="29"/>
        <v>40452</v>
      </c>
      <c r="H105" s="7">
        <f t="shared" si="29"/>
        <v>40453</v>
      </c>
      <c r="I105" s="7">
        <f t="shared" si="29"/>
        <v>40454</v>
      </c>
      <c r="J105" s="7">
        <f t="shared" si="29"/>
        <v>40455</v>
      </c>
      <c r="K105" s="7">
        <f t="shared" si="29"/>
        <v>40456</v>
      </c>
      <c r="L105" s="7">
        <f t="shared" si="29"/>
        <v>40457</v>
      </c>
      <c r="M105" s="7">
        <f t="shared" si="29"/>
        <v>40458</v>
      </c>
      <c r="N105" s="7">
        <f t="shared" si="29"/>
        <v>40459</v>
      </c>
      <c r="O105" s="7">
        <f t="shared" si="29"/>
        <v>40460</v>
      </c>
      <c r="P105" s="7">
        <f t="shared" si="29"/>
        <v>40461</v>
      </c>
      <c r="Q105" s="7">
        <f t="shared" si="29"/>
        <v>40462</v>
      </c>
      <c r="R105" s="7">
        <f t="shared" si="29"/>
        <v>40463</v>
      </c>
      <c r="S105" s="7">
        <f t="shared" si="29"/>
        <v>40464</v>
      </c>
      <c r="T105" s="7">
        <f t="shared" si="29"/>
        <v>40465</v>
      </c>
      <c r="U105" s="7">
        <f t="shared" si="29"/>
        <v>40466</v>
      </c>
      <c r="V105" s="7">
        <f t="shared" si="29"/>
        <v>40467</v>
      </c>
      <c r="W105" s="7">
        <f t="shared" si="29"/>
        <v>40468</v>
      </c>
      <c r="X105" s="7">
        <f t="shared" si="29"/>
        <v>40469</v>
      </c>
      <c r="Y105" s="7">
        <f t="shared" si="29"/>
        <v>40470</v>
      </c>
      <c r="Z105" s="7">
        <f t="shared" si="29"/>
        <v>40471</v>
      </c>
      <c r="AA105" s="7">
        <f t="shared" si="29"/>
        <v>40472</v>
      </c>
      <c r="AB105" s="7">
        <f t="shared" si="29"/>
        <v>40473</v>
      </c>
      <c r="AC105" s="7">
        <f t="shared" si="29"/>
        <v>40474</v>
      </c>
      <c r="AD105" s="7">
        <f t="shared" si="29"/>
        <v>40475</v>
      </c>
      <c r="AE105" s="7">
        <f t="shared" si="29"/>
        <v>40476</v>
      </c>
      <c r="AF105" s="7">
        <f t="shared" si="29"/>
        <v>40477</v>
      </c>
      <c r="AG105" s="158">
        <f t="shared" si="29"/>
        <v>40478</v>
      </c>
      <c r="AH105" s="158">
        <f t="shared" si="29"/>
        <v>40479</v>
      </c>
      <c r="AI105" s="158">
        <f t="shared" si="29"/>
        <v>40480</v>
      </c>
      <c r="AJ105" s="158">
        <f t="shared" si="29"/>
        <v>40481</v>
      </c>
      <c r="AK105" s="158">
        <f t="shared" si="29"/>
        <v>40482</v>
      </c>
      <c r="AL105" s="158">
        <f t="shared" si="29"/>
        <v>0</v>
      </c>
      <c r="AM105" s="116"/>
      <c r="AN105" s="8"/>
      <c r="AO105" s="6"/>
      <c r="AP105" s="6"/>
      <c r="AQ105" s="6"/>
      <c r="AR105" s="6"/>
      <c r="AS105" s="6"/>
      <c r="AT105" s="6"/>
    </row>
    <row r="106" spans="1:46">
      <c r="A106" s="289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4"/>
      <c r="AH106" s="44"/>
      <c r="AI106" s="44"/>
      <c r="AJ106" s="44"/>
      <c r="AK106" s="44"/>
      <c r="AL106" s="44"/>
      <c r="AM106" s="45" t="s">
        <v>8</v>
      </c>
      <c r="AN106" s="5" t="s">
        <v>8</v>
      </c>
      <c r="AO106" s="3"/>
      <c r="AP106" s="3"/>
      <c r="AQ106" s="3"/>
      <c r="AR106" s="3"/>
      <c r="AS106" s="3"/>
      <c r="AT106" s="3"/>
    </row>
    <row r="107" spans="1:46">
      <c r="A107" s="9" t="s">
        <v>9</v>
      </c>
      <c r="B107" s="52">
        <f t="shared" ref="B107:AL122" si="30">$G$38*B7</f>
        <v>0</v>
      </c>
      <c r="C107" s="52">
        <f t="shared" si="30"/>
        <v>0</v>
      </c>
      <c r="D107" s="52">
        <f>$G$38*D7-D137</f>
        <v>0</v>
      </c>
      <c r="E107" s="52">
        <f t="shared" ref="E107:AG107" si="31">$G$38*E7-E137</f>
        <v>0</v>
      </c>
      <c r="F107" s="52">
        <f t="shared" si="31"/>
        <v>0</v>
      </c>
      <c r="G107" s="52">
        <f t="shared" si="31"/>
        <v>4770</v>
      </c>
      <c r="H107" s="52">
        <f t="shared" si="31"/>
        <v>5040</v>
      </c>
      <c r="I107" s="52">
        <f t="shared" si="31"/>
        <v>4980</v>
      </c>
      <c r="J107" s="52">
        <f t="shared" si="31"/>
        <v>4800</v>
      </c>
      <c r="K107" s="52">
        <f t="shared" si="31"/>
        <v>4980</v>
      </c>
      <c r="L107" s="52">
        <f t="shared" si="31"/>
        <v>4950</v>
      </c>
      <c r="M107" s="52">
        <f t="shared" si="31"/>
        <v>4860</v>
      </c>
      <c r="N107" s="52">
        <f t="shared" si="31"/>
        <v>4950</v>
      </c>
      <c r="O107" s="52">
        <f t="shared" si="31"/>
        <v>4920</v>
      </c>
      <c r="P107" s="52">
        <f t="shared" si="31"/>
        <v>4800</v>
      </c>
      <c r="Q107" s="52">
        <f t="shared" si="31"/>
        <v>4650</v>
      </c>
      <c r="R107" s="52">
        <f t="shared" si="31"/>
        <v>4740</v>
      </c>
      <c r="S107" s="52">
        <f t="shared" si="31"/>
        <v>4740</v>
      </c>
      <c r="T107" s="52">
        <f t="shared" si="31"/>
        <v>4920</v>
      </c>
      <c r="U107" s="52">
        <f t="shared" si="31"/>
        <v>4770</v>
      </c>
      <c r="V107" s="52">
        <f t="shared" si="31"/>
        <v>4950</v>
      </c>
      <c r="W107" s="52">
        <f t="shared" si="31"/>
        <v>4920</v>
      </c>
      <c r="X107" s="52">
        <f t="shared" si="31"/>
        <v>3480</v>
      </c>
      <c r="Y107" s="52">
        <f t="shared" si="31"/>
        <v>4890</v>
      </c>
      <c r="Z107" s="52">
        <f t="shared" si="31"/>
        <v>4950</v>
      </c>
      <c r="AA107" s="52">
        <f t="shared" si="31"/>
        <v>4860</v>
      </c>
      <c r="AB107" s="52">
        <f t="shared" si="31"/>
        <v>4980</v>
      </c>
      <c r="AC107" s="52">
        <f t="shared" si="31"/>
        <v>3810</v>
      </c>
      <c r="AD107" s="52">
        <f t="shared" si="31"/>
        <v>4320</v>
      </c>
      <c r="AE107" s="52">
        <f t="shared" si="31"/>
        <v>4410</v>
      </c>
      <c r="AF107" s="52">
        <f t="shared" si="31"/>
        <v>4470</v>
      </c>
      <c r="AG107" s="52">
        <f t="shared" si="31"/>
        <v>4350</v>
      </c>
      <c r="AH107" s="52">
        <f t="shared" si="30"/>
        <v>4320</v>
      </c>
      <c r="AI107" s="52">
        <f t="shared" si="30"/>
        <v>4560</v>
      </c>
      <c r="AJ107" s="52">
        <f t="shared" si="30"/>
        <v>4740</v>
      </c>
      <c r="AK107" s="52">
        <f t="shared" si="30"/>
        <v>4830</v>
      </c>
      <c r="AL107" s="52">
        <f t="shared" si="30"/>
        <v>0</v>
      </c>
      <c r="AM107" s="10">
        <f>MAX(B107:AL107)</f>
        <v>5040</v>
      </c>
      <c r="AN107" s="10">
        <f>MIN(B107:AF107)</f>
        <v>0</v>
      </c>
      <c r="AO107" s="3"/>
      <c r="AP107" s="3"/>
      <c r="AQ107" s="3"/>
      <c r="AR107" s="10">
        <f>SUM(B107:AL107)</f>
        <v>145710</v>
      </c>
      <c r="AS107" s="3"/>
      <c r="AT107" s="3"/>
    </row>
    <row r="108" spans="1:46">
      <c r="A108" s="9" t="s">
        <v>10</v>
      </c>
      <c r="B108" s="52">
        <f t="shared" si="30"/>
        <v>0</v>
      </c>
      <c r="C108" s="52">
        <f t="shared" si="30"/>
        <v>0</v>
      </c>
      <c r="D108" s="52">
        <f t="shared" ref="D108:AG116" si="32">$G$38*D8-D138</f>
        <v>0</v>
      </c>
      <c r="E108" s="52">
        <f t="shared" si="32"/>
        <v>0</v>
      </c>
      <c r="F108" s="52">
        <f t="shared" si="32"/>
        <v>0</v>
      </c>
      <c r="G108" s="52">
        <f t="shared" si="32"/>
        <v>4530</v>
      </c>
      <c r="H108" s="52">
        <f t="shared" si="32"/>
        <v>4800</v>
      </c>
      <c r="I108" s="52">
        <f t="shared" si="32"/>
        <v>4740</v>
      </c>
      <c r="J108" s="52">
        <f t="shared" si="32"/>
        <v>4620</v>
      </c>
      <c r="K108" s="52">
        <f t="shared" si="32"/>
        <v>4650</v>
      </c>
      <c r="L108" s="52">
        <f t="shared" si="32"/>
        <v>4830</v>
      </c>
      <c r="M108" s="52">
        <f t="shared" si="32"/>
        <v>4710</v>
      </c>
      <c r="N108" s="52">
        <f t="shared" si="32"/>
        <v>4770</v>
      </c>
      <c r="O108" s="52">
        <f t="shared" si="32"/>
        <v>4740</v>
      </c>
      <c r="P108" s="52">
        <f t="shared" si="32"/>
        <v>4650</v>
      </c>
      <c r="Q108" s="52">
        <f t="shared" si="32"/>
        <v>4500</v>
      </c>
      <c r="R108" s="52">
        <f t="shared" si="32"/>
        <v>4620</v>
      </c>
      <c r="S108" s="52">
        <f t="shared" si="32"/>
        <v>4530</v>
      </c>
      <c r="T108" s="52">
        <f t="shared" si="32"/>
        <v>4680</v>
      </c>
      <c r="U108" s="52">
        <f t="shared" si="32"/>
        <v>4650</v>
      </c>
      <c r="V108" s="52">
        <f t="shared" si="32"/>
        <v>4710</v>
      </c>
      <c r="W108" s="52">
        <f t="shared" si="32"/>
        <v>4770</v>
      </c>
      <c r="X108" s="52">
        <f t="shared" si="32"/>
        <v>3180</v>
      </c>
      <c r="Y108" s="52">
        <f t="shared" si="32"/>
        <v>4740</v>
      </c>
      <c r="Z108" s="52">
        <f t="shared" si="32"/>
        <v>4710</v>
      </c>
      <c r="AA108" s="52">
        <f t="shared" si="32"/>
        <v>4560</v>
      </c>
      <c r="AB108" s="52">
        <f t="shared" si="32"/>
        <v>4530</v>
      </c>
      <c r="AC108" s="52">
        <f t="shared" si="32"/>
        <v>3810</v>
      </c>
      <c r="AD108" s="52">
        <f t="shared" si="32"/>
        <v>4170</v>
      </c>
      <c r="AE108" s="52">
        <f t="shared" si="32"/>
        <v>4170</v>
      </c>
      <c r="AF108" s="52">
        <f t="shared" si="32"/>
        <v>4290</v>
      </c>
      <c r="AG108" s="52">
        <f t="shared" si="32"/>
        <v>4170</v>
      </c>
      <c r="AH108" s="52">
        <f t="shared" si="30"/>
        <v>4230</v>
      </c>
      <c r="AI108" s="52">
        <f t="shared" si="30"/>
        <v>4410</v>
      </c>
      <c r="AJ108" s="52">
        <f t="shared" si="30"/>
        <v>4560</v>
      </c>
      <c r="AK108" s="52">
        <f t="shared" si="30"/>
        <v>4680</v>
      </c>
      <c r="AL108" s="52">
        <f t="shared" si="30"/>
        <v>0</v>
      </c>
      <c r="AM108" s="10">
        <f t="shared" ref="AM108:AM130" si="33">MAX(B108:AL108)</f>
        <v>4830</v>
      </c>
      <c r="AN108" s="10">
        <f>MIN(B108:AF108)</f>
        <v>0</v>
      </c>
      <c r="AO108" s="3"/>
      <c r="AP108" s="3"/>
      <c r="AQ108" s="3"/>
      <c r="AR108" s="10">
        <f t="shared" ref="AR108:AR130" si="34">SUM(B108:AL108)</f>
        <v>139710</v>
      </c>
      <c r="AS108" s="3"/>
      <c r="AT108" s="3"/>
    </row>
    <row r="109" spans="1:46">
      <c r="A109" s="9" t="s">
        <v>11</v>
      </c>
      <c r="B109" s="52">
        <f t="shared" si="30"/>
        <v>0</v>
      </c>
      <c r="C109" s="52">
        <f t="shared" si="30"/>
        <v>0</v>
      </c>
      <c r="D109" s="52">
        <f t="shared" si="32"/>
        <v>0</v>
      </c>
      <c r="E109" s="52">
        <f t="shared" si="32"/>
        <v>0</v>
      </c>
      <c r="F109" s="52">
        <f t="shared" si="32"/>
        <v>0</v>
      </c>
      <c r="G109" s="52">
        <f t="shared" si="32"/>
        <v>4470</v>
      </c>
      <c r="H109" s="52">
        <f t="shared" si="32"/>
        <v>4650</v>
      </c>
      <c r="I109" s="52">
        <f t="shared" si="32"/>
        <v>4590</v>
      </c>
      <c r="J109" s="52">
        <f t="shared" si="32"/>
        <v>4560</v>
      </c>
      <c r="K109" s="52">
        <f t="shared" si="32"/>
        <v>4650</v>
      </c>
      <c r="L109" s="52">
        <f t="shared" si="32"/>
        <v>4710</v>
      </c>
      <c r="M109" s="52">
        <f t="shared" si="32"/>
        <v>4560</v>
      </c>
      <c r="N109" s="52">
        <f t="shared" si="32"/>
        <v>4650</v>
      </c>
      <c r="O109" s="52">
        <f t="shared" si="32"/>
        <v>4530</v>
      </c>
      <c r="P109" s="52">
        <f t="shared" si="32"/>
        <v>4500</v>
      </c>
      <c r="Q109" s="52">
        <f t="shared" si="32"/>
        <v>4410</v>
      </c>
      <c r="R109" s="52">
        <f t="shared" si="32"/>
        <v>4500</v>
      </c>
      <c r="S109" s="52">
        <f t="shared" si="32"/>
        <v>4470</v>
      </c>
      <c r="T109" s="52">
        <f t="shared" si="32"/>
        <v>4590</v>
      </c>
      <c r="U109" s="52">
        <f t="shared" si="32"/>
        <v>4590</v>
      </c>
      <c r="V109" s="52">
        <f t="shared" si="32"/>
        <v>4620</v>
      </c>
      <c r="W109" s="52">
        <f t="shared" si="32"/>
        <v>4650</v>
      </c>
      <c r="X109" s="52">
        <f t="shared" si="32"/>
        <v>2340</v>
      </c>
      <c r="Y109" s="52">
        <f t="shared" si="32"/>
        <v>4620</v>
      </c>
      <c r="Z109" s="52">
        <f t="shared" si="32"/>
        <v>4560</v>
      </c>
      <c r="AA109" s="52">
        <f t="shared" si="32"/>
        <v>4500</v>
      </c>
      <c r="AB109" s="52">
        <f t="shared" si="32"/>
        <v>4260</v>
      </c>
      <c r="AC109" s="52">
        <f t="shared" si="32"/>
        <v>3810</v>
      </c>
      <c r="AD109" s="52">
        <f t="shared" si="32"/>
        <v>4050</v>
      </c>
      <c r="AE109" s="52">
        <f t="shared" si="32"/>
        <v>4050</v>
      </c>
      <c r="AF109" s="52">
        <f t="shared" si="32"/>
        <v>4230</v>
      </c>
      <c r="AG109" s="52">
        <f t="shared" si="32"/>
        <v>4170</v>
      </c>
      <c r="AH109" s="52">
        <f t="shared" si="30"/>
        <v>4170</v>
      </c>
      <c r="AI109" s="52">
        <f t="shared" si="30"/>
        <v>4320</v>
      </c>
      <c r="AJ109" s="52">
        <f t="shared" si="30"/>
        <v>4380</v>
      </c>
      <c r="AK109" s="52">
        <f t="shared" si="30"/>
        <v>4590</v>
      </c>
      <c r="AL109" s="52">
        <f t="shared" si="30"/>
        <v>0</v>
      </c>
      <c r="AM109" s="10">
        <f t="shared" si="33"/>
        <v>4710</v>
      </c>
      <c r="AN109" s="10">
        <f t="shared" ref="AN109:AN130" si="35">MIN(B109:AF109)</f>
        <v>0</v>
      </c>
      <c r="AO109" s="3"/>
      <c r="AP109" s="3"/>
      <c r="AQ109" s="3"/>
      <c r="AR109" s="10">
        <f t="shared" si="34"/>
        <v>135750</v>
      </c>
      <c r="AS109" s="3"/>
      <c r="AT109" s="3"/>
    </row>
    <row r="110" spans="1:46">
      <c r="A110" s="9" t="s">
        <v>12</v>
      </c>
      <c r="B110" s="52">
        <f t="shared" si="30"/>
        <v>0</v>
      </c>
      <c r="C110" s="52">
        <f t="shared" si="30"/>
        <v>0</v>
      </c>
      <c r="D110" s="52">
        <f t="shared" si="32"/>
        <v>0</v>
      </c>
      <c r="E110" s="52">
        <f t="shared" si="32"/>
        <v>0</v>
      </c>
      <c r="F110" s="52">
        <f t="shared" si="32"/>
        <v>0</v>
      </c>
      <c r="G110" s="52">
        <f t="shared" si="32"/>
        <v>4410</v>
      </c>
      <c r="H110" s="52">
        <f t="shared" si="32"/>
        <v>4530</v>
      </c>
      <c r="I110" s="52">
        <f t="shared" si="32"/>
        <v>4500</v>
      </c>
      <c r="J110" s="52">
        <f t="shared" si="32"/>
        <v>4470</v>
      </c>
      <c r="K110" s="52">
        <f t="shared" si="32"/>
        <v>4620</v>
      </c>
      <c r="L110" s="52">
        <f t="shared" si="32"/>
        <v>4650</v>
      </c>
      <c r="M110" s="52">
        <f t="shared" si="32"/>
        <v>4500</v>
      </c>
      <c r="N110" s="52">
        <f t="shared" si="32"/>
        <v>4590</v>
      </c>
      <c r="O110" s="52">
        <f t="shared" si="32"/>
        <v>4500</v>
      </c>
      <c r="P110" s="52">
        <f t="shared" si="32"/>
        <v>4470</v>
      </c>
      <c r="Q110" s="52">
        <f t="shared" si="32"/>
        <v>4350</v>
      </c>
      <c r="R110" s="52">
        <f t="shared" si="32"/>
        <v>4500</v>
      </c>
      <c r="S110" s="52">
        <f t="shared" si="32"/>
        <v>4440</v>
      </c>
      <c r="T110" s="52">
        <f t="shared" si="32"/>
        <v>4500</v>
      </c>
      <c r="U110" s="52">
        <f t="shared" si="32"/>
        <v>4500</v>
      </c>
      <c r="V110" s="52">
        <f t="shared" si="32"/>
        <v>4560</v>
      </c>
      <c r="W110" s="52">
        <f t="shared" si="32"/>
        <v>4530</v>
      </c>
      <c r="X110" s="52">
        <f t="shared" si="32"/>
        <v>3120</v>
      </c>
      <c r="Y110" s="52">
        <f t="shared" si="32"/>
        <v>4590</v>
      </c>
      <c r="Z110" s="52">
        <f t="shared" si="32"/>
        <v>4560</v>
      </c>
      <c r="AA110" s="52">
        <f t="shared" si="32"/>
        <v>4440</v>
      </c>
      <c r="AB110" s="52">
        <f t="shared" si="32"/>
        <v>4200</v>
      </c>
      <c r="AC110" s="52">
        <f t="shared" si="32"/>
        <v>3750</v>
      </c>
      <c r="AD110" s="52">
        <f t="shared" si="32"/>
        <v>4020</v>
      </c>
      <c r="AE110" s="52">
        <f t="shared" si="32"/>
        <v>4050</v>
      </c>
      <c r="AF110" s="52">
        <f t="shared" si="32"/>
        <v>4230</v>
      </c>
      <c r="AG110" s="52">
        <f t="shared" si="32"/>
        <v>4080</v>
      </c>
      <c r="AH110" s="52">
        <f t="shared" si="30"/>
        <v>4200</v>
      </c>
      <c r="AI110" s="52">
        <f t="shared" si="30"/>
        <v>4260</v>
      </c>
      <c r="AJ110" s="52">
        <f t="shared" si="30"/>
        <v>4320</v>
      </c>
      <c r="AK110" s="52">
        <f t="shared" si="30"/>
        <v>4470</v>
      </c>
      <c r="AL110" s="52">
        <f t="shared" si="30"/>
        <v>0</v>
      </c>
      <c r="AM110" s="10">
        <f t="shared" si="33"/>
        <v>4650</v>
      </c>
      <c r="AN110" s="10">
        <f t="shared" si="35"/>
        <v>0</v>
      </c>
      <c r="AO110" s="3"/>
      <c r="AP110" s="3"/>
      <c r="AQ110" s="3"/>
      <c r="AR110" s="10">
        <f t="shared" si="34"/>
        <v>134910</v>
      </c>
      <c r="AS110" s="3"/>
      <c r="AT110" s="3"/>
    </row>
    <row r="111" spans="1:46">
      <c r="A111" s="9" t="s">
        <v>13</v>
      </c>
      <c r="B111" s="52">
        <f t="shared" si="30"/>
        <v>0</v>
      </c>
      <c r="C111" s="52">
        <f t="shared" si="30"/>
        <v>0</v>
      </c>
      <c r="D111" s="52">
        <f t="shared" si="32"/>
        <v>0</v>
      </c>
      <c r="E111" s="52">
        <f t="shared" si="32"/>
        <v>0</v>
      </c>
      <c r="F111" s="52">
        <f t="shared" si="32"/>
        <v>0</v>
      </c>
      <c r="G111" s="52">
        <f t="shared" si="32"/>
        <v>4380</v>
      </c>
      <c r="H111" s="52">
        <f t="shared" si="32"/>
        <v>4500</v>
      </c>
      <c r="I111" s="52">
        <f t="shared" si="32"/>
        <v>4470</v>
      </c>
      <c r="J111" s="52">
        <f t="shared" si="32"/>
        <v>4440</v>
      </c>
      <c r="K111" s="52">
        <f t="shared" si="32"/>
        <v>4650</v>
      </c>
      <c r="L111" s="52">
        <f t="shared" si="32"/>
        <v>4680</v>
      </c>
      <c r="M111" s="52">
        <f t="shared" si="32"/>
        <v>4500</v>
      </c>
      <c r="N111" s="52">
        <f t="shared" si="32"/>
        <v>4680</v>
      </c>
      <c r="O111" s="52">
        <f t="shared" si="32"/>
        <v>4440</v>
      </c>
      <c r="P111" s="52">
        <f t="shared" si="32"/>
        <v>4410</v>
      </c>
      <c r="Q111" s="52">
        <f t="shared" si="32"/>
        <v>4440</v>
      </c>
      <c r="R111" s="52">
        <f t="shared" si="32"/>
        <v>4440</v>
      </c>
      <c r="S111" s="52">
        <f t="shared" si="32"/>
        <v>4350</v>
      </c>
      <c r="T111" s="52">
        <f t="shared" si="32"/>
        <v>4500</v>
      </c>
      <c r="U111" s="52">
        <f t="shared" si="32"/>
        <v>4500</v>
      </c>
      <c r="V111" s="52">
        <f t="shared" si="32"/>
        <v>4530</v>
      </c>
      <c r="W111" s="52">
        <f t="shared" si="32"/>
        <v>4560</v>
      </c>
      <c r="X111" s="52">
        <f t="shared" si="32"/>
        <v>3210</v>
      </c>
      <c r="Y111" s="52">
        <f t="shared" si="32"/>
        <v>4560</v>
      </c>
      <c r="Z111" s="52">
        <f t="shared" si="32"/>
        <v>4530</v>
      </c>
      <c r="AA111" s="52">
        <f t="shared" si="32"/>
        <v>4410</v>
      </c>
      <c r="AB111" s="52">
        <f t="shared" si="32"/>
        <v>4170</v>
      </c>
      <c r="AC111" s="52">
        <f t="shared" si="32"/>
        <v>3720</v>
      </c>
      <c r="AD111" s="52">
        <f t="shared" si="32"/>
        <v>3960</v>
      </c>
      <c r="AE111" s="52">
        <f t="shared" si="32"/>
        <v>4050</v>
      </c>
      <c r="AF111" s="52">
        <f t="shared" si="32"/>
        <v>4170</v>
      </c>
      <c r="AG111" s="52">
        <f t="shared" si="32"/>
        <v>4050</v>
      </c>
      <c r="AH111" s="52">
        <f t="shared" si="30"/>
        <v>4140</v>
      </c>
      <c r="AI111" s="52">
        <f t="shared" si="30"/>
        <v>4350</v>
      </c>
      <c r="AJ111" s="52">
        <f t="shared" si="30"/>
        <v>4320</v>
      </c>
      <c r="AK111" s="52">
        <f t="shared" si="30"/>
        <v>4470</v>
      </c>
      <c r="AL111" s="52">
        <f t="shared" si="30"/>
        <v>0</v>
      </c>
      <c r="AM111" s="10">
        <f t="shared" si="33"/>
        <v>4680</v>
      </c>
      <c r="AN111" s="10">
        <f t="shared" si="35"/>
        <v>0</v>
      </c>
      <c r="AO111" s="3"/>
      <c r="AP111" s="3"/>
      <c r="AQ111" s="3"/>
      <c r="AR111" s="10">
        <f t="shared" si="34"/>
        <v>134580</v>
      </c>
      <c r="AS111" s="3"/>
      <c r="AT111" s="3"/>
    </row>
    <row r="112" spans="1:46">
      <c r="A112" s="9" t="s">
        <v>14</v>
      </c>
      <c r="B112" s="52">
        <f t="shared" si="30"/>
        <v>0</v>
      </c>
      <c r="C112" s="52">
        <f t="shared" si="30"/>
        <v>0</v>
      </c>
      <c r="D112" s="52">
        <f t="shared" si="32"/>
        <v>0</v>
      </c>
      <c r="E112" s="52">
        <f t="shared" si="32"/>
        <v>0</v>
      </c>
      <c r="F112" s="52">
        <f t="shared" si="32"/>
        <v>0</v>
      </c>
      <c r="G112" s="52">
        <f t="shared" si="32"/>
        <v>4470</v>
      </c>
      <c r="H112" s="52">
        <f t="shared" si="32"/>
        <v>4530</v>
      </c>
      <c r="I112" s="52">
        <f t="shared" si="32"/>
        <v>4470</v>
      </c>
      <c r="J112" s="52">
        <f t="shared" si="32"/>
        <v>4680</v>
      </c>
      <c r="K112" s="52">
        <f t="shared" si="32"/>
        <v>4830</v>
      </c>
      <c r="L112" s="52">
        <f t="shared" si="32"/>
        <v>4680</v>
      </c>
      <c r="M112" s="52">
        <f t="shared" si="32"/>
        <v>4500</v>
      </c>
      <c r="N112" s="52">
        <f t="shared" si="32"/>
        <v>4680</v>
      </c>
      <c r="O112" s="52">
        <f t="shared" si="32"/>
        <v>4530</v>
      </c>
      <c r="P112" s="52">
        <f t="shared" si="32"/>
        <v>4410</v>
      </c>
      <c r="Q112" s="52">
        <f t="shared" si="32"/>
        <v>4560</v>
      </c>
      <c r="R112" s="52">
        <f t="shared" si="32"/>
        <v>4590</v>
      </c>
      <c r="S112" s="52">
        <f t="shared" si="32"/>
        <v>4500</v>
      </c>
      <c r="T112" s="52">
        <f t="shared" si="32"/>
        <v>4590</v>
      </c>
      <c r="U112" s="52">
        <f t="shared" si="32"/>
        <v>4590</v>
      </c>
      <c r="V112" s="52">
        <f t="shared" si="32"/>
        <v>4620</v>
      </c>
      <c r="W112" s="52">
        <f t="shared" si="32"/>
        <v>4560</v>
      </c>
      <c r="X112" s="52">
        <f t="shared" si="32"/>
        <v>3360</v>
      </c>
      <c r="Y112" s="52">
        <f t="shared" si="32"/>
        <v>4740</v>
      </c>
      <c r="Z112" s="52">
        <f t="shared" si="32"/>
        <v>4800</v>
      </c>
      <c r="AA112" s="52">
        <f t="shared" si="32"/>
        <v>4470</v>
      </c>
      <c r="AB112" s="52">
        <f t="shared" si="32"/>
        <v>4380</v>
      </c>
      <c r="AC112" s="52">
        <f t="shared" si="32"/>
        <v>3810</v>
      </c>
      <c r="AD112" s="52">
        <f t="shared" si="32"/>
        <v>3960</v>
      </c>
      <c r="AE112" s="52">
        <f t="shared" si="32"/>
        <v>4230</v>
      </c>
      <c r="AF112" s="52">
        <f t="shared" si="32"/>
        <v>4350</v>
      </c>
      <c r="AG112" s="52">
        <f t="shared" si="32"/>
        <v>4200</v>
      </c>
      <c r="AH112" s="52">
        <f t="shared" si="30"/>
        <v>4350</v>
      </c>
      <c r="AI112" s="52">
        <f t="shared" si="30"/>
        <v>4560</v>
      </c>
      <c r="AJ112" s="52">
        <f t="shared" si="30"/>
        <v>4440</v>
      </c>
      <c r="AK112" s="52">
        <f t="shared" si="30"/>
        <v>4470</v>
      </c>
      <c r="AL112" s="52">
        <f t="shared" si="30"/>
        <v>0</v>
      </c>
      <c r="AM112" s="10">
        <f t="shared" si="33"/>
        <v>4830</v>
      </c>
      <c r="AN112" s="10">
        <f t="shared" si="35"/>
        <v>0</v>
      </c>
      <c r="AO112" s="3"/>
      <c r="AP112" s="3"/>
      <c r="AQ112" s="3"/>
      <c r="AR112" s="10">
        <f t="shared" si="34"/>
        <v>137910</v>
      </c>
      <c r="AS112" s="3"/>
      <c r="AT112" s="3"/>
    </row>
    <row r="113" spans="1:46">
      <c r="A113" s="9" t="s">
        <v>15</v>
      </c>
      <c r="B113" s="52">
        <f t="shared" si="30"/>
        <v>0</v>
      </c>
      <c r="C113" s="52">
        <f t="shared" si="30"/>
        <v>0</v>
      </c>
      <c r="D113" s="52">
        <f t="shared" si="32"/>
        <v>0</v>
      </c>
      <c r="E113" s="52">
        <f t="shared" si="32"/>
        <v>0</v>
      </c>
      <c r="F113" s="52">
        <f t="shared" si="32"/>
        <v>0</v>
      </c>
      <c r="G113" s="52">
        <f t="shared" si="32"/>
        <v>4500</v>
      </c>
      <c r="H113" s="52">
        <f t="shared" si="32"/>
        <v>4650</v>
      </c>
      <c r="I113" s="52">
        <f t="shared" si="32"/>
        <v>4350</v>
      </c>
      <c r="J113" s="52">
        <f t="shared" si="32"/>
        <v>5100</v>
      </c>
      <c r="K113" s="52">
        <f t="shared" si="32"/>
        <v>5220</v>
      </c>
      <c r="L113" s="52">
        <f t="shared" si="32"/>
        <v>4770</v>
      </c>
      <c r="M113" s="52">
        <f t="shared" si="32"/>
        <v>4650</v>
      </c>
      <c r="N113" s="52">
        <f t="shared" si="32"/>
        <v>5130</v>
      </c>
      <c r="O113" s="52">
        <f t="shared" si="32"/>
        <v>4620</v>
      </c>
      <c r="P113" s="52">
        <f t="shared" si="32"/>
        <v>3120</v>
      </c>
      <c r="Q113" s="52">
        <f t="shared" si="32"/>
        <v>4920</v>
      </c>
      <c r="R113" s="52">
        <f t="shared" si="32"/>
        <v>4950</v>
      </c>
      <c r="S113" s="52">
        <f t="shared" si="32"/>
        <v>4920</v>
      </c>
      <c r="T113" s="52">
        <f t="shared" si="32"/>
        <v>4980</v>
      </c>
      <c r="U113" s="52">
        <f t="shared" si="32"/>
        <v>5010</v>
      </c>
      <c r="V113" s="52">
        <f t="shared" si="32"/>
        <v>4650</v>
      </c>
      <c r="W113" s="52">
        <f t="shared" si="32"/>
        <v>4440</v>
      </c>
      <c r="X113" s="52">
        <f t="shared" si="32"/>
        <v>3720</v>
      </c>
      <c r="Y113" s="52">
        <f t="shared" si="32"/>
        <v>5250</v>
      </c>
      <c r="Z113" s="52">
        <f t="shared" si="32"/>
        <v>5160</v>
      </c>
      <c r="AA113" s="52">
        <f t="shared" si="32"/>
        <v>4500</v>
      </c>
      <c r="AB113" s="52">
        <f t="shared" si="32"/>
        <v>4800</v>
      </c>
      <c r="AC113" s="52">
        <f t="shared" si="32"/>
        <v>4020</v>
      </c>
      <c r="AD113" s="52">
        <f t="shared" si="32"/>
        <v>3930</v>
      </c>
      <c r="AE113" s="52">
        <f t="shared" si="32"/>
        <v>4680</v>
      </c>
      <c r="AF113" s="52">
        <f t="shared" si="32"/>
        <v>4890</v>
      </c>
      <c r="AG113" s="52">
        <f t="shared" si="32"/>
        <v>4860</v>
      </c>
      <c r="AH113" s="52">
        <f t="shared" si="30"/>
        <v>4770</v>
      </c>
      <c r="AI113" s="52">
        <f t="shared" si="30"/>
        <v>5040</v>
      </c>
      <c r="AJ113" s="52">
        <f t="shared" si="30"/>
        <v>4620</v>
      </c>
      <c r="AK113" s="52">
        <f t="shared" si="30"/>
        <v>4350</v>
      </c>
      <c r="AL113" s="52">
        <f t="shared" si="30"/>
        <v>0</v>
      </c>
      <c r="AM113" s="10">
        <f t="shared" si="33"/>
        <v>5250</v>
      </c>
      <c r="AN113" s="10">
        <f t="shared" si="35"/>
        <v>0</v>
      </c>
      <c r="AO113" s="3"/>
      <c r="AP113" s="3"/>
      <c r="AQ113" s="3"/>
      <c r="AR113" s="10">
        <f t="shared" si="34"/>
        <v>144570</v>
      </c>
      <c r="AS113" s="3"/>
      <c r="AT113" s="3"/>
    </row>
    <row r="114" spans="1:46">
      <c r="A114" s="12" t="s">
        <v>16</v>
      </c>
      <c r="B114" s="52">
        <f t="shared" si="30"/>
        <v>0</v>
      </c>
      <c r="C114" s="52">
        <f t="shared" si="30"/>
        <v>0</v>
      </c>
      <c r="D114" s="52">
        <f t="shared" si="32"/>
        <v>0</v>
      </c>
      <c r="E114" s="52">
        <f t="shared" si="32"/>
        <v>0</v>
      </c>
      <c r="F114" s="52">
        <f t="shared" si="32"/>
        <v>0</v>
      </c>
      <c r="G114" s="52">
        <f t="shared" si="32"/>
        <v>5010</v>
      </c>
      <c r="H114" s="52">
        <f t="shared" si="32"/>
        <v>4920</v>
      </c>
      <c r="I114" s="52">
        <f t="shared" si="32"/>
        <v>4560</v>
      </c>
      <c r="J114" s="52">
        <f t="shared" si="32"/>
        <v>5850</v>
      </c>
      <c r="K114" s="52">
        <f t="shared" si="32"/>
        <v>6030</v>
      </c>
      <c r="L114" s="52">
        <f t="shared" si="32"/>
        <v>5580</v>
      </c>
      <c r="M114" s="52">
        <f t="shared" si="32"/>
        <v>5850</v>
      </c>
      <c r="N114" s="52">
        <f t="shared" si="32"/>
        <v>5700</v>
      </c>
      <c r="O114" s="52">
        <f t="shared" si="32"/>
        <v>4950</v>
      </c>
      <c r="P114" s="52">
        <f t="shared" si="32"/>
        <v>3120</v>
      </c>
      <c r="Q114" s="52">
        <f t="shared" si="32"/>
        <v>5850</v>
      </c>
      <c r="R114" s="52">
        <f t="shared" si="32"/>
        <v>6210</v>
      </c>
      <c r="S114" s="52">
        <f t="shared" si="32"/>
        <v>5610</v>
      </c>
      <c r="T114" s="52">
        <f t="shared" si="32"/>
        <v>5760</v>
      </c>
      <c r="U114" s="52">
        <f t="shared" si="32"/>
        <v>6030</v>
      </c>
      <c r="V114" s="52">
        <f t="shared" si="32"/>
        <v>4890</v>
      </c>
      <c r="W114" s="52">
        <f t="shared" si="32"/>
        <v>4680</v>
      </c>
      <c r="X114" s="52">
        <f t="shared" si="32"/>
        <v>3990</v>
      </c>
      <c r="Y114" s="52">
        <f t="shared" si="32"/>
        <v>6180</v>
      </c>
      <c r="Z114" s="52">
        <f t="shared" si="32"/>
        <v>5940</v>
      </c>
      <c r="AA114" s="52">
        <f t="shared" si="32"/>
        <v>6330</v>
      </c>
      <c r="AB114" s="52">
        <f t="shared" si="32"/>
        <v>3600</v>
      </c>
      <c r="AC114" s="52">
        <f t="shared" si="32"/>
        <v>4440</v>
      </c>
      <c r="AD114" s="52">
        <f t="shared" si="32"/>
        <v>4200</v>
      </c>
      <c r="AE114" s="52">
        <f t="shared" si="32"/>
        <v>5310</v>
      </c>
      <c r="AF114" s="52">
        <f t="shared" si="32"/>
        <v>5430</v>
      </c>
      <c r="AG114" s="52">
        <f t="shared" si="32"/>
        <v>5610</v>
      </c>
      <c r="AH114" s="52">
        <f t="shared" si="30"/>
        <v>5160</v>
      </c>
      <c r="AI114" s="52">
        <f t="shared" si="30"/>
        <v>5760</v>
      </c>
      <c r="AJ114" s="52">
        <f t="shared" si="30"/>
        <v>4860</v>
      </c>
      <c r="AK114" s="52">
        <f t="shared" si="30"/>
        <v>4530</v>
      </c>
      <c r="AL114" s="52">
        <f t="shared" si="30"/>
        <v>0</v>
      </c>
      <c r="AM114" s="10">
        <f t="shared" si="33"/>
        <v>6330</v>
      </c>
      <c r="AN114" s="10">
        <f t="shared" si="35"/>
        <v>0</v>
      </c>
      <c r="AO114" s="3"/>
      <c r="AP114" s="3"/>
      <c r="AQ114" s="3"/>
      <c r="AR114" s="10">
        <f t="shared" si="34"/>
        <v>161940</v>
      </c>
      <c r="AS114" s="3"/>
      <c r="AT114" s="3"/>
    </row>
    <row r="115" spans="1:46">
      <c r="A115" s="12" t="s">
        <v>17</v>
      </c>
      <c r="B115" s="52">
        <f t="shared" si="30"/>
        <v>0</v>
      </c>
      <c r="C115" s="52">
        <f t="shared" si="30"/>
        <v>0</v>
      </c>
      <c r="D115" s="52">
        <f t="shared" si="32"/>
        <v>0</v>
      </c>
      <c r="E115" s="52">
        <f t="shared" si="32"/>
        <v>0</v>
      </c>
      <c r="F115" s="52">
        <f t="shared" si="32"/>
        <v>0</v>
      </c>
      <c r="G115" s="52">
        <f t="shared" si="32"/>
        <v>5880</v>
      </c>
      <c r="H115" s="52">
        <f t="shared" si="32"/>
        <v>5250</v>
      </c>
      <c r="I115" s="52">
        <f t="shared" si="32"/>
        <v>4920</v>
      </c>
      <c r="J115" s="52">
        <f t="shared" si="32"/>
        <v>7500</v>
      </c>
      <c r="K115" s="52">
        <f t="shared" si="32"/>
        <v>7200</v>
      </c>
      <c r="L115" s="52">
        <f t="shared" si="32"/>
        <v>7080</v>
      </c>
      <c r="M115" s="52">
        <f t="shared" si="32"/>
        <v>6300</v>
      </c>
      <c r="N115" s="52">
        <f t="shared" si="32"/>
        <v>6780</v>
      </c>
      <c r="O115" s="52">
        <f t="shared" si="32"/>
        <v>5820</v>
      </c>
      <c r="P115" s="52">
        <f t="shared" si="32"/>
        <v>3450</v>
      </c>
      <c r="Q115" s="52">
        <f t="shared" si="32"/>
        <v>6900</v>
      </c>
      <c r="R115" s="52">
        <f t="shared" si="32"/>
        <v>7110</v>
      </c>
      <c r="S115" s="52">
        <f t="shared" si="32"/>
        <v>7020</v>
      </c>
      <c r="T115" s="52">
        <f t="shared" si="32"/>
        <v>6510</v>
      </c>
      <c r="U115" s="52">
        <f t="shared" si="32"/>
        <v>6720</v>
      </c>
      <c r="V115" s="52">
        <f t="shared" si="32"/>
        <v>5430</v>
      </c>
      <c r="W115" s="52">
        <f t="shared" si="32"/>
        <v>4950</v>
      </c>
      <c r="X115" s="52">
        <f t="shared" si="32"/>
        <v>4980</v>
      </c>
      <c r="Y115" s="52">
        <f t="shared" si="32"/>
        <v>7080</v>
      </c>
      <c r="Z115" s="52">
        <f t="shared" si="32"/>
        <v>6870</v>
      </c>
      <c r="AA115" s="52">
        <f t="shared" si="32"/>
        <v>7170</v>
      </c>
      <c r="AB115" s="52">
        <f t="shared" si="32"/>
        <v>5910</v>
      </c>
      <c r="AC115" s="52">
        <f t="shared" si="32"/>
        <v>4590</v>
      </c>
      <c r="AD115" s="52">
        <f t="shared" si="32"/>
        <v>4590</v>
      </c>
      <c r="AE115" s="52">
        <f t="shared" si="32"/>
        <v>6330</v>
      </c>
      <c r="AF115" s="52">
        <f t="shared" si="32"/>
        <v>6600</v>
      </c>
      <c r="AG115" s="52">
        <f t="shared" si="32"/>
        <v>6450</v>
      </c>
      <c r="AH115" s="52">
        <f t="shared" si="30"/>
        <v>6420</v>
      </c>
      <c r="AI115" s="52">
        <f t="shared" si="30"/>
        <v>6750</v>
      </c>
      <c r="AJ115" s="52">
        <f t="shared" si="30"/>
        <v>5460</v>
      </c>
      <c r="AK115" s="52">
        <f t="shared" si="30"/>
        <v>5010</v>
      </c>
      <c r="AL115" s="52">
        <f t="shared" si="30"/>
        <v>0</v>
      </c>
      <c r="AM115" s="10">
        <f t="shared" si="33"/>
        <v>7500</v>
      </c>
      <c r="AN115" s="10">
        <f t="shared" si="35"/>
        <v>0</v>
      </c>
      <c r="AO115" s="3"/>
      <c r="AP115" s="3"/>
      <c r="AQ115" s="3"/>
      <c r="AR115" s="10">
        <f t="shared" si="34"/>
        <v>189030</v>
      </c>
      <c r="AS115" s="3"/>
      <c r="AT115" s="3"/>
    </row>
    <row r="116" spans="1:46">
      <c r="A116" s="13">
        <v>0.41666666666666669</v>
      </c>
      <c r="B116" s="52">
        <f t="shared" si="30"/>
        <v>0</v>
      </c>
      <c r="C116" s="52">
        <f t="shared" si="30"/>
        <v>0</v>
      </c>
      <c r="D116" s="52">
        <f t="shared" si="32"/>
        <v>0</v>
      </c>
      <c r="E116" s="52">
        <f t="shared" si="32"/>
        <v>0</v>
      </c>
      <c r="F116" s="52">
        <f t="shared" si="32"/>
        <v>0</v>
      </c>
      <c r="G116" s="52">
        <f t="shared" si="32"/>
        <v>6780</v>
      </c>
      <c r="H116" s="52">
        <f t="shared" si="32"/>
        <v>5790</v>
      </c>
      <c r="I116" s="52">
        <f t="shared" si="32"/>
        <v>5160</v>
      </c>
      <c r="J116" s="52">
        <f t="shared" si="32"/>
        <v>7410</v>
      </c>
      <c r="K116" s="52">
        <f t="shared" si="32"/>
        <v>7320</v>
      </c>
      <c r="L116" s="52">
        <f t="shared" si="32"/>
        <v>7170</v>
      </c>
      <c r="M116" s="52">
        <f t="shared" si="32"/>
        <v>5790</v>
      </c>
      <c r="N116" s="52">
        <f t="shared" si="32"/>
        <v>7230</v>
      </c>
      <c r="O116" s="52">
        <f t="shared" si="32"/>
        <v>5310</v>
      </c>
      <c r="P116" s="52">
        <f t="shared" si="32"/>
        <v>3450</v>
      </c>
      <c r="Q116" s="52">
        <f t="shared" si="32"/>
        <v>7500</v>
      </c>
      <c r="R116" s="52">
        <f t="shared" si="32"/>
        <v>7170</v>
      </c>
      <c r="S116" s="52">
        <f t="shared" ref="S116:AG116" si="36">$G$38*S16-S146</f>
        <v>6960</v>
      </c>
      <c r="T116" s="52">
        <f t="shared" si="36"/>
        <v>7050</v>
      </c>
      <c r="U116" s="52">
        <f t="shared" si="36"/>
        <v>6690</v>
      </c>
      <c r="V116" s="52">
        <f t="shared" si="36"/>
        <v>5640</v>
      </c>
      <c r="W116" s="52">
        <f t="shared" si="36"/>
        <v>5100</v>
      </c>
      <c r="X116" s="52">
        <f t="shared" si="36"/>
        <v>4470</v>
      </c>
      <c r="Y116" s="52">
        <f t="shared" si="36"/>
        <v>7230</v>
      </c>
      <c r="Z116" s="52">
        <f t="shared" si="36"/>
        <v>7080</v>
      </c>
      <c r="AA116" s="52">
        <f t="shared" si="36"/>
        <v>7200</v>
      </c>
      <c r="AB116" s="52">
        <f t="shared" si="36"/>
        <v>6510</v>
      </c>
      <c r="AC116" s="52">
        <f t="shared" si="36"/>
        <v>4980</v>
      </c>
      <c r="AD116" s="52">
        <f t="shared" si="36"/>
        <v>4770</v>
      </c>
      <c r="AE116" s="52">
        <f t="shared" si="36"/>
        <v>6780</v>
      </c>
      <c r="AF116" s="52">
        <f t="shared" si="36"/>
        <v>6810</v>
      </c>
      <c r="AG116" s="52">
        <f t="shared" si="36"/>
        <v>7050</v>
      </c>
      <c r="AH116" s="52">
        <f t="shared" si="30"/>
        <v>6510</v>
      </c>
      <c r="AI116" s="52">
        <f t="shared" si="30"/>
        <v>6690</v>
      </c>
      <c r="AJ116" s="52">
        <f t="shared" si="30"/>
        <v>5490</v>
      </c>
      <c r="AK116" s="52">
        <f t="shared" si="30"/>
        <v>5010</v>
      </c>
      <c r="AL116" s="52">
        <f t="shared" si="30"/>
        <v>0</v>
      </c>
      <c r="AM116" s="10">
        <f t="shared" si="33"/>
        <v>7500</v>
      </c>
      <c r="AN116" s="10">
        <f t="shared" si="35"/>
        <v>0</v>
      </c>
      <c r="AO116" s="3"/>
      <c r="AP116" s="3"/>
      <c r="AQ116" s="3"/>
      <c r="AR116" s="10">
        <f t="shared" si="34"/>
        <v>194100</v>
      </c>
      <c r="AS116" s="3"/>
      <c r="AT116" s="3"/>
    </row>
    <row r="117" spans="1:46">
      <c r="A117" s="13" t="s">
        <v>18</v>
      </c>
      <c r="B117" s="52">
        <f t="shared" si="30"/>
        <v>0</v>
      </c>
      <c r="C117" s="52">
        <f t="shared" si="30"/>
        <v>0</v>
      </c>
      <c r="D117" s="52">
        <f t="shared" ref="D117:AG125" si="37">$G$38*D17-D147</f>
        <v>0</v>
      </c>
      <c r="E117" s="52">
        <f t="shared" si="37"/>
        <v>0</v>
      </c>
      <c r="F117" s="52">
        <f t="shared" si="37"/>
        <v>0</v>
      </c>
      <c r="G117" s="52">
        <f t="shared" si="37"/>
        <v>6240</v>
      </c>
      <c r="H117" s="52">
        <f t="shared" si="37"/>
        <v>5850</v>
      </c>
      <c r="I117" s="52">
        <f t="shared" si="37"/>
        <v>5670</v>
      </c>
      <c r="J117" s="52">
        <f t="shared" si="37"/>
        <v>7530</v>
      </c>
      <c r="K117" s="52">
        <f t="shared" si="37"/>
        <v>6060</v>
      </c>
      <c r="L117" s="52">
        <f t="shared" si="37"/>
        <v>7260</v>
      </c>
      <c r="M117" s="52">
        <f t="shared" si="37"/>
        <v>6930</v>
      </c>
      <c r="N117" s="52">
        <f t="shared" si="37"/>
        <v>6810</v>
      </c>
      <c r="O117" s="52">
        <f t="shared" si="37"/>
        <v>5460</v>
      </c>
      <c r="P117" s="52">
        <f t="shared" si="37"/>
        <v>5220</v>
      </c>
      <c r="Q117" s="52">
        <f t="shared" si="37"/>
        <v>7380</v>
      </c>
      <c r="R117" s="52">
        <f t="shared" si="37"/>
        <v>6930</v>
      </c>
      <c r="S117" s="52">
        <f t="shared" si="37"/>
        <v>7080</v>
      </c>
      <c r="T117" s="52">
        <f t="shared" si="37"/>
        <v>6855</v>
      </c>
      <c r="U117" s="52">
        <f t="shared" si="37"/>
        <v>6930</v>
      </c>
      <c r="V117" s="52">
        <f t="shared" si="37"/>
        <v>5430</v>
      </c>
      <c r="W117" s="52">
        <f t="shared" si="37"/>
        <v>5010</v>
      </c>
      <c r="X117" s="52">
        <f t="shared" si="37"/>
        <v>6150</v>
      </c>
      <c r="Y117" s="52">
        <f t="shared" si="37"/>
        <v>7230</v>
      </c>
      <c r="Z117" s="52">
        <f t="shared" si="37"/>
        <v>7170</v>
      </c>
      <c r="AA117" s="52">
        <f t="shared" si="37"/>
        <v>7230</v>
      </c>
      <c r="AB117" s="52">
        <f t="shared" si="37"/>
        <v>6540</v>
      </c>
      <c r="AC117" s="52">
        <f t="shared" si="37"/>
        <v>5100</v>
      </c>
      <c r="AD117" s="52">
        <f t="shared" si="37"/>
        <v>4680</v>
      </c>
      <c r="AE117" s="52">
        <f t="shared" si="37"/>
        <v>6750</v>
      </c>
      <c r="AF117" s="52">
        <f t="shared" si="37"/>
        <v>6780</v>
      </c>
      <c r="AG117" s="52">
        <f t="shared" si="37"/>
        <v>6780</v>
      </c>
      <c r="AH117" s="52">
        <f t="shared" si="30"/>
        <v>6810</v>
      </c>
      <c r="AI117" s="52">
        <f t="shared" si="30"/>
        <v>6840</v>
      </c>
      <c r="AJ117" s="52">
        <f t="shared" si="30"/>
        <v>5520</v>
      </c>
      <c r="AK117" s="52">
        <f t="shared" si="30"/>
        <v>5160</v>
      </c>
      <c r="AL117" s="52">
        <f t="shared" si="30"/>
        <v>0</v>
      </c>
      <c r="AM117" s="10">
        <f t="shared" si="33"/>
        <v>7530</v>
      </c>
      <c r="AN117" s="10">
        <f t="shared" si="35"/>
        <v>0</v>
      </c>
      <c r="AO117" s="3"/>
      <c r="AP117" s="3"/>
      <c r="AQ117" s="3"/>
      <c r="AR117" s="10">
        <f t="shared" si="34"/>
        <v>197385</v>
      </c>
      <c r="AS117" s="3"/>
      <c r="AT117" s="3"/>
    </row>
    <row r="118" spans="1:46">
      <c r="A118" s="13">
        <v>0.5</v>
      </c>
      <c r="B118" s="52">
        <f t="shared" si="30"/>
        <v>0</v>
      </c>
      <c r="C118" s="52">
        <f t="shared" si="30"/>
        <v>0</v>
      </c>
      <c r="D118" s="52">
        <f t="shared" si="37"/>
        <v>0</v>
      </c>
      <c r="E118" s="52">
        <f t="shared" si="37"/>
        <v>0</v>
      </c>
      <c r="F118" s="52">
        <f t="shared" si="37"/>
        <v>0</v>
      </c>
      <c r="G118" s="52">
        <f t="shared" si="37"/>
        <v>6960</v>
      </c>
      <c r="H118" s="52">
        <f t="shared" si="37"/>
        <v>5880</v>
      </c>
      <c r="I118" s="52">
        <f t="shared" si="37"/>
        <v>5910</v>
      </c>
      <c r="J118" s="52">
        <f t="shared" si="37"/>
        <v>7020</v>
      </c>
      <c r="K118" s="52">
        <f t="shared" si="37"/>
        <v>6120</v>
      </c>
      <c r="L118" s="52">
        <f t="shared" si="37"/>
        <v>7320</v>
      </c>
      <c r="M118" s="52">
        <f t="shared" si="37"/>
        <v>7110</v>
      </c>
      <c r="N118" s="52">
        <f t="shared" si="37"/>
        <v>6720</v>
      </c>
      <c r="O118" s="52">
        <f t="shared" si="37"/>
        <v>5460</v>
      </c>
      <c r="P118" s="52">
        <f t="shared" si="37"/>
        <v>5310</v>
      </c>
      <c r="Q118" s="52">
        <f t="shared" si="37"/>
        <v>7440</v>
      </c>
      <c r="R118" s="52">
        <f t="shared" si="37"/>
        <v>7020</v>
      </c>
      <c r="S118" s="52">
        <f t="shared" si="37"/>
        <v>7020</v>
      </c>
      <c r="T118" s="52">
        <f t="shared" si="37"/>
        <v>7365</v>
      </c>
      <c r="U118" s="52">
        <f t="shared" si="37"/>
        <v>7080</v>
      </c>
      <c r="V118" s="52">
        <f t="shared" si="37"/>
        <v>5790</v>
      </c>
      <c r="W118" s="52">
        <f t="shared" si="37"/>
        <v>5040</v>
      </c>
      <c r="X118" s="52">
        <f t="shared" si="37"/>
        <v>5640</v>
      </c>
      <c r="Y118" s="52">
        <f t="shared" si="37"/>
        <v>7350</v>
      </c>
      <c r="Z118" s="52">
        <f t="shared" si="37"/>
        <v>7410</v>
      </c>
      <c r="AA118" s="52">
        <f t="shared" si="37"/>
        <v>7260</v>
      </c>
      <c r="AB118" s="52">
        <f t="shared" si="37"/>
        <v>6600</v>
      </c>
      <c r="AC118" s="52">
        <f t="shared" si="37"/>
        <v>5190</v>
      </c>
      <c r="AD118" s="52">
        <f t="shared" si="37"/>
        <v>5100</v>
      </c>
      <c r="AE118" s="52">
        <f t="shared" si="37"/>
        <v>6960</v>
      </c>
      <c r="AF118" s="52">
        <f t="shared" si="37"/>
        <v>7050</v>
      </c>
      <c r="AG118" s="52">
        <f t="shared" si="37"/>
        <v>6870</v>
      </c>
      <c r="AH118" s="52">
        <f t="shared" si="30"/>
        <v>6780</v>
      </c>
      <c r="AI118" s="52">
        <f t="shared" si="30"/>
        <v>6990</v>
      </c>
      <c r="AJ118" s="52">
        <f t="shared" si="30"/>
        <v>5820</v>
      </c>
      <c r="AK118" s="52">
        <f t="shared" si="30"/>
        <v>5160</v>
      </c>
      <c r="AL118" s="52">
        <f t="shared" si="30"/>
        <v>0</v>
      </c>
      <c r="AM118" s="10">
        <f t="shared" si="33"/>
        <v>7440</v>
      </c>
      <c r="AN118" s="10">
        <f t="shared" si="35"/>
        <v>0</v>
      </c>
      <c r="AO118" s="3"/>
      <c r="AP118" s="3"/>
      <c r="AQ118" s="3"/>
      <c r="AR118" s="10">
        <f t="shared" si="34"/>
        <v>200745</v>
      </c>
      <c r="AS118" s="3"/>
      <c r="AT118" s="3"/>
    </row>
    <row r="119" spans="1:46">
      <c r="A119" s="13" t="s">
        <v>19</v>
      </c>
      <c r="B119" s="52">
        <f t="shared" si="30"/>
        <v>0</v>
      </c>
      <c r="C119" s="52">
        <f t="shared" si="30"/>
        <v>0</v>
      </c>
      <c r="D119" s="52">
        <f t="shared" si="37"/>
        <v>0</v>
      </c>
      <c r="E119" s="52">
        <f t="shared" si="37"/>
        <v>0</v>
      </c>
      <c r="F119" s="52">
        <f t="shared" si="37"/>
        <v>0</v>
      </c>
      <c r="G119" s="52">
        <f t="shared" si="37"/>
        <v>6570</v>
      </c>
      <c r="H119" s="52">
        <f t="shared" si="37"/>
        <v>5550</v>
      </c>
      <c r="I119" s="52">
        <f t="shared" si="37"/>
        <v>6210</v>
      </c>
      <c r="J119" s="52">
        <f t="shared" si="37"/>
        <v>7410</v>
      </c>
      <c r="K119" s="52">
        <f t="shared" si="37"/>
        <v>7020</v>
      </c>
      <c r="L119" s="52">
        <f t="shared" si="37"/>
        <v>7050</v>
      </c>
      <c r="M119" s="52">
        <f t="shared" si="37"/>
        <v>7140</v>
      </c>
      <c r="N119" s="52">
        <f t="shared" si="37"/>
        <v>6570</v>
      </c>
      <c r="O119" s="52">
        <f t="shared" si="37"/>
        <v>5520</v>
      </c>
      <c r="P119" s="52">
        <f t="shared" si="37"/>
        <v>5430</v>
      </c>
      <c r="Q119" s="52">
        <f t="shared" si="37"/>
        <v>7410</v>
      </c>
      <c r="R119" s="52">
        <f t="shared" si="37"/>
        <v>6420</v>
      </c>
      <c r="S119" s="52">
        <f t="shared" si="37"/>
        <v>7230</v>
      </c>
      <c r="T119" s="52">
        <f t="shared" si="37"/>
        <v>7125</v>
      </c>
      <c r="U119" s="52">
        <f t="shared" si="37"/>
        <v>6960</v>
      </c>
      <c r="V119" s="52">
        <f t="shared" si="37"/>
        <v>6150</v>
      </c>
      <c r="W119" s="52">
        <f t="shared" si="37"/>
        <v>5160</v>
      </c>
      <c r="X119" s="52">
        <f t="shared" si="37"/>
        <v>5490</v>
      </c>
      <c r="Y119" s="52">
        <f t="shared" si="37"/>
        <v>7020</v>
      </c>
      <c r="Z119" s="52">
        <f t="shared" si="37"/>
        <v>7170</v>
      </c>
      <c r="AA119" s="52">
        <f t="shared" si="37"/>
        <v>7140</v>
      </c>
      <c r="AB119" s="52">
        <f t="shared" si="37"/>
        <v>6210</v>
      </c>
      <c r="AC119" s="52">
        <f t="shared" si="37"/>
        <v>5100</v>
      </c>
      <c r="AD119" s="52">
        <f t="shared" si="37"/>
        <v>4740</v>
      </c>
      <c r="AE119" s="52">
        <f t="shared" si="37"/>
        <v>6690</v>
      </c>
      <c r="AF119" s="52">
        <f t="shared" si="37"/>
        <v>7020</v>
      </c>
      <c r="AG119" s="52">
        <f t="shared" si="37"/>
        <v>6180</v>
      </c>
      <c r="AH119" s="52">
        <f t="shared" si="30"/>
        <v>6480</v>
      </c>
      <c r="AI119" s="52">
        <f t="shared" si="30"/>
        <v>6690</v>
      </c>
      <c r="AJ119" s="52">
        <f t="shared" si="30"/>
        <v>6090</v>
      </c>
      <c r="AK119" s="52">
        <f t="shared" si="30"/>
        <v>5250</v>
      </c>
      <c r="AL119" s="52">
        <f t="shared" si="30"/>
        <v>0</v>
      </c>
      <c r="AM119" s="10">
        <f t="shared" si="33"/>
        <v>7410</v>
      </c>
      <c r="AN119" s="10">
        <f t="shared" si="35"/>
        <v>0</v>
      </c>
      <c r="AO119" s="3"/>
      <c r="AP119" s="3"/>
      <c r="AQ119" s="3"/>
      <c r="AR119" s="10">
        <f t="shared" si="34"/>
        <v>198195</v>
      </c>
      <c r="AS119" s="3"/>
      <c r="AT119" s="3"/>
    </row>
    <row r="120" spans="1:46">
      <c r="A120" s="13">
        <v>0.58333333333333337</v>
      </c>
      <c r="B120" s="52">
        <f t="shared" si="30"/>
        <v>0</v>
      </c>
      <c r="C120" s="52">
        <f t="shared" si="30"/>
        <v>0</v>
      </c>
      <c r="D120" s="52">
        <f t="shared" si="37"/>
        <v>0</v>
      </c>
      <c r="E120" s="52">
        <f t="shared" si="37"/>
        <v>0</v>
      </c>
      <c r="F120" s="52">
        <f t="shared" si="37"/>
        <v>0</v>
      </c>
      <c r="G120" s="52">
        <f t="shared" si="37"/>
        <v>6750</v>
      </c>
      <c r="H120" s="52">
        <f t="shared" si="37"/>
        <v>5670</v>
      </c>
      <c r="I120" s="52">
        <f t="shared" si="37"/>
        <v>5700</v>
      </c>
      <c r="J120" s="52">
        <f t="shared" si="37"/>
        <v>7290</v>
      </c>
      <c r="K120" s="52">
        <f t="shared" si="37"/>
        <v>6960</v>
      </c>
      <c r="L120" s="52">
        <f t="shared" si="37"/>
        <v>6960</v>
      </c>
      <c r="M120" s="52">
        <f t="shared" si="37"/>
        <v>6990</v>
      </c>
      <c r="N120" s="52">
        <f t="shared" si="37"/>
        <v>6750</v>
      </c>
      <c r="O120" s="52">
        <f t="shared" si="37"/>
        <v>5550</v>
      </c>
      <c r="P120" s="52">
        <f t="shared" si="37"/>
        <v>5430</v>
      </c>
      <c r="Q120" s="52">
        <f t="shared" si="37"/>
        <v>7380</v>
      </c>
      <c r="R120" s="52">
        <f t="shared" si="37"/>
        <v>5340</v>
      </c>
      <c r="S120" s="52">
        <f t="shared" si="37"/>
        <v>7140</v>
      </c>
      <c r="T120" s="52">
        <f t="shared" si="37"/>
        <v>7065</v>
      </c>
      <c r="U120" s="52">
        <f t="shared" si="37"/>
        <v>6720</v>
      </c>
      <c r="V120" s="52">
        <f t="shared" si="37"/>
        <v>5730</v>
      </c>
      <c r="W120" s="52">
        <f t="shared" si="37"/>
        <v>5100</v>
      </c>
      <c r="X120" s="52">
        <f t="shared" si="37"/>
        <v>5280</v>
      </c>
      <c r="Y120" s="52">
        <f t="shared" si="37"/>
        <v>6660</v>
      </c>
      <c r="Z120" s="52">
        <f t="shared" si="37"/>
        <v>7110</v>
      </c>
      <c r="AA120" s="52">
        <f t="shared" si="37"/>
        <v>6690</v>
      </c>
      <c r="AB120" s="52">
        <f t="shared" si="37"/>
        <v>6075</v>
      </c>
      <c r="AC120" s="52">
        <f t="shared" si="37"/>
        <v>5280</v>
      </c>
      <c r="AD120" s="52">
        <f t="shared" si="37"/>
        <v>4830</v>
      </c>
      <c r="AE120" s="52">
        <f t="shared" si="37"/>
        <v>6600</v>
      </c>
      <c r="AF120" s="52">
        <f t="shared" si="37"/>
        <v>6780</v>
      </c>
      <c r="AG120" s="52">
        <f t="shared" si="37"/>
        <v>6210</v>
      </c>
      <c r="AH120" s="52">
        <f t="shared" si="30"/>
        <v>6720</v>
      </c>
      <c r="AI120" s="52">
        <f t="shared" si="30"/>
        <v>6660</v>
      </c>
      <c r="AJ120" s="52">
        <f t="shared" si="30"/>
        <v>5610</v>
      </c>
      <c r="AK120" s="52">
        <f t="shared" si="30"/>
        <v>5250</v>
      </c>
      <c r="AL120" s="52">
        <f t="shared" si="30"/>
        <v>0</v>
      </c>
      <c r="AM120" s="10">
        <f t="shared" si="33"/>
        <v>7380</v>
      </c>
      <c r="AN120" s="10">
        <f t="shared" si="35"/>
        <v>0</v>
      </c>
      <c r="AO120" s="3"/>
      <c r="AP120" s="3"/>
      <c r="AQ120" s="3"/>
      <c r="AR120" s="10">
        <f t="shared" si="34"/>
        <v>194280</v>
      </c>
      <c r="AS120" s="3"/>
      <c r="AT120" s="3"/>
    </row>
    <row r="121" spans="1:46">
      <c r="A121" s="13" t="s">
        <v>20</v>
      </c>
      <c r="B121" s="52">
        <f t="shared" si="30"/>
        <v>0</v>
      </c>
      <c r="C121" s="52">
        <f t="shared" si="30"/>
        <v>0</v>
      </c>
      <c r="D121" s="52">
        <f t="shared" si="37"/>
        <v>0</v>
      </c>
      <c r="E121" s="52">
        <f t="shared" si="37"/>
        <v>0</v>
      </c>
      <c r="F121" s="52">
        <f t="shared" si="37"/>
        <v>0</v>
      </c>
      <c r="G121" s="52">
        <f t="shared" si="37"/>
        <v>7080</v>
      </c>
      <c r="H121" s="52">
        <f t="shared" si="37"/>
        <v>5760</v>
      </c>
      <c r="I121" s="52">
        <f t="shared" si="37"/>
        <v>5490</v>
      </c>
      <c r="J121" s="52">
        <f t="shared" si="37"/>
        <v>7290</v>
      </c>
      <c r="K121" s="52">
        <f t="shared" si="37"/>
        <v>4920</v>
      </c>
      <c r="L121" s="52">
        <f t="shared" si="37"/>
        <v>7110</v>
      </c>
      <c r="M121" s="52">
        <f t="shared" si="37"/>
        <v>7170</v>
      </c>
      <c r="N121" s="52">
        <f t="shared" si="37"/>
        <v>6750</v>
      </c>
      <c r="O121" s="52">
        <f t="shared" si="37"/>
        <v>5220</v>
      </c>
      <c r="P121" s="52">
        <f t="shared" si="37"/>
        <v>5310</v>
      </c>
      <c r="Q121" s="52">
        <f t="shared" si="37"/>
        <v>7200</v>
      </c>
      <c r="R121" s="52">
        <f t="shared" si="37"/>
        <v>5340</v>
      </c>
      <c r="S121" s="52">
        <f t="shared" si="37"/>
        <v>7050</v>
      </c>
      <c r="T121" s="52">
        <f t="shared" si="37"/>
        <v>7035</v>
      </c>
      <c r="U121" s="52">
        <f t="shared" si="37"/>
        <v>5370</v>
      </c>
      <c r="V121" s="52">
        <f t="shared" si="37"/>
        <v>5550</v>
      </c>
      <c r="W121" s="52">
        <f t="shared" si="37"/>
        <v>4950</v>
      </c>
      <c r="X121" s="52">
        <f t="shared" si="37"/>
        <v>5280</v>
      </c>
      <c r="Y121" s="52">
        <f t="shared" si="37"/>
        <v>6870</v>
      </c>
      <c r="Z121" s="52">
        <f t="shared" si="37"/>
        <v>7320</v>
      </c>
      <c r="AA121" s="52">
        <f t="shared" si="37"/>
        <v>6780</v>
      </c>
      <c r="AB121" s="52">
        <f t="shared" si="37"/>
        <v>6390</v>
      </c>
      <c r="AC121" s="52">
        <f t="shared" si="37"/>
        <v>5310</v>
      </c>
      <c r="AD121" s="52">
        <f t="shared" si="37"/>
        <v>5430</v>
      </c>
      <c r="AE121" s="52">
        <f t="shared" si="37"/>
        <v>6630</v>
      </c>
      <c r="AF121" s="52">
        <f t="shared" si="37"/>
        <v>6420</v>
      </c>
      <c r="AG121" s="52">
        <f t="shared" si="37"/>
        <v>6300</v>
      </c>
      <c r="AH121" s="52">
        <f t="shared" si="30"/>
        <v>6720</v>
      </c>
      <c r="AI121" s="52">
        <f t="shared" si="30"/>
        <v>6780</v>
      </c>
      <c r="AJ121" s="52">
        <f t="shared" si="30"/>
        <v>5490</v>
      </c>
      <c r="AK121" s="52">
        <f t="shared" si="30"/>
        <v>5130</v>
      </c>
      <c r="AL121" s="52">
        <f t="shared" si="30"/>
        <v>0</v>
      </c>
      <c r="AM121" s="10">
        <f t="shared" si="33"/>
        <v>7320</v>
      </c>
      <c r="AN121" s="10">
        <f t="shared" si="35"/>
        <v>0</v>
      </c>
      <c r="AO121" s="3"/>
      <c r="AP121" s="3"/>
      <c r="AQ121" s="3"/>
      <c r="AR121" s="10">
        <f t="shared" si="34"/>
        <v>191445</v>
      </c>
      <c r="AS121" s="3"/>
      <c r="AT121" s="3"/>
    </row>
    <row r="122" spans="1:46">
      <c r="A122" s="12" t="s">
        <v>21</v>
      </c>
      <c r="B122" s="52">
        <f t="shared" si="30"/>
        <v>0</v>
      </c>
      <c r="C122" s="52">
        <f t="shared" si="30"/>
        <v>0</v>
      </c>
      <c r="D122" s="52">
        <f t="shared" si="37"/>
        <v>0</v>
      </c>
      <c r="E122" s="52">
        <f t="shared" si="37"/>
        <v>0</v>
      </c>
      <c r="F122" s="52">
        <f t="shared" si="37"/>
        <v>0</v>
      </c>
      <c r="G122" s="52">
        <f t="shared" si="37"/>
        <v>6990</v>
      </c>
      <c r="H122" s="52">
        <f t="shared" si="37"/>
        <v>5670</v>
      </c>
      <c r="I122" s="52">
        <f t="shared" si="37"/>
        <v>5100</v>
      </c>
      <c r="J122" s="52">
        <f t="shared" si="37"/>
        <v>7260</v>
      </c>
      <c r="K122" s="52">
        <f t="shared" si="37"/>
        <v>5070</v>
      </c>
      <c r="L122" s="52">
        <f t="shared" si="37"/>
        <v>6810</v>
      </c>
      <c r="M122" s="52">
        <f t="shared" si="37"/>
        <v>6870</v>
      </c>
      <c r="N122" s="52">
        <f t="shared" si="37"/>
        <v>6750</v>
      </c>
      <c r="O122" s="52">
        <f t="shared" si="37"/>
        <v>5040</v>
      </c>
      <c r="P122" s="52">
        <f t="shared" si="37"/>
        <v>5220</v>
      </c>
      <c r="Q122" s="52">
        <f t="shared" si="37"/>
        <v>6990</v>
      </c>
      <c r="R122" s="52">
        <f t="shared" si="37"/>
        <v>5160</v>
      </c>
      <c r="S122" s="52">
        <f t="shared" si="37"/>
        <v>6450</v>
      </c>
      <c r="T122" s="52">
        <f t="shared" si="37"/>
        <v>6795</v>
      </c>
      <c r="U122" s="52">
        <f t="shared" si="37"/>
        <v>5070</v>
      </c>
      <c r="V122" s="52">
        <f t="shared" si="37"/>
        <v>5580</v>
      </c>
      <c r="W122" s="52">
        <f t="shared" si="37"/>
        <v>4860</v>
      </c>
      <c r="X122" s="52">
        <f t="shared" si="37"/>
        <v>4740</v>
      </c>
      <c r="Y122" s="52">
        <f t="shared" si="37"/>
        <v>6870</v>
      </c>
      <c r="Z122" s="52">
        <f t="shared" si="37"/>
        <v>7200</v>
      </c>
      <c r="AA122" s="52">
        <f t="shared" si="37"/>
        <v>6780</v>
      </c>
      <c r="AB122" s="52">
        <f t="shared" si="37"/>
        <v>0</v>
      </c>
      <c r="AC122" s="52">
        <f t="shared" si="37"/>
        <v>4800</v>
      </c>
      <c r="AD122" s="52">
        <f t="shared" si="37"/>
        <v>4920</v>
      </c>
      <c r="AE122" s="52">
        <f t="shared" si="37"/>
        <v>6660</v>
      </c>
      <c r="AF122" s="52">
        <f t="shared" si="37"/>
        <v>6060</v>
      </c>
      <c r="AG122" s="52">
        <f t="shared" si="37"/>
        <v>6150</v>
      </c>
      <c r="AH122" s="52">
        <f t="shared" si="30"/>
        <v>6720</v>
      </c>
      <c r="AI122" s="52">
        <f t="shared" si="30"/>
        <v>6600</v>
      </c>
      <c r="AJ122" s="52">
        <f t="shared" si="30"/>
        <v>5340</v>
      </c>
      <c r="AK122" s="52">
        <f t="shared" si="30"/>
        <v>4860</v>
      </c>
      <c r="AL122" s="52">
        <f t="shared" si="30"/>
        <v>0</v>
      </c>
      <c r="AM122" s="10">
        <f t="shared" si="33"/>
        <v>7260</v>
      </c>
      <c r="AN122" s="10">
        <f t="shared" si="35"/>
        <v>0</v>
      </c>
      <c r="AO122" s="3"/>
      <c r="AP122" s="3"/>
      <c r="AQ122" s="3"/>
      <c r="AR122" s="10">
        <f t="shared" si="34"/>
        <v>179385</v>
      </c>
      <c r="AS122" s="3"/>
      <c r="AT122" s="3"/>
    </row>
    <row r="123" spans="1:46">
      <c r="A123" s="12" t="s">
        <v>22</v>
      </c>
      <c r="B123" s="52">
        <f t="shared" ref="B123:AL130" si="38">$G$38*B23</f>
        <v>0</v>
      </c>
      <c r="C123" s="52">
        <f t="shared" si="38"/>
        <v>0</v>
      </c>
      <c r="D123" s="52">
        <f t="shared" si="37"/>
        <v>0</v>
      </c>
      <c r="E123" s="52">
        <f t="shared" si="37"/>
        <v>0</v>
      </c>
      <c r="F123" s="52">
        <f t="shared" si="37"/>
        <v>0</v>
      </c>
      <c r="G123" s="52">
        <f t="shared" si="37"/>
        <v>6570</v>
      </c>
      <c r="H123" s="52">
        <f t="shared" si="37"/>
        <v>5490</v>
      </c>
      <c r="I123" s="52">
        <f t="shared" si="37"/>
        <v>5160</v>
      </c>
      <c r="J123" s="52">
        <f t="shared" si="37"/>
        <v>6960</v>
      </c>
      <c r="K123" s="52">
        <f t="shared" si="37"/>
        <v>6690</v>
      </c>
      <c r="L123" s="52">
        <f t="shared" si="37"/>
        <v>6510</v>
      </c>
      <c r="M123" s="52">
        <f t="shared" si="37"/>
        <v>6300</v>
      </c>
      <c r="N123" s="52">
        <f t="shared" si="37"/>
        <v>7110</v>
      </c>
      <c r="O123" s="52">
        <f t="shared" si="37"/>
        <v>5670</v>
      </c>
      <c r="P123" s="52">
        <f t="shared" si="37"/>
        <v>5220</v>
      </c>
      <c r="Q123" s="52">
        <f t="shared" si="37"/>
        <v>6510</v>
      </c>
      <c r="R123" s="52">
        <f t="shared" si="37"/>
        <v>6420</v>
      </c>
      <c r="S123" s="52">
        <f t="shared" si="37"/>
        <v>6420</v>
      </c>
      <c r="T123" s="52">
        <f t="shared" si="37"/>
        <v>6630</v>
      </c>
      <c r="U123" s="52">
        <f t="shared" si="37"/>
        <v>4830</v>
      </c>
      <c r="V123" s="52">
        <f t="shared" si="37"/>
        <v>5040</v>
      </c>
      <c r="W123" s="52">
        <f t="shared" si="37"/>
        <v>5040</v>
      </c>
      <c r="X123" s="52">
        <f t="shared" si="37"/>
        <v>6870</v>
      </c>
      <c r="Y123" s="52">
        <f t="shared" si="37"/>
        <v>6390</v>
      </c>
      <c r="Z123" s="52">
        <f t="shared" si="37"/>
        <v>6810</v>
      </c>
      <c r="AA123" s="52">
        <f t="shared" si="37"/>
        <v>6180</v>
      </c>
      <c r="AB123" s="52">
        <f t="shared" si="37"/>
        <v>2580</v>
      </c>
      <c r="AC123" s="52">
        <f t="shared" si="37"/>
        <v>4950</v>
      </c>
      <c r="AD123" s="52">
        <f t="shared" si="37"/>
        <v>4740</v>
      </c>
      <c r="AE123" s="52">
        <f t="shared" si="37"/>
        <v>6390</v>
      </c>
      <c r="AF123" s="52">
        <f t="shared" si="37"/>
        <v>5880</v>
      </c>
      <c r="AG123" s="52">
        <f t="shared" si="37"/>
        <v>5940</v>
      </c>
      <c r="AH123" s="52">
        <f t="shared" si="38"/>
        <v>6180</v>
      </c>
      <c r="AI123" s="52">
        <f t="shared" si="38"/>
        <v>6360</v>
      </c>
      <c r="AJ123" s="52">
        <f t="shared" si="38"/>
        <v>5070</v>
      </c>
      <c r="AK123" s="52">
        <f t="shared" si="38"/>
        <v>5010</v>
      </c>
      <c r="AL123" s="52">
        <f t="shared" si="38"/>
        <v>0</v>
      </c>
      <c r="AM123" s="10">
        <f t="shared" si="33"/>
        <v>7110</v>
      </c>
      <c r="AN123" s="10">
        <f t="shared" si="35"/>
        <v>0</v>
      </c>
      <c r="AO123" s="3"/>
      <c r="AP123" s="3"/>
      <c r="AQ123" s="3"/>
      <c r="AR123" s="10">
        <f t="shared" si="34"/>
        <v>181920</v>
      </c>
      <c r="AS123" s="3"/>
      <c r="AT123" s="3"/>
    </row>
    <row r="124" spans="1:46">
      <c r="A124" s="12" t="s">
        <v>23</v>
      </c>
      <c r="B124" s="52">
        <f t="shared" si="38"/>
        <v>0</v>
      </c>
      <c r="C124" s="52">
        <f t="shared" si="38"/>
        <v>0</v>
      </c>
      <c r="D124" s="52">
        <f t="shared" si="37"/>
        <v>0</v>
      </c>
      <c r="E124" s="52">
        <f t="shared" si="37"/>
        <v>0</v>
      </c>
      <c r="F124" s="52">
        <f t="shared" si="37"/>
        <v>0</v>
      </c>
      <c r="G124" s="52">
        <f t="shared" si="37"/>
        <v>6510</v>
      </c>
      <c r="H124" s="52">
        <f t="shared" si="37"/>
        <v>5520</v>
      </c>
      <c r="I124" s="52">
        <f t="shared" si="37"/>
        <v>5220</v>
      </c>
      <c r="J124" s="52">
        <f t="shared" si="37"/>
        <v>6960</v>
      </c>
      <c r="K124" s="52">
        <f t="shared" si="37"/>
        <v>6030</v>
      </c>
      <c r="L124" s="52">
        <f t="shared" si="37"/>
        <v>6090</v>
      </c>
      <c r="M124" s="52">
        <f t="shared" si="37"/>
        <v>6060</v>
      </c>
      <c r="N124" s="52">
        <f t="shared" si="37"/>
        <v>6390</v>
      </c>
      <c r="O124" s="52">
        <f t="shared" si="37"/>
        <v>5400</v>
      </c>
      <c r="P124" s="52">
        <f t="shared" si="37"/>
        <v>5310</v>
      </c>
      <c r="Q124" s="52">
        <f t="shared" si="37"/>
        <v>6300</v>
      </c>
      <c r="R124" s="52">
        <f t="shared" si="37"/>
        <v>5880</v>
      </c>
      <c r="S124" s="52">
        <f t="shared" si="37"/>
        <v>6120</v>
      </c>
      <c r="T124" s="52">
        <f t="shared" si="37"/>
        <v>6300</v>
      </c>
      <c r="U124" s="52">
        <f t="shared" si="37"/>
        <v>6180</v>
      </c>
      <c r="V124" s="52">
        <f t="shared" si="37"/>
        <v>5460</v>
      </c>
      <c r="W124" s="52">
        <f t="shared" si="37"/>
        <v>5310</v>
      </c>
      <c r="X124" s="52">
        <f t="shared" si="37"/>
        <v>6330</v>
      </c>
      <c r="Y124" s="52">
        <f t="shared" si="37"/>
        <v>6240</v>
      </c>
      <c r="Z124" s="52">
        <f t="shared" si="37"/>
        <v>6510</v>
      </c>
      <c r="AA124" s="52">
        <f t="shared" si="37"/>
        <v>6120</v>
      </c>
      <c r="AB124" s="52">
        <f t="shared" si="37"/>
        <v>5010</v>
      </c>
      <c r="AC124" s="52">
        <f t="shared" si="37"/>
        <v>5190</v>
      </c>
      <c r="AD124" s="52">
        <f t="shared" si="37"/>
        <v>4920</v>
      </c>
      <c r="AE124" s="52">
        <f t="shared" si="37"/>
        <v>6240</v>
      </c>
      <c r="AF124" s="52">
        <f t="shared" si="37"/>
        <v>5850</v>
      </c>
      <c r="AG124" s="52">
        <f t="shared" si="37"/>
        <v>5850</v>
      </c>
      <c r="AH124" s="52">
        <f t="shared" si="38"/>
        <v>5970</v>
      </c>
      <c r="AI124" s="52">
        <f t="shared" si="38"/>
        <v>6180</v>
      </c>
      <c r="AJ124" s="52">
        <f t="shared" si="38"/>
        <v>5490</v>
      </c>
      <c r="AK124" s="52">
        <f t="shared" si="38"/>
        <v>5250</v>
      </c>
      <c r="AL124" s="52">
        <f t="shared" si="38"/>
        <v>0</v>
      </c>
      <c r="AM124" s="10">
        <f t="shared" si="33"/>
        <v>6960</v>
      </c>
      <c r="AN124" s="10">
        <f t="shared" si="35"/>
        <v>0</v>
      </c>
      <c r="AO124" s="3"/>
      <c r="AP124" s="3"/>
      <c r="AQ124" s="3"/>
      <c r="AR124" s="10">
        <f t="shared" si="34"/>
        <v>182190</v>
      </c>
      <c r="AS124" s="3"/>
      <c r="AT124" s="3"/>
    </row>
    <row r="125" spans="1:46">
      <c r="A125" s="9" t="s">
        <v>24</v>
      </c>
      <c r="B125" s="52">
        <f t="shared" si="38"/>
        <v>0</v>
      </c>
      <c r="C125" s="52">
        <f t="shared" si="38"/>
        <v>0</v>
      </c>
      <c r="D125" s="52">
        <f t="shared" si="37"/>
        <v>0</v>
      </c>
      <c r="E125" s="52">
        <f t="shared" si="37"/>
        <v>0</v>
      </c>
      <c r="F125" s="52">
        <f t="shared" si="37"/>
        <v>0</v>
      </c>
      <c r="G125" s="52">
        <f t="shared" si="37"/>
        <v>7200</v>
      </c>
      <c r="H125" s="52">
        <f t="shared" si="37"/>
        <v>6360</v>
      </c>
      <c r="I125" s="52">
        <f t="shared" si="37"/>
        <v>6180</v>
      </c>
      <c r="J125" s="52">
        <f t="shared" si="37"/>
        <v>7170</v>
      </c>
      <c r="K125" s="52">
        <f t="shared" si="37"/>
        <v>7140</v>
      </c>
      <c r="L125" s="52">
        <f t="shared" si="37"/>
        <v>6810</v>
      </c>
      <c r="M125" s="52">
        <f t="shared" si="37"/>
        <v>6960</v>
      </c>
      <c r="N125" s="52">
        <f t="shared" si="37"/>
        <v>6870</v>
      </c>
      <c r="O125" s="52">
        <f t="shared" si="37"/>
        <v>6480</v>
      </c>
      <c r="P125" s="52">
        <f t="shared" si="37"/>
        <v>6150</v>
      </c>
      <c r="Q125" s="52">
        <f t="shared" si="37"/>
        <v>6930</v>
      </c>
      <c r="R125" s="52">
        <f t="shared" si="37"/>
        <v>6870</v>
      </c>
      <c r="S125" s="52">
        <f t="shared" ref="S125:AG125" si="39">$G$38*S25-S155</f>
        <v>7080</v>
      </c>
      <c r="T125" s="52">
        <f t="shared" si="39"/>
        <v>7200</v>
      </c>
      <c r="U125" s="52">
        <f t="shared" si="39"/>
        <v>7020</v>
      </c>
      <c r="V125" s="52">
        <f t="shared" si="39"/>
        <v>6540</v>
      </c>
      <c r="W125" s="52">
        <f t="shared" si="39"/>
        <v>3930</v>
      </c>
      <c r="X125" s="52">
        <f t="shared" si="39"/>
        <v>7230</v>
      </c>
      <c r="Y125" s="52">
        <f t="shared" si="39"/>
        <v>7020</v>
      </c>
      <c r="Z125" s="52">
        <f t="shared" si="39"/>
        <v>7290</v>
      </c>
      <c r="AA125" s="52">
        <f t="shared" si="39"/>
        <v>6990</v>
      </c>
      <c r="AB125" s="52">
        <f t="shared" si="39"/>
        <v>5640</v>
      </c>
      <c r="AC125" s="52">
        <f t="shared" si="39"/>
        <v>6180</v>
      </c>
      <c r="AD125" s="52">
        <f t="shared" si="39"/>
        <v>6150</v>
      </c>
      <c r="AE125" s="52">
        <f t="shared" si="39"/>
        <v>6810</v>
      </c>
      <c r="AF125" s="52">
        <f t="shared" si="39"/>
        <v>6600</v>
      </c>
      <c r="AG125" s="52">
        <f t="shared" si="39"/>
        <v>6630</v>
      </c>
      <c r="AH125" s="52">
        <f t="shared" si="38"/>
        <v>6810</v>
      </c>
      <c r="AI125" s="52">
        <f t="shared" si="38"/>
        <v>7050</v>
      </c>
      <c r="AJ125" s="52">
        <f t="shared" si="38"/>
        <v>6270</v>
      </c>
      <c r="AK125" s="52">
        <f t="shared" si="38"/>
        <v>6150</v>
      </c>
      <c r="AL125" s="52">
        <f t="shared" si="38"/>
        <v>0</v>
      </c>
      <c r="AM125" s="10">
        <f t="shared" si="33"/>
        <v>7290</v>
      </c>
      <c r="AN125" s="10">
        <f t="shared" si="35"/>
        <v>0</v>
      </c>
      <c r="AO125" s="3"/>
      <c r="AP125" s="3"/>
      <c r="AQ125" s="3"/>
      <c r="AR125" s="10">
        <f t="shared" si="34"/>
        <v>205710</v>
      </c>
      <c r="AS125" s="3"/>
      <c r="AT125" s="3"/>
    </row>
    <row r="126" spans="1:46">
      <c r="A126" s="15">
        <v>0.83333333333333337</v>
      </c>
      <c r="B126" s="52">
        <f t="shared" si="38"/>
        <v>0</v>
      </c>
      <c r="C126" s="52">
        <f t="shared" si="38"/>
        <v>0</v>
      </c>
      <c r="D126" s="52">
        <f t="shared" ref="D126:AG130" si="40">$G$38*D26-D156</f>
        <v>0</v>
      </c>
      <c r="E126" s="52">
        <f t="shared" si="40"/>
        <v>0</v>
      </c>
      <c r="F126" s="52">
        <f t="shared" si="40"/>
        <v>0</v>
      </c>
      <c r="G126" s="52">
        <f t="shared" si="40"/>
        <v>7170</v>
      </c>
      <c r="H126" s="52">
        <f t="shared" si="40"/>
        <v>6600</v>
      </c>
      <c r="I126" s="52">
        <f t="shared" si="40"/>
        <v>6540</v>
      </c>
      <c r="J126" s="52">
        <f t="shared" si="40"/>
        <v>7140</v>
      </c>
      <c r="K126" s="52">
        <f t="shared" si="40"/>
        <v>6960</v>
      </c>
      <c r="L126" s="52">
        <f t="shared" si="40"/>
        <v>7170</v>
      </c>
      <c r="M126" s="52">
        <f t="shared" si="40"/>
        <v>6990</v>
      </c>
      <c r="N126" s="52">
        <f t="shared" si="40"/>
        <v>6870</v>
      </c>
      <c r="O126" s="52">
        <f t="shared" si="40"/>
        <v>6570</v>
      </c>
      <c r="P126" s="52">
        <f t="shared" si="40"/>
        <v>6300</v>
      </c>
      <c r="Q126" s="52">
        <f t="shared" si="40"/>
        <v>7020</v>
      </c>
      <c r="R126" s="52">
        <f t="shared" si="40"/>
        <v>6990</v>
      </c>
      <c r="S126" s="52">
        <f t="shared" si="40"/>
        <v>7080</v>
      </c>
      <c r="T126" s="52">
        <f t="shared" si="40"/>
        <v>7140</v>
      </c>
      <c r="U126" s="52">
        <f t="shared" si="40"/>
        <v>6960</v>
      </c>
      <c r="V126" s="52">
        <f t="shared" si="40"/>
        <v>6720</v>
      </c>
      <c r="W126" s="52">
        <f t="shared" si="40"/>
        <v>2430</v>
      </c>
      <c r="X126" s="52">
        <f t="shared" si="40"/>
        <v>6840</v>
      </c>
      <c r="Y126" s="52">
        <f t="shared" si="40"/>
        <v>7080</v>
      </c>
      <c r="Z126" s="52">
        <f t="shared" si="40"/>
        <v>7200</v>
      </c>
      <c r="AA126" s="52">
        <f t="shared" si="40"/>
        <v>6900</v>
      </c>
      <c r="AB126" s="52">
        <f t="shared" si="40"/>
        <v>5910</v>
      </c>
      <c r="AC126" s="52">
        <f t="shared" si="40"/>
        <v>6180</v>
      </c>
      <c r="AD126" s="52">
        <f t="shared" si="40"/>
        <v>6150</v>
      </c>
      <c r="AE126" s="52">
        <f t="shared" si="40"/>
        <v>6780</v>
      </c>
      <c r="AF126" s="52">
        <f t="shared" si="40"/>
        <v>6480</v>
      </c>
      <c r="AG126" s="52">
        <f t="shared" si="40"/>
        <v>6570</v>
      </c>
      <c r="AH126" s="52">
        <f t="shared" si="38"/>
        <v>6330</v>
      </c>
      <c r="AI126" s="52">
        <f t="shared" si="38"/>
        <v>6870</v>
      </c>
      <c r="AJ126" s="52">
        <f t="shared" si="38"/>
        <v>6510</v>
      </c>
      <c r="AK126" s="52">
        <f t="shared" si="38"/>
        <v>6420</v>
      </c>
      <c r="AL126" s="52">
        <f t="shared" si="38"/>
        <v>0</v>
      </c>
      <c r="AM126" s="10">
        <f t="shared" si="33"/>
        <v>7200</v>
      </c>
      <c r="AN126" s="10">
        <f t="shared" si="35"/>
        <v>0</v>
      </c>
      <c r="AO126" s="3"/>
      <c r="AP126" s="3"/>
      <c r="AQ126" s="3"/>
      <c r="AR126" s="10">
        <f t="shared" si="34"/>
        <v>204870</v>
      </c>
      <c r="AS126" s="3"/>
      <c r="AT126" s="3"/>
    </row>
    <row r="127" spans="1:46">
      <c r="A127" s="15">
        <v>0.875</v>
      </c>
      <c r="B127" s="52">
        <f t="shared" si="38"/>
        <v>0</v>
      </c>
      <c r="C127" s="52">
        <f t="shared" si="38"/>
        <v>0</v>
      </c>
      <c r="D127" s="52">
        <f t="shared" si="40"/>
        <v>0</v>
      </c>
      <c r="E127" s="52">
        <f t="shared" si="40"/>
        <v>0</v>
      </c>
      <c r="F127" s="52">
        <f t="shared" si="40"/>
        <v>0</v>
      </c>
      <c r="G127" s="52">
        <f t="shared" si="40"/>
        <v>6720</v>
      </c>
      <c r="H127" s="52">
        <f t="shared" si="40"/>
        <v>6060</v>
      </c>
      <c r="I127" s="52">
        <f t="shared" si="40"/>
        <v>6480</v>
      </c>
      <c r="J127" s="52">
        <f t="shared" si="40"/>
        <v>7260</v>
      </c>
      <c r="K127" s="52">
        <f t="shared" si="40"/>
        <v>6600</v>
      </c>
      <c r="L127" s="52">
        <f t="shared" si="40"/>
        <v>7020</v>
      </c>
      <c r="M127" s="52">
        <f t="shared" si="40"/>
        <v>6900</v>
      </c>
      <c r="N127" s="52">
        <f t="shared" si="40"/>
        <v>6900</v>
      </c>
      <c r="O127" s="52">
        <f t="shared" si="40"/>
        <v>6450</v>
      </c>
      <c r="P127" s="52">
        <f t="shared" si="40"/>
        <v>6240</v>
      </c>
      <c r="Q127" s="52">
        <f t="shared" si="40"/>
        <v>6750</v>
      </c>
      <c r="R127" s="52">
        <f t="shared" si="40"/>
        <v>6660</v>
      </c>
      <c r="S127" s="52">
        <f t="shared" si="40"/>
        <v>7260</v>
      </c>
      <c r="T127" s="52">
        <f t="shared" si="40"/>
        <v>6810</v>
      </c>
      <c r="U127" s="52">
        <f t="shared" si="40"/>
        <v>6660</v>
      </c>
      <c r="V127" s="52">
        <f t="shared" si="40"/>
        <v>6390</v>
      </c>
      <c r="W127" s="52">
        <f t="shared" si="40"/>
        <v>3660</v>
      </c>
      <c r="X127" s="52">
        <f t="shared" si="40"/>
        <v>6480</v>
      </c>
      <c r="Y127" s="52">
        <f t="shared" si="40"/>
        <v>6660</v>
      </c>
      <c r="Z127" s="52">
        <f t="shared" si="40"/>
        <v>6780</v>
      </c>
      <c r="AA127" s="52">
        <f t="shared" si="40"/>
        <v>6540</v>
      </c>
      <c r="AB127" s="52">
        <f t="shared" si="40"/>
        <v>5130</v>
      </c>
      <c r="AC127" s="52">
        <f t="shared" si="40"/>
        <v>6000</v>
      </c>
      <c r="AD127" s="52">
        <f t="shared" si="40"/>
        <v>6030</v>
      </c>
      <c r="AE127" s="52">
        <f t="shared" si="40"/>
        <v>6420</v>
      </c>
      <c r="AF127" s="52">
        <f t="shared" si="40"/>
        <v>6510</v>
      </c>
      <c r="AG127" s="52">
        <f t="shared" si="40"/>
        <v>6420</v>
      </c>
      <c r="AH127" s="52">
        <f t="shared" si="38"/>
        <v>6150</v>
      </c>
      <c r="AI127" s="52">
        <f t="shared" si="38"/>
        <v>6960</v>
      </c>
      <c r="AJ127" s="52">
        <f t="shared" si="38"/>
        <v>6450</v>
      </c>
      <c r="AK127" s="52">
        <f t="shared" si="38"/>
        <v>6060</v>
      </c>
      <c r="AL127" s="52">
        <f t="shared" si="38"/>
        <v>0</v>
      </c>
      <c r="AM127" s="10">
        <f t="shared" si="33"/>
        <v>7260</v>
      </c>
      <c r="AN127" s="10">
        <f t="shared" si="35"/>
        <v>0</v>
      </c>
      <c r="AO127" s="3"/>
      <c r="AP127" s="3"/>
      <c r="AQ127" s="3"/>
      <c r="AR127" s="10">
        <f t="shared" si="34"/>
        <v>199410</v>
      </c>
      <c r="AS127" s="3"/>
      <c r="AT127" s="3"/>
    </row>
    <row r="128" spans="1:46">
      <c r="A128" s="13" t="s">
        <v>25</v>
      </c>
      <c r="B128" s="52">
        <f t="shared" si="38"/>
        <v>0</v>
      </c>
      <c r="C128" s="52">
        <f t="shared" si="38"/>
        <v>0</v>
      </c>
      <c r="D128" s="52">
        <f t="shared" si="40"/>
        <v>0</v>
      </c>
      <c r="E128" s="52">
        <f t="shared" si="40"/>
        <v>0</v>
      </c>
      <c r="F128" s="52">
        <f t="shared" si="40"/>
        <v>0</v>
      </c>
      <c r="G128" s="52">
        <f t="shared" si="40"/>
        <v>6270</v>
      </c>
      <c r="H128" s="52">
        <f t="shared" si="40"/>
        <v>6150</v>
      </c>
      <c r="I128" s="52">
        <f t="shared" si="40"/>
        <v>6120</v>
      </c>
      <c r="J128" s="52">
        <f t="shared" si="40"/>
        <v>6480</v>
      </c>
      <c r="K128" s="52">
        <f t="shared" si="40"/>
        <v>6630</v>
      </c>
      <c r="L128" s="52">
        <f t="shared" si="40"/>
        <v>6480</v>
      </c>
      <c r="M128" s="52">
        <f t="shared" si="40"/>
        <v>6000</v>
      </c>
      <c r="N128" s="52">
        <f t="shared" si="40"/>
        <v>6270</v>
      </c>
      <c r="O128" s="52">
        <f t="shared" si="40"/>
        <v>6060</v>
      </c>
      <c r="P128" s="52">
        <f t="shared" si="40"/>
        <v>5910</v>
      </c>
      <c r="Q128" s="52">
        <f t="shared" si="40"/>
        <v>6660</v>
      </c>
      <c r="R128" s="52">
        <f t="shared" si="40"/>
        <v>5220</v>
      </c>
      <c r="S128" s="52">
        <f t="shared" si="40"/>
        <v>6420</v>
      </c>
      <c r="T128" s="52">
        <f t="shared" si="40"/>
        <v>6300</v>
      </c>
      <c r="U128" s="52">
        <f t="shared" si="40"/>
        <v>6450</v>
      </c>
      <c r="V128" s="52">
        <f t="shared" si="40"/>
        <v>6300</v>
      </c>
      <c r="W128" s="52">
        <f t="shared" si="40"/>
        <v>3720</v>
      </c>
      <c r="X128" s="52">
        <f t="shared" si="40"/>
        <v>5970</v>
      </c>
      <c r="Y128" s="52">
        <f t="shared" si="40"/>
        <v>6330</v>
      </c>
      <c r="Z128" s="52">
        <f t="shared" si="40"/>
        <v>6300</v>
      </c>
      <c r="AA128" s="52">
        <f t="shared" si="40"/>
        <v>6180</v>
      </c>
      <c r="AB128" s="52">
        <f t="shared" si="40"/>
        <v>5070</v>
      </c>
      <c r="AC128" s="52">
        <f t="shared" si="40"/>
        <v>5280</v>
      </c>
      <c r="AD128" s="52">
        <f t="shared" si="40"/>
        <v>5610</v>
      </c>
      <c r="AE128" s="52">
        <f t="shared" si="40"/>
        <v>6360</v>
      </c>
      <c r="AF128" s="52">
        <f t="shared" si="40"/>
        <v>5700</v>
      </c>
      <c r="AG128" s="52">
        <f t="shared" si="40"/>
        <v>6000</v>
      </c>
      <c r="AH128" s="52">
        <f t="shared" si="38"/>
        <v>6330</v>
      </c>
      <c r="AI128" s="52">
        <f t="shared" si="38"/>
        <v>6450</v>
      </c>
      <c r="AJ128" s="52">
        <f t="shared" si="38"/>
        <v>5910</v>
      </c>
      <c r="AK128" s="52">
        <f t="shared" si="38"/>
        <v>5850</v>
      </c>
      <c r="AL128" s="52">
        <f t="shared" si="38"/>
        <v>0</v>
      </c>
      <c r="AM128" s="10">
        <f t="shared" si="33"/>
        <v>6660</v>
      </c>
      <c r="AN128" s="10">
        <f t="shared" si="35"/>
        <v>0</v>
      </c>
      <c r="AO128" s="3"/>
      <c r="AP128" s="3"/>
      <c r="AQ128" s="3"/>
      <c r="AR128" s="10">
        <f t="shared" si="34"/>
        <v>186780</v>
      </c>
      <c r="AS128" s="3"/>
      <c r="AT128" s="3"/>
    </row>
    <row r="129" spans="1:46">
      <c r="A129" s="15">
        <v>0.95833333333333337</v>
      </c>
      <c r="B129" s="52">
        <f t="shared" si="38"/>
        <v>0</v>
      </c>
      <c r="C129" s="52">
        <f t="shared" si="38"/>
        <v>0</v>
      </c>
      <c r="D129" s="52">
        <f t="shared" si="40"/>
        <v>0</v>
      </c>
      <c r="E129" s="52">
        <f t="shared" si="40"/>
        <v>0</v>
      </c>
      <c r="F129" s="52">
        <f t="shared" si="40"/>
        <v>0</v>
      </c>
      <c r="G129" s="52">
        <f t="shared" si="40"/>
        <v>5700</v>
      </c>
      <c r="H129" s="52">
        <f t="shared" si="40"/>
        <v>5700</v>
      </c>
      <c r="I129" s="52">
        <f t="shared" si="40"/>
        <v>5550</v>
      </c>
      <c r="J129" s="52">
        <f t="shared" si="40"/>
        <v>5910</v>
      </c>
      <c r="K129" s="52">
        <f t="shared" si="40"/>
        <v>6120</v>
      </c>
      <c r="L129" s="52">
        <f t="shared" si="40"/>
        <v>6120</v>
      </c>
      <c r="M129" s="52">
        <f t="shared" si="40"/>
        <v>5790</v>
      </c>
      <c r="N129" s="52">
        <f t="shared" si="40"/>
        <v>6270</v>
      </c>
      <c r="O129" s="52">
        <f t="shared" si="40"/>
        <v>5640</v>
      </c>
      <c r="P129" s="52">
        <f t="shared" si="40"/>
        <v>5640</v>
      </c>
      <c r="Q129" s="52">
        <f t="shared" si="40"/>
        <v>5760</v>
      </c>
      <c r="R129" s="52">
        <f t="shared" si="40"/>
        <v>5100</v>
      </c>
      <c r="S129" s="52">
        <f t="shared" si="40"/>
        <v>6120</v>
      </c>
      <c r="T129" s="52">
        <f t="shared" si="40"/>
        <v>5700</v>
      </c>
      <c r="U129" s="52">
        <f t="shared" si="40"/>
        <v>5760</v>
      </c>
      <c r="V129" s="52">
        <f t="shared" si="40"/>
        <v>5880</v>
      </c>
      <c r="W129" s="52">
        <f t="shared" si="40"/>
        <v>3540</v>
      </c>
      <c r="X129" s="52">
        <f t="shared" si="40"/>
        <v>5790</v>
      </c>
      <c r="Y129" s="52">
        <f t="shared" si="40"/>
        <v>5760</v>
      </c>
      <c r="Z129" s="52">
        <f t="shared" si="40"/>
        <v>6030</v>
      </c>
      <c r="AA129" s="52">
        <f t="shared" si="40"/>
        <v>5490</v>
      </c>
      <c r="AB129" s="52">
        <f t="shared" si="40"/>
        <v>4560</v>
      </c>
      <c r="AC129" s="52">
        <f t="shared" si="40"/>
        <v>5190</v>
      </c>
      <c r="AD129" s="52">
        <f t="shared" si="40"/>
        <v>5010</v>
      </c>
      <c r="AE129" s="52">
        <f t="shared" si="40"/>
        <v>5400</v>
      </c>
      <c r="AF129" s="52">
        <f t="shared" si="40"/>
        <v>5400</v>
      </c>
      <c r="AG129" s="52">
        <f t="shared" si="40"/>
        <v>5250</v>
      </c>
      <c r="AH129" s="52">
        <f t="shared" si="38"/>
        <v>5370</v>
      </c>
      <c r="AI129" s="52">
        <f t="shared" si="38"/>
        <v>5640</v>
      </c>
      <c r="AJ129" s="52">
        <f t="shared" si="38"/>
        <v>5670</v>
      </c>
      <c r="AK129" s="52">
        <f t="shared" si="38"/>
        <v>5640</v>
      </c>
      <c r="AL129" s="52">
        <f t="shared" si="38"/>
        <v>0</v>
      </c>
      <c r="AM129" s="10">
        <f t="shared" si="33"/>
        <v>6270</v>
      </c>
      <c r="AN129" s="10">
        <f t="shared" si="35"/>
        <v>0</v>
      </c>
      <c r="AO129" s="3"/>
      <c r="AP129" s="3"/>
      <c r="AQ129" s="3"/>
      <c r="AR129" s="10">
        <f t="shared" si="34"/>
        <v>172500</v>
      </c>
      <c r="AS129" s="3"/>
      <c r="AT129" s="3"/>
    </row>
    <row r="130" spans="1:46">
      <c r="A130" s="9" t="s">
        <v>26</v>
      </c>
      <c r="B130" s="52">
        <f t="shared" si="38"/>
        <v>0</v>
      </c>
      <c r="C130" s="52">
        <f t="shared" si="38"/>
        <v>0</v>
      </c>
      <c r="D130" s="52">
        <f>$G$38*D30-D160</f>
        <v>0</v>
      </c>
      <c r="E130" s="52">
        <f t="shared" si="40"/>
        <v>0</v>
      </c>
      <c r="F130" s="52">
        <f t="shared" si="40"/>
        <v>0</v>
      </c>
      <c r="G130" s="52">
        <f t="shared" si="40"/>
        <v>5280</v>
      </c>
      <c r="H130" s="52">
        <f t="shared" si="40"/>
        <v>5340</v>
      </c>
      <c r="I130" s="52">
        <f t="shared" si="40"/>
        <v>5190</v>
      </c>
      <c r="J130" s="52">
        <f t="shared" si="40"/>
        <v>5310</v>
      </c>
      <c r="K130" s="52">
        <f t="shared" si="40"/>
        <v>5670</v>
      </c>
      <c r="L130" s="52">
        <f t="shared" si="40"/>
        <v>5520</v>
      </c>
      <c r="M130" s="52">
        <f t="shared" si="40"/>
        <v>5250</v>
      </c>
      <c r="N130" s="52">
        <f t="shared" si="40"/>
        <v>5130</v>
      </c>
      <c r="O130" s="52">
        <f t="shared" si="40"/>
        <v>5160</v>
      </c>
      <c r="P130" s="52">
        <f t="shared" si="40"/>
        <v>4920</v>
      </c>
      <c r="Q130" s="52">
        <f t="shared" si="40"/>
        <v>5040</v>
      </c>
      <c r="R130" s="52">
        <f t="shared" si="40"/>
        <v>5070</v>
      </c>
      <c r="S130" s="52">
        <f t="shared" si="40"/>
        <v>5220</v>
      </c>
      <c r="T130" s="52">
        <f t="shared" si="40"/>
        <v>5160</v>
      </c>
      <c r="U130" s="52">
        <f t="shared" si="40"/>
        <v>5130</v>
      </c>
      <c r="V130" s="52">
        <f t="shared" si="40"/>
        <v>5640</v>
      </c>
      <c r="W130" s="52">
        <f t="shared" si="40"/>
        <v>3240</v>
      </c>
      <c r="X130" s="52">
        <f t="shared" si="40"/>
        <v>5160</v>
      </c>
      <c r="Y130" s="52">
        <f t="shared" si="40"/>
        <v>5160</v>
      </c>
      <c r="Z130" s="52">
        <f t="shared" si="40"/>
        <v>5160</v>
      </c>
      <c r="AA130" s="52">
        <f t="shared" si="40"/>
        <v>5040</v>
      </c>
      <c r="AB130" s="52">
        <f t="shared" si="40"/>
        <v>4320</v>
      </c>
      <c r="AC130" s="52">
        <f t="shared" si="40"/>
        <v>4830</v>
      </c>
      <c r="AD130" s="52">
        <f t="shared" si="40"/>
        <v>4620</v>
      </c>
      <c r="AE130" s="52">
        <f t="shared" si="40"/>
        <v>4800</v>
      </c>
      <c r="AF130" s="52">
        <f t="shared" si="40"/>
        <v>4710</v>
      </c>
      <c r="AG130" s="52">
        <f t="shared" si="40"/>
        <v>4800</v>
      </c>
      <c r="AH130" s="52">
        <f t="shared" si="38"/>
        <v>4950</v>
      </c>
      <c r="AI130" s="52">
        <f t="shared" si="38"/>
        <v>4950</v>
      </c>
      <c r="AJ130" s="52">
        <f t="shared" si="38"/>
        <v>5190</v>
      </c>
      <c r="AK130" s="52">
        <f t="shared" si="38"/>
        <v>5280</v>
      </c>
      <c r="AL130" s="52">
        <f t="shared" si="38"/>
        <v>0</v>
      </c>
      <c r="AM130" s="10">
        <f t="shared" si="33"/>
        <v>5670</v>
      </c>
      <c r="AN130" s="10">
        <f t="shared" si="35"/>
        <v>0</v>
      </c>
      <c r="AO130" s="3"/>
      <c r="AP130" s="3"/>
      <c r="AQ130" s="3"/>
      <c r="AR130" s="10">
        <f t="shared" si="34"/>
        <v>156240</v>
      </c>
      <c r="AS130" s="3"/>
      <c r="AT130" s="3"/>
    </row>
    <row r="131" spans="1:46">
      <c r="A131" s="6"/>
      <c r="B131" s="6"/>
      <c r="C131" s="6"/>
      <c r="D131" s="6"/>
      <c r="E131" s="6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27">
        <f>SUM(AR107:AR130)</f>
        <v>4169265</v>
      </c>
      <c r="AS131" s="14" t="s">
        <v>48</v>
      </c>
      <c r="AT131" s="3"/>
    </row>
    <row r="132" spans="1:46">
      <c r="A132" s="6"/>
      <c r="B132" s="6"/>
      <c r="C132" s="6"/>
      <c r="D132" s="6"/>
      <c r="E132" s="6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</row>
    <row r="133" spans="1:46">
      <c r="A133" s="26" t="s">
        <v>109</v>
      </c>
      <c r="B133" s="6"/>
      <c r="C133" s="30"/>
      <c r="D133" s="6"/>
      <c r="E133" s="41"/>
      <c r="F133" s="26"/>
      <c r="G133" s="38"/>
      <c r="H133" s="38"/>
      <c r="I133" s="38"/>
      <c r="J133" s="38"/>
      <c r="K133" s="38"/>
      <c r="L133" s="38"/>
      <c r="M133" s="38"/>
      <c r="N133" s="39"/>
      <c r="O133" s="39"/>
      <c r="P133" s="40"/>
      <c r="Q133" s="38"/>
      <c r="R133" s="28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</row>
    <row r="134" spans="1:46" ht="12.75" customHeight="1">
      <c r="A134" s="287" t="s">
        <v>2</v>
      </c>
      <c r="B134" s="4">
        <f>+B$4</f>
        <v>0</v>
      </c>
      <c r="C134" s="4">
        <f t="shared" ref="C134:AL134" si="41">+C$4</f>
        <v>0</v>
      </c>
      <c r="D134" s="4">
        <f>+D$4</f>
        <v>0</v>
      </c>
      <c r="E134" s="4">
        <f t="shared" si="41"/>
        <v>0</v>
      </c>
      <c r="F134" s="4">
        <f t="shared" si="41"/>
        <v>0</v>
      </c>
      <c r="G134" s="4">
        <f t="shared" si="41"/>
        <v>1</v>
      </c>
      <c r="H134" s="4">
        <f t="shared" si="41"/>
        <v>2</v>
      </c>
      <c r="I134" s="4">
        <f t="shared" si="41"/>
        <v>3</v>
      </c>
      <c r="J134" s="4">
        <f t="shared" si="41"/>
        <v>4</v>
      </c>
      <c r="K134" s="4">
        <f t="shared" si="41"/>
        <v>5</v>
      </c>
      <c r="L134" s="4">
        <f t="shared" si="41"/>
        <v>6</v>
      </c>
      <c r="M134" s="4">
        <f t="shared" si="41"/>
        <v>7</v>
      </c>
      <c r="N134" s="4">
        <f t="shared" si="41"/>
        <v>8</v>
      </c>
      <c r="O134" s="4">
        <f t="shared" si="41"/>
        <v>9</v>
      </c>
      <c r="P134" s="4">
        <f t="shared" si="41"/>
        <v>10</v>
      </c>
      <c r="Q134" s="4">
        <f t="shared" si="41"/>
        <v>11</v>
      </c>
      <c r="R134" s="4">
        <f t="shared" si="41"/>
        <v>12</v>
      </c>
      <c r="S134" s="4">
        <f t="shared" si="41"/>
        <v>13</v>
      </c>
      <c r="T134" s="4">
        <f t="shared" si="41"/>
        <v>14</v>
      </c>
      <c r="U134" s="4">
        <f t="shared" si="41"/>
        <v>15</v>
      </c>
      <c r="V134" s="4">
        <f t="shared" si="41"/>
        <v>16</v>
      </c>
      <c r="W134" s="4">
        <f t="shared" si="41"/>
        <v>17</v>
      </c>
      <c r="X134" s="4">
        <f t="shared" si="41"/>
        <v>18</v>
      </c>
      <c r="Y134" s="4">
        <f t="shared" si="41"/>
        <v>19</v>
      </c>
      <c r="Z134" s="4">
        <f t="shared" si="41"/>
        <v>20</v>
      </c>
      <c r="AA134" s="4">
        <f t="shared" si="41"/>
        <v>21</v>
      </c>
      <c r="AB134" s="4">
        <f t="shared" si="41"/>
        <v>22</v>
      </c>
      <c r="AC134" s="4">
        <f t="shared" si="41"/>
        <v>23</v>
      </c>
      <c r="AD134" s="4">
        <f t="shared" si="41"/>
        <v>24</v>
      </c>
      <c r="AE134" s="4">
        <f t="shared" si="41"/>
        <v>25</v>
      </c>
      <c r="AF134" s="4">
        <f t="shared" si="41"/>
        <v>26</v>
      </c>
      <c r="AG134" s="4">
        <f t="shared" si="41"/>
        <v>27</v>
      </c>
      <c r="AH134" s="4">
        <f t="shared" si="41"/>
        <v>28</v>
      </c>
      <c r="AI134" s="4">
        <f t="shared" si="41"/>
        <v>29</v>
      </c>
      <c r="AJ134" s="4">
        <f t="shared" si="41"/>
        <v>30</v>
      </c>
      <c r="AK134" s="4">
        <f t="shared" si="41"/>
        <v>31</v>
      </c>
      <c r="AL134" s="4">
        <f t="shared" si="41"/>
        <v>0</v>
      </c>
      <c r="AM134" s="116" t="s">
        <v>3</v>
      </c>
      <c r="AN134" s="5" t="s">
        <v>4</v>
      </c>
      <c r="AO134" s="3"/>
      <c r="AP134" s="3"/>
      <c r="AQ134" s="3"/>
      <c r="AR134" s="3"/>
      <c r="AS134" s="3"/>
      <c r="AT134" s="3"/>
    </row>
    <row r="135" spans="1:46" s="59" customFormat="1" ht="11.25" customHeight="1">
      <c r="A135" s="288"/>
      <c r="B135" s="7">
        <f>B$5</f>
        <v>40391</v>
      </c>
      <c r="C135" s="7">
        <f t="shared" ref="C135:AL135" si="42">C$5</f>
        <v>40392</v>
      </c>
      <c r="D135" s="7">
        <f>D$5</f>
        <v>40393</v>
      </c>
      <c r="E135" s="7">
        <f t="shared" si="42"/>
        <v>40394</v>
      </c>
      <c r="F135" s="7">
        <f t="shared" si="42"/>
        <v>40395</v>
      </c>
      <c r="G135" s="7">
        <f t="shared" si="42"/>
        <v>40452</v>
      </c>
      <c r="H135" s="7">
        <f t="shared" si="42"/>
        <v>40453</v>
      </c>
      <c r="I135" s="7">
        <f t="shared" si="42"/>
        <v>40454</v>
      </c>
      <c r="J135" s="7">
        <f t="shared" si="42"/>
        <v>40455</v>
      </c>
      <c r="K135" s="7">
        <f t="shared" si="42"/>
        <v>40456</v>
      </c>
      <c r="L135" s="7">
        <f t="shared" si="42"/>
        <v>40457</v>
      </c>
      <c r="M135" s="7">
        <f t="shared" si="42"/>
        <v>40458</v>
      </c>
      <c r="N135" s="7">
        <f t="shared" si="42"/>
        <v>40459</v>
      </c>
      <c r="O135" s="7">
        <f t="shared" si="42"/>
        <v>40460</v>
      </c>
      <c r="P135" s="7">
        <f t="shared" si="42"/>
        <v>40461</v>
      </c>
      <c r="Q135" s="7">
        <f t="shared" si="42"/>
        <v>40462</v>
      </c>
      <c r="R135" s="7">
        <f t="shared" si="42"/>
        <v>40463</v>
      </c>
      <c r="S135" s="7">
        <f t="shared" si="42"/>
        <v>40464</v>
      </c>
      <c r="T135" s="7">
        <f t="shared" si="42"/>
        <v>40465</v>
      </c>
      <c r="U135" s="7">
        <f t="shared" si="42"/>
        <v>40466</v>
      </c>
      <c r="V135" s="7">
        <f t="shared" si="42"/>
        <v>40467</v>
      </c>
      <c r="W135" s="7">
        <f t="shared" si="42"/>
        <v>40468</v>
      </c>
      <c r="X135" s="7">
        <f t="shared" si="42"/>
        <v>40469</v>
      </c>
      <c r="Y135" s="7">
        <f t="shared" si="42"/>
        <v>40470</v>
      </c>
      <c r="Z135" s="7">
        <f t="shared" si="42"/>
        <v>40471</v>
      </c>
      <c r="AA135" s="7">
        <f t="shared" si="42"/>
        <v>40472</v>
      </c>
      <c r="AB135" s="7">
        <f t="shared" si="42"/>
        <v>40473</v>
      </c>
      <c r="AC135" s="7">
        <f t="shared" si="42"/>
        <v>40474</v>
      </c>
      <c r="AD135" s="7">
        <f t="shared" si="42"/>
        <v>40475</v>
      </c>
      <c r="AE135" s="7">
        <f t="shared" si="42"/>
        <v>40476</v>
      </c>
      <c r="AF135" s="7">
        <f t="shared" si="42"/>
        <v>40477</v>
      </c>
      <c r="AG135" s="158">
        <f t="shared" si="42"/>
        <v>40478</v>
      </c>
      <c r="AH135" s="158">
        <f t="shared" si="42"/>
        <v>40479</v>
      </c>
      <c r="AI135" s="158">
        <f t="shared" si="42"/>
        <v>40480</v>
      </c>
      <c r="AJ135" s="158">
        <f t="shared" si="42"/>
        <v>40481</v>
      </c>
      <c r="AK135" s="158">
        <f t="shared" si="42"/>
        <v>40482</v>
      </c>
      <c r="AL135" s="158">
        <f t="shared" si="42"/>
        <v>0</v>
      </c>
      <c r="AM135" s="116"/>
      <c r="AN135" s="8"/>
      <c r="AO135" s="3"/>
      <c r="AP135" s="3"/>
      <c r="AQ135" s="3"/>
      <c r="AR135" s="3"/>
      <c r="AS135" s="3"/>
      <c r="AT135" s="3"/>
    </row>
    <row r="136" spans="1:46">
      <c r="A136" s="289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4"/>
      <c r="AH136" s="44"/>
      <c r="AI136" s="44"/>
      <c r="AJ136" s="44"/>
      <c r="AK136" s="44"/>
      <c r="AL136" s="44"/>
      <c r="AM136" s="45" t="s">
        <v>8</v>
      </c>
      <c r="AN136" s="5" t="s">
        <v>8</v>
      </c>
      <c r="AO136" s="3"/>
      <c r="AP136" s="3"/>
      <c r="AQ136" s="3"/>
      <c r="AR136" s="3"/>
      <c r="AS136" s="3"/>
      <c r="AT136" s="3"/>
    </row>
    <row r="137" spans="1:46">
      <c r="A137" s="9" t="s">
        <v>9</v>
      </c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10">
        <f>MAX(B137:AL137)</f>
        <v>0</v>
      </c>
      <c r="AN137" s="10">
        <f>MIN(B137:AF137)</f>
        <v>0</v>
      </c>
      <c r="AO137" s="3"/>
      <c r="AP137" s="3"/>
      <c r="AQ137" s="3"/>
      <c r="AR137" s="3"/>
      <c r="AS137" s="3"/>
      <c r="AT137" s="3"/>
    </row>
    <row r="138" spans="1:46">
      <c r="A138" s="9" t="s">
        <v>10</v>
      </c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10">
        <f t="shared" ref="AM138:AM160" si="43">MAX(B138:AL138)</f>
        <v>0</v>
      </c>
      <c r="AN138" s="10">
        <f>MIN(B138:AF138)</f>
        <v>0</v>
      </c>
      <c r="AO138" s="3"/>
      <c r="AP138" s="3"/>
      <c r="AQ138" s="3"/>
      <c r="AR138" s="3"/>
      <c r="AS138" s="3"/>
      <c r="AT138" s="3"/>
    </row>
    <row r="139" spans="1:46">
      <c r="A139" s="9" t="s">
        <v>11</v>
      </c>
      <c r="B139" s="52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10">
        <f t="shared" si="43"/>
        <v>0</v>
      </c>
      <c r="AN139" s="10">
        <f t="shared" ref="AN139:AN160" si="44">MIN(B139:AF139)</f>
        <v>0</v>
      </c>
      <c r="AO139" s="3"/>
      <c r="AP139" s="3"/>
      <c r="AQ139" s="3"/>
      <c r="AR139" s="3"/>
      <c r="AS139" s="3"/>
      <c r="AT139" s="3"/>
    </row>
    <row r="140" spans="1:46">
      <c r="A140" s="9" t="s">
        <v>12</v>
      </c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10">
        <f t="shared" si="43"/>
        <v>0</v>
      </c>
      <c r="AN140" s="10">
        <f t="shared" si="44"/>
        <v>0</v>
      </c>
      <c r="AO140" s="3"/>
      <c r="AP140" s="3"/>
      <c r="AQ140" s="3"/>
      <c r="AR140" s="3"/>
      <c r="AS140" s="3"/>
      <c r="AT140" s="3"/>
    </row>
    <row r="141" spans="1:46">
      <c r="A141" s="9" t="s">
        <v>13</v>
      </c>
      <c r="B141" s="52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10">
        <f t="shared" si="43"/>
        <v>0</v>
      </c>
      <c r="AN141" s="10">
        <f t="shared" si="44"/>
        <v>0</v>
      </c>
      <c r="AO141" s="3"/>
      <c r="AP141" s="3"/>
      <c r="AQ141" s="3"/>
      <c r="AR141" s="3"/>
      <c r="AS141" s="3"/>
      <c r="AT141" s="3"/>
    </row>
    <row r="142" spans="1:46">
      <c r="A142" s="9" t="s">
        <v>14</v>
      </c>
      <c r="B142" s="52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10">
        <f t="shared" si="43"/>
        <v>0</v>
      </c>
      <c r="AN142" s="10">
        <f t="shared" si="44"/>
        <v>0</v>
      </c>
      <c r="AO142" s="3"/>
      <c r="AP142" s="3"/>
      <c r="AQ142" s="3"/>
      <c r="AR142" s="3"/>
      <c r="AS142" s="3"/>
      <c r="AT142" s="3"/>
    </row>
    <row r="143" spans="1:46">
      <c r="A143" s="9" t="s">
        <v>15</v>
      </c>
      <c r="B143" s="52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10">
        <f t="shared" si="43"/>
        <v>0</v>
      </c>
      <c r="AN143" s="10">
        <f t="shared" si="44"/>
        <v>0</v>
      </c>
      <c r="AO143" s="3"/>
      <c r="AP143" s="3"/>
      <c r="AQ143" s="3"/>
      <c r="AR143" s="3"/>
      <c r="AS143" s="3"/>
      <c r="AT143" s="3"/>
    </row>
    <row r="144" spans="1:46">
      <c r="A144" s="12" t="s">
        <v>16</v>
      </c>
      <c r="B144" s="52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10">
        <f t="shared" si="43"/>
        <v>0</v>
      </c>
      <c r="AN144" s="10">
        <f t="shared" si="44"/>
        <v>0</v>
      </c>
      <c r="AO144" s="3"/>
      <c r="AP144" s="3"/>
      <c r="AQ144" s="3"/>
      <c r="AR144" s="3"/>
      <c r="AS144" s="3"/>
      <c r="AT144" s="3"/>
    </row>
    <row r="145" spans="1:46">
      <c r="A145" s="12" t="s">
        <v>17</v>
      </c>
      <c r="B145" s="52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10">
        <f t="shared" si="43"/>
        <v>0</v>
      </c>
      <c r="AN145" s="10">
        <f t="shared" si="44"/>
        <v>0</v>
      </c>
      <c r="AO145" s="3"/>
      <c r="AP145" s="3"/>
      <c r="AQ145" s="3"/>
      <c r="AR145" s="3"/>
      <c r="AS145" s="3"/>
      <c r="AT145" s="3"/>
    </row>
    <row r="146" spans="1:46">
      <c r="A146" s="13">
        <v>0.41666666666666669</v>
      </c>
      <c r="B146" s="52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10">
        <f t="shared" si="43"/>
        <v>0</v>
      </c>
      <c r="AN146" s="10">
        <f t="shared" si="44"/>
        <v>0</v>
      </c>
      <c r="AO146" s="3"/>
      <c r="AP146" s="3"/>
      <c r="AQ146" s="3"/>
      <c r="AR146" s="3"/>
      <c r="AS146" s="3"/>
      <c r="AT146" s="3"/>
    </row>
    <row r="147" spans="1:46">
      <c r="A147" s="13" t="s">
        <v>18</v>
      </c>
      <c r="B147" s="52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  <c r="AA147" s="52"/>
      <c r="AB147" s="52"/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10">
        <f t="shared" si="43"/>
        <v>0</v>
      </c>
      <c r="AN147" s="10">
        <f t="shared" si="44"/>
        <v>0</v>
      </c>
      <c r="AO147" s="3"/>
      <c r="AP147" s="3"/>
      <c r="AQ147" s="3"/>
      <c r="AR147" s="3"/>
      <c r="AS147" s="3"/>
      <c r="AT147" s="3"/>
    </row>
    <row r="148" spans="1:46">
      <c r="A148" s="13">
        <v>0.5</v>
      </c>
      <c r="B148" s="52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10">
        <f t="shared" si="43"/>
        <v>0</v>
      </c>
      <c r="AN148" s="10">
        <f t="shared" si="44"/>
        <v>0</v>
      </c>
      <c r="AO148" s="3"/>
      <c r="AP148" s="3"/>
      <c r="AQ148" s="3"/>
      <c r="AR148" s="3"/>
      <c r="AS148" s="3"/>
      <c r="AT148" s="3"/>
    </row>
    <row r="149" spans="1:46">
      <c r="A149" s="13" t="s">
        <v>19</v>
      </c>
      <c r="B149" s="52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  <c r="AA149" s="52"/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10">
        <f t="shared" si="43"/>
        <v>0</v>
      </c>
      <c r="AN149" s="10">
        <f t="shared" si="44"/>
        <v>0</v>
      </c>
      <c r="AO149" s="3"/>
      <c r="AP149" s="3"/>
      <c r="AQ149" s="3"/>
      <c r="AR149" s="3"/>
      <c r="AS149" s="3"/>
      <c r="AT149" s="3"/>
    </row>
    <row r="150" spans="1:46">
      <c r="A150" s="13">
        <v>0.58333333333333337</v>
      </c>
      <c r="B150" s="52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10">
        <f t="shared" si="43"/>
        <v>0</v>
      </c>
      <c r="AN150" s="10">
        <f t="shared" si="44"/>
        <v>0</v>
      </c>
      <c r="AO150" s="3"/>
      <c r="AP150" s="3"/>
      <c r="AQ150" s="3"/>
      <c r="AR150" s="3"/>
      <c r="AS150" s="3"/>
      <c r="AT150" s="3"/>
    </row>
    <row r="151" spans="1:46">
      <c r="A151" s="13" t="s">
        <v>20</v>
      </c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10">
        <f t="shared" si="43"/>
        <v>0</v>
      </c>
      <c r="AN151" s="10">
        <f t="shared" si="44"/>
        <v>0</v>
      </c>
      <c r="AO151" s="3"/>
      <c r="AP151" s="3"/>
      <c r="AQ151" s="3"/>
      <c r="AR151" s="3"/>
      <c r="AS151" s="3"/>
      <c r="AT151" s="3"/>
    </row>
    <row r="152" spans="1:46">
      <c r="A152" s="12" t="s">
        <v>21</v>
      </c>
      <c r="B152" s="52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10">
        <f t="shared" si="43"/>
        <v>0</v>
      </c>
      <c r="AN152" s="10">
        <f t="shared" si="44"/>
        <v>0</v>
      </c>
      <c r="AO152" s="3"/>
      <c r="AP152" s="3"/>
      <c r="AQ152" s="3"/>
      <c r="AR152" s="3"/>
      <c r="AS152" s="3"/>
      <c r="AT152" s="3"/>
    </row>
    <row r="153" spans="1:46">
      <c r="A153" s="12" t="s">
        <v>22</v>
      </c>
      <c r="B153" s="52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10">
        <f t="shared" si="43"/>
        <v>0</v>
      </c>
      <c r="AN153" s="10">
        <f t="shared" si="44"/>
        <v>0</v>
      </c>
      <c r="AO153" s="3"/>
      <c r="AP153" s="3"/>
      <c r="AQ153" s="3"/>
      <c r="AR153" s="3"/>
      <c r="AS153" s="3"/>
      <c r="AT153" s="3"/>
    </row>
    <row r="154" spans="1:46">
      <c r="A154" s="12" t="s">
        <v>23</v>
      </c>
      <c r="B154" s="52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  <c r="AA154" s="52"/>
      <c r="AB154" s="52"/>
      <c r="AC154" s="52"/>
      <c r="AD154" s="52"/>
      <c r="AE154" s="52"/>
      <c r="AF154" s="52"/>
      <c r="AG154" s="52"/>
      <c r="AH154" s="52"/>
      <c r="AI154" s="52"/>
      <c r="AJ154" s="52"/>
      <c r="AK154" s="52"/>
      <c r="AL154" s="52"/>
      <c r="AM154" s="10">
        <f t="shared" si="43"/>
        <v>0</v>
      </c>
      <c r="AN154" s="10">
        <f t="shared" si="44"/>
        <v>0</v>
      </c>
      <c r="AO154" s="3"/>
      <c r="AP154" s="3"/>
      <c r="AQ154" s="3"/>
      <c r="AR154" s="3"/>
      <c r="AS154" s="3"/>
      <c r="AT154" s="3"/>
    </row>
    <row r="155" spans="1:46">
      <c r="A155" s="9" t="s">
        <v>24</v>
      </c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  <c r="AA155" s="52"/>
      <c r="AB155" s="52"/>
      <c r="AC155" s="52"/>
      <c r="AD155" s="52"/>
      <c r="AE155" s="52"/>
      <c r="AF155" s="52"/>
      <c r="AG155" s="52"/>
      <c r="AH155" s="52"/>
      <c r="AI155" s="52"/>
      <c r="AJ155" s="52"/>
      <c r="AK155" s="52"/>
      <c r="AL155" s="52"/>
      <c r="AM155" s="10">
        <f t="shared" si="43"/>
        <v>0</v>
      </c>
      <c r="AN155" s="10">
        <f t="shared" si="44"/>
        <v>0</v>
      </c>
      <c r="AO155" s="3"/>
      <c r="AP155" s="3"/>
      <c r="AQ155" s="3"/>
      <c r="AR155" s="3"/>
      <c r="AS155" s="3"/>
      <c r="AT155" s="3"/>
    </row>
    <row r="156" spans="1:46">
      <c r="A156" s="15">
        <v>0.83333333333333337</v>
      </c>
      <c r="B156" s="52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  <c r="AA156" s="52"/>
      <c r="AB156" s="52"/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10">
        <f t="shared" si="43"/>
        <v>0</v>
      </c>
      <c r="AN156" s="10">
        <f t="shared" si="44"/>
        <v>0</v>
      </c>
      <c r="AO156" s="3"/>
      <c r="AP156" s="3"/>
      <c r="AQ156" s="3"/>
      <c r="AR156" s="3"/>
      <c r="AS156" s="3"/>
      <c r="AT156" s="3"/>
    </row>
    <row r="157" spans="1:46">
      <c r="A157" s="15">
        <v>0.875</v>
      </c>
      <c r="B157" s="52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10">
        <f t="shared" si="43"/>
        <v>0</v>
      </c>
      <c r="AN157" s="10">
        <f t="shared" si="44"/>
        <v>0</v>
      </c>
      <c r="AO157" s="3"/>
      <c r="AP157" s="3"/>
      <c r="AQ157" s="3"/>
      <c r="AR157" s="3"/>
      <c r="AS157" s="3"/>
      <c r="AT157" s="3"/>
    </row>
    <row r="158" spans="1:46">
      <c r="A158" s="13" t="s">
        <v>25</v>
      </c>
      <c r="B158" s="52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10">
        <f t="shared" si="43"/>
        <v>0</v>
      </c>
      <c r="AN158" s="10">
        <f t="shared" si="44"/>
        <v>0</v>
      </c>
      <c r="AO158" s="3"/>
      <c r="AP158" s="3"/>
      <c r="AQ158" s="3"/>
      <c r="AR158" s="3"/>
      <c r="AS158" s="3"/>
      <c r="AT158" s="3"/>
    </row>
    <row r="159" spans="1:46">
      <c r="A159" s="15">
        <v>0.95833333333333337</v>
      </c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10">
        <f t="shared" si="43"/>
        <v>0</v>
      </c>
      <c r="AN159" s="10">
        <f t="shared" si="44"/>
        <v>0</v>
      </c>
      <c r="AO159" s="3"/>
      <c r="AP159" s="3"/>
      <c r="AQ159" s="3"/>
      <c r="AR159" s="3"/>
      <c r="AS159" s="3"/>
      <c r="AT159" s="3"/>
    </row>
    <row r="160" spans="1:46">
      <c r="A160" s="9" t="s">
        <v>26</v>
      </c>
      <c r="B160" s="52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10">
        <f t="shared" si="43"/>
        <v>0</v>
      </c>
      <c r="AN160" s="10">
        <f t="shared" si="44"/>
        <v>0</v>
      </c>
      <c r="AO160" s="3"/>
      <c r="AP160" s="3"/>
      <c r="AQ160" s="3"/>
      <c r="AR160" s="3"/>
      <c r="AS160" s="3"/>
      <c r="AT160" s="3"/>
    </row>
    <row r="161" spans="1:46">
      <c r="A161" s="6"/>
      <c r="B161" s="6"/>
      <c r="C161" s="6"/>
      <c r="D161" s="6"/>
      <c r="E161" s="6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</row>
    <row r="162" spans="1:46">
      <c r="A162" s="6"/>
      <c r="B162" s="6"/>
      <c r="C162" s="6"/>
      <c r="D162" s="6"/>
      <c r="E162" s="6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</row>
    <row r="163" spans="1:46">
      <c r="A163" s="26" t="s">
        <v>130</v>
      </c>
      <c r="B163" s="6"/>
      <c r="C163" s="30"/>
      <c r="D163" s="6"/>
      <c r="E163" s="41"/>
      <c r="F163" s="26"/>
      <c r="G163" s="38"/>
      <c r="H163" s="38"/>
      <c r="I163" s="38"/>
      <c r="J163" s="38"/>
      <c r="K163" s="38"/>
      <c r="L163" s="38"/>
      <c r="M163" s="38"/>
      <c r="N163" s="39"/>
      <c r="O163" s="39"/>
      <c r="P163" s="40"/>
      <c r="Q163" s="38"/>
      <c r="R163" s="28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</row>
    <row r="164" spans="1:46">
      <c r="A164" s="287" t="s">
        <v>2</v>
      </c>
      <c r="B164" s="4">
        <f>+B$4</f>
        <v>0</v>
      </c>
      <c r="C164" s="4">
        <f t="shared" ref="C164:AL164" si="45">+C$4</f>
        <v>0</v>
      </c>
      <c r="D164" s="4">
        <f>+D$4</f>
        <v>0</v>
      </c>
      <c r="E164" s="4">
        <f t="shared" si="45"/>
        <v>0</v>
      </c>
      <c r="F164" s="4">
        <f t="shared" si="45"/>
        <v>0</v>
      </c>
      <c r="G164" s="4">
        <f t="shared" si="45"/>
        <v>1</v>
      </c>
      <c r="H164" s="4">
        <f t="shared" si="45"/>
        <v>2</v>
      </c>
      <c r="I164" s="4">
        <f t="shared" si="45"/>
        <v>3</v>
      </c>
      <c r="J164" s="4">
        <f t="shared" si="45"/>
        <v>4</v>
      </c>
      <c r="K164" s="4">
        <f t="shared" si="45"/>
        <v>5</v>
      </c>
      <c r="L164" s="4">
        <f t="shared" si="45"/>
        <v>6</v>
      </c>
      <c r="M164" s="4">
        <f t="shared" si="45"/>
        <v>7</v>
      </c>
      <c r="N164" s="4">
        <f t="shared" si="45"/>
        <v>8</v>
      </c>
      <c r="O164" s="4">
        <f t="shared" si="45"/>
        <v>9</v>
      </c>
      <c r="P164" s="4">
        <f t="shared" si="45"/>
        <v>10</v>
      </c>
      <c r="Q164" s="4">
        <f t="shared" si="45"/>
        <v>11</v>
      </c>
      <c r="R164" s="4">
        <f t="shared" si="45"/>
        <v>12</v>
      </c>
      <c r="S164" s="4">
        <f t="shared" si="45"/>
        <v>13</v>
      </c>
      <c r="T164" s="4">
        <f t="shared" si="45"/>
        <v>14</v>
      </c>
      <c r="U164" s="4">
        <f t="shared" si="45"/>
        <v>15</v>
      </c>
      <c r="V164" s="4">
        <f t="shared" si="45"/>
        <v>16</v>
      </c>
      <c r="W164" s="4">
        <f t="shared" si="45"/>
        <v>17</v>
      </c>
      <c r="X164" s="4">
        <f t="shared" si="45"/>
        <v>18</v>
      </c>
      <c r="Y164" s="4">
        <f t="shared" si="45"/>
        <v>19</v>
      </c>
      <c r="Z164" s="4">
        <f t="shared" si="45"/>
        <v>20</v>
      </c>
      <c r="AA164" s="4">
        <f t="shared" si="45"/>
        <v>21</v>
      </c>
      <c r="AB164" s="4">
        <f t="shared" si="45"/>
        <v>22</v>
      </c>
      <c r="AC164" s="4">
        <f t="shared" si="45"/>
        <v>23</v>
      </c>
      <c r="AD164" s="4">
        <f t="shared" si="45"/>
        <v>24</v>
      </c>
      <c r="AE164" s="4">
        <f t="shared" si="45"/>
        <v>25</v>
      </c>
      <c r="AF164" s="4">
        <f t="shared" si="45"/>
        <v>26</v>
      </c>
      <c r="AG164" s="4">
        <f t="shared" si="45"/>
        <v>27</v>
      </c>
      <c r="AH164" s="4">
        <f t="shared" si="45"/>
        <v>28</v>
      </c>
      <c r="AI164" s="4">
        <f t="shared" si="45"/>
        <v>29</v>
      </c>
      <c r="AJ164" s="4">
        <f t="shared" si="45"/>
        <v>30</v>
      </c>
      <c r="AK164" s="4">
        <f t="shared" si="45"/>
        <v>31</v>
      </c>
      <c r="AL164" s="4">
        <f t="shared" si="45"/>
        <v>0</v>
      </c>
      <c r="AM164" s="116" t="s">
        <v>3</v>
      </c>
    </row>
    <row r="165" spans="1:46">
      <c r="A165" s="288"/>
      <c r="B165" s="7">
        <f>B$5</f>
        <v>40391</v>
      </c>
      <c r="C165" s="7">
        <f t="shared" ref="C165:AL165" si="46">C$5</f>
        <v>40392</v>
      </c>
      <c r="D165" s="7">
        <f>D$5</f>
        <v>40393</v>
      </c>
      <c r="E165" s="7">
        <f t="shared" si="46"/>
        <v>40394</v>
      </c>
      <c r="F165" s="7">
        <f t="shared" si="46"/>
        <v>40395</v>
      </c>
      <c r="G165" s="7">
        <f t="shared" si="46"/>
        <v>40452</v>
      </c>
      <c r="H165" s="7">
        <f t="shared" si="46"/>
        <v>40453</v>
      </c>
      <c r="I165" s="7">
        <f t="shared" si="46"/>
        <v>40454</v>
      </c>
      <c r="J165" s="7">
        <f t="shared" si="46"/>
        <v>40455</v>
      </c>
      <c r="K165" s="7">
        <f t="shared" si="46"/>
        <v>40456</v>
      </c>
      <c r="L165" s="7">
        <f t="shared" si="46"/>
        <v>40457</v>
      </c>
      <c r="M165" s="7">
        <f t="shared" si="46"/>
        <v>40458</v>
      </c>
      <c r="N165" s="7">
        <f t="shared" si="46"/>
        <v>40459</v>
      </c>
      <c r="O165" s="7">
        <f t="shared" si="46"/>
        <v>40460</v>
      </c>
      <c r="P165" s="7">
        <f t="shared" si="46"/>
        <v>40461</v>
      </c>
      <c r="Q165" s="7">
        <f t="shared" si="46"/>
        <v>40462</v>
      </c>
      <c r="R165" s="7">
        <f t="shared" si="46"/>
        <v>40463</v>
      </c>
      <c r="S165" s="7">
        <f t="shared" si="46"/>
        <v>40464</v>
      </c>
      <c r="T165" s="7">
        <f t="shared" si="46"/>
        <v>40465</v>
      </c>
      <c r="U165" s="7">
        <f t="shared" si="46"/>
        <v>40466</v>
      </c>
      <c r="V165" s="7">
        <f t="shared" si="46"/>
        <v>40467</v>
      </c>
      <c r="W165" s="7">
        <f t="shared" si="46"/>
        <v>40468</v>
      </c>
      <c r="X165" s="7">
        <f t="shared" si="46"/>
        <v>40469</v>
      </c>
      <c r="Y165" s="7">
        <f t="shared" si="46"/>
        <v>40470</v>
      </c>
      <c r="Z165" s="7">
        <f t="shared" si="46"/>
        <v>40471</v>
      </c>
      <c r="AA165" s="7">
        <f t="shared" si="46"/>
        <v>40472</v>
      </c>
      <c r="AB165" s="7">
        <f t="shared" si="46"/>
        <v>40473</v>
      </c>
      <c r="AC165" s="7">
        <f t="shared" si="46"/>
        <v>40474</v>
      </c>
      <c r="AD165" s="7">
        <f t="shared" si="46"/>
        <v>40475</v>
      </c>
      <c r="AE165" s="7">
        <f t="shared" si="46"/>
        <v>40476</v>
      </c>
      <c r="AF165" s="7">
        <f t="shared" si="46"/>
        <v>40477</v>
      </c>
      <c r="AG165" s="199">
        <f t="shared" si="46"/>
        <v>40478</v>
      </c>
      <c r="AH165" s="199">
        <f t="shared" si="46"/>
        <v>40479</v>
      </c>
      <c r="AI165" s="199">
        <f t="shared" si="46"/>
        <v>40480</v>
      </c>
      <c r="AJ165" s="199">
        <f t="shared" si="46"/>
        <v>40481</v>
      </c>
      <c r="AK165" s="199">
        <f t="shared" si="46"/>
        <v>40482</v>
      </c>
      <c r="AL165" s="199">
        <f t="shared" si="46"/>
        <v>0</v>
      </c>
      <c r="AM165" s="116"/>
    </row>
    <row r="166" spans="1:46">
      <c r="A166" s="289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4"/>
      <c r="AH166" s="44"/>
      <c r="AI166" s="44"/>
      <c r="AJ166" s="44"/>
      <c r="AK166" s="44"/>
      <c r="AL166" s="44"/>
      <c r="AM166" s="45" t="s">
        <v>8</v>
      </c>
    </row>
    <row r="167" spans="1:46">
      <c r="A167" s="9" t="s">
        <v>9</v>
      </c>
      <c r="B167" s="52">
        <f t="shared" ref="B167:Q182" si="47">+$G$40*(B107+B137)</f>
        <v>0</v>
      </c>
      <c r="C167" s="52">
        <f t="shared" si="47"/>
        <v>0</v>
      </c>
      <c r="D167" s="52">
        <f>+$G$40*(D107+D137)</f>
        <v>0</v>
      </c>
      <c r="E167" s="52">
        <f t="shared" ref="E167:AL174" si="48">+$G$40*(E107+E137)</f>
        <v>0</v>
      </c>
      <c r="F167" s="52">
        <f t="shared" si="48"/>
        <v>0</v>
      </c>
      <c r="G167" s="52">
        <f t="shared" si="48"/>
        <v>2385</v>
      </c>
      <c r="H167" s="52">
        <f t="shared" si="48"/>
        <v>2520</v>
      </c>
      <c r="I167" s="52">
        <f t="shared" si="48"/>
        <v>2490</v>
      </c>
      <c r="J167" s="52">
        <f t="shared" si="48"/>
        <v>2400</v>
      </c>
      <c r="K167" s="52">
        <f t="shared" si="48"/>
        <v>2490</v>
      </c>
      <c r="L167" s="52">
        <f t="shared" si="48"/>
        <v>2475</v>
      </c>
      <c r="M167" s="52">
        <f t="shared" si="48"/>
        <v>2430</v>
      </c>
      <c r="N167" s="52">
        <f t="shared" si="48"/>
        <v>2475</v>
      </c>
      <c r="O167" s="52">
        <f t="shared" si="48"/>
        <v>2460</v>
      </c>
      <c r="P167" s="52">
        <f t="shared" si="48"/>
        <v>2400</v>
      </c>
      <c r="Q167" s="52">
        <f t="shared" si="48"/>
        <v>2325</v>
      </c>
      <c r="R167" s="52">
        <f t="shared" si="48"/>
        <v>2370</v>
      </c>
      <c r="S167" s="52">
        <f t="shared" si="48"/>
        <v>2370</v>
      </c>
      <c r="T167" s="52">
        <f t="shared" si="48"/>
        <v>2460</v>
      </c>
      <c r="U167" s="52">
        <f t="shared" si="48"/>
        <v>2385</v>
      </c>
      <c r="V167" s="52">
        <f t="shared" si="48"/>
        <v>2475</v>
      </c>
      <c r="W167" s="52">
        <f t="shared" si="48"/>
        <v>2460</v>
      </c>
      <c r="X167" s="52">
        <f t="shared" si="48"/>
        <v>1740</v>
      </c>
      <c r="Y167" s="52">
        <f t="shared" si="48"/>
        <v>2445</v>
      </c>
      <c r="Z167" s="52">
        <f t="shared" si="48"/>
        <v>2475</v>
      </c>
      <c r="AA167" s="52">
        <f t="shared" si="48"/>
        <v>2430</v>
      </c>
      <c r="AB167" s="52">
        <f t="shared" si="48"/>
        <v>2490</v>
      </c>
      <c r="AC167" s="52">
        <f t="shared" si="48"/>
        <v>1905</v>
      </c>
      <c r="AD167" s="52">
        <f t="shared" si="48"/>
        <v>2160</v>
      </c>
      <c r="AE167" s="52">
        <f t="shared" si="48"/>
        <v>2205</v>
      </c>
      <c r="AF167" s="52">
        <f t="shared" si="48"/>
        <v>2235</v>
      </c>
      <c r="AG167" s="52">
        <f t="shared" si="48"/>
        <v>2175</v>
      </c>
      <c r="AH167" s="52">
        <f t="shared" si="48"/>
        <v>2160</v>
      </c>
      <c r="AI167" s="52">
        <f t="shared" si="48"/>
        <v>2280</v>
      </c>
      <c r="AJ167" s="52">
        <f t="shared" si="48"/>
        <v>2370</v>
      </c>
      <c r="AK167" s="52">
        <f t="shared" si="48"/>
        <v>2415</v>
      </c>
      <c r="AL167" s="52">
        <f t="shared" si="48"/>
        <v>0</v>
      </c>
      <c r="AM167" s="10">
        <f>MAX(B167:AL167)</f>
        <v>2520</v>
      </c>
    </row>
    <row r="168" spans="1:46">
      <c r="A168" s="9" t="s">
        <v>10</v>
      </c>
      <c r="B168" s="52">
        <f t="shared" si="47"/>
        <v>0</v>
      </c>
      <c r="C168" s="52">
        <f t="shared" si="47"/>
        <v>0</v>
      </c>
      <c r="D168" s="52">
        <f t="shared" si="47"/>
        <v>0</v>
      </c>
      <c r="E168" s="52">
        <f t="shared" si="47"/>
        <v>0</v>
      </c>
      <c r="F168" s="52">
        <f t="shared" si="47"/>
        <v>0</v>
      </c>
      <c r="G168" s="52">
        <f t="shared" si="48"/>
        <v>2265</v>
      </c>
      <c r="H168" s="52">
        <f t="shared" si="48"/>
        <v>2400</v>
      </c>
      <c r="I168" s="52">
        <f t="shared" si="48"/>
        <v>2370</v>
      </c>
      <c r="J168" s="52">
        <f t="shared" si="48"/>
        <v>2310</v>
      </c>
      <c r="K168" s="52">
        <f t="shared" si="48"/>
        <v>2325</v>
      </c>
      <c r="L168" s="52">
        <f t="shared" si="48"/>
        <v>2415</v>
      </c>
      <c r="M168" s="52">
        <f t="shared" si="48"/>
        <v>2355</v>
      </c>
      <c r="N168" s="52">
        <f t="shared" si="48"/>
        <v>2385</v>
      </c>
      <c r="O168" s="52">
        <f t="shared" si="48"/>
        <v>2370</v>
      </c>
      <c r="P168" s="52">
        <f t="shared" si="48"/>
        <v>2325</v>
      </c>
      <c r="Q168" s="52">
        <f t="shared" si="48"/>
        <v>2250</v>
      </c>
      <c r="R168" s="52">
        <f t="shared" si="48"/>
        <v>2310</v>
      </c>
      <c r="S168" s="52">
        <f t="shared" si="48"/>
        <v>2265</v>
      </c>
      <c r="T168" s="52">
        <f t="shared" si="48"/>
        <v>2340</v>
      </c>
      <c r="U168" s="52">
        <f t="shared" si="48"/>
        <v>2325</v>
      </c>
      <c r="V168" s="52">
        <f t="shared" si="48"/>
        <v>2355</v>
      </c>
      <c r="W168" s="52">
        <f t="shared" si="48"/>
        <v>2385</v>
      </c>
      <c r="X168" s="52">
        <f t="shared" si="48"/>
        <v>1590</v>
      </c>
      <c r="Y168" s="52">
        <f t="shared" si="48"/>
        <v>2370</v>
      </c>
      <c r="Z168" s="52">
        <f t="shared" si="48"/>
        <v>2355</v>
      </c>
      <c r="AA168" s="52">
        <f t="shared" si="48"/>
        <v>2280</v>
      </c>
      <c r="AB168" s="52">
        <f t="shared" si="48"/>
        <v>2265</v>
      </c>
      <c r="AC168" s="52">
        <f t="shared" si="48"/>
        <v>1905</v>
      </c>
      <c r="AD168" s="52">
        <f t="shared" si="48"/>
        <v>2085</v>
      </c>
      <c r="AE168" s="52">
        <f t="shared" si="48"/>
        <v>2085</v>
      </c>
      <c r="AF168" s="52">
        <f t="shared" si="48"/>
        <v>2145</v>
      </c>
      <c r="AG168" s="52">
        <f t="shared" si="48"/>
        <v>2085</v>
      </c>
      <c r="AH168" s="52">
        <f t="shared" si="48"/>
        <v>2115</v>
      </c>
      <c r="AI168" s="52">
        <f t="shared" si="48"/>
        <v>2205</v>
      </c>
      <c r="AJ168" s="52">
        <f t="shared" si="48"/>
        <v>2280</v>
      </c>
      <c r="AK168" s="52">
        <f t="shared" si="48"/>
        <v>2340</v>
      </c>
      <c r="AL168" s="52">
        <f t="shared" si="48"/>
        <v>0</v>
      </c>
      <c r="AM168" s="10">
        <f t="shared" ref="AM168:AM190" si="49">MAX(B168:AL168)</f>
        <v>2415</v>
      </c>
    </row>
    <row r="169" spans="1:46">
      <c r="A169" s="9" t="s">
        <v>11</v>
      </c>
      <c r="B169" s="52">
        <f t="shared" si="47"/>
        <v>0</v>
      </c>
      <c r="C169" s="52">
        <f t="shared" si="47"/>
        <v>0</v>
      </c>
      <c r="D169" s="52">
        <f t="shared" si="47"/>
        <v>0</v>
      </c>
      <c r="E169" s="52">
        <f t="shared" si="47"/>
        <v>0</v>
      </c>
      <c r="F169" s="52">
        <f t="shared" si="47"/>
        <v>0</v>
      </c>
      <c r="G169" s="52">
        <f t="shared" si="48"/>
        <v>2235</v>
      </c>
      <c r="H169" s="52">
        <f t="shared" si="48"/>
        <v>2325</v>
      </c>
      <c r="I169" s="52">
        <f t="shared" si="48"/>
        <v>2295</v>
      </c>
      <c r="J169" s="52">
        <f t="shared" si="48"/>
        <v>2280</v>
      </c>
      <c r="K169" s="52">
        <f t="shared" si="48"/>
        <v>2325</v>
      </c>
      <c r="L169" s="52">
        <f t="shared" si="48"/>
        <v>2355</v>
      </c>
      <c r="M169" s="52">
        <f t="shared" si="48"/>
        <v>2280</v>
      </c>
      <c r="N169" s="52">
        <f t="shared" si="48"/>
        <v>2325</v>
      </c>
      <c r="O169" s="52">
        <f t="shared" si="48"/>
        <v>2265</v>
      </c>
      <c r="P169" s="52">
        <f t="shared" si="48"/>
        <v>2250</v>
      </c>
      <c r="Q169" s="52">
        <f t="shared" si="48"/>
        <v>2205</v>
      </c>
      <c r="R169" s="52">
        <f t="shared" si="48"/>
        <v>2250</v>
      </c>
      <c r="S169" s="52">
        <f t="shared" si="48"/>
        <v>2235</v>
      </c>
      <c r="T169" s="52">
        <f t="shared" si="48"/>
        <v>2295</v>
      </c>
      <c r="U169" s="52">
        <f t="shared" si="48"/>
        <v>2295</v>
      </c>
      <c r="V169" s="52">
        <f t="shared" si="48"/>
        <v>2310</v>
      </c>
      <c r="W169" s="52">
        <f t="shared" si="48"/>
        <v>2325</v>
      </c>
      <c r="X169" s="52">
        <f t="shared" si="48"/>
        <v>1170</v>
      </c>
      <c r="Y169" s="52">
        <f t="shared" si="48"/>
        <v>2310</v>
      </c>
      <c r="Z169" s="52">
        <f t="shared" si="48"/>
        <v>2280</v>
      </c>
      <c r="AA169" s="52">
        <f t="shared" si="48"/>
        <v>2250</v>
      </c>
      <c r="AB169" s="52">
        <f t="shared" si="48"/>
        <v>2130</v>
      </c>
      <c r="AC169" s="52">
        <f t="shared" si="48"/>
        <v>1905</v>
      </c>
      <c r="AD169" s="52">
        <f t="shared" si="48"/>
        <v>2025</v>
      </c>
      <c r="AE169" s="52">
        <f t="shared" si="48"/>
        <v>2025</v>
      </c>
      <c r="AF169" s="52">
        <f t="shared" si="48"/>
        <v>2115</v>
      </c>
      <c r="AG169" s="52">
        <f t="shared" si="48"/>
        <v>2085</v>
      </c>
      <c r="AH169" s="52">
        <f t="shared" si="48"/>
        <v>2085</v>
      </c>
      <c r="AI169" s="52">
        <f t="shared" si="48"/>
        <v>2160</v>
      </c>
      <c r="AJ169" s="52">
        <f t="shared" si="48"/>
        <v>2190</v>
      </c>
      <c r="AK169" s="52">
        <f t="shared" si="48"/>
        <v>2295</v>
      </c>
      <c r="AL169" s="52">
        <f t="shared" si="48"/>
        <v>0</v>
      </c>
      <c r="AM169" s="10">
        <f t="shared" si="49"/>
        <v>2355</v>
      </c>
    </row>
    <row r="170" spans="1:46">
      <c r="A170" s="9" t="s">
        <v>12</v>
      </c>
      <c r="B170" s="52">
        <f t="shared" si="47"/>
        <v>0</v>
      </c>
      <c r="C170" s="52">
        <f t="shared" si="47"/>
        <v>0</v>
      </c>
      <c r="D170" s="52">
        <f t="shared" si="47"/>
        <v>0</v>
      </c>
      <c r="E170" s="52">
        <f t="shared" si="47"/>
        <v>0</v>
      </c>
      <c r="F170" s="52">
        <f t="shared" si="47"/>
        <v>0</v>
      </c>
      <c r="G170" s="52">
        <f t="shared" si="48"/>
        <v>2205</v>
      </c>
      <c r="H170" s="52">
        <f t="shared" si="48"/>
        <v>2265</v>
      </c>
      <c r="I170" s="52">
        <f t="shared" si="48"/>
        <v>2250</v>
      </c>
      <c r="J170" s="52">
        <f t="shared" si="48"/>
        <v>2235</v>
      </c>
      <c r="K170" s="52">
        <f t="shared" si="48"/>
        <v>2310</v>
      </c>
      <c r="L170" s="52">
        <f t="shared" si="48"/>
        <v>2325</v>
      </c>
      <c r="M170" s="52">
        <f t="shared" si="48"/>
        <v>2250</v>
      </c>
      <c r="N170" s="52">
        <f t="shared" si="48"/>
        <v>2295</v>
      </c>
      <c r="O170" s="52">
        <f t="shared" si="48"/>
        <v>2250</v>
      </c>
      <c r="P170" s="52">
        <f t="shared" si="48"/>
        <v>2235</v>
      </c>
      <c r="Q170" s="52">
        <f t="shared" si="48"/>
        <v>2175</v>
      </c>
      <c r="R170" s="52">
        <f t="shared" si="48"/>
        <v>2250</v>
      </c>
      <c r="S170" s="52">
        <f t="shared" si="48"/>
        <v>2220</v>
      </c>
      <c r="T170" s="52">
        <f t="shared" si="48"/>
        <v>2250</v>
      </c>
      <c r="U170" s="52">
        <f t="shared" si="48"/>
        <v>2250</v>
      </c>
      <c r="V170" s="52">
        <f t="shared" si="48"/>
        <v>2280</v>
      </c>
      <c r="W170" s="52">
        <f t="shared" si="48"/>
        <v>2265</v>
      </c>
      <c r="X170" s="52">
        <f t="shared" si="48"/>
        <v>1560</v>
      </c>
      <c r="Y170" s="52">
        <f t="shared" si="48"/>
        <v>2295</v>
      </c>
      <c r="Z170" s="52">
        <f t="shared" si="48"/>
        <v>2280</v>
      </c>
      <c r="AA170" s="52">
        <f t="shared" si="48"/>
        <v>2220</v>
      </c>
      <c r="AB170" s="52">
        <f t="shared" si="48"/>
        <v>2100</v>
      </c>
      <c r="AC170" s="52">
        <f t="shared" si="48"/>
        <v>1875</v>
      </c>
      <c r="AD170" s="52">
        <f t="shared" si="48"/>
        <v>2010</v>
      </c>
      <c r="AE170" s="52">
        <f t="shared" si="48"/>
        <v>2025</v>
      </c>
      <c r="AF170" s="52">
        <f t="shared" si="48"/>
        <v>2115</v>
      </c>
      <c r="AG170" s="52">
        <f t="shared" si="48"/>
        <v>2040</v>
      </c>
      <c r="AH170" s="52">
        <f t="shared" si="48"/>
        <v>2100</v>
      </c>
      <c r="AI170" s="52">
        <f t="shared" si="48"/>
        <v>2130</v>
      </c>
      <c r="AJ170" s="52">
        <f t="shared" si="48"/>
        <v>2160</v>
      </c>
      <c r="AK170" s="52">
        <f t="shared" si="48"/>
        <v>2235</v>
      </c>
      <c r="AL170" s="52">
        <f t="shared" si="48"/>
        <v>0</v>
      </c>
      <c r="AM170" s="10">
        <f t="shared" si="49"/>
        <v>2325</v>
      </c>
    </row>
    <row r="171" spans="1:46">
      <c r="A171" s="9" t="s">
        <v>13</v>
      </c>
      <c r="B171" s="52">
        <f t="shared" si="47"/>
        <v>0</v>
      </c>
      <c r="C171" s="52">
        <f t="shared" si="47"/>
        <v>0</v>
      </c>
      <c r="D171" s="52">
        <f t="shared" si="47"/>
        <v>0</v>
      </c>
      <c r="E171" s="52">
        <f t="shared" si="47"/>
        <v>0</v>
      </c>
      <c r="F171" s="52">
        <f t="shared" si="47"/>
        <v>0</v>
      </c>
      <c r="G171" s="52">
        <f t="shared" si="48"/>
        <v>2190</v>
      </c>
      <c r="H171" s="52">
        <f t="shared" si="48"/>
        <v>2250</v>
      </c>
      <c r="I171" s="52">
        <f t="shared" si="48"/>
        <v>2235</v>
      </c>
      <c r="J171" s="52">
        <f t="shared" si="48"/>
        <v>2220</v>
      </c>
      <c r="K171" s="52">
        <f t="shared" si="48"/>
        <v>2325</v>
      </c>
      <c r="L171" s="52">
        <f t="shared" si="48"/>
        <v>2340</v>
      </c>
      <c r="M171" s="52">
        <f t="shared" si="48"/>
        <v>2250</v>
      </c>
      <c r="N171" s="52">
        <f t="shared" si="48"/>
        <v>2340</v>
      </c>
      <c r="O171" s="52">
        <f t="shared" si="48"/>
        <v>2220</v>
      </c>
      <c r="P171" s="52">
        <f t="shared" si="48"/>
        <v>2205</v>
      </c>
      <c r="Q171" s="52">
        <f t="shared" si="48"/>
        <v>2220</v>
      </c>
      <c r="R171" s="52">
        <f t="shared" si="48"/>
        <v>2220</v>
      </c>
      <c r="S171" s="52">
        <f t="shared" si="48"/>
        <v>2175</v>
      </c>
      <c r="T171" s="52">
        <f t="shared" si="48"/>
        <v>2250</v>
      </c>
      <c r="U171" s="52">
        <f t="shared" si="48"/>
        <v>2250</v>
      </c>
      <c r="V171" s="52">
        <f t="shared" si="48"/>
        <v>2265</v>
      </c>
      <c r="W171" s="52">
        <f t="shared" si="48"/>
        <v>2280</v>
      </c>
      <c r="X171" s="52">
        <f t="shared" si="48"/>
        <v>1605</v>
      </c>
      <c r="Y171" s="52">
        <f t="shared" si="48"/>
        <v>2280</v>
      </c>
      <c r="Z171" s="52">
        <f t="shared" si="48"/>
        <v>2265</v>
      </c>
      <c r="AA171" s="52">
        <f t="shared" si="48"/>
        <v>2205</v>
      </c>
      <c r="AB171" s="52">
        <f t="shared" si="48"/>
        <v>2085</v>
      </c>
      <c r="AC171" s="52">
        <f t="shared" si="48"/>
        <v>1860</v>
      </c>
      <c r="AD171" s="52">
        <f t="shared" si="48"/>
        <v>1980</v>
      </c>
      <c r="AE171" s="52">
        <f t="shared" si="48"/>
        <v>2025</v>
      </c>
      <c r="AF171" s="52">
        <f t="shared" si="48"/>
        <v>2085</v>
      </c>
      <c r="AG171" s="52">
        <f t="shared" si="48"/>
        <v>2025</v>
      </c>
      <c r="AH171" s="52">
        <f t="shared" si="48"/>
        <v>2070</v>
      </c>
      <c r="AI171" s="52">
        <f t="shared" si="48"/>
        <v>2175</v>
      </c>
      <c r="AJ171" s="52">
        <f t="shared" si="48"/>
        <v>2160</v>
      </c>
      <c r="AK171" s="52">
        <f t="shared" si="48"/>
        <v>2235</v>
      </c>
      <c r="AL171" s="52">
        <f t="shared" si="48"/>
        <v>0</v>
      </c>
      <c r="AM171" s="10">
        <f t="shared" si="49"/>
        <v>2340</v>
      </c>
    </row>
    <row r="172" spans="1:46">
      <c r="A172" s="9" t="s">
        <v>14</v>
      </c>
      <c r="B172" s="52">
        <f t="shared" si="47"/>
        <v>0</v>
      </c>
      <c r="C172" s="52">
        <f t="shared" si="47"/>
        <v>0</v>
      </c>
      <c r="D172" s="52">
        <f t="shared" si="47"/>
        <v>0</v>
      </c>
      <c r="E172" s="52">
        <f t="shared" si="47"/>
        <v>0</v>
      </c>
      <c r="F172" s="52">
        <f t="shared" si="47"/>
        <v>0</v>
      </c>
      <c r="G172" s="52">
        <f t="shared" si="48"/>
        <v>2235</v>
      </c>
      <c r="H172" s="52">
        <f t="shared" si="48"/>
        <v>2265</v>
      </c>
      <c r="I172" s="52">
        <f t="shared" si="48"/>
        <v>2235</v>
      </c>
      <c r="J172" s="52">
        <f t="shared" si="48"/>
        <v>2340</v>
      </c>
      <c r="K172" s="52">
        <f t="shared" si="48"/>
        <v>2415</v>
      </c>
      <c r="L172" s="52">
        <f t="shared" si="48"/>
        <v>2340</v>
      </c>
      <c r="M172" s="52">
        <f t="shared" si="48"/>
        <v>2250</v>
      </c>
      <c r="N172" s="52">
        <f t="shared" si="48"/>
        <v>2340</v>
      </c>
      <c r="O172" s="52">
        <f t="shared" si="48"/>
        <v>2265</v>
      </c>
      <c r="P172" s="52">
        <f t="shared" si="48"/>
        <v>2205</v>
      </c>
      <c r="Q172" s="52">
        <f t="shared" si="48"/>
        <v>2280</v>
      </c>
      <c r="R172" s="52">
        <f t="shared" si="48"/>
        <v>2295</v>
      </c>
      <c r="S172" s="52">
        <f t="shared" si="48"/>
        <v>2250</v>
      </c>
      <c r="T172" s="52">
        <f t="shared" si="48"/>
        <v>2295</v>
      </c>
      <c r="U172" s="52">
        <f t="shared" si="48"/>
        <v>2295</v>
      </c>
      <c r="V172" s="52">
        <f t="shared" si="48"/>
        <v>2310</v>
      </c>
      <c r="W172" s="52">
        <f t="shared" si="48"/>
        <v>2280</v>
      </c>
      <c r="X172" s="52">
        <f t="shared" si="48"/>
        <v>1680</v>
      </c>
      <c r="Y172" s="52">
        <f t="shared" si="48"/>
        <v>2370</v>
      </c>
      <c r="Z172" s="52">
        <f t="shared" si="48"/>
        <v>2400</v>
      </c>
      <c r="AA172" s="52">
        <f t="shared" si="48"/>
        <v>2235</v>
      </c>
      <c r="AB172" s="52">
        <f t="shared" si="48"/>
        <v>2190</v>
      </c>
      <c r="AC172" s="52">
        <f t="shared" si="48"/>
        <v>1905</v>
      </c>
      <c r="AD172" s="52">
        <f t="shared" si="48"/>
        <v>1980</v>
      </c>
      <c r="AE172" s="52">
        <f t="shared" si="48"/>
        <v>2115</v>
      </c>
      <c r="AF172" s="52">
        <f t="shared" si="48"/>
        <v>2175</v>
      </c>
      <c r="AG172" s="52">
        <f t="shared" si="48"/>
        <v>2100</v>
      </c>
      <c r="AH172" s="52">
        <f t="shared" si="48"/>
        <v>2175</v>
      </c>
      <c r="AI172" s="52">
        <f t="shared" si="48"/>
        <v>2280</v>
      </c>
      <c r="AJ172" s="52">
        <f t="shared" si="48"/>
        <v>2220</v>
      </c>
      <c r="AK172" s="52">
        <f t="shared" si="48"/>
        <v>2235</v>
      </c>
      <c r="AL172" s="52">
        <f t="shared" si="48"/>
        <v>0</v>
      </c>
      <c r="AM172" s="10">
        <f t="shared" si="49"/>
        <v>2415</v>
      </c>
    </row>
    <row r="173" spans="1:46">
      <c r="A173" s="9" t="s">
        <v>15</v>
      </c>
      <c r="B173" s="52">
        <f t="shared" si="47"/>
        <v>0</v>
      </c>
      <c r="C173" s="52">
        <f t="shared" si="47"/>
        <v>0</v>
      </c>
      <c r="D173" s="52">
        <f t="shared" si="47"/>
        <v>0</v>
      </c>
      <c r="E173" s="52">
        <f t="shared" si="47"/>
        <v>0</v>
      </c>
      <c r="F173" s="52">
        <f t="shared" si="47"/>
        <v>0</v>
      </c>
      <c r="G173" s="52">
        <f t="shared" si="48"/>
        <v>2250</v>
      </c>
      <c r="H173" s="52">
        <f t="shared" si="48"/>
        <v>2325</v>
      </c>
      <c r="I173" s="52">
        <f t="shared" si="48"/>
        <v>2175</v>
      </c>
      <c r="J173" s="52">
        <f t="shared" si="48"/>
        <v>2550</v>
      </c>
      <c r="K173" s="52">
        <f t="shared" si="48"/>
        <v>2610</v>
      </c>
      <c r="L173" s="52">
        <f t="shared" si="48"/>
        <v>2385</v>
      </c>
      <c r="M173" s="52">
        <f t="shared" si="48"/>
        <v>2325</v>
      </c>
      <c r="N173" s="52">
        <f t="shared" si="48"/>
        <v>2565</v>
      </c>
      <c r="O173" s="52">
        <f t="shared" si="48"/>
        <v>2310</v>
      </c>
      <c r="P173" s="52">
        <f t="shared" si="48"/>
        <v>1560</v>
      </c>
      <c r="Q173" s="52">
        <f t="shared" si="48"/>
        <v>2460</v>
      </c>
      <c r="R173" s="52">
        <f t="shared" si="48"/>
        <v>2475</v>
      </c>
      <c r="S173" s="52">
        <f t="shared" si="48"/>
        <v>2460</v>
      </c>
      <c r="T173" s="52">
        <f t="shared" si="48"/>
        <v>2490</v>
      </c>
      <c r="U173" s="52">
        <f t="shared" si="48"/>
        <v>2505</v>
      </c>
      <c r="V173" s="52">
        <f t="shared" si="48"/>
        <v>2325</v>
      </c>
      <c r="W173" s="52">
        <f t="shared" si="48"/>
        <v>2220</v>
      </c>
      <c r="X173" s="52">
        <f t="shared" si="48"/>
        <v>1860</v>
      </c>
      <c r="Y173" s="52">
        <f t="shared" si="48"/>
        <v>2625</v>
      </c>
      <c r="Z173" s="52">
        <f t="shared" si="48"/>
        <v>2580</v>
      </c>
      <c r="AA173" s="52">
        <f t="shared" si="48"/>
        <v>2250</v>
      </c>
      <c r="AB173" s="52">
        <f t="shared" si="48"/>
        <v>2400</v>
      </c>
      <c r="AC173" s="52">
        <f t="shared" si="48"/>
        <v>2010</v>
      </c>
      <c r="AD173" s="52">
        <f t="shared" si="48"/>
        <v>1965</v>
      </c>
      <c r="AE173" s="52">
        <f t="shared" si="48"/>
        <v>2340</v>
      </c>
      <c r="AF173" s="52">
        <f t="shared" si="48"/>
        <v>2445</v>
      </c>
      <c r="AG173" s="52">
        <f t="shared" si="48"/>
        <v>2430</v>
      </c>
      <c r="AH173" s="52">
        <f t="shared" si="48"/>
        <v>2385</v>
      </c>
      <c r="AI173" s="52">
        <f t="shared" si="48"/>
        <v>2520</v>
      </c>
      <c r="AJ173" s="52">
        <f t="shared" si="48"/>
        <v>2310</v>
      </c>
      <c r="AK173" s="52">
        <f t="shared" si="48"/>
        <v>2175</v>
      </c>
      <c r="AL173" s="52">
        <f t="shared" si="48"/>
        <v>0</v>
      </c>
      <c r="AM173" s="10">
        <f t="shared" si="49"/>
        <v>2625</v>
      </c>
    </row>
    <row r="174" spans="1:46">
      <c r="A174" s="12" t="s">
        <v>16</v>
      </c>
      <c r="B174" s="52">
        <f t="shared" si="47"/>
        <v>0</v>
      </c>
      <c r="C174" s="52">
        <f t="shared" si="47"/>
        <v>0</v>
      </c>
      <c r="D174" s="52">
        <f t="shared" si="47"/>
        <v>0</v>
      </c>
      <c r="E174" s="52">
        <f t="shared" si="47"/>
        <v>0</v>
      </c>
      <c r="F174" s="52">
        <f t="shared" si="47"/>
        <v>0</v>
      </c>
      <c r="G174" s="52">
        <f t="shared" si="48"/>
        <v>2505</v>
      </c>
      <c r="H174" s="52">
        <f t="shared" si="48"/>
        <v>2460</v>
      </c>
      <c r="I174" s="52">
        <f t="shared" si="48"/>
        <v>2280</v>
      </c>
      <c r="J174" s="52">
        <f t="shared" si="48"/>
        <v>2925</v>
      </c>
      <c r="K174" s="52">
        <f t="shared" si="48"/>
        <v>3015</v>
      </c>
      <c r="L174" s="52">
        <f t="shared" si="48"/>
        <v>2790</v>
      </c>
      <c r="M174" s="52">
        <f t="shared" si="48"/>
        <v>2925</v>
      </c>
      <c r="N174" s="52">
        <f t="shared" si="48"/>
        <v>2850</v>
      </c>
      <c r="O174" s="52">
        <f t="shared" si="48"/>
        <v>2475</v>
      </c>
      <c r="P174" s="52">
        <f t="shared" si="48"/>
        <v>1560</v>
      </c>
      <c r="Q174" s="52">
        <f t="shared" si="48"/>
        <v>2925</v>
      </c>
      <c r="R174" s="52">
        <f t="shared" si="48"/>
        <v>3105</v>
      </c>
      <c r="S174" s="52">
        <f t="shared" si="48"/>
        <v>2805</v>
      </c>
      <c r="T174" s="52">
        <f t="shared" si="48"/>
        <v>2880</v>
      </c>
      <c r="U174" s="52">
        <f t="shared" si="48"/>
        <v>3015</v>
      </c>
      <c r="V174" s="52">
        <f t="shared" si="48"/>
        <v>2445</v>
      </c>
      <c r="W174" s="52">
        <f t="shared" si="48"/>
        <v>2340</v>
      </c>
      <c r="X174" s="52">
        <f t="shared" si="48"/>
        <v>1995</v>
      </c>
      <c r="Y174" s="52">
        <f t="shared" si="48"/>
        <v>3090</v>
      </c>
      <c r="Z174" s="52">
        <f t="shared" si="48"/>
        <v>2970</v>
      </c>
      <c r="AA174" s="52">
        <f t="shared" si="48"/>
        <v>3165</v>
      </c>
      <c r="AB174" s="52">
        <f t="shared" si="48"/>
        <v>1800</v>
      </c>
      <c r="AC174" s="52">
        <f t="shared" si="48"/>
        <v>2220</v>
      </c>
      <c r="AD174" s="52">
        <f t="shared" si="48"/>
        <v>2100</v>
      </c>
      <c r="AE174" s="52">
        <f t="shared" si="48"/>
        <v>2655</v>
      </c>
      <c r="AF174" s="52">
        <f t="shared" si="48"/>
        <v>2715</v>
      </c>
      <c r="AG174" s="52">
        <f t="shared" si="48"/>
        <v>2805</v>
      </c>
      <c r="AH174" s="52">
        <f t="shared" si="48"/>
        <v>2580</v>
      </c>
      <c r="AI174" s="52">
        <f t="shared" si="48"/>
        <v>2880</v>
      </c>
      <c r="AJ174" s="52">
        <f t="shared" ref="AJ174:AL174" si="50">+$G$40*(AJ114+AJ144)</f>
        <v>2430</v>
      </c>
      <c r="AK174" s="52">
        <f t="shared" si="50"/>
        <v>2265</v>
      </c>
      <c r="AL174" s="52">
        <f t="shared" si="50"/>
        <v>0</v>
      </c>
      <c r="AM174" s="10">
        <f t="shared" si="49"/>
        <v>3165</v>
      </c>
    </row>
    <row r="175" spans="1:46">
      <c r="A175" s="12" t="s">
        <v>17</v>
      </c>
      <c r="B175" s="52">
        <f t="shared" si="47"/>
        <v>0</v>
      </c>
      <c r="C175" s="52">
        <f t="shared" si="47"/>
        <v>0</v>
      </c>
      <c r="D175" s="52">
        <f t="shared" si="47"/>
        <v>0</v>
      </c>
      <c r="E175" s="52">
        <f t="shared" si="47"/>
        <v>0</v>
      </c>
      <c r="F175" s="52">
        <f t="shared" si="47"/>
        <v>0</v>
      </c>
      <c r="G175" s="52">
        <f t="shared" si="47"/>
        <v>2940</v>
      </c>
      <c r="H175" s="52">
        <f t="shared" si="47"/>
        <v>2625</v>
      </c>
      <c r="I175" s="52">
        <f t="shared" si="47"/>
        <v>2460</v>
      </c>
      <c r="J175" s="52">
        <f t="shared" si="47"/>
        <v>3750</v>
      </c>
      <c r="K175" s="52">
        <f t="shared" si="47"/>
        <v>3600</v>
      </c>
      <c r="L175" s="52">
        <f t="shared" si="47"/>
        <v>3540</v>
      </c>
      <c r="M175" s="52">
        <f t="shared" si="47"/>
        <v>3150</v>
      </c>
      <c r="N175" s="52">
        <f t="shared" si="47"/>
        <v>3390</v>
      </c>
      <c r="O175" s="52">
        <f t="shared" si="47"/>
        <v>2910</v>
      </c>
      <c r="P175" s="52">
        <f t="shared" si="47"/>
        <v>1725</v>
      </c>
      <c r="Q175" s="52">
        <f t="shared" si="47"/>
        <v>3450</v>
      </c>
      <c r="R175" s="52">
        <f t="shared" ref="R175:AL182" si="51">+$G$40*(R115+R145)</f>
        <v>3555</v>
      </c>
      <c r="S175" s="52">
        <f t="shared" si="51"/>
        <v>3510</v>
      </c>
      <c r="T175" s="52">
        <f t="shared" si="51"/>
        <v>3255</v>
      </c>
      <c r="U175" s="52">
        <f t="shared" si="51"/>
        <v>3360</v>
      </c>
      <c r="V175" s="52">
        <f t="shared" si="51"/>
        <v>2715</v>
      </c>
      <c r="W175" s="52">
        <f t="shared" si="51"/>
        <v>2475</v>
      </c>
      <c r="X175" s="52">
        <f t="shared" si="51"/>
        <v>2490</v>
      </c>
      <c r="Y175" s="52">
        <f t="shared" si="51"/>
        <v>3540</v>
      </c>
      <c r="Z175" s="52">
        <f t="shared" si="51"/>
        <v>3435</v>
      </c>
      <c r="AA175" s="52">
        <f t="shared" si="51"/>
        <v>3585</v>
      </c>
      <c r="AB175" s="52">
        <f t="shared" si="51"/>
        <v>2955</v>
      </c>
      <c r="AC175" s="52">
        <f t="shared" si="51"/>
        <v>2295</v>
      </c>
      <c r="AD175" s="52">
        <f t="shared" si="51"/>
        <v>2295</v>
      </c>
      <c r="AE175" s="52">
        <f t="shared" si="51"/>
        <v>3165</v>
      </c>
      <c r="AF175" s="52">
        <f t="shared" si="51"/>
        <v>3300</v>
      </c>
      <c r="AG175" s="52">
        <f t="shared" si="51"/>
        <v>3225</v>
      </c>
      <c r="AH175" s="52">
        <f t="shared" si="51"/>
        <v>3210</v>
      </c>
      <c r="AI175" s="52">
        <f t="shared" si="51"/>
        <v>3375</v>
      </c>
      <c r="AJ175" s="52">
        <f t="shared" si="51"/>
        <v>2730</v>
      </c>
      <c r="AK175" s="52">
        <f t="shared" si="51"/>
        <v>2505</v>
      </c>
      <c r="AL175" s="52">
        <f t="shared" si="51"/>
        <v>0</v>
      </c>
      <c r="AM175" s="10">
        <f t="shared" si="49"/>
        <v>3750</v>
      </c>
    </row>
    <row r="176" spans="1:46">
      <c r="A176" s="13">
        <v>0.41666666666666669</v>
      </c>
      <c r="B176" s="52">
        <f t="shared" si="47"/>
        <v>0</v>
      </c>
      <c r="C176" s="52">
        <f t="shared" si="47"/>
        <v>0</v>
      </c>
      <c r="D176" s="52">
        <f t="shared" si="47"/>
        <v>0</v>
      </c>
      <c r="E176" s="52">
        <f t="shared" si="47"/>
        <v>0</v>
      </c>
      <c r="F176" s="52">
        <f t="shared" si="47"/>
        <v>0</v>
      </c>
      <c r="G176" s="52">
        <f t="shared" si="47"/>
        <v>3390</v>
      </c>
      <c r="H176" s="52">
        <f t="shared" si="47"/>
        <v>2895</v>
      </c>
      <c r="I176" s="52">
        <f t="shared" si="47"/>
        <v>2580</v>
      </c>
      <c r="J176" s="52">
        <f t="shared" si="47"/>
        <v>3705</v>
      </c>
      <c r="K176" s="52">
        <f t="shared" si="47"/>
        <v>3660</v>
      </c>
      <c r="L176" s="52">
        <f t="shared" si="47"/>
        <v>3585</v>
      </c>
      <c r="M176" s="52">
        <f t="shared" si="47"/>
        <v>2895</v>
      </c>
      <c r="N176" s="52">
        <f t="shared" si="47"/>
        <v>3615</v>
      </c>
      <c r="O176" s="52">
        <f t="shared" si="47"/>
        <v>2655</v>
      </c>
      <c r="P176" s="52">
        <f t="shared" si="47"/>
        <v>1725</v>
      </c>
      <c r="Q176" s="52">
        <f t="shared" si="47"/>
        <v>3750</v>
      </c>
      <c r="R176" s="52">
        <f t="shared" si="51"/>
        <v>3585</v>
      </c>
      <c r="S176" s="52">
        <f t="shared" si="51"/>
        <v>3480</v>
      </c>
      <c r="T176" s="52">
        <f t="shared" si="51"/>
        <v>3525</v>
      </c>
      <c r="U176" s="52">
        <f t="shared" si="51"/>
        <v>3345</v>
      </c>
      <c r="V176" s="52">
        <f t="shared" si="51"/>
        <v>2820</v>
      </c>
      <c r="W176" s="52">
        <f t="shared" si="51"/>
        <v>2550</v>
      </c>
      <c r="X176" s="52">
        <f t="shared" si="51"/>
        <v>2235</v>
      </c>
      <c r="Y176" s="52">
        <f t="shared" si="51"/>
        <v>3615</v>
      </c>
      <c r="Z176" s="52">
        <f t="shared" si="51"/>
        <v>3540</v>
      </c>
      <c r="AA176" s="52">
        <f t="shared" si="51"/>
        <v>3600</v>
      </c>
      <c r="AB176" s="52">
        <f t="shared" si="51"/>
        <v>3255</v>
      </c>
      <c r="AC176" s="52">
        <f t="shared" si="51"/>
        <v>2490</v>
      </c>
      <c r="AD176" s="52">
        <f t="shared" si="51"/>
        <v>2385</v>
      </c>
      <c r="AE176" s="52">
        <f t="shared" si="51"/>
        <v>3390</v>
      </c>
      <c r="AF176" s="52">
        <f t="shared" si="51"/>
        <v>3405</v>
      </c>
      <c r="AG176" s="52">
        <f t="shared" si="51"/>
        <v>3525</v>
      </c>
      <c r="AH176" s="52">
        <f t="shared" si="51"/>
        <v>3255</v>
      </c>
      <c r="AI176" s="52">
        <f t="shared" si="51"/>
        <v>3345</v>
      </c>
      <c r="AJ176" s="52">
        <f t="shared" si="51"/>
        <v>2745</v>
      </c>
      <c r="AK176" s="52">
        <f t="shared" si="51"/>
        <v>2505</v>
      </c>
      <c r="AL176" s="52">
        <f t="shared" si="51"/>
        <v>0</v>
      </c>
      <c r="AM176" s="10">
        <f t="shared" si="49"/>
        <v>3750</v>
      </c>
    </row>
    <row r="177" spans="1:39">
      <c r="A177" s="13" t="s">
        <v>18</v>
      </c>
      <c r="B177" s="52">
        <f t="shared" si="47"/>
        <v>0</v>
      </c>
      <c r="C177" s="52">
        <f t="shared" si="47"/>
        <v>0</v>
      </c>
      <c r="D177" s="52">
        <f t="shared" si="47"/>
        <v>0</v>
      </c>
      <c r="E177" s="52">
        <f t="shared" si="47"/>
        <v>0</v>
      </c>
      <c r="F177" s="52">
        <f t="shared" si="47"/>
        <v>0</v>
      </c>
      <c r="G177" s="52">
        <f t="shared" si="47"/>
        <v>3120</v>
      </c>
      <c r="H177" s="52">
        <f t="shared" si="47"/>
        <v>2925</v>
      </c>
      <c r="I177" s="52">
        <f t="shared" si="47"/>
        <v>2835</v>
      </c>
      <c r="J177" s="52">
        <f t="shared" si="47"/>
        <v>3765</v>
      </c>
      <c r="K177" s="52">
        <f t="shared" si="47"/>
        <v>3030</v>
      </c>
      <c r="L177" s="52">
        <f t="shared" si="47"/>
        <v>3630</v>
      </c>
      <c r="M177" s="52">
        <f t="shared" si="47"/>
        <v>3465</v>
      </c>
      <c r="N177" s="52">
        <f t="shared" si="47"/>
        <v>3405</v>
      </c>
      <c r="O177" s="52">
        <f t="shared" si="47"/>
        <v>2730</v>
      </c>
      <c r="P177" s="52">
        <f t="shared" si="47"/>
        <v>2610</v>
      </c>
      <c r="Q177" s="52">
        <f t="shared" si="47"/>
        <v>3690</v>
      </c>
      <c r="R177" s="52">
        <f t="shared" si="51"/>
        <v>3465</v>
      </c>
      <c r="S177" s="52">
        <f t="shared" si="51"/>
        <v>3540</v>
      </c>
      <c r="T177" s="52">
        <f t="shared" si="51"/>
        <v>3427.5</v>
      </c>
      <c r="U177" s="52">
        <f t="shared" si="51"/>
        <v>3465</v>
      </c>
      <c r="V177" s="52">
        <f t="shared" si="51"/>
        <v>2715</v>
      </c>
      <c r="W177" s="52">
        <f t="shared" si="51"/>
        <v>2505</v>
      </c>
      <c r="X177" s="52">
        <f t="shared" si="51"/>
        <v>3075</v>
      </c>
      <c r="Y177" s="52">
        <f t="shared" si="51"/>
        <v>3615</v>
      </c>
      <c r="Z177" s="52">
        <f t="shared" si="51"/>
        <v>3585</v>
      </c>
      <c r="AA177" s="52">
        <f t="shared" si="51"/>
        <v>3615</v>
      </c>
      <c r="AB177" s="52">
        <f t="shared" si="51"/>
        <v>3270</v>
      </c>
      <c r="AC177" s="52">
        <f t="shared" si="51"/>
        <v>2550</v>
      </c>
      <c r="AD177" s="52">
        <f t="shared" si="51"/>
        <v>2340</v>
      </c>
      <c r="AE177" s="52">
        <f t="shared" si="51"/>
        <v>3375</v>
      </c>
      <c r="AF177" s="52">
        <f t="shared" si="51"/>
        <v>3390</v>
      </c>
      <c r="AG177" s="52">
        <f t="shared" si="51"/>
        <v>3390</v>
      </c>
      <c r="AH177" s="52">
        <f t="shared" si="51"/>
        <v>3405</v>
      </c>
      <c r="AI177" s="52">
        <f t="shared" si="51"/>
        <v>3420</v>
      </c>
      <c r="AJ177" s="52">
        <f t="shared" si="51"/>
        <v>2760</v>
      </c>
      <c r="AK177" s="52">
        <f t="shared" si="51"/>
        <v>2580</v>
      </c>
      <c r="AL177" s="52">
        <f t="shared" si="51"/>
        <v>0</v>
      </c>
      <c r="AM177" s="10">
        <f t="shared" si="49"/>
        <v>3765</v>
      </c>
    </row>
    <row r="178" spans="1:39">
      <c r="A178" s="13">
        <v>0.5</v>
      </c>
      <c r="B178" s="52">
        <f t="shared" si="47"/>
        <v>0</v>
      </c>
      <c r="C178" s="52">
        <f t="shared" si="47"/>
        <v>0</v>
      </c>
      <c r="D178" s="52">
        <f t="shared" si="47"/>
        <v>0</v>
      </c>
      <c r="E178" s="52">
        <f t="shared" si="47"/>
        <v>0</v>
      </c>
      <c r="F178" s="52">
        <f t="shared" si="47"/>
        <v>0</v>
      </c>
      <c r="G178" s="52">
        <f t="shared" si="47"/>
        <v>3480</v>
      </c>
      <c r="H178" s="52">
        <f t="shared" si="47"/>
        <v>2940</v>
      </c>
      <c r="I178" s="52">
        <f t="shared" si="47"/>
        <v>2955</v>
      </c>
      <c r="J178" s="52">
        <f t="shared" si="47"/>
        <v>3510</v>
      </c>
      <c r="K178" s="52">
        <f t="shared" si="47"/>
        <v>3060</v>
      </c>
      <c r="L178" s="52">
        <f t="shared" si="47"/>
        <v>3660</v>
      </c>
      <c r="M178" s="52">
        <f t="shared" si="47"/>
        <v>3555</v>
      </c>
      <c r="N178" s="52">
        <f t="shared" si="47"/>
        <v>3360</v>
      </c>
      <c r="O178" s="52">
        <f t="shared" si="47"/>
        <v>2730</v>
      </c>
      <c r="P178" s="52">
        <f t="shared" si="47"/>
        <v>2655</v>
      </c>
      <c r="Q178" s="52">
        <f t="shared" si="47"/>
        <v>3720</v>
      </c>
      <c r="R178" s="52">
        <f t="shared" si="51"/>
        <v>3510</v>
      </c>
      <c r="S178" s="52">
        <f t="shared" si="51"/>
        <v>3510</v>
      </c>
      <c r="T178" s="52">
        <f t="shared" si="51"/>
        <v>3682.5</v>
      </c>
      <c r="U178" s="52">
        <f t="shared" si="51"/>
        <v>3540</v>
      </c>
      <c r="V178" s="52">
        <f t="shared" si="51"/>
        <v>2895</v>
      </c>
      <c r="W178" s="52">
        <f t="shared" si="51"/>
        <v>2520</v>
      </c>
      <c r="X178" s="52">
        <f t="shared" si="51"/>
        <v>2820</v>
      </c>
      <c r="Y178" s="52">
        <f t="shared" si="51"/>
        <v>3675</v>
      </c>
      <c r="Z178" s="52">
        <f t="shared" si="51"/>
        <v>3705</v>
      </c>
      <c r="AA178" s="52">
        <f t="shared" si="51"/>
        <v>3630</v>
      </c>
      <c r="AB178" s="52">
        <f t="shared" si="51"/>
        <v>3300</v>
      </c>
      <c r="AC178" s="52">
        <f t="shared" si="51"/>
        <v>2595</v>
      </c>
      <c r="AD178" s="52">
        <f t="shared" si="51"/>
        <v>2550</v>
      </c>
      <c r="AE178" s="52">
        <f t="shared" si="51"/>
        <v>3480</v>
      </c>
      <c r="AF178" s="52">
        <f t="shared" si="51"/>
        <v>3525</v>
      </c>
      <c r="AG178" s="52">
        <f t="shared" si="51"/>
        <v>3435</v>
      </c>
      <c r="AH178" s="52">
        <f t="shared" si="51"/>
        <v>3390</v>
      </c>
      <c r="AI178" s="52">
        <f t="shared" si="51"/>
        <v>3495</v>
      </c>
      <c r="AJ178" s="52">
        <f t="shared" si="51"/>
        <v>2910</v>
      </c>
      <c r="AK178" s="52">
        <f t="shared" si="51"/>
        <v>2580</v>
      </c>
      <c r="AL178" s="52">
        <f t="shared" si="51"/>
        <v>0</v>
      </c>
      <c r="AM178" s="10">
        <f t="shared" si="49"/>
        <v>3720</v>
      </c>
    </row>
    <row r="179" spans="1:39">
      <c r="A179" s="13" t="s">
        <v>19</v>
      </c>
      <c r="B179" s="52">
        <f t="shared" si="47"/>
        <v>0</v>
      </c>
      <c r="C179" s="52">
        <f t="shared" si="47"/>
        <v>0</v>
      </c>
      <c r="D179" s="52">
        <f t="shared" si="47"/>
        <v>0</v>
      </c>
      <c r="E179" s="52">
        <f t="shared" si="47"/>
        <v>0</v>
      </c>
      <c r="F179" s="52">
        <f t="shared" si="47"/>
        <v>0</v>
      </c>
      <c r="G179" s="52">
        <f t="shared" si="47"/>
        <v>3285</v>
      </c>
      <c r="H179" s="52">
        <f t="shared" si="47"/>
        <v>2775</v>
      </c>
      <c r="I179" s="52">
        <f t="shared" si="47"/>
        <v>3105</v>
      </c>
      <c r="J179" s="52">
        <f t="shared" si="47"/>
        <v>3705</v>
      </c>
      <c r="K179" s="52">
        <f t="shared" si="47"/>
        <v>3510</v>
      </c>
      <c r="L179" s="52">
        <f t="shared" si="47"/>
        <v>3525</v>
      </c>
      <c r="M179" s="52">
        <f t="shared" si="47"/>
        <v>3570</v>
      </c>
      <c r="N179" s="52">
        <f t="shared" si="47"/>
        <v>3285</v>
      </c>
      <c r="O179" s="52">
        <f t="shared" si="47"/>
        <v>2760</v>
      </c>
      <c r="P179" s="52">
        <f t="shared" si="47"/>
        <v>2715</v>
      </c>
      <c r="Q179" s="52">
        <f t="shared" si="47"/>
        <v>3705</v>
      </c>
      <c r="R179" s="52">
        <f t="shared" si="51"/>
        <v>3210</v>
      </c>
      <c r="S179" s="52">
        <f t="shared" si="51"/>
        <v>3615</v>
      </c>
      <c r="T179" s="52">
        <f t="shared" si="51"/>
        <v>3562.5</v>
      </c>
      <c r="U179" s="52">
        <f t="shared" si="51"/>
        <v>3480</v>
      </c>
      <c r="V179" s="52">
        <f t="shared" si="51"/>
        <v>3075</v>
      </c>
      <c r="W179" s="52">
        <f t="shared" si="51"/>
        <v>2580</v>
      </c>
      <c r="X179" s="52">
        <f t="shared" si="51"/>
        <v>2745</v>
      </c>
      <c r="Y179" s="52">
        <f t="shared" si="51"/>
        <v>3510</v>
      </c>
      <c r="Z179" s="52">
        <f t="shared" si="51"/>
        <v>3585</v>
      </c>
      <c r="AA179" s="52">
        <f t="shared" si="51"/>
        <v>3570</v>
      </c>
      <c r="AB179" s="52">
        <f t="shared" si="51"/>
        <v>3105</v>
      </c>
      <c r="AC179" s="52">
        <f t="shared" si="51"/>
        <v>2550</v>
      </c>
      <c r="AD179" s="52">
        <f t="shared" si="51"/>
        <v>2370</v>
      </c>
      <c r="AE179" s="52">
        <f t="shared" si="51"/>
        <v>3345</v>
      </c>
      <c r="AF179" s="52">
        <f t="shared" si="51"/>
        <v>3510</v>
      </c>
      <c r="AG179" s="52">
        <f t="shared" si="51"/>
        <v>3090</v>
      </c>
      <c r="AH179" s="52">
        <f t="shared" si="51"/>
        <v>3240</v>
      </c>
      <c r="AI179" s="52">
        <f t="shared" si="51"/>
        <v>3345</v>
      </c>
      <c r="AJ179" s="52">
        <f t="shared" si="51"/>
        <v>3045</v>
      </c>
      <c r="AK179" s="52">
        <f t="shared" si="51"/>
        <v>2625</v>
      </c>
      <c r="AL179" s="52">
        <f t="shared" si="51"/>
        <v>0</v>
      </c>
      <c r="AM179" s="10">
        <f t="shared" si="49"/>
        <v>3705</v>
      </c>
    </row>
    <row r="180" spans="1:39">
      <c r="A180" s="13">
        <v>0.58333333333333337</v>
      </c>
      <c r="B180" s="52">
        <f t="shared" si="47"/>
        <v>0</v>
      </c>
      <c r="C180" s="52">
        <f t="shared" si="47"/>
        <v>0</v>
      </c>
      <c r="D180" s="52">
        <f t="shared" si="47"/>
        <v>0</v>
      </c>
      <c r="E180" s="52">
        <f t="shared" si="47"/>
        <v>0</v>
      </c>
      <c r="F180" s="52">
        <f t="shared" si="47"/>
        <v>0</v>
      </c>
      <c r="G180" s="52">
        <f t="shared" si="47"/>
        <v>3375</v>
      </c>
      <c r="H180" s="52">
        <f t="shared" si="47"/>
        <v>2835</v>
      </c>
      <c r="I180" s="52">
        <f t="shared" si="47"/>
        <v>2850</v>
      </c>
      <c r="J180" s="52">
        <f t="shared" si="47"/>
        <v>3645</v>
      </c>
      <c r="K180" s="52">
        <f t="shared" si="47"/>
        <v>3480</v>
      </c>
      <c r="L180" s="52">
        <f t="shared" si="47"/>
        <v>3480</v>
      </c>
      <c r="M180" s="52">
        <f t="shared" si="47"/>
        <v>3495</v>
      </c>
      <c r="N180" s="52">
        <f t="shared" si="47"/>
        <v>3375</v>
      </c>
      <c r="O180" s="52">
        <f t="shared" si="47"/>
        <v>2775</v>
      </c>
      <c r="P180" s="52">
        <f t="shared" si="47"/>
        <v>2715</v>
      </c>
      <c r="Q180" s="52">
        <f t="shared" si="47"/>
        <v>3690</v>
      </c>
      <c r="R180" s="52">
        <f t="shared" si="51"/>
        <v>2670</v>
      </c>
      <c r="S180" s="52">
        <f t="shared" si="51"/>
        <v>3570</v>
      </c>
      <c r="T180" s="52">
        <f t="shared" si="51"/>
        <v>3532.5</v>
      </c>
      <c r="U180" s="52">
        <f t="shared" si="51"/>
        <v>3360</v>
      </c>
      <c r="V180" s="52">
        <f t="shared" si="51"/>
        <v>2865</v>
      </c>
      <c r="W180" s="52">
        <f t="shared" si="51"/>
        <v>2550</v>
      </c>
      <c r="X180" s="52">
        <f t="shared" si="51"/>
        <v>2640</v>
      </c>
      <c r="Y180" s="52">
        <f t="shared" si="51"/>
        <v>3330</v>
      </c>
      <c r="Z180" s="52">
        <f t="shared" si="51"/>
        <v>3555</v>
      </c>
      <c r="AA180" s="52">
        <f t="shared" si="51"/>
        <v>3345</v>
      </c>
      <c r="AB180" s="52">
        <f t="shared" si="51"/>
        <v>3037.5</v>
      </c>
      <c r="AC180" s="52">
        <f t="shared" si="51"/>
        <v>2640</v>
      </c>
      <c r="AD180" s="52">
        <f t="shared" si="51"/>
        <v>2415</v>
      </c>
      <c r="AE180" s="52">
        <f t="shared" si="51"/>
        <v>3300</v>
      </c>
      <c r="AF180" s="52">
        <f t="shared" si="51"/>
        <v>3390</v>
      </c>
      <c r="AG180" s="52">
        <f t="shared" si="51"/>
        <v>3105</v>
      </c>
      <c r="AH180" s="52">
        <f t="shared" si="51"/>
        <v>3360</v>
      </c>
      <c r="AI180" s="52">
        <f t="shared" si="51"/>
        <v>3330</v>
      </c>
      <c r="AJ180" s="52">
        <f t="shared" si="51"/>
        <v>2805</v>
      </c>
      <c r="AK180" s="52">
        <f t="shared" si="51"/>
        <v>2625</v>
      </c>
      <c r="AL180" s="52">
        <f t="shared" si="51"/>
        <v>0</v>
      </c>
      <c r="AM180" s="10">
        <f t="shared" si="49"/>
        <v>3690</v>
      </c>
    </row>
    <row r="181" spans="1:39">
      <c r="A181" s="13" t="s">
        <v>20</v>
      </c>
      <c r="B181" s="52">
        <f t="shared" si="47"/>
        <v>0</v>
      </c>
      <c r="C181" s="52">
        <f t="shared" si="47"/>
        <v>0</v>
      </c>
      <c r="D181" s="52">
        <f t="shared" si="47"/>
        <v>0</v>
      </c>
      <c r="E181" s="52">
        <f t="shared" si="47"/>
        <v>0</v>
      </c>
      <c r="F181" s="52">
        <f t="shared" si="47"/>
        <v>0</v>
      </c>
      <c r="G181" s="52">
        <f t="shared" si="47"/>
        <v>3540</v>
      </c>
      <c r="H181" s="52">
        <f t="shared" si="47"/>
        <v>2880</v>
      </c>
      <c r="I181" s="52">
        <f t="shared" si="47"/>
        <v>2745</v>
      </c>
      <c r="J181" s="52">
        <f t="shared" si="47"/>
        <v>3645</v>
      </c>
      <c r="K181" s="52">
        <f t="shared" si="47"/>
        <v>2460</v>
      </c>
      <c r="L181" s="52">
        <f t="shared" si="47"/>
        <v>3555</v>
      </c>
      <c r="M181" s="52">
        <f t="shared" si="47"/>
        <v>3585</v>
      </c>
      <c r="N181" s="52">
        <f t="shared" si="47"/>
        <v>3375</v>
      </c>
      <c r="O181" s="52">
        <f t="shared" si="47"/>
        <v>2610</v>
      </c>
      <c r="P181" s="52">
        <f t="shared" si="47"/>
        <v>2655</v>
      </c>
      <c r="Q181" s="52">
        <f t="shared" si="47"/>
        <v>3600</v>
      </c>
      <c r="R181" s="52">
        <f t="shared" si="51"/>
        <v>2670</v>
      </c>
      <c r="S181" s="52">
        <f t="shared" si="51"/>
        <v>3525</v>
      </c>
      <c r="T181" s="52">
        <f t="shared" si="51"/>
        <v>3517.5</v>
      </c>
      <c r="U181" s="52">
        <f t="shared" si="51"/>
        <v>2685</v>
      </c>
      <c r="V181" s="52">
        <f t="shared" si="51"/>
        <v>2775</v>
      </c>
      <c r="W181" s="52">
        <f t="shared" si="51"/>
        <v>2475</v>
      </c>
      <c r="X181" s="52">
        <f t="shared" si="51"/>
        <v>2640</v>
      </c>
      <c r="Y181" s="52">
        <f t="shared" si="51"/>
        <v>3435</v>
      </c>
      <c r="Z181" s="52">
        <f t="shared" si="51"/>
        <v>3660</v>
      </c>
      <c r="AA181" s="52">
        <f t="shared" si="51"/>
        <v>3390</v>
      </c>
      <c r="AB181" s="52">
        <f t="shared" si="51"/>
        <v>3195</v>
      </c>
      <c r="AC181" s="52">
        <f t="shared" si="51"/>
        <v>2655</v>
      </c>
      <c r="AD181" s="52">
        <f t="shared" si="51"/>
        <v>2715</v>
      </c>
      <c r="AE181" s="52">
        <f t="shared" si="51"/>
        <v>3315</v>
      </c>
      <c r="AF181" s="52">
        <f t="shared" si="51"/>
        <v>3210</v>
      </c>
      <c r="AG181" s="52">
        <f t="shared" si="51"/>
        <v>3150</v>
      </c>
      <c r="AH181" s="52">
        <f t="shared" si="51"/>
        <v>3360</v>
      </c>
      <c r="AI181" s="52">
        <f t="shared" si="51"/>
        <v>3390</v>
      </c>
      <c r="AJ181" s="52">
        <f t="shared" si="51"/>
        <v>2745</v>
      </c>
      <c r="AK181" s="52">
        <f t="shared" si="51"/>
        <v>2565</v>
      </c>
      <c r="AL181" s="52">
        <f t="shared" si="51"/>
        <v>0</v>
      </c>
      <c r="AM181" s="10">
        <f t="shared" si="49"/>
        <v>3660</v>
      </c>
    </row>
    <row r="182" spans="1:39">
      <c r="A182" s="12" t="s">
        <v>21</v>
      </c>
      <c r="B182" s="52">
        <f t="shared" si="47"/>
        <v>0</v>
      </c>
      <c r="C182" s="52">
        <f t="shared" si="47"/>
        <v>0</v>
      </c>
      <c r="D182" s="52">
        <f t="shared" si="47"/>
        <v>0</v>
      </c>
      <c r="E182" s="52">
        <f t="shared" si="47"/>
        <v>0</v>
      </c>
      <c r="F182" s="52">
        <f t="shared" si="47"/>
        <v>0</v>
      </c>
      <c r="G182" s="52">
        <f t="shared" si="47"/>
        <v>3495</v>
      </c>
      <c r="H182" s="52">
        <f t="shared" si="47"/>
        <v>2835</v>
      </c>
      <c r="I182" s="52">
        <f t="shared" si="47"/>
        <v>2550</v>
      </c>
      <c r="J182" s="52">
        <f t="shared" si="47"/>
        <v>3630</v>
      </c>
      <c r="K182" s="52">
        <f t="shared" si="47"/>
        <v>2535</v>
      </c>
      <c r="L182" s="52">
        <f t="shared" si="47"/>
        <v>3405</v>
      </c>
      <c r="M182" s="52">
        <f t="shared" si="47"/>
        <v>3435</v>
      </c>
      <c r="N182" s="52">
        <f t="shared" si="47"/>
        <v>3375</v>
      </c>
      <c r="O182" s="52">
        <f t="shared" si="47"/>
        <v>2520</v>
      </c>
      <c r="P182" s="52">
        <f t="shared" si="47"/>
        <v>2610</v>
      </c>
      <c r="Q182" s="52">
        <f t="shared" si="47"/>
        <v>3495</v>
      </c>
      <c r="R182" s="52">
        <f t="shared" si="51"/>
        <v>2580</v>
      </c>
      <c r="S182" s="52">
        <f t="shared" si="51"/>
        <v>3225</v>
      </c>
      <c r="T182" s="52">
        <f t="shared" si="51"/>
        <v>3397.5</v>
      </c>
      <c r="U182" s="52">
        <f t="shared" si="51"/>
        <v>2535</v>
      </c>
      <c r="V182" s="52">
        <f t="shared" si="51"/>
        <v>2790</v>
      </c>
      <c r="W182" s="52">
        <f t="shared" si="51"/>
        <v>2430</v>
      </c>
      <c r="X182" s="52">
        <f t="shared" si="51"/>
        <v>2370</v>
      </c>
      <c r="Y182" s="52">
        <f t="shared" si="51"/>
        <v>3435</v>
      </c>
      <c r="Z182" s="52">
        <f t="shared" si="51"/>
        <v>3600</v>
      </c>
      <c r="AA182" s="52">
        <f t="shared" si="51"/>
        <v>3390</v>
      </c>
      <c r="AB182" s="52">
        <f t="shared" si="51"/>
        <v>0</v>
      </c>
      <c r="AC182" s="52">
        <f t="shared" si="51"/>
        <v>2400</v>
      </c>
      <c r="AD182" s="52">
        <f t="shared" si="51"/>
        <v>2460</v>
      </c>
      <c r="AE182" s="52">
        <f t="shared" si="51"/>
        <v>3330</v>
      </c>
      <c r="AF182" s="52">
        <f t="shared" si="51"/>
        <v>3030</v>
      </c>
      <c r="AG182" s="52">
        <f t="shared" si="51"/>
        <v>3075</v>
      </c>
      <c r="AH182" s="52">
        <f t="shared" si="51"/>
        <v>3360</v>
      </c>
      <c r="AI182" s="52">
        <f t="shared" si="51"/>
        <v>3300</v>
      </c>
      <c r="AJ182" s="52">
        <f t="shared" si="51"/>
        <v>2670</v>
      </c>
      <c r="AK182" s="52">
        <f t="shared" si="51"/>
        <v>2430</v>
      </c>
      <c r="AL182" s="52">
        <f t="shared" si="51"/>
        <v>0</v>
      </c>
      <c r="AM182" s="10">
        <f t="shared" si="49"/>
        <v>3630</v>
      </c>
    </row>
    <row r="183" spans="1:39">
      <c r="A183" s="12" t="s">
        <v>22</v>
      </c>
      <c r="B183" s="52">
        <f t="shared" ref="B183:AL189" si="52">+$G$40*(B123+B153)</f>
        <v>0</v>
      </c>
      <c r="C183" s="52">
        <f t="shared" si="52"/>
        <v>0</v>
      </c>
      <c r="D183" s="52">
        <f t="shared" si="52"/>
        <v>0</v>
      </c>
      <c r="E183" s="52">
        <f t="shared" si="52"/>
        <v>0</v>
      </c>
      <c r="F183" s="52">
        <f t="shared" si="52"/>
        <v>0</v>
      </c>
      <c r="G183" s="52">
        <f t="shared" si="52"/>
        <v>3285</v>
      </c>
      <c r="H183" s="52">
        <f t="shared" si="52"/>
        <v>2745</v>
      </c>
      <c r="I183" s="52">
        <f t="shared" si="52"/>
        <v>2580</v>
      </c>
      <c r="J183" s="52">
        <f t="shared" si="52"/>
        <v>3480</v>
      </c>
      <c r="K183" s="52">
        <f t="shared" si="52"/>
        <v>3345</v>
      </c>
      <c r="L183" s="52">
        <f t="shared" si="52"/>
        <v>3255</v>
      </c>
      <c r="M183" s="52">
        <f t="shared" si="52"/>
        <v>3150</v>
      </c>
      <c r="N183" s="52">
        <f t="shared" si="52"/>
        <v>3555</v>
      </c>
      <c r="O183" s="52">
        <f t="shared" si="52"/>
        <v>2835</v>
      </c>
      <c r="P183" s="52">
        <f t="shared" si="52"/>
        <v>2610</v>
      </c>
      <c r="Q183" s="52">
        <f t="shared" si="52"/>
        <v>3255</v>
      </c>
      <c r="R183" s="52">
        <f t="shared" si="52"/>
        <v>3210</v>
      </c>
      <c r="S183" s="52">
        <f t="shared" si="52"/>
        <v>3210</v>
      </c>
      <c r="T183" s="52">
        <f t="shared" si="52"/>
        <v>3315</v>
      </c>
      <c r="U183" s="52">
        <f t="shared" si="52"/>
        <v>2415</v>
      </c>
      <c r="V183" s="52">
        <f t="shared" si="52"/>
        <v>2520</v>
      </c>
      <c r="W183" s="52">
        <f t="shared" si="52"/>
        <v>2520</v>
      </c>
      <c r="X183" s="52">
        <f t="shared" si="52"/>
        <v>3435</v>
      </c>
      <c r="Y183" s="52">
        <f t="shared" si="52"/>
        <v>3195</v>
      </c>
      <c r="Z183" s="52">
        <f t="shared" si="52"/>
        <v>3405</v>
      </c>
      <c r="AA183" s="52">
        <f t="shared" si="52"/>
        <v>3090</v>
      </c>
      <c r="AB183" s="52">
        <f t="shared" si="52"/>
        <v>1290</v>
      </c>
      <c r="AC183" s="52">
        <f t="shared" si="52"/>
        <v>2475</v>
      </c>
      <c r="AD183" s="52">
        <f t="shared" si="52"/>
        <v>2370</v>
      </c>
      <c r="AE183" s="52">
        <f t="shared" si="52"/>
        <v>3195</v>
      </c>
      <c r="AF183" s="52">
        <f t="shared" si="52"/>
        <v>2940</v>
      </c>
      <c r="AG183" s="52">
        <f t="shared" si="52"/>
        <v>2970</v>
      </c>
      <c r="AH183" s="52">
        <f t="shared" si="52"/>
        <v>3090</v>
      </c>
      <c r="AI183" s="52">
        <f t="shared" si="52"/>
        <v>3180</v>
      </c>
      <c r="AJ183" s="52">
        <f t="shared" si="52"/>
        <v>2535</v>
      </c>
      <c r="AK183" s="52">
        <f t="shared" si="52"/>
        <v>2505</v>
      </c>
      <c r="AL183" s="52">
        <f t="shared" si="52"/>
        <v>0</v>
      </c>
      <c r="AM183" s="10">
        <f t="shared" si="49"/>
        <v>3555</v>
      </c>
    </row>
    <row r="184" spans="1:39">
      <c r="A184" s="12" t="s">
        <v>23</v>
      </c>
      <c r="B184" s="52">
        <f t="shared" si="52"/>
        <v>0</v>
      </c>
      <c r="C184" s="52">
        <f t="shared" si="52"/>
        <v>0</v>
      </c>
      <c r="D184" s="52">
        <f t="shared" si="52"/>
        <v>0</v>
      </c>
      <c r="E184" s="52">
        <f t="shared" si="52"/>
        <v>0</v>
      </c>
      <c r="F184" s="52">
        <f t="shared" si="52"/>
        <v>0</v>
      </c>
      <c r="G184" s="52">
        <f t="shared" si="52"/>
        <v>3255</v>
      </c>
      <c r="H184" s="52">
        <f t="shared" si="52"/>
        <v>2760</v>
      </c>
      <c r="I184" s="52">
        <f t="shared" si="52"/>
        <v>2610</v>
      </c>
      <c r="J184" s="52">
        <f t="shared" si="52"/>
        <v>3480</v>
      </c>
      <c r="K184" s="52">
        <f t="shared" si="52"/>
        <v>3015</v>
      </c>
      <c r="L184" s="52">
        <f t="shared" si="52"/>
        <v>3045</v>
      </c>
      <c r="M184" s="52">
        <f t="shared" si="52"/>
        <v>3030</v>
      </c>
      <c r="N184" s="52">
        <f t="shared" si="52"/>
        <v>3195</v>
      </c>
      <c r="O184" s="52">
        <f t="shared" si="52"/>
        <v>2700</v>
      </c>
      <c r="P184" s="52">
        <f t="shared" si="52"/>
        <v>2655</v>
      </c>
      <c r="Q184" s="52">
        <f t="shared" si="52"/>
        <v>3150</v>
      </c>
      <c r="R184" s="52">
        <f t="shared" si="52"/>
        <v>2940</v>
      </c>
      <c r="S184" s="52">
        <f t="shared" si="52"/>
        <v>3060</v>
      </c>
      <c r="T184" s="52">
        <f t="shared" si="52"/>
        <v>3150</v>
      </c>
      <c r="U184" s="52">
        <f t="shared" si="52"/>
        <v>3090</v>
      </c>
      <c r="V184" s="52">
        <f t="shared" si="52"/>
        <v>2730</v>
      </c>
      <c r="W184" s="52">
        <f t="shared" si="52"/>
        <v>2655</v>
      </c>
      <c r="X184" s="52">
        <f t="shared" si="52"/>
        <v>3165</v>
      </c>
      <c r="Y184" s="52">
        <f t="shared" si="52"/>
        <v>3120</v>
      </c>
      <c r="Z184" s="52">
        <f t="shared" si="52"/>
        <v>3255</v>
      </c>
      <c r="AA184" s="52">
        <f t="shared" si="52"/>
        <v>3060</v>
      </c>
      <c r="AB184" s="52">
        <f t="shared" si="52"/>
        <v>2505</v>
      </c>
      <c r="AC184" s="52">
        <f t="shared" si="52"/>
        <v>2595</v>
      </c>
      <c r="AD184" s="52">
        <f t="shared" si="52"/>
        <v>2460</v>
      </c>
      <c r="AE184" s="52">
        <f t="shared" si="52"/>
        <v>3120</v>
      </c>
      <c r="AF184" s="52">
        <f t="shared" si="52"/>
        <v>2925</v>
      </c>
      <c r="AG184" s="52">
        <f t="shared" si="52"/>
        <v>2925</v>
      </c>
      <c r="AH184" s="52">
        <f t="shared" si="52"/>
        <v>2985</v>
      </c>
      <c r="AI184" s="52">
        <f t="shared" si="52"/>
        <v>3090</v>
      </c>
      <c r="AJ184" s="52">
        <f t="shared" si="52"/>
        <v>2745</v>
      </c>
      <c r="AK184" s="52">
        <f t="shared" si="52"/>
        <v>2625</v>
      </c>
      <c r="AL184" s="52">
        <f t="shared" si="52"/>
        <v>0</v>
      </c>
      <c r="AM184" s="10">
        <f t="shared" si="49"/>
        <v>3480</v>
      </c>
    </row>
    <row r="185" spans="1:39">
      <c r="A185" s="9" t="s">
        <v>24</v>
      </c>
      <c r="B185" s="52">
        <f t="shared" si="52"/>
        <v>0</v>
      </c>
      <c r="C185" s="52">
        <f t="shared" si="52"/>
        <v>0</v>
      </c>
      <c r="D185" s="52">
        <f t="shared" si="52"/>
        <v>0</v>
      </c>
      <c r="E185" s="52">
        <f t="shared" si="52"/>
        <v>0</v>
      </c>
      <c r="F185" s="52">
        <f t="shared" si="52"/>
        <v>0</v>
      </c>
      <c r="G185" s="52">
        <f t="shared" si="52"/>
        <v>3600</v>
      </c>
      <c r="H185" s="52">
        <f t="shared" si="52"/>
        <v>3180</v>
      </c>
      <c r="I185" s="52">
        <f t="shared" si="52"/>
        <v>3090</v>
      </c>
      <c r="J185" s="52">
        <f t="shared" si="52"/>
        <v>3585</v>
      </c>
      <c r="K185" s="52">
        <f t="shared" si="52"/>
        <v>3570</v>
      </c>
      <c r="L185" s="52">
        <f t="shared" si="52"/>
        <v>3405</v>
      </c>
      <c r="M185" s="52">
        <f t="shared" si="52"/>
        <v>3480</v>
      </c>
      <c r="N185" s="52">
        <f t="shared" si="52"/>
        <v>3435</v>
      </c>
      <c r="O185" s="52">
        <f t="shared" si="52"/>
        <v>3240</v>
      </c>
      <c r="P185" s="52">
        <f t="shared" si="52"/>
        <v>3075</v>
      </c>
      <c r="Q185" s="52">
        <f t="shared" si="52"/>
        <v>3465</v>
      </c>
      <c r="R185" s="52">
        <f t="shared" si="52"/>
        <v>3435</v>
      </c>
      <c r="S185" s="52">
        <f t="shared" si="52"/>
        <v>3540</v>
      </c>
      <c r="T185" s="52">
        <f t="shared" si="52"/>
        <v>3600</v>
      </c>
      <c r="U185" s="52">
        <f t="shared" si="52"/>
        <v>3510</v>
      </c>
      <c r="V185" s="52">
        <f t="shared" si="52"/>
        <v>3270</v>
      </c>
      <c r="W185" s="52">
        <f t="shared" si="52"/>
        <v>1965</v>
      </c>
      <c r="X185" s="52">
        <f t="shared" si="52"/>
        <v>3615</v>
      </c>
      <c r="Y185" s="52">
        <f t="shared" si="52"/>
        <v>3510</v>
      </c>
      <c r="Z185" s="52">
        <f t="shared" si="52"/>
        <v>3645</v>
      </c>
      <c r="AA185" s="52">
        <f t="shared" si="52"/>
        <v>3495</v>
      </c>
      <c r="AB185" s="52">
        <f t="shared" si="52"/>
        <v>2820</v>
      </c>
      <c r="AC185" s="52">
        <f t="shared" si="52"/>
        <v>3090</v>
      </c>
      <c r="AD185" s="52">
        <f t="shared" si="52"/>
        <v>3075</v>
      </c>
      <c r="AE185" s="52">
        <f t="shared" si="52"/>
        <v>3405</v>
      </c>
      <c r="AF185" s="52">
        <f t="shared" si="52"/>
        <v>3300</v>
      </c>
      <c r="AG185" s="52">
        <f t="shared" si="52"/>
        <v>3315</v>
      </c>
      <c r="AH185" s="52">
        <f t="shared" si="52"/>
        <v>3405</v>
      </c>
      <c r="AI185" s="52">
        <f t="shared" si="52"/>
        <v>3525</v>
      </c>
      <c r="AJ185" s="52">
        <f t="shared" si="52"/>
        <v>3135</v>
      </c>
      <c r="AK185" s="52">
        <f t="shared" si="52"/>
        <v>3075</v>
      </c>
      <c r="AL185" s="52">
        <f t="shared" si="52"/>
        <v>0</v>
      </c>
      <c r="AM185" s="10">
        <f t="shared" si="49"/>
        <v>3645</v>
      </c>
    </row>
    <row r="186" spans="1:39">
      <c r="A186" s="15">
        <v>0.83333333333333337</v>
      </c>
      <c r="B186" s="52">
        <f t="shared" si="52"/>
        <v>0</v>
      </c>
      <c r="C186" s="52">
        <f t="shared" si="52"/>
        <v>0</v>
      </c>
      <c r="D186" s="52">
        <f t="shared" si="52"/>
        <v>0</v>
      </c>
      <c r="E186" s="52">
        <f t="shared" si="52"/>
        <v>0</v>
      </c>
      <c r="F186" s="52">
        <f t="shared" si="52"/>
        <v>0</v>
      </c>
      <c r="G186" s="52">
        <f t="shared" si="52"/>
        <v>3585</v>
      </c>
      <c r="H186" s="52">
        <f t="shared" si="52"/>
        <v>3300</v>
      </c>
      <c r="I186" s="52">
        <f t="shared" si="52"/>
        <v>3270</v>
      </c>
      <c r="J186" s="52">
        <f t="shared" si="52"/>
        <v>3570</v>
      </c>
      <c r="K186" s="52">
        <f t="shared" si="52"/>
        <v>3480</v>
      </c>
      <c r="L186" s="52">
        <f t="shared" si="52"/>
        <v>3585</v>
      </c>
      <c r="M186" s="52">
        <f t="shared" si="52"/>
        <v>3495</v>
      </c>
      <c r="N186" s="52">
        <f t="shared" si="52"/>
        <v>3435</v>
      </c>
      <c r="O186" s="52">
        <f t="shared" si="52"/>
        <v>3285</v>
      </c>
      <c r="P186" s="52">
        <f t="shared" si="52"/>
        <v>3150</v>
      </c>
      <c r="Q186" s="52">
        <f t="shared" si="52"/>
        <v>3510</v>
      </c>
      <c r="R186" s="52">
        <f t="shared" si="52"/>
        <v>3495</v>
      </c>
      <c r="S186" s="52">
        <f t="shared" si="52"/>
        <v>3540</v>
      </c>
      <c r="T186" s="52">
        <f t="shared" si="52"/>
        <v>3570</v>
      </c>
      <c r="U186" s="52">
        <f t="shared" si="52"/>
        <v>3480</v>
      </c>
      <c r="V186" s="52">
        <f t="shared" si="52"/>
        <v>3360</v>
      </c>
      <c r="W186" s="52">
        <f t="shared" si="52"/>
        <v>1215</v>
      </c>
      <c r="X186" s="52">
        <f t="shared" si="52"/>
        <v>3420</v>
      </c>
      <c r="Y186" s="52">
        <f t="shared" si="52"/>
        <v>3540</v>
      </c>
      <c r="Z186" s="52">
        <f t="shared" si="52"/>
        <v>3600</v>
      </c>
      <c r="AA186" s="52">
        <f t="shared" si="52"/>
        <v>3450</v>
      </c>
      <c r="AB186" s="52">
        <f t="shared" si="52"/>
        <v>2955</v>
      </c>
      <c r="AC186" s="52">
        <f t="shared" si="52"/>
        <v>3090</v>
      </c>
      <c r="AD186" s="52">
        <f t="shared" si="52"/>
        <v>3075</v>
      </c>
      <c r="AE186" s="52">
        <f t="shared" si="52"/>
        <v>3390</v>
      </c>
      <c r="AF186" s="52">
        <f t="shared" si="52"/>
        <v>3240</v>
      </c>
      <c r="AG186" s="52">
        <f t="shared" si="52"/>
        <v>3285</v>
      </c>
      <c r="AH186" s="52">
        <f t="shared" si="52"/>
        <v>3165</v>
      </c>
      <c r="AI186" s="52">
        <f t="shared" si="52"/>
        <v>3435</v>
      </c>
      <c r="AJ186" s="52">
        <f t="shared" si="52"/>
        <v>3255</v>
      </c>
      <c r="AK186" s="52">
        <f t="shared" si="52"/>
        <v>3210</v>
      </c>
      <c r="AL186" s="52">
        <f t="shared" si="52"/>
        <v>0</v>
      </c>
      <c r="AM186" s="10">
        <f t="shared" si="49"/>
        <v>3600</v>
      </c>
    </row>
    <row r="187" spans="1:39">
      <c r="A187" s="15">
        <v>0.875</v>
      </c>
      <c r="B187" s="52">
        <f t="shared" si="52"/>
        <v>0</v>
      </c>
      <c r="C187" s="52">
        <f t="shared" si="52"/>
        <v>0</v>
      </c>
      <c r="D187" s="52">
        <f t="shared" si="52"/>
        <v>0</v>
      </c>
      <c r="E187" s="52">
        <f t="shared" si="52"/>
        <v>0</v>
      </c>
      <c r="F187" s="52">
        <f t="shared" si="52"/>
        <v>0</v>
      </c>
      <c r="G187" s="52">
        <f t="shared" si="52"/>
        <v>3360</v>
      </c>
      <c r="H187" s="52">
        <f t="shared" si="52"/>
        <v>3030</v>
      </c>
      <c r="I187" s="52">
        <f t="shared" si="52"/>
        <v>3240</v>
      </c>
      <c r="J187" s="52">
        <f t="shared" si="52"/>
        <v>3630</v>
      </c>
      <c r="K187" s="52">
        <f t="shared" si="52"/>
        <v>3300</v>
      </c>
      <c r="L187" s="52">
        <f t="shared" si="52"/>
        <v>3510</v>
      </c>
      <c r="M187" s="52">
        <f t="shared" si="52"/>
        <v>3450</v>
      </c>
      <c r="N187" s="52">
        <f t="shared" si="52"/>
        <v>3450</v>
      </c>
      <c r="O187" s="52">
        <f t="shared" si="52"/>
        <v>3225</v>
      </c>
      <c r="P187" s="52">
        <f t="shared" si="52"/>
        <v>3120</v>
      </c>
      <c r="Q187" s="52">
        <f t="shared" si="52"/>
        <v>3375</v>
      </c>
      <c r="R187" s="52">
        <f t="shared" si="52"/>
        <v>3330</v>
      </c>
      <c r="S187" s="52">
        <f t="shared" si="52"/>
        <v>3630</v>
      </c>
      <c r="T187" s="52">
        <f t="shared" si="52"/>
        <v>3405</v>
      </c>
      <c r="U187" s="52">
        <f t="shared" si="52"/>
        <v>3330</v>
      </c>
      <c r="V187" s="52">
        <f t="shared" si="52"/>
        <v>3195</v>
      </c>
      <c r="W187" s="52">
        <f t="shared" si="52"/>
        <v>1830</v>
      </c>
      <c r="X187" s="52">
        <f t="shared" si="52"/>
        <v>3240</v>
      </c>
      <c r="Y187" s="52">
        <f t="shared" si="52"/>
        <v>3330</v>
      </c>
      <c r="Z187" s="52">
        <f t="shared" si="52"/>
        <v>3390</v>
      </c>
      <c r="AA187" s="52">
        <f t="shared" si="52"/>
        <v>3270</v>
      </c>
      <c r="AB187" s="52">
        <f t="shared" si="52"/>
        <v>2565</v>
      </c>
      <c r="AC187" s="52">
        <f t="shared" si="52"/>
        <v>3000</v>
      </c>
      <c r="AD187" s="52">
        <f t="shared" si="52"/>
        <v>3015</v>
      </c>
      <c r="AE187" s="52">
        <f t="shared" si="52"/>
        <v>3210</v>
      </c>
      <c r="AF187" s="52">
        <f t="shared" si="52"/>
        <v>3255</v>
      </c>
      <c r="AG187" s="52">
        <f t="shared" si="52"/>
        <v>3210</v>
      </c>
      <c r="AH187" s="52">
        <f t="shared" si="52"/>
        <v>3075</v>
      </c>
      <c r="AI187" s="52">
        <f t="shared" si="52"/>
        <v>3480</v>
      </c>
      <c r="AJ187" s="52">
        <f t="shared" si="52"/>
        <v>3225</v>
      </c>
      <c r="AK187" s="52">
        <f t="shared" si="52"/>
        <v>3030</v>
      </c>
      <c r="AL187" s="52">
        <f t="shared" si="52"/>
        <v>0</v>
      </c>
      <c r="AM187" s="10">
        <f t="shared" si="49"/>
        <v>3630</v>
      </c>
    </row>
    <row r="188" spans="1:39">
      <c r="A188" s="13" t="s">
        <v>25</v>
      </c>
      <c r="B188" s="52">
        <f t="shared" si="52"/>
        <v>0</v>
      </c>
      <c r="C188" s="52">
        <f t="shared" si="52"/>
        <v>0</v>
      </c>
      <c r="D188" s="52">
        <f t="shared" si="52"/>
        <v>0</v>
      </c>
      <c r="E188" s="52">
        <f t="shared" si="52"/>
        <v>0</v>
      </c>
      <c r="F188" s="52">
        <f t="shared" si="52"/>
        <v>0</v>
      </c>
      <c r="G188" s="52">
        <f t="shared" si="52"/>
        <v>3135</v>
      </c>
      <c r="H188" s="52">
        <f t="shared" si="52"/>
        <v>3075</v>
      </c>
      <c r="I188" s="52">
        <f t="shared" si="52"/>
        <v>3060</v>
      </c>
      <c r="J188" s="52">
        <f t="shared" si="52"/>
        <v>3240</v>
      </c>
      <c r="K188" s="52">
        <f t="shared" si="52"/>
        <v>3315</v>
      </c>
      <c r="L188" s="52">
        <f t="shared" si="52"/>
        <v>3240</v>
      </c>
      <c r="M188" s="52">
        <f t="shared" si="52"/>
        <v>3000</v>
      </c>
      <c r="N188" s="52">
        <f t="shared" si="52"/>
        <v>3135</v>
      </c>
      <c r="O188" s="52">
        <f t="shared" si="52"/>
        <v>3030</v>
      </c>
      <c r="P188" s="52">
        <f t="shared" si="52"/>
        <v>2955</v>
      </c>
      <c r="Q188" s="52">
        <f t="shared" si="52"/>
        <v>3330</v>
      </c>
      <c r="R188" s="52">
        <f t="shared" si="52"/>
        <v>2610</v>
      </c>
      <c r="S188" s="52">
        <f t="shared" si="52"/>
        <v>3210</v>
      </c>
      <c r="T188" s="52">
        <f t="shared" si="52"/>
        <v>3150</v>
      </c>
      <c r="U188" s="52">
        <f t="shared" si="52"/>
        <v>3225</v>
      </c>
      <c r="V188" s="52">
        <f t="shared" si="52"/>
        <v>3150</v>
      </c>
      <c r="W188" s="52">
        <f t="shared" si="52"/>
        <v>1860</v>
      </c>
      <c r="X188" s="52">
        <f t="shared" si="52"/>
        <v>2985</v>
      </c>
      <c r="Y188" s="52">
        <f t="shared" si="52"/>
        <v>3165</v>
      </c>
      <c r="Z188" s="52">
        <f t="shared" si="52"/>
        <v>3150</v>
      </c>
      <c r="AA188" s="52">
        <f t="shared" si="52"/>
        <v>3090</v>
      </c>
      <c r="AB188" s="52">
        <f t="shared" si="52"/>
        <v>2535</v>
      </c>
      <c r="AC188" s="52">
        <f t="shared" si="52"/>
        <v>2640</v>
      </c>
      <c r="AD188" s="52">
        <f t="shared" si="52"/>
        <v>2805</v>
      </c>
      <c r="AE188" s="52">
        <f t="shared" si="52"/>
        <v>3180</v>
      </c>
      <c r="AF188" s="52">
        <f t="shared" si="52"/>
        <v>2850</v>
      </c>
      <c r="AG188" s="52">
        <f t="shared" si="52"/>
        <v>3000</v>
      </c>
      <c r="AH188" s="52">
        <f t="shared" si="52"/>
        <v>3165</v>
      </c>
      <c r="AI188" s="52">
        <f t="shared" si="52"/>
        <v>3225</v>
      </c>
      <c r="AJ188" s="52">
        <f t="shared" si="52"/>
        <v>2955</v>
      </c>
      <c r="AK188" s="52">
        <f t="shared" si="52"/>
        <v>2925</v>
      </c>
      <c r="AL188" s="52">
        <f t="shared" si="52"/>
        <v>0</v>
      </c>
      <c r="AM188" s="10">
        <f t="shared" si="49"/>
        <v>3330</v>
      </c>
    </row>
    <row r="189" spans="1:39">
      <c r="A189" s="15">
        <v>0.95833333333333337</v>
      </c>
      <c r="B189" s="52">
        <f t="shared" si="52"/>
        <v>0</v>
      </c>
      <c r="C189" s="52">
        <f t="shared" si="52"/>
        <v>0</v>
      </c>
      <c r="D189" s="52">
        <f t="shared" si="52"/>
        <v>0</v>
      </c>
      <c r="E189" s="52">
        <f t="shared" si="52"/>
        <v>0</v>
      </c>
      <c r="F189" s="52">
        <f t="shared" si="52"/>
        <v>0</v>
      </c>
      <c r="G189" s="52">
        <f t="shared" si="52"/>
        <v>2850</v>
      </c>
      <c r="H189" s="52">
        <f t="shared" si="52"/>
        <v>2850</v>
      </c>
      <c r="I189" s="52">
        <f t="shared" si="52"/>
        <v>2775</v>
      </c>
      <c r="J189" s="52">
        <f t="shared" si="52"/>
        <v>2955</v>
      </c>
      <c r="K189" s="52">
        <f t="shared" si="52"/>
        <v>3060</v>
      </c>
      <c r="L189" s="52">
        <f t="shared" si="52"/>
        <v>3060</v>
      </c>
      <c r="M189" s="52">
        <f t="shared" si="52"/>
        <v>2895</v>
      </c>
      <c r="N189" s="52">
        <f t="shared" si="52"/>
        <v>3135</v>
      </c>
      <c r="O189" s="52">
        <f t="shared" si="52"/>
        <v>2820</v>
      </c>
      <c r="P189" s="52">
        <f t="shared" si="52"/>
        <v>2820</v>
      </c>
      <c r="Q189" s="52">
        <f t="shared" si="52"/>
        <v>2880</v>
      </c>
      <c r="R189" s="52">
        <f t="shared" si="52"/>
        <v>2550</v>
      </c>
      <c r="S189" s="52">
        <f t="shared" si="52"/>
        <v>3060</v>
      </c>
      <c r="T189" s="52">
        <f t="shared" si="52"/>
        <v>2850</v>
      </c>
      <c r="U189" s="52">
        <f t="shared" si="52"/>
        <v>2880</v>
      </c>
      <c r="V189" s="52">
        <f t="shared" si="52"/>
        <v>2940</v>
      </c>
      <c r="W189" s="52">
        <f t="shared" si="52"/>
        <v>1770</v>
      </c>
      <c r="X189" s="52">
        <f t="shared" si="52"/>
        <v>2895</v>
      </c>
      <c r="Y189" s="52">
        <f t="shared" si="52"/>
        <v>2880</v>
      </c>
      <c r="Z189" s="52">
        <f t="shared" si="52"/>
        <v>3015</v>
      </c>
      <c r="AA189" s="52">
        <f t="shared" si="52"/>
        <v>2745</v>
      </c>
      <c r="AB189" s="52">
        <f t="shared" si="52"/>
        <v>2280</v>
      </c>
      <c r="AC189" s="52">
        <f t="shared" si="52"/>
        <v>2595</v>
      </c>
      <c r="AD189" s="52">
        <f t="shared" si="52"/>
        <v>2505</v>
      </c>
      <c r="AE189" s="52">
        <f t="shared" si="52"/>
        <v>2700</v>
      </c>
      <c r="AF189" s="52">
        <f t="shared" si="52"/>
        <v>2700</v>
      </c>
      <c r="AG189" s="52">
        <f t="shared" si="52"/>
        <v>2625</v>
      </c>
      <c r="AH189" s="52">
        <f t="shared" si="52"/>
        <v>2685</v>
      </c>
      <c r="AI189" s="52">
        <f t="shared" ref="AI189:AL189" si="53">+$G$40*(AI129+AI159)</f>
        <v>2820</v>
      </c>
      <c r="AJ189" s="52">
        <f t="shared" si="53"/>
        <v>2835</v>
      </c>
      <c r="AK189" s="52">
        <f t="shared" si="53"/>
        <v>2820</v>
      </c>
      <c r="AL189" s="52">
        <f t="shared" si="53"/>
        <v>0</v>
      </c>
      <c r="AM189" s="10">
        <f t="shared" si="49"/>
        <v>3135</v>
      </c>
    </row>
    <row r="190" spans="1:39">
      <c r="A190" s="9" t="s">
        <v>26</v>
      </c>
      <c r="B190" s="52">
        <f t="shared" ref="B190:AL190" si="54">+$G$40*(B130+B160)</f>
        <v>0</v>
      </c>
      <c r="C190" s="52">
        <f t="shared" si="54"/>
        <v>0</v>
      </c>
      <c r="D190" s="52">
        <f t="shared" si="54"/>
        <v>0</v>
      </c>
      <c r="E190" s="52">
        <f t="shared" si="54"/>
        <v>0</v>
      </c>
      <c r="F190" s="52">
        <f t="shared" si="54"/>
        <v>0</v>
      </c>
      <c r="G190" s="52">
        <f t="shared" si="54"/>
        <v>2640</v>
      </c>
      <c r="H190" s="52">
        <f t="shared" si="54"/>
        <v>2670</v>
      </c>
      <c r="I190" s="52">
        <f t="shared" si="54"/>
        <v>2595</v>
      </c>
      <c r="J190" s="52">
        <f t="shared" si="54"/>
        <v>2655</v>
      </c>
      <c r="K190" s="52">
        <f t="shared" si="54"/>
        <v>2835</v>
      </c>
      <c r="L190" s="52">
        <f t="shared" si="54"/>
        <v>2760</v>
      </c>
      <c r="M190" s="52">
        <f t="shared" si="54"/>
        <v>2625</v>
      </c>
      <c r="N190" s="52">
        <f t="shared" si="54"/>
        <v>2565</v>
      </c>
      <c r="O190" s="52">
        <f t="shared" si="54"/>
        <v>2580</v>
      </c>
      <c r="P190" s="52">
        <f t="shared" si="54"/>
        <v>2460</v>
      </c>
      <c r="Q190" s="52">
        <f t="shared" si="54"/>
        <v>2520</v>
      </c>
      <c r="R190" s="52">
        <f t="shared" si="54"/>
        <v>2535</v>
      </c>
      <c r="S190" s="52">
        <f t="shared" si="54"/>
        <v>2610</v>
      </c>
      <c r="T190" s="52">
        <f t="shared" si="54"/>
        <v>2580</v>
      </c>
      <c r="U190" s="52">
        <f t="shared" si="54"/>
        <v>2565</v>
      </c>
      <c r="V190" s="52">
        <f t="shared" si="54"/>
        <v>2820</v>
      </c>
      <c r="W190" s="52">
        <f t="shared" si="54"/>
        <v>1620</v>
      </c>
      <c r="X190" s="52">
        <f t="shared" si="54"/>
        <v>2580</v>
      </c>
      <c r="Y190" s="52">
        <f t="shared" si="54"/>
        <v>2580</v>
      </c>
      <c r="Z190" s="52">
        <f t="shared" si="54"/>
        <v>2580</v>
      </c>
      <c r="AA190" s="52">
        <f t="shared" si="54"/>
        <v>2520</v>
      </c>
      <c r="AB190" s="52">
        <f t="shared" si="54"/>
        <v>2160</v>
      </c>
      <c r="AC190" s="52">
        <f t="shared" si="54"/>
        <v>2415</v>
      </c>
      <c r="AD190" s="52">
        <f t="shared" si="54"/>
        <v>2310</v>
      </c>
      <c r="AE190" s="52">
        <f t="shared" si="54"/>
        <v>2400</v>
      </c>
      <c r="AF190" s="52">
        <f t="shared" si="54"/>
        <v>2355</v>
      </c>
      <c r="AG190" s="52">
        <f t="shared" si="54"/>
        <v>2400</v>
      </c>
      <c r="AH190" s="52">
        <f t="shared" si="54"/>
        <v>2475</v>
      </c>
      <c r="AI190" s="52">
        <f t="shared" si="54"/>
        <v>2475</v>
      </c>
      <c r="AJ190" s="52">
        <f t="shared" si="54"/>
        <v>2595</v>
      </c>
      <c r="AK190" s="52">
        <f t="shared" si="54"/>
        <v>2640</v>
      </c>
      <c r="AL190" s="52">
        <f t="shared" si="54"/>
        <v>0</v>
      </c>
      <c r="AM190" s="10">
        <f t="shared" si="49"/>
        <v>2835</v>
      </c>
    </row>
  </sheetData>
  <mergeCells count="9">
    <mergeCell ref="A164:A166"/>
    <mergeCell ref="A134:A136"/>
    <mergeCell ref="A104:A106"/>
    <mergeCell ref="A1:AM1"/>
    <mergeCell ref="A2:AM2"/>
    <mergeCell ref="A3:AM3"/>
    <mergeCell ref="A4:A6"/>
    <mergeCell ref="A43:A45"/>
    <mergeCell ref="A74:A76"/>
  </mergeCells>
  <conditionalFormatting sqref="Q31">
    <cfRule type="cellIs" dxfId="141" priority="10" stopIfTrue="1" operator="equal">
      <formula>MIN($Q$7:$Q$30)</formula>
    </cfRule>
    <cfRule type="cellIs" dxfId="140" priority="11" stopIfTrue="1" operator="equal">
      <formula>MAX($Q$7:$Q$30)</formula>
    </cfRule>
  </conditionalFormatting>
  <conditionalFormatting sqref="AM107:AN130 AM46:AN69 AM77:AN100 B7:F30 AL7:AN30 AP7:AR30 AM137:AN160">
    <cfRule type="cellIs" dxfId="139" priority="9" operator="lessThan">
      <formula>1</formula>
    </cfRule>
  </conditionalFormatting>
  <conditionalFormatting sqref="AP137:AR160">
    <cfRule type="cellIs" dxfId="138" priority="7" operator="lessThan">
      <formula>1</formula>
    </cfRule>
  </conditionalFormatting>
  <conditionalFormatting sqref="AM107:AM130 AM46:AM69 AM77:AM100">
    <cfRule type="cellIs" dxfId="137" priority="6" operator="lessThan">
      <formula>1</formula>
    </cfRule>
  </conditionalFormatting>
  <conditionalFormatting sqref="AM137:AM160">
    <cfRule type="cellIs" dxfId="136" priority="5" operator="lessThan">
      <formula>1</formula>
    </cfRule>
  </conditionalFormatting>
  <conditionalFormatting sqref="AM107:AN130 AM46:AN69 AM77:AN100">
    <cfRule type="cellIs" dxfId="135" priority="4" operator="lessThan">
      <formula>1</formula>
    </cfRule>
  </conditionalFormatting>
  <conditionalFormatting sqref="AM137:AM160">
    <cfRule type="cellIs" dxfId="134" priority="3" operator="lessThan">
      <formula>1</formula>
    </cfRule>
  </conditionalFormatting>
  <conditionalFormatting sqref="AN137:AN160">
    <cfRule type="cellIs" dxfId="133" priority="2" operator="lessThan">
      <formula>1</formula>
    </cfRule>
  </conditionalFormatting>
  <conditionalFormatting sqref="AM167:AM190">
    <cfRule type="cellIs" dxfId="132" priority="1" operator="lessThan">
      <formula>1</formula>
    </cfRule>
  </conditionalFormatting>
  <printOptions horizontalCentered="1" verticalCentered="1"/>
  <pageMargins left="0.78740157499999996" right="0.78740157499999996" top="0" bottom="0" header="0" footer="0"/>
  <pageSetup paperSize="9" scale="90" orientation="landscape" horizontalDpi="300" verticalDpi="300"/>
  <headerFooter alignWithMargin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90"/>
  <sheetViews>
    <sheetView topLeftCell="A19" zoomScale="85" zoomScaleNormal="85" zoomScalePageLayoutView="85" workbookViewId="0">
      <selection activeCell="G38" sqref="G38"/>
    </sheetView>
  </sheetViews>
  <sheetFormatPr baseColWidth="10" defaultColWidth="8.83203125" defaultRowHeight="12" x14ac:dyDescent="0"/>
  <cols>
    <col min="1" max="1" width="5.83203125" style="59" customWidth="1"/>
    <col min="2" max="2" width="9" style="59" hidden="1" customWidth="1"/>
    <col min="3" max="5" width="9" style="59" customWidth="1"/>
    <col min="6" max="17" width="9" style="81" customWidth="1"/>
    <col min="18" max="32" width="9" style="56" customWidth="1"/>
    <col min="33" max="38" width="9" style="56" hidden="1" customWidth="1"/>
    <col min="39" max="39" width="9.83203125" style="56" customWidth="1"/>
    <col min="40" max="40" width="8" style="56" hidden="1" customWidth="1"/>
    <col min="41" max="16384" width="8.83203125" style="56"/>
  </cols>
  <sheetData>
    <row r="1" spans="1:44" s="54" customFormat="1" ht="18">
      <c r="A1" s="295" t="s">
        <v>0</v>
      </c>
      <c r="B1" s="296"/>
      <c r="C1" s="296"/>
      <c r="D1" s="296"/>
      <c r="E1" s="296"/>
      <c r="F1" s="296"/>
      <c r="G1" s="296"/>
      <c r="H1" s="296"/>
      <c r="I1" s="296"/>
      <c r="J1" s="296"/>
      <c r="K1" s="296"/>
      <c r="L1" s="296"/>
      <c r="M1" s="296"/>
      <c r="N1" s="296"/>
      <c r="O1" s="296"/>
      <c r="P1" s="296"/>
      <c r="Q1" s="296"/>
      <c r="R1" s="296"/>
      <c r="S1" s="296"/>
      <c r="T1" s="296"/>
      <c r="U1" s="296"/>
      <c r="V1" s="296"/>
      <c r="W1" s="296"/>
      <c r="X1" s="296"/>
      <c r="Y1" s="296"/>
      <c r="Z1" s="296"/>
      <c r="AA1" s="296"/>
      <c r="AB1" s="296"/>
      <c r="AC1" s="296"/>
      <c r="AD1" s="296"/>
      <c r="AE1" s="296"/>
      <c r="AF1" s="296"/>
      <c r="AG1" s="296"/>
      <c r="AH1" s="296"/>
      <c r="AI1" s="296"/>
      <c r="AJ1" s="296"/>
      <c r="AK1" s="296"/>
      <c r="AL1" s="296"/>
      <c r="AM1" s="296"/>
    </row>
    <row r="2" spans="1:44" s="55" customFormat="1" ht="15">
      <c r="A2" s="297" t="s">
        <v>1</v>
      </c>
      <c r="B2" s="296"/>
      <c r="C2" s="296"/>
      <c r="D2" s="296"/>
      <c r="E2" s="296"/>
      <c r="F2" s="296"/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296"/>
      <c r="U2" s="296"/>
      <c r="V2" s="296"/>
      <c r="W2" s="296"/>
      <c r="X2" s="296"/>
      <c r="Y2" s="296"/>
      <c r="Z2" s="296"/>
      <c r="AA2" s="296"/>
      <c r="AB2" s="296"/>
      <c r="AC2" s="296"/>
      <c r="AD2" s="296"/>
      <c r="AE2" s="296"/>
      <c r="AF2" s="296"/>
      <c r="AG2" s="296"/>
      <c r="AH2" s="296"/>
      <c r="AI2" s="296"/>
      <c r="AJ2" s="296"/>
      <c r="AK2" s="296"/>
      <c r="AL2" s="296"/>
      <c r="AM2" s="296"/>
    </row>
    <row r="3" spans="1:44">
      <c r="A3" s="298">
        <v>40483</v>
      </c>
      <c r="B3" s="299"/>
      <c r="C3" s="299"/>
      <c r="D3" s="299"/>
      <c r="E3" s="299"/>
      <c r="F3" s="299"/>
      <c r="G3" s="299"/>
      <c r="H3" s="299"/>
      <c r="I3" s="299"/>
      <c r="J3" s="299"/>
      <c r="K3" s="299"/>
      <c r="L3" s="299"/>
      <c r="M3" s="299"/>
      <c r="N3" s="299"/>
      <c r="O3" s="299"/>
      <c r="P3" s="299"/>
      <c r="Q3" s="299"/>
      <c r="R3" s="299"/>
      <c r="S3" s="299"/>
      <c r="T3" s="299"/>
      <c r="U3" s="299"/>
      <c r="V3" s="299"/>
      <c r="W3" s="299"/>
      <c r="X3" s="299"/>
      <c r="Y3" s="299"/>
      <c r="Z3" s="299"/>
      <c r="AA3" s="299"/>
      <c r="AB3" s="299"/>
      <c r="AC3" s="299"/>
      <c r="AD3" s="299"/>
      <c r="AE3" s="299"/>
      <c r="AF3" s="299"/>
      <c r="AG3" s="299"/>
      <c r="AH3" s="299"/>
      <c r="AI3" s="299"/>
      <c r="AJ3" s="299"/>
      <c r="AK3" s="299"/>
      <c r="AL3" s="299"/>
      <c r="AM3" s="299"/>
    </row>
    <row r="4" spans="1:44" s="59" customFormat="1" ht="12" customHeight="1">
      <c r="A4" s="300" t="s">
        <v>2</v>
      </c>
      <c r="C4" s="57">
        <v>1</v>
      </c>
      <c r="D4" s="57">
        <v>2</v>
      </c>
      <c r="E4" s="57">
        <v>3</v>
      </c>
      <c r="F4" s="57">
        <v>4</v>
      </c>
      <c r="G4" s="57">
        <v>5</v>
      </c>
      <c r="H4" s="57">
        <v>6</v>
      </c>
      <c r="I4" s="57">
        <v>7</v>
      </c>
      <c r="J4" s="57">
        <v>8</v>
      </c>
      <c r="K4" s="57">
        <v>9</v>
      </c>
      <c r="L4" s="57">
        <v>10</v>
      </c>
      <c r="M4" s="57">
        <v>11</v>
      </c>
      <c r="N4" s="57">
        <v>12</v>
      </c>
      <c r="O4" s="57">
        <v>13</v>
      </c>
      <c r="P4" s="57">
        <v>14</v>
      </c>
      <c r="Q4" s="57">
        <v>15</v>
      </c>
      <c r="R4" s="57">
        <v>16</v>
      </c>
      <c r="S4" s="57">
        <v>17</v>
      </c>
      <c r="T4" s="57">
        <v>18</v>
      </c>
      <c r="U4" s="57">
        <v>19</v>
      </c>
      <c r="V4" s="57">
        <v>20</v>
      </c>
      <c r="W4" s="57">
        <v>21</v>
      </c>
      <c r="X4" s="57">
        <v>22</v>
      </c>
      <c r="Y4" s="57">
        <v>23</v>
      </c>
      <c r="Z4" s="57">
        <v>24</v>
      </c>
      <c r="AA4" s="57">
        <v>25</v>
      </c>
      <c r="AB4" s="57">
        <v>26</v>
      </c>
      <c r="AC4" s="57">
        <v>27</v>
      </c>
      <c r="AD4" s="57">
        <v>28</v>
      </c>
      <c r="AE4" s="57">
        <v>29</v>
      </c>
      <c r="AF4" s="57">
        <v>30</v>
      </c>
      <c r="AG4" s="57"/>
      <c r="AH4" s="57"/>
      <c r="AI4" s="57"/>
      <c r="AJ4" s="57"/>
      <c r="AK4" s="57"/>
      <c r="AL4" s="57"/>
      <c r="AM4" s="58" t="s">
        <v>3</v>
      </c>
      <c r="AN4" s="58" t="s">
        <v>4</v>
      </c>
      <c r="AP4" s="58" t="s">
        <v>3</v>
      </c>
      <c r="AQ4" s="58" t="s">
        <v>3</v>
      </c>
      <c r="AR4" s="58" t="s">
        <v>3</v>
      </c>
    </row>
    <row r="5" spans="1:44" s="59" customFormat="1" ht="11.25" customHeight="1">
      <c r="A5" s="301"/>
      <c r="B5" s="60">
        <v>40391</v>
      </c>
      <c r="C5" s="60">
        <v>40483</v>
      </c>
      <c r="D5" s="60">
        <f t="shared" ref="D5:AK5" si="0">+C5+1</f>
        <v>40484</v>
      </c>
      <c r="E5" s="60">
        <f t="shared" si="0"/>
        <v>40485</v>
      </c>
      <c r="F5" s="60">
        <f t="shared" si="0"/>
        <v>40486</v>
      </c>
      <c r="G5" s="60">
        <f t="shared" si="0"/>
        <v>40487</v>
      </c>
      <c r="H5" s="60">
        <f t="shared" si="0"/>
        <v>40488</v>
      </c>
      <c r="I5" s="60">
        <f t="shared" si="0"/>
        <v>40489</v>
      </c>
      <c r="J5" s="60">
        <f t="shared" si="0"/>
        <v>40490</v>
      </c>
      <c r="K5" s="60">
        <f t="shared" si="0"/>
        <v>40491</v>
      </c>
      <c r="L5" s="60">
        <f t="shared" si="0"/>
        <v>40492</v>
      </c>
      <c r="M5" s="60">
        <f t="shared" si="0"/>
        <v>40493</v>
      </c>
      <c r="N5" s="60">
        <f t="shared" si="0"/>
        <v>40494</v>
      </c>
      <c r="O5" s="60">
        <f t="shared" si="0"/>
        <v>40495</v>
      </c>
      <c r="P5" s="60">
        <f t="shared" si="0"/>
        <v>40496</v>
      </c>
      <c r="Q5" s="60">
        <f t="shared" si="0"/>
        <v>40497</v>
      </c>
      <c r="R5" s="60">
        <f t="shared" si="0"/>
        <v>40498</v>
      </c>
      <c r="S5" s="60">
        <f t="shared" si="0"/>
        <v>40499</v>
      </c>
      <c r="T5" s="60">
        <f t="shared" si="0"/>
        <v>40500</v>
      </c>
      <c r="U5" s="60">
        <f t="shared" si="0"/>
        <v>40501</v>
      </c>
      <c r="V5" s="60">
        <f t="shared" si="0"/>
        <v>40502</v>
      </c>
      <c r="W5" s="60">
        <f t="shared" si="0"/>
        <v>40503</v>
      </c>
      <c r="X5" s="60">
        <f t="shared" si="0"/>
        <v>40504</v>
      </c>
      <c r="Y5" s="60">
        <f t="shared" si="0"/>
        <v>40505</v>
      </c>
      <c r="Z5" s="60">
        <f t="shared" si="0"/>
        <v>40506</v>
      </c>
      <c r="AA5" s="60">
        <f t="shared" si="0"/>
        <v>40507</v>
      </c>
      <c r="AB5" s="60">
        <f t="shared" si="0"/>
        <v>40508</v>
      </c>
      <c r="AC5" s="60">
        <f t="shared" si="0"/>
        <v>40509</v>
      </c>
      <c r="AD5" s="60">
        <f t="shared" si="0"/>
        <v>40510</v>
      </c>
      <c r="AE5" s="60">
        <f t="shared" si="0"/>
        <v>40511</v>
      </c>
      <c r="AF5" s="60">
        <f t="shared" si="0"/>
        <v>40512</v>
      </c>
      <c r="AG5" s="60">
        <f t="shared" si="0"/>
        <v>40513</v>
      </c>
      <c r="AH5" s="60">
        <f t="shared" si="0"/>
        <v>40514</v>
      </c>
      <c r="AI5" s="60">
        <f t="shared" si="0"/>
        <v>40515</v>
      </c>
      <c r="AJ5" s="60">
        <f t="shared" si="0"/>
        <v>40516</v>
      </c>
      <c r="AK5" s="60">
        <f t="shared" si="0"/>
        <v>40517</v>
      </c>
      <c r="AL5" s="60"/>
      <c r="AM5" s="58"/>
      <c r="AN5" s="61"/>
      <c r="AP5" s="58" t="s">
        <v>5</v>
      </c>
      <c r="AQ5" s="58" t="s">
        <v>6</v>
      </c>
      <c r="AR5" s="58" t="s">
        <v>7</v>
      </c>
    </row>
    <row r="6" spans="1:44" s="59" customFormat="1" ht="12" customHeight="1">
      <c r="A6" s="302"/>
      <c r="B6" s="57"/>
      <c r="C6" s="57"/>
      <c r="D6" s="57"/>
      <c r="E6" s="57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8" t="s">
        <v>8</v>
      </c>
      <c r="AN6" s="58" t="s">
        <v>8</v>
      </c>
      <c r="AP6" s="58" t="s">
        <v>8</v>
      </c>
      <c r="AQ6" s="58" t="s">
        <v>8</v>
      </c>
      <c r="AR6" s="58" t="s">
        <v>8</v>
      </c>
    </row>
    <row r="7" spans="1:44" ht="12" customHeight="1">
      <c r="A7" s="62" t="s">
        <v>9</v>
      </c>
      <c r="B7" s="85"/>
      <c r="C7" s="85">
        <v>16300</v>
      </c>
      <c r="D7" s="85">
        <v>15100</v>
      </c>
      <c r="E7" s="85">
        <v>15300</v>
      </c>
      <c r="F7" s="85">
        <v>15400</v>
      </c>
      <c r="G7" s="85">
        <v>15200</v>
      </c>
      <c r="H7" s="85">
        <v>15600</v>
      </c>
      <c r="I7" s="85">
        <v>15600</v>
      </c>
      <c r="J7" s="85">
        <v>15100</v>
      </c>
      <c r="K7" s="85">
        <v>16400</v>
      </c>
      <c r="L7" s="85">
        <v>14700</v>
      </c>
      <c r="M7" s="85">
        <v>15700</v>
      </c>
      <c r="N7" s="85">
        <v>15900</v>
      </c>
      <c r="O7" s="85">
        <v>16200</v>
      </c>
      <c r="P7" s="85">
        <v>15800</v>
      </c>
      <c r="Q7" s="85">
        <v>14900</v>
      </c>
      <c r="R7" s="85">
        <v>15300</v>
      </c>
      <c r="S7" s="85">
        <v>15200</v>
      </c>
      <c r="T7" s="85">
        <v>15000</v>
      </c>
      <c r="U7" s="85">
        <v>15100</v>
      </c>
      <c r="V7" s="85">
        <v>15700</v>
      </c>
      <c r="W7" s="85">
        <v>15800</v>
      </c>
      <c r="X7" s="85">
        <v>14600</v>
      </c>
      <c r="Y7" s="85">
        <v>14700</v>
      </c>
      <c r="Z7" s="85">
        <v>15300</v>
      </c>
      <c r="AA7" s="85">
        <v>15000</v>
      </c>
      <c r="AB7" s="85">
        <v>15500</v>
      </c>
      <c r="AC7" s="85">
        <v>16300</v>
      </c>
      <c r="AD7" s="85">
        <v>16100</v>
      </c>
      <c r="AE7" s="85">
        <v>15100</v>
      </c>
      <c r="AF7" s="85">
        <v>15700</v>
      </c>
      <c r="AG7" s="85"/>
      <c r="AH7" s="85"/>
      <c r="AI7" s="85"/>
      <c r="AJ7" s="85"/>
      <c r="AK7" s="85"/>
      <c r="AL7" s="63"/>
      <c r="AM7" s="63">
        <f>MAX(B7:AL7)</f>
        <v>16400</v>
      </c>
      <c r="AN7" s="63">
        <f t="shared" ref="AN7:AN30" si="1">MIN(B7:AF7)</f>
        <v>14600</v>
      </c>
      <c r="AP7" s="63">
        <f>MAX(C7:G7,J7:N7,Q7:U7,X7:AB7,AE7:AI7,AL7)</f>
        <v>16400</v>
      </c>
      <c r="AQ7" s="63">
        <f>MAX(H7,O7,V7,AC7,AJ7)</f>
        <v>16300</v>
      </c>
      <c r="AR7" s="63">
        <f>MAX(I7,P7,W7,AD7,AK7)</f>
        <v>16100</v>
      </c>
    </row>
    <row r="8" spans="1:44" ht="12" customHeight="1">
      <c r="A8" s="62" t="s">
        <v>10</v>
      </c>
      <c r="B8" s="85"/>
      <c r="C8" s="85">
        <v>14700</v>
      </c>
      <c r="D8" s="85">
        <v>14600</v>
      </c>
      <c r="E8" s="85">
        <v>14600</v>
      </c>
      <c r="F8" s="85">
        <v>14800</v>
      </c>
      <c r="G8" s="85">
        <v>15000</v>
      </c>
      <c r="H8" s="85">
        <v>14800</v>
      </c>
      <c r="I8" s="85">
        <v>15200</v>
      </c>
      <c r="J8" s="85">
        <v>14500</v>
      </c>
      <c r="K8" s="85">
        <v>15800</v>
      </c>
      <c r="L8" s="85">
        <v>14200</v>
      </c>
      <c r="M8" s="85">
        <v>14900</v>
      </c>
      <c r="N8" s="85">
        <v>15500</v>
      </c>
      <c r="O8" s="85">
        <v>15600</v>
      </c>
      <c r="P8" s="85">
        <v>15400</v>
      </c>
      <c r="Q8" s="85">
        <v>14400</v>
      </c>
      <c r="R8" s="85">
        <v>14600</v>
      </c>
      <c r="S8" s="85">
        <v>14700</v>
      </c>
      <c r="T8" s="85">
        <v>14400</v>
      </c>
      <c r="U8" s="85">
        <v>14400</v>
      </c>
      <c r="V8" s="85">
        <v>15200</v>
      </c>
      <c r="W8" s="85">
        <v>15100</v>
      </c>
      <c r="X8" s="85">
        <v>14200</v>
      </c>
      <c r="Y8" s="85">
        <v>14300</v>
      </c>
      <c r="Z8" s="85">
        <v>14800</v>
      </c>
      <c r="AA8" s="85">
        <v>14300</v>
      </c>
      <c r="AB8" s="85">
        <v>14900</v>
      </c>
      <c r="AC8" s="85">
        <v>15000</v>
      </c>
      <c r="AD8" s="85">
        <v>15300</v>
      </c>
      <c r="AE8" s="85">
        <v>14400</v>
      </c>
      <c r="AF8" s="85">
        <v>15300</v>
      </c>
      <c r="AG8" s="85"/>
      <c r="AH8" s="85"/>
      <c r="AI8" s="85"/>
      <c r="AJ8" s="85"/>
      <c r="AK8" s="85"/>
      <c r="AL8" s="63"/>
      <c r="AM8" s="63">
        <f t="shared" ref="AM8:AM30" si="2">MAX(B8:AL8)</f>
        <v>15800</v>
      </c>
      <c r="AN8" s="63">
        <f>MIN(B8:AF8)</f>
        <v>14200</v>
      </c>
      <c r="AP8" s="63">
        <f t="shared" ref="AP8:AP30" si="3">MAX(C8:G8,J8:N8,Q8:U8,X8:AB8,AE8:AI8,AL8)</f>
        <v>15800</v>
      </c>
      <c r="AQ8" s="63">
        <f t="shared" ref="AQ8:AR30" si="4">MAX(H8,O8,V8,AC8,AJ8)</f>
        <v>15600</v>
      </c>
      <c r="AR8" s="63">
        <f t="shared" si="4"/>
        <v>15400</v>
      </c>
    </row>
    <row r="9" spans="1:44" ht="12" customHeight="1">
      <c r="A9" s="62" t="s">
        <v>11</v>
      </c>
      <c r="B9" s="85"/>
      <c r="C9" s="85">
        <v>14200</v>
      </c>
      <c r="D9" s="85">
        <v>14300</v>
      </c>
      <c r="E9" s="85">
        <v>14500</v>
      </c>
      <c r="F9" s="85">
        <v>14600</v>
      </c>
      <c r="G9" s="85">
        <v>14400</v>
      </c>
      <c r="H9" s="85">
        <v>14400</v>
      </c>
      <c r="I9" s="85">
        <v>14800</v>
      </c>
      <c r="J9" s="85">
        <v>14300</v>
      </c>
      <c r="K9" s="85">
        <v>15100</v>
      </c>
      <c r="L9" s="85">
        <v>14500</v>
      </c>
      <c r="M9" s="85">
        <v>14800</v>
      </c>
      <c r="N9" s="85">
        <v>15300</v>
      </c>
      <c r="O9" s="85">
        <v>15200</v>
      </c>
      <c r="P9" s="85">
        <v>14700</v>
      </c>
      <c r="Q9" s="85">
        <v>14200</v>
      </c>
      <c r="R9" s="85">
        <v>14300</v>
      </c>
      <c r="S9" s="85">
        <v>14500</v>
      </c>
      <c r="T9" s="85">
        <v>14100</v>
      </c>
      <c r="U9" s="85">
        <v>14300</v>
      </c>
      <c r="V9" s="85">
        <v>14600</v>
      </c>
      <c r="W9" s="85">
        <v>14600</v>
      </c>
      <c r="X9" s="85">
        <v>15000</v>
      </c>
      <c r="Y9" s="85">
        <v>13900</v>
      </c>
      <c r="Z9" s="85">
        <v>14200</v>
      </c>
      <c r="AA9" s="85">
        <v>14000</v>
      </c>
      <c r="AB9" s="85">
        <v>14700</v>
      </c>
      <c r="AC9" s="85">
        <v>14600</v>
      </c>
      <c r="AD9" s="85">
        <v>15000</v>
      </c>
      <c r="AE9" s="85">
        <v>14300</v>
      </c>
      <c r="AF9" s="85">
        <v>14900</v>
      </c>
      <c r="AG9" s="85"/>
      <c r="AH9" s="85"/>
      <c r="AI9" s="85"/>
      <c r="AJ9" s="85"/>
      <c r="AK9" s="85"/>
      <c r="AL9" s="63"/>
      <c r="AM9" s="63">
        <f t="shared" si="2"/>
        <v>15300</v>
      </c>
      <c r="AN9" s="63">
        <f t="shared" si="1"/>
        <v>13900</v>
      </c>
      <c r="AP9" s="63">
        <f t="shared" si="3"/>
        <v>15300</v>
      </c>
      <c r="AQ9" s="63">
        <f t="shared" si="4"/>
        <v>15200</v>
      </c>
      <c r="AR9" s="63">
        <f t="shared" si="4"/>
        <v>15000</v>
      </c>
    </row>
    <row r="10" spans="1:44" ht="12" customHeight="1">
      <c r="A10" s="62" t="s">
        <v>12</v>
      </c>
      <c r="B10" s="85"/>
      <c r="C10" s="85">
        <v>14200</v>
      </c>
      <c r="D10" s="85">
        <v>14300</v>
      </c>
      <c r="E10" s="85">
        <v>14500</v>
      </c>
      <c r="F10" s="85">
        <v>14400</v>
      </c>
      <c r="G10" s="85">
        <v>14500</v>
      </c>
      <c r="H10" s="85">
        <v>14400</v>
      </c>
      <c r="I10" s="85">
        <v>14600</v>
      </c>
      <c r="J10" s="85">
        <v>14200</v>
      </c>
      <c r="K10" s="85">
        <v>15000</v>
      </c>
      <c r="L10" s="85">
        <v>14200</v>
      </c>
      <c r="M10" s="85">
        <v>14800</v>
      </c>
      <c r="N10" s="85">
        <v>15200</v>
      </c>
      <c r="O10" s="85">
        <v>14900</v>
      </c>
      <c r="P10" s="85">
        <v>14500</v>
      </c>
      <c r="Q10" s="85">
        <v>13900</v>
      </c>
      <c r="R10" s="85">
        <v>14000</v>
      </c>
      <c r="S10" s="85">
        <v>14400</v>
      </c>
      <c r="T10" s="85">
        <v>13900</v>
      </c>
      <c r="U10" s="85">
        <v>14200</v>
      </c>
      <c r="V10" s="85">
        <v>14300</v>
      </c>
      <c r="W10" s="85">
        <v>14300</v>
      </c>
      <c r="X10" s="85">
        <v>14900</v>
      </c>
      <c r="Y10" s="85">
        <v>13900</v>
      </c>
      <c r="Z10" s="85">
        <v>15300</v>
      </c>
      <c r="AA10" s="85">
        <v>13800</v>
      </c>
      <c r="AB10" s="85">
        <v>14100</v>
      </c>
      <c r="AC10" s="85">
        <v>14100</v>
      </c>
      <c r="AD10" s="85">
        <v>14700</v>
      </c>
      <c r="AE10" s="85">
        <v>14200</v>
      </c>
      <c r="AF10" s="85">
        <v>14800</v>
      </c>
      <c r="AG10" s="85"/>
      <c r="AH10" s="85"/>
      <c r="AI10" s="85"/>
      <c r="AJ10" s="85"/>
      <c r="AK10" s="85"/>
      <c r="AL10" s="63"/>
      <c r="AM10" s="63">
        <f t="shared" si="2"/>
        <v>15300</v>
      </c>
      <c r="AN10" s="63">
        <f t="shared" si="1"/>
        <v>13800</v>
      </c>
      <c r="AP10" s="63">
        <f t="shared" si="3"/>
        <v>15300</v>
      </c>
      <c r="AQ10" s="63">
        <f t="shared" si="4"/>
        <v>14900</v>
      </c>
      <c r="AR10" s="63">
        <f t="shared" si="4"/>
        <v>14700</v>
      </c>
    </row>
    <row r="11" spans="1:44" ht="12" customHeight="1">
      <c r="A11" s="62" t="s">
        <v>13</v>
      </c>
      <c r="B11" s="85"/>
      <c r="C11" s="85">
        <v>14000</v>
      </c>
      <c r="D11" s="85">
        <v>14100</v>
      </c>
      <c r="E11" s="85">
        <v>14100</v>
      </c>
      <c r="F11" s="85">
        <v>14500</v>
      </c>
      <c r="G11" s="85">
        <v>14600</v>
      </c>
      <c r="H11" s="85">
        <v>14400</v>
      </c>
      <c r="I11" s="85">
        <v>14300</v>
      </c>
      <c r="J11" s="85">
        <v>14000</v>
      </c>
      <c r="K11" s="85">
        <v>14800</v>
      </c>
      <c r="L11" s="85">
        <v>13700</v>
      </c>
      <c r="M11" s="85">
        <v>14700</v>
      </c>
      <c r="N11" s="85">
        <v>15000</v>
      </c>
      <c r="O11" s="85">
        <v>14800</v>
      </c>
      <c r="P11" s="85">
        <v>14300</v>
      </c>
      <c r="Q11" s="85">
        <v>14100</v>
      </c>
      <c r="R11" s="85">
        <v>13800</v>
      </c>
      <c r="S11" s="85">
        <v>14400</v>
      </c>
      <c r="T11" s="85">
        <v>13800</v>
      </c>
      <c r="U11" s="85">
        <v>14100</v>
      </c>
      <c r="V11" s="85">
        <v>14600</v>
      </c>
      <c r="W11" s="85">
        <v>14300</v>
      </c>
      <c r="X11" s="85">
        <v>14600</v>
      </c>
      <c r="Y11" s="85">
        <v>13700</v>
      </c>
      <c r="Z11" s="85">
        <v>15300</v>
      </c>
      <c r="AA11" s="85">
        <v>13800</v>
      </c>
      <c r="AB11" s="85">
        <v>14200</v>
      </c>
      <c r="AC11" s="85">
        <v>14100</v>
      </c>
      <c r="AD11" s="85">
        <v>14700</v>
      </c>
      <c r="AE11" s="85">
        <v>14100</v>
      </c>
      <c r="AF11" s="85">
        <v>14900</v>
      </c>
      <c r="AG11" s="85"/>
      <c r="AH11" s="85"/>
      <c r="AI11" s="85"/>
      <c r="AJ11" s="85"/>
      <c r="AK11" s="85"/>
      <c r="AL11" s="63"/>
      <c r="AM11" s="63">
        <f t="shared" si="2"/>
        <v>15300</v>
      </c>
      <c r="AN11" s="63">
        <f t="shared" si="1"/>
        <v>13700</v>
      </c>
      <c r="AP11" s="63">
        <f t="shared" si="3"/>
        <v>15300</v>
      </c>
      <c r="AQ11" s="63">
        <f t="shared" si="4"/>
        <v>14800</v>
      </c>
      <c r="AR11" s="63">
        <f t="shared" si="4"/>
        <v>14700</v>
      </c>
    </row>
    <row r="12" spans="1:44" ht="12" customHeight="1">
      <c r="A12" s="62" t="s">
        <v>14</v>
      </c>
      <c r="B12" s="85"/>
      <c r="C12" s="85">
        <v>14100</v>
      </c>
      <c r="D12" s="85">
        <v>14800</v>
      </c>
      <c r="E12" s="85">
        <v>14600</v>
      </c>
      <c r="F12" s="85">
        <v>14900</v>
      </c>
      <c r="G12" s="85">
        <v>15500</v>
      </c>
      <c r="H12" s="85">
        <v>14400</v>
      </c>
      <c r="I12" s="85">
        <v>13700</v>
      </c>
      <c r="J12" s="85">
        <v>14800</v>
      </c>
      <c r="K12" s="85">
        <v>15100</v>
      </c>
      <c r="L12" s="85">
        <v>14900</v>
      </c>
      <c r="M12" s="85">
        <v>15400</v>
      </c>
      <c r="N12" s="85">
        <v>15800</v>
      </c>
      <c r="O12" s="85">
        <v>14900</v>
      </c>
      <c r="P12" s="85">
        <v>14300</v>
      </c>
      <c r="Q12" s="85">
        <v>14700</v>
      </c>
      <c r="R12" s="85">
        <v>14300</v>
      </c>
      <c r="S12" s="85">
        <v>14900</v>
      </c>
      <c r="T12" s="85">
        <v>14500</v>
      </c>
      <c r="U12" s="85">
        <v>14900</v>
      </c>
      <c r="V12" s="85">
        <v>14600</v>
      </c>
      <c r="W12" s="85">
        <v>14300</v>
      </c>
      <c r="X12" s="85">
        <v>15300</v>
      </c>
      <c r="Y12" s="85">
        <v>14200</v>
      </c>
      <c r="Z12" s="85">
        <v>15700</v>
      </c>
      <c r="AA12" s="85">
        <v>14300</v>
      </c>
      <c r="AB12" s="85">
        <v>15000</v>
      </c>
      <c r="AC12" s="85">
        <v>14600</v>
      </c>
      <c r="AD12" s="85">
        <v>14600</v>
      </c>
      <c r="AE12" s="85">
        <v>14900</v>
      </c>
      <c r="AF12" s="85">
        <v>15700</v>
      </c>
      <c r="AG12" s="85"/>
      <c r="AH12" s="85"/>
      <c r="AI12" s="85"/>
      <c r="AJ12" s="85"/>
      <c r="AK12" s="85"/>
      <c r="AL12" s="63"/>
      <c r="AM12" s="63">
        <f t="shared" si="2"/>
        <v>15800</v>
      </c>
      <c r="AN12" s="63">
        <f t="shared" si="1"/>
        <v>13700</v>
      </c>
      <c r="AP12" s="63">
        <f t="shared" si="3"/>
        <v>15800</v>
      </c>
      <c r="AQ12" s="63">
        <f t="shared" si="4"/>
        <v>14900</v>
      </c>
      <c r="AR12" s="63">
        <f t="shared" si="4"/>
        <v>14600</v>
      </c>
    </row>
    <row r="13" spans="1:44" ht="12" customHeight="1">
      <c r="A13" s="62" t="s">
        <v>15</v>
      </c>
      <c r="B13" s="85"/>
      <c r="C13" s="85">
        <v>13900</v>
      </c>
      <c r="D13" s="85">
        <v>16200</v>
      </c>
      <c r="E13" s="85">
        <v>16200</v>
      </c>
      <c r="F13" s="85">
        <v>16400</v>
      </c>
      <c r="G13" s="85">
        <v>16800</v>
      </c>
      <c r="H13" s="85">
        <v>15000</v>
      </c>
      <c r="I13" s="85">
        <v>13900</v>
      </c>
      <c r="J13" s="85">
        <v>16100</v>
      </c>
      <c r="K13" s="85">
        <v>15400</v>
      </c>
      <c r="L13" s="85">
        <v>16500</v>
      </c>
      <c r="M13" s="85">
        <v>17100</v>
      </c>
      <c r="N13" s="85">
        <v>17600</v>
      </c>
      <c r="O13" s="85">
        <v>15200</v>
      </c>
      <c r="P13" s="85">
        <v>14000</v>
      </c>
      <c r="Q13" s="85">
        <v>16000</v>
      </c>
      <c r="R13" s="85">
        <v>16600</v>
      </c>
      <c r="S13" s="85">
        <v>16900</v>
      </c>
      <c r="T13" s="85">
        <v>16100</v>
      </c>
      <c r="U13" s="85">
        <v>16900</v>
      </c>
      <c r="V13" s="85">
        <v>15400</v>
      </c>
      <c r="W13" s="85">
        <v>14200</v>
      </c>
      <c r="X13" s="85">
        <v>14700</v>
      </c>
      <c r="Y13" s="85">
        <v>14400</v>
      </c>
      <c r="Z13" s="85">
        <v>16300</v>
      </c>
      <c r="AA13" s="85">
        <v>16700</v>
      </c>
      <c r="AB13" s="85">
        <v>16200</v>
      </c>
      <c r="AC13" s="85">
        <v>15400</v>
      </c>
      <c r="AD13" s="85">
        <v>14400</v>
      </c>
      <c r="AE13" s="85">
        <v>16900</v>
      </c>
      <c r="AF13" s="85">
        <v>16900</v>
      </c>
      <c r="AG13" s="85"/>
      <c r="AH13" s="85"/>
      <c r="AI13" s="85"/>
      <c r="AJ13" s="85"/>
      <c r="AK13" s="85"/>
      <c r="AL13" s="63"/>
      <c r="AM13" s="63">
        <f t="shared" si="2"/>
        <v>17600</v>
      </c>
      <c r="AN13" s="63">
        <f t="shared" si="1"/>
        <v>13900</v>
      </c>
      <c r="AP13" s="63">
        <f t="shared" si="3"/>
        <v>17600</v>
      </c>
      <c r="AQ13" s="63">
        <f t="shared" si="4"/>
        <v>15400</v>
      </c>
      <c r="AR13" s="63">
        <f t="shared" si="4"/>
        <v>14400</v>
      </c>
    </row>
    <row r="14" spans="1:44" ht="12" customHeight="1">
      <c r="A14" s="66" t="s">
        <v>16</v>
      </c>
      <c r="B14" s="85"/>
      <c r="C14" s="85">
        <v>14600</v>
      </c>
      <c r="D14" s="85">
        <v>19200</v>
      </c>
      <c r="E14" s="85">
        <v>18100</v>
      </c>
      <c r="F14" s="85">
        <v>18400</v>
      </c>
      <c r="G14" s="85">
        <v>19400</v>
      </c>
      <c r="H14" s="85">
        <v>16000</v>
      </c>
      <c r="I14" s="85">
        <v>14700</v>
      </c>
      <c r="J14" s="85">
        <v>18500</v>
      </c>
      <c r="K14" s="85">
        <v>16500</v>
      </c>
      <c r="L14" s="85">
        <v>18600</v>
      </c>
      <c r="M14" s="85">
        <v>18500</v>
      </c>
      <c r="N14" s="85">
        <v>18600</v>
      </c>
      <c r="O14" s="85">
        <v>16300</v>
      </c>
      <c r="P14" s="85">
        <v>15100</v>
      </c>
      <c r="Q14" s="85">
        <v>18500</v>
      </c>
      <c r="R14" s="85">
        <v>18900</v>
      </c>
      <c r="S14" s="85">
        <v>18400</v>
      </c>
      <c r="T14" s="85">
        <v>18400</v>
      </c>
      <c r="U14" s="85">
        <v>18800</v>
      </c>
      <c r="V14" s="85">
        <v>16500</v>
      </c>
      <c r="W14" s="85">
        <v>15000</v>
      </c>
      <c r="X14" s="85">
        <v>18100</v>
      </c>
      <c r="Y14" s="85">
        <v>16600</v>
      </c>
      <c r="Z14" s="85">
        <v>18400</v>
      </c>
      <c r="AA14" s="85">
        <v>18100</v>
      </c>
      <c r="AB14" s="85">
        <v>18700</v>
      </c>
      <c r="AC14" s="85">
        <v>16300</v>
      </c>
      <c r="AD14" s="85">
        <v>14900</v>
      </c>
      <c r="AE14" s="85">
        <v>18800</v>
      </c>
      <c r="AF14" s="85">
        <v>19900</v>
      </c>
      <c r="AG14" s="85"/>
      <c r="AH14" s="85"/>
      <c r="AI14" s="85"/>
      <c r="AJ14" s="85"/>
      <c r="AK14" s="85"/>
      <c r="AL14" s="63"/>
      <c r="AM14" s="63">
        <f t="shared" si="2"/>
        <v>19900</v>
      </c>
      <c r="AN14" s="63">
        <f t="shared" si="1"/>
        <v>14600</v>
      </c>
      <c r="AP14" s="63">
        <f t="shared" si="3"/>
        <v>19900</v>
      </c>
      <c r="AQ14" s="63">
        <f t="shared" si="4"/>
        <v>16500</v>
      </c>
      <c r="AR14" s="63">
        <f t="shared" si="4"/>
        <v>15100</v>
      </c>
    </row>
    <row r="15" spans="1:44" ht="12" customHeight="1">
      <c r="A15" s="66" t="s">
        <v>17</v>
      </c>
      <c r="B15" s="85"/>
      <c r="C15" s="85">
        <v>15800</v>
      </c>
      <c r="D15" s="85">
        <v>17050</v>
      </c>
      <c r="E15" s="85">
        <v>21500</v>
      </c>
      <c r="F15" s="85">
        <v>21300</v>
      </c>
      <c r="G15" s="85">
        <v>22400</v>
      </c>
      <c r="H15" s="85">
        <v>17800</v>
      </c>
      <c r="I15" s="85">
        <v>15900</v>
      </c>
      <c r="J15" s="85">
        <v>22100</v>
      </c>
      <c r="K15" s="85">
        <v>19400</v>
      </c>
      <c r="L15" s="85">
        <v>21600</v>
      </c>
      <c r="M15" s="85">
        <v>22000</v>
      </c>
      <c r="N15" s="85">
        <v>23300</v>
      </c>
      <c r="O15" s="85">
        <v>18400</v>
      </c>
      <c r="P15" s="85">
        <v>16600</v>
      </c>
      <c r="Q15" s="85">
        <v>20400</v>
      </c>
      <c r="R15" s="85">
        <v>22100</v>
      </c>
      <c r="S15" s="85">
        <v>22500</v>
      </c>
      <c r="T15" s="85">
        <v>21800</v>
      </c>
      <c r="U15" s="85">
        <v>22100</v>
      </c>
      <c r="V15" s="85">
        <v>17700</v>
      </c>
      <c r="W15" s="85">
        <v>16000</v>
      </c>
      <c r="X15" s="85">
        <v>21100</v>
      </c>
      <c r="Y15" s="85">
        <v>18000</v>
      </c>
      <c r="Z15" s="85">
        <v>21600</v>
      </c>
      <c r="AA15" s="85">
        <v>0</v>
      </c>
      <c r="AB15" s="85">
        <v>23200</v>
      </c>
      <c r="AC15" s="85">
        <v>17800</v>
      </c>
      <c r="AD15" s="85">
        <v>16200</v>
      </c>
      <c r="AE15" s="85">
        <v>22100</v>
      </c>
      <c r="AF15" s="85">
        <v>22900</v>
      </c>
      <c r="AG15" s="85"/>
      <c r="AH15" s="85"/>
      <c r="AI15" s="85"/>
      <c r="AJ15" s="85"/>
      <c r="AK15" s="85"/>
      <c r="AL15" s="63"/>
      <c r="AM15" s="63">
        <f t="shared" si="2"/>
        <v>23300</v>
      </c>
      <c r="AN15" s="63">
        <f t="shared" si="1"/>
        <v>0</v>
      </c>
      <c r="AP15" s="63">
        <f t="shared" si="3"/>
        <v>23300</v>
      </c>
      <c r="AQ15" s="63">
        <f t="shared" si="4"/>
        <v>18400</v>
      </c>
      <c r="AR15" s="63">
        <f t="shared" si="4"/>
        <v>16600</v>
      </c>
    </row>
    <row r="16" spans="1:44" ht="12" customHeight="1">
      <c r="A16" s="67">
        <v>0.41666666666666669</v>
      </c>
      <c r="B16" s="85"/>
      <c r="C16" s="85">
        <v>16300</v>
      </c>
      <c r="D16" s="85">
        <v>22900</v>
      </c>
      <c r="E16" s="85">
        <v>21600</v>
      </c>
      <c r="F16" s="85">
        <v>21700</v>
      </c>
      <c r="G16" s="85">
        <v>22600</v>
      </c>
      <c r="H16" s="85">
        <v>18000</v>
      </c>
      <c r="I16" s="85">
        <v>16600</v>
      </c>
      <c r="J16" s="85">
        <v>22800</v>
      </c>
      <c r="K16" s="85">
        <v>17700</v>
      </c>
      <c r="L16" s="85">
        <v>22900</v>
      </c>
      <c r="M16" s="85">
        <v>22600</v>
      </c>
      <c r="N16" s="85">
        <v>23200</v>
      </c>
      <c r="O16" s="85">
        <v>19200</v>
      </c>
      <c r="P16" s="85">
        <v>16800</v>
      </c>
      <c r="Q16" s="85">
        <v>22900</v>
      </c>
      <c r="R16" s="85">
        <v>22000</v>
      </c>
      <c r="S16" s="85">
        <v>22700</v>
      </c>
      <c r="T16" s="85">
        <v>22700</v>
      </c>
      <c r="U16" s="85">
        <v>22900</v>
      </c>
      <c r="V16" s="85">
        <v>18900</v>
      </c>
      <c r="W16" s="85">
        <v>16600</v>
      </c>
      <c r="X16" s="85">
        <v>22000</v>
      </c>
      <c r="Y16" s="85">
        <v>17600</v>
      </c>
      <c r="Z16" s="85">
        <v>22000</v>
      </c>
      <c r="AA16" s="85">
        <v>4000</v>
      </c>
      <c r="AB16" s="85">
        <v>22700</v>
      </c>
      <c r="AC16" s="85">
        <v>18600</v>
      </c>
      <c r="AD16" s="85">
        <v>16600</v>
      </c>
      <c r="AE16" s="85">
        <v>22900</v>
      </c>
      <c r="AF16" s="85">
        <v>23600</v>
      </c>
      <c r="AG16" s="85"/>
      <c r="AH16" s="85"/>
      <c r="AI16" s="85"/>
      <c r="AJ16" s="85"/>
      <c r="AK16" s="85"/>
      <c r="AL16" s="63"/>
      <c r="AM16" s="63">
        <f t="shared" si="2"/>
        <v>23600</v>
      </c>
      <c r="AN16" s="63">
        <f t="shared" si="1"/>
        <v>4000</v>
      </c>
      <c r="AP16" s="63">
        <f t="shared" si="3"/>
        <v>23600</v>
      </c>
      <c r="AQ16" s="63">
        <f t="shared" si="4"/>
        <v>19200</v>
      </c>
      <c r="AR16" s="63">
        <f t="shared" si="4"/>
        <v>16800</v>
      </c>
    </row>
    <row r="17" spans="1:44" ht="12" customHeight="1">
      <c r="A17" s="67" t="s">
        <v>18</v>
      </c>
      <c r="B17" s="85"/>
      <c r="C17" s="85">
        <v>18000</v>
      </c>
      <c r="D17" s="85">
        <v>23800</v>
      </c>
      <c r="E17" s="85">
        <v>22050</v>
      </c>
      <c r="F17" s="85">
        <v>20200</v>
      </c>
      <c r="G17" s="85">
        <v>23000</v>
      </c>
      <c r="H17" s="85">
        <v>18700</v>
      </c>
      <c r="I17" s="85">
        <v>17000</v>
      </c>
      <c r="J17" s="85">
        <v>23000</v>
      </c>
      <c r="K17" s="85">
        <v>18200</v>
      </c>
      <c r="L17" s="85">
        <v>24300</v>
      </c>
      <c r="M17" s="85">
        <v>22500</v>
      </c>
      <c r="N17" s="85">
        <v>22600</v>
      </c>
      <c r="O17" s="85">
        <v>19700</v>
      </c>
      <c r="P17" s="85">
        <v>17000</v>
      </c>
      <c r="Q17" s="85">
        <v>24500</v>
      </c>
      <c r="R17" s="85">
        <v>22200</v>
      </c>
      <c r="S17" s="85">
        <v>22800</v>
      </c>
      <c r="T17" s="85">
        <v>23100</v>
      </c>
      <c r="U17" s="85">
        <v>23200</v>
      </c>
      <c r="V17" s="85">
        <v>19500</v>
      </c>
      <c r="W17" s="85">
        <v>17000</v>
      </c>
      <c r="X17" s="85">
        <v>22600</v>
      </c>
      <c r="Y17" s="85">
        <v>15100</v>
      </c>
      <c r="Z17" s="85">
        <v>22600</v>
      </c>
      <c r="AA17" s="85">
        <v>14600</v>
      </c>
      <c r="AB17" s="85">
        <v>22400</v>
      </c>
      <c r="AC17" s="85">
        <v>19100</v>
      </c>
      <c r="AD17" s="85">
        <v>17100</v>
      </c>
      <c r="AE17" s="85">
        <v>23200</v>
      </c>
      <c r="AF17" s="85">
        <v>23800</v>
      </c>
      <c r="AG17" s="85"/>
      <c r="AH17" s="85"/>
      <c r="AI17" s="85"/>
      <c r="AJ17" s="85"/>
      <c r="AK17" s="85"/>
      <c r="AL17" s="63"/>
      <c r="AM17" s="63">
        <f t="shared" si="2"/>
        <v>24500</v>
      </c>
      <c r="AN17" s="63">
        <f t="shared" si="1"/>
        <v>14600</v>
      </c>
      <c r="AP17" s="63">
        <f t="shared" si="3"/>
        <v>24500</v>
      </c>
      <c r="AQ17" s="63">
        <f t="shared" si="4"/>
        <v>19700</v>
      </c>
      <c r="AR17" s="63">
        <f t="shared" si="4"/>
        <v>17100</v>
      </c>
    </row>
    <row r="18" spans="1:44" ht="12" customHeight="1">
      <c r="A18" s="67">
        <v>0.5</v>
      </c>
      <c r="B18" s="85"/>
      <c r="C18" s="85">
        <v>16500</v>
      </c>
      <c r="D18" s="85">
        <v>23700</v>
      </c>
      <c r="E18" s="85">
        <v>22100</v>
      </c>
      <c r="F18" s="85">
        <v>17900</v>
      </c>
      <c r="G18" s="85">
        <v>23500</v>
      </c>
      <c r="H18" s="85">
        <v>19200</v>
      </c>
      <c r="I18" s="85">
        <v>17900</v>
      </c>
      <c r="J18" s="85">
        <v>23300</v>
      </c>
      <c r="K18" s="85">
        <v>18200</v>
      </c>
      <c r="L18" s="85">
        <v>23700</v>
      </c>
      <c r="M18" s="85">
        <v>24400</v>
      </c>
      <c r="N18" s="85">
        <v>23700</v>
      </c>
      <c r="O18" s="85">
        <v>19600</v>
      </c>
      <c r="P18" s="85">
        <v>17600</v>
      </c>
      <c r="Q18" s="85">
        <v>24100</v>
      </c>
      <c r="R18" s="85">
        <v>22900</v>
      </c>
      <c r="S18" s="85">
        <v>23200</v>
      </c>
      <c r="T18" s="85">
        <v>23600</v>
      </c>
      <c r="U18" s="85">
        <v>23600</v>
      </c>
      <c r="V18" s="85">
        <v>19400</v>
      </c>
      <c r="W18" s="85">
        <v>17400</v>
      </c>
      <c r="X18" s="85">
        <v>23500</v>
      </c>
      <c r="Y18" s="85">
        <v>13300</v>
      </c>
      <c r="Z18" s="85">
        <v>23500</v>
      </c>
      <c r="AA18" s="85">
        <v>17200</v>
      </c>
      <c r="AB18" s="85">
        <v>23700</v>
      </c>
      <c r="AC18" s="85">
        <v>20200</v>
      </c>
      <c r="AD18" s="85">
        <v>17700</v>
      </c>
      <c r="AE18" s="85">
        <v>23600</v>
      </c>
      <c r="AF18" s="85">
        <v>24400</v>
      </c>
      <c r="AG18" s="85"/>
      <c r="AH18" s="85"/>
      <c r="AI18" s="85"/>
      <c r="AJ18" s="85"/>
      <c r="AK18" s="85"/>
      <c r="AL18" s="63"/>
      <c r="AM18" s="63">
        <f t="shared" si="2"/>
        <v>24400</v>
      </c>
      <c r="AN18" s="63">
        <f t="shared" si="1"/>
        <v>13300</v>
      </c>
      <c r="AP18" s="63">
        <f t="shared" si="3"/>
        <v>24400</v>
      </c>
      <c r="AQ18" s="63">
        <f t="shared" si="4"/>
        <v>20200</v>
      </c>
      <c r="AR18" s="63">
        <f t="shared" si="4"/>
        <v>17900</v>
      </c>
    </row>
    <row r="19" spans="1:44" ht="12" customHeight="1">
      <c r="A19" s="67" t="s">
        <v>19</v>
      </c>
      <c r="B19" s="85"/>
      <c r="C19" s="85">
        <v>17100</v>
      </c>
      <c r="D19" s="85">
        <v>23100</v>
      </c>
      <c r="E19" s="85">
        <v>22700</v>
      </c>
      <c r="F19" s="85">
        <v>17700</v>
      </c>
      <c r="G19" s="85">
        <v>22100</v>
      </c>
      <c r="H19" s="85">
        <v>19400</v>
      </c>
      <c r="I19" s="85">
        <v>17700</v>
      </c>
      <c r="J19" s="85">
        <v>20700</v>
      </c>
      <c r="K19" s="85">
        <v>18400</v>
      </c>
      <c r="L19" s="85">
        <v>21200</v>
      </c>
      <c r="M19" s="85">
        <v>21400</v>
      </c>
      <c r="N19" s="85">
        <v>22900</v>
      </c>
      <c r="O19" s="85">
        <v>17900</v>
      </c>
      <c r="P19" s="85">
        <v>18000</v>
      </c>
      <c r="Q19" s="85">
        <v>23000</v>
      </c>
      <c r="R19" s="85">
        <v>22400</v>
      </c>
      <c r="S19" s="85">
        <v>22700</v>
      </c>
      <c r="T19" s="85">
        <v>22800</v>
      </c>
      <c r="U19" s="85">
        <v>23000</v>
      </c>
      <c r="V19" s="85">
        <v>19300</v>
      </c>
      <c r="W19" s="85">
        <v>17900</v>
      </c>
      <c r="X19" s="85">
        <v>22600</v>
      </c>
      <c r="Y19" s="85">
        <v>13000</v>
      </c>
      <c r="Z19" s="85">
        <v>22500</v>
      </c>
      <c r="AA19" s="85">
        <v>18600</v>
      </c>
      <c r="AB19" s="85">
        <v>22000</v>
      </c>
      <c r="AC19" s="85">
        <v>16600</v>
      </c>
      <c r="AD19" s="85">
        <v>18500</v>
      </c>
      <c r="AE19" s="85">
        <v>23000</v>
      </c>
      <c r="AF19" s="85">
        <v>23800</v>
      </c>
      <c r="AG19" s="85"/>
      <c r="AH19" s="85"/>
      <c r="AI19" s="85"/>
      <c r="AJ19" s="85"/>
      <c r="AK19" s="85"/>
      <c r="AL19" s="63"/>
      <c r="AM19" s="63">
        <f t="shared" si="2"/>
        <v>23800</v>
      </c>
      <c r="AN19" s="63">
        <f t="shared" si="1"/>
        <v>13000</v>
      </c>
      <c r="AP19" s="63">
        <f t="shared" si="3"/>
        <v>23800</v>
      </c>
      <c r="AQ19" s="63">
        <f t="shared" si="4"/>
        <v>19400</v>
      </c>
      <c r="AR19" s="63">
        <f t="shared" si="4"/>
        <v>18500</v>
      </c>
    </row>
    <row r="20" spans="1:44" ht="12" customHeight="1">
      <c r="A20" s="67">
        <v>0.58333333333333337</v>
      </c>
      <c r="B20" s="85"/>
      <c r="C20" s="85">
        <v>16200</v>
      </c>
      <c r="D20" s="85">
        <v>23100</v>
      </c>
      <c r="E20" s="85">
        <v>22600</v>
      </c>
      <c r="F20" s="85">
        <v>17400</v>
      </c>
      <c r="G20" s="85">
        <v>22300</v>
      </c>
      <c r="H20" s="85">
        <v>18700</v>
      </c>
      <c r="I20" s="85">
        <v>17300</v>
      </c>
      <c r="J20" s="85">
        <v>19800</v>
      </c>
      <c r="K20" s="85">
        <v>18500</v>
      </c>
      <c r="L20" s="85">
        <v>22200</v>
      </c>
      <c r="M20" s="85">
        <v>22100</v>
      </c>
      <c r="N20" s="85">
        <v>22000</v>
      </c>
      <c r="O20" s="85">
        <v>18900</v>
      </c>
      <c r="P20" s="85">
        <v>17900</v>
      </c>
      <c r="Q20" s="85">
        <v>22400</v>
      </c>
      <c r="R20" s="85">
        <v>22600</v>
      </c>
      <c r="S20" s="85">
        <v>22500</v>
      </c>
      <c r="T20" s="85">
        <v>22600</v>
      </c>
      <c r="U20" s="85">
        <v>22900</v>
      </c>
      <c r="V20" s="85">
        <v>18700</v>
      </c>
      <c r="W20" s="85">
        <v>17800</v>
      </c>
      <c r="X20" s="85">
        <v>21700</v>
      </c>
      <c r="Y20" s="85">
        <v>12500</v>
      </c>
      <c r="Z20" s="85">
        <v>21750</v>
      </c>
      <c r="AA20" s="85">
        <v>19100</v>
      </c>
      <c r="AB20" s="85">
        <v>21400</v>
      </c>
      <c r="AC20" s="85">
        <v>19400</v>
      </c>
      <c r="AD20" s="85">
        <v>18400</v>
      </c>
      <c r="AE20" s="85">
        <v>22900</v>
      </c>
      <c r="AF20" s="85">
        <v>11600</v>
      </c>
      <c r="AG20" s="85"/>
      <c r="AH20" s="85"/>
      <c r="AI20" s="85"/>
      <c r="AJ20" s="85"/>
      <c r="AK20" s="85"/>
      <c r="AL20" s="63"/>
      <c r="AM20" s="63">
        <f t="shared" si="2"/>
        <v>23100</v>
      </c>
      <c r="AN20" s="63">
        <f t="shared" si="1"/>
        <v>11600</v>
      </c>
      <c r="AP20" s="63">
        <f t="shared" si="3"/>
        <v>23100</v>
      </c>
      <c r="AQ20" s="63">
        <f t="shared" si="4"/>
        <v>19400</v>
      </c>
      <c r="AR20" s="63">
        <f t="shared" si="4"/>
        <v>18400</v>
      </c>
    </row>
    <row r="21" spans="1:44" ht="12" customHeight="1">
      <c r="A21" s="67" t="s">
        <v>20</v>
      </c>
      <c r="B21" s="85"/>
      <c r="C21" s="85">
        <v>18400</v>
      </c>
      <c r="D21" s="85">
        <v>22500</v>
      </c>
      <c r="E21" s="85">
        <v>21300</v>
      </c>
      <c r="F21" s="85">
        <v>16600</v>
      </c>
      <c r="G21" s="85">
        <v>22300</v>
      </c>
      <c r="H21" s="85">
        <v>17800</v>
      </c>
      <c r="I21" s="85">
        <v>16800</v>
      </c>
      <c r="J21" s="85">
        <v>24400</v>
      </c>
      <c r="K21" s="85">
        <v>17400</v>
      </c>
      <c r="L21" s="85">
        <v>22100</v>
      </c>
      <c r="M21" s="85">
        <v>22200</v>
      </c>
      <c r="N21" s="85">
        <v>22200</v>
      </c>
      <c r="O21" s="85">
        <v>16500</v>
      </c>
      <c r="P21" s="85">
        <v>17400</v>
      </c>
      <c r="Q21" s="85">
        <v>13200</v>
      </c>
      <c r="R21" s="85">
        <v>22800</v>
      </c>
      <c r="S21" s="85">
        <v>23000</v>
      </c>
      <c r="T21" s="85">
        <v>23000</v>
      </c>
      <c r="U21" s="85">
        <v>22900</v>
      </c>
      <c r="V21" s="85">
        <v>18600</v>
      </c>
      <c r="W21" s="85">
        <v>17100</v>
      </c>
      <c r="X21" s="85">
        <v>22600</v>
      </c>
      <c r="Y21" s="85">
        <v>12800</v>
      </c>
      <c r="Z21" s="85">
        <v>22200</v>
      </c>
      <c r="AA21" s="85">
        <v>19500</v>
      </c>
      <c r="AB21" s="85">
        <v>23000</v>
      </c>
      <c r="AC21" s="85">
        <v>18900</v>
      </c>
      <c r="AD21" s="85">
        <v>16900</v>
      </c>
      <c r="AE21" s="85">
        <v>22900</v>
      </c>
      <c r="AF21" s="85">
        <v>15200</v>
      </c>
      <c r="AG21" s="85"/>
      <c r="AH21" s="85"/>
      <c r="AI21" s="85"/>
      <c r="AJ21" s="85"/>
      <c r="AK21" s="85"/>
      <c r="AL21" s="63"/>
      <c r="AM21" s="63">
        <f t="shared" si="2"/>
        <v>24400</v>
      </c>
      <c r="AN21" s="63">
        <f t="shared" si="1"/>
        <v>12800</v>
      </c>
      <c r="AP21" s="63">
        <f t="shared" si="3"/>
        <v>24400</v>
      </c>
      <c r="AQ21" s="63">
        <f t="shared" si="4"/>
        <v>18900</v>
      </c>
      <c r="AR21" s="63">
        <f t="shared" si="4"/>
        <v>17400</v>
      </c>
    </row>
    <row r="22" spans="1:44" ht="12" customHeight="1">
      <c r="A22" s="66" t="s">
        <v>21</v>
      </c>
      <c r="B22" s="85"/>
      <c r="C22" s="85">
        <v>16500</v>
      </c>
      <c r="D22" s="85">
        <v>21400</v>
      </c>
      <c r="E22" s="85">
        <v>21600</v>
      </c>
      <c r="F22" s="85">
        <v>17900</v>
      </c>
      <c r="G22" s="85">
        <v>22100</v>
      </c>
      <c r="H22" s="85">
        <v>17900</v>
      </c>
      <c r="I22" s="85">
        <v>17200</v>
      </c>
      <c r="J22" s="85">
        <v>21100</v>
      </c>
      <c r="K22" s="85">
        <v>16800</v>
      </c>
      <c r="L22" s="85">
        <v>22700</v>
      </c>
      <c r="M22" s="85">
        <v>22300</v>
      </c>
      <c r="N22" s="85">
        <v>22100</v>
      </c>
      <c r="O22" s="85">
        <v>17800</v>
      </c>
      <c r="P22" s="85">
        <v>16900</v>
      </c>
      <c r="Q22" s="85">
        <v>17700</v>
      </c>
      <c r="R22" s="85">
        <v>21700</v>
      </c>
      <c r="S22" s="85">
        <v>21800</v>
      </c>
      <c r="T22" s="85">
        <v>23700</v>
      </c>
      <c r="U22" s="85">
        <v>22700</v>
      </c>
      <c r="V22" s="85">
        <v>18400</v>
      </c>
      <c r="W22" s="85">
        <v>16800</v>
      </c>
      <c r="X22" s="85">
        <v>20000</v>
      </c>
      <c r="Y22" s="85">
        <v>12500</v>
      </c>
      <c r="Z22" s="85">
        <v>20800</v>
      </c>
      <c r="AA22" s="85">
        <v>20100</v>
      </c>
      <c r="AB22" s="85">
        <v>21300</v>
      </c>
      <c r="AC22" s="85">
        <v>18200</v>
      </c>
      <c r="AD22" s="85">
        <v>17100</v>
      </c>
      <c r="AE22" s="85">
        <v>22700</v>
      </c>
      <c r="AF22" s="85">
        <v>22900</v>
      </c>
      <c r="AG22" s="85"/>
      <c r="AH22" s="85"/>
      <c r="AI22" s="85"/>
      <c r="AJ22" s="85"/>
      <c r="AK22" s="85"/>
      <c r="AL22" s="63"/>
      <c r="AM22" s="63">
        <f t="shared" si="2"/>
        <v>23700</v>
      </c>
      <c r="AN22" s="63">
        <f t="shared" si="1"/>
        <v>12500</v>
      </c>
      <c r="AP22" s="63">
        <f t="shared" si="3"/>
        <v>23700</v>
      </c>
      <c r="AQ22" s="63">
        <f t="shared" si="4"/>
        <v>18400</v>
      </c>
      <c r="AR22" s="63">
        <f t="shared" si="4"/>
        <v>17200</v>
      </c>
    </row>
    <row r="23" spans="1:44" ht="12" customHeight="1">
      <c r="A23" s="66" t="s">
        <v>22</v>
      </c>
      <c r="B23" s="85"/>
      <c r="C23" s="85">
        <v>16400</v>
      </c>
      <c r="D23" s="85">
        <v>21100</v>
      </c>
      <c r="E23" s="85">
        <v>22000</v>
      </c>
      <c r="F23" s="85">
        <v>15900</v>
      </c>
      <c r="G23" s="85">
        <v>23200</v>
      </c>
      <c r="H23" s="85">
        <v>17800</v>
      </c>
      <c r="I23" s="85">
        <v>17100</v>
      </c>
      <c r="J23" s="85">
        <v>21200</v>
      </c>
      <c r="K23" s="85">
        <v>18900</v>
      </c>
      <c r="L23" s="85">
        <v>20900</v>
      </c>
      <c r="M23" s="85">
        <v>21900</v>
      </c>
      <c r="N23" s="85">
        <v>21300</v>
      </c>
      <c r="O23" s="85">
        <v>17600</v>
      </c>
      <c r="P23" s="85">
        <v>15400</v>
      </c>
      <c r="Q23" s="85">
        <v>17800</v>
      </c>
      <c r="R23" s="85">
        <v>20700</v>
      </c>
      <c r="S23" s="85">
        <v>20700</v>
      </c>
      <c r="T23" s="85">
        <v>20900</v>
      </c>
      <c r="U23" s="85">
        <v>21800</v>
      </c>
      <c r="V23" s="85">
        <v>17800</v>
      </c>
      <c r="W23" s="85">
        <v>16900</v>
      </c>
      <c r="X23" s="85">
        <v>18300</v>
      </c>
      <c r="Y23" s="85">
        <v>11600</v>
      </c>
      <c r="Z23" s="85">
        <v>19000</v>
      </c>
      <c r="AA23" s="85">
        <v>19800</v>
      </c>
      <c r="AB23" s="85">
        <v>21000</v>
      </c>
      <c r="AC23" s="85">
        <v>18000</v>
      </c>
      <c r="AD23" s="85">
        <v>17100</v>
      </c>
      <c r="AE23" s="85">
        <v>21800</v>
      </c>
      <c r="AF23" s="85">
        <v>19500</v>
      </c>
      <c r="AG23" s="85"/>
      <c r="AH23" s="85"/>
      <c r="AI23" s="85"/>
      <c r="AJ23" s="85"/>
      <c r="AK23" s="85"/>
      <c r="AL23" s="63"/>
      <c r="AM23" s="63">
        <f t="shared" si="2"/>
        <v>23200</v>
      </c>
      <c r="AN23" s="63">
        <f t="shared" si="1"/>
        <v>11600</v>
      </c>
      <c r="AP23" s="63">
        <f t="shared" si="3"/>
        <v>23200</v>
      </c>
      <c r="AQ23" s="63">
        <f t="shared" si="4"/>
        <v>18000</v>
      </c>
      <c r="AR23" s="63">
        <f t="shared" si="4"/>
        <v>17100</v>
      </c>
    </row>
    <row r="24" spans="1:44" ht="12" customHeight="1">
      <c r="A24" s="66" t="s">
        <v>23</v>
      </c>
      <c r="B24" s="85"/>
      <c r="C24" s="85">
        <v>16700</v>
      </c>
      <c r="D24" s="85">
        <v>20800</v>
      </c>
      <c r="E24" s="85">
        <v>20600</v>
      </c>
      <c r="F24" s="85">
        <v>20300</v>
      </c>
      <c r="G24" s="85">
        <v>21000</v>
      </c>
      <c r="H24" s="85">
        <v>18200</v>
      </c>
      <c r="I24" s="85">
        <v>17700</v>
      </c>
      <c r="J24" s="85">
        <v>20900</v>
      </c>
      <c r="K24" s="85">
        <v>18000</v>
      </c>
      <c r="L24" s="85">
        <v>21600</v>
      </c>
      <c r="M24" s="85">
        <v>20900</v>
      </c>
      <c r="N24" s="85">
        <v>21500</v>
      </c>
      <c r="O24" s="85">
        <v>18500</v>
      </c>
      <c r="P24" s="85">
        <v>17400</v>
      </c>
      <c r="Q24" s="85">
        <v>20300</v>
      </c>
      <c r="R24" s="85">
        <v>20700</v>
      </c>
      <c r="S24" s="85">
        <v>21700</v>
      </c>
      <c r="T24" s="85">
        <v>20300</v>
      </c>
      <c r="U24" s="85">
        <v>20900</v>
      </c>
      <c r="V24" s="85">
        <v>18300</v>
      </c>
      <c r="W24" s="85">
        <v>17500</v>
      </c>
      <c r="X24" s="85">
        <v>17400</v>
      </c>
      <c r="Y24" s="85">
        <v>10800</v>
      </c>
      <c r="Z24" s="85">
        <v>20100</v>
      </c>
      <c r="AA24" s="85">
        <v>19000</v>
      </c>
      <c r="AB24" s="85">
        <v>20500</v>
      </c>
      <c r="AC24" s="85">
        <v>19400</v>
      </c>
      <c r="AD24" s="85">
        <v>17700</v>
      </c>
      <c r="AE24" s="85">
        <v>20900</v>
      </c>
      <c r="AF24" s="85">
        <v>23000</v>
      </c>
      <c r="AG24" s="85"/>
      <c r="AH24" s="85"/>
      <c r="AI24" s="85"/>
      <c r="AJ24" s="85"/>
      <c r="AK24" s="85"/>
      <c r="AL24" s="63"/>
      <c r="AM24" s="63">
        <f t="shared" si="2"/>
        <v>23000</v>
      </c>
      <c r="AN24" s="63">
        <f t="shared" si="1"/>
        <v>10800</v>
      </c>
      <c r="AP24" s="63">
        <f t="shared" si="3"/>
        <v>23000</v>
      </c>
      <c r="AQ24" s="63">
        <f t="shared" si="4"/>
        <v>19400</v>
      </c>
      <c r="AR24" s="63">
        <f t="shared" si="4"/>
        <v>17700</v>
      </c>
    </row>
    <row r="25" spans="1:44" s="68" customFormat="1" ht="12" customHeight="1">
      <c r="A25" s="62" t="s">
        <v>24</v>
      </c>
      <c r="B25" s="85"/>
      <c r="C25" s="85">
        <v>20600</v>
      </c>
      <c r="D25" s="85">
        <v>23400</v>
      </c>
      <c r="E25" s="85">
        <v>23000</v>
      </c>
      <c r="F25" s="85">
        <v>23600</v>
      </c>
      <c r="G25" s="85">
        <v>23200</v>
      </c>
      <c r="H25" s="85">
        <v>21700</v>
      </c>
      <c r="I25" s="85">
        <v>21400</v>
      </c>
      <c r="J25" s="85">
        <v>23400</v>
      </c>
      <c r="K25" s="85">
        <v>21600</v>
      </c>
      <c r="L25" s="85">
        <v>23500</v>
      </c>
      <c r="M25" s="85">
        <v>23500</v>
      </c>
      <c r="N25" s="85">
        <v>23400</v>
      </c>
      <c r="O25" s="85">
        <v>21800</v>
      </c>
      <c r="P25" s="85">
        <v>21000</v>
      </c>
      <c r="Q25" s="85">
        <v>23400</v>
      </c>
      <c r="R25" s="85">
        <v>23300</v>
      </c>
      <c r="S25" s="85">
        <v>22700</v>
      </c>
      <c r="T25" s="85">
        <v>23400</v>
      </c>
      <c r="U25" s="85">
        <v>24200</v>
      </c>
      <c r="V25" s="85">
        <v>21900</v>
      </c>
      <c r="W25" s="85">
        <v>19900</v>
      </c>
      <c r="X25" s="85">
        <v>19000</v>
      </c>
      <c r="Y25" s="85">
        <v>10500</v>
      </c>
      <c r="Z25" s="85">
        <v>21100</v>
      </c>
      <c r="AA25" s="85">
        <v>23100</v>
      </c>
      <c r="AB25" s="85">
        <v>21000</v>
      </c>
      <c r="AC25" s="85">
        <v>22100</v>
      </c>
      <c r="AD25" s="85">
        <v>20800</v>
      </c>
      <c r="AE25" s="85">
        <v>24200</v>
      </c>
      <c r="AF25" s="85">
        <v>24400</v>
      </c>
      <c r="AG25" s="85"/>
      <c r="AH25" s="85"/>
      <c r="AI25" s="85"/>
      <c r="AJ25" s="85"/>
      <c r="AK25" s="85"/>
      <c r="AL25" s="63"/>
      <c r="AM25" s="63">
        <f t="shared" si="2"/>
        <v>24400</v>
      </c>
      <c r="AN25" s="63">
        <f t="shared" si="1"/>
        <v>10500</v>
      </c>
      <c r="AP25" s="63">
        <f t="shared" si="3"/>
        <v>24400</v>
      </c>
      <c r="AQ25" s="63">
        <f t="shared" si="4"/>
        <v>22100</v>
      </c>
      <c r="AR25" s="63">
        <f t="shared" si="4"/>
        <v>21400</v>
      </c>
    </row>
    <row r="26" spans="1:44" s="68" customFormat="1" ht="12" customHeight="1">
      <c r="A26" s="69">
        <v>0.83333333333333337</v>
      </c>
      <c r="B26" s="85"/>
      <c r="C26" s="85">
        <v>21200</v>
      </c>
      <c r="D26" s="85">
        <v>23000</v>
      </c>
      <c r="E26" s="85">
        <v>22800</v>
      </c>
      <c r="F26" s="85">
        <v>23600</v>
      </c>
      <c r="G26" s="85">
        <v>22800</v>
      </c>
      <c r="H26" s="85">
        <v>21800</v>
      </c>
      <c r="I26" s="85">
        <v>21400</v>
      </c>
      <c r="J26" s="85">
        <v>22600</v>
      </c>
      <c r="K26" s="85">
        <v>21900</v>
      </c>
      <c r="L26" s="85">
        <v>23200</v>
      </c>
      <c r="M26" s="85">
        <v>23200</v>
      </c>
      <c r="N26" s="85">
        <v>22500</v>
      </c>
      <c r="O26" s="85">
        <v>21900</v>
      </c>
      <c r="P26" s="85">
        <v>21900</v>
      </c>
      <c r="Q26" s="85">
        <v>23000</v>
      </c>
      <c r="R26" s="85">
        <v>23200</v>
      </c>
      <c r="S26" s="85">
        <v>22700</v>
      </c>
      <c r="T26" s="85">
        <v>23200</v>
      </c>
      <c r="U26" s="85">
        <v>23800</v>
      </c>
      <c r="V26" s="85">
        <v>22100</v>
      </c>
      <c r="W26" s="85">
        <v>21400</v>
      </c>
      <c r="X26" s="85">
        <v>18200</v>
      </c>
      <c r="Y26" s="85">
        <v>13900</v>
      </c>
      <c r="Z26" s="85">
        <v>21200</v>
      </c>
      <c r="AA26" s="85">
        <v>23200</v>
      </c>
      <c r="AB26" s="85">
        <v>21700</v>
      </c>
      <c r="AC26" s="85">
        <v>22200</v>
      </c>
      <c r="AD26" s="85">
        <v>20900</v>
      </c>
      <c r="AE26" s="85">
        <v>23800</v>
      </c>
      <c r="AF26" s="85">
        <v>23800</v>
      </c>
      <c r="AG26" s="85"/>
      <c r="AH26" s="85"/>
      <c r="AI26" s="85"/>
      <c r="AJ26" s="85"/>
      <c r="AK26" s="85"/>
      <c r="AL26" s="63"/>
      <c r="AM26" s="63">
        <f t="shared" si="2"/>
        <v>23800</v>
      </c>
      <c r="AN26" s="63">
        <f t="shared" si="1"/>
        <v>13900</v>
      </c>
      <c r="AP26" s="63">
        <f t="shared" si="3"/>
        <v>23800</v>
      </c>
      <c r="AQ26" s="63">
        <f t="shared" si="4"/>
        <v>22200</v>
      </c>
      <c r="AR26" s="63">
        <f t="shared" si="4"/>
        <v>21900</v>
      </c>
    </row>
    <row r="27" spans="1:44" s="68" customFormat="1" ht="12" customHeight="1">
      <c r="A27" s="69">
        <v>0.875</v>
      </c>
      <c r="B27" s="85"/>
      <c r="C27" s="85">
        <v>20800</v>
      </c>
      <c r="D27" s="85">
        <v>22200</v>
      </c>
      <c r="E27" s="85">
        <v>22800</v>
      </c>
      <c r="F27" s="85">
        <v>22000</v>
      </c>
      <c r="G27" s="85">
        <v>21900</v>
      </c>
      <c r="H27" s="85">
        <v>21200</v>
      </c>
      <c r="I27" s="85">
        <v>20700</v>
      </c>
      <c r="J27" s="85">
        <v>21500</v>
      </c>
      <c r="K27" s="85">
        <v>21500</v>
      </c>
      <c r="L27" s="85">
        <v>22300</v>
      </c>
      <c r="M27" s="85">
        <v>22300</v>
      </c>
      <c r="N27" s="85">
        <v>22000</v>
      </c>
      <c r="O27" s="85">
        <v>22300</v>
      </c>
      <c r="P27" s="85">
        <v>20700</v>
      </c>
      <c r="Q27" s="85">
        <v>21900</v>
      </c>
      <c r="R27" s="85">
        <v>22500</v>
      </c>
      <c r="S27" s="85">
        <v>21700</v>
      </c>
      <c r="T27" s="85">
        <v>23500</v>
      </c>
      <c r="U27" s="85">
        <v>23000</v>
      </c>
      <c r="V27" s="85">
        <v>21700</v>
      </c>
      <c r="W27" s="85">
        <v>20800</v>
      </c>
      <c r="X27" s="85">
        <v>18400</v>
      </c>
      <c r="Y27" s="85">
        <v>18000</v>
      </c>
      <c r="Z27" s="85">
        <v>20600</v>
      </c>
      <c r="AA27" s="85">
        <v>22300</v>
      </c>
      <c r="AB27" s="85">
        <v>23400</v>
      </c>
      <c r="AC27" s="85">
        <v>21500</v>
      </c>
      <c r="AD27" s="85">
        <v>21300</v>
      </c>
      <c r="AE27" s="85">
        <v>23000</v>
      </c>
      <c r="AF27" s="85">
        <v>22600</v>
      </c>
      <c r="AG27" s="85"/>
      <c r="AH27" s="85"/>
      <c r="AI27" s="85"/>
      <c r="AJ27" s="85"/>
      <c r="AK27" s="85"/>
      <c r="AL27" s="63"/>
      <c r="AM27" s="63">
        <f t="shared" si="2"/>
        <v>23500</v>
      </c>
      <c r="AN27" s="63">
        <f t="shared" si="1"/>
        <v>18000</v>
      </c>
      <c r="AP27" s="63">
        <f t="shared" si="3"/>
        <v>23500</v>
      </c>
      <c r="AQ27" s="63">
        <f t="shared" si="4"/>
        <v>22300</v>
      </c>
      <c r="AR27" s="63">
        <f t="shared" si="4"/>
        <v>21300</v>
      </c>
    </row>
    <row r="28" spans="1:44" ht="12" customHeight="1">
      <c r="A28" s="67" t="s">
        <v>25</v>
      </c>
      <c r="B28" s="85"/>
      <c r="C28" s="85">
        <v>19400</v>
      </c>
      <c r="D28" s="85">
        <v>20800</v>
      </c>
      <c r="E28" s="85">
        <v>21800</v>
      </c>
      <c r="F28" s="85">
        <v>21500</v>
      </c>
      <c r="G28" s="85">
        <v>21000</v>
      </c>
      <c r="H28" s="85">
        <v>20000</v>
      </c>
      <c r="I28" s="85">
        <v>18300</v>
      </c>
      <c r="J28" s="85">
        <v>20900</v>
      </c>
      <c r="K28" s="85">
        <v>20200</v>
      </c>
      <c r="L28" s="85">
        <v>20700</v>
      </c>
      <c r="M28" s="85">
        <v>21800</v>
      </c>
      <c r="N28" s="85">
        <v>22100</v>
      </c>
      <c r="O28" s="85">
        <v>20400</v>
      </c>
      <c r="P28" s="85">
        <v>19200</v>
      </c>
      <c r="Q28" s="85">
        <v>20200</v>
      </c>
      <c r="R28" s="85">
        <v>20300</v>
      </c>
      <c r="S28" s="85">
        <v>20200</v>
      </c>
      <c r="T28" s="85">
        <v>20500</v>
      </c>
      <c r="U28" s="85">
        <v>22000</v>
      </c>
      <c r="V28" s="85">
        <v>20300</v>
      </c>
      <c r="W28" s="85">
        <v>19200</v>
      </c>
      <c r="X28" s="85">
        <v>18300</v>
      </c>
      <c r="Y28" s="85">
        <v>18900</v>
      </c>
      <c r="Z28" s="85">
        <v>20400</v>
      </c>
      <c r="AA28" s="85">
        <v>20700</v>
      </c>
      <c r="AB28" s="85">
        <v>22200</v>
      </c>
      <c r="AC28" s="85">
        <v>20200</v>
      </c>
      <c r="AD28" s="85">
        <v>19400</v>
      </c>
      <c r="AE28" s="85">
        <v>22000</v>
      </c>
      <c r="AF28" s="85">
        <v>21600</v>
      </c>
      <c r="AG28" s="85"/>
      <c r="AH28" s="85"/>
      <c r="AI28" s="85"/>
      <c r="AJ28" s="85"/>
      <c r="AK28" s="85"/>
      <c r="AL28" s="63"/>
      <c r="AM28" s="63">
        <f t="shared" si="2"/>
        <v>22200</v>
      </c>
      <c r="AN28" s="63">
        <f t="shared" si="1"/>
        <v>18300</v>
      </c>
      <c r="AP28" s="63">
        <f t="shared" si="3"/>
        <v>22200</v>
      </c>
      <c r="AQ28" s="63">
        <f t="shared" si="4"/>
        <v>20400</v>
      </c>
      <c r="AR28" s="63">
        <f t="shared" si="4"/>
        <v>19400</v>
      </c>
    </row>
    <row r="29" spans="1:44" ht="12" customHeight="1">
      <c r="A29" s="69">
        <v>0.95833333333333337</v>
      </c>
      <c r="B29" s="85"/>
      <c r="C29" s="85">
        <v>17300</v>
      </c>
      <c r="D29" s="85">
        <v>18200</v>
      </c>
      <c r="E29" s="85">
        <v>18800</v>
      </c>
      <c r="F29" s="85">
        <v>18400</v>
      </c>
      <c r="G29" s="85">
        <v>18500</v>
      </c>
      <c r="H29" s="85">
        <v>18500</v>
      </c>
      <c r="I29" s="85">
        <v>17400</v>
      </c>
      <c r="J29" s="85">
        <v>18200</v>
      </c>
      <c r="K29" s="85">
        <v>18800</v>
      </c>
      <c r="L29" s="85">
        <v>18600</v>
      </c>
      <c r="M29" s="85">
        <v>18800</v>
      </c>
      <c r="N29" s="85">
        <v>20400</v>
      </c>
      <c r="O29" s="85">
        <v>19800</v>
      </c>
      <c r="P29" s="85">
        <v>17900</v>
      </c>
      <c r="Q29" s="85">
        <v>18500</v>
      </c>
      <c r="R29" s="85">
        <v>19900</v>
      </c>
      <c r="S29" s="85">
        <v>17800</v>
      </c>
      <c r="T29" s="85">
        <v>19300</v>
      </c>
      <c r="U29" s="85">
        <v>19200</v>
      </c>
      <c r="V29" s="85">
        <v>18700</v>
      </c>
      <c r="W29" s="85">
        <v>18600</v>
      </c>
      <c r="X29" s="85">
        <v>17000</v>
      </c>
      <c r="Y29" s="85">
        <v>17500</v>
      </c>
      <c r="Z29" s="85">
        <v>18500</v>
      </c>
      <c r="AA29" s="85">
        <v>17100</v>
      </c>
      <c r="AB29" s="85">
        <v>18700</v>
      </c>
      <c r="AC29" s="85">
        <v>18400</v>
      </c>
      <c r="AD29" s="85">
        <v>17300</v>
      </c>
      <c r="AE29" s="85">
        <v>19200</v>
      </c>
      <c r="AF29" s="85">
        <v>18000</v>
      </c>
      <c r="AG29" s="85"/>
      <c r="AH29" s="85"/>
      <c r="AI29" s="85"/>
      <c r="AJ29" s="85"/>
      <c r="AK29" s="85"/>
      <c r="AL29" s="63"/>
      <c r="AM29" s="63">
        <f t="shared" si="2"/>
        <v>20400</v>
      </c>
      <c r="AN29" s="63">
        <f t="shared" si="1"/>
        <v>17000</v>
      </c>
      <c r="AP29" s="63">
        <f t="shared" si="3"/>
        <v>20400</v>
      </c>
      <c r="AQ29" s="63">
        <f t="shared" si="4"/>
        <v>19800</v>
      </c>
      <c r="AR29" s="63">
        <f t="shared" si="4"/>
        <v>18600</v>
      </c>
    </row>
    <row r="30" spans="1:44" ht="12" customHeight="1">
      <c r="A30" s="62" t="s">
        <v>26</v>
      </c>
      <c r="B30" s="85"/>
      <c r="C30" s="85">
        <v>15800</v>
      </c>
      <c r="D30" s="85">
        <v>16800</v>
      </c>
      <c r="E30" s="85">
        <v>16800</v>
      </c>
      <c r="F30" s="85">
        <v>17800</v>
      </c>
      <c r="G30" s="63">
        <v>16800</v>
      </c>
      <c r="H30" s="63">
        <v>18200</v>
      </c>
      <c r="I30" s="63">
        <v>16100</v>
      </c>
      <c r="J30" s="63">
        <v>16300</v>
      </c>
      <c r="K30" s="63">
        <v>17200</v>
      </c>
      <c r="L30" s="63">
        <v>16900</v>
      </c>
      <c r="M30" s="63">
        <v>17300</v>
      </c>
      <c r="N30" s="63">
        <v>17400</v>
      </c>
      <c r="O30" s="63">
        <v>16900</v>
      </c>
      <c r="P30" s="63">
        <v>16100</v>
      </c>
      <c r="Q30" s="63">
        <v>16300</v>
      </c>
      <c r="R30" s="63">
        <v>16500</v>
      </c>
      <c r="S30" s="63">
        <v>17200</v>
      </c>
      <c r="T30" s="63">
        <v>16500</v>
      </c>
      <c r="U30" s="63">
        <v>17200</v>
      </c>
      <c r="V30" s="63">
        <v>15900</v>
      </c>
      <c r="W30" s="63">
        <v>17800</v>
      </c>
      <c r="X30" s="63">
        <v>16100</v>
      </c>
      <c r="Y30" s="63">
        <v>16500</v>
      </c>
      <c r="Z30" s="63">
        <v>16300</v>
      </c>
      <c r="AA30" s="63">
        <v>16300</v>
      </c>
      <c r="AB30" s="63">
        <v>17500</v>
      </c>
      <c r="AC30" s="63">
        <v>17400</v>
      </c>
      <c r="AD30" s="63">
        <v>15800</v>
      </c>
      <c r="AE30" s="63">
        <v>17200</v>
      </c>
      <c r="AF30" s="63">
        <v>16800</v>
      </c>
      <c r="AG30" s="63"/>
      <c r="AH30" s="63"/>
      <c r="AI30" s="63"/>
      <c r="AJ30" s="63"/>
      <c r="AK30" s="63"/>
      <c r="AL30" s="63"/>
      <c r="AM30" s="63">
        <f t="shared" si="2"/>
        <v>18200</v>
      </c>
      <c r="AN30" s="63">
        <f t="shared" si="1"/>
        <v>15800</v>
      </c>
      <c r="AP30" s="63">
        <f t="shared" si="3"/>
        <v>17800</v>
      </c>
      <c r="AQ30" s="63">
        <f t="shared" si="4"/>
        <v>18200</v>
      </c>
      <c r="AR30" s="63">
        <f t="shared" si="4"/>
        <v>17800</v>
      </c>
    </row>
    <row r="31" spans="1:44" ht="12" customHeight="1">
      <c r="A31" s="70"/>
      <c r="B31" s="70"/>
      <c r="C31" s="70"/>
      <c r="D31" s="70"/>
      <c r="E31" s="70"/>
      <c r="F31" s="71"/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2"/>
      <c r="R31" s="73"/>
      <c r="S31" s="73"/>
      <c r="AC31" s="74"/>
    </row>
    <row r="32" spans="1:44">
      <c r="A32" s="75"/>
      <c r="B32" s="76" t="s">
        <v>27</v>
      </c>
      <c r="C32" s="75" t="s">
        <v>28</v>
      </c>
      <c r="D32" s="75" t="s">
        <v>29</v>
      </c>
      <c r="E32" s="77" t="s">
        <v>30</v>
      </c>
      <c r="F32" s="77" t="s">
        <v>31</v>
      </c>
      <c r="G32" s="77" t="s">
        <v>32</v>
      </c>
      <c r="H32" s="76" t="s">
        <v>33</v>
      </c>
      <c r="I32" s="76" t="s">
        <v>27</v>
      </c>
      <c r="J32" s="75" t="s">
        <v>28</v>
      </c>
      <c r="K32" s="75" t="s">
        <v>29</v>
      </c>
      <c r="L32" s="77" t="s">
        <v>30</v>
      </c>
      <c r="M32" s="77" t="s">
        <v>31</v>
      </c>
      <c r="N32" s="77" t="s">
        <v>32</v>
      </c>
      <c r="O32" s="76" t="s">
        <v>33</v>
      </c>
      <c r="P32" s="76" t="s">
        <v>27</v>
      </c>
      <c r="Q32" s="75" t="s">
        <v>28</v>
      </c>
      <c r="R32" s="75" t="s">
        <v>29</v>
      </c>
      <c r="S32" s="77" t="s">
        <v>30</v>
      </c>
      <c r="T32" s="77" t="s">
        <v>31</v>
      </c>
      <c r="U32" s="77" t="s">
        <v>32</v>
      </c>
      <c r="V32" s="76" t="s">
        <v>33</v>
      </c>
      <c r="W32" s="76" t="s">
        <v>27</v>
      </c>
      <c r="X32" s="75" t="s">
        <v>28</v>
      </c>
      <c r="Y32" s="75" t="s">
        <v>29</v>
      </c>
      <c r="Z32" s="77" t="s">
        <v>30</v>
      </c>
      <c r="AA32" s="77" t="s">
        <v>31</v>
      </c>
      <c r="AB32" s="77" t="s">
        <v>32</v>
      </c>
      <c r="AC32" s="76" t="s">
        <v>33</v>
      </c>
      <c r="AD32" s="76" t="s">
        <v>27</v>
      </c>
      <c r="AE32" s="75" t="s">
        <v>28</v>
      </c>
      <c r="AF32" s="75" t="s">
        <v>29</v>
      </c>
      <c r="AG32" s="77" t="s">
        <v>30</v>
      </c>
      <c r="AH32" s="77" t="s">
        <v>31</v>
      </c>
      <c r="AI32" s="77" t="s">
        <v>32</v>
      </c>
      <c r="AJ32" s="76" t="s">
        <v>33</v>
      </c>
      <c r="AK32" s="76" t="s">
        <v>27</v>
      </c>
      <c r="AL32" s="75" t="s">
        <v>28</v>
      </c>
      <c r="AN32" s="77"/>
      <c r="AO32" s="77"/>
      <c r="AP32" s="77"/>
      <c r="AQ32" s="77"/>
      <c r="AR32" s="77"/>
    </row>
    <row r="33" spans="1:46">
      <c r="A33" s="78"/>
      <c r="B33" s="78"/>
      <c r="C33" s="78"/>
      <c r="E33" s="79"/>
      <c r="F33" s="80"/>
      <c r="I33" s="75"/>
      <c r="J33" s="75"/>
      <c r="K33" s="75"/>
      <c r="L33" s="75"/>
      <c r="M33" s="75"/>
      <c r="N33" s="75"/>
      <c r="O33" s="75"/>
      <c r="P33" s="75"/>
      <c r="Q33" s="75"/>
      <c r="R33" s="82"/>
      <c r="T33" s="83"/>
      <c r="U33" s="82"/>
      <c r="V33" s="82"/>
      <c r="AC33" s="72"/>
    </row>
    <row r="34" spans="1:46">
      <c r="A34" s="78" t="s">
        <v>34</v>
      </c>
      <c r="B34" s="84">
        <f>MAX(B7:B30)</f>
        <v>0</v>
      </c>
      <c r="C34" s="84">
        <f t="shared" ref="C34:AN34" si="5">MAX(C7:C30)</f>
        <v>21200</v>
      </c>
      <c r="D34" s="84">
        <f t="shared" si="5"/>
        <v>23800</v>
      </c>
      <c r="E34" s="84">
        <f t="shared" si="5"/>
        <v>23000</v>
      </c>
      <c r="F34" s="84">
        <f t="shared" si="5"/>
        <v>23600</v>
      </c>
      <c r="G34" s="84">
        <f t="shared" si="5"/>
        <v>23500</v>
      </c>
      <c r="H34" s="84">
        <f t="shared" si="5"/>
        <v>21800</v>
      </c>
      <c r="I34" s="84">
        <f t="shared" si="5"/>
        <v>21400</v>
      </c>
      <c r="J34" s="84">
        <f t="shared" si="5"/>
        <v>24400</v>
      </c>
      <c r="K34" s="84">
        <f t="shared" si="5"/>
        <v>21900</v>
      </c>
      <c r="L34" s="84">
        <f t="shared" si="5"/>
        <v>24300</v>
      </c>
      <c r="M34" s="84">
        <f t="shared" si="5"/>
        <v>24400</v>
      </c>
      <c r="N34" s="84">
        <f t="shared" si="5"/>
        <v>23700</v>
      </c>
      <c r="O34" s="84">
        <f t="shared" si="5"/>
        <v>22300</v>
      </c>
      <c r="P34" s="84">
        <f t="shared" si="5"/>
        <v>21900</v>
      </c>
      <c r="Q34" s="84">
        <f t="shared" si="5"/>
        <v>24500</v>
      </c>
      <c r="R34" s="84">
        <f t="shared" si="5"/>
        <v>23300</v>
      </c>
      <c r="S34" s="84">
        <f t="shared" si="5"/>
        <v>23200</v>
      </c>
      <c r="T34" s="84">
        <f t="shared" si="5"/>
        <v>23700</v>
      </c>
      <c r="U34" s="84">
        <f t="shared" si="5"/>
        <v>24200</v>
      </c>
      <c r="V34" s="84">
        <f t="shared" si="5"/>
        <v>22100</v>
      </c>
      <c r="W34" s="84">
        <f t="shared" si="5"/>
        <v>21400</v>
      </c>
      <c r="X34" s="84">
        <f t="shared" si="5"/>
        <v>23500</v>
      </c>
      <c r="Y34" s="84">
        <f t="shared" si="5"/>
        <v>18900</v>
      </c>
      <c r="Z34" s="84">
        <f t="shared" si="5"/>
        <v>23500</v>
      </c>
      <c r="AA34" s="84">
        <f t="shared" si="5"/>
        <v>23200</v>
      </c>
      <c r="AB34" s="84">
        <f t="shared" si="5"/>
        <v>23700</v>
      </c>
      <c r="AC34" s="84">
        <f t="shared" si="5"/>
        <v>22200</v>
      </c>
      <c r="AD34" s="84">
        <f t="shared" si="5"/>
        <v>21300</v>
      </c>
      <c r="AE34" s="84">
        <f t="shared" si="5"/>
        <v>24200</v>
      </c>
      <c r="AF34" s="84">
        <f t="shared" si="5"/>
        <v>24400</v>
      </c>
      <c r="AG34" s="84">
        <f t="shared" si="5"/>
        <v>0</v>
      </c>
      <c r="AH34" s="84">
        <f t="shared" si="5"/>
        <v>0</v>
      </c>
      <c r="AI34" s="84">
        <f t="shared" si="5"/>
        <v>0</v>
      </c>
      <c r="AJ34" s="84">
        <f t="shared" si="5"/>
        <v>0</v>
      </c>
      <c r="AK34" s="84">
        <f t="shared" si="5"/>
        <v>0</v>
      </c>
      <c r="AL34" s="84">
        <f t="shared" si="5"/>
        <v>0</v>
      </c>
      <c r="AM34" s="84">
        <f>MAX(AM7:AM30)</f>
        <v>24500</v>
      </c>
      <c r="AN34" s="84">
        <f t="shared" si="5"/>
        <v>18300</v>
      </c>
    </row>
    <row r="35" spans="1:46">
      <c r="A35" s="78" t="s">
        <v>35</v>
      </c>
      <c r="B35" s="84">
        <f>MIN(B7:B30)</f>
        <v>0</v>
      </c>
      <c r="C35" s="84">
        <f t="shared" ref="C35:AN35" si="6">MIN(C7:C30)</f>
        <v>13900</v>
      </c>
      <c r="D35" s="84">
        <f t="shared" si="6"/>
        <v>14100</v>
      </c>
      <c r="E35" s="84">
        <f t="shared" si="6"/>
        <v>14100</v>
      </c>
      <c r="F35" s="84">
        <f t="shared" si="6"/>
        <v>14400</v>
      </c>
      <c r="G35" s="84">
        <f t="shared" si="6"/>
        <v>14400</v>
      </c>
      <c r="H35" s="84">
        <f t="shared" si="6"/>
        <v>14400</v>
      </c>
      <c r="I35" s="84">
        <f t="shared" si="6"/>
        <v>13700</v>
      </c>
      <c r="J35" s="84">
        <f t="shared" si="6"/>
        <v>14000</v>
      </c>
      <c r="K35" s="84">
        <f t="shared" si="6"/>
        <v>14800</v>
      </c>
      <c r="L35" s="84">
        <f t="shared" si="6"/>
        <v>13700</v>
      </c>
      <c r="M35" s="84">
        <f t="shared" si="6"/>
        <v>14700</v>
      </c>
      <c r="N35" s="84">
        <f t="shared" si="6"/>
        <v>15000</v>
      </c>
      <c r="O35" s="84">
        <f t="shared" si="6"/>
        <v>14800</v>
      </c>
      <c r="P35" s="84">
        <f t="shared" si="6"/>
        <v>14000</v>
      </c>
      <c r="Q35" s="84">
        <f t="shared" si="6"/>
        <v>13200</v>
      </c>
      <c r="R35" s="84">
        <f t="shared" si="6"/>
        <v>13800</v>
      </c>
      <c r="S35" s="84">
        <f t="shared" si="6"/>
        <v>14400</v>
      </c>
      <c r="T35" s="84">
        <f t="shared" si="6"/>
        <v>13800</v>
      </c>
      <c r="U35" s="84">
        <f t="shared" si="6"/>
        <v>14100</v>
      </c>
      <c r="V35" s="84">
        <f t="shared" si="6"/>
        <v>14300</v>
      </c>
      <c r="W35" s="84">
        <f t="shared" si="6"/>
        <v>14200</v>
      </c>
      <c r="X35" s="84">
        <f t="shared" si="6"/>
        <v>14200</v>
      </c>
      <c r="Y35" s="84">
        <f t="shared" si="6"/>
        <v>10500</v>
      </c>
      <c r="Z35" s="84">
        <f t="shared" si="6"/>
        <v>14200</v>
      </c>
      <c r="AA35" s="84">
        <f t="shared" si="6"/>
        <v>0</v>
      </c>
      <c r="AB35" s="84">
        <f t="shared" si="6"/>
        <v>14100</v>
      </c>
      <c r="AC35" s="84">
        <f t="shared" si="6"/>
        <v>14100</v>
      </c>
      <c r="AD35" s="84">
        <f t="shared" si="6"/>
        <v>14400</v>
      </c>
      <c r="AE35" s="84">
        <f t="shared" si="6"/>
        <v>14100</v>
      </c>
      <c r="AF35" s="84">
        <f t="shared" si="6"/>
        <v>11600</v>
      </c>
      <c r="AG35" s="84">
        <f t="shared" si="6"/>
        <v>0</v>
      </c>
      <c r="AH35" s="84">
        <f t="shared" si="6"/>
        <v>0</v>
      </c>
      <c r="AI35" s="84">
        <f t="shared" si="6"/>
        <v>0</v>
      </c>
      <c r="AJ35" s="84">
        <f t="shared" si="6"/>
        <v>0</v>
      </c>
      <c r="AK35" s="84">
        <f t="shared" si="6"/>
        <v>0</v>
      </c>
      <c r="AL35" s="84">
        <f t="shared" si="6"/>
        <v>0</v>
      </c>
      <c r="AM35" s="84">
        <f t="shared" si="6"/>
        <v>15300</v>
      </c>
      <c r="AN35" s="84">
        <f t="shared" si="6"/>
        <v>0</v>
      </c>
    </row>
    <row r="36" spans="1:46">
      <c r="A36" s="31"/>
      <c r="B36" s="31"/>
      <c r="C36" s="31"/>
      <c r="D36" s="6"/>
      <c r="E36" s="32"/>
      <c r="F36" s="26"/>
      <c r="G36" s="26"/>
      <c r="H36" s="26"/>
      <c r="I36" s="26"/>
      <c r="J36" s="26"/>
      <c r="K36" s="26"/>
      <c r="L36" s="30"/>
      <c r="M36" s="33"/>
      <c r="N36" s="33"/>
      <c r="O36" s="33"/>
      <c r="P36" s="33"/>
      <c r="Q36" s="33"/>
      <c r="R36" s="28"/>
      <c r="S36" s="3"/>
      <c r="T36" s="34"/>
      <c r="U36" s="28"/>
      <c r="V36" s="28"/>
      <c r="W36" s="3"/>
      <c r="X36" s="3"/>
      <c r="Y36" s="3"/>
      <c r="Z36" s="3"/>
      <c r="AA36" s="3"/>
      <c r="AB36" s="3"/>
      <c r="AC36" s="18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</row>
    <row r="37" spans="1:46">
      <c r="A37" s="14" t="s">
        <v>110</v>
      </c>
      <c r="B37" s="6"/>
      <c r="C37" s="3"/>
      <c r="D37" s="3"/>
      <c r="E37" s="6"/>
      <c r="F37" s="3"/>
      <c r="G37" s="35">
        <f>9350</f>
        <v>9350</v>
      </c>
      <c r="H37" s="90"/>
      <c r="I37" s="90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</row>
    <row r="38" spans="1:46">
      <c r="A38" s="14" t="s">
        <v>40</v>
      </c>
      <c r="B38" s="6"/>
      <c r="C38" s="3"/>
      <c r="D38" s="3"/>
      <c r="E38" s="6"/>
      <c r="F38" s="3"/>
      <c r="G38" s="37">
        <v>0.3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</row>
    <row r="39" spans="1:46">
      <c r="A39" s="14" t="s">
        <v>41</v>
      </c>
      <c r="B39" s="6"/>
      <c r="C39" s="3"/>
      <c r="D39" s="3"/>
      <c r="E39" s="6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</row>
    <row r="40" spans="1:46">
      <c r="A40" s="14" t="s">
        <v>42</v>
      </c>
      <c r="B40" s="6"/>
      <c r="C40" s="3"/>
      <c r="D40" s="3"/>
      <c r="E40" s="6"/>
      <c r="F40" s="3"/>
      <c r="G40" s="37">
        <v>0.5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</row>
    <row r="41" spans="1:46">
      <c r="A41" s="14" t="s">
        <v>43</v>
      </c>
      <c r="B41" s="6"/>
      <c r="C41" s="30"/>
      <c r="D41" s="6"/>
      <c r="E41" s="6"/>
      <c r="F41" s="26"/>
      <c r="G41" s="14" t="s">
        <v>44</v>
      </c>
      <c r="H41" s="38"/>
      <c r="I41" s="38"/>
      <c r="J41" s="38"/>
      <c r="K41" s="38"/>
      <c r="L41" s="38"/>
      <c r="M41" s="38"/>
      <c r="N41" s="39"/>
      <c r="O41" s="39"/>
      <c r="P41" s="40"/>
      <c r="Q41" s="38"/>
      <c r="R41" s="28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</row>
    <row r="42" spans="1:46">
      <c r="A42" s="26" t="s">
        <v>45</v>
      </c>
      <c r="B42" s="6"/>
      <c r="C42" s="30"/>
      <c r="D42" s="6"/>
      <c r="E42" s="41"/>
      <c r="F42" s="26"/>
      <c r="G42" s="38"/>
      <c r="H42" s="38"/>
      <c r="I42" s="38"/>
      <c r="J42" s="38"/>
      <c r="K42" s="38"/>
      <c r="L42" s="38"/>
      <c r="M42" s="38"/>
      <c r="N42" s="39"/>
      <c r="O42" s="39"/>
      <c r="P42" s="40"/>
      <c r="Q42" s="38"/>
      <c r="R42" s="28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</row>
    <row r="43" spans="1:46" ht="12.75" customHeight="1">
      <c r="A43" s="287" t="s">
        <v>2</v>
      </c>
      <c r="B43" s="4">
        <f>+B$4</f>
        <v>0</v>
      </c>
      <c r="C43" s="4">
        <f t="shared" ref="C43:AL43" si="7">+C$4</f>
        <v>1</v>
      </c>
      <c r="D43" s="4">
        <f t="shared" si="7"/>
        <v>2</v>
      </c>
      <c r="E43" s="4">
        <f t="shared" si="7"/>
        <v>3</v>
      </c>
      <c r="F43" s="4">
        <f t="shared" si="7"/>
        <v>4</v>
      </c>
      <c r="G43" s="4">
        <f t="shared" si="7"/>
        <v>5</v>
      </c>
      <c r="H43" s="4">
        <f t="shared" si="7"/>
        <v>6</v>
      </c>
      <c r="I43" s="4">
        <f t="shared" si="7"/>
        <v>7</v>
      </c>
      <c r="J43" s="4">
        <f t="shared" si="7"/>
        <v>8</v>
      </c>
      <c r="K43" s="4">
        <f t="shared" si="7"/>
        <v>9</v>
      </c>
      <c r="L43" s="4">
        <f t="shared" si="7"/>
        <v>10</v>
      </c>
      <c r="M43" s="4">
        <f t="shared" si="7"/>
        <v>11</v>
      </c>
      <c r="N43" s="4">
        <f t="shared" si="7"/>
        <v>12</v>
      </c>
      <c r="O43" s="4">
        <f t="shared" si="7"/>
        <v>13</v>
      </c>
      <c r="P43" s="4">
        <f t="shared" si="7"/>
        <v>14</v>
      </c>
      <c r="Q43" s="4">
        <f t="shared" si="7"/>
        <v>15</v>
      </c>
      <c r="R43" s="4">
        <f t="shared" si="7"/>
        <v>16</v>
      </c>
      <c r="S43" s="4">
        <f t="shared" si="7"/>
        <v>17</v>
      </c>
      <c r="T43" s="4">
        <f t="shared" si="7"/>
        <v>18</v>
      </c>
      <c r="U43" s="4">
        <f t="shared" si="7"/>
        <v>19</v>
      </c>
      <c r="V43" s="4">
        <f t="shared" si="7"/>
        <v>20</v>
      </c>
      <c r="W43" s="4">
        <f t="shared" si="7"/>
        <v>21</v>
      </c>
      <c r="X43" s="4">
        <f t="shared" si="7"/>
        <v>22</v>
      </c>
      <c r="Y43" s="4">
        <f t="shared" si="7"/>
        <v>23</v>
      </c>
      <c r="Z43" s="4">
        <f t="shared" si="7"/>
        <v>24</v>
      </c>
      <c r="AA43" s="4">
        <f t="shared" si="7"/>
        <v>25</v>
      </c>
      <c r="AB43" s="4">
        <f t="shared" si="7"/>
        <v>26</v>
      </c>
      <c r="AC43" s="4">
        <f t="shared" si="7"/>
        <v>27</v>
      </c>
      <c r="AD43" s="4">
        <f t="shared" si="7"/>
        <v>28</v>
      </c>
      <c r="AE43" s="4">
        <f t="shared" si="7"/>
        <v>29</v>
      </c>
      <c r="AF43" s="4">
        <f t="shared" si="7"/>
        <v>30</v>
      </c>
      <c r="AG43" s="4">
        <f t="shared" si="7"/>
        <v>0</v>
      </c>
      <c r="AH43" s="4">
        <f t="shared" si="7"/>
        <v>0</v>
      </c>
      <c r="AI43" s="4">
        <f t="shared" si="7"/>
        <v>0</v>
      </c>
      <c r="AJ43" s="4">
        <f t="shared" si="7"/>
        <v>0</v>
      </c>
      <c r="AK43" s="4">
        <f t="shared" si="7"/>
        <v>0</v>
      </c>
      <c r="AL43" s="4">
        <f t="shared" si="7"/>
        <v>0</v>
      </c>
      <c r="AM43" s="116" t="s">
        <v>3</v>
      </c>
      <c r="AN43" s="5" t="s">
        <v>4</v>
      </c>
      <c r="AO43" s="3"/>
      <c r="AP43" s="3"/>
      <c r="AQ43" s="3"/>
      <c r="AR43" s="3"/>
      <c r="AS43" s="3"/>
      <c r="AT43" s="3"/>
    </row>
    <row r="44" spans="1:46" s="59" customFormat="1" ht="11.25" customHeight="1">
      <c r="A44" s="288"/>
      <c r="B44" s="7">
        <f>B$5</f>
        <v>40391</v>
      </c>
      <c r="C44" s="7">
        <f t="shared" ref="C44:AL44" si="8">C$5</f>
        <v>40483</v>
      </c>
      <c r="D44" s="7">
        <f t="shared" si="8"/>
        <v>40484</v>
      </c>
      <c r="E44" s="7">
        <f t="shared" si="8"/>
        <v>40485</v>
      </c>
      <c r="F44" s="7">
        <f t="shared" si="8"/>
        <v>40486</v>
      </c>
      <c r="G44" s="7">
        <f t="shared" si="8"/>
        <v>40487</v>
      </c>
      <c r="H44" s="7">
        <f t="shared" si="8"/>
        <v>40488</v>
      </c>
      <c r="I44" s="7">
        <f t="shared" si="8"/>
        <v>40489</v>
      </c>
      <c r="J44" s="7">
        <f t="shared" si="8"/>
        <v>40490</v>
      </c>
      <c r="K44" s="7">
        <f t="shared" si="8"/>
        <v>40491</v>
      </c>
      <c r="L44" s="7">
        <f t="shared" si="8"/>
        <v>40492</v>
      </c>
      <c r="M44" s="7">
        <f t="shared" si="8"/>
        <v>40493</v>
      </c>
      <c r="N44" s="7">
        <f t="shared" si="8"/>
        <v>40494</v>
      </c>
      <c r="O44" s="7">
        <f t="shared" si="8"/>
        <v>40495</v>
      </c>
      <c r="P44" s="7">
        <f t="shared" si="8"/>
        <v>40496</v>
      </c>
      <c r="Q44" s="7">
        <f t="shared" si="8"/>
        <v>40497</v>
      </c>
      <c r="R44" s="7">
        <f t="shared" si="8"/>
        <v>40498</v>
      </c>
      <c r="S44" s="7">
        <f t="shared" si="8"/>
        <v>40499</v>
      </c>
      <c r="T44" s="7">
        <f t="shared" si="8"/>
        <v>40500</v>
      </c>
      <c r="U44" s="7">
        <f t="shared" si="8"/>
        <v>40501</v>
      </c>
      <c r="V44" s="7">
        <f t="shared" si="8"/>
        <v>40502</v>
      </c>
      <c r="W44" s="7">
        <f t="shared" si="8"/>
        <v>40503</v>
      </c>
      <c r="X44" s="7">
        <f t="shared" si="8"/>
        <v>40504</v>
      </c>
      <c r="Y44" s="7">
        <f t="shared" si="8"/>
        <v>40505</v>
      </c>
      <c r="Z44" s="7">
        <f t="shared" si="8"/>
        <v>40506</v>
      </c>
      <c r="AA44" s="7">
        <f t="shared" si="8"/>
        <v>40507</v>
      </c>
      <c r="AB44" s="7">
        <f t="shared" si="8"/>
        <v>40508</v>
      </c>
      <c r="AC44" s="7">
        <f t="shared" si="8"/>
        <v>40509</v>
      </c>
      <c r="AD44" s="7">
        <f t="shared" si="8"/>
        <v>40510</v>
      </c>
      <c r="AE44" s="7">
        <f t="shared" si="8"/>
        <v>40511</v>
      </c>
      <c r="AF44" s="7">
        <f t="shared" si="8"/>
        <v>40512</v>
      </c>
      <c r="AG44" s="158">
        <f t="shared" si="8"/>
        <v>40513</v>
      </c>
      <c r="AH44" s="158">
        <f t="shared" si="8"/>
        <v>40514</v>
      </c>
      <c r="AI44" s="158">
        <f t="shared" si="8"/>
        <v>40515</v>
      </c>
      <c r="AJ44" s="158">
        <f t="shared" si="8"/>
        <v>40516</v>
      </c>
      <c r="AK44" s="158">
        <f t="shared" si="8"/>
        <v>40517</v>
      </c>
      <c r="AL44" s="158">
        <f t="shared" si="8"/>
        <v>0</v>
      </c>
      <c r="AM44" s="116"/>
      <c r="AN44" s="8"/>
      <c r="AO44" s="6"/>
      <c r="AP44" s="6"/>
      <c r="AQ44" s="6"/>
      <c r="AR44" s="6"/>
      <c r="AS44" s="6"/>
      <c r="AT44" s="6"/>
    </row>
    <row r="45" spans="1:46">
      <c r="A45" s="289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4"/>
      <c r="AH45" s="44"/>
      <c r="AI45" s="44"/>
      <c r="AJ45" s="44"/>
      <c r="AK45" s="44"/>
      <c r="AL45" s="44"/>
      <c r="AM45" s="45" t="s">
        <v>8</v>
      </c>
      <c r="AN45" s="5" t="s">
        <v>8</v>
      </c>
      <c r="AO45" s="3"/>
      <c r="AP45" s="3"/>
      <c r="AQ45" s="3"/>
      <c r="AR45" s="3"/>
      <c r="AS45" s="3"/>
      <c r="AT45" s="3"/>
    </row>
    <row r="46" spans="1:46">
      <c r="A46" s="9" t="s">
        <v>9</v>
      </c>
      <c r="B46" s="10">
        <f t="shared" ref="B46:AL52" si="9">B7-$G$38*B7+$G$40*($G$38*B7)</f>
        <v>0</v>
      </c>
      <c r="C46" s="10">
        <f t="shared" si="9"/>
        <v>13855</v>
      </c>
      <c r="D46" s="10">
        <f>D7-$G$38*D7+$G$40*($G$38*D7)</f>
        <v>12835</v>
      </c>
      <c r="E46" s="10">
        <f t="shared" si="9"/>
        <v>13005</v>
      </c>
      <c r="F46" s="10">
        <f t="shared" si="9"/>
        <v>13090</v>
      </c>
      <c r="G46" s="10">
        <f t="shared" si="9"/>
        <v>12920</v>
      </c>
      <c r="H46" s="10">
        <f t="shared" si="9"/>
        <v>13260</v>
      </c>
      <c r="I46" s="10">
        <f t="shared" si="9"/>
        <v>13260</v>
      </c>
      <c r="J46" s="10">
        <f t="shared" si="9"/>
        <v>12835</v>
      </c>
      <c r="K46" s="10">
        <f t="shared" si="9"/>
        <v>13940</v>
      </c>
      <c r="L46" s="10">
        <f t="shared" si="9"/>
        <v>12495</v>
      </c>
      <c r="M46" s="10">
        <f t="shared" si="9"/>
        <v>13345</v>
      </c>
      <c r="N46" s="10">
        <f t="shared" si="9"/>
        <v>13515</v>
      </c>
      <c r="O46" s="10">
        <f t="shared" si="9"/>
        <v>13770</v>
      </c>
      <c r="P46" s="10">
        <f t="shared" si="9"/>
        <v>13430</v>
      </c>
      <c r="Q46" s="10">
        <f t="shared" si="9"/>
        <v>12665</v>
      </c>
      <c r="R46" s="10">
        <f t="shared" si="9"/>
        <v>13005</v>
      </c>
      <c r="S46" s="10">
        <f t="shared" si="9"/>
        <v>12920</v>
      </c>
      <c r="T46" s="10">
        <f t="shared" si="9"/>
        <v>12750</v>
      </c>
      <c r="U46" s="10">
        <f t="shared" si="9"/>
        <v>12835</v>
      </c>
      <c r="V46" s="10">
        <f t="shared" si="9"/>
        <v>13345</v>
      </c>
      <c r="W46" s="10">
        <f t="shared" si="9"/>
        <v>13430</v>
      </c>
      <c r="X46" s="10">
        <f t="shared" si="9"/>
        <v>12410</v>
      </c>
      <c r="Y46" s="10">
        <f t="shared" si="9"/>
        <v>12495</v>
      </c>
      <c r="Z46" s="10">
        <f t="shared" si="9"/>
        <v>13005</v>
      </c>
      <c r="AA46" s="10">
        <f t="shared" si="9"/>
        <v>12750</v>
      </c>
      <c r="AB46" s="10">
        <f t="shared" si="9"/>
        <v>13175</v>
      </c>
      <c r="AC46" s="10">
        <f t="shared" si="9"/>
        <v>13855</v>
      </c>
      <c r="AD46" s="10">
        <f t="shared" si="9"/>
        <v>13685</v>
      </c>
      <c r="AE46" s="10">
        <f t="shared" si="9"/>
        <v>12835</v>
      </c>
      <c r="AF46" s="10">
        <f t="shared" si="9"/>
        <v>13345</v>
      </c>
      <c r="AG46" s="10">
        <f t="shared" si="9"/>
        <v>0</v>
      </c>
      <c r="AH46" s="10">
        <f t="shared" si="9"/>
        <v>0</v>
      </c>
      <c r="AI46" s="10">
        <f t="shared" si="9"/>
        <v>0</v>
      </c>
      <c r="AJ46" s="10">
        <f t="shared" si="9"/>
        <v>0</v>
      </c>
      <c r="AK46" s="10">
        <f t="shared" si="9"/>
        <v>0</v>
      </c>
      <c r="AL46" s="10">
        <f t="shared" si="9"/>
        <v>0</v>
      </c>
      <c r="AM46" s="10">
        <f>MAX(B46:AL46)</f>
        <v>13940</v>
      </c>
      <c r="AN46" s="10">
        <f>MIN(B46:AF46)</f>
        <v>0</v>
      </c>
      <c r="AO46" s="3"/>
      <c r="AP46" s="3"/>
      <c r="AQ46" s="3"/>
      <c r="AR46" s="3"/>
      <c r="AS46" s="3"/>
      <c r="AT46" s="3"/>
    </row>
    <row r="47" spans="1:46">
      <c r="A47" s="9" t="s">
        <v>10</v>
      </c>
      <c r="B47" s="10">
        <f t="shared" si="9"/>
        <v>0</v>
      </c>
      <c r="C47" s="10">
        <f t="shared" si="9"/>
        <v>12495</v>
      </c>
      <c r="D47" s="10">
        <f t="shared" si="9"/>
        <v>12410</v>
      </c>
      <c r="E47" s="10">
        <f t="shared" si="9"/>
        <v>12410</v>
      </c>
      <c r="F47" s="10">
        <f t="shared" si="9"/>
        <v>12580</v>
      </c>
      <c r="G47" s="10">
        <f t="shared" si="9"/>
        <v>12750</v>
      </c>
      <c r="H47" s="10">
        <f t="shared" si="9"/>
        <v>12580</v>
      </c>
      <c r="I47" s="10">
        <f t="shared" si="9"/>
        <v>12920</v>
      </c>
      <c r="J47" s="10">
        <f t="shared" si="9"/>
        <v>12325</v>
      </c>
      <c r="K47" s="10">
        <f t="shared" si="9"/>
        <v>13430</v>
      </c>
      <c r="L47" s="10">
        <f t="shared" si="9"/>
        <v>12070</v>
      </c>
      <c r="M47" s="10">
        <f t="shared" si="9"/>
        <v>12665</v>
      </c>
      <c r="N47" s="10">
        <f t="shared" si="9"/>
        <v>13175</v>
      </c>
      <c r="O47" s="10">
        <f t="shared" si="9"/>
        <v>13260</v>
      </c>
      <c r="P47" s="10">
        <f t="shared" si="9"/>
        <v>13090</v>
      </c>
      <c r="Q47" s="10">
        <f t="shared" si="9"/>
        <v>12240</v>
      </c>
      <c r="R47" s="10">
        <f t="shared" si="9"/>
        <v>12410</v>
      </c>
      <c r="S47" s="10">
        <f t="shared" si="9"/>
        <v>12495</v>
      </c>
      <c r="T47" s="10">
        <f t="shared" si="9"/>
        <v>12240</v>
      </c>
      <c r="U47" s="10">
        <f t="shared" si="9"/>
        <v>12240</v>
      </c>
      <c r="V47" s="10">
        <f t="shared" si="9"/>
        <v>12920</v>
      </c>
      <c r="W47" s="10">
        <f t="shared" si="9"/>
        <v>12835</v>
      </c>
      <c r="X47" s="10">
        <f t="shared" si="9"/>
        <v>12070</v>
      </c>
      <c r="Y47" s="10">
        <f t="shared" si="9"/>
        <v>12155</v>
      </c>
      <c r="Z47" s="10">
        <f t="shared" si="9"/>
        <v>12580</v>
      </c>
      <c r="AA47" s="10">
        <f t="shared" si="9"/>
        <v>12155</v>
      </c>
      <c r="AB47" s="10">
        <f t="shared" si="9"/>
        <v>12665</v>
      </c>
      <c r="AC47" s="10">
        <f t="shared" si="9"/>
        <v>12750</v>
      </c>
      <c r="AD47" s="10">
        <f t="shared" si="9"/>
        <v>13005</v>
      </c>
      <c r="AE47" s="10">
        <f t="shared" si="9"/>
        <v>12240</v>
      </c>
      <c r="AF47" s="10">
        <f t="shared" si="9"/>
        <v>13005</v>
      </c>
      <c r="AG47" s="10">
        <f t="shared" si="9"/>
        <v>0</v>
      </c>
      <c r="AH47" s="10">
        <f t="shared" si="9"/>
        <v>0</v>
      </c>
      <c r="AI47" s="10">
        <f t="shared" si="9"/>
        <v>0</v>
      </c>
      <c r="AJ47" s="10">
        <f t="shared" si="9"/>
        <v>0</v>
      </c>
      <c r="AK47" s="10">
        <f t="shared" si="9"/>
        <v>0</v>
      </c>
      <c r="AL47" s="10">
        <f t="shared" si="9"/>
        <v>0</v>
      </c>
      <c r="AM47" s="10">
        <f t="shared" ref="AM47:AM69" si="10">MAX(B47:AL47)</f>
        <v>13430</v>
      </c>
      <c r="AN47" s="10">
        <f>MIN(B47:AF47)</f>
        <v>0</v>
      </c>
      <c r="AO47" s="3"/>
      <c r="AP47" s="3"/>
      <c r="AQ47" s="3"/>
      <c r="AR47" s="3"/>
      <c r="AS47" s="3"/>
      <c r="AT47" s="3"/>
    </row>
    <row r="48" spans="1:46">
      <c r="A48" s="9" t="s">
        <v>11</v>
      </c>
      <c r="B48" s="10">
        <f t="shared" si="9"/>
        <v>0</v>
      </c>
      <c r="C48" s="10">
        <f t="shared" si="9"/>
        <v>12070</v>
      </c>
      <c r="D48" s="10">
        <f t="shared" si="9"/>
        <v>12155</v>
      </c>
      <c r="E48" s="10">
        <f t="shared" si="9"/>
        <v>12325</v>
      </c>
      <c r="F48" s="10">
        <f t="shared" si="9"/>
        <v>12410</v>
      </c>
      <c r="G48" s="10">
        <f t="shared" si="9"/>
        <v>12240</v>
      </c>
      <c r="H48" s="10">
        <f t="shared" si="9"/>
        <v>12240</v>
      </c>
      <c r="I48" s="10">
        <f t="shared" si="9"/>
        <v>12580</v>
      </c>
      <c r="J48" s="10">
        <f t="shared" si="9"/>
        <v>12155</v>
      </c>
      <c r="K48" s="10">
        <f t="shared" si="9"/>
        <v>12835</v>
      </c>
      <c r="L48" s="10">
        <f t="shared" si="9"/>
        <v>12325</v>
      </c>
      <c r="M48" s="10">
        <f t="shared" si="9"/>
        <v>12580</v>
      </c>
      <c r="N48" s="10">
        <f t="shared" si="9"/>
        <v>13005</v>
      </c>
      <c r="O48" s="10">
        <f t="shared" si="9"/>
        <v>12920</v>
      </c>
      <c r="P48" s="10">
        <f t="shared" si="9"/>
        <v>12495</v>
      </c>
      <c r="Q48" s="10">
        <f t="shared" si="9"/>
        <v>12070</v>
      </c>
      <c r="R48" s="10">
        <f t="shared" si="9"/>
        <v>12155</v>
      </c>
      <c r="S48" s="10">
        <f t="shared" si="9"/>
        <v>12325</v>
      </c>
      <c r="T48" s="10">
        <f t="shared" si="9"/>
        <v>11985</v>
      </c>
      <c r="U48" s="10">
        <f t="shared" si="9"/>
        <v>12155</v>
      </c>
      <c r="V48" s="10">
        <f t="shared" si="9"/>
        <v>12410</v>
      </c>
      <c r="W48" s="10">
        <f t="shared" si="9"/>
        <v>12410</v>
      </c>
      <c r="X48" s="10">
        <f t="shared" si="9"/>
        <v>12750</v>
      </c>
      <c r="Y48" s="10">
        <f t="shared" si="9"/>
        <v>11815</v>
      </c>
      <c r="Z48" s="10">
        <f t="shared" si="9"/>
        <v>12070</v>
      </c>
      <c r="AA48" s="10">
        <f t="shared" si="9"/>
        <v>11900</v>
      </c>
      <c r="AB48" s="10">
        <f t="shared" si="9"/>
        <v>12495</v>
      </c>
      <c r="AC48" s="10">
        <f t="shared" si="9"/>
        <v>12410</v>
      </c>
      <c r="AD48" s="10">
        <f t="shared" si="9"/>
        <v>12750</v>
      </c>
      <c r="AE48" s="10">
        <f t="shared" si="9"/>
        <v>12155</v>
      </c>
      <c r="AF48" s="10">
        <f t="shared" si="9"/>
        <v>12665</v>
      </c>
      <c r="AG48" s="10">
        <f t="shared" si="9"/>
        <v>0</v>
      </c>
      <c r="AH48" s="10">
        <f t="shared" si="9"/>
        <v>0</v>
      </c>
      <c r="AI48" s="10">
        <f t="shared" si="9"/>
        <v>0</v>
      </c>
      <c r="AJ48" s="10">
        <f t="shared" si="9"/>
        <v>0</v>
      </c>
      <c r="AK48" s="10">
        <f t="shared" si="9"/>
        <v>0</v>
      </c>
      <c r="AL48" s="10">
        <f t="shared" si="9"/>
        <v>0</v>
      </c>
      <c r="AM48" s="10">
        <f t="shared" si="10"/>
        <v>13005</v>
      </c>
      <c r="AN48" s="10">
        <f t="shared" ref="AN48:AN69" si="11">MIN(B48:AF48)</f>
        <v>0</v>
      </c>
      <c r="AO48" s="3"/>
      <c r="AP48" s="3"/>
      <c r="AQ48" s="3"/>
      <c r="AR48" s="3"/>
      <c r="AS48" s="3"/>
      <c r="AT48" s="3"/>
    </row>
    <row r="49" spans="1:46">
      <c r="A49" s="9" t="s">
        <v>12</v>
      </c>
      <c r="B49" s="10">
        <f t="shared" si="9"/>
        <v>0</v>
      </c>
      <c r="C49" s="10">
        <f t="shared" si="9"/>
        <v>12070</v>
      </c>
      <c r="D49" s="10">
        <f t="shared" si="9"/>
        <v>12155</v>
      </c>
      <c r="E49" s="10">
        <f t="shared" si="9"/>
        <v>12325</v>
      </c>
      <c r="F49" s="10">
        <f t="shared" si="9"/>
        <v>12240</v>
      </c>
      <c r="G49" s="10">
        <f t="shared" si="9"/>
        <v>12325</v>
      </c>
      <c r="H49" s="10">
        <f t="shared" si="9"/>
        <v>12240</v>
      </c>
      <c r="I49" s="10">
        <f t="shared" si="9"/>
        <v>12410</v>
      </c>
      <c r="J49" s="10">
        <f t="shared" si="9"/>
        <v>12070</v>
      </c>
      <c r="K49" s="10">
        <f t="shared" si="9"/>
        <v>12750</v>
      </c>
      <c r="L49" s="10">
        <f t="shared" si="9"/>
        <v>12070</v>
      </c>
      <c r="M49" s="10">
        <f t="shared" si="9"/>
        <v>12580</v>
      </c>
      <c r="N49" s="10">
        <f t="shared" si="9"/>
        <v>12920</v>
      </c>
      <c r="O49" s="10">
        <f t="shared" si="9"/>
        <v>12665</v>
      </c>
      <c r="P49" s="10">
        <f t="shared" si="9"/>
        <v>12325</v>
      </c>
      <c r="Q49" s="10">
        <f t="shared" si="9"/>
        <v>11815</v>
      </c>
      <c r="R49" s="10">
        <f t="shared" si="9"/>
        <v>11900</v>
      </c>
      <c r="S49" s="10">
        <f t="shared" si="9"/>
        <v>12240</v>
      </c>
      <c r="T49" s="10">
        <f t="shared" si="9"/>
        <v>11815</v>
      </c>
      <c r="U49" s="10">
        <f t="shared" si="9"/>
        <v>12070</v>
      </c>
      <c r="V49" s="10">
        <f t="shared" si="9"/>
        <v>12155</v>
      </c>
      <c r="W49" s="10">
        <f t="shared" si="9"/>
        <v>12155</v>
      </c>
      <c r="X49" s="10">
        <f t="shared" si="9"/>
        <v>12665</v>
      </c>
      <c r="Y49" s="10">
        <f t="shared" si="9"/>
        <v>11815</v>
      </c>
      <c r="Z49" s="10">
        <f t="shared" si="9"/>
        <v>13005</v>
      </c>
      <c r="AA49" s="10">
        <f t="shared" si="9"/>
        <v>11730</v>
      </c>
      <c r="AB49" s="10">
        <f t="shared" si="9"/>
        <v>11985</v>
      </c>
      <c r="AC49" s="10">
        <f t="shared" si="9"/>
        <v>11985</v>
      </c>
      <c r="AD49" s="10">
        <f t="shared" si="9"/>
        <v>12495</v>
      </c>
      <c r="AE49" s="10">
        <f t="shared" si="9"/>
        <v>12070</v>
      </c>
      <c r="AF49" s="10">
        <f t="shared" si="9"/>
        <v>12580</v>
      </c>
      <c r="AG49" s="10">
        <f t="shared" si="9"/>
        <v>0</v>
      </c>
      <c r="AH49" s="10">
        <f t="shared" si="9"/>
        <v>0</v>
      </c>
      <c r="AI49" s="10">
        <f t="shared" si="9"/>
        <v>0</v>
      </c>
      <c r="AJ49" s="10">
        <f t="shared" si="9"/>
        <v>0</v>
      </c>
      <c r="AK49" s="10">
        <f t="shared" si="9"/>
        <v>0</v>
      </c>
      <c r="AL49" s="10">
        <f t="shared" si="9"/>
        <v>0</v>
      </c>
      <c r="AM49" s="10">
        <f t="shared" si="10"/>
        <v>13005</v>
      </c>
      <c r="AN49" s="10">
        <f t="shared" si="11"/>
        <v>0</v>
      </c>
      <c r="AO49" s="3"/>
      <c r="AP49" s="3"/>
      <c r="AQ49" s="3"/>
      <c r="AR49" s="3"/>
      <c r="AS49" s="3"/>
      <c r="AT49" s="3"/>
    </row>
    <row r="50" spans="1:46">
      <c r="A50" s="9" t="s">
        <v>13</v>
      </c>
      <c r="B50" s="10">
        <f t="shared" si="9"/>
        <v>0</v>
      </c>
      <c r="C50" s="10">
        <f t="shared" si="9"/>
        <v>11900</v>
      </c>
      <c r="D50" s="10">
        <f t="shared" si="9"/>
        <v>11985</v>
      </c>
      <c r="E50" s="10">
        <f t="shared" si="9"/>
        <v>11985</v>
      </c>
      <c r="F50" s="10">
        <f t="shared" si="9"/>
        <v>12325</v>
      </c>
      <c r="G50" s="10">
        <f t="shared" si="9"/>
        <v>12410</v>
      </c>
      <c r="H50" s="10">
        <f t="shared" si="9"/>
        <v>12240</v>
      </c>
      <c r="I50" s="10">
        <f t="shared" si="9"/>
        <v>12155</v>
      </c>
      <c r="J50" s="10">
        <f t="shared" si="9"/>
        <v>11900</v>
      </c>
      <c r="K50" s="10">
        <f t="shared" si="9"/>
        <v>12580</v>
      </c>
      <c r="L50" s="10">
        <f t="shared" si="9"/>
        <v>11645</v>
      </c>
      <c r="M50" s="10">
        <f t="shared" si="9"/>
        <v>12495</v>
      </c>
      <c r="N50" s="10">
        <f t="shared" si="9"/>
        <v>12750</v>
      </c>
      <c r="O50" s="10">
        <f t="shared" si="9"/>
        <v>12580</v>
      </c>
      <c r="P50" s="10">
        <f t="shared" si="9"/>
        <v>12155</v>
      </c>
      <c r="Q50" s="10">
        <f t="shared" si="9"/>
        <v>11985</v>
      </c>
      <c r="R50" s="10">
        <f t="shared" si="9"/>
        <v>11730</v>
      </c>
      <c r="S50" s="10">
        <f t="shared" si="9"/>
        <v>12240</v>
      </c>
      <c r="T50" s="10">
        <f t="shared" si="9"/>
        <v>11730</v>
      </c>
      <c r="U50" s="10">
        <f t="shared" si="9"/>
        <v>11985</v>
      </c>
      <c r="V50" s="10">
        <f t="shared" si="9"/>
        <v>12410</v>
      </c>
      <c r="W50" s="10">
        <f t="shared" si="9"/>
        <v>12155</v>
      </c>
      <c r="X50" s="10">
        <f t="shared" si="9"/>
        <v>12410</v>
      </c>
      <c r="Y50" s="10">
        <f t="shared" si="9"/>
        <v>11645</v>
      </c>
      <c r="Z50" s="10">
        <f t="shared" si="9"/>
        <v>13005</v>
      </c>
      <c r="AA50" s="10">
        <f t="shared" si="9"/>
        <v>11730</v>
      </c>
      <c r="AB50" s="10">
        <f t="shared" si="9"/>
        <v>12070</v>
      </c>
      <c r="AC50" s="10">
        <f t="shared" si="9"/>
        <v>11985</v>
      </c>
      <c r="AD50" s="10">
        <f t="shared" si="9"/>
        <v>12495</v>
      </c>
      <c r="AE50" s="10">
        <f t="shared" si="9"/>
        <v>11985</v>
      </c>
      <c r="AF50" s="10">
        <f t="shared" si="9"/>
        <v>12665</v>
      </c>
      <c r="AG50" s="10">
        <f t="shared" si="9"/>
        <v>0</v>
      </c>
      <c r="AH50" s="10">
        <f t="shared" si="9"/>
        <v>0</v>
      </c>
      <c r="AI50" s="10">
        <f t="shared" si="9"/>
        <v>0</v>
      </c>
      <c r="AJ50" s="10">
        <f t="shared" si="9"/>
        <v>0</v>
      </c>
      <c r="AK50" s="10">
        <f t="shared" si="9"/>
        <v>0</v>
      </c>
      <c r="AL50" s="10">
        <f t="shared" si="9"/>
        <v>0</v>
      </c>
      <c r="AM50" s="10">
        <f t="shared" si="10"/>
        <v>13005</v>
      </c>
      <c r="AN50" s="10">
        <f t="shared" si="11"/>
        <v>0</v>
      </c>
      <c r="AO50" s="3"/>
      <c r="AP50" s="3"/>
      <c r="AQ50" s="3"/>
      <c r="AR50" s="3"/>
      <c r="AS50" s="3"/>
      <c r="AT50" s="3"/>
    </row>
    <row r="51" spans="1:46">
      <c r="A51" s="9" t="s">
        <v>14</v>
      </c>
      <c r="B51" s="10">
        <f t="shared" si="9"/>
        <v>0</v>
      </c>
      <c r="C51" s="10">
        <f t="shared" si="9"/>
        <v>11985</v>
      </c>
      <c r="D51" s="10">
        <f t="shared" si="9"/>
        <v>12580</v>
      </c>
      <c r="E51" s="10">
        <f t="shared" si="9"/>
        <v>12410</v>
      </c>
      <c r="F51" s="10">
        <f t="shared" si="9"/>
        <v>12665</v>
      </c>
      <c r="G51" s="10">
        <f t="shared" si="9"/>
        <v>13175</v>
      </c>
      <c r="H51" s="10">
        <f t="shared" si="9"/>
        <v>12240</v>
      </c>
      <c r="I51" s="10">
        <f t="shared" si="9"/>
        <v>11645</v>
      </c>
      <c r="J51" s="10">
        <f t="shared" si="9"/>
        <v>12580</v>
      </c>
      <c r="K51" s="10">
        <f t="shared" si="9"/>
        <v>12835</v>
      </c>
      <c r="L51" s="10">
        <f t="shared" si="9"/>
        <v>12665</v>
      </c>
      <c r="M51" s="10">
        <f t="shared" si="9"/>
        <v>13090</v>
      </c>
      <c r="N51" s="10">
        <f t="shared" si="9"/>
        <v>13430</v>
      </c>
      <c r="O51" s="10">
        <f t="shared" si="9"/>
        <v>12665</v>
      </c>
      <c r="P51" s="10">
        <f t="shared" si="9"/>
        <v>12155</v>
      </c>
      <c r="Q51" s="10">
        <f t="shared" si="9"/>
        <v>12495</v>
      </c>
      <c r="R51" s="10">
        <f t="shared" si="9"/>
        <v>12155</v>
      </c>
      <c r="S51" s="10">
        <f t="shared" si="9"/>
        <v>12665</v>
      </c>
      <c r="T51" s="10">
        <f t="shared" si="9"/>
        <v>12325</v>
      </c>
      <c r="U51" s="10">
        <f t="shared" si="9"/>
        <v>12665</v>
      </c>
      <c r="V51" s="10">
        <f t="shared" si="9"/>
        <v>12410</v>
      </c>
      <c r="W51" s="10">
        <f t="shared" si="9"/>
        <v>12155</v>
      </c>
      <c r="X51" s="10">
        <f t="shared" si="9"/>
        <v>13005</v>
      </c>
      <c r="Y51" s="10">
        <f t="shared" si="9"/>
        <v>12070</v>
      </c>
      <c r="Z51" s="10">
        <f t="shared" si="9"/>
        <v>13345</v>
      </c>
      <c r="AA51" s="10">
        <f t="shared" si="9"/>
        <v>12155</v>
      </c>
      <c r="AB51" s="10">
        <f t="shared" si="9"/>
        <v>12750</v>
      </c>
      <c r="AC51" s="10">
        <f t="shared" si="9"/>
        <v>12410</v>
      </c>
      <c r="AD51" s="10">
        <f t="shared" si="9"/>
        <v>12410</v>
      </c>
      <c r="AE51" s="10">
        <f t="shared" si="9"/>
        <v>12665</v>
      </c>
      <c r="AF51" s="10">
        <f t="shared" si="9"/>
        <v>13345</v>
      </c>
      <c r="AG51" s="10">
        <f t="shared" si="9"/>
        <v>0</v>
      </c>
      <c r="AH51" s="10">
        <f t="shared" si="9"/>
        <v>0</v>
      </c>
      <c r="AI51" s="10">
        <f t="shared" si="9"/>
        <v>0</v>
      </c>
      <c r="AJ51" s="10">
        <f t="shared" si="9"/>
        <v>0</v>
      </c>
      <c r="AK51" s="10">
        <f t="shared" si="9"/>
        <v>0</v>
      </c>
      <c r="AL51" s="10">
        <f t="shared" si="9"/>
        <v>0</v>
      </c>
      <c r="AM51" s="10">
        <f t="shared" si="10"/>
        <v>13430</v>
      </c>
      <c r="AN51" s="10">
        <f t="shared" si="11"/>
        <v>0</v>
      </c>
      <c r="AO51" s="3"/>
      <c r="AP51" s="3"/>
      <c r="AQ51" s="3"/>
      <c r="AR51" s="3"/>
      <c r="AS51" s="3"/>
      <c r="AT51" s="3"/>
    </row>
    <row r="52" spans="1:46">
      <c r="A52" s="9" t="s">
        <v>15</v>
      </c>
      <c r="B52" s="10">
        <f t="shared" si="9"/>
        <v>0</v>
      </c>
      <c r="C52" s="10">
        <f t="shared" si="9"/>
        <v>11815</v>
      </c>
      <c r="D52" s="10">
        <f t="shared" si="9"/>
        <v>13770</v>
      </c>
      <c r="E52" s="10">
        <f t="shared" si="9"/>
        <v>13770</v>
      </c>
      <c r="F52" s="10">
        <f t="shared" si="9"/>
        <v>13940</v>
      </c>
      <c r="G52" s="10">
        <f t="shared" si="9"/>
        <v>14280</v>
      </c>
      <c r="H52" s="10">
        <f t="shared" si="9"/>
        <v>12750</v>
      </c>
      <c r="I52" s="10">
        <f t="shared" si="9"/>
        <v>11815</v>
      </c>
      <c r="J52" s="10">
        <f t="shared" si="9"/>
        <v>13685</v>
      </c>
      <c r="K52" s="10">
        <f t="shared" si="9"/>
        <v>13090</v>
      </c>
      <c r="L52" s="10">
        <f t="shared" si="9"/>
        <v>14025</v>
      </c>
      <c r="M52" s="10">
        <f t="shared" si="9"/>
        <v>14535</v>
      </c>
      <c r="N52" s="10">
        <f t="shared" si="9"/>
        <v>14960</v>
      </c>
      <c r="O52" s="10">
        <f t="shared" si="9"/>
        <v>12920</v>
      </c>
      <c r="P52" s="10">
        <f t="shared" si="9"/>
        <v>11900</v>
      </c>
      <c r="Q52" s="10">
        <f t="shared" si="9"/>
        <v>13600</v>
      </c>
      <c r="R52" s="10">
        <f t="shared" si="9"/>
        <v>14110</v>
      </c>
      <c r="S52" s="10">
        <f t="shared" si="9"/>
        <v>14365</v>
      </c>
      <c r="T52" s="10">
        <f t="shared" si="9"/>
        <v>13685</v>
      </c>
      <c r="U52" s="10">
        <f t="shared" si="9"/>
        <v>14365</v>
      </c>
      <c r="V52" s="10">
        <f t="shared" si="9"/>
        <v>13090</v>
      </c>
      <c r="W52" s="10">
        <f t="shared" si="9"/>
        <v>12070</v>
      </c>
      <c r="X52" s="10">
        <f t="shared" si="9"/>
        <v>12495</v>
      </c>
      <c r="Y52" s="10">
        <f t="shared" si="9"/>
        <v>12240</v>
      </c>
      <c r="Z52" s="10">
        <f t="shared" si="9"/>
        <v>13855</v>
      </c>
      <c r="AA52" s="10">
        <f t="shared" si="9"/>
        <v>14195</v>
      </c>
      <c r="AB52" s="10">
        <f t="shared" si="9"/>
        <v>13770</v>
      </c>
      <c r="AC52" s="10">
        <f t="shared" si="9"/>
        <v>13090</v>
      </c>
      <c r="AD52" s="10">
        <f t="shared" si="9"/>
        <v>12240</v>
      </c>
      <c r="AE52" s="10">
        <f t="shared" si="9"/>
        <v>14365</v>
      </c>
      <c r="AF52" s="10">
        <f t="shared" si="9"/>
        <v>14365</v>
      </c>
      <c r="AG52" s="10">
        <f t="shared" si="9"/>
        <v>0</v>
      </c>
      <c r="AH52" s="10">
        <f t="shared" si="9"/>
        <v>0</v>
      </c>
      <c r="AI52" s="10">
        <f t="shared" si="9"/>
        <v>0</v>
      </c>
      <c r="AJ52" s="10">
        <f t="shared" ref="AG52:AL67" si="12">AJ13-$G$38*AJ13+$G$40*($G$38*AJ13)</f>
        <v>0</v>
      </c>
      <c r="AK52" s="10">
        <f t="shared" si="12"/>
        <v>0</v>
      </c>
      <c r="AL52" s="10">
        <f t="shared" si="12"/>
        <v>0</v>
      </c>
      <c r="AM52" s="10">
        <f t="shared" si="10"/>
        <v>14960</v>
      </c>
      <c r="AN52" s="10">
        <f t="shared" si="11"/>
        <v>0</v>
      </c>
      <c r="AO52" s="3"/>
      <c r="AP52" s="3"/>
      <c r="AQ52" s="3"/>
      <c r="AR52" s="3"/>
      <c r="AS52" s="3"/>
      <c r="AT52" s="3"/>
    </row>
    <row r="53" spans="1:46">
      <c r="A53" s="12" t="s">
        <v>16</v>
      </c>
      <c r="B53" s="10">
        <f t="shared" ref="B53:AF61" si="13">B14-$G$38*B14+$G$40*($G$38*B14)</f>
        <v>0</v>
      </c>
      <c r="C53" s="10">
        <f t="shared" si="13"/>
        <v>12410</v>
      </c>
      <c r="D53" s="10">
        <f t="shared" si="13"/>
        <v>16320</v>
      </c>
      <c r="E53" s="10">
        <f t="shared" si="13"/>
        <v>15385</v>
      </c>
      <c r="F53" s="10">
        <f t="shared" si="13"/>
        <v>15640</v>
      </c>
      <c r="G53" s="10">
        <f t="shared" si="13"/>
        <v>16490</v>
      </c>
      <c r="H53" s="10">
        <f t="shared" si="13"/>
        <v>13600</v>
      </c>
      <c r="I53" s="10">
        <f t="shared" si="13"/>
        <v>12495</v>
      </c>
      <c r="J53" s="10">
        <f t="shared" si="13"/>
        <v>15725</v>
      </c>
      <c r="K53" s="10">
        <f t="shared" si="13"/>
        <v>14025</v>
      </c>
      <c r="L53" s="10">
        <f t="shared" si="13"/>
        <v>15810</v>
      </c>
      <c r="M53" s="10">
        <f t="shared" si="13"/>
        <v>15725</v>
      </c>
      <c r="N53" s="10">
        <f t="shared" si="13"/>
        <v>15810</v>
      </c>
      <c r="O53" s="10">
        <f t="shared" si="13"/>
        <v>13855</v>
      </c>
      <c r="P53" s="10">
        <f t="shared" si="13"/>
        <v>12835</v>
      </c>
      <c r="Q53" s="10">
        <f t="shared" si="13"/>
        <v>15725</v>
      </c>
      <c r="R53" s="10">
        <f t="shared" si="13"/>
        <v>16065</v>
      </c>
      <c r="S53" s="10">
        <f t="shared" si="13"/>
        <v>15640</v>
      </c>
      <c r="T53" s="10">
        <f t="shared" si="13"/>
        <v>15640</v>
      </c>
      <c r="U53" s="10">
        <f t="shared" si="13"/>
        <v>15980</v>
      </c>
      <c r="V53" s="10">
        <f t="shared" si="13"/>
        <v>14025</v>
      </c>
      <c r="W53" s="10">
        <f t="shared" si="13"/>
        <v>12750</v>
      </c>
      <c r="X53" s="10">
        <f t="shared" si="13"/>
        <v>15385</v>
      </c>
      <c r="Y53" s="10">
        <f t="shared" si="13"/>
        <v>14110</v>
      </c>
      <c r="Z53" s="10">
        <f t="shared" si="13"/>
        <v>15640</v>
      </c>
      <c r="AA53" s="10">
        <f t="shared" si="13"/>
        <v>15385</v>
      </c>
      <c r="AB53" s="10">
        <f t="shared" si="13"/>
        <v>15895</v>
      </c>
      <c r="AC53" s="10">
        <f t="shared" si="13"/>
        <v>13855</v>
      </c>
      <c r="AD53" s="10">
        <f t="shared" si="13"/>
        <v>12665</v>
      </c>
      <c r="AE53" s="10">
        <f t="shared" si="13"/>
        <v>15980</v>
      </c>
      <c r="AF53" s="10">
        <f t="shared" si="13"/>
        <v>16915</v>
      </c>
      <c r="AG53" s="10">
        <f t="shared" si="12"/>
        <v>0</v>
      </c>
      <c r="AH53" s="10">
        <f t="shared" si="12"/>
        <v>0</v>
      </c>
      <c r="AI53" s="10">
        <f t="shared" si="12"/>
        <v>0</v>
      </c>
      <c r="AJ53" s="10">
        <f t="shared" si="12"/>
        <v>0</v>
      </c>
      <c r="AK53" s="10">
        <f t="shared" si="12"/>
        <v>0</v>
      </c>
      <c r="AL53" s="10">
        <f t="shared" si="12"/>
        <v>0</v>
      </c>
      <c r="AM53" s="10">
        <f t="shared" si="10"/>
        <v>16915</v>
      </c>
      <c r="AN53" s="10">
        <f t="shared" si="11"/>
        <v>0</v>
      </c>
      <c r="AO53" s="3"/>
      <c r="AP53" s="3"/>
      <c r="AQ53" s="3"/>
      <c r="AR53" s="3"/>
      <c r="AS53" s="3"/>
      <c r="AT53" s="3"/>
    </row>
    <row r="54" spans="1:46">
      <c r="A54" s="12" t="s">
        <v>17</v>
      </c>
      <c r="B54" s="10">
        <f t="shared" si="13"/>
        <v>0</v>
      </c>
      <c r="C54" s="10">
        <f t="shared" si="13"/>
        <v>13430</v>
      </c>
      <c r="D54" s="10">
        <f t="shared" si="13"/>
        <v>14492.5</v>
      </c>
      <c r="E54" s="10">
        <f t="shared" si="13"/>
        <v>18275</v>
      </c>
      <c r="F54" s="10">
        <f t="shared" si="13"/>
        <v>18105</v>
      </c>
      <c r="G54" s="10">
        <f t="shared" si="13"/>
        <v>19040</v>
      </c>
      <c r="H54" s="10">
        <f t="shared" si="13"/>
        <v>15130</v>
      </c>
      <c r="I54" s="10">
        <f t="shared" si="13"/>
        <v>13515</v>
      </c>
      <c r="J54" s="10">
        <f t="shared" si="13"/>
        <v>18785</v>
      </c>
      <c r="K54" s="10">
        <f t="shared" si="13"/>
        <v>16490</v>
      </c>
      <c r="L54" s="10">
        <f t="shared" si="13"/>
        <v>18360</v>
      </c>
      <c r="M54" s="10">
        <f t="shared" si="13"/>
        <v>18700</v>
      </c>
      <c r="N54" s="10">
        <f t="shared" si="13"/>
        <v>19805</v>
      </c>
      <c r="O54" s="10">
        <f t="shared" si="13"/>
        <v>15640</v>
      </c>
      <c r="P54" s="10">
        <f t="shared" si="13"/>
        <v>14110</v>
      </c>
      <c r="Q54" s="10">
        <f t="shared" si="13"/>
        <v>17340</v>
      </c>
      <c r="R54" s="10">
        <f t="shared" si="13"/>
        <v>18785</v>
      </c>
      <c r="S54" s="10">
        <f t="shared" si="13"/>
        <v>19125</v>
      </c>
      <c r="T54" s="10">
        <f t="shared" si="13"/>
        <v>18530</v>
      </c>
      <c r="U54" s="10">
        <f t="shared" si="13"/>
        <v>18785</v>
      </c>
      <c r="V54" s="10">
        <f t="shared" si="13"/>
        <v>15045</v>
      </c>
      <c r="W54" s="10">
        <f t="shared" si="13"/>
        <v>13600</v>
      </c>
      <c r="X54" s="10">
        <f t="shared" si="13"/>
        <v>17935</v>
      </c>
      <c r="Y54" s="10">
        <f t="shared" si="13"/>
        <v>15300</v>
      </c>
      <c r="Z54" s="10">
        <f t="shared" si="13"/>
        <v>18360</v>
      </c>
      <c r="AA54" s="10">
        <f t="shared" si="13"/>
        <v>0</v>
      </c>
      <c r="AB54" s="10">
        <f t="shared" si="13"/>
        <v>19720</v>
      </c>
      <c r="AC54" s="10">
        <f t="shared" si="13"/>
        <v>15130</v>
      </c>
      <c r="AD54" s="10">
        <f t="shared" si="13"/>
        <v>13770</v>
      </c>
      <c r="AE54" s="10">
        <f t="shared" si="13"/>
        <v>18785</v>
      </c>
      <c r="AF54" s="10">
        <f t="shared" si="13"/>
        <v>19465</v>
      </c>
      <c r="AG54" s="10">
        <f t="shared" si="12"/>
        <v>0</v>
      </c>
      <c r="AH54" s="10">
        <f t="shared" si="12"/>
        <v>0</v>
      </c>
      <c r="AI54" s="10">
        <f t="shared" si="12"/>
        <v>0</v>
      </c>
      <c r="AJ54" s="10">
        <f t="shared" si="12"/>
        <v>0</v>
      </c>
      <c r="AK54" s="10">
        <f t="shared" si="12"/>
        <v>0</v>
      </c>
      <c r="AL54" s="10">
        <f t="shared" si="12"/>
        <v>0</v>
      </c>
      <c r="AM54" s="10">
        <f t="shared" si="10"/>
        <v>19805</v>
      </c>
      <c r="AN54" s="10">
        <f t="shared" si="11"/>
        <v>0</v>
      </c>
      <c r="AO54" s="3"/>
      <c r="AP54" s="3"/>
      <c r="AQ54" s="3"/>
      <c r="AR54" s="3"/>
      <c r="AS54" s="3"/>
      <c r="AT54" s="3"/>
    </row>
    <row r="55" spans="1:46">
      <c r="A55" s="13">
        <v>0.41666666666666669</v>
      </c>
      <c r="B55" s="10">
        <f t="shared" si="13"/>
        <v>0</v>
      </c>
      <c r="C55" s="10">
        <f t="shared" si="13"/>
        <v>13855</v>
      </c>
      <c r="D55" s="10">
        <f t="shared" si="13"/>
        <v>19465</v>
      </c>
      <c r="E55" s="10">
        <f t="shared" si="13"/>
        <v>18360</v>
      </c>
      <c r="F55" s="10">
        <f t="shared" si="13"/>
        <v>18445</v>
      </c>
      <c r="G55" s="10">
        <f t="shared" si="13"/>
        <v>19210</v>
      </c>
      <c r="H55" s="10">
        <f t="shared" si="13"/>
        <v>15300</v>
      </c>
      <c r="I55" s="10">
        <f t="shared" si="13"/>
        <v>14110</v>
      </c>
      <c r="J55" s="10">
        <f t="shared" si="13"/>
        <v>19380</v>
      </c>
      <c r="K55" s="10">
        <f t="shared" si="13"/>
        <v>15045</v>
      </c>
      <c r="L55" s="10">
        <f t="shared" si="13"/>
        <v>19465</v>
      </c>
      <c r="M55" s="10">
        <f t="shared" si="13"/>
        <v>19210</v>
      </c>
      <c r="N55" s="10">
        <f t="shared" si="13"/>
        <v>19720</v>
      </c>
      <c r="O55" s="10">
        <f t="shared" si="13"/>
        <v>16320</v>
      </c>
      <c r="P55" s="10">
        <f t="shared" si="13"/>
        <v>14280</v>
      </c>
      <c r="Q55" s="10">
        <f t="shared" si="13"/>
        <v>19465</v>
      </c>
      <c r="R55" s="10">
        <f t="shared" si="13"/>
        <v>18700</v>
      </c>
      <c r="S55" s="10">
        <f t="shared" si="13"/>
        <v>19295</v>
      </c>
      <c r="T55" s="10">
        <f t="shared" si="13"/>
        <v>19295</v>
      </c>
      <c r="U55" s="10">
        <f t="shared" si="13"/>
        <v>19465</v>
      </c>
      <c r="V55" s="10">
        <f t="shared" si="13"/>
        <v>16065</v>
      </c>
      <c r="W55" s="10">
        <f t="shared" si="13"/>
        <v>14110</v>
      </c>
      <c r="X55" s="10">
        <f t="shared" si="13"/>
        <v>18700</v>
      </c>
      <c r="Y55" s="10">
        <f t="shared" si="13"/>
        <v>14960</v>
      </c>
      <c r="Z55" s="10">
        <f t="shared" si="13"/>
        <v>18700</v>
      </c>
      <c r="AA55" s="10">
        <f t="shared" si="13"/>
        <v>3400</v>
      </c>
      <c r="AB55" s="10">
        <f t="shared" si="13"/>
        <v>19295</v>
      </c>
      <c r="AC55" s="10">
        <f t="shared" si="13"/>
        <v>15810</v>
      </c>
      <c r="AD55" s="10">
        <f t="shared" si="13"/>
        <v>14110</v>
      </c>
      <c r="AE55" s="10">
        <f t="shared" si="13"/>
        <v>19465</v>
      </c>
      <c r="AF55" s="10">
        <f t="shared" si="13"/>
        <v>20060</v>
      </c>
      <c r="AG55" s="10">
        <f t="shared" si="12"/>
        <v>0</v>
      </c>
      <c r="AH55" s="10">
        <f t="shared" si="12"/>
        <v>0</v>
      </c>
      <c r="AI55" s="10">
        <f t="shared" si="12"/>
        <v>0</v>
      </c>
      <c r="AJ55" s="10">
        <f t="shared" si="12"/>
        <v>0</v>
      </c>
      <c r="AK55" s="10">
        <f t="shared" si="12"/>
        <v>0</v>
      </c>
      <c r="AL55" s="10">
        <f t="shared" si="12"/>
        <v>0</v>
      </c>
      <c r="AM55" s="10">
        <f t="shared" si="10"/>
        <v>20060</v>
      </c>
      <c r="AN55" s="10">
        <f t="shared" si="11"/>
        <v>0</v>
      </c>
      <c r="AO55" s="3"/>
      <c r="AP55" s="3"/>
      <c r="AQ55" s="3"/>
      <c r="AR55" s="3"/>
      <c r="AS55" s="3"/>
      <c r="AT55" s="3"/>
    </row>
    <row r="56" spans="1:46">
      <c r="A56" s="13" t="s">
        <v>18</v>
      </c>
      <c r="B56" s="10">
        <f t="shared" si="13"/>
        <v>0</v>
      </c>
      <c r="C56" s="10">
        <f t="shared" si="13"/>
        <v>15300</v>
      </c>
      <c r="D56" s="10">
        <f t="shared" si="13"/>
        <v>20230</v>
      </c>
      <c r="E56" s="10">
        <f t="shared" si="13"/>
        <v>18742.5</v>
      </c>
      <c r="F56" s="10">
        <f t="shared" si="13"/>
        <v>17170</v>
      </c>
      <c r="G56" s="10">
        <f t="shared" si="13"/>
        <v>19550</v>
      </c>
      <c r="H56" s="10">
        <f t="shared" si="13"/>
        <v>15895</v>
      </c>
      <c r="I56" s="10">
        <f t="shared" si="13"/>
        <v>14450</v>
      </c>
      <c r="J56" s="10">
        <f t="shared" si="13"/>
        <v>19550</v>
      </c>
      <c r="K56" s="10">
        <f t="shared" si="13"/>
        <v>15470</v>
      </c>
      <c r="L56" s="10">
        <f t="shared" si="13"/>
        <v>20655</v>
      </c>
      <c r="M56" s="10">
        <f t="shared" si="13"/>
        <v>19125</v>
      </c>
      <c r="N56" s="10">
        <f t="shared" si="13"/>
        <v>19210</v>
      </c>
      <c r="O56" s="10">
        <f t="shared" si="13"/>
        <v>16745</v>
      </c>
      <c r="P56" s="10">
        <f t="shared" si="13"/>
        <v>14450</v>
      </c>
      <c r="Q56" s="10">
        <f t="shared" si="13"/>
        <v>20825</v>
      </c>
      <c r="R56" s="10">
        <f t="shared" si="13"/>
        <v>18870</v>
      </c>
      <c r="S56" s="10">
        <f t="shared" si="13"/>
        <v>19380</v>
      </c>
      <c r="T56" s="10">
        <f t="shared" si="13"/>
        <v>19635</v>
      </c>
      <c r="U56" s="10">
        <f t="shared" si="13"/>
        <v>19720</v>
      </c>
      <c r="V56" s="10">
        <f t="shared" si="13"/>
        <v>16575</v>
      </c>
      <c r="W56" s="10">
        <f t="shared" si="13"/>
        <v>14450</v>
      </c>
      <c r="X56" s="10">
        <f t="shared" si="13"/>
        <v>19210</v>
      </c>
      <c r="Y56" s="10">
        <f t="shared" si="13"/>
        <v>12835</v>
      </c>
      <c r="Z56" s="10">
        <f t="shared" si="13"/>
        <v>19210</v>
      </c>
      <c r="AA56" s="10">
        <f t="shared" si="13"/>
        <v>12410</v>
      </c>
      <c r="AB56" s="10">
        <f t="shared" si="13"/>
        <v>19040</v>
      </c>
      <c r="AC56" s="10">
        <f t="shared" si="13"/>
        <v>16235</v>
      </c>
      <c r="AD56" s="10">
        <f t="shared" si="13"/>
        <v>14535</v>
      </c>
      <c r="AE56" s="10">
        <f t="shared" si="13"/>
        <v>19720</v>
      </c>
      <c r="AF56" s="10">
        <f t="shared" si="13"/>
        <v>20230</v>
      </c>
      <c r="AG56" s="10">
        <f t="shared" si="12"/>
        <v>0</v>
      </c>
      <c r="AH56" s="10">
        <f t="shared" si="12"/>
        <v>0</v>
      </c>
      <c r="AI56" s="10">
        <f t="shared" si="12"/>
        <v>0</v>
      </c>
      <c r="AJ56" s="10">
        <f t="shared" si="12"/>
        <v>0</v>
      </c>
      <c r="AK56" s="10">
        <f t="shared" si="12"/>
        <v>0</v>
      </c>
      <c r="AL56" s="10">
        <f t="shared" si="12"/>
        <v>0</v>
      </c>
      <c r="AM56" s="10">
        <f t="shared" si="10"/>
        <v>20825</v>
      </c>
      <c r="AN56" s="10">
        <f t="shared" si="11"/>
        <v>0</v>
      </c>
      <c r="AO56" s="3"/>
      <c r="AP56" s="3"/>
      <c r="AQ56" s="3"/>
      <c r="AR56" s="3"/>
      <c r="AS56" s="3"/>
      <c r="AT56" s="3"/>
    </row>
    <row r="57" spans="1:46">
      <c r="A57" s="13">
        <v>0.5</v>
      </c>
      <c r="B57" s="10">
        <f t="shared" si="13"/>
        <v>0</v>
      </c>
      <c r="C57" s="10">
        <f t="shared" si="13"/>
        <v>14025</v>
      </c>
      <c r="D57" s="10">
        <f t="shared" si="13"/>
        <v>20145</v>
      </c>
      <c r="E57" s="10">
        <f t="shared" si="13"/>
        <v>18785</v>
      </c>
      <c r="F57" s="10">
        <f t="shared" si="13"/>
        <v>15215</v>
      </c>
      <c r="G57" s="10">
        <f t="shared" si="13"/>
        <v>19975</v>
      </c>
      <c r="H57" s="10">
        <f t="shared" si="13"/>
        <v>16320</v>
      </c>
      <c r="I57" s="10">
        <f t="shared" si="13"/>
        <v>15215</v>
      </c>
      <c r="J57" s="10">
        <f t="shared" si="13"/>
        <v>19805</v>
      </c>
      <c r="K57" s="10">
        <f t="shared" si="13"/>
        <v>15470</v>
      </c>
      <c r="L57" s="10">
        <f t="shared" si="13"/>
        <v>20145</v>
      </c>
      <c r="M57" s="10">
        <f t="shared" si="13"/>
        <v>20740</v>
      </c>
      <c r="N57" s="10">
        <f t="shared" si="13"/>
        <v>20145</v>
      </c>
      <c r="O57" s="10">
        <f t="shared" si="13"/>
        <v>16660</v>
      </c>
      <c r="P57" s="10">
        <f t="shared" si="13"/>
        <v>14960</v>
      </c>
      <c r="Q57" s="10">
        <f t="shared" si="13"/>
        <v>20485</v>
      </c>
      <c r="R57" s="10">
        <f t="shared" si="13"/>
        <v>19465</v>
      </c>
      <c r="S57" s="10">
        <f t="shared" si="13"/>
        <v>19720</v>
      </c>
      <c r="T57" s="10">
        <f t="shared" si="13"/>
        <v>20060</v>
      </c>
      <c r="U57" s="10">
        <f t="shared" si="13"/>
        <v>20060</v>
      </c>
      <c r="V57" s="10">
        <f t="shared" si="13"/>
        <v>16490</v>
      </c>
      <c r="W57" s="10">
        <f t="shared" si="13"/>
        <v>14790</v>
      </c>
      <c r="X57" s="10">
        <f t="shared" si="13"/>
        <v>19975</v>
      </c>
      <c r="Y57" s="10">
        <f t="shared" si="13"/>
        <v>11305</v>
      </c>
      <c r="Z57" s="10">
        <f t="shared" si="13"/>
        <v>19975</v>
      </c>
      <c r="AA57" s="10">
        <f t="shared" si="13"/>
        <v>14620</v>
      </c>
      <c r="AB57" s="10">
        <f t="shared" si="13"/>
        <v>20145</v>
      </c>
      <c r="AC57" s="10">
        <f t="shared" si="13"/>
        <v>17170</v>
      </c>
      <c r="AD57" s="10">
        <f t="shared" si="13"/>
        <v>15045</v>
      </c>
      <c r="AE57" s="10">
        <f t="shared" si="13"/>
        <v>20060</v>
      </c>
      <c r="AF57" s="10">
        <f t="shared" si="13"/>
        <v>20740</v>
      </c>
      <c r="AG57" s="10">
        <f t="shared" si="12"/>
        <v>0</v>
      </c>
      <c r="AH57" s="10">
        <f t="shared" si="12"/>
        <v>0</v>
      </c>
      <c r="AI57" s="10">
        <f t="shared" si="12"/>
        <v>0</v>
      </c>
      <c r="AJ57" s="10">
        <f t="shared" si="12"/>
        <v>0</v>
      </c>
      <c r="AK57" s="10">
        <f t="shared" si="12"/>
        <v>0</v>
      </c>
      <c r="AL57" s="10">
        <f t="shared" si="12"/>
        <v>0</v>
      </c>
      <c r="AM57" s="10">
        <f t="shared" si="10"/>
        <v>20740</v>
      </c>
      <c r="AN57" s="10">
        <f t="shared" si="11"/>
        <v>0</v>
      </c>
      <c r="AO57" s="3"/>
      <c r="AP57" s="3"/>
      <c r="AQ57" s="3"/>
      <c r="AR57" s="3"/>
      <c r="AS57" s="3"/>
      <c r="AT57" s="3"/>
    </row>
    <row r="58" spans="1:46">
      <c r="A58" s="13" t="s">
        <v>19</v>
      </c>
      <c r="B58" s="10">
        <f t="shared" si="13"/>
        <v>0</v>
      </c>
      <c r="C58" s="10">
        <f t="shared" si="13"/>
        <v>14535</v>
      </c>
      <c r="D58" s="10">
        <f t="shared" si="13"/>
        <v>19635</v>
      </c>
      <c r="E58" s="10">
        <f t="shared" si="13"/>
        <v>19295</v>
      </c>
      <c r="F58" s="10">
        <f t="shared" si="13"/>
        <v>15045</v>
      </c>
      <c r="G58" s="10">
        <f t="shared" si="13"/>
        <v>18785</v>
      </c>
      <c r="H58" s="10">
        <f t="shared" si="13"/>
        <v>16490</v>
      </c>
      <c r="I58" s="10">
        <f t="shared" si="13"/>
        <v>15045</v>
      </c>
      <c r="J58" s="10">
        <f t="shared" si="13"/>
        <v>17595</v>
      </c>
      <c r="K58" s="10">
        <f t="shared" si="13"/>
        <v>15640</v>
      </c>
      <c r="L58" s="10">
        <f t="shared" si="13"/>
        <v>18020</v>
      </c>
      <c r="M58" s="10">
        <f t="shared" si="13"/>
        <v>18190</v>
      </c>
      <c r="N58" s="10">
        <f t="shared" si="13"/>
        <v>19465</v>
      </c>
      <c r="O58" s="10">
        <f t="shared" si="13"/>
        <v>15215</v>
      </c>
      <c r="P58" s="10">
        <f t="shared" si="13"/>
        <v>15300</v>
      </c>
      <c r="Q58" s="10">
        <f t="shared" si="13"/>
        <v>19550</v>
      </c>
      <c r="R58" s="10">
        <f t="shared" si="13"/>
        <v>19040</v>
      </c>
      <c r="S58" s="10">
        <f t="shared" si="13"/>
        <v>19295</v>
      </c>
      <c r="T58" s="10">
        <f t="shared" si="13"/>
        <v>19380</v>
      </c>
      <c r="U58" s="10">
        <f t="shared" si="13"/>
        <v>19550</v>
      </c>
      <c r="V58" s="10">
        <f t="shared" si="13"/>
        <v>16405</v>
      </c>
      <c r="W58" s="10">
        <f t="shared" si="13"/>
        <v>15215</v>
      </c>
      <c r="X58" s="10">
        <f t="shared" si="13"/>
        <v>19210</v>
      </c>
      <c r="Y58" s="10">
        <f t="shared" si="13"/>
        <v>11050</v>
      </c>
      <c r="Z58" s="10">
        <f t="shared" si="13"/>
        <v>19125</v>
      </c>
      <c r="AA58" s="10">
        <f t="shared" si="13"/>
        <v>15810</v>
      </c>
      <c r="AB58" s="10">
        <f t="shared" si="13"/>
        <v>18700</v>
      </c>
      <c r="AC58" s="10">
        <f t="shared" si="13"/>
        <v>14110</v>
      </c>
      <c r="AD58" s="10">
        <f t="shared" si="13"/>
        <v>15725</v>
      </c>
      <c r="AE58" s="10">
        <f t="shared" si="13"/>
        <v>19550</v>
      </c>
      <c r="AF58" s="10">
        <f t="shared" si="13"/>
        <v>20230</v>
      </c>
      <c r="AG58" s="10">
        <f t="shared" si="12"/>
        <v>0</v>
      </c>
      <c r="AH58" s="10">
        <f t="shared" si="12"/>
        <v>0</v>
      </c>
      <c r="AI58" s="10">
        <f t="shared" si="12"/>
        <v>0</v>
      </c>
      <c r="AJ58" s="10">
        <f t="shared" si="12"/>
        <v>0</v>
      </c>
      <c r="AK58" s="10">
        <f t="shared" si="12"/>
        <v>0</v>
      </c>
      <c r="AL58" s="10">
        <f t="shared" si="12"/>
        <v>0</v>
      </c>
      <c r="AM58" s="10">
        <f t="shared" si="10"/>
        <v>20230</v>
      </c>
      <c r="AN58" s="10">
        <f t="shared" si="11"/>
        <v>0</v>
      </c>
      <c r="AO58" s="3"/>
      <c r="AP58" s="3"/>
      <c r="AQ58" s="3"/>
      <c r="AR58" s="3"/>
      <c r="AS58" s="3"/>
      <c r="AT58" s="3"/>
    </row>
    <row r="59" spans="1:46">
      <c r="A59" s="13">
        <v>0.58333333333333337</v>
      </c>
      <c r="B59" s="10">
        <f t="shared" si="13"/>
        <v>0</v>
      </c>
      <c r="C59" s="10">
        <f t="shared" si="13"/>
        <v>13770</v>
      </c>
      <c r="D59" s="10">
        <f t="shared" si="13"/>
        <v>19635</v>
      </c>
      <c r="E59" s="10">
        <f t="shared" si="13"/>
        <v>19210</v>
      </c>
      <c r="F59" s="10">
        <f t="shared" si="13"/>
        <v>14790</v>
      </c>
      <c r="G59" s="10">
        <f t="shared" si="13"/>
        <v>18955</v>
      </c>
      <c r="H59" s="10">
        <f t="shared" si="13"/>
        <v>15895</v>
      </c>
      <c r="I59" s="10">
        <f t="shared" si="13"/>
        <v>14705</v>
      </c>
      <c r="J59" s="10">
        <f t="shared" si="13"/>
        <v>16830</v>
      </c>
      <c r="K59" s="10">
        <f t="shared" si="13"/>
        <v>15725</v>
      </c>
      <c r="L59" s="10">
        <f t="shared" si="13"/>
        <v>18870</v>
      </c>
      <c r="M59" s="10">
        <f t="shared" si="13"/>
        <v>18785</v>
      </c>
      <c r="N59" s="10">
        <f t="shared" si="13"/>
        <v>18700</v>
      </c>
      <c r="O59" s="10">
        <f t="shared" si="13"/>
        <v>16065</v>
      </c>
      <c r="P59" s="10">
        <f t="shared" si="13"/>
        <v>15215</v>
      </c>
      <c r="Q59" s="10">
        <f t="shared" si="13"/>
        <v>19040</v>
      </c>
      <c r="R59" s="10">
        <f t="shared" si="13"/>
        <v>19210</v>
      </c>
      <c r="S59" s="10">
        <f t="shared" si="13"/>
        <v>19125</v>
      </c>
      <c r="T59" s="10">
        <f t="shared" si="13"/>
        <v>19210</v>
      </c>
      <c r="U59" s="10">
        <f t="shared" si="13"/>
        <v>19465</v>
      </c>
      <c r="V59" s="10">
        <f t="shared" si="13"/>
        <v>15895</v>
      </c>
      <c r="W59" s="10">
        <f t="shared" si="13"/>
        <v>15130</v>
      </c>
      <c r="X59" s="10">
        <f t="shared" si="13"/>
        <v>18445</v>
      </c>
      <c r="Y59" s="10">
        <f t="shared" si="13"/>
        <v>10625</v>
      </c>
      <c r="Z59" s="10">
        <f t="shared" si="13"/>
        <v>18487.5</v>
      </c>
      <c r="AA59" s="10">
        <f t="shared" si="13"/>
        <v>16235</v>
      </c>
      <c r="AB59" s="10">
        <f t="shared" si="13"/>
        <v>18190</v>
      </c>
      <c r="AC59" s="10">
        <f t="shared" si="13"/>
        <v>16490</v>
      </c>
      <c r="AD59" s="10">
        <f t="shared" si="13"/>
        <v>15640</v>
      </c>
      <c r="AE59" s="10">
        <f t="shared" si="13"/>
        <v>19465</v>
      </c>
      <c r="AF59" s="10">
        <f t="shared" si="13"/>
        <v>9860</v>
      </c>
      <c r="AG59" s="10">
        <f t="shared" si="12"/>
        <v>0</v>
      </c>
      <c r="AH59" s="10">
        <f t="shared" si="12"/>
        <v>0</v>
      </c>
      <c r="AI59" s="10">
        <f t="shared" si="12"/>
        <v>0</v>
      </c>
      <c r="AJ59" s="10">
        <f t="shared" si="12"/>
        <v>0</v>
      </c>
      <c r="AK59" s="10">
        <f t="shared" si="12"/>
        <v>0</v>
      </c>
      <c r="AL59" s="10">
        <f t="shared" si="12"/>
        <v>0</v>
      </c>
      <c r="AM59" s="10">
        <f t="shared" si="10"/>
        <v>19635</v>
      </c>
      <c r="AN59" s="10">
        <f t="shared" si="11"/>
        <v>0</v>
      </c>
      <c r="AO59" s="3"/>
      <c r="AP59" s="3"/>
      <c r="AQ59" s="3"/>
      <c r="AR59" s="3"/>
      <c r="AS59" s="3"/>
      <c r="AT59" s="3"/>
    </row>
    <row r="60" spans="1:46">
      <c r="A60" s="13" t="s">
        <v>20</v>
      </c>
      <c r="B60" s="10">
        <f t="shared" si="13"/>
        <v>0</v>
      </c>
      <c r="C60" s="10">
        <f t="shared" si="13"/>
        <v>15640</v>
      </c>
      <c r="D60" s="10">
        <f t="shared" si="13"/>
        <v>19125</v>
      </c>
      <c r="E60" s="10">
        <f t="shared" si="13"/>
        <v>18105</v>
      </c>
      <c r="F60" s="10">
        <f t="shared" si="13"/>
        <v>14110</v>
      </c>
      <c r="G60" s="10">
        <f t="shared" si="13"/>
        <v>18955</v>
      </c>
      <c r="H60" s="10">
        <f t="shared" si="13"/>
        <v>15130</v>
      </c>
      <c r="I60" s="10">
        <f t="shared" si="13"/>
        <v>14280</v>
      </c>
      <c r="J60" s="10">
        <f t="shared" si="13"/>
        <v>20740</v>
      </c>
      <c r="K60" s="10">
        <f t="shared" si="13"/>
        <v>14790</v>
      </c>
      <c r="L60" s="10">
        <f t="shared" si="13"/>
        <v>18785</v>
      </c>
      <c r="M60" s="10">
        <f t="shared" si="13"/>
        <v>18870</v>
      </c>
      <c r="N60" s="10">
        <f t="shared" si="13"/>
        <v>18870</v>
      </c>
      <c r="O60" s="10">
        <f t="shared" si="13"/>
        <v>14025</v>
      </c>
      <c r="P60" s="10">
        <f t="shared" si="13"/>
        <v>14790</v>
      </c>
      <c r="Q60" s="10">
        <f t="shared" si="13"/>
        <v>11220</v>
      </c>
      <c r="R60" s="10">
        <f t="shared" si="13"/>
        <v>19380</v>
      </c>
      <c r="S60" s="10">
        <f t="shared" si="13"/>
        <v>19550</v>
      </c>
      <c r="T60" s="10">
        <f t="shared" si="13"/>
        <v>19550</v>
      </c>
      <c r="U60" s="10">
        <f t="shared" si="13"/>
        <v>19465</v>
      </c>
      <c r="V60" s="10">
        <f t="shared" si="13"/>
        <v>15810</v>
      </c>
      <c r="W60" s="10">
        <f t="shared" si="13"/>
        <v>14535</v>
      </c>
      <c r="X60" s="10">
        <f t="shared" si="13"/>
        <v>19210</v>
      </c>
      <c r="Y60" s="10">
        <f t="shared" si="13"/>
        <v>10880</v>
      </c>
      <c r="Z60" s="10">
        <f t="shared" si="13"/>
        <v>18870</v>
      </c>
      <c r="AA60" s="10">
        <f t="shared" si="13"/>
        <v>16575</v>
      </c>
      <c r="AB60" s="10">
        <f t="shared" si="13"/>
        <v>19550</v>
      </c>
      <c r="AC60" s="10">
        <f t="shared" si="13"/>
        <v>16065</v>
      </c>
      <c r="AD60" s="10">
        <f t="shared" si="13"/>
        <v>14365</v>
      </c>
      <c r="AE60" s="10">
        <f t="shared" si="13"/>
        <v>19465</v>
      </c>
      <c r="AF60" s="10">
        <f t="shared" si="13"/>
        <v>12920</v>
      </c>
      <c r="AG60" s="10">
        <f t="shared" si="12"/>
        <v>0</v>
      </c>
      <c r="AH60" s="10">
        <f t="shared" si="12"/>
        <v>0</v>
      </c>
      <c r="AI60" s="10">
        <f t="shared" si="12"/>
        <v>0</v>
      </c>
      <c r="AJ60" s="10">
        <f t="shared" si="12"/>
        <v>0</v>
      </c>
      <c r="AK60" s="10">
        <f t="shared" si="12"/>
        <v>0</v>
      </c>
      <c r="AL60" s="10">
        <f t="shared" si="12"/>
        <v>0</v>
      </c>
      <c r="AM60" s="10">
        <f t="shared" si="10"/>
        <v>20740</v>
      </c>
      <c r="AN60" s="10">
        <f t="shared" si="11"/>
        <v>0</v>
      </c>
      <c r="AO60" s="3"/>
      <c r="AP60" s="3"/>
      <c r="AQ60" s="3"/>
      <c r="AR60" s="3"/>
      <c r="AS60" s="3"/>
      <c r="AT60" s="3"/>
    </row>
    <row r="61" spans="1:46">
      <c r="A61" s="12" t="s">
        <v>21</v>
      </c>
      <c r="B61" s="10">
        <f t="shared" si="13"/>
        <v>0</v>
      </c>
      <c r="C61" s="10">
        <f t="shared" si="13"/>
        <v>14025</v>
      </c>
      <c r="D61" s="10">
        <f t="shared" si="13"/>
        <v>18190</v>
      </c>
      <c r="E61" s="10">
        <f t="shared" si="13"/>
        <v>18360</v>
      </c>
      <c r="F61" s="10">
        <f t="shared" si="13"/>
        <v>15215</v>
      </c>
      <c r="G61" s="10">
        <f t="shared" si="13"/>
        <v>18785</v>
      </c>
      <c r="H61" s="10">
        <f t="shared" si="13"/>
        <v>15215</v>
      </c>
      <c r="I61" s="10">
        <f t="shared" ref="B61:AL69" si="14">I22-$G$38*I22+$G$40*($G$38*I22)</f>
        <v>14620</v>
      </c>
      <c r="J61" s="10">
        <f t="shared" si="14"/>
        <v>17935</v>
      </c>
      <c r="K61" s="10">
        <f t="shared" si="14"/>
        <v>14280</v>
      </c>
      <c r="L61" s="10">
        <f t="shared" si="14"/>
        <v>19295</v>
      </c>
      <c r="M61" s="10">
        <f t="shared" si="14"/>
        <v>18955</v>
      </c>
      <c r="N61" s="10">
        <f t="shared" si="14"/>
        <v>18785</v>
      </c>
      <c r="O61" s="10">
        <f t="shared" si="14"/>
        <v>15130</v>
      </c>
      <c r="P61" s="10">
        <f t="shared" si="14"/>
        <v>14365</v>
      </c>
      <c r="Q61" s="10">
        <f t="shared" si="14"/>
        <v>15045</v>
      </c>
      <c r="R61" s="10">
        <f t="shared" si="14"/>
        <v>18445</v>
      </c>
      <c r="S61" s="10">
        <f t="shared" si="14"/>
        <v>18530</v>
      </c>
      <c r="T61" s="10">
        <f t="shared" si="14"/>
        <v>20145</v>
      </c>
      <c r="U61" s="10">
        <f t="shared" si="14"/>
        <v>19295</v>
      </c>
      <c r="V61" s="10">
        <f t="shared" si="14"/>
        <v>15640</v>
      </c>
      <c r="W61" s="10">
        <f t="shared" si="14"/>
        <v>14280</v>
      </c>
      <c r="X61" s="10">
        <f t="shared" si="14"/>
        <v>17000</v>
      </c>
      <c r="Y61" s="10">
        <f t="shared" si="14"/>
        <v>10625</v>
      </c>
      <c r="Z61" s="10">
        <f t="shared" si="14"/>
        <v>17680</v>
      </c>
      <c r="AA61" s="10">
        <f t="shared" si="14"/>
        <v>17085</v>
      </c>
      <c r="AB61" s="10">
        <f t="shared" si="14"/>
        <v>18105</v>
      </c>
      <c r="AC61" s="10">
        <f t="shared" si="14"/>
        <v>15470</v>
      </c>
      <c r="AD61" s="10">
        <f t="shared" si="14"/>
        <v>14535</v>
      </c>
      <c r="AE61" s="10">
        <f t="shared" si="14"/>
        <v>19295</v>
      </c>
      <c r="AF61" s="10">
        <f t="shared" si="14"/>
        <v>19465</v>
      </c>
      <c r="AG61" s="10">
        <f t="shared" si="12"/>
        <v>0</v>
      </c>
      <c r="AH61" s="10">
        <f t="shared" si="12"/>
        <v>0</v>
      </c>
      <c r="AI61" s="10">
        <f t="shared" si="12"/>
        <v>0</v>
      </c>
      <c r="AJ61" s="10">
        <f t="shared" si="12"/>
        <v>0</v>
      </c>
      <c r="AK61" s="10">
        <f t="shared" si="12"/>
        <v>0</v>
      </c>
      <c r="AL61" s="10">
        <f t="shared" si="12"/>
        <v>0</v>
      </c>
      <c r="AM61" s="10">
        <f t="shared" si="10"/>
        <v>20145</v>
      </c>
      <c r="AN61" s="10">
        <f t="shared" si="11"/>
        <v>0</v>
      </c>
      <c r="AO61" s="3"/>
      <c r="AP61" s="3"/>
      <c r="AQ61" s="3"/>
      <c r="AR61" s="3"/>
      <c r="AS61" s="3"/>
      <c r="AT61" s="3"/>
    </row>
    <row r="62" spans="1:46">
      <c r="A62" s="12" t="s">
        <v>22</v>
      </c>
      <c r="B62" s="10">
        <f t="shared" si="14"/>
        <v>0</v>
      </c>
      <c r="C62" s="10">
        <f t="shared" si="14"/>
        <v>13940</v>
      </c>
      <c r="D62" s="10">
        <f t="shared" si="14"/>
        <v>17935</v>
      </c>
      <c r="E62" s="10">
        <f t="shared" si="14"/>
        <v>18700</v>
      </c>
      <c r="F62" s="10">
        <f t="shared" si="14"/>
        <v>13515</v>
      </c>
      <c r="G62" s="10">
        <f t="shared" si="14"/>
        <v>19720</v>
      </c>
      <c r="H62" s="10">
        <f t="shared" si="14"/>
        <v>15130</v>
      </c>
      <c r="I62" s="10">
        <f t="shared" si="14"/>
        <v>14535</v>
      </c>
      <c r="J62" s="10">
        <f t="shared" si="14"/>
        <v>18020</v>
      </c>
      <c r="K62" s="10">
        <f t="shared" si="14"/>
        <v>16065</v>
      </c>
      <c r="L62" s="10">
        <f t="shared" si="14"/>
        <v>17765</v>
      </c>
      <c r="M62" s="10">
        <f t="shared" si="14"/>
        <v>18615</v>
      </c>
      <c r="N62" s="10">
        <f t="shared" si="14"/>
        <v>18105</v>
      </c>
      <c r="O62" s="10">
        <f t="shared" si="14"/>
        <v>14960</v>
      </c>
      <c r="P62" s="10">
        <f t="shared" si="14"/>
        <v>13090</v>
      </c>
      <c r="Q62" s="10">
        <f t="shared" si="14"/>
        <v>15130</v>
      </c>
      <c r="R62" s="10">
        <f t="shared" si="14"/>
        <v>17595</v>
      </c>
      <c r="S62" s="10">
        <f t="shared" si="14"/>
        <v>17595</v>
      </c>
      <c r="T62" s="10">
        <f t="shared" si="14"/>
        <v>17765</v>
      </c>
      <c r="U62" s="10">
        <f t="shared" si="14"/>
        <v>18530</v>
      </c>
      <c r="V62" s="10">
        <f t="shared" si="14"/>
        <v>15130</v>
      </c>
      <c r="W62" s="10">
        <f t="shared" si="14"/>
        <v>14365</v>
      </c>
      <c r="X62" s="10">
        <f t="shared" si="14"/>
        <v>15555</v>
      </c>
      <c r="Y62" s="10">
        <f t="shared" si="14"/>
        <v>9860</v>
      </c>
      <c r="Z62" s="10">
        <f t="shared" si="14"/>
        <v>16150</v>
      </c>
      <c r="AA62" s="10">
        <f t="shared" si="14"/>
        <v>16830</v>
      </c>
      <c r="AB62" s="10">
        <f t="shared" si="14"/>
        <v>17850</v>
      </c>
      <c r="AC62" s="10">
        <f t="shared" si="14"/>
        <v>15300</v>
      </c>
      <c r="AD62" s="10">
        <f t="shared" si="14"/>
        <v>14535</v>
      </c>
      <c r="AE62" s="10">
        <f t="shared" si="14"/>
        <v>18530</v>
      </c>
      <c r="AF62" s="10">
        <f t="shared" si="14"/>
        <v>16575</v>
      </c>
      <c r="AG62" s="10">
        <f t="shared" si="12"/>
        <v>0</v>
      </c>
      <c r="AH62" s="10">
        <f t="shared" si="12"/>
        <v>0</v>
      </c>
      <c r="AI62" s="10">
        <f t="shared" si="12"/>
        <v>0</v>
      </c>
      <c r="AJ62" s="10">
        <f t="shared" si="12"/>
        <v>0</v>
      </c>
      <c r="AK62" s="10">
        <f t="shared" si="12"/>
        <v>0</v>
      </c>
      <c r="AL62" s="10">
        <f t="shared" si="12"/>
        <v>0</v>
      </c>
      <c r="AM62" s="10">
        <f t="shared" si="10"/>
        <v>19720</v>
      </c>
      <c r="AN62" s="10">
        <f t="shared" si="11"/>
        <v>0</v>
      </c>
      <c r="AO62" s="3"/>
      <c r="AP62" s="3"/>
      <c r="AQ62" s="3"/>
      <c r="AR62" s="3"/>
      <c r="AS62" s="3"/>
      <c r="AT62" s="3"/>
    </row>
    <row r="63" spans="1:46">
      <c r="A63" s="12" t="s">
        <v>23</v>
      </c>
      <c r="B63" s="10">
        <f t="shared" si="14"/>
        <v>0</v>
      </c>
      <c r="C63" s="10">
        <f t="shared" si="14"/>
        <v>14195</v>
      </c>
      <c r="D63" s="10">
        <f t="shared" si="14"/>
        <v>17680</v>
      </c>
      <c r="E63" s="10">
        <f t="shared" si="14"/>
        <v>17510</v>
      </c>
      <c r="F63" s="10">
        <f t="shared" si="14"/>
        <v>17255</v>
      </c>
      <c r="G63" s="10">
        <f t="shared" si="14"/>
        <v>17850</v>
      </c>
      <c r="H63" s="10">
        <f t="shared" si="14"/>
        <v>15470</v>
      </c>
      <c r="I63" s="10">
        <f t="shared" si="14"/>
        <v>15045</v>
      </c>
      <c r="J63" s="10">
        <f t="shared" si="14"/>
        <v>17765</v>
      </c>
      <c r="K63" s="10">
        <f t="shared" si="14"/>
        <v>15300</v>
      </c>
      <c r="L63" s="10">
        <f t="shared" si="14"/>
        <v>18360</v>
      </c>
      <c r="M63" s="10">
        <f t="shared" si="14"/>
        <v>17765</v>
      </c>
      <c r="N63" s="10">
        <f t="shared" si="14"/>
        <v>18275</v>
      </c>
      <c r="O63" s="10">
        <f t="shared" si="14"/>
        <v>15725</v>
      </c>
      <c r="P63" s="10">
        <f t="shared" si="14"/>
        <v>14790</v>
      </c>
      <c r="Q63" s="10">
        <f t="shared" si="14"/>
        <v>17255</v>
      </c>
      <c r="R63" s="10">
        <f t="shared" si="14"/>
        <v>17595</v>
      </c>
      <c r="S63" s="10">
        <f t="shared" si="14"/>
        <v>18445</v>
      </c>
      <c r="T63" s="10">
        <f t="shared" si="14"/>
        <v>17255</v>
      </c>
      <c r="U63" s="10">
        <f t="shared" si="14"/>
        <v>17765</v>
      </c>
      <c r="V63" s="10">
        <f t="shared" si="14"/>
        <v>15555</v>
      </c>
      <c r="W63" s="10">
        <f t="shared" si="14"/>
        <v>14875</v>
      </c>
      <c r="X63" s="10">
        <f t="shared" si="14"/>
        <v>14790</v>
      </c>
      <c r="Y63" s="10">
        <f t="shared" si="14"/>
        <v>9180</v>
      </c>
      <c r="Z63" s="10">
        <f t="shared" si="14"/>
        <v>17085</v>
      </c>
      <c r="AA63" s="10">
        <f t="shared" si="14"/>
        <v>16150</v>
      </c>
      <c r="AB63" s="10">
        <f t="shared" si="14"/>
        <v>17425</v>
      </c>
      <c r="AC63" s="10">
        <f t="shared" si="14"/>
        <v>16490</v>
      </c>
      <c r="AD63" s="10">
        <f t="shared" si="14"/>
        <v>15045</v>
      </c>
      <c r="AE63" s="10">
        <f t="shared" si="14"/>
        <v>17765</v>
      </c>
      <c r="AF63" s="10">
        <f t="shared" si="14"/>
        <v>19550</v>
      </c>
      <c r="AG63" s="10">
        <f t="shared" si="12"/>
        <v>0</v>
      </c>
      <c r="AH63" s="10">
        <f t="shared" si="12"/>
        <v>0</v>
      </c>
      <c r="AI63" s="10">
        <f t="shared" si="12"/>
        <v>0</v>
      </c>
      <c r="AJ63" s="10">
        <f t="shared" si="12"/>
        <v>0</v>
      </c>
      <c r="AK63" s="10">
        <f t="shared" si="12"/>
        <v>0</v>
      </c>
      <c r="AL63" s="10">
        <f t="shared" si="12"/>
        <v>0</v>
      </c>
      <c r="AM63" s="10">
        <f t="shared" si="10"/>
        <v>19550</v>
      </c>
      <c r="AN63" s="10">
        <f t="shared" si="11"/>
        <v>0</v>
      </c>
      <c r="AO63" s="3"/>
      <c r="AP63" s="3"/>
      <c r="AQ63" s="3"/>
      <c r="AR63" s="3"/>
      <c r="AS63" s="3"/>
      <c r="AT63" s="3"/>
    </row>
    <row r="64" spans="1:46">
      <c r="A64" s="9" t="s">
        <v>24</v>
      </c>
      <c r="B64" s="10">
        <f t="shared" si="14"/>
        <v>0</v>
      </c>
      <c r="C64" s="10">
        <f t="shared" si="14"/>
        <v>17510</v>
      </c>
      <c r="D64" s="10">
        <f t="shared" si="14"/>
        <v>19890</v>
      </c>
      <c r="E64" s="10">
        <f t="shared" si="14"/>
        <v>19550</v>
      </c>
      <c r="F64" s="10">
        <f t="shared" si="14"/>
        <v>20060</v>
      </c>
      <c r="G64" s="10">
        <f t="shared" si="14"/>
        <v>19720</v>
      </c>
      <c r="H64" s="10">
        <f t="shared" si="14"/>
        <v>18445</v>
      </c>
      <c r="I64" s="10">
        <f t="shared" si="14"/>
        <v>18190</v>
      </c>
      <c r="J64" s="10">
        <f t="shared" si="14"/>
        <v>19890</v>
      </c>
      <c r="K64" s="10">
        <f t="shared" si="14"/>
        <v>18360</v>
      </c>
      <c r="L64" s="10">
        <f t="shared" si="14"/>
        <v>19975</v>
      </c>
      <c r="M64" s="10">
        <f t="shared" si="14"/>
        <v>19975</v>
      </c>
      <c r="N64" s="10">
        <f t="shared" si="14"/>
        <v>19890</v>
      </c>
      <c r="O64" s="10">
        <f t="shared" si="14"/>
        <v>18530</v>
      </c>
      <c r="P64" s="10">
        <f t="shared" si="14"/>
        <v>17850</v>
      </c>
      <c r="Q64" s="10">
        <f t="shared" si="14"/>
        <v>19890</v>
      </c>
      <c r="R64" s="10">
        <f t="shared" si="14"/>
        <v>19805</v>
      </c>
      <c r="S64" s="10">
        <f t="shared" si="14"/>
        <v>19295</v>
      </c>
      <c r="T64" s="10">
        <f t="shared" si="14"/>
        <v>19890</v>
      </c>
      <c r="U64" s="10">
        <f t="shared" si="14"/>
        <v>20570</v>
      </c>
      <c r="V64" s="10">
        <f t="shared" si="14"/>
        <v>18615</v>
      </c>
      <c r="W64" s="10">
        <f t="shared" si="14"/>
        <v>16915</v>
      </c>
      <c r="X64" s="10">
        <f t="shared" si="14"/>
        <v>16150</v>
      </c>
      <c r="Y64" s="10">
        <f t="shared" si="14"/>
        <v>8925</v>
      </c>
      <c r="Z64" s="10">
        <f t="shared" si="14"/>
        <v>17935</v>
      </c>
      <c r="AA64" s="10">
        <f t="shared" si="14"/>
        <v>19635</v>
      </c>
      <c r="AB64" s="10">
        <f t="shared" si="14"/>
        <v>17850</v>
      </c>
      <c r="AC64" s="10">
        <f t="shared" si="14"/>
        <v>18785</v>
      </c>
      <c r="AD64" s="10">
        <f t="shared" si="14"/>
        <v>17680</v>
      </c>
      <c r="AE64" s="10">
        <f t="shared" si="14"/>
        <v>20570</v>
      </c>
      <c r="AF64" s="10">
        <f t="shared" si="14"/>
        <v>20740</v>
      </c>
      <c r="AG64" s="10">
        <f t="shared" si="12"/>
        <v>0</v>
      </c>
      <c r="AH64" s="10">
        <f t="shared" si="12"/>
        <v>0</v>
      </c>
      <c r="AI64" s="10">
        <f t="shared" si="12"/>
        <v>0</v>
      </c>
      <c r="AJ64" s="10">
        <f t="shared" si="12"/>
        <v>0</v>
      </c>
      <c r="AK64" s="10">
        <f t="shared" si="12"/>
        <v>0</v>
      </c>
      <c r="AL64" s="10">
        <f t="shared" si="12"/>
        <v>0</v>
      </c>
      <c r="AM64" s="10">
        <f t="shared" si="10"/>
        <v>20740</v>
      </c>
      <c r="AN64" s="10">
        <f t="shared" si="11"/>
        <v>0</v>
      </c>
      <c r="AO64" s="3"/>
      <c r="AP64" s="3"/>
      <c r="AQ64" s="3"/>
      <c r="AR64" s="3"/>
      <c r="AS64" s="3"/>
      <c r="AT64" s="3"/>
    </row>
    <row r="65" spans="1:46">
      <c r="A65" s="15">
        <v>0.83333333333333337</v>
      </c>
      <c r="B65" s="10">
        <f t="shared" si="14"/>
        <v>0</v>
      </c>
      <c r="C65" s="10">
        <f t="shared" si="14"/>
        <v>18020</v>
      </c>
      <c r="D65" s="10">
        <f t="shared" si="14"/>
        <v>19550</v>
      </c>
      <c r="E65" s="10">
        <f t="shared" si="14"/>
        <v>19380</v>
      </c>
      <c r="F65" s="10">
        <f t="shared" si="14"/>
        <v>20060</v>
      </c>
      <c r="G65" s="10">
        <f t="shared" si="14"/>
        <v>19380</v>
      </c>
      <c r="H65" s="10">
        <f t="shared" si="14"/>
        <v>18530</v>
      </c>
      <c r="I65" s="10">
        <f t="shared" si="14"/>
        <v>18190</v>
      </c>
      <c r="J65" s="10">
        <f t="shared" si="14"/>
        <v>19210</v>
      </c>
      <c r="K65" s="10">
        <f t="shared" si="14"/>
        <v>18615</v>
      </c>
      <c r="L65" s="10">
        <f t="shared" si="14"/>
        <v>19720</v>
      </c>
      <c r="M65" s="10">
        <f t="shared" si="14"/>
        <v>19720</v>
      </c>
      <c r="N65" s="10">
        <f t="shared" si="14"/>
        <v>19125</v>
      </c>
      <c r="O65" s="10">
        <f t="shared" si="14"/>
        <v>18615</v>
      </c>
      <c r="P65" s="10">
        <f t="shared" si="14"/>
        <v>18615</v>
      </c>
      <c r="Q65" s="10">
        <f t="shared" si="14"/>
        <v>19550</v>
      </c>
      <c r="R65" s="10">
        <f t="shared" si="14"/>
        <v>19720</v>
      </c>
      <c r="S65" s="10">
        <f t="shared" si="14"/>
        <v>19295</v>
      </c>
      <c r="T65" s="10">
        <f t="shared" si="14"/>
        <v>19720</v>
      </c>
      <c r="U65" s="10">
        <f t="shared" si="14"/>
        <v>20230</v>
      </c>
      <c r="V65" s="10">
        <f t="shared" si="14"/>
        <v>18785</v>
      </c>
      <c r="W65" s="10">
        <f t="shared" si="14"/>
        <v>18190</v>
      </c>
      <c r="X65" s="10">
        <f t="shared" si="14"/>
        <v>15470</v>
      </c>
      <c r="Y65" s="10">
        <f t="shared" si="14"/>
        <v>11815</v>
      </c>
      <c r="Z65" s="10">
        <f t="shared" si="14"/>
        <v>18020</v>
      </c>
      <c r="AA65" s="10">
        <f t="shared" si="14"/>
        <v>19720</v>
      </c>
      <c r="AB65" s="10">
        <f t="shared" si="14"/>
        <v>18445</v>
      </c>
      <c r="AC65" s="10">
        <f t="shared" si="14"/>
        <v>18870</v>
      </c>
      <c r="AD65" s="10">
        <f t="shared" si="14"/>
        <v>17765</v>
      </c>
      <c r="AE65" s="10">
        <f t="shared" si="14"/>
        <v>20230</v>
      </c>
      <c r="AF65" s="10">
        <f t="shared" si="14"/>
        <v>20230</v>
      </c>
      <c r="AG65" s="10">
        <f t="shared" si="12"/>
        <v>0</v>
      </c>
      <c r="AH65" s="10">
        <f t="shared" si="12"/>
        <v>0</v>
      </c>
      <c r="AI65" s="10">
        <f t="shared" si="12"/>
        <v>0</v>
      </c>
      <c r="AJ65" s="10">
        <f t="shared" si="12"/>
        <v>0</v>
      </c>
      <c r="AK65" s="10">
        <f t="shared" si="12"/>
        <v>0</v>
      </c>
      <c r="AL65" s="10">
        <f t="shared" si="12"/>
        <v>0</v>
      </c>
      <c r="AM65" s="10">
        <f t="shared" si="10"/>
        <v>20230</v>
      </c>
      <c r="AN65" s="10">
        <f t="shared" si="11"/>
        <v>0</v>
      </c>
      <c r="AO65" s="3"/>
      <c r="AP65" s="3"/>
      <c r="AQ65" s="3"/>
      <c r="AR65" s="3"/>
      <c r="AS65" s="3"/>
      <c r="AT65" s="3"/>
    </row>
    <row r="66" spans="1:46">
      <c r="A66" s="15">
        <v>0.875</v>
      </c>
      <c r="B66" s="10">
        <f t="shared" si="14"/>
        <v>0</v>
      </c>
      <c r="C66" s="10">
        <f t="shared" si="14"/>
        <v>17680</v>
      </c>
      <c r="D66" s="10">
        <f t="shared" si="14"/>
        <v>18870</v>
      </c>
      <c r="E66" s="10">
        <f t="shared" si="14"/>
        <v>19380</v>
      </c>
      <c r="F66" s="10">
        <f t="shared" si="14"/>
        <v>18700</v>
      </c>
      <c r="G66" s="10">
        <f t="shared" si="14"/>
        <v>18615</v>
      </c>
      <c r="H66" s="10">
        <f t="shared" si="14"/>
        <v>18020</v>
      </c>
      <c r="I66" s="10">
        <f t="shared" si="14"/>
        <v>17595</v>
      </c>
      <c r="J66" s="10">
        <f t="shared" si="14"/>
        <v>18275</v>
      </c>
      <c r="K66" s="10">
        <f t="shared" si="14"/>
        <v>18275</v>
      </c>
      <c r="L66" s="10">
        <f t="shared" si="14"/>
        <v>18955</v>
      </c>
      <c r="M66" s="10">
        <f t="shared" si="14"/>
        <v>18955</v>
      </c>
      <c r="N66" s="10">
        <f t="shared" si="14"/>
        <v>18700</v>
      </c>
      <c r="O66" s="10">
        <f t="shared" si="14"/>
        <v>18955</v>
      </c>
      <c r="P66" s="10">
        <f t="shared" si="14"/>
        <v>17595</v>
      </c>
      <c r="Q66" s="10">
        <f t="shared" si="14"/>
        <v>18615</v>
      </c>
      <c r="R66" s="10">
        <f t="shared" si="14"/>
        <v>19125</v>
      </c>
      <c r="S66" s="10">
        <f t="shared" si="14"/>
        <v>18445</v>
      </c>
      <c r="T66" s="10">
        <f t="shared" si="14"/>
        <v>19975</v>
      </c>
      <c r="U66" s="10">
        <f t="shared" si="14"/>
        <v>19550</v>
      </c>
      <c r="V66" s="10">
        <f t="shared" si="14"/>
        <v>18445</v>
      </c>
      <c r="W66" s="10">
        <f t="shared" si="14"/>
        <v>17680</v>
      </c>
      <c r="X66" s="10">
        <f t="shared" si="14"/>
        <v>15640</v>
      </c>
      <c r="Y66" s="10">
        <f t="shared" si="14"/>
        <v>15300</v>
      </c>
      <c r="Z66" s="10">
        <f t="shared" si="14"/>
        <v>17510</v>
      </c>
      <c r="AA66" s="10">
        <f t="shared" si="14"/>
        <v>18955</v>
      </c>
      <c r="AB66" s="10">
        <f t="shared" si="14"/>
        <v>19890</v>
      </c>
      <c r="AC66" s="10">
        <f t="shared" si="14"/>
        <v>18275</v>
      </c>
      <c r="AD66" s="10">
        <f t="shared" si="14"/>
        <v>18105</v>
      </c>
      <c r="AE66" s="10">
        <f t="shared" si="14"/>
        <v>19550</v>
      </c>
      <c r="AF66" s="10">
        <f t="shared" si="14"/>
        <v>19210</v>
      </c>
      <c r="AG66" s="10">
        <f t="shared" si="12"/>
        <v>0</v>
      </c>
      <c r="AH66" s="10">
        <f t="shared" si="12"/>
        <v>0</v>
      </c>
      <c r="AI66" s="10">
        <f t="shared" si="12"/>
        <v>0</v>
      </c>
      <c r="AJ66" s="10">
        <f t="shared" si="12"/>
        <v>0</v>
      </c>
      <c r="AK66" s="10">
        <f t="shared" si="12"/>
        <v>0</v>
      </c>
      <c r="AL66" s="10">
        <f t="shared" si="12"/>
        <v>0</v>
      </c>
      <c r="AM66" s="10">
        <f t="shared" si="10"/>
        <v>19975</v>
      </c>
      <c r="AN66" s="10">
        <f t="shared" si="11"/>
        <v>0</v>
      </c>
      <c r="AO66" s="3"/>
      <c r="AP66" s="3"/>
      <c r="AQ66" s="3"/>
      <c r="AR66" s="3"/>
      <c r="AS66" s="3"/>
      <c r="AT66" s="3"/>
    </row>
    <row r="67" spans="1:46">
      <c r="A67" s="13" t="s">
        <v>25</v>
      </c>
      <c r="B67" s="10">
        <f t="shared" si="14"/>
        <v>0</v>
      </c>
      <c r="C67" s="10">
        <f t="shared" si="14"/>
        <v>16490</v>
      </c>
      <c r="D67" s="10">
        <f t="shared" si="14"/>
        <v>17680</v>
      </c>
      <c r="E67" s="10">
        <f t="shared" si="14"/>
        <v>18530</v>
      </c>
      <c r="F67" s="10">
        <f t="shared" si="14"/>
        <v>18275</v>
      </c>
      <c r="G67" s="10">
        <f t="shared" si="14"/>
        <v>17850</v>
      </c>
      <c r="H67" s="10">
        <f t="shared" si="14"/>
        <v>17000</v>
      </c>
      <c r="I67" s="10">
        <f t="shared" si="14"/>
        <v>15555</v>
      </c>
      <c r="J67" s="10">
        <f t="shared" si="14"/>
        <v>17765</v>
      </c>
      <c r="K67" s="10">
        <f t="shared" si="14"/>
        <v>17170</v>
      </c>
      <c r="L67" s="10">
        <f t="shared" si="14"/>
        <v>17595</v>
      </c>
      <c r="M67" s="10">
        <f t="shared" si="14"/>
        <v>18530</v>
      </c>
      <c r="N67" s="10">
        <f t="shared" si="14"/>
        <v>18785</v>
      </c>
      <c r="O67" s="10">
        <f t="shared" si="14"/>
        <v>17340</v>
      </c>
      <c r="P67" s="10">
        <f t="shared" si="14"/>
        <v>16320</v>
      </c>
      <c r="Q67" s="10">
        <f t="shared" si="14"/>
        <v>17170</v>
      </c>
      <c r="R67" s="10">
        <f t="shared" si="14"/>
        <v>17255</v>
      </c>
      <c r="S67" s="10">
        <f t="shared" si="14"/>
        <v>17170</v>
      </c>
      <c r="T67" s="10">
        <f t="shared" si="14"/>
        <v>17425</v>
      </c>
      <c r="U67" s="10">
        <f t="shared" si="14"/>
        <v>18700</v>
      </c>
      <c r="V67" s="10">
        <f t="shared" si="14"/>
        <v>17255</v>
      </c>
      <c r="W67" s="10">
        <f t="shared" si="14"/>
        <v>16320</v>
      </c>
      <c r="X67" s="10">
        <f t="shared" si="14"/>
        <v>15555</v>
      </c>
      <c r="Y67" s="10">
        <f t="shared" si="14"/>
        <v>16065</v>
      </c>
      <c r="Z67" s="10">
        <f t="shared" si="14"/>
        <v>17340</v>
      </c>
      <c r="AA67" s="10">
        <f t="shared" si="14"/>
        <v>17595</v>
      </c>
      <c r="AB67" s="10">
        <f t="shared" si="14"/>
        <v>18870</v>
      </c>
      <c r="AC67" s="10">
        <f t="shared" si="14"/>
        <v>17170</v>
      </c>
      <c r="AD67" s="10">
        <f t="shared" si="14"/>
        <v>16490</v>
      </c>
      <c r="AE67" s="10">
        <f t="shared" si="14"/>
        <v>18700</v>
      </c>
      <c r="AF67" s="10">
        <f t="shared" si="14"/>
        <v>18360</v>
      </c>
      <c r="AG67" s="10">
        <f t="shared" si="12"/>
        <v>0</v>
      </c>
      <c r="AH67" s="10">
        <f t="shared" si="12"/>
        <v>0</v>
      </c>
      <c r="AI67" s="10">
        <f t="shared" si="12"/>
        <v>0</v>
      </c>
      <c r="AJ67" s="10">
        <f t="shared" si="12"/>
        <v>0</v>
      </c>
      <c r="AK67" s="10">
        <f t="shared" si="12"/>
        <v>0</v>
      </c>
      <c r="AL67" s="10">
        <f t="shared" si="12"/>
        <v>0</v>
      </c>
      <c r="AM67" s="10">
        <f t="shared" si="10"/>
        <v>18870</v>
      </c>
      <c r="AN67" s="10">
        <f t="shared" si="11"/>
        <v>0</v>
      </c>
      <c r="AO67" s="3"/>
      <c r="AP67" s="3"/>
      <c r="AQ67" s="3"/>
      <c r="AR67" s="3"/>
      <c r="AS67" s="3"/>
      <c r="AT67" s="3"/>
    </row>
    <row r="68" spans="1:46">
      <c r="A68" s="15">
        <v>0.95833333333333337</v>
      </c>
      <c r="B68" s="10">
        <f t="shared" si="14"/>
        <v>0</v>
      </c>
      <c r="C68" s="10">
        <f t="shared" si="14"/>
        <v>14705</v>
      </c>
      <c r="D68" s="10">
        <f t="shared" si="14"/>
        <v>15470</v>
      </c>
      <c r="E68" s="10">
        <f t="shared" si="14"/>
        <v>15980</v>
      </c>
      <c r="F68" s="10">
        <f t="shared" si="14"/>
        <v>15640</v>
      </c>
      <c r="G68" s="10">
        <f t="shared" si="14"/>
        <v>15725</v>
      </c>
      <c r="H68" s="10">
        <f t="shared" si="14"/>
        <v>15725</v>
      </c>
      <c r="I68" s="10">
        <f t="shared" si="14"/>
        <v>14790</v>
      </c>
      <c r="J68" s="10">
        <f t="shared" si="14"/>
        <v>15470</v>
      </c>
      <c r="K68" s="10">
        <f t="shared" si="14"/>
        <v>15980</v>
      </c>
      <c r="L68" s="10">
        <f t="shared" si="14"/>
        <v>15810</v>
      </c>
      <c r="M68" s="10">
        <f t="shared" si="14"/>
        <v>15980</v>
      </c>
      <c r="N68" s="10">
        <f t="shared" si="14"/>
        <v>17340</v>
      </c>
      <c r="O68" s="10">
        <f t="shared" si="14"/>
        <v>16830</v>
      </c>
      <c r="P68" s="10">
        <f t="shared" si="14"/>
        <v>15215</v>
      </c>
      <c r="Q68" s="10">
        <f t="shared" si="14"/>
        <v>15725</v>
      </c>
      <c r="R68" s="10">
        <f t="shared" si="14"/>
        <v>16915</v>
      </c>
      <c r="S68" s="10">
        <f t="shared" si="14"/>
        <v>15130</v>
      </c>
      <c r="T68" s="10">
        <f t="shared" si="14"/>
        <v>16405</v>
      </c>
      <c r="U68" s="10">
        <f t="shared" si="14"/>
        <v>16320</v>
      </c>
      <c r="V68" s="10">
        <f t="shared" si="14"/>
        <v>15895</v>
      </c>
      <c r="W68" s="10">
        <f t="shared" si="14"/>
        <v>15810</v>
      </c>
      <c r="X68" s="10">
        <f t="shared" si="14"/>
        <v>14450</v>
      </c>
      <c r="Y68" s="10">
        <f t="shared" si="14"/>
        <v>14875</v>
      </c>
      <c r="Z68" s="10">
        <f t="shared" si="14"/>
        <v>15725</v>
      </c>
      <c r="AA68" s="10">
        <f t="shared" si="14"/>
        <v>14535</v>
      </c>
      <c r="AB68" s="10">
        <f t="shared" si="14"/>
        <v>15895</v>
      </c>
      <c r="AC68" s="10">
        <f t="shared" si="14"/>
        <v>15640</v>
      </c>
      <c r="AD68" s="10">
        <f t="shared" si="14"/>
        <v>14705</v>
      </c>
      <c r="AE68" s="10">
        <f t="shared" si="14"/>
        <v>16320</v>
      </c>
      <c r="AF68" s="10">
        <f t="shared" si="14"/>
        <v>15300</v>
      </c>
      <c r="AG68" s="10">
        <f t="shared" si="14"/>
        <v>0</v>
      </c>
      <c r="AH68" s="10">
        <f t="shared" si="14"/>
        <v>0</v>
      </c>
      <c r="AI68" s="10">
        <f t="shared" si="14"/>
        <v>0</v>
      </c>
      <c r="AJ68" s="10">
        <f t="shared" si="14"/>
        <v>0</v>
      </c>
      <c r="AK68" s="10">
        <f t="shared" si="14"/>
        <v>0</v>
      </c>
      <c r="AL68" s="10">
        <f t="shared" si="14"/>
        <v>0</v>
      </c>
      <c r="AM68" s="10">
        <f t="shared" si="10"/>
        <v>17340</v>
      </c>
      <c r="AN68" s="10">
        <f t="shared" si="11"/>
        <v>0</v>
      </c>
      <c r="AO68" s="3"/>
      <c r="AP68" s="3"/>
      <c r="AQ68" s="3"/>
      <c r="AR68" s="3"/>
      <c r="AS68" s="3"/>
      <c r="AT68" s="3"/>
    </row>
    <row r="69" spans="1:46">
      <c r="A69" s="9" t="s">
        <v>26</v>
      </c>
      <c r="B69" s="10">
        <f t="shared" si="14"/>
        <v>0</v>
      </c>
      <c r="C69" s="10">
        <f t="shared" si="14"/>
        <v>13430</v>
      </c>
      <c r="D69" s="10">
        <f t="shared" si="14"/>
        <v>14280</v>
      </c>
      <c r="E69" s="10">
        <f t="shared" si="14"/>
        <v>14280</v>
      </c>
      <c r="F69" s="10">
        <f t="shared" si="14"/>
        <v>15130</v>
      </c>
      <c r="G69" s="10">
        <f t="shared" si="14"/>
        <v>14280</v>
      </c>
      <c r="H69" s="10">
        <f t="shared" si="14"/>
        <v>15470</v>
      </c>
      <c r="I69" s="10">
        <f t="shared" si="14"/>
        <v>13685</v>
      </c>
      <c r="J69" s="10">
        <f t="shared" ref="J69:AL69" si="15">J30-$G$38*J30+$G$40*($G$38*J30)</f>
        <v>13855</v>
      </c>
      <c r="K69" s="10">
        <f t="shared" si="15"/>
        <v>14620</v>
      </c>
      <c r="L69" s="10">
        <f t="shared" si="15"/>
        <v>14365</v>
      </c>
      <c r="M69" s="10">
        <f t="shared" si="15"/>
        <v>14705</v>
      </c>
      <c r="N69" s="10">
        <f t="shared" si="15"/>
        <v>14790</v>
      </c>
      <c r="O69" s="10">
        <f t="shared" si="15"/>
        <v>14365</v>
      </c>
      <c r="P69" s="10">
        <f t="shared" si="15"/>
        <v>13685</v>
      </c>
      <c r="Q69" s="10">
        <f t="shared" si="15"/>
        <v>13855</v>
      </c>
      <c r="R69" s="10">
        <f t="shared" si="15"/>
        <v>14025</v>
      </c>
      <c r="S69" s="10">
        <f t="shared" si="15"/>
        <v>14620</v>
      </c>
      <c r="T69" s="10">
        <f t="shared" si="15"/>
        <v>14025</v>
      </c>
      <c r="U69" s="10">
        <f t="shared" si="15"/>
        <v>14620</v>
      </c>
      <c r="V69" s="10">
        <f t="shared" si="15"/>
        <v>13515</v>
      </c>
      <c r="W69" s="10">
        <f t="shared" si="15"/>
        <v>15130</v>
      </c>
      <c r="X69" s="10">
        <f t="shared" si="15"/>
        <v>13685</v>
      </c>
      <c r="Y69" s="10">
        <f t="shared" si="15"/>
        <v>14025</v>
      </c>
      <c r="Z69" s="10">
        <f t="shared" si="15"/>
        <v>13855</v>
      </c>
      <c r="AA69" s="10">
        <f t="shared" si="15"/>
        <v>13855</v>
      </c>
      <c r="AB69" s="10">
        <f t="shared" si="15"/>
        <v>14875</v>
      </c>
      <c r="AC69" s="10">
        <f t="shared" si="15"/>
        <v>14790</v>
      </c>
      <c r="AD69" s="10">
        <f t="shared" si="15"/>
        <v>13430</v>
      </c>
      <c r="AE69" s="10">
        <f t="shared" si="15"/>
        <v>14620</v>
      </c>
      <c r="AF69" s="10">
        <f t="shared" si="15"/>
        <v>14280</v>
      </c>
      <c r="AG69" s="10">
        <f t="shared" si="15"/>
        <v>0</v>
      </c>
      <c r="AH69" s="10">
        <f t="shared" si="15"/>
        <v>0</v>
      </c>
      <c r="AI69" s="10">
        <f t="shared" si="15"/>
        <v>0</v>
      </c>
      <c r="AJ69" s="10">
        <f t="shared" si="15"/>
        <v>0</v>
      </c>
      <c r="AK69" s="10">
        <f t="shared" si="15"/>
        <v>0</v>
      </c>
      <c r="AL69" s="10">
        <f t="shared" si="15"/>
        <v>0</v>
      </c>
      <c r="AM69" s="10">
        <f t="shared" si="10"/>
        <v>15470</v>
      </c>
      <c r="AN69" s="10">
        <f t="shared" si="11"/>
        <v>0</v>
      </c>
      <c r="AO69" s="3"/>
      <c r="AP69" s="3"/>
      <c r="AQ69" s="3"/>
      <c r="AR69" s="3"/>
      <c r="AS69" s="3"/>
      <c r="AT69" s="3"/>
    </row>
    <row r="70" spans="1:46">
      <c r="A70" s="46"/>
      <c r="B70" s="46"/>
      <c r="C70" s="46"/>
      <c r="D70" s="46"/>
      <c r="E70" s="46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</row>
    <row r="71" spans="1:46">
      <c r="A71" s="48"/>
      <c r="B71" s="48"/>
      <c r="C71" s="48"/>
      <c r="D71" s="48"/>
      <c r="E71" s="48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</row>
    <row r="72" spans="1:46">
      <c r="A72" s="6"/>
      <c r="B72" s="6"/>
      <c r="C72" s="6"/>
      <c r="D72" s="6"/>
      <c r="E72" s="6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</row>
    <row r="73" spans="1:46">
      <c r="A73" s="26" t="s">
        <v>46</v>
      </c>
      <c r="B73" s="6"/>
      <c r="C73" s="30"/>
      <c r="D73" s="6"/>
      <c r="E73" s="41"/>
      <c r="F73" s="26"/>
      <c r="G73" s="38"/>
      <c r="H73" s="38"/>
      <c r="I73" s="38"/>
      <c r="J73" s="38"/>
      <c r="K73" s="38"/>
      <c r="L73" s="38"/>
      <c r="M73" s="38"/>
      <c r="N73" s="39"/>
      <c r="O73" s="39"/>
      <c r="P73" s="40"/>
      <c r="Q73" s="38"/>
      <c r="R73" s="28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</row>
    <row r="74" spans="1:46" ht="12.75" customHeight="1">
      <c r="A74" s="287" t="s">
        <v>2</v>
      </c>
      <c r="B74" s="4">
        <f>+B$4</f>
        <v>0</v>
      </c>
      <c r="C74" s="4">
        <f t="shared" ref="C74:AL74" si="16">+C$4</f>
        <v>1</v>
      </c>
      <c r="D74" s="4">
        <f t="shared" si="16"/>
        <v>2</v>
      </c>
      <c r="E74" s="4">
        <f t="shared" si="16"/>
        <v>3</v>
      </c>
      <c r="F74" s="4">
        <f t="shared" si="16"/>
        <v>4</v>
      </c>
      <c r="G74" s="4">
        <f t="shared" si="16"/>
        <v>5</v>
      </c>
      <c r="H74" s="4">
        <f t="shared" si="16"/>
        <v>6</v>
      </c>
      <c r="I74" s="4">
        <f t="shared" si="16"/>
        <v>7</v>
      </c>
      <c r="J74" s="4">
        <f t="shared" si="16"/>
        <v>8</v>
      </c>
      <c r="K74" s="4">
        <f t="shared" si="16"/>
        <v>9</v>
      </c>
      <c r="L74" s="4">
        <f t="shared" si="16"/>
        <v>10</v>
      </c>
      <c r="M74" s="4">
        <f t="shared" si="16"/>
        <v>11</v>
      </c>
      <c r="N74" s="4">
        <f t="shared" si="16"/>
        <v>12</v>
      </c>
      <c r="O74" s="4">
        <f t="shared" si="16"/>
        <v>13</v>
      </c>
      <c r="P74" s="4">
        <f t="shared" si="16"/>
        <v>14</v>
      </c>
      <c r="Q74" s="4">
        <f t="shared" si="16"/>
        <v>15</v>
      </c>
      <c r="R74" s="4">
        <f t="shared" si="16"/>
        <v>16</v>
      </c>
      <c r="S74" s="4">
        <f t="shared" si="16"/>
        <v>17</v>
      </c>
      <c r="T74" s="4">
        <f t="shared" si="16"/>
        <v>18</v>
      </c>
      <c r="U74" s="4">
        <f t="shared" si="16"/>
        <v>19</v>
      </c>
      <c r="V74" s="4">
        <f t="shared" si="16"/>
        <v>20</v>
      </c>
      <c r="W74" s="4">
        <f t="shared" si="16"/>
        <v>21</v>
      </c>
      <c r="X74" s="4">
        <f t="shared" si="16"/>
        <v>22</v>
      </c>
      <c r="Y74" s="4">
        <f t="shared" si="16"/>
        <v>23</v>
      </c>
      <c r="Z74" s="4">
        <f t="shared" si="16"/>
        <v>24</v>
      </c>
      <c r="AA74" s="4">
        <f t="shared" si="16"/>
        <v>25</v>
      </c>
      <c r="AB74" s="4">
        <f t="shared" si="16"/>
        <v>26</v>
      </c>
      <c r="AC74" s="4">
        <f t="shared" si="16"/>
        <v>27</v>
      </c>
      <c r="AD74" s="4">
        <f t="shared" si="16"/>
        <v>28</v>
      </c>
      <c r="AE74" s="4">
        <f t="shared" si="16"/>
        <v>29</v>
      </c>
      <c r="AF74" s="4">
        <f t="shared" si="16"/>
        <v>30</v>
      </c>
      <c r="AG74" s="4">
        <f t="shared" si="16"/>
        <v>0</v>
      </c>
      <c r="AH74" s="4">
        <f t="shared" si="16"/>
        <v>0</v>
      </c>
      <c r="AI74" s="4">
        <f t="shared" si="16"/>
        <v>0</v>
      </c>
      <c r="AJ74" s="4">
        <f t="shared" si="16"/>
        <v>0</v>
      </c>
      <c r="AK74" s="4">
        <f t="shared" si="16"/>
        <v>0</v>
      </c>
      <c r="AL74" s="4">
        <f t="shared" si="16"/>
        <v>0</v>
      </c>
      <c r="AM74" s="116" t="s">
        <v>3</v>
      </c>
      <c r="AN74" s="5" t="s">
        <v>4</v>
      </c>
      <c r="AO74" s="3"/>
      <c r="AP74" s="3"/>
      <c r="AQ74" s="3"/>
      <c r="AR74" s="3"/>
      <c r="AS74" s="3"/>
      <c r="AT74" s="3"/>
    </row>
    <row r="75" spans="1:46" s="59" customFormat="1" ht="11.25" customHeight="1">
      <c r="A75" s="288"/>
      <c r="B75" s="7">
        <f>B$5</f>
        <v>40391</v>
      </c>
      <c r="C75" s="7">
        <f t="shared" ref="C75:AL75" si="17">C$5</f>
        <v>40483</v>
      </c>
      <c r="D75" s="7">
        <f t="shared" si="17"/>
        <v>40484</v>
      </c>
      <c r="E75" s="7">
        <f t="shared" si="17"/>
        <v>40485</v>
      </c>
      <c r="F75" s="7">
        <f t="shared" si="17"/>
        <v>40486</v>
      </c>
      <c r="G75" s="7">
        <f t="shared" si="17"/>
        <v>40487</v>
      </c>
      <c r="H75" s="7">
        <f t="shared" si="17"/>
        <v>40488</v>
      </c>
      <c r="I75" s="7">
        <f t="shared" si="17"/>
        <v>40489</v>
      </c>
      <c r="J75" s="7">
        <f t="shared" si="17"/>
        <v>40490</v>
      </c>
      <c r="K75" s="7">
        <f t="shared" si="17"/>
        <v>40491</v>
      </c>
      <c r="L75" s="7">
        <f t="shared" si="17"/>
        <v>40492</v>
      </c>
      <c r="M75" s="7">
        <f t="shared" si="17"/>
        <v>40493</v>
      </c>
      <c r="N75" s="7">
        <f t="shared" si="17"/>
        <v>40494</v>
      </c>
      <c r="O75" s="7">
        <f t="shared" si="17"/>
        <v>40495</v>
      </c>
      <c r="P75" s="7">
        <f t="shared" si="17"/>
        <v>40496</v>
      </c>
      <c r="Q75" s="7">
        <f t="shared" si="17"/>
        <v>40497</v>
      </c>
      <c r="R75" s="7">
        <f t="shared" si="17"/>
        <v>40498</v>
      </c>
      <c r="S75" s="7">
        <f t="shared" si="17"/>
        <v>40499</v>
      </c>
      <c r="T75" s="7">
        <f t="shared" si="17"/>
        <v>40500</v>
      </c>
      <c r="U75" s="7">
        <f t="shared" si="17"/>
        <v>40501</v>
      </c>
      <c r="V75" s="7">
        <f t="shared" si="17"/>
        <v>40502</v>
      </c>
      <c r="W75" s="7">
        <f t="shared" si="17"/>
        <v>40503</v>
      </c>
      <c r="X75" s="7">
        <f t="shared" si="17"/>
        <v>40504</v>
      </c>
      <c r="Y75" s="7">
        <f t="shared" si="17"/>
        <v>40505</v>
      </c>
      <c r="Z75" s="7">
        <f t="shared" si="17"/>
        <v>40506</v>
      </c>
      <c r="AA75" s="7">
        <f t="shared" si="17"/>
        <v>40507</v>
      </c>
      <c r="AB75" s="7">
        <f t="shared" si="17"/>
        <v>40508</v>
      </c>
      <c r="AC75" s="7">
        <f t="shared" si="17"/>
        <v>40509</v>
      </c>
      <c r="AD75" s="7">
        <f t="shared" si="17"/>
        <v>40510</v>
      </c>
      <c r="AE75" s="7">
        <f t="shared" si="17"/>
        <v>40511</v>
      </c>
      <c r="AF75" s="7">
        <f t="shared" si="17"/>
        <v>40512</v>
      </c>
      <c r="AG75" s="158">
        <f t="shared" si="17"/>
        <v>40513</v>
      </c>
      <c r="AH75" s="158">
        <f t="shared" si="17"/>
        <v>40514</v>
      </c>
      <c r="AI75" s="158">
        <f t="shared" si="17"/>
        <v>40515</v>
      </c>
      <c r="AJ75" s="158">
        <f t="shared" si="17"/>
        <v>40516</v>
      </c>
      <c r="AK75" s="158">
        <f t="shared" si="17"/>
        <v>40517</v>
      </c>
      <c r="AL75" s="158">
        <f t="shared" si="17"/>
        <v>0</v>
      </c>
      <c r="AM75" s="116"/>
      <c r="AN75" s="8"/>
      <c r="AO75" s="6"/>
      <c r="AP75" s="6"/>
      <c r="AQ75" s="6"/>
      <c r="AR75" s="6"/>
      <c r="AS75" s="6"/>
      <c r="AT75" s="6"/>
    </row>
    <row r="76" spans="1:46">
      <c r="A76" s="289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4"/>
      <c r="AH76" s="44"/>
      <c r="AI76" s="44"/>
      <c r="AJ76" s="44"/>
      <c r="AK76" s="44"/>
      <c r="AL76" s="44"/>
      <c r="AM76" s="45" t="s">
        <v>8</v>
      </c>
      <c r="AN76" s="5" t="s">
        <v>8</v>
      </c>
      <c r="AO76" s="3"/>
      <c r="AP76" s="3"/>
      <c r="AQ76" s="3"/>
      <c r="AR76" s="3"/>
      <c r="AS76" s="3"/>
      <c r="AT76" s="3"/>
    </row>
    <row r="77" spans="1:46">
      <c r="A77" s="9" t="s">
        <v>9</v>
      </c>
      <c r="B77" s="50">
        <f t="shared" ref="B77:AL92" si="18">($G$38*B7)/$G$37</f>
        <v>0</v>
      </c>
      <c r="C77" s="50">
        <f t="shared" si="18"/>
        <v>0.52299465240641707</v>
      </c>
      <c r="D77" s="50">
        <f>($G$38*D7-D137)/$G$37</f>
        <v>0.48449197860962567</v>
      </c>
      <c r="E77" s="50">
        <f t="shared" ref="E77:AG77" si="19">($G$38*E7-E137)/$G$37</f>
        <v>0.49090909090909091</v>
      </c>
      <c r="F77" s="50">
        <f t="shared" si="19"/>
        <v>0.49411764705882355</v>
      </c>
      <c r="G77" s="50">
        <f t="shared" si="19"/>
        <v>0.48770053475935826</v>
      </c>
      <c r="H77" s="50">
        <f t="shared" si="19"/>
        <v>0.50053475935828873</v>
      </c>
      <c r="I77" s="50">
        <f t="shared" si="19"/>
        <v>0.50053475935828873</v>
      </c>
      <c r="J77" s="50">
        <f t="shared" si="19"/>
        <v>0.48449197860962567</v>
      </c>
      <c r="K77" s="50">
        <f t="shared" si="19"/>
        <v>0.52620320855614977</v>
      </c>
      <c r="L77" s="50">
        <f t="shared" si="19"/>
        <v>0.47165775401069521</v>
      </c>
      <c r="M77" s="50">
        <f t="shared" si="19"/>
        <v>0.50374331550802143</v>
      </c>
      <c r="N77" s="50">
        <f t="shared" si="19"/>
        <v>0.51016042780748661</v>
      </c>
      <c r="O77" s="50">
        <f t="shared" si="19"/>
        <v>0.51978609625668448</v>
      </c>
      <c r="P77" s="50">
        <f t="shared" si="19"/>
        <v>0.50695187165775402</v>
      </c>
      <c r="Q77" s="50">
        <f t="shared" si="19"/>
        <v>0.47807486631016044</v>
      </c>
      <c r="R77" s="50">
        <f t="shared" si="19"/>
        <v>0.49090909090909091</v>
      </c>
      <c r="S77" s="50">
        <f t="shared" si="19"/>
        <v>0.48770053475935826</v>
      </c>
      <c r="T77" s="50">
        <f t="shared" si="19"/>
        <v>0.48128342245989303</v>
      </c>
      <c r="U77" s="50">
        <f t="shared" si="19"/>
        <v>0.48449197860962567</v>
      </c>
      <c r="V77" s="50">
        <f t="shared" si="19"/>
        <v>0.50374331550802143</v>
      </c>
      <c r="W77" s="50">
        <f t="shared" si="19"/>
        <v>0.50695187165775402</v>
      </c>
      <c r="X77" s="50">
        <f t="shared" si="19"/>
        <v>0.46844919786096256</v>
      </c>
      <c r="Y77" s="50">
        <f t="shared" si="19"/>
        <v>0.47165775401069521</v>
      </c>
      <c r="Z77" s="50">
        <f t="shared" si="19"/>
        <v>0.49090909090909091</v>
      </c>
      <c r="AA77" s="50">
        <f t="shared" si="19"/>
        <v>0.48128342245989303</v>
      </c>
      <c r="AB77" s="50">
        <f t="shared" si="19"/>
        <v>0.49732620320855614</v>
      </c>
      <c r="AC77" s="50">
        <f t="shared" si="19"/>
        <v>0.52299465240641707</v>
      </c>
      <c r="AD77" s="50">
        <f t="shared" si="19"/>
        <v>0.51657754010695189</v>
      </c>
      <c r="AE77" s="50">
        <f t="shared" si="19"/>
        <v>0.48449197860962567</v>
      </c>
      <c r="AF77" s="50">
        <f t="shared" si="19"/>
        <v>0.50374331550802143</v>
      </c>
      <c r="AG77" s="50">
        <f t="shared" si="19"/>
        <v>0</v>
      </c>
      <c r="AH77" s="50">
        <f t="shared" si="18"/>
        <v>0</v>
      </c>
      <c r="AI77" s="50">
        <f t="shared" si="18"/>
        <v>0</v>
      </c>
      <c r="AJ77" s="50">
        <f t="shared" si="18"/>
        <v>0</v>
      </c>
      <c r="AK77" s="50">
        <f t="shared" si="18"/>
        <v>0</v>
      </c>
      <c r="AL77" s="50">
        <f t="shared" si="18"/>
        <v>0</v>
      </c>
      <c r="AM77" s="51">
        <f>MAX(B77:AL77)</f>
        <v>0.52620320855614977</v>
      </c>
      <c r="AN77" s="51">
        <f>MIN(B77:AF77)</f>
        <v>0</v>
      </c>
      <c r="AO77" s="3"/>
      <c r="AP77" s="3"/>
      <c r="AQ77" s="3"/>
      <c r="AR77" s="3"/>
      <c r="AS77" s="3"/>
      <c r="AT77" s="3"/>
    </row>
    <row r="78" spans="1:46">
      <c r="A78" s="9" t="s">
        <v>10</v>
      </c>
      <c r="B78" s="50">
        <f t="shared" si="18"/>
        <v>0</v>
      </c>
      <c r="C78" s="50">
        <f t="shared" si="18"/>
        <v>0.47165775401069521</v>
      </c>
      <c r="D78" s="50">
        <f t="shared" ref="D78:AG86" si="20">($G$38*D8-D138)/$G$37</f>
        <v>0.46844919786096256</v>
      </c>
      <c r="E78" s="50">
        <f t="shared" si="20"/>
        <v>0.46844919786096256</v>
      </c>
      <c r="F78" s="50">
        <f t="shared" si="20"/>
        <v>0.4748663101604278</v>
      </c>
      <c r="G78" s="50">
        <f t="shared" si="20"/>
        <v>0.48128342245989303</v>
      </c>
      <c r="H78" s="50">
        <f t="shared" si="20"/>
        <v>0.4748663101604278</v>
      </c>
      <c r="I78" s="50">
        <f t="shared" si="20"/>
        <v>0.48770053475935826</v>
      </c>
      <c r="J78" s="50">
        <f t="shared" si="20"/>
        <v>0.46524064171122997</v>
      </c>
      <c r="K78" s="50">
        <f t="shared" si="20"/>
        <v>0.50695187165775402</v>
      </c>
      <c r="L78" s="50">
        <f t="shared" si="20"/>
        <v>0.4556149732620321</v>
      </c>
      <c r="M78" s="50">
        <f t="shared" si="20"/>
        <v>0.47807486631016044</v>
      </c>
      <c r="N78" s="50">
        <f t="shared" si="20"/>
        <v>0.49732620320855614</v>
      </c>
      <c r="O78" s="50">
        <f t="shared" si="20"/>
        <v>0.50053475935828873</v>
      </c>
      <c r="P78" s="50">
        <f t="shared" si="20"/>
        <v>0.49411764705882355</v>
      </c>
      <c r="Q78" s="50">
        <f t="shared" si="20"/>
        <v>0.46203208556149733</v>
      </c>
      <c r="R78" s="50">
        <f t="shared" si="20"/>
        <v>0.46844919786096256</v>
      </c>
      <c r="S78" s="50">
        <f t="shared" si="20"/>
        <v>0.47165775401069521</v>
      </c>
      <c r="T78" s="50">
        <f t="shared" si="20"/>
        <v>0.46203208556149733</v>
      </c>
      <c r="U78" s="50">
        <f t="shared" si="20"/>
        <v>0.46203208556149733</v>
      </c>
      <c r="V78" s="50">
        <f t="shared" si="20"/>
        <v>0.48770053475935826</v>
      </c>
      <c r="W78" s="50">
        <f t="shared" si="20"/>
        <v>0.48449197860962567</v>
      </c>
      <c r="X78" s="50">
        <f t="shared" si="20"/>
        <v>0.4556149732620321</v>
      </c>
      <c r="Y78" s="50">
        <f t="shared" si="20"/>
        <v>0.45882352941176469</v>
      </c>
      <c r="Z78" s="50">
        <f t="shared" si="20"/>
        <v>0.4748663101604278</v>
      </c>
      <c r="AA78" s="50">
        <f t="shared" si="20"/>
        <v>0.45882352941176469</v>
      </c>
      <c r="AB78" s="50">
        <f t="shared" si="20"/>
        <v>0.47807486631016044</v>
      </c>
      <c r="AC78" s="50">
        <f t="shared" si="20"/>
        <v>0.48128342245989303</v>
      </c>
      <c r="AD78" s="50">
        <f t="shared" si="20"/>
        <v>0.49090909090909091</v>
      </c>
      <c r="AE78" s="50">
        <f t="shared" si="20"/>
        <v>0.46203208556149733</v>
      </c>
      <c r="AF78" s="50">
        <f t="shared" si="20"/>
        <v>0.49090909090909091</v>
      </c>
      <c r="AG78" s="50">
        <f t="shared" si="20"/>
        <v>0</v>
      </c>
      <c r="AH78" s="50">
        <f t="shared" si="18"/>
        <v>0</v>
      </c>
      <c r="AI78" s="50">
        <f t="shared" si="18"/>
        <v>0</v>
      </c>
      <c r="AJ78" s="50">
        <f t="shared" si="18"/>
        <v>0</v>
      </c>
      <c r="AK78" s="50">
        <f t="shared" si="18"/>
        <v>0</v>
      </c>
      <c r="AL78" s="50">
        <f t="shared" si="18"/>
        <v>0</v>
      </c>
      <c r="AM78" s="51">
        <f t="shared" ref="AM78:AM100" si="21">MAX(B78:AL78)</f>
        <v>0.50695187165775402</v>
      </c>
      <c r="AN78" s="51">
        <f>MIN(B78:AF78)</f>
        <v>0</v>
      </c>
      <c r="AO78" s="3"/>
      <c r="AP78" s="3"/>
      <c r="AQ78" s="3"/>
      <c r="AR78" s="3"/>
      <c r="AS78" s="3"/>
      <c r="AT78" s="3"/>
    </row>
    <row r="79" spans="1:46">
      <c r="A79" s="9" t="s">
        <v>11</v>
      </c>
      <c r="B79" s="50">
        <f t="shared" si="18"/>
        <v>0</v>
      </c>
      <c r="C79" s="50">
        <f t="shared" si="18"/>
        <v>0.4556149732620321</v>
      </c>
      <c r="D79" s="50">
        <f t="shared" si="20"/>
        <v>0.45882352941176469</v>
      </c>
      <c r="E79" s="50">
        <f t="shared" si="20"/>
        <v>0.46524064171122997</v>
      </c>
      <c r="F79" s="50">
        <f t="shared" si="20"/>
        <v>0.46844919786096256</v>
      </c>
      <c r="G79" s="50">
        <f t="shared" si="20"/>
        <v>0.46203208556149733</v>
      </c>
      <c r="H79" s="50">
        <f t="shared" si="20"/>
        <v>0.46203208556149733</v>
      </c>
      <c r="I79" s="50">
        <f t="shared" si="20"/>
        <v>0.4748663101604278</v>
      </c>
      <c r="J79" s="50">
        <f t="shared" si="20"/>
        <v>0.45882352941176469</v>
      </c>
      <c r="K79" s="50">
        <f t="shared" si="20"/>
        <v>0.48449197860962567</v>
      </c>
      <c r="L79" s="50">
        <f t="shared" si="20"/>
        <v>0.46524064171122997</v>
      </c>
      <c r="M79" s="50">
        <f t="shared" si="20"/>
        <v>0.4748663101604278</v>
      </c>
      <c r="N79" s="50">
        <f t="shared" si="20"/>
        <v>0.49090909090909091</v>
      </c>
      <c r="O79" s="50">
        <f t="shared" si="20"/>
        <v>0.48770053475935826</v>
      </c>
      <c r="P79" s="50">
        <f t="shared" si="20"/>
        <v>0.47165775401069521</v>
      </c>
      <c r="Q79" s="50">
        <f t="shared" si="20"/>
        <v>0.4556149732620321</v>
      </c>
      <c r="R79" s="50">
        <f t="shared" si="20"/>
        <v>0.45882352941176469</v>
      </c>
      <c r="S79" s="50">
        <f t="shared" si="20"/>
        <v>0.46524064171122997</v>
      </c>
      <c r="T79" s="50">
        <f t="shared" si="20"/>
        <v>0.45240641711229945</v>
      </c>
      <c r="U79" s="50">
        <f t="shared" si="20"/>
        <v>0.45882352941176469</v>
      </c>
      <c r="V79" s="50">
        <f t="shared" si="20"/>
        <v>0.46844919786096256</v>
      </c>
      <c r="W79" s="50">
        <f t="shared" si="20"/>
        <v>0.46844919786096256</v>
      </c>
      <c r="X79" s="50">
        <f t="shared" si="20"/>
        <v>0.48128342245989303</v>
      </c>
      <c r="Y79" s="50">
        <f t="shared" si="20"/>
        <v>0.44598930481283422</v>
      </c>
      <c r="Z79" s="50">
        <f t="shared" si="20"/>
        <v>0.4556149732620321</v>
      </c>
      <c r="AA79" s="50">
        <f t="shared" si="20"/>
        <v>0.44919786096256686</v>
      </c>
      <c r="AB79" s="50">
        <f t="shared" si="20"/>
        <v>0.47165775401069521</v>
      </c>
      <c r="AC79" s="50">
        <f t="shared" si="20"/>
        <v>0.46844919786096256</v>
      </c>
      <c r="AD79" s="50">
        <f t="shared" si="20"/>
        <v>0.48128342245989303</v>
      </c>
      <c r="AE79" s="50">
        <f t="shared" si="20"/>
        <v>0.45882352941176469</v>
      </c>
      <c r="AF79" s="50">
        <f t="shared" si="20"/>
        <v>0.47807486631016044</v>
      </c>
      <c r="AG79" s="50">
        <f t="shared" si="20"/>
        <v>0</v>
      </c>
      <c r="AH79" s="50">
        <f t="shared" si="18"/>
        <v>0</v>
      </c>
      <c r="AI79" s="50">
        <f t="shared" si="18"/>
        <v>0</v>
      </c>
      <c r="AJ79" s="50">
        <f t="shared" si="18"/>
        <v>0</v>
      </c>
      <c r="AK79" s="50">
        <f t="shared" si="18"/>
        <v>0</v>
      </c>
      <c r="AL79" s="50">
        <f t="shared" si="18"/>
        <v>0</v>
      </c>
      <c r="AM79" s="51">
        <f t="shared" si="21"/>
        <v>0.49090909090909091</v>
      </c>
      <c r="AN79" s="51">
        <f t="shared" ref="AN79:AN100" si="22">MIN(B79:AF79)</f>
        <v>0</v>
      </c>
      <c r="AO79" s="3"/>
      <c r="AP79" s="3"/>
      <c r="AQ79" s="3"/>
      <c r="AR79" s="3"/>
      <c r="AS79" s="3"/>
      <c r="AT79" s="3"/>
    </row>
    <row r="80" spans="1:46">
      <c r="A80" s="9" t="s">
        <v>12</v>
      </c>
      <c r="B80" s="50">
        <f t="shared" si="18"/>
        <v>0</v>
      </c>
      <c r="C80" s="50">
        <f t="shared" si="18"/>
        <v>0.4556149732620321</v>
      </c>
      <c r="D80" s="50">
        <f t="shared" si="20"/>
        <v>0.45882352941176469</v>
      </c>
      <c r="E80" s="50">
        <f t="shared" si="20"/>
        <v>0.46524064171122997</v>
      </c>
      <c r="F80" s="50">
        <f t="shared" si="20"/>
        <v>0.46203208556149733</v>
      </c>
      <c r="G80" s="50">
        <f t="shared" si="20"/>
        <v>0.46524064171122997</v>
      </c>
      <c r="H80" s="50">
        <f t="shared" si="20"/>
        <v>0.46203208556149733</v>
      </c>
      <c r="I80" s="50">
        <f t="shared" si="20"/>
        <v>0.46844919786096256</v>
      </c>
      <c r="J80" s="50">
        <f t="shared" si="20"/>
        <v>0.4556149732620321</v>
      </c>
      <c r="K80" s="50">
        <f t="shared" si="20"/>
        <v>0.48128342245989303</v>
      </c>
      <c r="L80" s="50">
        <f t="shared" si="20"/>
        <v>0.4556149732620321</v>
      </c>
      <c r="M80" s="50">
        <f t="shared" si="20"/>
        <v>0.4748663101604278</v>
      </c>
      <c r="N80" s="50">
        <f t="shared" si="20"/>
        <v>0.48770053475935826</v>
      </c>
      <c r="O80" s="50">
        <f t="shared" si="20"/>
        <v>0.47807486631016044</v>
      </c>
      <c r="P80" s="50">
        <f t="shared" si="20"/>
        <v>0.46524064171122997</v>
      </c>
      <c r="Q80" s="50">
        <f t="shared" si="20"/>
        <v>0.44598930481283422</v>
      </c>
      <c r="R80" s="50">
        <f t="shared" si="20"/>
        <v>0.44919786096256686</v>
      </c>
      <c r="S80" s="50">
        <f t="shared" si="20"/>
        <v>0.46203208556149733</v>
      </c>
      <c r="T80" s="50">
        <f t="shared" si="20"/>
        <v>0.44598930481283422</v>
      </c>
      <c r="U80" s="50">
        <f t="shared" si="20"/>
        <v>0.4556149732620321</v>
      </c>
      <c r="V80" s="50">
        <f t="shared" si="20"/>
        <v>0.45882352941176469</v>
      </c>
      <c r="W80" s="50">
        <f t="shared" si="20"/>
        <v>0.45882352941176469</v>
      </c>
      <c r="X80" s="50">
        <f t="shared" si="20"/>
        <v>0.47807486631016044</v>
      </c>
      <c r="Y80" s="50">
        <f t="shared" si="20"/>
        <v>0.44598930481283422</v>
      </c>
      <c r="Z80" s="50">
        <f t="shared" si="20"/>
        <v>0.49090909090909091</v>
      </c>
      <c r="AA80" s="50">
        <f t="shared" si="20"/>
        <v>0.44278074866310163</v>
      </c>
      <c r="AB80" s="50">
        <f t="shared" si="20"/>
        <v>0.45240641711229945</v>
      </c>
      <c r="AC80" s="50">
        <f t="shared" si="20"/>
        <v>0.45240641711229945</v>
      </c>
      <c r="AD80" s="50">
        <f t="shared" si="20"/>
        <v>0.47165775401069521</v>
      </c>
      <c r="AE80" s="50">
        <f t="shared" si="20"/>
        <v>0.4556149732620321</v>
      </c>
      <c r="AF80" s="50">
        <f t="shared" si="20"/>
        <v>0.4748663101604278</v>
      </c>
      <c r="AG80" s="50">
        <f t="shared" si="20"/>
        <v>0</v>
      </c>
      <c r="AH80" s="50">
        <f t="shared" si="18"/>
        <v>0</v>
      </c>
      <c r="AI80" s="50">
        <f t="shared" si="18"/>
        <v>0</v>
      </c>
      <c r="AJ80" s="50">
        <f t="shared" si="18"/>
        <v>0</v>
      </c>
      <c r="AK80" s="50">
        <f t="shared" si="18"/>
        <v>0</v>
      </c>
      <c r="AL80" s="50">
        <f t="shared" si="18"/>
        <v>0</v>
      </c>
      <c r="AM80" s="51">
        <f t="shared" si="21"/>
        <v>0.49090909090909091</v>
      </c>
      <c r="AN80" s="51">
        <f t="shared" si="22"/>
        <v>0</v>
      </c>
      <c r="AO80" s="3"/>
      <c r="AP80" s="3"/>
      <c r="AQ80" s="3"/>
      <c r="AR80" s="3"/>
      <c r="AS80" s="3"/>
      <c r="AT80" s="3"/>
    </row>
    <row r="81" spans="1:46">
      <c r="A81" s="9" t="s">
        <v>13</v>
      </c>
      <c r="B81" s="50">
        <f t="shared" si="18"/>
        <v>0</v>
      </c>
      <c r="C81" s="50">
        <f t="shared" si="18"/>
        <v>0.44919786096256686</v>
      </c>
      <c r="D81" s="50">
        <f t="shared" si="20"/>
        <v>0.45240641711229945</v>
      </c>
      <c r="E81" s="50">
        <f t="shared" si="20"/>
        <v>0.45240641711229945</v>
      </c>
      <c r="F81" s="50">
        <f t="shared" si="20"/>
        <v>0.46524064171122997</v>
      </c>
      <c r="G81" s="50">
        <f t="shared" si="20"/>
        <v>0.46844919786096256</v>
      </c>
      <c r="H81" s="50">
        <f t="shared" si="20"/>
        <v>0.46203208556149733</v>
      </c>
      <c r="I81" s="50">
        <f t="shared" si="20"/>
        <v>0.45882352941176469</v>
      </c>
      <c r="J81" s="50">
        <f t="shared" si="20"/>
        <v>0.44919786096256686</v>
      </c>
      <c r="K81" s="50">
        <f t="shared" si="20"/>
        <v>0.4748663101604278</v>
      </c>
      <c r="L81" s="50">
        <f t="shared" si="20"/>
        <v>0.43957219251336899</v>
      </c>
      <c r="M81" s="50">
        <f t="shared" si="20"/>
        <v>0.47165775401069521</v>
      </c>
      <c r="N81" s="50">
        <f t="shared" si="20"/>
        <v>0.48128342245989303</v>
      </c>
      <c r="O81" s="50">
        <f t="shared" si="20"/>
        <v>0.4748663101604278</v>
      </c>
      <c r="P81" s="50">
        <f t="shared" si="20"/>
        <v>0.45882352941176469</v>
      </c>
      <c r="Q81" s="50">
        <f t="shared" si="20"/>
        <v>0.45240641711229945</v>
      </c>
      <c r="R81" s="50">
        <f t="shared" si="20"/>
        <v>0.44278074866310163</v>
      </c>
      <c r="S81" s="50">
        <f t="shared" si="20"/>
        <v>0.46203208556149733</v>
      </c>
      <c r="T81" s="50">
        <f t="shared" si="20"/>
        <v>0.44278074866310163</v>
      </c>
      <c r="U81" s="50">
        <f t="shared" si="20"/>
        <v>0.45240641711229945</v>
      </c>
      <c r="V81" s="50">
        <f t="shared" si="20"/>
        <v>0.46844919786096256</v>
      </c>
      <c r="W81" s="50">
        <f t="shared" si="20"/>
        <v>0.45882352941176469</v>
      </c>
      <c r="X81" s="50">
        <f t="shared" si="20"/>
        <v>0.46844919786096256</v>
      </c>
      <c r="Y81" s="50">
        <f t="shared" si="20"/>
        <v>0.43957219251336899</v>
      </c>
      <c r="Z81" s="50">
        <f t="shared" si="20"/>
        <v>0.49090909090909091</v>
      </c>
      <c r="AA81" s="50">
        <f t="shared" si="20"/>
        <v>0.44278074866310163</v>
      </c>
      <c r="AB81" s="50">
        <f t="shared" si="20"/>
        <v>0.4556149732620321</v>
      </c>
      <c r="AC81" s="50">
        <f t="shared" si="20"/>
        <v>0.45240641711229945</v>
      </c>
      <c r="AD81" s="50">
        <f t="shared" si="20"/>
        <v>0.47165775401069521</v>
      </c>
      <c r="AE81" s="50">
        <f t="shared" si="20"/>
        <v>0.45240641711229945</v>
      </c>
      <c r="AF81" s="50">
        <f t="shared" si="20"/>
        <v>0.47807486631016044</v>
      </c>
      <c r="AG81" s="50">
        <f t="shared" si="20"/>
        <v>0</v>
      </c>
      <c r="AH81" s="50">
        <f t="shared" si="18"/>
        <v>0</v>
      </c>
      <c r="AI81" s="50">
        <f t="shared" si="18"/>
        <v>0</v>
      </c>
      <c r="AJ81" s="50">
        <f t="shared" si="18"/>
        <v>0</v>
      </c>
      <c r="AK81" s="50">
        <f t="shared" si="18"/>
        <v>0</v>
      </c>
      <c r="AL81" s="50">
        <f t="shared" si="18"/>
        <v>0</v>
      </c>
      <c r="AM81" s="51">
        <f t="shared" si="21"/>
        <v>0.49090909090909091</v>
      </c>
      <c r="AN81" s="51">
        <f t="shared" si="22"/>
        <v>0</v>
      </c>
      <c r="AO81" s="3"/>
      <c r="AP81" s="3"/>
      <c r="AQ81" s="3"/>
      <c r="AR81" s="3"/>
      <c r="AS81" s="3"/>
      <c r="AT81" s="3"/>
    </row>
    <row r="82" spans="1:46">
      <c r="A82" s="9" t="s">
        <v>14</v>
      </c>
      <c r="B82" s="50">
        <f t="shared" si="18"/>
        <v>0</v>
      </c>
      <c r="C82" s="50">
        <f t="shared" si="18"/>
        <v>0.45240641711229945</v>
      </c>
      <c r="D82" s="50">
        <f t="shared" si="20"/>
        <v>0.4748663101604278</v>
      </c>
      <c r="E82" s="50">
        <f t="shared" si="20"/>
        <v>0.46844919786096256</v>
      </c>
      <c r="F82" s="50">
        <f t="shared" si="20"/>
        <v>0.47807486631016044</v>
      </c>
      <c r="G82" s="50">
        <f t="shared" si="20"/>
        <v>0.49732620320855614</v>
      </c>
      <c r="H82" s="50">
        <f t="shared" si="20"/>
        <v>0.46203208556149733</v>
      </c>
      <c r="I82" s="50">
        <f t="shared" si="20"/>
        <v>0.43957219251336899</v>
      </c>
      <c r="J82" s="50">
        <f t="shared" si="20"/>
        <v>0.4748663101604278</v>
      </c>
      <c r="K82" s="50">
        <f t="shared" si="20"/>
        <v>0.48449197860962567</v>
      </c>
      <c r="L82" s="50">
        <f t="shared" si="20"/>
        <v>0.47807486631016044</v>
      </c>
      <c r="M82" s="50">
        <f t="shared" si="20"/>
        <v>0.49411764705882355</v>
      </c>
      <c r="N82" s="50">
        <f t="shared" si="20"/>
        <v>0.50695187165775402</v>
      </c>
      <c r="O82" s="50">
        <f t="shared" si="20"/>
        <v>0.47807486631016044</v>
      </c>
      <c r="P82" s="50">
        <f t="shared" si="20"/>
        <v>0.45882352941176469</v>
      </c>
      <c r="Q82" s="50">
        <f t="shared" si="20"/>
        <v>0.47165775401069521</v>
      </c>
      <c r="R82" s="50">
        <f t="shared" si="20"/>
        <v>0.45882352941176469</v>
      </c>
      <c r="S82" s="50">
        <f t="shared" si="20"/>
        <v>0.47807486631016044</v>
      </c>
      <c r="T82" s="50">
        <f t="shared" si="20"/>
        <v>0.46524064171122997</v>
      </c>
      <c r="U82" s="50">
        <f t="shared" si="20"/>
        <v>0.47807486631016044</v>
      </c>
      <c r="V82" s="50">
        <f t="shared" si="20"/>
        <v>0.46844919786096256</v>
      </c>
      <c r="W82" s="50">
        <f t="shared" si="20"/>
        <v>0.45882352941176469</v>
      </c>
      <c r="X82" s="50">
        <f t="shared" si="20"/>
        <v>0.49090909090909091</v>
      </c>
      <c r="Y82" s="50">
        <f t="shared" si="20"/>
        <v>0.4556149732620321</v>
      </c>
      <c r="Z82" s="50">
        <f t="shared" si="20"/>
        <v>0.50374331550802143</v>
      </c>
      <c r="AA82" s="50">
        <f t="shared" si="20"/>
        <v>0.45882352941176469</v>
      </c>
      <c r="AB82" s="50">
        <f t="shared" si="20"/>
        <v>0.48128342245989303</v>
      </c>
      <c r="AC82" s="50">
        <f t="shared" si="20"/>
        <v>0.46844919786096256</v>
      </c>
      <c r="AD82" s="50">
        <f t="shared" si="20"/>
        <v>0.46844919786096256</v>
      </c>
      <c r="AE82" s="50">
        <f t="shared" si="20"/>
        <v>0.47807486631016044</v>
      </c>
      <c r="AF82" s="50">
        <f t="shared" si="20"/>
        <v>0.50374331550802143</v>
      </c>
      <c r="AG82" s="50">
        <f t="shared" si="20"/>
        <v>0</v>
      </c>
      <c r="AH82" s="50">
        <f t="shared" si="18"/>
        <v>0</v>
      </c>
      <c r="AI82" s="50">
        <f t="shared" si="18"/>
        <v>0</v>
      </c>
      <c r="AJ82" s="50">
        <f t="shared" si="18"/>
        <v>0</v>
      </c>
      <c r="AK82" s="50">
        <f t="shared" si="18"/>
        <v>0</v>
      </c>
      <c r="AL82" s="50">
        <f t="shared" si="18"/>
        <v>0</v>
      </c>
      <c r="AM82" s="51">
        <f t="shared" si="21"/>
        <v>0.50695187165775402</v>
      </c>
      <c r="AN82" s="51">
        <f t="shared" si="22"/>
        <v>0</v>
      </c>
      <c r="AO82" s="3"/>
      <c r="AP82" s="3"/>
      <c r="AQ82" s="3"/>
      <c r="AR82" s="3"/>
      <c r="AS82" s="3"/>
      <c r="AT82" s="3"/>
    </row>
    <row r="83" spans="1:46">
      <c r="A83" s="9" t="s">
        <v>15</v>
      </c>
      <c r="B83" s="50">
        <f t="shared" si="18"/>
        <v>0</v>
      </c>
      <c r="C83" s="50">
        <f t="shared" si="18"/>
        <v>0.44598930481283422</v>
      </c>
      <c r="D83" s="50">
        <f t="shared" si="20"/>
        <v>0.51978609625668448</v>
      </c>
      <c r="E83" s="50">
        <f t="shared" si="20"/>
        <v>0.51978609625668448</v>
      </c>
      <c r="F83" s="50">
        <f t="shared" si="20"/>
        <v>0.52620320855614977</v>
      </c>
      <c r="G83" s="50">
        <f t="shared" si="20"/>
        <v>0.53903743315508024</v>
      </c>
      <c r="H83" s="50">
        <f t="shared" si="20"/>
        <v>0.48128342245989303</v>
      </c>
      <c r="I83" s="50">
        <f t="shared" si="20"/>
        <v>0.44598930481283422</v>
      </c>
      <c r="J83" s="50">
        <f t="shared" si="20"/>
        <v>0.51657754010695189</v>
      </c>
      <c r="K83" s="50">
        <f t="shared" si="20"/>
        <v>0.49411764705882355</v>
      </c>
      <c r="L83" s="50">
        <f t="shared" si="20"/>
        <v>0.52941176470588236</v>
      </c>
      <c r="M83" s="50">
        <f t="shared" si="20"/>
        <v>0.54866310160427811</v>
      </c>
      <c r="N83" s="50">
        <f t="shared" si="20"/>
        <v>0.56470588235294117</v>
      </c>
      <c r="O83" s="50">
        <f t="shared" si="20"/>
        <v>0.48770053475935826</v>
      </c>
      <c r="P83" s="50">
        <f t="shared" si="20"/>
        <v>0.44919786096256686</v>
      </c>
      <c r="Q83" s="50">
        <f t="shared" si="20"/>
        <v>0.5133689839572193</v>
      </c>
      <c r="R83" s="50">
        <f t="shared" si="20"/>
        <v>0.53262032085561495</v>
      </c>
      <c r="S83" s="50">
        <f t="shared" si="20"/>
        <v>0.54224598930481283</v>
      </c>
      <c r="T83" s="50">
        <f t="shared" si="20"/>
        <v>0.51657754010695189</v>
      </c>
      <c r="U83" s="50">
        <f t="shared" si="20"/>
        <v>0.54224598930481283</v>
      </c>
      <c r="V83" s="50">
        <f t="shared" si="20"/>
        <v>0.49411764705882355</v>
      </c>
      <c r="W83" s="50">
        <f t="shared" si="20"/>
        <v>0.4556149732620321</v>
      </c>
      <c r="X83" s="50">
        <f t="shared" si="20"/>
        <v>0.47165775401069521</v>
      </c>
      <c r="Y83" s="50">
        <f t="shared" si="20"/>
        <v>0.46203208556149733</v>
      </c>
      <c r="Z83" s="50">
        <f t="shared" si="20"/>
        <v>0.52299465240641707</v>
      </c>
      <c r="AA83" s="50">
        <f t="shared" si="20"/>
        <v>0.53582887700534765</v>
      </c>
      <c r="AB83" s="50">
        <f t="shared" si="20"/>
        <v>0.51978609625668448</v>
      </c>
      <c r="AC83" s="50">
        <f t="shared" si="20"/>
        <v>0.49411764705882355</v>
      </c>
      <c r="AD83" s="50">
        <f t="shared" si="20"/>
        <v>0.46203208556149733</v>
      </c>
      <c r="AE83" s="50">
        <f t="shared" si="20"/>
        <v>0.54224598930481283</v>
      </c>
      <c r="AF83" s="50">
        <f t="shared" si="20"/>
        <v>0.54224598930481283</v>
      </c>
      <c r="AG83" s="50">
        <f t="shared" si="20"/>
        <v>0</v>
      </c>
      <c r="AH83" s="50">
        <f t="shared" si="18"/>
        <v>0</v>
      </c>
      <c r="AI83" s="50">
        <f t="shared" si="18"/>
        <v>0</v>
      </c>
      <c r="AJ83" s="50">
        <f t="shared" si="18"/>
        <v>0</v>
      </c>
      <c r="AK83" s="50">
        <f t="shared" si="18"/>
        <v>0</v>
      </c>
      <c r="AL83" s="50">
        <f t="shared" si="18"/>
        <v>0</v>
      </c>
      <c r="AM83" s="51">
        <f t="shared" si="21"/>
        <v>0.56470588235294117</v>
      </c>
      <c r="AN83" s="51">
        <f t="shared" si="22"/>
        <v>0</v>
      </c>
      <c r="AO83" s="3"/>
      <c r="AP83" s="3"/>
      <c r="AQ83" s="3"/>
      <c r="AR83" s="3"/>
      <c r="AS83" s="3"/>
      <c r="AT83" s="3"/>
    </row>
    <row r="84" spans="1:46">
      <c r="A84" s="12" t="s">
        <v>16</v>
      </c>
      <c r="B84" s="50">
        <f t="shared" si="18"/>
        <v>0</v>
      </c>
      <c r="C84" s="50">
        <f t="shared" si="18"/>
        <v>0.46844919786096256</v>
      </c>
      <c r="D84" s="50">
        <f t="shared" si="20"/>
        <v>0.61604278074866314</v>
      </c>
      <c r="E84" s="50">
        <f t="shared" si="20"/>
        <v>0.58074866310160422</v>
      </c>
      <c r="F84" s="50">
        <f t="shared" si="20"/>
        <v>0.5903743315508021</v>
      </c>
      <c r="G84" s="50">
        <f t="shared" si="20"/>
        <v>0.62245989304812832</v>
      </c>
      <c r="H84" s="50">
        <f t="shared" si="20"/>
        <v>0.5133689839572193</v>
      </c>
      <c r="I84" s="50">
        <f t="shared" si="20"/>
        <v>0.47165775401069521</v>
      </c>
      <c r="J84" s="50">
        <f t="shared" si="20"/>
        <v>0.5935828877005348</v>
      </c>
      <c r="K84" s="50">
        <f t="shared" si="20"/>
        <v>0.52941176470588236</v>
      </c>
      <c r="L84" s="50">
        <f t="shared" si="20"/>
        <v>0.59679144385026739</v>
      </c>
      <c r="M84" s="50">
        <f t="shared" si="20"/>
        <v>0.5935828877005348</v>
      </c>
      <c r="N84" s="50">
        <f t="shared" si="20"/>
        <v>0.59679144385026739</v>
      </c>
      <c r="O84" s="50">
        <f t="shared" si="20"/>
        <v>0.52299465240641707</v>
      </c>
      <c r="P84" s="50">
        <f t="shared" si="20"/>
        <v>0.48449197860962567</v>
      </c>
      <c r="Q84" s="50">
        <f t="shared" si="20"/>
        <v>0.5935828877005348</v>
      </c>
      <c r="R84" s="50">
        <f t="shared" si="20"/>
        <v>0.60641711229946527</v>
      </c>
      <c r="S84" s="50">
        <f t="shared" si="20"/>
        <v>0.5903743315508021</v>
      </c>
      <c r="T84" s="50">
        <f t="shared" si="20"/>
        <v>0.5903743315508021</v>
      </c>
      <c r="U84" s="50">
        <f t="shared" si="20"/>
        <v>0.60320855614973257</v>
      </c>
      <c r="V84" s="50">
        <f t="shared" si="20"/>
        <v>0.52941176470588236</v>
      </c>
      <c r="W84" s="50">
        <f t="shared" si="20"/>
        <v>0.48128342245989303</v>
      </c>
      <c r="X84" s="50">
        <f t="shared" si="20"/>
        <v>0.58074866310160422</v>
      </c>
      <c r="Y84" s="50">
        <f t="shared" si="20"/>
        <v>0.53262032085561495</v>
      </c>
      <c r="Z84" s="50">
        <f t="shared" si="20"/>
        <v>0.5903743315508021</v>
      </c>
      <c r="AA84" s="50">
        <f t="shared" si="20"/>
        <v>0.58074866310160422</v>
      </c>
      <c r="AB84" s="50">
        <f t="shared" si="20"/>
        <v>0.6</v>
      </c>
      <c r="AC84" s="50">
        <f t="shared" si="20"/>
        <v>0.52299465240641707</v>
      </c>
      <c r="AD84" s="50">
        <f t="shared" si="20"/>
        <v>0.47807486631016044</v>
      </c>
      <c r="AE84" s="50">
        <f t="shared" si="20"/>
        <v>0.60320855614973257</v>
      </c>
      <c r="AF84" s="50">
        <f t="shared" si="20"/>
        <v>0.63850267379679149</v>
      </c>
      <c r="AG84" s="50">
        <f t="shared" si="20"/>
        <v>0</v>
      </c>
      <c r="AH84" s="50">
        <f t="shared" si="18"/>
        <v>0</v>
      </c>
      <c r="AI84" s="50">
        <f t="shared" si="18"/>
        <v>0</v>
      </c>
      <c r="AJ84" s="50">
        <f t="shared" si="18"/>
        <v>0</v>
      </c>
      <c r="AK84" s="50">
        <f t="shared" si="18"/>
        <v>0</v>
      </c>
      <c r="AL84" s="50">
        <f t="shared" si="18"/>
        <v>0</v>
      </c>
      <c r="AM84" s="51">
        <f t="shared" si="21"/>
        <v>0.63850267379679149</v>
      </c>
      <c r="AN84" s="51">
        <f t="shared" si="22"/>
        <v>0</v>
      </c>
      <c r="AO84" s="3"/>
      <c r="AP84" s="3"/>
      <c r="AQ84" s="3"/>
      <c r="AR84" s="3"/>
      <c r="AS84" s="3"/>
      <c r="AT84" s="3"/>
    </row>
    <row r="85" spans="1:46">
      <c r="A85" s="12" t="s">
        <v>17</v>
      </c>
      <c r="B85" s="50">
        <f t="shared" si="18"/>
        <v>0</v>
      </c>
      <c r="C85" s="50">
        <f t="shared" si="18"/>
        <v>0.50695187165775402</v>
      </c>
      <c r="D85" s="50">
        <f t="shared" si="20"/>
        <v>0.54705882352941182</v>
      </c>
      <c r="E85" s="50">
        <f t="shared" si="20"/>
        <v>0.68983957219251335</v>
      </c>
      <c r="F85" s="50">
        <f t="shared" si="20"/>
        <v>0.68342245989304817</v>
      </c>
      <c r="G85" s="50">
        <f t="shared" si="20"/>
        <v>0.71871657754010698</v>
      </c>
      <c r="H85" s="50">
        <f t="shared" si="20"/>
        <v>0.57112299465240646</v>
      </c>
      <c r="I85" s="50">
        <f t="shared" si="20"/>
        <v>0.51016042780748661</v>
      </c>
      <c r="J85" s="50">
        <f t="shared" si="20"/>
        <v>0.70909090909090911</v>
      </c>
      <c r="K85" s="50">
        <f t="shared" si="20"/>
        <v>0.62245989304812832</v>
      </c>
      <c r="L85" s="50">
        <f t="shared" si="20"/>
        <v>0.69304812834224594</v>
      </c>
      <c r="M85" s="50">
        <f t="shared" si="20"/>
        <v>0.70588235294117652</v>
      </c>
      <c r="N85" s="50">
        <f t="shared" si="20"/>
        <v>0.7475935828877005</v>
      </c>
      <c r="O85" s="50">
        <f t="shared" si="20"/>
        <v>0.5903743315508021</v>
      </c>
      <c r="P85" s="50">
        <f t="shared" si="20"/>
        <v>0.53262032085561495</v>
      </c>
      <c r="Q85" s="50">
        <f t="shared" si="20"/>
        <v>0.65454545454545454</v>
      </c>
      <c r="R85" s="50">
        <f t="shared" si="20"/>
        <v>0.70909090909090911</v>
      </c>
      <c r="S85" s="50">
        <f t="shared" si="20"/>
        <v>0.72192513368983957</v>
      </c>
      <c r="T85" s="50">
        <f t="shared" si="20"/>
        <v>0.69946524064171123</v>
      </c>
      <c r="U85" s="50">
        <f t="shared" si="20"/>
        <v>0.70909090909090911</v>
      </c>
      <c r="V85" s="50">
        <f t="shared" si="20"/>
        <v>0.56791443850267376</v>
      </c>
      <c r="W85" s="50">
        <f t="shared" si="20"/>
        <v>0.5133689839572193</v>
      </c>
      <c r="X85" s="50">
        <f t="shared" si="20"/>
        <v>0.67700534759358288</v>
      </c>
      <c r="Y85" s="50">
        <f t="shared" si="20"/>
        <v>0.57754010695187163</v>
      </c>
      <c r="Z85" s="50">
        <f t="shared" si="20"/>
        <v>0.69304812834224594</v>
      </c>
      <c r="AA85" s="50">
        <f t="shared" si="20"/>
        <v>0</v>
      </c>
      <c r="AB85" s="50">
        <f t="shared" si="20"/>
        <v>0.74438502673796791</v>
      </c>
      <c r="AC85" s="50">
        <f t="shared" si="20"/>
        <v>0.57112299465240646</v>
      </c>
      <c r="AD85" s="50">
        <f t="shared" si="20"/>
        <v>0.51978609625668448</v>
      </c>
      <c r="AE85" s="50">
        <f t="shared" si="20"/>
        <v>0.70909090909090911</v>
      </c>
      <c r="AF85" s="50">
        <f t="shared" si="20"/>
        <v>0.73475935828877004</v>
      </c>
      <c r="AG85" s="50">
        <f t="shared" si="20"/>
        <v>0</v>
      </c>
      <c r="AH85" s="50">
        <f t="shared" si="18"/>
        <v>0</v>
      </c>
      <c r="AI85" s="50">
        <f t="shared" si="18"/>
        <v>0</v>
      </c>
      <c r="AJ85" s="50">
        <f t="shared" si="18"/>
        <v>0</v>
      </c>
      <c r="AK85" s="50">
        <f t="shared" si="18"/>
        <v>0</v>
      </c>
      <c r="AL85" s="50">
        <f t="shared" si="18"/>
        <v>0</v>
      </c>
      <c r="AM85" s="51">
        <f t="shared" si="21"/>
        <v>0.7475935828877005</v>
      </c>
      <c r="AN85" s="51">
        <f t="shared" si="22"/>
        <v>0</v>
      </c>
      <c r="AO85" s="3"/>
      <c r="AP85" s="3"/>
      <c r="AQ85" s="3"/>
      <c r="AR85" s="3"/>
      <c r="AS85" s="3"/>
      <c r="AT85" s="3"/>
    </row>
    <row r="86" spans="1:46">
      <c r="A86" s="13">
        <v>0.41666666666666669</v>
      </c>
      <c r="B86" s="50">
        <f t="shared" si="18"/>
        <v>0</v>
      </c>
      <c r="C86" s="50">
        <f t="shared" si="18"/>
        <v>0.52299465240641707</v>
      </c>
      <c r="D86" s="50">
        <f t="shared" si="20"/>
        <v>0.73475935828877004</v>
      </c>
      <c r="E86" s="50">
        <f t="shared" si="20"/>
        <v>0.69304812834224594</v>
      </c>
      <c r="F86" s="50">
        <f t="shared" si="20"/>
        <v>0.69625668449197864</v>
      </c>
      <c r="G86" s="50">
        <f t="shared" si="20"/>
        <v>0.72513368983957216</v>
      </c>
      <c r="H86" s="50">
        <f t="shared" si="20"/>
        <v>0.57754010695187163</v>
      </c>
      <c r="I86" s="50">
        <f t="shared" si="20"/>
        <v>0.53262032085561495</v>
      </c>
      <c r="J86" s="50">
        <f t="shared" si="20"/>
        <v>0.73155080213903745</v>
      </c>
      <c r="K86" s="50">
        <f t="shared" si="20"/>
        <v>0.56791443850267376</v>
      </c>
      <c r="L86" s="50">
        <f t="shared" si="20"/>
        <v>0.73475935828877004</v>
      </c>
      <c r="M86" s="50">
        <f t="shared" si="20"/>
        <v>0.72513368983957216</v>
      </c>
      <c r="N86" s="50">
        <f t="shared" si="20"/>
        <v>0.74438502673796791</v>
      </c>
      <c r="O86" s="50">
        <f t="shared" si="20"/>
        <v>0.61604278074866314</v>
      </c>
      <c r="P86" s="50">
        <f t="shared" si="20"/>
        <v>0.53903743315508024</v>
      </c>
      <c r="Q86" s="50">
        <f t="shared" si="20"/>
        <v>0.73475935828877004</v>
      </c>
      <c r="R86" s="50">
        <f t="shared" si="20"/>
        <v>0.70588235294117652</v>
      </c>
      <c r="S86" s="50">
        <f t="shared" ref="S86:AG86" si="23">($G$38*S16-S146)/$G$37</f>
        <v>0.72834224598930486</v>
      </c>
      <c r="T86" s="50">
        <f t="shared" si="23"/>
        <v>0.72834224598930486</v>
      </c>
      <c r="U86" s="50">
        <f t="shared" si="23"/>
        <v>0.73475935828877004</v>
      </c>
      <c r="V86" s="50">
        <f t="shared" si="23"/>
        <v>0.60641711229946527</v>
      </c>
      <c r="W86" s="50">
        <f t="shared" si="23"/>
        <v>0.53262032085561495</v>
      </c>
      <c r="X86" s="50">
        <f t="shared" si="23"/>
        <v>0.70588235294117652</v>
      </c>
      <c r="Y86" s="50">
        <f t="shared" si="23"/>
        <v>0.56470588235294117</v>
      </c>
      <c r="Z86" s="50">
        <f t="shared" si="23"/>
        <v>0.70588235294117652</v>
      </c>
      <c r="AA86" s="50">
        <f t="shared" si="23"/>
        <v>0.12834224598930483</v>
      </c>
      <c r="AB86" s="50">
        <f t="shared" si="23"/>
        <v>0.72834224598930486</v>
      </c>
      <c r="AC86" s="50">
        <f t="shared" si="23"/>
        <v>0.59679144385026739</v>
      </c>
      <c r="AD86" s="50">
        <f t="shared" si="23"/>
        <v>0.53262032085561495</v>
      </c>
      <c r="AE86" s="50">
        <f t="shared" si="23"/>
        <v>0.73475935828877004</v>
      </c>
      <c r="AF86" s="50">
        <f t="shared" si="23"/>
        <v>0.75721925133689838</v>
      </c>
      <c r="AG86" s="50">
        <f t="shared" si="23"/>
        <v>0</v>
      </c>
      <c r="AH86" s="50">
        <f t="shared" si="18"/>
        <v>0</v>
      </c>
      <c r="AI86" s="50">
        <f t="shared" si="18"/>
        <v>0</v>
      </c>
      <c r="AJ86" s="50">
        <f t="shared" si="18"/>
        <v>0</v>
      </c>
      <c r="AK86" s="50">
        <f t="shared" si="18"/>
        <v>0</v>
      </c>
      <c r="AL86" s="50">
        <f t="shared" si="18"/>
        <v>0</v>
      </c>
      <c r="AM86" s="51">
        <f t="shared" si="21"/>
        <v>0.75721925133689838</v>
      </c>
      <c r="AN86" s="51">
        <f t="shared" si="22"/>
        <v>0</v>
      </c>
      <c r="AO86" s="3"/>
      <c r="AP86" s="3"/>
      <c r="AQ86" s="3"/>
      <c r="AR86" s="3"/>
      <c r="AS86" s="3"/>
      <c r="AT86" s="3"/>
    </row>
    <row r="87" spans="1:46">
      <c r="A87" s="13" t="s">
        <v>18</v>
      </c>
      <c r="B87" s="50">
        <f t="shared" si="18"/>
        <v>0</v>
      </c>
      <c r="C87" s="50">
        <f t="shared" si="18"/>
        <v>0.57754010695187163</v>
      </c>
      <c r="D87" s="50">
        <f t="shared" ref="D87:AG95" si="24">($G$38*D17-D147)/$G$37</f>
        <v>0.76363636363636367</v>
      </c>
      <c r="E87" s="50">
        <f t="shared" si="24"/>
        <v>0.70748663101604281</v>
      </c>
      <c r="F87" s="50">
        <f t="shared" si="24"/>
        <v>0.64812834224598925</v>
      </c>
      <c r="G87" s="50">
        <f t="shared" si="24"/>
        <v>0.73796791443850263</v>
      </c>
      <c r="H87" s="50">
        <f t="shared" si="24"/>
        <v>0.6</v>
      </c>
      <c r="I87" s="50">
        <f t="shared" si="24"/>
        <v>0.54545454545454541</v>
      </c>
      <c r="J87" s="50">
        <f t="shared" si="24"/>
        <v>0.73796791443850263</v>
      </c>
      <c r="K87" s="50">
        <f t="shared" si="24"/>
        <v>0.58395721925133692</v>
      </c>
      <c r="L87" s="50">
        <f t="shared" si="24"/>
        <v>0.77967914438502672</v>
      </c>
      <c r="M87" s="50">
        <f t="shared" si="24"/>
        <v>0.72192513368983957</v>
      </c>
      <c r="N87" s="50">
        <f t="shared" si="24"/>
        <v>0.72513368983957216</v>
      </c>
      <c r="O87" s="50">
        <f t="shared" si="24"/>
        <v>0.6320855614973262</v>
      </c>
      <c r="P87" s="50">
        <f t="shared" si="24"/>
        <v>0.54545454545454541</v>
      </c>
      <c r="Q87" s="50">
        <f t="shared" si="24"/>
        <v>0.78609625668449201</v>
      </c>
      <c r="R87" s="50">
        <f t="shared" si="24"/>
        <v>0.71229946524064169</v>
      </c>
      <c r="S87" s="50">
        <f t="shared" si="24"/>
        <v>0.73155080213903745</v>
      </c>
      <c r="T87" s="50">
        <f t="shared" si="24"/>
        <v>0.74117647058823533</v>
      </c>
      <c r="U87" s="50">
        <f t="shared" si="24"/>
        <v>0.74438502673796791</v>
      </c>
      <c r="V87" s="50">
        <f t="shared" si="24"/>
        <v>0.62566844919786091</v>
      </c>
      <c r="W87" s="50">
        <f t="shared" si="24"/>
        <v>0.54545454545454541</v>
      </c>
      <c r="X87" s="50">
        <f t="shared" si="24"/>
        <v>0.72513368983957216</v>
      </c>
      <c r="Y87" s="50">
        <f t="shared" si="24"/>
        <v>0.48449197860962567</v>
      </c>
      <c r="Z87" s="50">
        <f t="shared" si="24"/>
        <v>0.72513368983957216</v>
      </c>
      <c r="AA87" s="50">
        <f t="shared" si="24"/>
        <v>0.46844919786096256</v>
      </c>
      <c r="AB87" s="50">
        <f t="shared" si="24"/>
        <v>0.71871657754010698</v>
      </c>
      <c r="AC87" s="50">
        <f t="shared" si="24"/>
        <v>0.61283422459893044</v>
      </c>
      <c r="AD87" s="50">
        <f t="shared" si="24"/>
        <v>0.54866310160427811</v>
      </c>
      <c r="AE87" s="50">
        <f t="shared" si="24"/>
        <v>0.74438502673796791</v>
      </c>
      <c r="AF87" s="50">
        <f t="shared" si="24"/>
        <v>0.76363636363636367</v>
      </c>
      <c r="AG87" s="50">
        <f t="shared" si="24"/>
        <v>0</v>
      </c>
      <c r="AH87" s="50">
        <f t="shared" si="18"/>
        <v>0</v>
      </c>
      <c r="AI87" s="50">
        <f t="shared" si="18"/>
        <v>0</v>
      </c>
      <c r="AJ87" s="50">
        <f t="shared" si="18"/>
        <v>0</v>
      </c>
      <c r="AK87" s="50">
        <f t="shared" si="18"/>
        <v>0</v>
      </c>
      <c r="AL87" s="50">
        <f t="shared" si="18"/>
        <v>0</v>
      </c>
      <c r="AM87" s="51">
        <f t="shared" si="21"/>
        <v>0.78609625668449201</v>
      </c>
      <c r="AN87" s="51">
        <f t="shared" si="22"/>
        <v>0</v>
      </c>
      <c r="AO87" s="3"/>
      <c r="AP87" s="3"/>
      <c r="AQ87" s="3"/>
      <c r="AR87" s="3"/>
      <c r="AS87" s="3"/>
      <c r="AT87" s="3"/>
    </row>
    <row r="88" spans="1:46">
      <c r="A88" s="13">
        <v>0.5</v>
      </c>
      <c r="B88" s="50">
        <f t="shared" si="18"/>
        <v>0</v>
      </c>
      <c r="C88" s="50">
        <f t="shared" si="18"/>
        <v>0.52941176470588236</v>
      </c>
      <c r="D88" s="50">
        <f t="shared" si="24"/>
        <v>0.76042780748663097</v>
      </c>
      <c r="E88" s="50">
        <f t="shared" si="24"/>
        <v>0.70909090909090911</v>
      </c>
      <c r="F88" s="50">
        <f t="shared" si="24"/>
        <v>0.57433155080213905</v>
      </c>
      <c r="G88" s="50">
        <f t="shared" si="24"/>
        <v>0.75401069518716579</v>
      </c>
      <c r="H88" s="50">
        <f t="shared" si="24"/>
        <v>0.61604278074866314</v>
      </c>
      <c r="I88" s="50">
        <f t="shared" si="24"/>
        <v>0.57433155080213905</v>
      </c>
      <c r="J88" s="50">
        <f t="shared" si="24"/>
        <v>0.7475935828877005</v>
      </c>
      <c r="K88" s="50">
        <f t="shared" si="24"/>
        <v>0.58395721925133692</v>
      </c>
      <c r="L88" s="50">
        <f t="shared" si="24"/>
        <v>0.76042780748663097</v>
      </c>
      <c r="M88" s="50">
        <f t="shared" si="24"/>
        <v>0.78288770053475931</v>
      </c>
      <c r="N88" s="50">
        <f t="shared" si="24"/>
        <v>0.76042780748663097</v>
      </c>
      <c r="O88" s="50">
        <f t="shared" si="24"/>
        <v>0.62887700534759361</v>
      </c>
      <c r="P88" s="50">
        <f t="shared" si="24"/>
        <v>0.56470588235294117</v>
      </c>
      <c r="Q88" s="50">
        <f t="shared" si="24"/>
        <v>0.77326203208556155</v>
      </c>
      <c r="R88" s="50">
        <f t="shared" si="24"/>
        <v>0.73475935828877004</v>
      </c>
      <c r="S88" s="50">
        <f t="shared" si="24"/>
        <v>0.74438502673796791</v>
      </c>
      <c r="T88" s="50">
        <f t="shared" si="24"/>
        <v>0.75721925133689838</v>
      </c>
      <c r="U88" s="50">
        <f t="shared" si="24"/>
        <v>0.75721925133689838</v>
      </c>
      <c r="V88" s="50">
        <f t="shared" si="24"/>
        <v>0.62245989304812832</v>
      </c>
      <c r="W88" s="50">
        <f t="shared" si="24"/>
        <v>0.55828877005347599</v>
      </c>
      <c r="X88" s="50">
        <f t="shared" si="24"/>
        <v>0.75401069518716579</v>
      </c>
      <c r="Y88" s="50">
        <f t="shared" si="24"/>
        <v>0.42673796791443852</v>
      </c>
      <c r="Z88" s="50">
        <f t="shared" si="24"/>
        <v>0.75401069518716579</v>
      </c>
      <c r="AA88" s="50">
        <f t="shared" si="24"/>
        <v>0.5518716577540107</v>
      </c>
      <c r="AB88" s="50">
        <f t="shared" si="24"/>
        <v>0.76042780748663097</v>
      </c>
      <c r="AC88" s="50">
        <f t="shared" si="24"/>
        <v>0.64812834224598925</v>
      </c>
      <c r="AD88" s="50">
        <f t="shared" si="24"/>
        <v>0.56791443850267376</v>
      </c>
      <c r="AE88" s="50">
        <f t="shared" si="24"/>
        <v>0.75721925133689838</v>
      </c>
      <c r="AF88" s="50">
        <f t="shared" si="24"/>
        <v>0.78288770053475931</v>
      </c>
      <c r="AG88" s="50">
        <f t="shared" si="24"/>
        <v>0</v>
      </c>
      <c r="AH88" s="50">
        <f t="shared" si="18"/>
        <v>0</v>
      </c>
      <c r="AI88" s="50">
        <f t="shared" si="18"/>
        <v>0</v>
      </c>
      <c r="AJ88" s="50">
        <f t="shared" si="18"/>
        <v>0</v>
      </c>
      <c r="AK88" s="50">
        <f t="shared" si="18"/>
        <v>0</v>
      </c>
      <c r="AL88" s="50">
        <f t="shared" si="18"/>
        <v>0</v>
      </c>
      <c r="AM88" s="51">
        <f t="shared" si="21"/>
        <v>0.78288770053475931</v>
      </c>
      <c r="AN88" s="51">
        <f t="shared" si="22"/>
        <v>0</v>
      </c>
      <c r="AO88" s="3"/>
      <c r="AP88" s="3"/>
      <c r="AQ88" s="3"/>
      <c r="AR88" s="3"/>
      <c r="AS88" s="3"/>
      <c r="AT88" s="3"/>
    </row>
    <row r="89" spans="1:46">
      <c r="A89" s="13" t="s">
        <v>19</v>
      </c>
      <c r="B89" s="50">
        <f t="shared" si="18"/>
        <v>0</v>
      </c>
      <c r="C89" s="50">
        <f t="shared" si="18"/>
        <v>0.54866310160427811</v>
      </c>
      <c r="D89" s="50">
        <f t="shared" si="24"/>
        <v>0.74117647058823533</v>
      </c>
      <c r="E89" s="50">
        <f t="shared" si="24"/>
        <v>0.72834224598930486</v>
      </c>
      <c r="F89" s="50">
        <f t="shared" si="24"/>
        <v>0.56791443850267376</v>
      </c>
      <c r="G89" s="50">
        <f t="shared" si="24"/>
        <v>0.70909090909090911</v>
      </c>
      <c r="H89" s="50">
        <f t="shared" si="24"/>
        <v>0.62245989304812832</v>
      </c>
      <c r="I89" s="50">
        <f t="shared" si="24"/>
        <v>0.56791443850267376</v>
      </c>
      <c r="J89" s="50">
        <f t="shared" si="24"/>
        <v>0.66417112299465242</v>
      </c>
      <c r="K89" s="50">
        <f t="shared" si="24"/>
        <v>0.5903743315508021</v>
      </c>
      <c r="L89" s="50">
        <f t="shared" si="24"/>
        <v>0.68021390374331547</v>
      </c>
      <c r="M89" s="50">
        <f t="shared" si="24"/>
        <v>0.68663101604278076</v>
      </c>
      <c r="N89" s="50">
        <f t="shared" si="24"/>
        <v>0.73475935828877004</v>
      </c>
      <c r="O89" s="50">
        <f t="shared" si="24"/>
        <v>0.57433155080213905</v>
      </c>
      <c r="P89" s="50">
        <f t="shared" si="24"/>
        <v>0.57754010695187163</v>
      </c>
      <c r="Q89" s="50">
        <f t="shared" si="24"/>
        <v>0.73796791443850263</v>
      </c>
      <c r="R89" s="50">
        <f t="shared" si="24"/>
        <v>0.71871657754010698</v>
      </c>
      <c r="S89" s="50">
        <f t="shared" si="24"/>
        <v>0.72834224598930486</v>
      </c>
      <c r="T89" s="50">
        <f t="shared" si="24"/>
        <v>0.73155080213903745</v>
      </c>
      <c r="U89" s="50">
        <f t="shared" si="24"/>
        <v>0.73796791443850263</v>
      </c>
      <c r="V89" s="50">
        <f t="shared" si="24"/>
        <v>0.61925133689839573</v>
      </c>
      <c r="W89" s="50">
        <f t="shared" si="24"/>
        <v>0.57433155080213905</v>
      </c>
      <c r="X89" s="50">
        <f t="shared" si="24"/>
        <v>0.72513368983957216</v>
      </c>
      <c r="Y89" s="50">
        <f t="shared" si="24"/>
        <v>0.41711229946524064</v>
      </c>
      <c r="Z89" s="50">
        <f t="shared" si="24"/>
        <v>0.72192513368983957</v>
      </c>
      <c r="AA89" s="50">
        <f t="shared" si="24"/>
        <v>0.59679144385026739</v>
      </c>
      <c r="AB89" s="50">
        <f t="shared" si="24"/>
        <v>0.70588235294117652</v>
      </c>
      <c r="AC89" s="50">
        <f t="shared" si="24"/>
        <v>0.53262032085561495</v>
      </c>
      <c r="AD89" s="50">
        <f t="shared" si="24"/>
        <v>0.5935828877005348</v>
      </c>
      <c r="AE89" s="50">
        <f t="shared" si="24"/>
        <v>0.73796791443850263</v>
      </c>
      <c r="AF89" s="50">
        <f t="shared" si="24"/>
        <v>0.76363636363636367</v>
      </c>
      <c r="AG89" s="50">
        <f t="shared" si="24"/>
        <v>0</v>
      </c>
      <c r="AH89" s="50">
        <f t="shared" si="18"/>
        <v>0</v>
      </c>
      <c r="AI89" s="50">
        <f t="shared" si="18"/>
        <v>0</v>
      </c>
      <c r="AJ89" s="50">
        <f t="shared" si="18"/>
        <v>0</v>
      </c>
      <c r="AK89" s="50">
        <f t="shared" si="18"/>
        <v>0</v>
      </c>
      <c r="AL89" s="50">
        <f t="shared" si="18"/>
        <v>0</v>
      </c>
      <c r="AM89" s="51">
        <f t="shared" si="21"/>
        <v>0.76363636363636367</v>
      </c>
      <c r="AN89" s="51">
        <f t="shared" si="22"/>
        <v>0</v>
      </c>
      <c r="AO89" s="3"/>
      <c r="AP89" s="3"/>
      <c r="AQ89" s="3"/>
      <c r="AR89" s="3"/>
      <c r="AS89" s="3"/>
      <c r="AT89" s="3"/>
    </row>
    <row r="90" spans="1:46">
      <c r="A90" s="13">
        <v>0.58333333333333337</v>
      </c>
      <c r="B90" s="50">
        <f t="shared" si="18"/>
        <v>0</v>
      </c>
      <c r="C90" s="50">
        <f t="shared" si="18"/>
        <v>0.51978609625668448</v>
      </c>
      <c r="D90" s="50">
        <f t="shared" si="24"/>
        <v>0.74117647058823533</v>
      </c>
      <c r="E90" s="50">
        <f t="shared" si="24"/>
        <v>0.72513368983957216</v>
      </c>
      <c r="F90" s="50">
        <f t="shared" si="24"/>
        <v>0.55828877005347599</v>
      </c>
      <c r="G90" s="50">
        <f t="shared" si="24"/>
        <v>0.71550802139037428</v>
      </c>
      <c r="H90" s="50">
        <f t="shared" si="24"/>
        <v>0.6</v>
      </c>
      <c r="I90" s="50">
        <f t="shared" si="24"/>
        <v>0.55508021390374329</v>
      </c>
      <c r="J90" s="50">
        <f t="shared" si="24"/>
        <v>0.63529411764705879</v>
      </c>
      <c r="K90" s="50">
        <f t="shared" si="24"/>
        <v>0.5935828877005348</v>
      </c>
      <c r="L90" s="50">
        <f t="shared" si="24"/>
        <v>0.71229946524064169</v>
      </c>
      <c r="M90" s="50">
        <f t="shared" si="24"/>
        <v>0.70909090909090911</v>
      </c>
      <c r="N90" s="50">
        <f t="shared" si="24"/>
        <v>0.70588235294117652</v>
      </c>
      <c r="O90" s="50">
        <f t="shared" si="24"/>
        <v>0.60641711229946527</v>
      </c>
      <c r="P90" s="50">
        <f t="shared" si="24"/>
        <v>0.57433155080213905</v>
      </c>
      <c r="Q90" s="50">
        <f t="shared" si="24"/>
        <v>0.71871657754010698</v>
      </c>
      <c r="R90" s="50">
        <f t="shared" si="24"/>
        <v>0.72513368983957216</v>
      </c>
      <c r="S90" s="50">
        <f t="shared" si="24"/>
        <v>0.72192513368983957</v>
      </c>
      <c r="T90" s="50">
        <f t="shared" si="24"/>
        <v>0.72513368983957216</v>
      </c>
      <c r="U90" s="50">
        <f t="shared" si="24"/>
        <v>0.73475935828877004</v>
      </c>
      <c r="V90" s="50">
        <f t="shared" si="24"/>
        <v>0.6</v>
      </c>
      <c r="W90" s="50">
        <f t="shared" si="24"/>
        <v>0.57112299465240646</v>
      </c>
      <c r="X90" s="50">
        <f t="shared" si="24"/>
        <v>0.69625668449197864</v>
      </c>
      <c r="Y90" s="50">
        <f t="shared" si="24"/>
        <v>0.40106951871657753</v>
      </c>
      <c r="Z90" s="50">
        <f t="shared" si="24"/>
        <v>0.69786096256684493</v>
      </c>
      <c r="AA90" s="50">
        <f t="shared" si="24"/>
        <v>0.61283422459893044</v>
      </c>
      <c r="AB90" s="50">
        <f t="shared" si="24"/>
        <v>0.68663101604278076</v>
      </c>
      <c r="AC90" s="50">
        <f t="shared" si="24"/>
        <v>0.62245989304812832</v>
      </c>
      <c r="AD90" s="50">
        <f t="shared" si="24"/>
        <v>0.5903743315508021</v>
      </c>
      <c r="AE90" s="50">
        <f t="shared" si="24"/>
        <v>0.73475935828877004</v>
      </c>
      <c r="AF90" s="50">
        <f t="shared" si="24"/>
        <v>0.37219251336898396</v>
      </c>
      <c r="AG90" s="50">
        <f t="shared" si="24"/>
        <v>0</v>
      </c>
      <c r="AH90" s="50">
        <f t="shared" si="18"/>
        <v>0</v>
      </c>
      <c r="AI90" s="50">
        <f t="shared" si="18"/>
        <v>0</v>
      </c>
      <c r="AJ90" s="50">
        <f t="shared" si="18"/>
        <v>0</v>
      </c>
      <c r="AK90" s="50">
        <f t="shared" si="18"/>
        <v>0</v>
      </c>
      <c r="AL90" s="50">
        <f t="shared" si="18"/>
        <v>0</v>
      </c>
      <c r="AM90" s="51">
        <f t="shared" si="21"/>
        <v>0.74117647058823533</v>
      </c>
      <c r="AN90" s="51">
        <f t="shared" si="22"/>
        <v>0</v>
      </c>
      <c r="AO90" s="3"/>
      <c r="AP90" s="3"/>
      <c r="AQ90" s="3"/>
      <c r="AR90" s="3"/>
      <c r="AS90" s="3"/>
      <c r="AT90" s="3"/>
    </row>
    <row r="91" spans="1:46">
      <c r="A91" s="13" t="s">
        <v>20</v>
      </c>
      <c r="B91" s="50">
        <f t="shared" si="18"/>
        <v>0</v>
      </c>
      <c r="C91" s="50">
        <f t="shared" si="18"/>
        <v>0.5903743315508021</v>
      </c>
      <c r="D91" s="50">
        <f t="shared" si="24"/>
        <v>0.72192513368983957</v>
      </c>
      <c r="E91" s="50">
        <f t="shared" si="24"/>
        <v>0.68342245989304817</v>
      </c>
      <c r="F91" s="50">
        <f t="shared" si="24"/>
        <v>0.53262032085561495</v>
      </c>
      <c r="G91" s="50">
        <f t="shared" si="24"/>
        <v>0.71550802139037428</v>
      </c>
      <c r="H91" s="50">
        <f t="shared" si="24"/>
        <v>0.57112299465240646</v>
      </c>
      <c r="I91" s="50">
        <f t="shared" si="24"/>
        <v>0.53903743315508024</v>
      </c>
      <c r="J91" s="50">
        <f t="shared" si="24"/>
        <v>0.78288770053475931</v>
      </c>
      <c r="K91" s="50">
        <f t="shared" si="24"/>
        <v>0.55828877005347599</v>
      </c>
      <c r="L91" s="50">
        <f t="shared" si="24"/>
        <v>0.70909090909090911</v>
      </c>
      <c r="M91" s="50">
        <f t="shared" si="24"/>
        <v>0.71229946524064169</v>
      </c>
      <c r="N91" s="50">
        <f t="shared" si="24"/>
        <v>0.71229946524064169</v>
      </c>
      <c r="O91" s="50">
        <f t="shared" si="24"/>
        <v>0.52941176470588236</v>
      </c>
      <c r="P91" s="50">
        <f t="shared" si="24"/>
        <v>0.55828877005347599</v>
      </c>
      <c r="Q91" s="50">
        <f t="shared" si="24"/>
        <v>0.42352941176470588</v>
      </c>
      <c r="R91" s="50">
        <f t="shared" si="24"/>
        <v>0.73155080213903745</v>
      </c>
      <c r="S91" s="50">
        <f t="shared" si="24"/>
        <v>0.73796791443850263</v>
      </c>
      <c r="T91" s="50">
        <f t="shared" si="24"/>
        <v>0.73796791443850263</v>
      </c>
      <c r="U91" s="50">
        <f t="shared" si="24"/>
        <v>0.73475935828877004</v>
      </c>
      <c r="V91" s="50">
        <f t="shared" si="24"/>
        <v>0.59679144385026739</v>
      </c>
      <c r="W91" s="50">
        <f t="shared" si="24"/>
        <v>0.54866310160427811</v>
      </c>
      <c r="X91" s="50">
        <f t="shared" si="24"/>
        <v>0.72513368983957216</v>
      </c>
      <c r="Y91" s="50">
        <f t="shared" si="24"/>
        <v>0.41069518716577541</v>
      </c>
      <c r="Z91" s="50">
        <f t="shared" si="24"/>
        <v>0.71229946524064169</v>
      </c>
      <c r="AA91" s="50">
        <f t="shared" si="24"/>
        <v>0.62566844919786091</v>
      </c>
      <c r="AB91" s="50">
        <f t="shared" si="24"/>
        <v>0.73796791443850263</v>
      </c>
      <c r="AC91" s="50">
        <f t="shared" si="24"/>
        <v>0.60641711229946527</v>
      </c>
      <c r="AD91" s="50">
        <f t="shared" si="24"/>
        <v>0.54224598930481283</v>
      </c>
      <c r="AE91" s="50">
        <f t="shared" si="24"/>
        <v>0.73475935828877004</v>
      </c>
      <c r="AF91" s="50">
        <f t="shared" si="24"/>
        <v>0.48770053475935826</v>
      </c>
      <c r="AG91" s="50">
        <f t="shared" si="24"/>
        <v>0</v>
      </c>
      <c r="AH91" s="50">
        <f t="shared" si="18"/>
        <v>0</v>
      </c>
      <c r="AI91" s="50">
        <f t="shared" si="18"/>
        <v>0</v>
      </c>
      <c r="AJ91" s="50">
        <f t="shared" si="18"/>
        <v>0</v>
      </c>
      <c r="AK91" s="50">
        <f t="shared" si="18"/>
        <v>0</v>
      </c>
      <c r="AL91" s="50">
        <f t="shared" si="18"/>
        <v>0</v>
      </c>
      <c r="AM91" s="51">
        <f t="shared" si="21"/>
        <v>0.78288770053475931</v>
      </c>
      <c r="AN91" s="51">
        <f t="shared" si="22"/>
        <v>0</v>
      </c>
      <c r="AO91" s="3"/>
      <c r="AP91" s="3"/>
      <c r="AQ91" s="3"/>
      <c r="AR91" s="3"/>
      <c r="AS91" s="3"/>
      <c r="AT91" s="3"/>
    </row>
    <row r="92" spans="1:46">
      <c r="A92" s="12" t="s">
        <v>21</v>
      </c>
      <c r="B92" s="50">
        <f t="shared" si="18"/>
        <v>0</v>
      </c>
      <c r="C92" s="50">
        <f t="shared" si="18"/>
        <v>0.52941176470588236</v>
      </c>
      <c r="D92" s="50">
        <f t="shared" si="24"/>
        <v>0.68663101604278076</v>
      </c>
      <c r="E92" s="50">
        <f t="shared" si="24"/>
        <v>0.69304812834224594</v>
      </c>
      <c r="F92" s="50">
        <f t="shared" si="24"/>
        <v>0.57433155080213905</v>
      </c>
      <c r="G92" s="50">
        <f t="shared" si="24"/>
        <v>0.70909090909090911</v>
      </c>
      <c r="H92" s="50">
        <f t="shared" si="24"/>
        <v>0.57433155080213905</v>
      </c>
      <c r="I92" s="50">
        <f t="shared" si="24"/>
        <v>0.5518716577540107</v>
      </c>
      <c r="J92" s="50">
        <f t="shared" si="24"/>
        <v>0.67700534759358288</v>
      </c>
      <c r="K92" s="50">
        <f t="shared" si="24"/>
        <v>0.53903743315508024</v>
      </c>
      <c r="L92" s="50">
        <f t="shared" si="24"/>
        <v>0.72834224598930486</v>
      </c>
      <c r="M92" s="50">
        <f t="shared" si="24"/>
        <v>0.71550802139037428</v>
      </c>
      <c r="N92" s="50">
        <f t="shared" si="24"/>
        <v>0.70909090909090911</v>
      </c>
      <c r="O92" s="50">
        <f t="shared" si="24"/>
        <v>0.57112299465240646</v>
      </c>
      <c r="P92" s="50">
        <f t="shared" si="24"/>
        <v>0.54224598930481283</v>
      </c>
      <c r="Q92" s="50">
        <f t="shared" si="24"/>
        <v>0.56791443850267376</v>
      </c>
      <c r="R92" s="50">
        <f t="shared" si="24"/>
        <v>0.69625668449197864</v>
      </c>
      <c r="S92" s="50">
        <f t="shared" si="24"/>
        <v>0.69946524064171123</v>
      </c>
      <c r="T92" s="50">
        <f t="shared" si="24"/>
        <v>0.76042780748663097</v>
      </c>
      <c r="U92" s="50">
        <f t="shared" si="24"/>
        <v>0.72834224598930486</v>
      </c>
      <c r="V92" s="50">
        <f t="shared" si="24"/>
        <v>0.5903743315508021</v>
      </c>
      <c r="W92" s="50">
        <f t="shared" si="24"/>
        <v>0.53903743315508024</v>
      </c>
      <c r="X92" s="50">
        <f t="shared" si="24"/>
        <v>0.64171122994652408</v>
      </c>
      <c r="Y92" s="50">
        <f t="shared" si="24"/>
        <v>0.40106951871657753</v>
      </c>
      <c r="Z92" s="50">
        <f t="shared" si="24"/>
        <v>0.66737967914438501</v>
      </c>
      <c r="AA92" s="50">
        <f t="shared" si="24"/>
        <v>0.64491978609625666</v>
      </c>
      <c r="AB92" s="50">
        <f t="shared" si="24"/>
        <v>0.68342245989304817</v>
      </c>
      <c r="AC92" s="50">
        <f t="shared" si="24"/>
        <v>0.58395721925133692</v>
      </c>
      <c r="AD92" s="50">
        <f t="shared" si="24"/>
        <v>0.54866310160427811</v>
      </c>
      <c r="AE92" s="50">
        <f t="shared" si="24"/>
        <v>0.72834224598930486</v>
      </c>
      <c r="AF92" s="50">
        <f t="shared" si="24"/>
        <v>0.73475935828877004</v>
      </c>
      <c r="AG92" s="50">
        <f t="shared" si="24"/>
        <v>0</v>
      </c>
      <c r="AH92" s="50">
        <f t="shared" si="18"/>
        <v>0</v>
      </c>
      <c r="AI92" s="50">
        <f t="shared" si="18"/>
        <v>0</v>
      </c>
      <c r="AJ92" s="50">
        <f t="shared" si="18"/>
        <v>0</v>
      </c>
      <c r="AK92" s="50">
        <f t="shared" si="18"/>
        <v>0</v>
      </c>
      <c r="AL92" s="50">
        <f t="shared" si="18"/>
        <v>0</v>
      </c>
      <c r="AM92" s="51">
        <f t="shared" si="21"/>
        <v>0.76042780748663097</v>
      </c>
      <c r="AN92" s="51">
        <f t="shared" si="22"/>
        <v>0</v>
      </c>
      <c r="AO92" s="3"/>
      <c r="AP92" s="3"/>
      <c r="AQ92" s="3"/>
      <c r="AR92" s="3"/>
      <c r="AS92" s="3"/>
      <c r="AT92" s="3"/>
    </row>
    <row r="93" spans="1:46">
      <c r="A93" s="12" t="s">
        <v>22</v>
      </c>
      <c r="B93" s="50">
        <f t="shared" ref="B93:AL100" si="25">($G$38*B23)/$G$37</f>
        <v>0</v>
      </c>
      <c r="C93" s="50">
        <f t="shared" si="25"/>
        <v>0.52620320855614977</v>
      </c>
      <c r="D93" s="50">
        <f t="shared" si="24"/>
        <v>0.67700534759358288</v>
      </c>
      <c r="E93" s="50">
        <f t="shared" si="24"/>
        <v>0.70588235294117652</v>
      </c>
      <c r="F93" s="50">
        <f t="shared" si="24"/>
        <v>0.51016042780748661</v>
      </c>
      <c r="G93" s="50">
        <f t="shared" si="24"/>
        <v>0.74438502673796791</v>
      </c>
      <c r="H93" s="50">
        <f t="shared" si="24"/>
        <v>0.57112299465240646</v>
      </c>
      <c r="I93" s="50">
        <f t="shared" si="24"/>
        <v>0.54866310160427811</v>
      </c>
      <c r="J93" s="50">
        <f t="shared" si="24"/>
        <v>0.68021390374331547</v>
      </c>
      <c r="K93" s="50">
        <f t="shared" si="24"/>
        <v>0.60641711229946527</v>
      </c>
      <c r="L93" s="50">
        <f t="shared" si="24"/>
        <v>0.6705882352941176</v>
      </c>
      <c r="M93" s="50">
        <f t="shared" si="24"/>
        <v>0.70267379679144382</v>
      </c>
      <c r="N93" s="50">
        <f t="shared" si="24"/>
        <v>0.68342245989304817</v>
      </c>
      <c r="O93" s="50">
        <f t="shared" si="24"/>
        <v>0.56470588235294117</v>
      </c>
      <c r="P93" s="50">
        <f t="shared" si="24"/>
        <v>0.49411764705882355</v>
      </c>
      <c r="Q93" s="50">
        <f t="shared" si="24"/>
        <v>0.57112299465240646</v>
      </c>
      <c r="R93" s="50">
        <f t="shared" si="24"/>
        <v>0.66417112299465242</v>
      </c>
      <c r="S93" s="50">
        <f t="shared" si="24"/>
        <v>0.66417112299465242</v>
      </c>
      <c r="T93" s="50">
        <f t="shared" si="24"/>
        <v>0.6705882352941176</v>
      </c>
      <c r="U93" s="50">
        <f t="shared" si="24"/>
        <v>0.69946524064171123</v>
      </c>
      <c r="V93" s="50">
        <f t="shared" si="24"/>
        <v>0.57112299465240646</v>
      </c>
      <c r="W93" s="50">
        <f t="shared" si="24"/>
        <v>0.54224598930481283</v>
      </c>
      <c r="X93" s="50">
        <f t="shared" si="24"/>
        <v>0.58716577540106951</v>
      </c>
      <c r="Y93" s="50">
        <f t="shared" si="24"/>
        <v>0.37219251336898396</v>
      </c>
      <c r="Z93" s="50">
        <f t="shared" si="24"/>
        <v>0.60962566844919786</v>
      </c>
      <c r="AA93" s="50">
        <f t="shared" si="24"/>
        <v>0.63529411764705879</v>
      </c>
      <c r="AB93" s="50">
        <f t="shared" si="24"/>
        <v>0.6737967914438503</v>
      </c>
      <c r="AC93" s="50">
        <f t="shared" si="24"/>
        <v>0.57754010695187163</v>
      </c>
      <c r="AD93" s="50">
        <f t="shared" si="24"/>
        <v>0.54866310160427811</v>
      </c>
      <c r="AE93" s="50">
        <f t="shared" si="24"/>
        <v>0.69946524064171123</v>
      </c>
      <c r="AF93" s="50">
        <f t="shared" si="24"/>
        <v>0.62566844919786091</v>
      </c>
      <c r="AG93" s="50">
        <f t="shared" si="24"/>
        <v>0</v>
      </c>
      <c r="AH93" s="50">
        <f t="shared" si="25"/>
        <v>0</v>
      </c>
      <c r="AI93" s="50">
        <f t="shared" si="25"/>
        <v>0</v>
      </c>
      <c r="AJ93" s="50">
        <f t="shared" si="25"/>
        <v>0</v>
      </c>
      <c r="AK93" s="50">
        <f t="shared" si="25"/>
        <v>0</v>
      </c>
      <c r="AL93" s="50">
        <f t="shared" si="25"/>
        <v>0</v>
      </c>
      <c r="AM93" s="51">
        <f t="shared" si="21"/>
        <v>0.74438502673796791</v>
      </c>
      <c r="AN93" s="51">
        <f t="shared" si="22"/>
        <v>0</v>
      </c>
      <c r="AO93" s="3"/>
      <c r="AP93" s="3"/>
      <c r="AQ93" s="3"/>
      <c r="AR93" s="3"/>
      <c r="AS93" s="3"/>
      <c r="AT93" s="3"/>
    </row>
    <row r="94" spans="1:46">
      <c r="A94" s="12" t="s">
        <v>23</v>
      </c>
      <c r="B94" s="50">
        <f t="shared" si="25"/>
        <v>0</v>
      </c>
      <c r="C94" s="50">
        <f t="shared" si="25"/>
        <v>0.53582887700534765</v>
      </c>
      <c r="D94" s="50">
        <f t="shared" si="24"/>
        <v>0.66737967914438501</v>
      </c>
      <c r="E94" s="50">
        <f t="shared" si="24"/>
        <v>0.66096256684491983</v>
      </c>
      <c r="F94" s="50">
        <f t="shared" si="24"/>
        <v>0.65133689839572195</v>
      </c>
      <c r="G94" s="50">
        <f t="shared" si="24"/>
        <v>0.6737967914438503</v>
      </c>
      <c r="H94" s="50">
        <f t="shared" si="24"/>
        <v>0.58395721925133692</v>
      </c>
      <c r="I94" s="50">
        <f t="shared" si="24"/>
        <v>0.56791443850267376</v>
      </c>
      <c r="J94" s="50">
        <f t="shared" si="24"/>
        <v>0.6705882352941176</v>
      </c>
      <c r="K94" s="50">
        <f t="shared" si="24"/>
        <v>0.57754010695187163</v>
      </c>
      <c r="L94" s="50">
        <f t="shared" si="24"/>
        <v>0.69304812834224594</v>
      </c>
      <c r="M94" s="50">
        <f t="shared" si="24"/>
        <v>0.6705882352941176</v>
      </c>
      <c r="N94" s="50">
        <f t="shared" si="24"/>
        <v>0.68983957219251335</v>
      </c>
      <c r="O94" s="50">
        <f t="shared" si="24"/>
        <v>0.5935828877005348</v>
      </c>
      <c r="P94" s="50">
        <f t="shared" si="24"/>
        <v>0.55828877005347599</v>
      </c>
      <c r="Q94" s="50">
        <f t="shared" si="24"/>
        <v>0.65133689839572195</v>
      </c>
      <c r="R94" s="50">
        <f t="shared" si="24"/>
        <v>0.66417112299465242</v>
      </c>
      <c r="S94" s="50">
        <f t="shared" si="24"/>
        <v>0.69625668449197864</v>
      </c>
      <c r="T94" s="50">
        <f t="shared" si="24"/>
        <v>0.65133689839572195</v>
      </c>
      <c r="U94" s="50">
        <f t="shared" si="24"/>
        <v>0.6705882352941176</v>
      </c>
      <c r="V94" s="50">
        <f t="shared" si="24"/>
        <v>0.58716577540106951</v>
      </c>
      <c r="W94" s="50">
        <f t="shared" si="24"/>
        <v>0.56149732620320858</v>
      </c>
      <c r="X94" s="50">
        <f t="shared" si="24"/>
        <v>0.55828877005347599</v>
      </c>
      <c r="Y94" s="50">
        <f t="shared" si="24"/>
        <v>0.34652406417112297</v>
      </c>
      <c r="Z94" s="50">
        <f t="shared" si="24"/>
        <v>0.64491978609625666</v>
      </c>
      <c r="AA94" s="50">
        <f t="shared" si="24"/>
        <v>0.60962566844919786</v>
      </c>
      <c r="AB94" s="50">
        <f t="shared" si="24"/>
        <v>0.65775401069518713</v>
      </c>
      <c r="AC94" s="50">
        <f t="shared" si="24"/>
        <v>0.62245989304812832</v>
      </c>
      <c r="AD94" s="50">
        <f t="shared" si="24"/>
        <v>0.56791443850267376</v>
      </c>
      <c r="AE94" s="50">
        <f t="shared" si="24"/>
        <v>0.6705882352941176</v>
      </c>
      <c r="AF94" s="50">
        <f t="shared" si="24"/>
        <v>0.73796791443850263</v>
      </c>
      <c r="AG94" s="50">
        <f t="shared" si="24"/>
        <v>0</v>
      </c>
      <c r="AH94" s="50">
        <f t="shared" si="25"/>
        <v>0</v>
      </c>
      <c r="AI94" s="50">
        <f t="shared" si="25"/>
        <v>0</v>
      </c>
      <c r="AJ94" s="50">
        <f t="shared" si="25"/>
        <v>0</v>
      </c>
      <c r="AK94" s="50">
        <f t="shared" si="25"/>
        <v>0</v>
      </c>
      <c r="AL94" s="50">
        <f t="shared" si="25"/>
        <v>0</v>
      </c>
      <c r="AM94" s="51">
        <f t="shared" si="21"/>
        <v>0.73796791443850263</v>
      </c>
      <c r="AN94" s="51">
        <f t="shared" si="22"/>
        <v>0</v>
      </c>
      <c r="AO94" s="3"/>
      <c r="AP94" s="3"/>
      <c r="AQ94" s="3"/>
      <c r="AR94" s="3"/>
      <c r="AS94" s="3"/>
      <c r="AT94" s="3"/>
    </row>
    <row r="95" spans="1:46">
      <c r="A95" s="9" t="s">
        <v>24</v>
      </c>
      <c r="B95" s="50">
        <f t="shared" si="25"/>
        <v>0</v>
      </c>
      <c r="C95" s="50">
        <f t="shared" si="25"/>
        <v>0.66096256684491983</v>
      </c>
      <c r="D95" s="50">
        <f t="shared" si="24"/>
        <v>0.7508021390374332</v>
      </c>
      <c r="E95" s="50">
        <f t="shared" si="24"/>
        <v>0.73796791443850263</v>
      </c>
      <c r="F95" s="50">
        <f t="shared" si="24"/>
        <v>0.75721925133689838</v>
      </c>
      <c r="G95" s="50">
        <f t="shared" si="24"/>
        <v>0.74438502673796791</v>
      </c>
      <c r="H95" s="50">
        <f t="shared" si="24"/>
        <v>0.69625668449197864</v>
      </c>
      <c r="I95" s="50">
        <f t="shared" si="24"/>
        <v>0.68663101604278076</v>
      </c>
      <c r="J95" s="50">
        <f t="shared" si="24"/>
        <v>0.7508021390374332</v>
      </c>
      <c r="K95" s="50">
        <f t="shared" si="24"/>
        <v>0.69304812834224594</v>
      </c>
      <c r="L95" s="50">
        <f t="shared" si="24"/>
        <v>0.75401069518716579</v>
      </c>
      <c r="M95" s="50">
        <f t="shared" si="24"/>
        <v>0.75401069518716579</v>
      </c>
      <c r="N95" s="50">
        <f t="shared" si="24"/>
        <v>0.7508021390374332</v>
      </c>
      <c r="O95" s="50">
        <f t="shared" si="24"/>
        <v>0.69946524064171123</v>
      </c>
      <c r="P95" s="50">
        <f t="shared" si="24"/>
        <v>0.6737967914438503</v>
      </c>
      <c r="Q95" s="50">
        <f t="shared" si="24"/>
        <v>0.7508021390374332</v>
      </c>
      <c r="R95" s="50">
        <f t="shared" si="24"/>
        <v>0.7475935828877005</v>
      </c>
      <c r="S95" s="50">
        <f t="shared" ref="S95:AG95" si="26">($G$38*S25-S155)/$G$37</f>
        <v>0.72834224598930486</v>
      </c>
      <c r="T95" s="50">
        <f t="shared" si="26"/>
        <v>0.7508021390374332</v>
      </c>
      <c r="U95" s="50">
        <f t="shared" si="26"/>
        <v>0.77647058823529413</v>
      </c>
      <c r="V95" s="50">
        <f t="shared" si="26"/>
        <v>0.70267379679144382</v>
      </c>
      <c r="W95" s="50">
        <f t="shared" si="26"/>
        <v>0.63850267379679149</v>
      </c>
      <c r="X95" s="50">
        <f t="shared" si="26"/>
        <v>0.60962566844919786</v>
      </c>
      <c r="Y95" s="50">
        <f t="shared" si="26"/>
        <v>0.33689839572192515</v>
      </c>
      <c r="Z95" s="50">
        <f t="shared" si="26"/>
        <v>0.67700534759358288</v>
      </c>
      <c r="AA95" s="50">
        <f t="shared" si="26"/>
        <v>0.74117647058823533</v>
      </c>
      <c r="AB95" s="50">
        <f t="shared" si="26"/>
        <v>0.6737967914438503</v>
      </c>
      <c r="AC95" s="50">
        <f t="shared" si="26"/>
        <v>0.70909090909090911</v>
      </c>
      <c r="AD95" s="50">
        <f t="shared" si="26"/>
        <v>0.66737967914438501</v>
      </c>
      <c r="AE95" s="50">
        <f t="shared" si="26"/>
        <v>0.77647058823529413</v>
      </c>
      <c r="AF95" s="50">
        <f t="shared" si="26"/>
        <v>0.78288770053475931</v>
      </c>
      <c r="AG95" s="50">
        <f t="shared" si="26"/>
        <v>0</v>
      </c>
      <c r="AH95" s="50">
        <f t="shared" si="25"/>
        <v>0</v>
      </c>
      <c r="AI95" s="50">
        <f t="shared" si="25"/>
        <v>0</v>
      </c>
      <c r="AJ95" s="50">
        <f t="shared" si="25"/>
        <v>0</v>
      </c>
      <c r="AK95" s="50">
        <f t="shared" si="25"/>
        <v>0</v>
      </c>
      <c r="AL95" s="50">
        <f t="shared" si="25"/>
        <v>0</v>
      </c>
      <c r="AM95" s="51">
        <f t="shared" si="21"/>
        <v>0.78288770053475931</v>
      </c>
      <c r="AN95" s="51">
        <f t="shared" si="22"/>
        <v>0</v>
      </c>
      <c r="AO95" s="3"/>
      <c r="AP95" s="3"/>
      <c r="AQ95" s="3"/>
      <c r="AR95" s="3"/>
      <c r="AS95" s="3"/>
      <c r="AT95" s="3"/>
    </row>
    <row r="96" spans="1:46">
      <c r="A96" s="15">
        <v>0.83333333333333337</v>
      </c>
      <c r="B96" s="50">
        <f t="shared" si="25"/>
        <v>0</v>
      </c>
      <c r="C96" s="50">
        <f t="shared" si="25"/>
        <v>0.68021390374331547</v>
      </c>
      <c r="D96" s="50">
        <f t="shared" ref="D96:AG100" si="27">($G$38*D26-D156)/$G$37</f>
        <v>0.73796791443850263</v>
      </c>
      <c r="E96" s="50">
        <f t="shared" si="27"/>
        <v>0.73155080213903745</v>
      </c>
      <c r="F96" s="50">
        <f t="shared" si="27"/>
        <v>0.75721925133689838</v>
      </c>
      <c r="G96" s="50">
        <f t="shared" si="27"/>
        <v>0.73155080213903745</v>
      </c>
      <c r="H96" s="50">
        <f t="shared" si="27"/>
        <v>0.69946524064171123</v>
      </c>
      <c r="I96" s="50">
        <f t="shared" si="27"/>
        <v>0.68663101604278076</v>
      </c>
      <c r="J96" s="50">
        <f t="shared" si="27"/>
        <v>0.72513368983957216</v>
      </c>
      <c r="K96" s="50">
        <f t="shared" si="27"/>
        <v>0.70267379679144382</v>
      </c>
      <c r="L96" s="50">
        <f t="shared" si="27"/>
        <v>0.74438502673796791</v>
      </c>
      <c r="M96" s="50">
        <f t="shared" si="27"/>
        <v>0.74438502673796791</v>
      </c>
      <c r="N96" s="50">
        <f t="shared" si="27"/>
        <v>0.72192513368983957</v>
      </c>
      <c r="O96" s="50">
        <f t="shared" si="27"/>
        <v>0.70267379679144382</v>
      </c>
      <c r="P96" s="50">
        <f t="shared" si="27"/>
        <v>0.70267379679144382</v>
      </c>
      <c r="Q96" s="50">
        <f t="shared" si="27"/>
        <v>0.73796791443850263</v>
      </c>
      <c r="R96" s="50">
        <f t="shared" si="27"/>
        <v>0.74438502673796791</v>
      </c>
      <c r="S96" s="50">
        <f t="shared" si="27"/>
        <v>0.72834224598930486</v>
      </c>
      <c r="T96" s="50">
        <f t="shared" si="27"/>
        <v>0.74438502673796791</v>
      </c>
      <c r="U96" s="50">
        <f t="shared" si="27"/>
        <v>0.76363636363636367</v>
      </c>
      <c r="V96" s="50">
        <f t="shared" si="27"/>
        <v>0.70909090909090911</v>
      </c>
      <c r="W96" s="50">
        <f t="shared" si="27"/>
        <v>0.68663101604278076</v>
      </c>
      <c r="X96" s="50">
        <f t="shared" si="27"/>
        <v>0.58395721925133692</v>
      </c>
      <c r="Y96" s="50">
        <f t="shared" si="27"/>
        <v>0.44598930481283422</v>
      </c>
      <c r="Z96" s="50">
        <f t="shared" si="27"/>
        <v>0.68021390374331547</v>
      </c>
      <c r="AA96" s="50">
        <f t="shared" si="27"/>
        <v>0.74438502673796791</v>
      </c>
      <c r="AB96" s="50">
        <f t="shared" si="27"/>
        <v>0.69625668449197864</v>
      </c>
      <c r="AC96" s="50">
        <f t="shared" si="27"/>
        <v>0.71229946524064169</v>
      </c>
      <c r="AD96" s="50">
        <f t="shared" si="27"/>
        <v>0.6705882352941176</v>
      </c>
      <c r="AE96" s="50">
        <f t="shared" si="27"/>
        <v>0.76363636363636367</v>
      </c>
      <c r="AF96" s="50">
        <f t="shared" si="27"/>
        <v>0.76363636363636367</v>
      </c>
      <c r="AG96" s="50">
        <f t="shared" si="27"/>
        <v>0</v>
      </c>
      <c r="AH96" s="50">
        <f t="shared" si="25"/>
        <v>0</v>
      </c>
      <c r="AI96" s="50">
        <f t="shared" si="25"/>
        <v>0</v>
      </c>
      <c r="AJ96" s="50">
        <f t="shared" si="25"/>
        <v>0</v>
      </c>
      <c r="AK96" s="50">
        <f t="shared" si="25"/>
        <v>0</v>
      </c>
      <c r="AL96" s="50">
        <f t="shared" si="25"/>
        <v>0</v>
      </c>
      <c r="AM96" s="51">
        <f t="shared" si="21"/>
        <v>0.76363636363636367</v>
      </c>
      <c r="AN96" s="51">
        <f t="shared" si="22"/>
        <v>0</v>
      </c>
      <c r="AO96" s="3"/>
      <c r="AP96" s="3"/>
      <c r="AQ96" s="3"/>
      <c r="AR96" s="3"/>
      <c r="AS96" s="3"/>
      <c r="AT96" s="3"/>
    </row>
    <row r="97" spans="1:46">
      <c r="A97" s="15">
        <v>0.875</v>
      </c>
      <c r="B97" s="50">
        <f t="shared" si="25"/>
        <v>0</v>
      </c>
      <c r="C97" s="50">
        <f t="shared" si="25"/>
        <v>0.66737967914438501</v>
      </c>
      <c r="D97" s="50">
        <f t="shared" si="27"/>
        <v>0.71229946524064169</v>
      </c>
      <c r="E97" s="50">
        <f t="shared" si="27"/>
        <v>0.73155080213903745</v>
      </c>
      <c r="F97" s="50">
        <f t="shared" si="27"/>
        <v>0.70588235294117652</v>
      </c>
      <c r="G97" s="50">
        <f t="shared" si="27"/>
        <v>0.70267379679144382</v>
      </c>
      <c r="H97" s="50">
        <f t="shared" si="27"/>
        <v>0.68021390374331547</v>
      </c>
      <c r="I97" s="50">
        <f t="shared" si="27"/>
        <v>0.66417112299465242</v>
      </c>
      <c r="J97" s="50">
        <f t="shared" si="27"/>
        <v>0.68983957219251335</v>
      </c>
      <c r="K97" s="50">
        <f t="shared" si="27"/>
        <v>0.68983957219251335</v>
      </c>
      <c r="L97" s="50">
        <f t="shared" si="27"/>
        <v>0.71550802139037428</v>
      </c>
      <c r="M97" s="50">
        <f t="shared" si="27"/>
        <v>0.71550802139037428</v>
      </c>
      <c r="N97" s="50">
        <f t="shared" si="27"/>
        <v>0.70588235294117652</v>
      </c>
      <c r="O97" s="50">
        <f t="shared" si="27"/>
        <v>0.71550802139037428</v>
      </c>
      <c r="P97" s="50">
        <f t="shared" si="27"/>
        <v>0.66417112299465242</v>
      </c>
      <c r="Q97" s="50">
        <f t="shared" si="27"/>
        <v>0.70267379679144382</v>
      </c>
      <c r="R97" s="50">
        <f t="shared" si="27"/>
        <v>0.72192513368983957</v>
      </c>
      <c r="S97" s="50">
        <f t="shared" si="27"/>
        <v>0.69625668449197864</v>
      </c>
      <c r="T97" s="50">
        <f t="shared" si="27"/>
        <v>0.75401069518716579</v>
      </c>
      <c r="U97" s="50">
        <f t="shared" si="27"/>
        <v>0.73796791443850263</v>
      </c>
      <c r="V97" s="50">
        <f t="shared" si="27"/>
        <v>0.69625668449197864</v>
      </c>
      <c r="W97" s="50">
        <f t="shared" si="27"/>
        <v>0.66737967914438501</v>
      </c>
      <c r="X97" s="50">
        <f t="shared" si="27"/>
        <v>0.5903743315508021</v>
      </c>
      <c r="Y97" s="50">
        <f t="shared" si="27"/>
        <v>0.57754010695187163</v>
      </c>
      <c r="Z97" s="50">
        <f t="shared" si="27"/>
        <v>0.66096256684491983</v>
      </c>
      <c r="AA97" s="50">
        <f t="shared" si="27"/>
        <v>0.71550802139037428</v>
      </c>
      <c r="AB97" s="50">
        <f t="shared" si="27"/>
        <v>0.7508021390374332</v>
      </c>
      <c r="AC97" s="50">
        <f t="shared" si="27"/>
        <v>0.68983957219251335</v>
      </c>
      <c r="AD97" s="50">
        <f t="shared" si="27"/>
        <v>0.68342245989304817</v>
      </c>
      <c r="AE97" s="50">
        <f t="shared" si="27"/>
        <v>0.73796791443850263</v>
      </c>
      <c r="AF97" s="50">
        <f t="shared" si="27"/>
        <v>0.72513368983957216</v>
      </c>
      <c r="AG97" s="50">
        <f t="shared" si="27"/>
        <v>0</v>
      </c>
      <c r="AH97" s="50">
        <f t="shared" si="25"/>
        <v>0</v>
      </c>
      <c r="AI97" s="50">
        <f t="shared" si="25"/>
        <v>0</v>
      </c>
      <c r="AJ97" s="50">
        <f t="shared" si="25"/>
        <v>0</v>
      </c>
      <c r="AK97" s="50">
        <f t="shared" si="25"/>
        <v>0</v>
      </c>
      <c r="AL97" s="50">
        <f t="shared" si="25"/>
        <v>0</v>
      </c>
      <c r="AM97" s="51">
        <f t="shared" si="21"/>
        <v>0.75401069518716579</v>
      </c>
      <c r="AN97" s="51">
        <f t="shared" si="22"/>
        <v>0</v>
      </c>
      <c r="AO97" s="3"/>
      <c r="AP97" s="3"/>
      <c r="AQ97" s="3"/>
      <c r="AR97" s="3"/>
      <c r="AS97" s="3"/>
      <c r="AT97" s="3"/>
    </row>
    <row r="98" spans="1:46">
      <c r="A98" s="13" t="s">
        <v>25</v>
      </c>
      <c r="B98" s="50">
        <f t="shared" si="25"/>
        <v>0</v>
      </c>
      <c r="C98" s="50">
        <f t="shared" si="25"/>
        <v>0.62245989304812832</v>
      </c>
      <c r="D98" s="50">
        <f t="shared" si="27"/>
        <v>0.66737967914438501</v>
      </c>
      <c r="E98" s="50">
        <f t="shared" si="27"/>
        <v>0.69946524064171123</v>
      </c>
      <c r="F98" s="50">
        <f t="shared" si="27"/>
        <v>0.68983957219251335</v>
      </c>
      <c r="G98" s="50">
        <f t="shared" si="27"/>
        <v>0.6737967914438503</v>
      </c>
      <c r="H98" s="50">
        <f t="shared" si="27"/>
        <v>0.64171122994652408</v>
      </c>
      <c r="I98" s="50">
        <f t="shared" si="27"/>
        <v>0.58716577540106951</v>
      </c>
      <c r="J98" s="50">
        <f t="shared" si="27"/>
        <v>0.6705882352941176</v>
      </c>
      <c r="K98" s="50">
        <f t="shared" si="27"/>
        <v>0.64812834224598925</v>
      </c>
      <c r="L98" s="50">
        <f t="shared" si="27"/>
        <v>0.66417112299465242</v>
      </c>
      <c r="M98" s="50">
        <f t="shared" si="27"/>
        <v>0.69946524064171123</v>
      </c>
      <c r="N98" s="50">
        <f t="shared" si="27"/>
        <v>0.70909090909090911</v>
      </c>
      <c r="O98" s="50">
        <f t="shared" si="27"/>
        <v>0.65454545454545454</v>
      </c>
      <c r="P98" s="50">
        <f t="shared" si="27"/>
        <v>0.61604278074866314</v>
      </c>
      <c r="Q98" s="50">
        <f t="shared" si="27"/>
        <v>0.64812834224598925</v>
      </c>
      <c r="R98" s="50">
        <f t="shared" si="27"/>
        <v>0.65133689839572195</v>
      </c>
      <c r="S98" s="50">
        <f t="shared" si="27"/>
        <v>0.64812834224598925</v>
      </c>
      <c r="T98" s="50">
        <f t="shared" si="27"/>
        <v>0.65775401069518713</v>
      </c>
      <c r="U98" s="50">
        <f t="shared" si="27"/>
        <v>0.70588235294117652</v>
      </c>
      <c r="V98" s="50">
        <f t="shared" si="27"/>
        <v>0.65133689839572195</v>
      </c>
      <c r="W98" s="50">
        <f t="shared" si="27"/>
        <v>0.61604278074866314</v>
      </c>
      <c r="X98" s="50">
        <f t="shared" si="27"/>
        <v>0.58716577540106951</v>
      </c>
      <c r="Y98" s="50">
        <f t="shared" si="27"/>
        <v>0.60641711229946527</v>
      </c>
      <c r="Z98" s="50">
        <f t="shared" si="27"/>
        <v>0.65454545454545454</v>
      </c>
      <c r="AA98" s="50">
        <f t="shared" si="27"/>
        <v>0.66417112299465242</v>
      </c>
      <c r="AB98" s="50">
        <f t="shared" si="27"/>
        <v>0.71229946524064169</v>
      </c>
      <c r="AC98" s="50">
        <f t="shared" si="27"/>
        <v>0.64812834224598925</v>
      </c>
      <c r="AD98" s="50">
        <f t="shared" si="27"/>
        <v>0.62245989304812832</v>
      </c>
      <c r="AE98" s="50">
        <f t="shared" si="27"/>
        <v>0.70588235294117652</v>
      </c>
      <c r="AF98" s="50">
        <f t="shared" si="27"/>
        <v>0.69304812834224594</v>
      </c>
      <c r="AG98" s="50">
        <f t="shared" si="27"/>
        <v>0</v>
      </c>
      <c r="AH98" s="50">
        <f t="shared" si="25"/>
        <v>0</v>
      </c>
      <c r="AI98" s="50">
        <f t="shared" si="25"/>
        <v>0</v>
      </c>
      <c r="AJ98" s="50">
        <f t="shared" si="25"/>
        <v>0</v>
      </c>
      <c r="AK98" s="50">
        <f t="shared" si="25"/>
        <v>0</v>
      </c>
      <c r="AL98" s="50">
        <f t="shared" si="25"/>
        <v>0</v>
      </c>
      <c r="AM98" s="51">
        <f t="shared" si="21"/>
        <v>0.71229946524064169</v>
      </c>
      <c r="AN98" s="51">
        <f t="shared" si="22"/>
        <v>0</v>
      </c>
      <c r="AO98" s="3"/>
      <c r="AP98" s="3"/>
      <c r="AQ98" s="3"/>
      <c r="AR98" s="3"/>
      <c r="AS98" s="3"/>
      <c r="AT98" s="3"/>
    </row>
    <row r="99" spans="1:46">
      <c r="A99" s="15">
        <v>0.95833333333333337</v>
      </c>
      <c r="B99" s="50">
        <f t="shared" si="25"/>
        <v>0</v>
      </c>
      <c r="C99" s="50">
        <f t="shared" si="25"/>
        <v>0.55508021390374329</v>
      </c>
      <c r="D99" s="50">
        <f t="shared" si="27"/>
        <v>0.58395721925133692</v>
      </c>
      <c r="E99" s="50">
        <f t="shared" si="27"/>
        <v>0.60320855614973257</v>
      </c>
      <c r="F99" s="50">
        <f t="shared" si="27"/>
        <v>0.5903743315508021</v>
      </c>
      <c r="G99" s="50">
        <f t="shared" si="27"/>
        <v>0.5935828877005348</v>
      </c>
      <c r="H99" s="50">
        <f t="shared" si="27"/>
        <v>0.5935828877005348</v>
      </c>
      <c r="I99" s="50">
        <f t="shared" si="27"/>
        <v>0.55828877005347599</v>
      </c>
      <c r="J99" s="50">
        <f t="shared" si="27"/>
        <v>0.58395721925133692</v>
      </c>
      <c r="K99" s="50">
        <f t="shared" si="27"/>
        <v>0.60320855614973257</v>
      </c>
      <c r="L99" s="50">
        <f t="shared" si="27"/>
        <v>0.59679144385026739</v>
      </c>
      <c r="M99" s="50">
        <f t="shared" si="27"/>
        <v>0.60320855614973257</v>
      </c>
      <c r="N99" s="50">
        <f t="shared" si="27"/>
        <v>0.65454545454545454</v>
      </c>
      <c r="O99" s="50">
        <f t="shared" si="27"/>
        <v>0.63529411764705879</v>
      </c>
      <c r="P99" s="50">
        <f t="shared" si="27"/>
        <v>0.57433155080213905</v>
      </c>
      <c r="Q99" s="50">
        <f t="shared" si="27"/>
        <v>0.5935828877005348</v>
      </c>
      <c r="R99" s="50">
        <f t="shared" si="27"/>
        <v>0.63850267379679149</v>
      </c>
      <c r="S99" s="50">
        <f t="shared" si="27"/>
        <v>0.57112299465240646</v>
      </c>
      <c r="T99" s="50">
        <f t="shared" si="27"/>
        <v>0.61925133689839573</v>
      </c>
      <c r="U99" s="50">
        <f t="shared" si="27"/>
        <v>0.61604278074866314</v>
      </c>
      <c r="V99" s="50">
        <f t="shared" si="27"/>
        <v>0.6</v>
      </c>
      <c r="W99" s="50">
        <f t="shared" si="27"/>
        <v>0.59679144385026739</v>
      </c>
      <c r="X99" s="50">
        <f t="shared" si="27"/>
        <v>0.54545454545454541</v>
      </c>
      <c r="Y99" s="50">
        <f t="shared" si="27"/>
        <v>0.56149732620320858</v>
      </c>
      <c r="Z99" s="50">
        <f t="shared" si="27"/>
        <v>0.5935828877005348</v>
      </c>
      <c r="AA99" s="50">
        <f t="shared" si="27"/>
        <v>0.54866310160427811</v>
      </c>
      <c r="AB99" s="50">
        <f t="shared" si="27"/>
        <v>0.6</v>
      </c>
      <c r="AC99" s="50">
        <f t="shared" si="27"/>
        <v>0.5903743315508021</v>
      </c>
      <c r="AD99" s="50">
        <f t="shared" si="27"/>
        <v>0.55508021390374329</v>
      </c>
      <c r="AE99" s="50">
        <f t="shared" si="27"/>
        <v>0.61604278074866314</v>
      </c>
      <c r="AF99" s="50">
        <f t="shared" si="27"/>
        <v>0.57754010695187163</v>
      </c>
      <c r="AG99" s="50">
        <f t="shared" si="27"/>
        <v>0</v>
      </c>
      <c r="AH99" s="50">
        <f t="shared" si="25"/>
        <v>0</v>
      </c>
      <c r="AI99" s="50">
        <f t="shared" si="25"/>
        <v>0</v>
      </c>
      <c r="AJ99" s="50">
        <f t="shared" si="25"/>
        <v>0</v>
      </c>
      <c r="AK99" s="50">
        <f t="shared" si="25"/>
        <v>0</v>
      </c>
      <c r="AL99" s="50">
        <f t="shared" si="25"/>
        <v>0</v>
      </c>
      <c r="AM99" s="51">
        <f t="shared" si="21"/>
        <v>0.65454545454545454</v>
      </c>
      <c r="AN99" s="51">
        <f t="shared" si="22"/>
        <v>0</v>
      </c>
      <c r="AO99" s="3"/>
      <c r="AP99" s="3"/>
      <c r="AQ99" s="3"/>
      <c r="AR99" s="3"/>
      <c r="AS99" s="3"/>
      <c r="AT99" s="3"/>
    </row>
    <row r="100" spans="1:46">
      <c r="A100" s="9" t="s">
        <v>26</v>
      </c>
      <c r="B100" s="50">
        <f t="shared" si="25"/>
        <v>0</v>
      </c>
      <c r="C100" s="50">
        <f t="shared" si="25"/>
        <v>0.50695187165775402</v>
      </c>
      <c r="D100" s="50">
        <f t="shared" si="27"/>
        <v>0.53903743315508024</v>
      </c>
      <c r="E100" s="50">
        <f t="shared" si="27"/>
        <v>0.53903743315508024</v>
      </c>
      <c r="F100" s="50">
        <f t="shared" si="27"/>
        <v>0.57112299465240646</v>
      </c>
      <c r="G100" s="50">
        <f t="shared" si="27"/>
        <v>0.53903743315508024</v>
      </c>
      <c r="H100" s="50">
        <f t="shared" si="27"/>
        <v>0.58395721925133692</v>
      </c>
      <c r="I100" s="50">
        <f t="shared" si="27"/>
        <v>0.51657754010695189</v>
      </c>
      <c r="J100" s="50">
        <f t="shared" si="27"/>
        <v>0.52299465240641707</v>
      </c>
      <c r="K100" s="50">
        <f t="shared" si="27"/>
        <v>0.5518716577540107</v>
      </c>
      <c r="L100" s="50">
        <f t="shared" si="27"/>
        <v>0.54224598930481283</v>
      </c>
      <c r="M100" s="50">
        <f t="shared" si="27"/>
        <v>0.55508021390374329</v>
      </c>
      <c r="N100" s="50">
        <f t="shared" si="27"/>
        <v>0.55828877005347599</v>
      </c>
      <c r="O100" s="50">
        <f t="shared" si="27"/>
        <v>0.54224598930481283</v>
      </c>
      <c r="P100" s="50">
        <f t="shared" si="27"/>
        <v>0.51657754010695189</v>
      </c>
      <c r="Q100" s="50">
        <f t="shared" si="27"/>
        <v>0.52299465240641707</v>
      </c>
      <c r="R100" s="50">
        <f t="shared" si="27"/>
        <v>0.52941176470588236</v>
      </c>
      <c r="S100" s="50">
        <f t="shared" si="27"/>
        <v>0.5518716577540107</v>
      </c>
      <c r="T100" s="50">
        <f t="shared" si="27"/>
        <v>0.52941176470588236</v>
      </c>
      <c r="U100" s="50">
        <f t="shared" si="27"/>
        <v>0.5518716577540107</v>
      </c>
      <c r="V100" s="50">
        <f t="shared" si="27"/>
        <v>0.51016042780748661</v>
      </c>
      <c r="W100" s="50">
        <f t="shared" si="27"/>
        <v>0.57112299465240646</v>
      </c>
      <c r="X100" s="50">
        <f t="shared" si="27"/>
        <v>0.51657754010695189</v>
      </c>
      <c r="Y100" s="50">
        <f t="shared" si="27"/>
        <v>0.52941176470588236</v>
      </c>
      <c r="Z100" s="50">
        <f t="shared" si="27"/>
        <v>0.52299465240641707</v>
      </c>
      <c r="AA100" s="50">
        <f t="shared" si="27"/>
        <v>0.52299465240641707</v>
      </c>
      <c r="AB100" s="50">
        <f t="shared" si="27"/>
        <v>0.56149732620320858</v>
      </c>
      <c r="AC100" s="50">
        <f t="shared" si="27"/>
        <v>0.55828877005347599</v>
      </c>
      <c r="AD100" s="50">
        <f t="shared" si="27"/>
        <v>0.50695187165775402</v>
      </c>
      <c r="AE100" s="50">
        <f t="shared" si="27"/>
        <v>0.5518716577540107</v>
      </c>
      <c r="AF100" s="50">
        <f t="shared" si="27"/>
        <v>0.53903743315508024</v>
      </c>
      <c r="AG100" s="50">
        <f t="shared" si="27"/>
        <v>0</v>
      </c>
      <c r="AH100" s="50">
        <f t="shared" si="25"/>
        <v>0</v>
      </c>
      <c r="AI100" s="50">
        <f t="shared" si="25"/>
        <v>0</v>
      </c>
      <c r="AJ100" s="50">
        <f t="shared" si="25"/>
        <v>0</v>
      </c>
      <c r="AK100" s="50">
        <f t="shared" si="25"/>
        <v>0</v>
      </c>
      <c r="AL100" s="50">
        <f t="shared" si="25"/>
        <v>0</v>
      </c>
      <c r="AM100" s="51">
        <f t="shared" si="21"/>
        <v>0.58395721925133692</v>
      </c>
      <c r="AN100" s="51">
        <f t="shared" si="22"/>
        <v>0</v>
      </c>
      <c r="AO100" s="3"/>
      <c r="AP100" s="3"/>
      <c r="AQ100" s="3"/>
      <c r="AR100" s="3"/>
      <c r="AS100" s="3"/>
      <c r="AT100" s="3"/>
    </row>
    <row r="101" spans="1:46">
      <c r="A101" s="6"/>
      <c r="B101" s="6"/>
      <c r="C101" s="6"/>
      <c r="D101" s="6"/>
      <c r="E101" s="6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</row>
    <row r="102" spans="1:46">
      <c r="A102" s="6"/>
      <c r="B102" s="6"/>
      <c r="C102" s="6"/>
      <c r="D102" s="6"/>
      <c r="E102" s="6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</row>
    <row r="103" spans="1:46">
      <c r="A103" s="26" t="s">
        <v>47</v>
      </c>
      <c r="B103" s="6"/>
      <c r="C103" s="30"/>
      <c r="D103" s="6"/>
      <c r="E103" s="41"/>
      <c r="F103" s="26"/>
      <c r="G103" s="38"/>
      <c r="H103" s="38"/>
      <c r="I103" s="38"/>
      <c r="J103" s="38"/>
      <c r="K103" s="38"/>
      <c r="L103" s="38"/>
      <c r="M103" s="38"/>
      <c r="N103" s="39"/>
      <c r="O103" s="39"/>
      <c r="P103" s="40"/>
      <c r="Q103" s="38"/>
      <c r="R103" s="28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</row>
    <row r="104" spans="1:46" ht="12.75" customHeight="1">
      <c r="A104" s="287" t="s">
        <v>2</v>
      </c>
      <c r="B104" s="4">
        <f>+B$4</f>
        <v>0</v>
      </c>
      <c r="C104" s="4">
        <f t="shared" ref="C104:AL104" si="28">+C$4</f>
        <v>1</v>
      </c>
      <c r="D104" s="4">
        <f t="shared" si="28"/>
        <v>2</v>
      </c>
      <c r="E104" s="4">
        <f t="shared" si="28"/>
        <v>3</v>
      </c>
      <c r="F104" s="4">
        <f t="shared" si="28"/>
        <v>4</v>
      </c>
      <c r="G104" s="4">
        <f t="shared" si="28"/>
        <v>5</v>
      </c>
      <c r="H104" s="4">
        <f t="shared" si="28"/>
        <v>6</v>
      </c>
      <c r="I104" s="4">
        <f t="shared" si="28"/>
        <v>7</v>
      </c>
      <c r="J104" s="4">
        <f t="shared" si="28"/>
        <v>8</v>
      </c>
      <c r="K104" s="4">
        <f t="shared" si="28"/>
        <v>9</v>
      </c>
      <c r="L104" s="4">
        <f t="shared" si="28"/>
        <v>10</v>
      </c>
      <c r="M104" s="4">
        <f t="shared" si="28"/>
        <v>11</v>
      </c>
      <c r="N104" s="4">
        <f t="shared" si="28"/>
        <v>12</v>
      </c>
      <c r="O104" s="4">
        <f t="shared" si="28"/>
        <v>13</v>
      </c>
      <c r="P104" s="4">
        <f t="shared" si="28"/>
        <v>14</v>
      </c>
      <c r="Q104" s="4">
        <f t="shared" si="28"/>
        <v>15</v>
      </c>
      <c r="R104" s="4">
        <f t="shared" si="28"/>
        <v>16</v>
      </c>
      <c r="S104" s="4">
        <f t="shared" si="28"/>
        <v>17</v>
      </c>
      <c r="T104" s="4">
        <f t="shared" si="28"/>
        <v>18</v>
      </c>
      <c r="U104" s="4">
        <f t="shared" si="28"/>
        <v>19</v>
      </c>
      <c r="V104" s="4">
        <f t="shared" si="28"/>
        <v>20</v>
      </c>
      <c r="W104" s="4">
        <f t="shared" si="28"/>
        <v>21</v>
      </c>
      <c r="X104" s="4">
        <f t="shared" si="28"/>
        <v>22</v>
      </c>
      <c r="Y104" s="4">
        <f t="shared" si="28"/>
        <v>23</v>
      </c>
      <c r="Z104" s="4">
        <f t="shared" si="28"/>
        <v>24</v>
      </c>
      <c r="AA104" s="4">
        <f t="shared" si="28"/>
        <v>25</v>
      </c>
      <c r="AB104" s="4">
        <f t="shared" si="28"/>
        <v>26</v>
      </c>
      <c r="AC104" s="4">
        <f t="shared" si="28"/>
        <v>27</v>
      </c>
      <c r="AD104" s="4">
        <f t="shared" si="28"/>
        <v>28</v>
      </c>
      <c r="AE104" s="4">
        <f t="shared" si="28"/>
        <v>29</v>
      </c>
      <c r="AF104" s="4">
        <f t="shared" si="28"/>
        <v>30</v>
      </c>
      <c r="AG104" s="4">
        <f t="shared" si="28"/>
        <v>0</v>
      </c>
      <c r="AH104" s="4">
        <f t="shared" si="28"/>
        <v>0</v>
      </c>
      <c r="AI104" s="4">
        <f t="shared" si="28"/>
        <v>0</v>
      </c>
      <c r="AJ104" s="4">
        <f t="shared" si="28"/>
        <v>0</v>
      </c>
      <c r="AK104" s="4">
        <f t="shared" si="28"/>
        <v>0</v>
      </c>
      <c r="AL104" s="4">
        <f t="shared" si="28"/>
        <v>0</v>
      </c>
      <c r="AM104" s="116" t="s">
        <v>3</v>
      </c>
      <c r="AN104" s="5" t="s">
        <v>4</v>
      </c>
      <c r="AO104" s="3"/>
      <c r="AP104" s="3"/>
      <c r="AQ104" s="3"/>
      <c r="AR104" s="3"/>
      <c r="AS104" s="3"/>
      <c r="AT104" s="3"/>
    </row>
    <row r="105" spans="1:46" s="59" customFormat="1" ht="11.25" customHeight="1">
      <c r="A105" s="288"/>
      <c r="B105" s="7">
        <f>B$5</f>
        <v>40391</v>
      </c>
      <c r="C105" s="7">
        <f t="shared" ref="C105:AL105" si="29">C$5</f>
        <v>40483</v>
      </c>
      <c r="D105" s="7">
        <f t="shared" si="29"/>
        <v>40484</v>
      </c>
      <c r="E105" s="7">
        <f t="shared" si="29"/>
        <v>40485</v>
      </c>
      <c r="F105" s="7">
        <f t="shared" si="29"/>
        <v>40486</v>
      </c>
      <c r="G105" s="7">
        <f t="shared" si="29"/>
        <v>40487</v>
      </c>
      <c r="H105" s="7">
        <f t="shared" si="29"/>
        <v>40488</v>
      </c>
      <c r="I105" s="7">
        <f t="shared" si="29"/>
        <v>40489</v>
      </c>
      <c r="J105" s="7">
        <f t="shared" si="29"/>
        <v>40490</v>
      </c>
      <c r="K105" s="7">
        <f t="shared" si="29"/>
        <v>40491</v>
      </c>
      <c r="L105" s="7">
        <f t="shared" si="29"/>
        <v>40492</v>
      </c>
      <c r="M105" s="7">
        <f t="shared" si="29"/>
        <v>40493</v>
      </c>
      <c r="N105" s="7">
        <f t="shared" si="29"/>
        <v>40494</v>
      </c>
      <c r="O105" s="7">
        <f t="shared" si="29"/>
        <v>40495</v>
      </c>
      <c r="P105" s="7">
        <f t="shared" si="29"/>
        <v>40496</v>
      </c>
      <c r="Q105" s="7">
        <f t="shared" si="29"/>
        <v>40497</v>
      </c>
      <c r="R105" s="7">
        <f t="shared" si="29"/>
        <v>40498</v>
      </c>
      <c r="S105" s="7">
        <f t="shared" si="29"/>
        <v>40499</v>
      </c>
      <c r="T105" s="7">
        <f t="shared" si="29"/>
        <v>40500</v>
      </c>
      <c r="U105" s="7">
        <f t="shared" si="29"/>
        <v>40501</v>
      </c>
      <c r="V105" s="7">
        <f t="shared" si="29"/>
        <v>40502</v>
      </c>
      <c r="W105" s="7">
        <f t="shared" si="29"/>
        <v>40503</v>
      </c>
      <c r="X105" s="7">
        <f t="shared" si="29"/>
        <v>40504</v>
      </c>
      <c r="Y105" s="7">
        <f t="shared" si="29"/>
        <v>40505</v>
      </c>
      <c r="Z105" s="7">
        <f t="shared" si="29"/>
        <v>40506</v>
      </c>
      <c r="AA105" s="7">
        <f t="shared" si="29"/>
        <v>40507</v>
      </c>
      <c r="AB105" s="7">
        <f t="shared" si="29"/>
        <v>40508</v>
      </c>
      <c r="AC105" s="7">
        <f t="shared" si="29"/>
        <v>40509</v>
      </c>
      <c r="AD105" s="7">
        <f t="shared" si="29"/>
        <v>40510</v>
      </c>
      <c r="AE105" s="7">
        <f t="shared" si="29"/>
        <v>40511</v>
      </c>
      <c r="AF105" s="7">
        <f t="shared" si="29"/>
        <v>40512</v>
      </c>
      <c r="AG105" s="158">
        <f t="shared" si="29"/>
        <v>40513</v>
      </c>
      <c r="AH105" s="158">
        <f t="shared" si="29"/>
        <v>40514</v>
      </c>
      <c r="AI105" s="158">
        <f t="shared" si="29"/>
        <v>40515</v>
      </c>
      <c r="AJ105" s="158">
        <f t="shared" si="29"/>
        <v>40516</v>
      </c>
      <c r="AK105" s="158">
        <f t="shared" si="29"/>
        <v>40517</v>
      </c>
      <c r="AL105" s="158">
        <f t="shared" si="29"/>
        <v>0</v>
      </c>
      <c r="AM105" s="116"/>
      <c r="AN105" s="8"/>
      <c r="AO105" s="6"/>
      <c r="AP105" s="6"/>
      <c r="AQ105" s="6"/>
      <c r="AR105" s="6"/>
      <c r="AS105" s="6"/>
      <c r="AT105" s="6"/>
    </row>
    <row r="106" spans="1:46">
      <c r="A106" s="289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4"/>
      <c r="AH106" s="44"/>
      <c r="AI106" s="44"/>
      <c r="AJ106" s="44"/>
      <c r="AK106" s="44"/>
      <c r="AL106" s="44"/>
      <c r="AM106" s="45" t="s">
        <v>8</v>
      </c>
      <c r="AN106" s="5" t="s">
        <v>8</v>
      </c>
      <c r="AO106" s="3"/>
      <c r="AP106" s="3"/>
      <c r="AQ106" s="3"/>
      <c r="AR106" s="3"/>
      <c r="AS106" s="3"/>
      <c r="AT106" s="3"/>
    </row>
    <row r="107" spans="1:46">
      <c r="A107" s="9" t="s">
        <v>9</v>
      </c>
      <c r="B107" s="52">
        <f t="shared" ref="B107:AL122" si="30">$G$38*B7</f>
        <v>0</v>
      </c>
      <c r="C107" s="52">
        <f t="shared" si="30"/>
        <v>4890</v>
      </c>
      <c r="D107" s="52">
        <f>$G$38*D7-D137</f>
        <v>4530</v>
      </c>
      <c r="E107" s="52">
        <f t="shared" ref="E107:AG107" si="31">$G$38*E7-E137</f>
        <v>4590</v>
      </c>
      <c r="F107" s="52">
        <f t="shared" si="31"/>
        <v>4620</v>
      </c>
      <c r="G107" s="52">
        <f t="shared" si="31"/>
        <v>4560</v>
      </c>
      <c r="H107" s="52">
        <f t="shared" si="31"/>
        <v>4680</v>
      </c>
      <c r="I107" s="52">
        <f t="shared" si="31"/>
        <v>4680</v>
      </c>
      <c r="J107" s="52">
        <f t="shared" si="31"/>
        <v>4530</v>
      </c>
      <c r="K107" s="52">
        <f t="shared" si="31"/>
        <v>4920</v>
      </c>
      <c r="L107" s="52">
        <f t="shared" si="31"/>
        <v>4410</v>
      </c>
      <c r="M107" s="52">
        <f t="shared" si="31"/>
        <v>4710</v>
      </c>
      <c r="N107" s="52">
        <f t="shared" si="31"/>
        <v>4770</v>
      </c>
      <c r="O107" s="52">
        <f t="shared" si="31"/>
        <v>4860</v>
      </c>
      <c r="P107" s="52">
        <f t="shared" si="31"/>
        <v>4740</v>
      </c>
      <c r="Q107" s="52">
        <f t="shared" si="31"/>
        <v>4470</v>
      </c>
      <c r="R107" s="52">
        <f t="shared" si="31"/>
        <v>4590</v>
      </c>
      <c r="S107" s="52">
        <f t="shared" si="31"/>
        <v>4560</v>
      </c>
      <c r="T107" s="52">
        <f t="shared" si="31"/>
        <v>4500</v>
      </c>
      <c r="U107" s="52">
        <f t="shared" si="31"/>
        <v>4530</v>
      </c>
      <c r="V107" s="52">
        <f t="shared" si="31"/>
        <v>4710</v>
      </c>
      <c r="W107" s="52">
        <f t="shared" si="31"/>
        <v>4740</v>
      </c>
      <c r="X107" s="52">
        <f t="shared" si="31"/>
        <v>4380</v>
      </c>
      <c r="Y107" s="52">
        <f t="shared" si="31"/>
        <v>4410</v>
      </c>
      <c r="Z107" s="52">
        <f t="shared" si="31"/>
        <v>4590</v>
      </c>
      <c r="AA107" s="52">
        <f t="shared" si="31"/>
        <v>4500</v>
      </c>
      <c r="AB107" s="52">
        <f t="shared" si="31"/>
        <v>4650</v>
      </c>
      <c r="AC107" s="52">
        <f t="shared" si="31"/>
        <v>4890</v>
      </c>
      <c r="AD107" s="52">
        <f t="shared" si="31"/>
        <v>4830</v>
      </c>
      <c r="AE107" s="52">
        <f t="shared" si="31"/>
        <v>4530</v>
      </c>
      <c r="AF107" s="52">
        <f t="shared" si="31"/>
        <v>4710</v>
      </c>
      <c r="AG107" s="52">
        <f t="shared" si="31"/>
        <v>0</v>
      </c>
      <c r="AH107" s="52">
        <f t="shared" si="30"/>
        <v>0</v>
      </c>
      <c r="AI107" s="52">
        <f t="shared" si="30"/>
        <v>0</v>
      </c>
      <c r="AJ107" s="52">
        <f t="shared" si="30"/>
        <v>0</v>
      </c>
      <c r="AK107" s="52">
        <f t="shared" si="30"/>
        <v>0</v>
      </c>
      <c r="AL107" s="52">
        <f t="shared" si="30"/>
        <v>0</v>
      </c>
      <c r="AM107" s="10">
        <f>MAX(B107:AL107)</f>
        <v>4920</v>
      </c>
      <c r="AN107" s="10">
        <f>MIN(B107:AF107)</f>
        <v>0</v>
      </c>
      <c r="AO107" s="3"/>
      <c r="AP107" s="3"/>
      <c r="AQ107" s="3"/>
      <c r="AR107" s="10">
        <f>SUM(B107:AL107)</f>
        <v>139080</v>
      </c>
      <c r="AS107" s="3"/>
      <c r="AT107" s="3"/>
    </row>
    <row r="108" spans="1:46">
      <c r="A108" s="9" t="s">
        <v>10</v>
      </c>
      <c r="B108" s="52">
        <f t="shared" si="30"/>
        <v>0</v>
      </c>
      <c r="C108" s="52">
        <f t="shared" si="30"/>
        <v>4410</v>
      </c>
      <c r="D108" s="52">
        <f t="shared" ref="D108:AG116" si="32">$G$38*D8-D138</f>
        <v>4380</v>
      </c>
      <c r="E108" s="52">
        <f t="shared" si="32"/>
        <v>4380</v>
      </c>
      <c r="F108" s="52">
        <f t="shared" si="32"/>
        <v>4440</v>
      </c>
      <c r="G108" s="52">
        <f t="shared" si="32"/>
        <v>4500</v>
      </c>
      <c r="H108" s="52">
        <f t="shared" si="32"/>
        <v>4440</v>
      </c>
      <c r="I108" s="52">
        <f t="shared" si="32"/>
        <v>4560</v>
      </c>
      <c r="J108" s="52">
        <f t="shared" si="32"/>
        <v>4350</v>
      </c>
      <c r="K108" s="52">
        <f t="shared" si="32"/>
        <v>4740</v>
      </c>
      <c r="L108" s="52">
        <f t="shared" si="32"/>
        <v>4260</v>
      </c>
      <c r="M108" s="52">
        <f t="shared" si="32"/>
        <v>4470</v>
      </c>
      <c r="N108" s="52">
        <f t="shared" si="32"/>
        <v>4650</v>
      </c>
      <c r="O108" s="52">
        <f t="shared" si="32"/>
        <v>4680</v>
      </c>
      <c r="P108" s="52">
        <f t="shared" si="32"/>
        <v>4620</v>
      </c>
      <c r="Q108" s="52">
        <f t="shared" si="32"/>
        <v>4320</v>
      </c>
      <c r="R108" s="52">
        <f t="shared" si="32"/>
        <v>4380</v>
      </c>
      <c r="S108" s="52">
        <f t="shared" si="32"/>
        <v>4410</v>
      </c>
      <c r="T108" s="52">
        <f t="shared" si="32"/>
        <v>4320</v>
      </c>
      <c r="U108" s="52">
        <f t="shared" si="32"/>
        <v>4320</v>
      </c>
      <c r="V108" s="52">
        <f t="shared" si="32"/>
        <v>4560</v>
      </c>
      <c r="W108" s="52">
        <f t="shared" si="32"/>
        <v>4530</v>
      </c>
      <c r="X108" s="52">
        <f t="shared" si="32"/>
        <v>4260</v>
      </c>
      <c r="Y108" s="52">
        <f t="shared" si="32"/>
        <v>4290</v>
      </c>
      <c r="Z108" s="52">
        <f t="shared" si="32"/>
        <v>4440</v>
      </c>
      <c r="AA108" s="52">
        <f t="shared" si="32"/>
        <v>4290</v>
      </c>
      <c r="AB108" s="52">
        <f t="shared" si="32"/>
        <v>4470</v>
      </c>
      <c r="AC108" s="52">
        <f t="shared" si="32"/>
        <v>4500</v>
      </c>
      <c r="AD108" s="52">
        <f t="shared" si="32"/>
        <v>4590</v>
      </c>
      <c r="AE108" s="52">
        <f t="shared" si="32"/>
        <v>4320</v>
      </c>
      <c r="AF108" s="52">
        <f t="shared" si="32"/>
        <v>4590</v>
      </c>
      <c r="AG108" s="52">
        <f t="shared" si="32"/>
        <v>0</v>
      </c>
      <c r="AH108" s="52">
        <f t="shared" si="30"/>
        <v>0</v>
      </c>
      <c r="AI108" s="52">
        <f t="shared" si="30"/>
        <v>0</v>
      </c>
      <c r="AJ108" s="52">
        <f t="shared" si="30"/>
        <v>0</v>
      </c>
      <c r="AK108" s="52">
        <f t="shared" si="30"/>
        <v>0</v>
      </c>
      <c r="AL108" s="52">
        <f t="shared" si="30"/>
        <v>0</v>
      </c>
      <c r="AM108" s="10">
        <f t="shared" ref="AM108:AM130" si="33">MAX(B108:AL108)</f>
        <v>4740</v>
      </c>
      <c r="AN108" s="10">
        <f>MIN(B108:AF108)</f>
        <v>0</v>
      </c>
      <c r="AO108" s="3"/>
      <c r="AP108" s="3"/>
      <c r="AQ108" s="3"/>
      <c r="AR108" s="10">
        <f t="shared" ref="AR108:AR130" si="34">SUM(B108:AL108)</f>
        <v>133470</v>
      </c>
      <c r="AS108" s="3"/>
      <c r="AT108" s="3"/>
    </row>
    <row r="109" spans="1:46">
      <c r="A109" s="9" t="s">
        <v>11</v>
      </c>
      <c r="B109" s="52">
        <f t="shared" si="30"/>
        <v>0</v>
      </c>
      <c r="C109" s="52">
        <f t="shared" si="30"/>
        <v>4260</v>
      </c>
      <c r="D109" s="52">
        <f t="shared" si="32"/>
        <v>4290</v>
      </c>
      <c r="E109" s="52">
        <f t="shared" si="32"/>
        <v>4350</v>
      </c>
      <c r="F109" s="52">
        <f t="shared" si="32"/>
        <v>4380</v>
      </c>
      <c r="G109" s="52">
        <f t="shared" si="32"/>
        <v>4320</v>
      </c>
      <c r="H109" s="52">
        <f t="shared" si="32"/>
        <v>4320</v>
      </c>
      <c r="I109" s="52">
        <f t="shared" si="32"/>
        <v>4440</v>
      </c>
      <c r="J109" s="52">
        <f t="shared" si="32"/>
        <v>4290</v>
      </c>
      <c r="K109" s="52">
        <f t="shared" si="32"/>
        <v>4530</v>
      </c>
      <c r="L109" s="52">
        <f t="shared" si="32"/>
        <v>4350</v>
      </c>
      <c r="M109" s="52">
        <f t="shared" si="32"/>
        <v>4440</v>
      </c>
      <c r="N109" s="52">
        <f t="shared" si="32"/>
        <v>4590</v>
      </c>
      <c r="O109" s="52">
        <f t="shared" si="32"/>
        <v>4560</v>
      </c>
      <c r="P109" s="52">
        <f t="shared" si="32"/>
        <v>4410</v>
      </c>
      <c r="Q109" s="52">
        <f t="shared" si="32"/>
        <v>4260</v>
      </c>
      <c r="R109" s="52">
        <f t="shared" si="32"/>
        <v>4290</v>
      </c>
      <c r="S109" s="52">
        <f t="shared" si="32"/>
        <v>4350</v>
      </c>
      <c r="T109" s="52">
        <f t="shared" si="32"/>
        <v>4230</v>
      </c>
      <c r="U109" s="52">
        <f t="shared" si="32"/>
        <v>4290</v>
      </c>
      <c r="V109" s="52">
        <f t="shared" si="32"/>
        <v>4380</v>
      </c>
      <c r="W109" s="52">
        <f t="shared" si="32"/>
        <v>4380</v>
      </c>
      <c r="X109" s="52">
        <f t="shared" si="32"/>
        <v>4500</v>
      </c>
      <c r="Y109" s="52">
        <f t="shared" si="32"/>
        <v>4170</v>
      </c>
      <c r="Z109" s="52">
        <f t="shared" si="32"/>
        <v>4260</v>
      </c>
      <c r="AA109" s="52">
        <f t="shared" si="32"/>
        <v>4200</v>
      </c>
      <c r="AB109" s="52">
        <f t="shared" si="32"/>
        <v>4410</v>
      </c>
      <c r="AC109" s="52">
        <f t="shared" si="32"/>
        <v>4380</v>
      </c>
      <c r="AD109" s="52">
        <f t="shared" si="32"/>
        <v>4500</v>
      </c>
      <c r="AE109" s="52">
        <f t="shared" si="32"/>
        <v>4290</v>
      </c>
      <c r="AF109" s="52">
        <f t="shared" si="32"/>
        <v>4470</v>
      </c>
      <c r="AG109" s="52">
        <f t="shared" si="32"/>
        <v>0</v>
      </c>
      <c r="AH109" s="52">
        <f t="shared" si="30"/>
        <v>0</v>
      </c>
      <c r="AI109" s="52">
        <f t="shared" si="30"/>
        <v>0</v>
      </c>
      <c r="AJ109" s="52">
        <f t="shared" si="30"/>
        <v>0</v>
      </c>
      <c r="AK109" s="52">
        <f t="shared" si="30"/>
        <v>0</v>
      </c>
      <c r="AL109" s="52">
        <f t="shared" si="30"/>
        <v>0</v>
      </c>
      <c r="AM109" s="10">
        <f t="shared" si="33"/>
        <v>4590</v>
      </c>
      <c r="AN109" s="10">
        <f t="shared" ref="AN109:AN130" si="35">MIN(B109:AF109)</f>
        <v>0</v>
      </c>
      <c r="AO109" s="3"/>
      <c r="AP109" s="3"/>
      <c r="AQ109" s="3"/>
      <c r="AR109" s="10">
        <f t="shared" si="34"/>
        <v>130890</v>
      </c>
      <c r="AS109" s="3"/>
      <c r="AT109" s="3"/>
    </row>
    <row r="110" spans="1:46">
      <c r="A110" s="9" t="s">
        <v>12</v>
      </c>
      <c r="B110" s="52">
        <f t="shared" si="30"/>
        <v>0</v>
      </c>
      <c r="C110" s="52">
        <f t="shared" si="30"/>
        <v>4260</v>
      </c>
      <c r="D110" s="52">
        <f t="shared" si="32"/>
        <v>4290</v>
      </c>
      <c r="E110" s="52">
        <f t="shared" si="32"/>
        <v>4350</v>
      </c>
      <c r="F110" s="52">
        <f t="shared" si="32"/>
        <v>4320</v>
      </c>
      <c r="G110" s="52">
        <f t="shared" si="32"/>
        <v>4350</v>
      </c>
      <c r="H110" s="52">
        <f t="shared" si="32"/>
        <v>4320</v>
      </c>
      <c r="I110" s="52">
        <f t="shared" si="32"/>
        <v>4380</v>
      </c>
      <c r="J110" s="52">
        <f t="shared" si="32"/>
        <v>4260</v>
      </c>
      <c r="K110" s="52">
        <f t="shared" si="32"/>
        <v>4500</v>
      </c>
      <c r="L110" s="52">
        <f t="shared" si="32"/>
        <v>4260</v>
      </c>
      <c r="M110" s="52">
        <f t="shared" si="32"/>
        <v>4440</v>
      </c>
      <c r="N110" s="52">
        <f t="shared" si="32"/>
        <v>4560</v>
      </c>
      <c r="O110" s="52">
        <f t="shared" si="32"/>
        <v>4470</v>
      </c>
      <c r="P110" s="52">
        <f t="shared" si="32"/>
        <v>4350</v>
      </c>
      <c r="Q110" s="52">
        <f t="shared" si="32"/>
        <v>4170</v>
      </c>
      <c r="R110" s="52">
        <f t="shared" si="32"/>
        <v>4200</v>
      </c>
      <c r="S110" s="52">
        <f t="shared" si="32"/>
        <v>4320</v>
      </c>
      <c r="T110" s="52">
        <f t="shared" si="32"/>
        <v>4170</v>
      </c>
      <c r="U110" s="52">
        <f t="shared" si="32"/>
        <v>4260</v>
      </c>
      <c r="V110" s="52">
        <f t="shared" si="32"/>
        <v>4290</v>
      </c>
      <c r="W110" s="52">
        <f t="shared" si="32"/>
        <v>4290</v>
      </c>
      <c r="X110" s="52">
        <f t="shared" si="32"/>
        <v>4470</v>
      </c>
      <c r="Y110" s="52">
        <f t="shared" si="32"/>
        <v>4170</v>
      </c>
      <c r="Z110" s="52">
        <f t="shared" si="32"/>
        <v>4590</v>
      </c>
      <c r="AA110" s="52">
        <f t="shared" si="32"/>
        <v>4140</v>
      </c>
      <c r="AB110" s="52">
        <f t="shared" si="32"/>
        <v>4230</v>
      </c>
      <c r="AC110" s="52">
        <f t="shared" si="32"/>
        <v>4230</v>
      </c>
      <c r="AD110" s="52">
        <f t="shared" si="32"/>
        <v>4410</v>
      </c>
      <c r="AE110" s="52">
        <f t="shared" si="32"/>
        <v>4260</v>
      </c>
      <c r="AF110" s="52">
        <f t="shared" si="32"/>
        <v>4440</v>
      </c>
      <c r="AG110" s="52">
        <f t="shared" si="32"/>
        <v>0</v>
      </c>
      <c r="AH110" s="52">
        <f t="shared" si="30"/>
        <v>0</v>
      </c>
      <c r="AI110" s="52">
        <f t="shared" si="30"/>
        <v>0</v>
      </c>
      <c r="AJ110" s="52">
        <f t="shared" si="30"/>
        <v>0</v>
      </c>
      <c r="AK110" s="52">
        <f t="shared" si="30"/>
        <v>0</v>
      </c>
      <c r="AL110" s="52">
        <f t="shared" si="30"/>
        <v>0</v>
      </c>
      <c r="AM110" s="10">
        <f t="shared" si="33"/>
        <v>4590</v>
      </c>
      <c r="AN110" s="10">
        <f t="shared" si="35"/>
        <v>0</v>
      </c>
      <c r="AO110" s="3"/>
      <c r="AP110" s="3"/>
      <c r="AQ110" s="3"/>
      <c r="AR110" s="10">
        <f t="shared" si="34"/>
        <v>129750</v>
      </c>
      <c r="AS110" s="3"/>
      <c r="AT110" s="3"/>
    </row>
    <row r="111" spans="1:46">
      <c r="A111" s="9" t="s">
        <v>13</v>
      </c>
      <c r="B111" s="52">
        <f t="shared" si="30"/>
        <v>0</v>
      </c>
      <c r="C111" s="52">
        <f t="shared" si="30"/>
        <v>4200</v>
      </c>
      <c r="D111" s="52">
        <f t="shared" si="32"/>
        <v>4230</v>
      </c>
      <c r="E111" s="52">
        <f t="shared" si="32"/>
        <v>4230</v>
      </c>
      <c r="F111" s="52">
        <f t="shared" si="32"/>
        <v>4350</v>
      </c>
      <c r="G111" s="52">
        <f t="shared" si="32"/>
        <v>4380</v>
      </c>
      <c r="H111" s="52">
        <f t="shared" si="32"/>
        <v>4320</v>
      </c>
      <c r="I111" s="52">
        <f t="shared" si="32"/>
        <v>4290</v>
      </c>
      <c r="J111" s="52">
        <f t="shared" si="32"/>
        <v>4200</v>
      </c>
      <c r="K111" s="52">
        <f t="shared" si="32"/>
        <v>4440</v>
      </c>
      <c r="L111" s="52">
        <f t="shared" si="32"/>
        <v>4110</v>
      </c>
      <c r="M111" s="52">
        <f t="shared" si="32"/>
        <v>4410</v>
      </c>
      <c r="N111" s="52">
        <f t="shared" si="32"/>
        <v>4500</v>
      </c>
      <c r="O111" s="52">
        <f t="shared" si="32"/>
        <v>4440</v>
      </c>
      <c r="P111" s="52">
        <f t="shared" si="32"/>
        <v>4290</v>
      </c>
      <c r="Q111" s="52">
        <f t="shared" si="32"/>
        <v>4230</v>
      </c>
      <c r="R111" s="52">
        <f t="shared" si="32"/>
        <v>4140</v>
      </c>
      <c r="S111" s="52">
        <f t="shared" si="32"/>
        <v>4320</v>
      </c>
      <c r="T111" s="52">
        <f t="shared" si="32"/>
        <v>4140</v>
      </c>
      <c r="U111" s="52">
        <f t="shared" si="32"/>
        <v>4230</v>
      </c>
      <c r="V111" s="52">
        <f t="shared" si="32"/>
        <v>4380</v>
      </c>
      <c r="W111" s="52">
        <f t="shared" si="32"/>
        <v>4290</v>
      </c>
      <c r="X111" s="52">
        <f t="shared" si="32"/>
        <v>4380</v>
      </c>
      <c r="Y111" s="52">
        <f t="shared" si="32"/>
        <v>4110</v>
      </c>
      <c r="Z111" s="52">
        <f t="shared" si="32"/>
        <v>4590</v>
      </c>
      <c r="AA111" s="52">
        <f t="shared" si="32"/>
        <v>4140</v>
      </c>
      <c r="AB111" s="52">
        <f t="shared" si="32"/>
        <v>4260</v>
      </c>
      <c r="AC111" s="52">
        <f t="shared" si="32"/>
        <v>4230</v>
      </c>
      <c r="AD111" s="52">
        <f t="shared" si="32"/>
        <v>4410</v>
      </c>
      <c r="AE111" s="52">
        <f t="shared" si="32"/>
        <v>4230</v>
      </c>
      <c r="AF111" s="52">
        <f t="shared" si="32"/>
        <v>4470</v>
      </c>
      <c r="AG111" s="52">
        <f t="shared" si="32"/>
        <v>0</v>
      </c>
      <c r="AH111" s="52">
        <f t="shared" si="30"/>
        <v>0</v>
      </c>
      <c r="AI111" s="52">
        <f t="shared" si="30"/>
        <v>0</v>
      </c>
      <c r="AJ111" s="52">
        <f t="shared" si="30"/>
        <v>0</v>
      </c>
      <c r="AK111" s="52">
        <f t="shared" si="30"/>
        <v>0</v>
      </c>
      <c r="AL111" s="52">
        <f t="shared" si="30"/>
        <v>0</v>
      </c>
      <c r="AM111" s="10">
        <f t="shared" si="33"/>
        <v>4590</v>
      </c>
      <c r="AN111" s="10">
        <f t="shared" si="35"/>
        <v>0</v>
      </c>
      <c r="AO111" s="3"/>
      <c r="AP111" s="3"/>
      <c r="AQ111" s="3"/>
      <c r="AR111" s="10">
        <f t="shared" si="34"/>
        <v>128940</v>
      </c>
      <c r="AS111" s="3"/>
      <c r="AT111" s="3"/>
    </row>
    <row r="112" spans="1:46">
      <c r="A112" s="9" t="s">
        <v>14</v>
      </c>
      <c r="B112" s="52">
        <f t="shared" si="30"/>
        <v>0</v>
      </c>
      <c r="C112" s="52">
        <f t="shared" si="30"/>
        <v>4230</v>
      </c>
      <c r="D112" s="52">
        <f t="shared" si="32"/>
        <v>4440</v>
      </c>
      <c r="E112" s="52">
        <f t="shared" si="32"/>
        <v>4380</v>
      </c>
      <c r="F112" s="52">
        <f t="shared" si="32"/>
        <v>4470</v>
      </c>
      <c r="G112" s="52">
        <f t="shared" si="32"/>
        <v>4650</v>
      </c>
      <c r="H112" s="52">
        <f t="shared" si="32"/>
        <v>4320</v>
      </c>
      <c r="I112" s="52">
        <f t="shared" si="32"/>
        <v>4110</v>
      </c>
      <c r="J112" s="52">
        <f t="shared" si="32"/>
        <v>4440</v>
      </c>
      <c r="K112" s="52">
        <f t="shared" si="32"/>
        <v>4530</v>
      </c>
      <c r="L112" s="52">
        <f t="shared" si="32"/>
        <v>4470</v>
      </c>
      <c r="M112" s="52">
        <f t="shared" si="32"/>
        <v>4620</v>
      </c>
      <c r="N112" s="52">
        <f t="shared" si="32"/>
        <v>4740</v>
      </c>
      <c r="O112" s="52">
        <f t="shared" si="32"/>
        <v>4470</v>
      </c>
      <c r="P112" s="52">
        <f t="shared" si="32"/>
        <v>4290</v>
      </c>
      <c r="Q112" s="52">
        <f t="shared" si="32"/>
        <v>4410</v>
      </c>
      <c r="R112" s="52">
        <f t="shared" si="32"/>
        <v>4290</v>
      </c>
      <c r="S112" s="52">
        <f t="shared" si="32"/>
        <v>4470</v>
      </c>
      <c r="T112" s="52">
        <f t="shared" si="32"/>
        <v>4350</v>
      </c>
      <c r="U112" s="52">
        <f t="shared" si="32"/>
        <v>4470</v>
      </c>
      <c r="V112" s="52">
        <f t="shared" si="32"/>
        <v>4380</v>
      </c>
      <c r="W112" s="52">
        <f t="shared" si="32"/>
        <v>4290</v>
      </c>
      <c r="X112" s="52">
        <f t="shared" si="32"/>
        <v>4590</v>
      </c>
      <c r="Y112" s="52">
        <f t="shared" si="32"/>
        <v>4260</v>
      </c>
      <c r="Z112" s="52">
        <f t="shared" si="32"/>
        <v>4710</v>
      </c>
      <c r="AA112" s="52">
        <f t="shared" si="32"/>
        <v>4290</v>
      </c>
      <c r="AB112" s="52">
        <f t="shared" si="32"/>
        <v>4500</v>
      </c>
      <c r="AC112" s="52">
        <f t="shared" si="32"/>
        <v>4380</v>
      </c>
      <c r="AD112" s="52">
        <f t="shared" si="32"/>
        <v>4380</v>
      </c>
      <c r="AE112" s="52">
        <f t="shared" si="32"/>
        <v>4470</v>
      </c>
      <c r="AF112" s="52">
        <f t="shared" si="32"/>
        <v>4710</v>
      </c>
      <c r="AG112" s="52">
        <f t="shared" si="32"/>
        <v>0</v>
      </c>
      <c r="AH112" s="52">
        <f t="shared" si="30"/>
        <v>0</v>
      </c>
      <c r="AI112" s="52">
        <f t="shared" si="30"/>
        <v>0</v>
      </c>
      <c r="AJ112" s="52">
        <f t="shared" si="30"/>
        <v>0</v>
      </c>
      <c r="AK112" s="52">
        <f t="shared" si="30"/>
        <v>0</v>
      </c>
      <c r="AL112" s="52">
        <f t="shared" si="30"/>
        <v>0</v>
      </c>
      <c r="AM112" s="10">
        <f t="shared" si="33"/>
        <v>4740</v>
      </c>
      <c r="AN112" s="10">
        <f t="shared" si="35"/>
        <v>0</v>
      </c>
      <c r="AO112" s="3"/>
      <c r="AP112" s="3"/>
      <c r="AQ112" s="3"/>
      <c r="AR112" s="10">
        <f t="shared" si="34"/>
        <v>133110</v>
      </c>
      <c r="AS112" s="3"/>
      <c r="AT112" s="3"/>
    </row>
    <row r="113" spans="1:46">
      <c r="A113" s="9" t="s">
        <v>15</v>
      </c>
      <c r="B113" s="52">
        <f t="shared" si="30"/>
        <v>0</v>
      </c>
      <c r="C113" s="52">
        <f t="shared" si="30"/>
        <v>4170</v>
      </c>
      <c r="D113" s="52">
        <f t="shared" si="32"/>
        <v>4860</v>
      </c>
      <c r="E113" s="52">
        <f t="shared" si="32"/>
        <v>4860</v>
      </c>
      <c r="F113" s="52">
        <f t="shared" si="32"/>
        <v>4920</v>
      </c>
      <c r="G113" s="52">
        <f t="shared" si="32"/>
        <v>5040</v>
      </c>
      <c r="H113" s="52">
        <f t="shared" si="32"/>
        <v>4500</v>
      </c>
      <c r="I113" s="52">
        <f t="shared" si="32"/>
        <v>4170</v>
      </c>
      <c r="J113" s="52">
        <f t="shared" si="32"/>
        <v>4830</v>
      </c>
      <c r="K113" s="52">
        <f t="shared" si="32"/>
        <v>4620</v>
      </c>
      <c r="L113" s="52">
        <f t="shared" si="32"/>
        <v>4950</v>
      </c>
      <c r="M113" s="52">
        <f t="shared" si="32"/>
        <v>5130</v>
      </c>
      <c r="N113" s="52">
        <f t="shared" si="32"/>
        <v>5280</v>
      </c>
      <c r="O113" s="52">
        <f t="shared" si="32"/>
        <v>4560</v>
      </c>
      <c r="P113" s="52">
        <f t="shared" si="32"/>
        <v>4200</v>
      </c>
      <c r="Q113" s="52">
        <f t="shared" si="32"/>
        <v>4800</v>
      </c>
      <c r="R113" s="52">
        <f t="shared" si="32"/>
        <v>4980</v>
      </c>
      <c r="S113" s="52">
        <f t="shared" si="32"/>
        <v>5070</v>
      </c>
      <c r="T113" s="52">
        <f t="shared" si="32"/>
        <v>4830</v>
      </c>
      <c r="U113" s="52">
        <f t="shared" si="32"/>
        <v>5070</v>
      </c>
      <c r="V113" s="52">
        <f t="shared" si="32"/>
        <v>4620</v>
      </c>
      <c r="W113" s="52">
        <f t="shared" si="32"/>
        <v>4260</v>
      </c>
      <c r="X113" s="52">
        <f t="shared" si="32"/>
        <v>4410</v>
      </c>
      <c r="Y113" s="52">
        <f t="shared" si="32"/>
        <v>4320</v>
      </c>
      <c r="Z113" s="52">
        <f t="shared" si="32"/>
        <v>4890</v>
      </c>
      <c r="AA113" s="52">
        <f t="shared" si="32"/>
        <v>5010</v>
      </c>
      <c r="AB113" s="52">
        <f t="shared" si="32"/>
        <v>4860</v>
      </c>
      <c r="AC113" s="52">
        <f t="shared" si="32"/>
        <v>4620</v>
      </c>
      <c r="AD113" s="52">
        <f t="shared" si="32"/>
        <v>4320</v>
      </c>
      <c r="AE113" s="52">
        <f t="shared" si="32"/>
        <v>5070</v>
      </c>
      <c r="AF113" s="52">
        <f t="shared" si="32"/>
        <v>5070</v>
      </c>
      <c r="AG113" s="52">
        <f t="shared" si="32"/>
        <v>0</v>
      </c>
      <c r="AH113" s="52">
        <f t="shared" si="30"/>
        <v>0</v>
      </c>
      <c r="AI113" s="52">
        <f t="shared" si="30"/>
        <v>0</v>
      </c>
      <c r="AJ113" s="52">
        <f t="shared" si="30"/>
        <v>0</v>
      </c>
      <c r="AK113" s="52">
        <f t="shared" si="30"/>
        <v>0</v>
      </c>
      <c r="AL113" s="52">
        <f t="shared" si="30"/>
        <v>0</v>
      </c>
      <c r="AM113" s="10">
        <f t="shared" si="33"/>
        <v>5280</v>
      </c>
      <c r="AN113" s="10">
        <f t="shared" si="35"/>
        <v>0</v>
      </c>
      <c r="AO113" s="3"/>
      <c r="AP113" s="3"/>
      <c r="AQ113" s="3"/>
      <c r="AR113" s="10">
        <f t="shared" si="34"/>
        <v>142290</v>
      </c>
      <c r="AS113" s="3"/>
      <c r="AT113" s="3"/>
    </row>
    <row r="114" spans="1:46">
      <c r="A114" s="12" t="s">
        <v>16</v>
      </c>
      <c r="B114" s="52">
        <f t="shared" si="30"/>
        <v>0</v>
      </c>
      <c r="C114" s="52">
        <f t="shared" si="30"/>
        <v>4380</v>
      </c>
      <c r="D114" s="52">
        <f t="shared" si="32"/>
        <v>5760</v>
      </c>
      <c r="E114" s="52">
        <f t="shared" si="32"/>
        <v>5430</v>
      </c>
      <c r="F114" s="52">
        <f t="shared" si="32"/>
        <v>5520</v>
      </c>
      <c r="G114" s="52">
        <f t="shared" si="32"/>
        <v>5820</v>
      </c>
      <c r="H114" s="52">
        <f t="shared" si="32"/>
        <v>4800</v>
      </c>
      <c r="I114" s="52">
        <f t="shared" si="32"/>
        <v>4410</v>
      </c>
      <c r="J114" s="52">
        <f t="shared" si="32"/>
        <v>5550</v>
      </c>
      <c r="K114" s="52">
        <f t="shared" si="32"/>
        <v>4950</v>
      </c>
      <c r="L114" s="52">
        <f t="shared" si="32"/>
        <v>5580</v>
      </c>
      <c r="M114" s="52">
        <f t="shared" si="32"/>
        <v>5550</v>
      </c>
      <c r="N114" s="52">
        <f t="shared" si="32"/>
        <v>5580</v>
      </c>
      <c r="O114" s="52">
        <f t="shared" si="32"/>
        <v>4890</v>
      </c>
      <c r="P114" s="52">
        <f t="shared" si="32"/>
        <v>4530</v>
      </c>
      <c r="Q114" s="52">
        <f t="shared" si="32"/>
        <v>5550</v>
      </c>
      <c r="R114" s="52">
        <f t="shared" si="32"/>
        <v>5670</v>
      </c>
      <c r="S114" s="52">
        <f t="shared" si="32"/>
        <v>5520</v>
      </c>
      <c r="T114" s="52">
        <f t="shared" si="32"/>
        <v>5520</v>
      </c>
      <c r="U114" s="52">
        <f t="shared" si="32"/>
        <v>5640</v>
      </c>
      <c r="V114" s="52">
        <f t="shared" si="32"/>
        <v>4950</v>
      </c>
      <c r="W114" s="52">
        <f t="shared" si="32"/>
        <v>4500</v>
      </c>
      <c r="X114" s="52">
        <f t="shared" si="32"/>
        <v>5430</v>
      </c>
      <c r="Y114" s="52">
        <f t="shared" si="32"/>
        <v>4980</v>
      </c>
      <c r="Z114" s="52">
        <f t="shared" si="32"/>
        <v>5520</v>
      </c>
      <c r="AA114" s="52">
        <f t="shared" si="32"/>
        <v>5430</v>
      </c>
      <c r="AB114" s="52">
        <f t="shared" si="32"/>
        <v>5610</v>
      </c>
      <c r="AC114" s="52">
        <f t="shared" si="32"/>
        <v>4890</v>
      </c>
      <c r="AD114" s="52">
        <f t="shared" si="32"/>
        <v>4470</v>
      </c>
      <c r="AE114" s="52">
        <f t="shared" si="32"/>
        <v>5640</v>
      </c>
      <c r="AF114" s="52">
        <f t="shared" si="32"/>
        <v>5970</v>
      </c>
      <c r="AG114" s="52">
        <f t="shared" si="32"/>
        <v>0</v>
      </c>
      <c r="AH114" s="52">
        <f t="shared" si="30"/>
        <v>0</v>
      </c>
      <c r="AI114" s="52">
        <f t="shared" si="30"/>
        <v>0</v>
      </c>
      <c r="AJ114" s="52">
        <f t="shared" si="30"/>
        <v>0</v>
      </c>
      <c r="AK114" s="52">
        <f t="shared" si="30"/>
        <v>0</v>
      </c>
      <c r="AL114" s="52">
        <f t="shared" si="30"/>
        <v>0</v>
      </c>
      <c r="AM114" s="10">
        <f t="shared" si="33"/>
        <v>5970</v>
      </c>
      <c r="AN114" s="10">
        <f t="shared" si="35"/>
        <v>0</v>
      </c>
      <c r="AO114" s="3"/>
      <c r="AP114" s="3"/>
      <c r="AQ114" s="3"/>
      <c r="AR114" s="10">
        <f t="shared" si="34"/>
        <v>158040</v>
      </c>
      <c r="AS114" s="3"/>
      <c r="AT114" s="3"/>
    </row>
    <row r="115" spans="1:46">
      <c r="A115" s="12" t="s">
        <v>17</v>
      </c>
      <c r="B115" s="52">
        <f t="shared" si="30"/>
        <v>0</v>
      </c>
      <c r="C115" s="52">
        <f t="shared" si="30"/>
        <v>4740</v>
      </c>
      <c r="D115" s="52">
        <f t="shared" si="32"/>
        <v>5115</v>
      </c>
      <c r="E115" s="52">
        <f t="shared" si="32"/>
        <v>6450</v>
      </c>
      <c r="F115" s="52">
        <f t="shared" si="32"/>
        <v>6390</v>
      </c>
      <c r="G115" s="52">
        <f t="shared" si="32"/>
        <v>6720</v>
      </c>
      <c r="H115" s="52">
        <f t="shared" si="32"/>
        <v>5340</v>
      </c>
      <c r="I115" s="52">
        <f t="shared" si="32"/>
        <v>4770</v>
      </c>
      <c r="J115" s="52">
        <f t="shared" si="32"/>
        <v>6630</v>
      </c>
      <c r="K115" s="52">
        <f t="shared" si="32"/>
        <v>5820</v>
      </c>
      <c r="L115" s="52">
        <f t="shared" si="32"/>
        <v>6480</v>
      </c>
      <c r="M115" s="52">
        <f t="shared" si="32"/>
        <v>6600</v>
      </c>
      <c r="N115" s="52">
        <f t="shared" si="32"/>
        <v>6990</v>
      </c>
      <c r="O115" s="52">
        <f t="shared" si="32"/>
        <v>5520</v>
      </c>
      <c r="P115" s="52">
        <f t="shared" si="32"/>
        <v>4980</v>
      </c>
      <c r="Q115" s="52">
        <f t="shared" si="32"/>
        <v>6120</v>
      </c>
      <c r="R115" s="52">
        <f t="shared" si="32"/>
        <v>6630</v>
      </c>
      <c r="S115" s="52">
        <f t="shared" si="32"/>
        <v>6750</v>
      </c>
      <c r="T115" s="52">
        <f t="shared" si="32"/>
        <v>6540</v>
      </c>
      <c r="U115" s="52">
        <f t="shared" si="32"/>
        <v>6630</v>
      </c>
      <c r="V115" s="52">
        <f t="shared" si="32"/>
        <v>5310</v>
      </c>
      <c r="W115" s="52">
        <f t="shared" si="32"/>
        <v>4800</v>
      </c>
      <c r="X115" s="52">
        <f t="shared" si="32"/>
        <v>6330</v>
      </c>
      <c r="Y115" s="52">
        <f t="shared" si="32"/>
        <v>5400</v>
      </c>
      <c r="Z115" s="52">
        <f t="shared" si="32"/>
        <v>6480</v>
      </c>
      <c r="AA115" s="52">
        <f t="shared" si="32"/>
        <v>0</v>
      </c>
      <c r="AB115" s="52">
        <f t="shared" si="32"/>
        <v>6960</v>
      </c>
      <c r="AC115" s="52">
        <f t="shared" si="32"/>
        <v>5340</v>
      </c>
      <c r="AD115" s="52">
        <f t="shared" si="32"/>
        <v>4860</v>
      </c>
      <c r="AE115" s="52">
        <f t="shared" si="32"/>
        <v>6630</v>
      </c>
      <c r="AF115" s="52">
        <f t="shared" si="32"/>
        <v>6870</v>
      </c>
      <c r="AG115" s="52">
        <f t="shared" si="32"/>
        <v>0</v>
      </c>
      <c r="AH115" s="52">
        <f t="shared" si="30"/>
        <v>0</v>
      </c>
      <c r="AI115" s="52">
        <f t="shared" si="30"/>
        <v>0</v>
      </c>
      <c r="AJ115" s="52">
        <f t="shared" si="30"/>
        <v>0</v>
      </c>
      <c r="AK115" s="52">
        <f t="shared" si="30"/>
        <v>0</v>
      </c>
      <c r="AL115" s="52">
        <f t="shared" si="30"/>
        <v>0</v>
      </c>
      <c r="AM115" s="10">
        <f t="shared" si="33"/>
        <v>6990</v>
      </c>
      <c r="AN115" s="10">
        <f t="shared" si="35"/>
        <v>0</v>
      </c>
      <c r="AO115" s="3"/>
      <c r="AP115" s="3"/>
      <c r="AQ115" s="3"/>
      <c r="AR115" s="10">
        <f t="shared" si="34"/>
        <v>174195</v>
      </c>
      <c r="AS115" s="3"/>
      <c r="AT115" s="3"/>
    </row>
    <row r="116" spans="1:46">
      <c r="A116" s="13">
        <v>0.41666666666666669</v>
      </c>
      <c r="B116" s="52">
        <f t="shared" si="30"/>
        <v>0</v>
      </c>
      <c r="C116" s="52">
        <f t="shared" si="30"/>
        <v>4890</v>
      </c>
      <c r="D116" s="52">
        <f t="shared" si="32"/>
        <v>6870</v>
      </c>
      <c r="E116" s="52">
        <f t="shared" si="32"/>
        <v>6480</v>
      </c>
      <c r="F116" s="52">
        <f t="shared" si="32"/>
        <v>6510</v>
      </c>
      <c r="G116" s="52">
        <f t="shared" si="32"/>
        <v>6780</v>
      </c>
      <c r="H116" s="52">
        <f t="shared" si="32"/>
        <v>5400</v>
      </c>
      <c r="I116" s="52">
        <f t="shared" si="32"/>
        <v>4980</v>
      </c>
      <c r="J116" s="52">
        <f t="shared" si="32"/>
        <v>6840</v>
      </c>
      <c r="K116" s="52">
        <f t="shared" si="32"/>
        <v>5310</v>
      </c>
      <c r="L116" s="52">
        <f t="shared" si="32"/>
        <v>6870</v>
      </c>
      <c r="M116" s="52">
        <f t="shared" si="32"/>
        <v>6780</v>
      </c>
      <c r="N116" s="52">
        <f t="shared" si="32"/>
        <v>6960</v>
      </c>
      <c r="O116" s="52">
        <f t="shared" si="32"/>
        <v>5760</v>
      </c>
      <c r="P116" s="52">
        <f t="shared" si="32"/>
        <v>5040</v>
      </c>
      <c r="Q116" s="52">
        <f t="shared" si="32"/>
        <v>6870</v>
      </c>
      <c r="R116" s="52">
        <f t="shared" si="32"/>
        <v>6600</v>
      </c>
      <c r="S116" s="52">
        <f t="shared" ref="S116:AG116" si="36">$G$38*S16-S146</f>
        <v>6810</v>
      </c>
      <c r="T116" s="52">
        <f t="shared" si="36"/>
        <v>6810</v>
      </c>
      <c r="U116" s="52">
        <f t="shared" si="36"/>
        <v>6870</v>
      </c>
      <c r="V116" s="52">
        <f t="shared" si="36"/>
        <v>5670</v>
      </c>
      <c r="W116" s="52">
        <f t="shared" si="36"/>
        <v>4980</v>
      </c>
      <c r="X116" s="52">
        <f t="shared" si="36"/>
        <v>6600</v>
      </c>
      <c r="Y116" s="52">
        <f t="shared" si="36"/>
        <v>5280</v>
      </c>
      <c r="Z116" s="52">
        <f t="shared" si="36"/>
        <v>6600</v>
      </c>
      <c r="AA116" s="52">
        <f t="shared" si="36"/>
        <v>1200</v>
      </c>
      <c r="AB116" s="52">
        <f t="shared" si="36"/>
        <v>6810</v>
      </c>
      <c r="AC116" s="52">
        <f t="shared" si="36"/>
        <v>5580</v>
      </c>
      <c r="AD116" s="52">
        <f t="shared" si="36"/>
        <v>4980</v>
      </c>
      <c r="AE116" s="52">
        <f t="shared" si="36"/>
        <v>6870</v>
      </c>
      <c r="AF116" s="52">
        <f t="shared" si="36"/>
        <v>7080</v>
      </c>
      <c r="AG116" s="52">
        <f t="shared" si="36"/>
        <v>0</v>
      </c>
      <c r="AH116" s="52">
        <f t="shared" si="30"/>
        <v>0</v>
      </c>
      <c r="AI116" s="52">
        <f t="shared" si="30"/>
        <v>0</v>
      </c>
      <c r="AJ116" s="52">
        <f t="shared" si="30"/>
        <v>0</v>
      </c>
      <c r="AK116" s="52">
        <f t="shared" si="30"/>
        <v>0</v>
      </c>
      <c r="AL116" s="52">
        <f t="shared" si="30"/>
        <v>0</v>
      </c>
      <c r="AM116" s="10">
        <f t="shared" si="33"/>
        <v>7080</v>
      </c>
      <c r="AN116" s="10">
        <f t="shared" si="35"/>
        <v>0</v>
      </c>
      <c r="AO116" s="3"/>
      <c r="AP116" s="3"/>
      <c r="AQ116" s="3"/>
      <c r="AR116" s="10">
        <f t="shared" si="34"/>
        <v>181080</v>
      </c>
      <c r="AS116" s="3"/>
      <c r="AT116" s="3"/>
    </row>
    <row r="117" spans="1:46">
      <c r="A117" s="13" t="s">
        <v>18</v>
      </c>
      <c r="B117" s="52">
        <f t="shared" si="30"/>
        <v>0</v>
      </c>
      <c r="C117" s="52">
        <f t="shared" si="30"/>
        <v>5400</v>
      </c>
      <c r="D117" s="52">
        <f t="shared" ref="D117:AG125" si="37">$G$38*D17-D147</f>
        <v>7140</v>
      </c>
      <c r="E117" s="52">
        <f t="shared" si="37"/>
        <v>6615</v>
      </c>
      <c r="F117" s="52">
        <f t="shared" si="37"/>
        <v>6060</v>
      </c>
      <c r="G117" s="52">
        <f t="shared" si="37"/>
        <v>6900</v>
      </c>
      <c r="H117" s="52">
        <f t="shared" si="37"/>
        <v>5610</v>
      </c>
      <c r="I117" s="52">
        <f t="shared" si="37"/>
        <v>5100</v>
      </c>
      <c r="J117" s="52">
        <f t="shared" si="37"/>
        <v>6900</v>
      </c>
      <c r="K117" s="52">
        <f t="shared" si="37"/>
        <v>5460</v>
      </c>
      <c r="L117" s="52">
        <f t="shared" si="37"/>
        <v>7290</v>
      </c>
      <c r="M117" s="52">
        <f t="shared" si="37"/>
        <v>6750</v>
      </c>
      <c r="N117" s="52">
        <f t="shared" si="37"/>
        <v>6780</v>
      </c>
      <c r="O117" s="52">
        <f t="shared" si="37"/>
        <v>5910</v>
      </c>
      <c r="P117" s="52">
        <f t="shared" si="37"/>
        <v>5100</v>
      </c>
      <c r="Q117" s="52">
        <f t="shared" si="37"/>
        <v>7350</v>
      </c>
      <c r="R117" s="52">
        <f t="shared" si="37"/>
        <v>6660</v>
      </c>
      <c r="S117" s="52">
        <f t="shared" si="37"/>
        <v>6840</v>
      </c>
      <c r="T117" s="52">
        <f t="shared" si="37"/>
        <v>6930</v>
      </c>
      <c r="U117" s="52">
        <f t="shared" si="37"/>
        <v>6960</v>
      </c>
      <c r="V117" s="52">
        <f t="shared" si="37"/>
        <v>5850</v>
      </c>
      <c r="W117" s="52">
        <f t="shared" si="37"/>
        <v>5100</v>
      </c>
      <c r="X117" s="52">
        <f t="shared" si="37"/>
        <v>6780</v>
      </c>
      <c r="Y117" s="52">
        <f t="shared" si="37"/>
        <v>4530</v>
      </c>
      <c r="Z117" s="52">
        <f t="shared" si="37"/>
        <v>6780</v>
      </c>
      <c r="AA117" s="52">
        <f t="shared" si="37"/>
        <v>4380</v>
      </c>
      <c r="AB117" s="52">
        <f t="shared" si="37"/>
        <v>6720</v>
      </c>
      <c r="AC117" s="52">
        <f t="shared" si="37"/>
        <v>5730</v>
      </c>
      <c r="AD117" s="52">
        <f t="shared" si="37"/>
        <v>5130</v>
      </c>
      <c r="AE117" s="52">
        <f t="shared" si="37"/>
        <v>6960</v>
      </c>
      <c r="AF117" s="52">
        <f t="shared" si="37"/>
        <v>7140</v>
      </c>
      <c r="AG117" s="52">
        <f t="shared" si="37"/>
        <v>0</v>
      </c>
      <c r="AH117" s="52">
        <f t="shared" si="30"/>
        <v>0</v>
      </c>
      <c r="AI117" s="52">
        <f t="shared" si="30"/>
        <v>0</v>
      </c>
      <c r="AJ117" s="52">
        <f t="shared" si="30"/>
        <v>0</v>
      </c>
      <c r="AK117" s="52">
        <f t="shared" si="30"/>
        <v>0</v>
      </c>
      <c r="AL117" s="52">
        <f t="shared" si="30"/>
        <v>0</v>
      </c>
      <c r="AM117" s="10">
        <f t="shared" si="33"/>
        <v>7350</v>
      </c>
      <c r="AN117" s="10">
        <f t="shared" si="35"/>
        <v>0</v>
      </c>
      <c r="AO117" s="3"/>
      <c r="AP117" s="3"/>
      <c r="AQ117" s="3"/>
      <c r="AR117" s="10">
        <f t="shared" si="34"/>
        <v>186855</v>
      </c>
      <c r="AS117" s="3"/>
      <c r="AT117" s="3"/>
    </row>
    <row r="118" spans="1:46">
      <c r="A118" s="13">
        <v>0.5</v>
      </c>
      <c r="B118" s="52">
        <f t="shared" si="30"/>
        <v>0</v>
      </c>
      <c r="C118" s="52">
        <f t="shared" si="30"/>
        <v>4950</v>
      </c>
      <c r="D118" s="52">
        <f t="shared" si="37"/>
        <v>7110</v>
      </c>
      <c r="E118" s="52">
        <f t="shared" si="37"/>
        <v>6630</v>
      </c>
      <c r="F118" s="52">
        <f t="shared" si="37"/>
        <v>5370</v>
      </c>
      <c r="G118" s="52">
        <f t="shared" si="37"/>
        <v>7050</v>
      </c>
      <c r="H118" s="52">
        <f t="shared" si="37"/>
        <v>5760</v>
      </c>
      <c r="I118" s="52">
        <f t="shared" si="37"/>
        <v>5370</v>
      </c>
      <c r="J118" s="52">
        <f t="shared" si="37"/>
        <v>6990</v>
      </c>
      <c r="K118" s="52">
        <f t="shared" si="37"/>
        <v>5460</v>
      </c>
      <c r="L118" s="52">
        <f t="shared" si="37"/>
        <v>7110</v>
      </c>
      <c r="M118" s="52">
        <f t="shared" si="37"/>
        <v>7320</v>
      </c>
      <c r="N118" s="52">
        <f t="shared" si="37"/>
        <v>7110</v>
      </c>
      <c r="O118" s="52">
        <f t="shared" si="37"/>
        <v>5880</v>
      </c>
      <c r="P118" s="52">
        <f t="shared" si="37"/>
        <v>5280</v>
      </c>
      <c r="Q118" s="52">
        <f t="shared" si="37"/>
        <v>7230</v>
      </c>
      <c r="R118" s="52">
        <f t="shared" si="37"/>
        <v>6870</v>
      </c>
      <c r="S118" s="52">
        <f t="shared" si="37"/>
        <v>6960</v>
      </c>
      <c r="T118" s="52">
        <f t="shared" si="37"/>
        <v>7080</v>
      </c>
      <c r="U118" s="52">
        <f t="shared" si="37"/>
        <v>7080</v>
      </c>
      <c r="V118" s="52">
        <f t="shared" si="37"/>
        <v>5820</v>
      </c>
      <c r="W118" s="52">
        <f t="shared" si="37"/>
        <v>5220</v>
      </c>
      <c r="X118" s="52">
        <f t="shared" si="37"/>
        <v>7050</v>
      </c>
      <c r="Y118" s="52">
        <f t="shared" si="37"/>
        <v>3990</v>
      </c>
      <c r="Z118" s="52">
        <f t="shared" si="37"/>
        <v>7050</v>
      </c>
      <c r="AA118" s="52">
        <f t="shared" si="37"/>
        <v>5160</v>
      </c>
      <c r="AB118" s="52">
        <f t="shared" si="37"/>
        <v>7110</v>
      </c>
      <c r="AC118" s="52">
        <f t="shared" si="37"/>
        <v>6060</v>
      </c>
      <c r="AD118" s="52">
        <f t="shared" si="37"/>
        <v>5310</v>
      </c>
      <c r="AE118" s="52">
        <f t="shared" si="37"/>
        <v>7080</v>
      </c>
      <c r="AF118" s="52">
        <f t="shared" si="37"/>
        <v>7320</v>
      </c>
      <c r="AG118" s="52">
        <f t="shared" si="37"/>
        <v>0</v>
      </c>
      <c r="AH118" s="52">
        <f t="shared" si="30"/>
        <v>0</v>
      </c>
      <c r="AI118" s="52">
        <f t="shared" si="30"/>
        <v>0</v>
      </c>
      <c r="AJ118" s="52">
        <f t="shared" si="30"/>
        <v>0</v>
      </c>
      <c r="AK118" s="52">
        <f t="shared" si="30"/>
        <v>0</v>
      </c>
      <c r="AL118" s="52">
        <f t="shared" si="30"/>
        <v>0</v>
      </c>
      <c r="AM118" s="10">
        <f t="shared" si="33"/>
        <v>7320</v>
      </c>
      <c r="AN118" s="10">
        <f t="shared" si="35"/>
        <v>0</v>
      </c>
      <c r="AO118" s="3"/>
      <c r="AP118" s="3"/>
      <c r="AQ118" s="3"/>
      <c r="AR118" s="10">
        <f t="shared" si="34"/>
        <v>189780</v>
      </c>
      <c r="AS118" s="3"/>
      <c r="AT118" s="3"/>
    </row>
    <row r="119" spans="1:46">
      <c r="A119" s="13" t="s">
        <v>19</v>
      </c>
      <c r="B119" s="52">
        <f t="shared" si="30"/>
        <v>0</v>
      </c>
      <c r="C119" s="52">
        <f t="shared" si="30"/>
        <v>5130</v>
      </c>
      <c r="D119" s="52">
        <f t="shared" si="37"/>
        <v>6930</v>
      </c>
      <c r="E119" s="52">
        <f t="shared" si="37"/>
        <v>6810</v>
      </c>
      <c r="F119" s="52">
        <f t="shared" si="37"/>
        <v>5310</v>
      </c>
      <c r="G119" s="52">
        <f t="shared" si="37"/>
        <v>6630</v>
      </c>
      <c r="H119" s="52">
        <f t="shared" si="37"/>
        <v>5820</v>
      </c>
      <c r="I119" s="52">
        <f t="shared" si="37"/>
        <v>5310</v>
      </c>
      <c r="J119" s="52">
        <f t="shared" si="37"/>
        <v>6210</v>
      </c>
      <c r="K119" s="52">
        <f t="shared" si="37"/>
        <v>5520</v>
      </c>
      <c r="L119" s="52">
        <f t="shared" si="37"/>
        <v>6360</v>
      </c>
      <c r="M119" s="52">
        <f t="shared" si="37"/>
        <v>6420</v>
      </c>
      <c r="N119" s="52">
        <f t="shared" si="37"/>
        <v>6870</v>
      </c>
      <c r="O119" s="52">
        <f t="shared" si="37"/>
        <v>5370</v>
      </c>
      <c r="P119" s="52">
        <f t="shared" si="37"/>
        <v>5400</v>
      </c>
      <c r="Q119" s="52">
        <f t="shared" si="37"/>
        <v>6900</v>
      </c>
      <c r="R119" s="52">
        <f t="shared" si="37"/>
        <v>6720</v>
      </c>
      <c r="S119" s="52">
        <f t="shared" si="37"/>
        <v>6810</v>
      </c>
      <c r="T119" s="52">
        <f t="shared" si="37"/>
        <v>6840</v>
      </c>
      <c r="U119" s="52">
        <f t="shared" si="37"/>
        <v>6900</v>
      </c>
      <c r="V119" s="52">
        <f t="shared" si="37"/>
        <v>5790</v>
      </c>
      <c r="W119" s="52">
        <f t="shared" si="37"/>
        <v>5370</v>
      </c>
      <c r="X119" s="52">
        <f t="shared" si="37"/>
        <v>6780</v>
      </c>
      <c r="Y119" s="52">
        <f t="shared" si="37"/>
        <v>3900</v>
      </c>
      <c r="Z119" s="52">
        <f t="shared" si="37"/>
        <v>6750</v>
      </c>
      <c r="AA119" s="52">
        <f t="shared" si="37"/>
        <v>5580</v>
      </c>
      <c r="AB119" s="52">
        <f t="shared" si="37"/>
        <v>6600</v>
      </c>
      <c r="AC119" s="52">
        <f t="shared" si="37"/>
        <v>4980</v>
      </c>
      <c r="AD119" s="52">
        <f t="shared" si="37"/>
        <v>5550</v>
      </c>
      <c r="AE119" s="52">
        <f t="shared" si="37"/>
        <v>6900</v>
      </c>
      <c r="AF119" s="52">
        <f t="shared" si="37"/>
        <v>7140</v>
      </c>
      <c r="AG119" s="52">
        <f t="shared" si="37"/>
        <v>0</v>
      </c>
      <c r="AH119" s="52">
        <f t="shared" si="30"/>
        <v>0</v>
      </c>
      <c r="AI119" s="52">
        <f t="shared" si="30"/>
        <v>0</v>
      </c>
      <c r="AJ119" s="52">
        <f t="shared" si="30"/>
        <v>0</v>
      </c>
      <c r="AK119" s="52">
        <f t="shared" si="30"/>
        <v>0</v>
      </c>
      <c r="AL119" s="52">
        <f t="shared" si="30"/>
        <v>0</v>
      </c>
      <c r="AM119" s="10">
        <f t="shared" si="33"/>
        <v>7140</v>
      </c>
      <c r="AN119" s="10">
        <f t="shared" si="35"/>
        <v>0</v>
      </c>
      <c r="AO119" s="3"/>
      <c r="AP119" s="3"/>
      <c r="AQ119" s="3"/>
      <c r="AR119" s="10">
        <f t="shared" si="34"/>
        <v>183600</v>
      </c>
      <c r="AS119" s="3"/>
      <c r="AT119" s="3"/>
    </row>
    <row r="120" spans="1:46">
      <c r="A120" s="13">
        <v>0.58333333333333337</v>
      </c>
      <c r="B120" s="52">
        <f t="shared" si="30"/>
        <v>0</v>
      </c>
      <c r="C120" s="52">
        <f t="shared" si="30"/>
        <v>4860</v>
      </c>
      <c r="D120" s="52">
        <f t="shared" si="37"/>
        <v>6930</v>
      </c>
      <c r="E120" s="52">
        <f t="shared" si="37"/>
        <v>6780</v>
      </c>
      <c r="F120" s="52">
        <f t="shared" si="37"/>
        <v>5220</v>
      </c>
      <c r="G120" s="52">
        <f t="shared" si="37"/>
        <v>6690</v>
      </c>
      <c r="H120" s="52">
        <f t="shared" si="37"/>
        <v>5610</v>
      </c>
      <c r="I120" s="52">
        <f t="shared" si="37"/>
        <v>5190</v>
      </c>
      <c r="J120" s="52">
        <f t="shared" si="37"/>
        <v>5940</v>
      </c>
      <c r="K120" s="52">
        <f t="shared" si="37"/>
        <v>5550</v>
      </c>
      <c r="L120" s="52">
        <f t="shared" si="37"/>
        <v>6660</v>
      </c>
      <c r="M120" s="52">
        <f t="shared" si="37"/>
        <v>6630</v>
      </c>
      <c r="N120" s="52">
        <f t="shared" si="37"/>
        <v>6600</v>
      </c>
      <c r="O120" s="52">
        <f t="shared" si="37"/>
        <v>5670</v>
      </c>
      <c r="P120" s="52">
        <f t="shared" si="37"/>
        <v>5370</v>
      </c>
      <c r="Q120" s="52">
        <f t="shared" si="37"/>
        <v>6720</v>
      </c>
      <c r="R120" s="52">
        <f t="shared" si="37"/>
        <v>6780</v>
      </c>
      <c r="S120" s="52">
        <f t="shared" si="37"/>
        <v>6750</v>
      </c>
      <c r="T120" s="52">
        <f t="shared" si="37"/>
        <v>6780</v>
      </c>
      <c r="U120" s="52">
        <f t="shared" si="37"/>
        <v>6870</v>
      </c>
      <c r="V120" s="52">
        <f t="shared" si="37"/>
        <v>5610</v>
      </c>
      <c r="W120" s="52">
        <f t="shared" si="37"/>
        <v>5340</v>
      </c>
      <c r="X120" s="52">
        <f t="shared" si="37"/>
        <v>6510</v>
      </c>
      <c r="Y120" s="52">
        <f t="shared" si="37"/>
        <v>3750</v>
      </c>
      <c r="Z120" s="52">
        <f t="shared" si="37"/>
        <v>6525</v>
      </c>
      <c r="AA120" s="52">
        <f t="shared" si="37"/>
        <v>5730</v>
      </c>
      <c r="AB120" s="52">
        <f t="shared" si="37"/>
        <v>6420</v>
      </c>
      <c r="AC120" s="52">
        <f t="shared" si="37"/>
        <v>5820</v>
      </c>
      <c r="AD120" s="52">
        <f t="shared" si="37"/>
        <v>5520</v>
      </c>
      <c r="AE120" s="52">
        <f t="shared" si="37"/>
        <v>6870</v>
      </c>
      <c r="AF120" s="52">
        <f t="shared" si="37"/>
        <v>3480</v>
      </c>
      <c r="AG120" s="52">
        <f t="shared" si="37"/>
        <v>0</v>
      </c>
      <c r="AH120" s="52">
        <f t="shared" si="30"/>
        <v>0</v>
      </c>
      <c r="AI120" s="52">
        <f t="shared" si="30"/>
        <v>0</v>
      </c>
      <c r="AJ120" s="52">
        <f t="shared" si="30"/>
        <v>0</v>
      </c>
      <c r="AK120" s="52">
        <f t="shared" si="30"/>
        <v>0</v>
      </c>
      <c r="AL120" s="52">
        <f t="shared" si="30"/>
        <v>0</v>
      </c>
      <c r="AM120" s="10">
        <f t="shared" si="33"/>
        <v>6930</v>
      </c>
      <c r="AN120" s="10">
        <f t="shared" si="35"/>
        <v>0</v>
      </c>
      <c r="AO120" s="3"/>
      <c r="AP120" s="3"/>
      <c r="AQ120" s="3"/>
      <c r="AR120" s="10">
        <f t="shared" si="34"/>
        <v>179175</v>
      </c>
      <c r="AS120" s="3"/>
      <c r="AT120" s="3"/>
    </row>
    <row r="121" spans="1:46">
      <c r="A121" s="13" t="s">
        <v>20</v>
      </c>
      <c r="B121" s="52">
        <f t="shared" si="30"/>
        <v>0</v>
      </c>
      <c r="C121" s="52">
        <f t="shared" si="30"/>
        <v>5520</v>
      </c>
      <c r="D121" s="52">
        <f t="shared" si="37"/>
        <v>6750</v>
      </c>
      <c r="E121" s="52">
        <f t="shared" si="37"/>
        <v>6390</v>
      </c>
      <c r="F121" s="52">
        <f t="shared" si="37"/>
        <v>4980</v>
      </c>
      <c r="G121" s="52">
        <f t="shared" si="37"/>
        <v>6690</v>
      </c>
      <c r="H121" s="52">
        <f t="shared" si="37"/>
        <v>5340</v>
      </c>
      <c r="I121" s="52">
        <f t="shared" si="37"/>
        <v>5040</v>
      </c>
      <c r="J121" s="52">
        <f t="shared" si="37"/>
        <v>7320</v>
      </c>
      <c r="K121" s="52">
        <f t="shared" si="37"/>
        <v>5220</v>
      </c>
      <c r="L121" s="52">
        <f t="shared" si="37"/>
        <v>6630</v>
      </c>
      <c r="M121" s="52">
        <f t="shared" si="37"/>
        <v>6660</v>
      </c>
      <c r="N121" s="52">
        <f t="shared" si="37"/>
        <v>6660</v>
      </c>
      <c r="O121" s="52">
        <f t="shared" si="37"/>
        <v>4950</v>
      </c>
      <c r="P121" s="52">
        <f t="shared" si="37"/>
        <v>5220</v>
      </c>
      <c r="Q121" s="52">
        <f t="shared" si="37"/>
        <v>3960</v>
      </c>
      <c r="R121" s="52">
        <f t="shared" si="37"/>
        <v>6840</v>
      </c>
      <c r="S121" s="52">
        <f t="shared" si="37"/>
        <v>6900</v>
      </c>
      <c r="T121" s="52">
        <f t="shared" si="37"/>
        <v>6900</v>
      </c>
      <c r="U121" s="52">
        <f t="shared" si="37"/>
        <v>6870</v>
      </c>
      <c r="V121" s="52">
        <f t="shared" si="37"/>
        <v>5580</v>
      </c>
      <c r="W121" s="52">
        <f t="shared" si="37"/>
        <v>5130</v>
      </c>
      <c r="X121" s="52">
        <f t="shared" si="37"/>
        <v>6780</v>
      </c>
      <c r="Y121" s="52">
        <f t="shared" si="37"/>
        <v>3840</v>
      </c>
      <c r="Z121" s="52">
        <f t="shared" si="37"/>
        <v>6660</v>
      </c>
      <c r="AA121" s="52">
        <f t="shared" si="37"/>
        <v>5850</v>
      </c>
      <c r="AB121" s="52">
        <f t="shared" si="37"/>
        <v>6900</v>
      </c>
      <c r="AC121" s="52">
        <f t="shared" si="37"/>
        <v>5670</v>
      </c>
      <c r="AD121" s="52">
        <f t="shared" si="37"/>
        <v>5070</v>
      </c>
      <c r="AE121" s="52">
        <f t="shared" si="37"/>
        <v>6870</v>
      </c>
      <c r="AF121" s="52">
        <f t="shared" si="37"/>
        <v>4560</v>
      </c>
      <c r="AG121" s="52">
        <f t="shared" si="37"/>
        <v>0</v>
      </c>
      <c r="AH121" s="52">
        <f t="shared" si="30"/>
        <v>0</v>
      </c>
      <c r="AI121" s="52">
        <f t="shared" si="30"/>
        <v>0</v>
      </c>
      <c r="AJ121" s="52">
        <f t="shared" si="30"/>
        <v>0</v>
      </c>
      <c r="AK121" s="52">
        <f t="shared" si="30"/>
        <v>0</v>
      </c>
      <c r="AL121" s="52">
        <f t="shared" si="30"/>
        <v>0</v>
      </c>
      <c r="AM121" s="10">
        <f t="shared" si="33"/>
        <v>7320</v>
      </c>
      <c r="AN121" s="10">
        <f t="shared" si="35"/>
        <v>0</v>
      </c>
      <c r="AO121" s="3"/>
      <c r="AP121" s="3"/>
      <c r="AQ121" s="3"/>
      <c r="AR121" s="10">
        <f t="shared" si="34"/>
        <v>177750</v>
      </c>
      <c r="AS121" s="3"/>
      <c r="AT121" s="3"/>
    </row>
    <row r="122" spans="1:46">
      <c r="A122" s="12" t="s">
        <v>21</v>
      </c>
      <c r="B122" s="52">
        <f t="shared" si="30"/>
        <v>0</v>
      </c>
      <c r="C122" s="52">
        <f t="shared" si="30"/>
        <v>4950</v>
      </c>
      <c r="D122" s="52">
        <f t="shared" si="37"/>
        <v>6420</v>
      </c>
      <c r="E122" s="52">
        <f t="shared" si="37"/>
        <v>6480</v>
      </c>
      <c r="F122" s="52">
        <f t="shared" si="37"/>
        <v>5370</v>
      </c>
      <c r="G122" s="52">
        <f t="shared" si="37"/>
        <v>6630</v>
      </c>
      <c r="H122" s="52">
        <f t="shared" si="37"/>
        <v>5370</v>
      </c>
      <c r="I122" s="52">
        <f t="shared" si="37"/>
        <v>5160</v>
      </c>
      <c r="J122" s="52">
        <f t="shared" si="37"/>
        <v>6330</v>
      </c>
      <c r="K122" s="52">
        <f t="shared" si="37"/>
        <v>5040</v>
      </c>
      <c r="L122" s="52">
        <f t="shared" si="37"/>
        <v>6810</v>
      </c>
      <c r="M122" s="52">
        <f t="shared" si="37"/>
        <v>6690</v>
      </c>
      <c r="N122" s="52">
        <f t="shared" si="37"/>
        <v>6630</v>
      </c>
      <c r="O122" s="52">
        <f t="shared" si="37"/>
        <v>5340</v>
      </c>
      <c r="P122" s="52">
        <f t="shared" si="37"/>
        <v>5070</v>
      </c>
      <c r="Q122" s="52">
        <f t="shared" si="37"/>
        <v>5310</v>
      </c>
      <c r="R122" s="52">
        <f t="shared" si="37"/>
        <v>6510</v>
      </c>
      <c r="S122" s="52">
        <f t="shared" si="37"/>
        <v>6540</v>
      </c>
      <c r="T122" s="52">
        <f t="shared" si="37"/>
        <v>7110</v>
      </c>
      <c r="U122" s="52">
        <f t="shared" si="37"/>
        <v>6810</v>
      </c>
      <c r="V122" s="52">
        <f t="shared" si="37"/>
        <v>5520</v>
      </c>
      <c r="W122" s="52">
        <f t="shared" si="37"/>
        <v>5040</v>
      </c>
      <c r="X122" s="52">
        <f t="shared" si="37"/>
        <v>6000</v>
      </c>
      <c r="Y122" s="52">
        <f t="shared" si="37"/>
        <v>3750</v>
      </c>
      <c r="Z122" s="52">
        <f t="shared" si="37"/>
        <v>6240</v>
      </c>
      <c r="AA122" s="52">
        <f t="shared" si="37"/>
        <v>6030</v>
      </c>
      <c r="AB122" s="52">
        <f t="shared" si="37"/>
        <v>6390</v>
      </c>
      <c r="AC122" s="52">
        <f t="shared" si="37"/>
        <v>5460</v>
      </c>
      <c r="AD122" s="52">
        <f t="shared" si="37"/>
        <v>5130</v>
      </c>
      <c r="AE122" s="52">
        <f t="shared" si="37"/>
        <v>6810</v>
      </c>
      <c r="AF122" s="52">
        <f t="shared" si="37"/>
        <v>6870</v>
      </c>
      <c r="AG122" s="52">
        <f t="shared" si="37"/>
        <v>0</v>
      </c>
      <c r="AH122" s="52">
        <f t="shared" si="30"/>
        <v>0</v>
      </c>
      <c r="AI122" s="52">
        <f t="shared" si="30"/>
        <v>0</v>
      </c>
      <c r="AJ122" s="52">
        <f t="shared" si="30"/>
        <v>0</v>
      </c>
      <c r="AK122" s="52">
        <f t="shared" si="30"/>
        <v>0</v>
      </c>
      <c r="AL122" s="52">
        <f t="shared" si="30"/>
        <v>0</v>
      </c>
      <c r="AM122" s="10">
        <f t="shared" si="33"/>
        <v>7110</v>
      </c>
      <c r="AN122" s="10">
        <f t="shared" si="35"/>
        <v>0</v>
      </c>
      <c r="AO122" s="3"/>
      <c r="AP122" s="3"/>
      <c r="AQ122" s="3"/>
      <c r="AR122" s="10">
        <f t="shared" si="34"/>
        <v>177810</v>
      </c>
      <c r="AS122" s="3"/>
      <c r="AT122" s="3"/>
    </row>
    <row r="123" spans="1:46">
      <c r="A123" s="12" t="s">
        <v>22</v>
      </c>
      <c r="B123" s="52">
        <f t="shared" ref="B123:AL130" si="38">$G$38*B23</f>
        <v>0</v>
      </c>
      <c r="C123" s="52">
        <f t="shared" si="38"/>
        <v>4920</v>
      </c>
      <c r="D123" s="52">
        <f t="shared" si="37"/>
        <v>6330</v>
      </c>
      <c r="E123" s="52">
        <f t="shared" si="37"/>
        <v>6600</v>
      </c>
      <c r="F123" s="52">
        <f t="shared" si="37"/>
        <v>4770</v>
      </c>
      <c r="G123" s="52">
        <f t="shared" si="37"/>
        <v>6960</v>
      </c>
      <c r="H123" s="52">
        <f t="shared" si="37"/>
        <v>5340</v>
      </c>
      <c r="I123" s="52">
        <f t="shared" si="37"/>
        <v>5130</v>
      </c>
      <c r="J123" s="52">
        <f t="shared" si="37"/>
        <v>6360</v>
      </c>
      <c r="K123" s="52">
        <f t="shared" si="37"/>
        <v>5670</v>
      </c>
      <c r="L123" s="52">
        <f t="shared" si="37"/>
        <v>6270</v>
      </c>
      <c r="M123" s="52">
        <f t="shared" si="37"/>
        <v>6570</v>
      </c>
      <c r="N123" s="52">
        <f t="shared" si="37"/>
        <v>6390</v>
      </c>
      <c r="O123" s="52">
        <f t="shared" si="37"/>
        <v>5280</v>
      </c>
      <c r="P123" s="52">
        <f t="shared" si="37"/>
        <v>4620</v>
      </c>
      <c r="Q123" s="52">
        <f t="shared" si="37"/>
        <v>5340</v>
      </c>
      <c r="R123" s="52">
        <f t="shared" si="37"/>
        <v>6210</v>
      </c>
      <c r="S123" s="52">
        <f t="shared" si="37"/>
        <v>6210</v>
      </c>
      <c r="T123" s="52">
        <f t="shared" si="37"/>
        <v>6270</v>
      </c>
      <c r="U123" s="52">
        <f t="shared" si="37"/>
        <v>6540</v>
      </c>
      <c r="V123" s="52">
        <f t="shared" si="37"/>
        <v>5340</v>
      </c>
      <c r="W123" s="52">
        <f t="shared" si="37"/>
        <v>5070</v>
      </c>
      <c r="X123" s="52">
        <f t="shared" si="37"/>
        <v>5490</v>
      </c>
      <c r="Y123" s="52">
        <f t="shared" si="37"/>
        <v>3480</v>
      </c>
      <c r="Z123" s="52">
        <f t="shared" si="37"/>
        <v>5700</v>
      </c>
      <c r="AA123" s="52">
        <f t="shared" si="37"/>
        <v>5940</v>
      </c>
      <c r="AB123" s="52">
        <f t="shared" si="37"/>
        <v>6300</v>
      </c>
      <c r="AC123" s="52">
        <f t="shared" si="37"/>
        <v>5400</v>
      </c>
      <c r="AD123" s="52">
        <f t="shared" si="37"/>
        <v>5130</v>
      </c>
      <c r="AE123" s="52">
        <f t="shared" si="37"/>
        <v>6540</v>
      </c>
      <c r="AF123" s="52">
        <f t="shared" si="37"/>
        <v>5850</v>
      </c>
      <c r="AG123" s="52">
        <f t="shared" si="37"/>
        <v>0</v>
      </c>
      <c r="AH123" s="52">
        <f t="shared" si="38"/>
        <v>0</v>
      </c>
      <c r="AI123" s="52">
        <f t="shared" si="38"/>
        <v>0</v>
      </c>
      <c r="AJ123" s="52">
        <f t="shared" si="38"/>
        <v>0</v>
      </c>
      <c r="AK123" s="52">
        <f t="shared" si="38"/>
        <v>0</v>
      </c>
      <c r="AL123" s="52">
        <f t="shared" si="38"/>
        <v>0</v>
      </c>
      <c r="AM123" s="10">
        <f t="shared" si="33"/>
        <v>6960</v>
      </c>
      <c r="AN123" s="10">
        <f t="shared" si="35"/>
        <v>0</v>
      </c>
      <c r="AO123" s="3"/>
      <c r="AP123" s="3"/>
      <c r="AQ123" s="3"/>
      <c r="AR123" s="10">
        <f t="shared" si="34"/>
        <v>172020</v>
      </c>
      <c r="AS123" s="3"/>
      <c r="AT123" s="3"/>
    </row>
    <row r="124" spans="1:46">
      <c r="A124" s="12" t="s">
        <v>23</v>
      </c>
      <c r="B124" s="52">
        <f t="shared" si="38"/>
        <v>0</v>
      </c>
      <c r="C124" s="52">
        <f t="shared" si="38"/>
        <v>5010</v>
      </c>
      <c r="D124" s="52">
        <f t="shared" si="37"/>
        <v>6240</v>
      </c>
      <c r="E124" s="52">
        <f t="shared" si="37"/>
        <v>6180</v>
      </c>
      <c r="F124" s="52">
        <f t="shared" si="37"/>
        <v>6090</v>
      </c>
      <c r="G124" s="52">
        <f t="shared" si="37"/>
        <v>6300</v>
      </c>
      <c r="H124" s="52">
        <f t="shared" si="37"/>
        <v>5460</v>
      </c>
      <c r="I124" s="52">
        <f t="shared" si="37"/>
        <v>5310</v>
      </c>
      <c r="J124" s="52">
        <f t="shared" si="37"/>
        <v>6270</v>
      </c>
      <c r="K124" s="52">
        <f t="shared" si="37"/>
        <v>5400</v>
      </c>
      <c r="L124" s="52">
        <f t="shared" si="37"/>
        <v>6480</v>
      </c>
      <c r="M124" s="52">
        <f t="shared" si="37"/>
        <v>6270</v>
      </c>
      <c r="N124" s="52">
        <f t="shared" si="37"/>
        <v>6450</v>
      </c>
      <c r="O124" s="52">
        <f t="shared" si="37"/>
        <v>5550</v>
      </c>
      <c r="P124" s="52">
        <f t="shared" si="37"/>
        <v>5220</v>
      </c>
      <c r="Q124" s="52">
        <f t="shared" si="37"/>
        <v>6090</v>
      </c>
      <c r="R124" s="52">
        <f t="shared" si="37"/>
        <v>6210</v>
      </c>
      <c r="S124" s="52">
        <f t="shared" si="37"/>
        <v>6510</v>
      </c>
      <c r="T124" s="52">
        <f t="shared" si="37"/>
        <v>6090</v>
      </c>
      <c r="U124" s="52">
        <f t="shared" si="37"/>
        <v>6270</v>
      </c>
      <c r="V124" s="52">
        <f t="shared" si="37"/>
        <v>5490</v>
      </c>
      <c r="W124" s="52">
        <f t="shared" si="37"/>
        <v>5250</v>
      </c>
      <c r="X124" s="52">
        <f t="shared" si="37"/>
        <v>5220</v>
      </c>
      <c r="Y124" s="52">
        <f t="shared" si="37"/>
        <v>3240</v>
      </c>
      <c r="Z124" s="52">
        <f t="shared" si="37"/>
        <v>6030</v>
      </c>
      <c r="AA124" s="52">
        <f t="shared" si="37"/>
        <v>5700</v>
      </c>
      <c r="AB124" s="52">
        <f t="shared" si="37"/>
        <v>6150</v>
      </c>
      <c r="AC124" s="52">
        <f t="shared" si="37"/>
        <v>5820</v>
      </c>
      <c r="AD124" s="52">
        <f t="shared" si="37"/>
        <v>5310</v>
      </c>
      <c r="AE124" s="52">
        <f t="shared" si="37"/>
        <v>6270</v>
      </c>
      <c r="AF124" s="52">
        <f t="shared" si="37"/>
        <v>6900</v>
      </c>
      <c r="AG124" s="52">
        <f t="shared" si="37"/>
        <v>0</v>
      </c>
      <c r="AH124" s="52">
        <f t="shared" si="38"/>
        <v>0</v>
      </c>
      <c r="AI124" s="52">
        <f t="shared" si="38"/>
        <v>0</v>
      </c>
      <c r="AJ124" s="52">
        <f t="shared" si="38"/>
        <v>0</v>
      </c>
      <c r="AK124" s="52">
        <f t="shared" si="38"/>
        <v>0</v>
      </c>
      <c r="AL124" s="52">
        <f t="shared" si="38"/>
        <v>0</v>
      </c>
      <c r="AM124" s="10">
        <f t="shared" si="33"/>
        <v>6900</v>
      </c>
      <c r="AN124" s="10">
        <f t="shared" si="35"/>
        <v>0</v>
      </c>
      <c r="AO124" s="3"/>
      <c r="AP124" s="3"/>
      <c r="AQ124" s="3"/>
      <c r="AR124" s="10">
        <f t="shared" si="34"/>
        <v>174780</v>
      </c>
      <c r="AS124" s="3"/>
      <c r="AT124" s="3"/>
    </row>
    <row r="125" spans="1:46">
      <c r="A125" s="9" t="s">
        <v>24</v>
      </c>
      <c r="B125" s="52">
        <f t="shared" si="38"/>
        <v>0</v>
      </c>
      <c r="C125" s="52">
        <f t="shared" si="38"/>
        <v>6180</v>
      </c>
      <c r="D125" s="52">
        <f t="shared" si="37"/>
        <v>7020</v>
      </c>
      <c r="E125" s="52">
        <f t="shared" si="37"/>
        <v>6900</v>
      </c>
      <c r="F125" s="52">
        <f t="shared" si="37"/>
        <v>7080</v>
      </c>
      <c r="G125" s="52">
        <f t="shared" si="37"/>
        <v>6960</v>
      </c>
      <c r="H125" s="52">
        <f t="shared" si="37"/>
        <v>6510</v>
      </c>
      <c r="I125" s="52">
        <f t="shared" si="37"/>
        <v>6420</v>
      </c>
      <c r="J125" s="52">
        <f t="shared" si="37"/>
        <v>7020</v>
      </c>
      <c r="K125" s="52">
        <f t="shared" si="37"/>
        <v>6480</v>
      </c>
      <c r="L125" s="52">
        <f t="shared" si="37"/>
        <v>7050</v>
      </c>
      <c r="M125" s="52">
        <f t="shared" si="37"/>
        <v>7050</v>
      </c>
      <c r="N125" s="52">
        <f t="shared" si="37"/>
        <v>7020</v>
      </c>
      <c r="O125" s="52">
        <f t="shared" si="37"/>
        <v>6540</v>
      </c>
      <c r="P125" s="52">
        <f t="shared" si="37"/>
        <v>6300</v>
      </c>
      <c r="Q125" s="52">
        <f t="shared" si="37"/>
        <v>7020</v>
      </c>
      <c r="R125" s="52">
        <f t="shared" si="37"/>
        <v>6990</v>
      </c>
      <c r="S125" s="52">
        <f t="shared" ref="S125:AG125" si="39">$G$38*S25-S155</f>
        <v>6810</v>
      </c>
      <c r="T125" s="52">
        <f t="shared" si="39"/>
        <v>7020</v>
      </c>
      <c r="U125" s="52">
        <f t="shared" si="39"/>
        <v>7260</v>
      </c>
      <c r="V125" s="52">
        <f t="shared" si="39"/>
        <v>6570</v>
      </c>
      <c r="W125" s="52">
        <f t="shared" si="39"/>
        <v>5970</v>
      </c>
      <c r="X125" s="52">
        <f t="shared" si="39"/>
        <v>5700</v>
      </c>
      <c r="Y125" s="52">
        <f t="shared" si="39"/>
        <v>3150</v>
      </c>
      <c r="Z125" s="52">
        <f t="shared" si="39"/>
        <v>6330</v>
      </c>
      <c r="AA125" s="52">
        <f t="shared" si="39"/>
        <v>6930</v>
      </c>
      <c r="AB125" s="52">
        <f t="shared" si="39"/>
        <v>6300</v>
      </c>
      <c r="AC125" s="52">
        <f t="shared" si="39"/>
        <v>6630</v>
      </c>
      <c r="AD125" s="52">
        <f t="shared" si="39"/>
        <v>6240</v>
      </c>
      <c r="AE125" s="52">
        <f t="shared" si="39"/>
        <v>7260</v>
      </c>
      <c r="AF125" s="52">
        <f t="shared" si="39"/>
        <v>7320</v>
      </c>
      <c r="AG125" s="52">
        <f t="shared" si="39"/>
        <v>0</v>
      </c>
      <c r="AH125" s="52">
        <f t="shared" si="38"/>
        <v>0</v>
      </c>
      <c r="AI125" s="52">
        <f t="shared" si="38"/>
        <v>0</v>
      </c>
      <c r="AJ125" s="52">
        <f t="shared" si="38"/>
        <v>0</v>
      </c>
      <c r="AK125" s="52">
        <f t="shared" si="38"/>
        <v>0</v>
      </c>
      <c r="AL125" s="52">
        <f t="shared" si="38"/>
        <v>0</v>
      </c>
      <c r="AM125" s="10">
        <f t="shared" si="33"/>
        <v>7320</v>
      </c>
      <c r="AN125" s="10">
        <f t="shared" si="35"/>
        <v>0</v>
      </c>
      <c r="AO125" s="3"/>
      <c r="AP125" s="3"/>
      <c r="AQ125" s="3"/>
      <c r="AR125" s="10">
        <f t="shared" si="34"/>
        <v>198030</v>
      </c>
      <c r="AS125" s="3"/>
      <c r="AT125" s="3"/>
    </row>
    <row r="126" spans="1:46">
      <c r="A126" s="15">
        <v>0.83333333333333337</v>
      </c>
      <c r="B126" s="52">
        <f t="shared" si="38"/>
        <v>0</v>
      </c>
      <c r="C126" s="52">
        <f t="shared" si="38"/>
        <v>6360</v>
      </c>
      <c r="D126" s="52">
        <f t="shared" ref="D126:AG130" si="40">$G$38*D26-D156</f>
        <v>6900</v>
      </c>
      <c r="E126" s="52">
        <f t="shared" si="40"/>
        <v>6840</v>
      </c>
      <c r="F126" s="52">
        <f t="shared" si="40"/>
        <v>7080</v>
      </c>
      <c r="G126" s="52">
        <f t="shared" si="40"/>
        <v>6840</v>
      </c>
      <c r="H126" s="52">
        <f t="shared" si="40"/>
        <v>6540</v>
      </c>
      <c r="I126" s="52">
        <f t="shared" si="40"/>
        <v>6420</v>
      </c>
      <c r="J126" s="52">
        <f t="shared" si="40"/>
        <v>6780</v>
      </c>
      <c r="K126" s="52">
        <f t="shared" si="40"/>
        <v>6570</v>
      </c>
      <c r="L126" s="52">
        <f t="shared" si="40"/>
        <v>6960</v>
      </c>
      <c r="M126" s="52">
        <f t="shared" si="40"/>
        <v>6960</v>
      </c>
      <c r="N126" s="52">
        <f t="shared" si="40"/>
        <v>6750</v>
      </c>
      <c r="O126" s="52">
        <f t="shared" si="40"/>
        <v>6570</v>
      </c>
      <c r="P126" s="52">
        <f t="shared" si="40"/>
        <v>6570</v>
      </c>
      <c r="Q126" s="52">
        <f t="shared" si="40"/>
        <v>6900</v>
      </c>
      <c r="R126" s="52">
        <f t="shared" si="40"/>
        <v>6960</v>
      </c>
      <c r="S126" s="52">
        <f t="shared" si="40"/>
        <v>6810</v>
      </c>
      <c r="T126" s="52">
        <f t="shared" si="40"/>
        <v>6960</v>
      </c>
      <c r="U126" s="52">
        <f t="shared" si="40"/>
        <v>7140</v>
      </c>
      <c r="V126" s="52">
        <f t="shared" si="40"/>
        <v>6630</v>
      </c>
      <c r="W126" s="52">
        <f t="shared" si="40"/>
        <v>6420</v>
      </c>
      <c r="X126" s="52">
        <f t="shared" si="40"/>
        <v>5460</v>
      </c>
      <c r="Y126" s="52">
        <f t="shared" si="40"/>
        <v>4170</v>
      </c>
      <c r="Z126" s="52">
        <f t="shared" si="40"/>
        <v>6360</v>
      </c>
      <c r="AA126" s="52">
        <f t="shared" si="40"/>
        <v>6960</v>
      </c>
      <c r="AB126" s="52">
        <f t="shared" si="40"/>
        <v>6510</v>
      </c>
      <c r="AC126" s="52">
        <f t="shared" si="40"/>
        <v>6660</v>
      </c>
      <c r="AD126" s="52">
        <f t="shared" si="40"/>
        <v>6270</v>
      </c>
      <c r="AE126" s="52">
        <f t="shared" si="40"/>
        <v>7140</v>
      </c>
      <c r="AF126" s="52">
        <f t="shared" si="40"/>
        <v>7140</v>
      </c>
      <c r="AG126" s="52">
        <f t="shared" si="40"/>
        <v>0</v>
      </c>
      <c r="AH126" s="52">
        <f t="shared" si="38"/>
        <v>0</v>
      </c>
      <c r="AI126" s="52">
        <f t="shared" si="38"/>
        <v>0</v>
      </c>
      <c r="AJ126" s="52">
        <f t="shared" si="38"/>
        <v>0</v>
      </c>
      <c r="AK126" s="52">
        <f t="shared" si="38"/>
        <v>0</v>
      </c>
      <c r="AL126" s="52">
        <f t="shared" si="38"/>
        <v>0</v>
      </c>
      <c r="AM126" s="10">
        <f t="shared" si="33"/>
        <v>7140</v>
      </c>
      <c r="AN126" s="10">
        <f t="shared" si="35"/>
        <v>0</v>
      </c>
      <c r="AO126" s="3"/>
      <c r="AP126" s="3"/>
      <c r="AQ126" s="3"/>
      <c r="AR126" s="10">
        <f t="shared" si="34"/>
        <v>198630</v>
      </c>
      <c r="AS126" s="3"/>
      <c r="AT126" s="3"/>
    </row>
    <row r="127" spans="1:46">
      <c r="A127" s="15">
        <v>0.875</v>
      </c>
      <c r="B127" s="52">
        <f t="shared" si="38"/>
        <v>0</v>
      </c>
      <c r="C127" s="52">
        <f t="shared" si="38"/>
        <v>6240</v>
      </c>
      <c r="D127" s="52">
        <f t="shared" si="40"/>
        <v>6660</v>
      </c>
      <c r="E127" s="52">
        <f t="shared" si="40"/>
        <v>6840</v>
      </c>
      <c r="F127" s="52">
        <f t="shared" si="40"/>
        <v>6600</v>
      </c>
      <c r="G127" s="52">
        <f t="shared" si="40"/>
        <v>6570</v>
      </c>
      <c r="H127" s="52">
        <f t="shared" si="40"/>
        <v>6360</v>
      </c>
      <c r="I127" s="52">
        <f t="shared" si="40"/>
        <v>6210</v>
      </c>
      <c r="J127" s="52">
        <f t="shared" si="40"/>
        <v>6450</v>
      </c>
      <c r="K127" s="52">
        <f t="shared" si="40"/>
        <v>6450</v>
      </c>
      <c r="L127" s="52">
        <f t="shared" si="40"/>
        <v>6690</v>
      </c>
      <c r="M127" s="52">
        <f t="shared" si="40"/>
        <v>6690</v>
      </c>
      <c r="N127" s="52">
        <f t="shared" si="40"/>
        <v>6600</v>
      </c>
      <c r="O127" s="52">
        <f t="shared" si="40"/>
        <v>6690</v>
      </c>
      <c r="P127" s="52">
        <f t="shared" si="40"/>
        <v>6210</v>
      </c>
      <c r="Q127" s="52">
        <f t="shared" si="40"/>
        <v>6570</v>
      </c>
      <c r="R127" s="52">
        <f t="shared" si="40"/>
        <v>6750</v>
      </c>
      <c r="S127" s="52">
        <f t="shared" si="40"/>
        <v>6510</v>
      </c>
      <c r="T127" s="52">
        <f t="shared" si="40"/>
        <v>7050</v>
      </c>
      <c r="U127" s="52">
        <f t="shared" si="40"/>
        <v>6900</v>
      </c>
      <c r="V127" s="52">
        <f t="shared" si="40"/>
        <v>6510</v>
      </c>
      <c r="W127" s="52">
        <f t="shared" si="40"/>
        <v>6240</v>
      </c>
      <c r="X127" s="52">
        <f t="shared" si="40"/>
        <v>5520</v>
      </c>
      <c r="Y127" s="52">
        <f t="shared" si="40"/>
        <v>5400</v>
      </c>
      <c r="Z127" s="52">
        <f t="shared" si="40"/>
        <v>6180</v>
      </c>
      <c r="AA127" s="52">
        <f t="shared" si="40"/>
        <v>6690</v>
      </c>
      <c r="AB127" s="52">
        <f t="shared" si="40"/>
        <v>7020</v>
      </c>
      <c r="AC127" s="52">
        <f t="shared" si="40"/>
        <v>6450</v>
      </c>
      <c r="AD127" s="52">
        <f t="shared" si="40"/>
        <v>6390</v>
      </c>
      <c r="AE127" s="52">
        <f t="shared" si="40"/>
        <v>6900</v>
      </c>
      <c r="AF127" s="52">
        <f t="shared" si="40"/>
        <v>6780</v>
      </c>
      <c r="AG127" s="52">
        <f t="shared" si="40"/>
        <v>0</v>
      </c>
      <c r="AH127" s="52">
        <f t="shared" si="38"/>
        <v>0</v>
      </c>
      <c r="AI127" s="52">
        <f t="shared" si="38"/>
        <v>0</v>
      </c>
      <c r="AJ127" s="52">
        <f t="shared" si="38"/>
        <v>0</v>
      </c>
      <c r="AK127" s="52">
        <f t="shared" si="38"/>
        <v>0</v>
      </c>
      <c r="AL127" s="52">
        <f t="shared" si="38"/>
        <v>0</v>
      </c>
      <c r="AM127" s="10">
        <f t="shared" si="33"/>
        <v>7050</v>
      </c>
      <c r="AN127" s="10">
        <f t="shared" si="35"/>
        <v>0</v>
      </c>
      <c r="AO127" s="3"/>
      <c r="AP127" s="3"/>
      <c r="AQ127" s="3"/>
      <c r="AR127" s="10">
        <f t="shared" si="34"/>
        <v>195120</v>
      </c>
      <c r="AS127" s="3"/>
      <c r="AT127" s="3"/>
    </row>
    <row r="128" spans="1:46">
      <c r="A128" s="13" t="s">
        <v>25</v>
      </c>
      <c r="B128" s="52">
        <f t="shared" si="38"/>
        <v>0</v>
      </c>
      <c r="C128" s="52">
        <f t="shared" si="38"/>
        <v>5820</v>
      </c>
      <c r="D128" s="52">
        <f t="shared" si="40"/>
        <v>6240</v>
      </c>
      <c r="E128" s="52">
        <f t="shared" si="40"/>
        <v>6540</v>
      </c>
      <c r="F128" s="52">
        <f t="shared" si="40"/>
        <v>6450</v>
      </c>
      <c r="G128" s="52">
        <f t="shared" si="40"/>
        <v>6300</v>
      </c>
      <c r="H128" s="52">
        <f t="shared" si="40"/>
        <v>6000</v>
      </c>
      <c r="I128" s="52">
        <f t="shared" si="40"/>
        <v>5490</v>
      </c>
      <c r="J128" s="52">
        <f t="shared" si="40"/>
        <v>6270</v>
      </c>
      <c r="K128" s="52">
        <f t="shared" si="40"/>
        <v>6060</v>
      </c>
      <c r="L128" s="52">
        <f t="shared" si="40"/>
        <v>6210</v>
      </c>
      <c r="M128" s="52">
        <f t="shared" si="40"/>
        <v>6540</v>
      </c>
      <c r="N128" s="52">
        <f t="shared" si="40"/>
        <v>6630</v>
      </c>
      <c r="O128" s="52">
        <f t="shared" si="40"/>
        <v>6120</v>
      </c>
      <c r="P128" s="52">
        <f t="shared" si="40"/>
        <v>5760</v>
      </c>
      <c r="Q128" s="52">
        <f t="shared" si="40"/>
        <v>6060</v>
      </c>
      <c r="R128" s="52">
        <f t="shared" si="40"/>
        <v>6090</v>
      </c>
      <c r="S128" s="52">
        <f t="shared" si="40"/>
        <v>6060</v>
      </c>
      <c r="T128" s="52">
        <f t="shared" si="40"/>
        <v>6150</v>
      </c>
      <c r="U128" s="52">
        <f t="shared" si="40"/>
        <v>6600</v>
      </c>
      <c r="V128" s="52">
        <f t="shared" si="40"/>
        <v>6090</v>
      </c>
      <c r="W128" s="52">
        <f t="shared" si="40"/>
        <v>5760</v>
      </c>
      <c r="X128" s="52">
        <f t="shared" si="40"/>
        <v>5490</v>
      </c>
      <c r="Y128" s="52">
        <f t="shared" si="40"/>
        <v>5670</v>
      </c>
      <c r="Z128" s="52">
        <f t="shared" si="40"/>
        <v>6120</v>
      </c>
      <c r="AA128" s="52">
        <f t="shared" si="40"/>
        <v>6210</v>
      </c>
      <c r="AB128" s="52">
        <f t="shared" si="40"/>
        <v>6660</v>
      </c>
      <c r="AC128" s="52">
        <f t="shared" si="40"/>
        <v>6060</v>
      </c>
      <c r="AD128" s="52">
        <f t="shared" si="40"/>
        <v>5820</v>
      </c>
      <c r="AE128" s="52">
        <f t="shared" si="40"/>
        <v>6600</v>
      </c>
      <c r="AF128" s="52">
        <f t="shared" si="40"/>
        <v>6480</v>
      </c>
      <c r="AG128" s="52">
        <f t="shared" si="40"/>
        <v>0</v>
      </c>
      <c r="AH128" s="52">
        <f t="shared" si="38"/>
        <v>0</v>
      </c>
      <c r="AI128" s="52">
        <f t="shared" si="38"/>
        <v>0</v>
      </c>
      <c r="AJ128" s="52">
        <f t="shared" si="38"/>
        <v>0</v>
      </c>
      <c r="AK128" s="52">
        <f t="shared" si="38"/>
        <v>0</v>
      </c>
      <c r="AL128" s="52">
        <f t="shared" si="38"/>
        <v>0</v>
      </c>
      <c r="AM128" s="10">
        <f t="shared" si="33"/>
        <v>6660</v>
      </c>
      <c r="AN128" s="10">
        <f t="shared" si="35"/>
        <v>0</v>
      </c>
      <c r="AO128" s="3"/>
      <c r="AP128" s="3"/>
      <c r="AQ128" s="3"/>
      <c r="AR128" s="10">
        <f t="shared" si="34"/>
        <v>184350</v>
      </c>
      <c r="AS128" s="3"/>
      <c r="AT128" s="3"/>
    </row>
    <row r="129" spans="1:46">
      <c r="A129" s="15">
        <v>0.95833333333333337</v>
      </c>
      <c r="B129" s="52">
        <f t="shared" si="38"/>
        <v>0</v>
      </c>
      <c r="C129" s="52">
        <f t="shared" si="38"/>
        <v>5190</v>
      </c>
      <c r="D129" s="52">
        <f t="shared" si="40"/>
        <v>5460</v>
      </c>
      <c r="E129" s="52">
        <f t="shared" si="40"/>
        <v>5640</v>
      </c>
      <c r="F129" s="52">
        <f t="shared" si="40"/>
        <v>5520</v>
      </c>
      <c r="G129" s="52">
        <f t="shared" si="40"/>
        <v>5550</v>
      </c>
      <c r="H129" s="52">
        <f t="shared" si="40"/>
        <v>5550</v>
      </c>
      <c r="I129" s="52">
        <f t="shared" si="40"/>
        <v>5220</v>
      </c>
      <c r="J129" s="52">
        <f t="shared" si="40"/>
        <v>5460</v>
      </c>
      <c r="K129" s="52">
        <f t="shared" si="40"/>
        <v>5640</v>
      </c>
      <c r="L129" s="52">
        <f t="shared" si="40"/>
        <v>5580</v>
      </c>
      <c r="M129" s="52">
        <f t="shared" si="40"/>
        <v>5640</v>
      </c>
      <c r="N129" s="52">
        <f t="shared" si="40"/>
        <v>6120</v>
      </c>
      <c r="O129" s="52">
        <f t="shared" si="40"/>
        <v>5940</v>
      </c>
      <c r="P129" s="52">
        <f t="shared" si="40"/>
        <v>5370</v>
      </c>
      <c r="Q129" s="52">
        <f t="shared" si="40"/>
        <v>5550</v>
      </c>
      <c r="R129" s="52">
        <f t="shared" si="40"/>
        <v>5970</v>
      </c>
      <c r="S129" s="52">
        <f t="shared" si="40"/>
        <v>5340</v>
      </c>
      <c r="T129" s="52">
        <f t="shared" si="40"/>
        <v>5790</v>
      </c>
      <c r="U129" s="52">
        <f t="shared" si="40"/>
        <v>5760</v>
      </c>
      <c r="V129" s="52">
        <f t="shared" si="40"/>
        <v>5610</v>
      </c>
      <c r="W129" s="52">
        <f t="shared" si="40"/>
        <v>5580</v>
      </c>
      <c r="X129" s="52">
        <f t="shared" si="40"/>
        <v>5100</v>
      </c>
      <c r="Y129" s="52">
        <f t="shared" si="40"/>
        <v>5250</v>
      </c>
      <c r="Z129" s="52">
        <f t="shared" si="40"/>
        <v>5550</v>
      </c>
      <c r="AA129" s="52">
        <f t="shared" si="40"/>
        <v>5130</v>
      </c>
      <c r="AB129" s="52">
        <f t="shared" si="40"/>
        <v>5610</v>
      </c>
      <c r="AC129" s="52">
        <f t="shared" si="40"/>
        <v>5520</v>
      </c>
      <c r="AD129" s="52">
        <f t="shared" si="40"/>
        <v>5190</v>
      </c>
      <c r="AE129" s="52">
        <f t="shared" si="40"/>
        <v>5760</v>
      </c>
      <c r="AF129" s="52">
        <f t="shared" si="40"/>
        <v>5400</v>
      </c>
      <c r="AG129" s="52">
        <f t="shared" si="40"/>
        <v>0</v>
      </c>
      <c r="AH129" s="52">
        <f t="shared" si="38"/>
        <v>0</v>
      </c>
      <c r="AI129" s="52">
        <f t="shared" si="38"/>
        <v>0</v>
      </c>
      <c r="AJ129" s="52">
        <f t="shared" si="38"/>
        <v>0</v>
      </c>
      <c r="AK129" s="52">
        <f t="shared" si="38"/>
        <v>0</v>
      </c>
      <c r="AL129" s="52">
        <f t="shared" si="38"/>
        <v>0</v>
      </c>
      <c r="AM129" s="10">
        <f t="shared" si="33"/>
        <v>6120</v>
      </c>
      <c r="AN129" s="10">
        <f t="shared" si="35"/>
        <v>0</v>
      </c>
      <c r="AO129" s="3"/>
      <c r="AP129" s="3"/>
      <c r="AQ129" s="3"/>
      <c r="AR129" s="10">
        <f t="shared" si="34"/>
        <v>165990</v>
      </c>
      <c r="AS129" s="3"/>
      <c r="AT129" s="3"/>
    </row>
    <row r="130" spans="1:46">
      <c r="A130" s="9" t="s">
        <v>26</v>
      </c>
      <c r="B130" s="52">
        <f t="shared" si="38"/>
        <v>0</v>
      </c>
      <c r="C130" s="52">
        <f t="shared" si="38"/>
        <v>4740</v>
      </c>
      <c r="D130" s="52">
        <f>$G$38*D30-D160</f>
        <v>5040</v>
      </c>
      <c r="E130" s="52">
        <f t="shared" si="40"/>
        <v>5040</v>
      </c>
      <c r="F130" s="52">
        <f t="shared" si="40"/>
        <v>5340</v>
      </c>
      <c r="G130" s="52">
        <f t="shared" si="40"/>
        <v>5040</v>
      </c>
      <c r="H130" s="52">
        <f t="shared" si="40"/>
        <v>5460</v>
      </c>
      <c r="I130" s="52">
        <f t="shared" si="40"/>
        <v>4830</v>
      </c>
      <c r="J130" s="52">
        <f t="shared" si="40"/>
        <v>4890</v>
      </c>
      <c r="K130" s="52">
        <f t="shared" si="40"/>
        <v>5160</v>
      </c>
      <c r="L130" s="52">
        <f t="shared" si="40"/>
        <v>5070</v>
      </c>
      <c r="M130" s="52">
        <f t="shared" si="40"/>
        <v>5190</v>
      </c>
      <c r="N130" s="52">
        <f t="shared" si="40"/>
        <v>5220</v>
      </c>
      <c r="O130" s="52">
        <f t="shared" si="40"/>
        <v>5070</v>
      </c>
      <c r="P130" s="52">
        <f t="shared" si="40"/>
        <v>4830</v>
      </c>
      <c r="Q130" s="52">
        <f t="shared" si="40"/>
        <v>4890</v>
      </c>
      <c r="R130" s="52">
        <f t="shared" si="40"/>
        <v>4950</v>
      </c>
      <c r="S130" s="52">
        <f t="shared" si="40"/>
        <v>5160</v>
      </c>
      <c r="T130" s="52">
        <f t="shared" si="40"/>
        <v>4950</v>
      </c>
      <c r="U130" s="52">
        <f t="shared" si="40"/>
        <v>5160</v>
      </c>
      <c r="V130" s="52">
        <f t="shared" si="40"/>
        <v>4770</v>
      </c>
      <c r="W130" s="52">
        <f t="shared" si="40"/>
        <v>5340</v>
      </c>
      <c r="X130" s="52">
        <f t="shared" si="40"/>
        <v>4830</v>
      </c>
      <c r="Y130" s="52">
        <f t="shared" si="40"/>
        <v>4950</v>
      </c>
      <c r="Z130" s="52">
        <f t="shared" si="40"/>
        <v>4890</v>
      </c>
      <c r="AA130" s="52">
        <f t="shared" si="40"/>
        <v>4890</v>
      </c>
      <c r="AB130" s="52">
        <f t="shared" si="40"/>
        <v>5250</v>
      </c>
      <c r="AC130" s="52">
        <f t="shared" si="40"/>
        <v>5220</v>
      </c>
      <c r="AD130" s="52">
        <f t="shared" si="40"/>
        <v>4740</v>
      </c>
      <c r="AE130" s="52">
        <f t="shared" si="40"/>
        <v>5160</v>
      </c>
      <c r="AF130" s="52">
        <f t="shared" si="40"/>
        <v>5040</v>
      </c>
      <c r="AG130" s="52">
        <f t="shared" si="40"/>
        <v>0</v>
      </c>
      <c r="AH130" s="52">
        <f t="shared" si="38"/>
        <v>0</v>
      </c>
      <c r="AI130" s="52">
        <f t="shared" si="38"/>
        <v>0</v>
      </c>
      <c r="AJ130" s="52">
        <f t="shared" si="38"/>
        <v>0</v>
      </c>
      <c r="AK130" s="52">
        <f t="shared" si="38"/>
        <v>0</v>
      </c>
      <c r="AL130" s="52">
        <f t="shared" si="38"/>
        <v>0</v>
      </c>
      <c r="AM130" s="10">
        <f t="shared" si="33"/>
        <v>5460</v>
      </c>
      <c r="AN130" s="10">
        <f t="shared" si="35"/>
        <v>0</v>
      </c>
      <c r="AO130" s="3"/>
      <c r="AP130" s="3"/>
      <c r="AQ130" s="3"/>
      <c r="AR130" s="10">
        <f t="shared" si="34"/>
        <v>151110</v>
      </c>
      <c r="AS130" s="3"/>
      <c r="AT130" s="3"/>
    </row>
    <row r="131" spans="1:46">
      <c r="A131" s="6"/>
      <c r="B131" s="6"/>
      <c r="C131" s="6"/>
      <c r="D131" s="6"/>
      <c r="E131" s="6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27">
        <f>SUM(AR107:AR130)</f>
        <v>3985845</v>
      </c>
      <c r="AS131" s="14" t="s">
        <v>48</v>
      </c>
      <c r="AT131" s="3"/>
    </row>
    <row r="132" spans="1:46">
      <c r="A132" s="6"/>
      <c r="B132" s="6"/>
      <c r="C132" s="6"/>
      <c r="D132" s="6"/>
      <c r="E132" s="6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</row>
    <row r="133" spans="1:46">
      <c r="A133" s="26" t="s">
        <v>109</v>
      </c>
      <c r="B133" s="6"/>
      <c r="C133" s="30"/>
      <c r="D133" s="6"/>
      <c r="E133" s="41"/>
      <c r="F133" s="26"/>
      <c r="G133" s="38"/>
      <c r="H133" s="38"/>
      <c r="I133" s="38"/>
      <c r="J133" s="38"/>
      <c r="K133" s="38"/>
      <c r="L133" s="38"/>
      <c r="M133" s="38"/>
      <c r="N133" s="39"/>
      <c r="O133" s="39"/>
      <c r="P133" s="40"/>
      <c r="Q133" s="38"/>
      <c r="R133" s="28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</row>
    <row r="134" spans="1:46" ht="12.75" customHeight="1">
      <c r="A134" s="287" t="s">
        <v>2</v>
      </c>
      <c r="B134" s="4">
        <f>+B$4</f>
        <v>0</v>
      </c>
      <c r="C134" s="4">
        <f t="shared" ref="C134:AL134" si="41">+C$4</f>
        <v>1</v>
      </c>
      <c r="D134" s="4">
        <f>+D$4</f>
        <v>2</v>
      </c>
      <c r="E134" s="4">
        <f t="shared" si="41"/>
        <v>3</v>
      </c>
      <c r="F134" s="4">
        <f t="shared" si="41"/>
        <v>4</v>
      </c>
      <c r="G134" s="4">
        <f t="shared" si="41"/>
        <v>5</v>
      </c>
      <c r="H134" s="4">
        <f t="shared" si="41"/>
        <v>6</v>
      </c>
      <c r="I134" s="4">
        <f t="shared" si="41"/>
        <v>7</v>
      </c>
      <c r="J134" s="4">
        <f t="shared" si="41"/>
        <v>8</v>
      </c>
      <c r="K134" s="4">
        <f t="shared" si="41"/>
        <v>9</v>
      </c>
      <c r="L134" s="4">
        <f t="shared" si="41"/>
        <v>10</v>
      </c>
      <c r="M134" s="4">
        <f t="shared" si="41"/>
        <v>11</v>
      </c>
      <c r="N134" s="4">
        <f t="shared" si="41"/>
        <v>12</v>
      </c>
      <c r="O134" s="4">
        <f t="shared" si="41"/>
        <v>13</v>
      </c>
      <c r="P134" s="4">
        <f t="shared" si="41"/>
        <v>14</v>
      </c>
      <c r="Q134" s="4">
        <f t="shared" si="41"/>
        <v>15</v>
      </c>
      <c r="R134" s="4">
        <f t="shared" si="41"/>
        <v>16</v>
      </c>
      <c r="S134" s="4">
        <f t="shared" si="41"/>
        <v>17</v>
      </c>
      <c r="T134" s="4">
        <f t="shared" si="41"/>
        <v>18</v>
      </c>
      <c r="U134" s="4">
        <f t="shared" si="41"/>
        <v>19</v>
      </c>
      <c r="V134" s="4">
        <f t="shared" si="41"/>
        <v>20</v>
      </c>
      <c r="W134" s="4">
        <f t="shared" si="41"/>
        <v>21</v>
      </c>
      <c r="X134" s="4">
        <f t="shared" si="41"/>
        <v>22</v>
      </c>
      <c r="Y134" s="4">
        <f t="shared" si="41"/>
        <v>23</v>
      </c>
      <c r="Z134" s="4">
        <f t="shared" si="41"/>
        <v>24</v>
      </c>
      <c r="AA134" s="4">
        <f t="shared" si="41"/>
        <v>25</v>
      </c>
      <c r="AB134" s="4">
        <f t="shared" si="41"/>
        <v>26</v>
      </c>
      <c r="AC134" s="4">
        <f t="shared" si="41"/>
        <v>27</v>
      </c>
      <c r="AD134" s="4">
        <f t="shared" si="41"/>
        <v>28</v>
      </c>
      <c r="AE134" s="4">
        <f t="shared" si="41"/>
        <v>29</v>
      </c>
      <c r="AF134" s="4">
        <f t="shared" si="41"/>
        <v>30</v>
      </c>
      <c r="AG134" s="4">
        <f t="shared" si="41"/>
        <v>0</v>
      </c>
      <c r="AH134" s="4">
        <f t="shared" si="41"/>
        <v>0</v>
      </c>
      <c r="AI134" s="4">
        <f t="shared" si="41"/>
        <v>0</v>
      </c>
      <c r="AJ134" s="4">
        <f t="shared" si="41"/>
        <v>0</v>
      </c>
      <c r="AK134" s="4">
        <f t="shared" si="41"/>
        <v>0</v>
      </c>
      <c r="AL134" s="4">
        <f t="shared" si="41"/>
        <v>0</v>
      </c>
      <c r="AM134" s="116" t="s">
        <v>3</v>
      </c>
      <c r="AN134" s="5" t="s">
        <v>4</v>
      </c>
      <c r="AO134" s="3"/>
      <c r="AP134" s="3"/>
      <c r="AQ134" s="3"/>
      <c r="AR134" s="3"/>
      <c r="AS134" s="3"/>
      <c r="AT134" s="3"/>
    </row>
    <row r="135" spans="1:46">
      <c r="A135" s="288"/>
      <c r="B135" s="7">
        <f>B$5</f>
        <v>40391</v>
      </c>
      <c r="C135" s="7">
        <f t="shared" ref="C135:AL135" si="42">C$5</f>
        <v>40483</v>
      </c>
      <c r="D135" s="7">
        <f>D$5</f>
        <v>40484</v>
      </c>
      <c r="E135" s="7">
        <f t="shared" si="42"/>
        <v>40485</v>
      </c>
      <c r="F135" s="7">
        <f t="shared" si="42"/>
        <v>40486</v>
      </c>
      <c r="G135" s="7">
        <f t="shared" si="42"/>
        <v>40487</v>
      </c>
      <c r="H135" s="7">
        <f t="shared" si="42"/>
        <v>40488</v>
      </c>
      <c r="I135" s="7">
        <f t="shared" si="42"/>
        <v>40489</v>
      </c>
      <c r="J135" s="7">
        <f t="shared" si="42"/>
        <v>40490</v>
      </c>
      <c r="K135" s="7">
        <f t="shared" si="42"/>
        <v>40491</v>
      </c>
      <c r="L135" s="7">
        <f t="shared" si="42"/>
        <v>40492</v>
      </c>
      <c r="M135" s="7">
        <f t="shared" si="42"/>
        <v>40493</v>
      </c>
      <c r="N135" s="7">
        <f t="shared" si="42"/>
        <v>40494</v>
      </c>
      <c r="O135" s="7">
        <f t="shared" si="42"/>
        <v>40495</v>
      </c>
      <c r="P135" s="7">
        <f t="shared" si="42"/>
        <v>40496</v>
      </c>
      <c r="Q135" s="7">
        <f t="shared" si="42"/>
        <v>40497</v>
      </c>
      <c r="R135" s="7">
        <f t="shared" si="42"/>
        <v>40498</v>
      </c>
      <c r="S135" s="7">
        <f t="shared" si="42"/>
        <v>40499</v>
      </c>
      <c r="T135" s="7">
        <f t="shared" si="42"/>
        <v>40500</v>
      </c>
      <c r="U135" s="7">
        <f t="shared" si="42"/>
        <v>40501</v>
      </c>
      <c r="V135" s="7">
        <f t="shared" si="42"/>
        <v>40502</v>
      </c>
      <c r="W135" s="7">
        <f t="shared" si="42"/>
        <v>40503</v>
      </c>
      <c r="X135" s="7">
        <f t="shared" si="42"/>
        <v>40504</v>
      </c>
      <c r="Y135" s="7">
        <f t="shared" si="42"/>
        <v>40505</v>
      </c>
      <c r="Z135" s="7">
        <f t="shared" si="42"/>
        <v>40506</v>
      </c>
      <c r="AA135" s="7">
        <f t="shared" si="42"/>
        <v>40507</v>
      </c>
      <c r="AB135" s="7">
        <f t="shared" si="42"/>
        <v>40508</v>
      </c>
      <c r="AC135" s="7">
        <f t="shared" si="42"/>
        <v>40509</v>
      </c>
      <c r="AD135" s="7">
        <f t="shared" si="42"/>
        <v>40510</v>
      </c>
      <c r="AE135" s="7">
        <f t="shared" si="42"/>
        <v>40511</v>
      </c>
      <c r="AF135" s="7">
        <f t="shared" si="42"/>
        <v>40512</v>
      </c>
      <c r="AG135" s="158">
        <f t="shared" si="42"/>
        <v>40513</v>
      </c>
      <c r="AH135" s="158">
        <f t="shared" si="42"/>
        <v>40514</v>
      </c>
      <c r="AI135" s="158">
        <f t="shared" si="42"/>
        <v>40515</v>
      </c>
      <c r="AJ135" s="158">
        <f t="shared" si="42"/>
        <v>40516</v>
      </c>
      <c r="AK135" s="158">
        <f t="shared" si="42"/>
        <v>40517</v>
      </c>
      <c r="AL135" s="158">
        <f t="shared" si="42"/>
        <v>0</v>
      </c>
      <c r="AM135" s="116"/>
      <c r="AN135" s="8"/>
      <c r="AO135" s="3"/>
      <c r="AP135" s="3"/>
      <c r="AQ135" s="3"/>
      <c r="AR135" s="3"/>
      <c r="AS135" s="3"/>
      <c r="AT135" s="3"/>
    </row>
    <row r="136" spans="1:46">
      <c r="A136" s="289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4"/>
      <c r="AH136" s="44"/>
      <c r="AI136" s="44"/>
      <c r="AJ136" s="44"/>
      <c r="AK136" s="44"/>
      <c r="AL136" s="44"/>
      <c r="AM136" s="45" t="s">
        <v>8</v>
      </c>
      <c r="AN136" s="5" t="s">
        <v>8</v>
      </c>
      <c r="AO136" s="3"/>
      <c r="AP136" s="3"/>
      <c r="AQ136" s="3"/>
      <c r="AR136" s="3"/>
      <c r="AS136" s="3"/>
      <c r="AT136" s="3"/>
    </row>
    <row r="137" spans="1:46">
      <c r="A137" s="9" t="s">
        <v>9</v>
      </c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10">
        <f>MAX(B137:AL137)</f>
        <v>0</v>
      </c>
      <c r="AN137" s="10">
        <f>MIN(B137:AF137)</f>
        <v>0</v>
      </c>
      <c r="AO137" s="3"/>
      <c r="AP137" s="3"/>
      <c r="AQ137" s="3"/>
      <c r="AR137" s="3"/>
      <c r="AS137" s="3"/>
      <c r="AT137" s="3"/>
    </row>
    <row r="138" spans="1:46">
      <c r="A138" s="9" t="s">
        <v>10</v>
      </c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10">
        <f t="shared" ref="AM138:AM160" si="43">MAX(B138:AL138)</f>
        <v>0</v>
      </c>
      <c r="AN138" s="10">
        <f>MIN(B138:AF138)</f>
        <v>0</v>
      </c>
      <c r="AO138" s="3"/>
      <c r="AP138" s="3"/>
      <c r="AQ138" s="3"/>
      <c r="AR138" s="3"/>
      <c r="AS138" s="3"/>
      <c r="AT138" s="3"/>
    </row>
    <row r="139" spans="1:46">
      <c r="A139" s="9" t="s">
        <v>11</v>
      </c>
      <c r="B139" s="52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10">
        <f t="shared" si="43"/>
        <v>0</v>
      </c>
      <c r="AN139" s="10">
        <f t="shared" ref="AN139:AN160" si="44">MIN(B139:AF139)</f>
        <v>0</v>
      </c>
      <c r="AO139" s="3"/>
      <c r="AP139" s="3"/>
      <c r="AQ139" s="3"/>
      <c r="AR139" s="3"/>
      <c r="AS139" s="3"/>
      <c r="AT139" s="3"/>
    </row>
    <row r="140" spans="1:46">
      <c r="A140" s="9" t="s">
        <v>12</v>
      </c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10">
        <f t="shared" si="43"/>
        <v>0</v>
      </c>
      <c r="AN140" s="10">
        <f t="shared" si="44"/>
        <v>0</v>
      </c>
      <c r="AO140" s="3"/>
      <c r="AP140" s="3"/>
      <c r="AQ140" s="3"/>
      <c r="AR140" s="3"/>
      <c r="AS140" s="3"/>
      <c r="AT140" s="3"/>
    </row>
    <row r="141" spans="1:46">
      <c r="A141" s="9" t="s">
        <v>13</v>
      </c>
      <c r="B141" s="52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10">
        <f t="shared" si="43"/>
        <v>0</v>
      </c>
      <c r="AN141" s="10">
        <f t="shared" si="44"/>
        <v>0</v>
      </c>
      <c r="AO141" s="3"/>
      <c r="AP141" s="3"/>
      <c r="AQ141" s="3"/>
      <c r="AR141" s="3"/>
      <c r="AS141" s="3"/>
      <c r="AT141" s="3"/>
    </row>
    <row r="142" spans="1:46">
      <c r="A142" s="9" t="s">
        <v>14</v>
      </c>
      <c r="B142" s="52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10">
        <f t="shared" si="43"/>
        <v>0</v>
      </c>
      <c r="AN142" s="10">
        <f t="shared" si="44"/>
        <v>0</v>
      </c>
      <c r="AO142" s="3"/>
      <c r="AP142" s="3"/>
      <c r="AQ142" s="3"/>
      <c r="AR142" s="3"/>
      <c r="AS142" s="3"/>
      <c r="AT142" s="3"/>
    </row>
    <row r="143" spans="1:46">
      <c r="A143" s="9" t="s">
        <v>15</v>
      </c>
      <c r="B143" s="52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10">
        <f t="shared" si="43"/>
        <v>0</v>
      </c>
      <c r="AN143" s="10">
        <f t="shared" si="44"/>
        <v>0</v>
      </c>
      <c r="AO143" s="3"/>
      <c r="AP143" s="3"/>
      <c r="AQ143" s="3"/>
      <c r="AR143" s="3"/>
      <c r="AS143" s="3"/>
      <c r="AT143" s="3"/>
    </row>
    <row r="144" spans="1:46">
      <c r="A144" s="12" t="s">
        <v>16</v>
      </c>
      <c r="B144" s="52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10">
        <f t="shared" si="43"/>
        <v>0</v>
      </c>
      <c r="AN144" s="10">
        <f t="shared" si="44"/>
        <v>0</v>
      </c>
      <c r="AO144" s="3"/>
      <c r="AP144" s="3"/>
      <c r="AQ144" s="3"/>
      <c r="AR144" s="3"/>
      <c r="AS144" s="3"/>
      <c r="AT144" s="3"/>
    </row>
    <row r="145" spans="1:46">
      <c r="A145" s="12" t="s">
        <v>17</v>
      </c>
      <c r="B145" s="52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10">
        <f t="shared" si="43"/>
        <v>0</v>
      </c>
      <c r="AN145" s="10">
        <f t="shared" si="44"/>
        <v>0</v>
      </c>
      <c r="AO145" s="3"/>
      <c r="AP145" s="3"/>
      <c r="AQ145" s="3"/>
      <c r="AR145" s="3"/>
      <c r="AS145" s="3"/>
      <c r="AT145" s="3"/>
    </row>
    <row r="146" spans="1:46">
      <c r="A146" s="13">
        <v>0.41666666666666669</v>
      </c>
      <c r="B146" s="52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10">
        <f t="shared" si="43"/>
        <v>0</v>
      </c>
      <c r="AN146" s="10">
        <f t="shared" si="44"/>
        <v>0</v>
      </c>
      <c r="AO146" s="3"/>
      <c r="AP146" s="3"/>
      <c r="AQ146" s="3"/>
      <c r="AR146" s="3"/>
      <c r="AS146" s="3"/>
      <c r="AT146" s="3"/>
    </row>
    <row r="147" spans="1:46">
      <c r="A147" s="13" t="s">
        <v>18</v>
      </c>
      <c r="B147" s="52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  <c r="AA147" s="52"/>
      <c r="AB147" s="52"/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10">
        <f t="shared" si="43"/>
        <v>0</v>
      </c>
      <c r="AN147" s="10">
        <f t="shared" si="44"/>
        <v>0</v>
      </c>
      <c r="AO147" s="3"/>
      <c r="AP147" s="3"/>
      <c r="AQ147" s="3"/>
      <c r="AR147" s="3"/>
      <c r="AS147" s="3"/>
      <c r="AT147" s="3"/>
    </row>
    <row r="148" spans="1:46">
      <c r="A148" s="13">
        <v>0.5</v>
      </c>
      <c r="B148" s="52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10">
        <f t="shared" si="43"/>
        <v>0</v>
      </c>
      <c r="AN148" s="10">
        <f t="shared" si="44"/>
        <v>0</v>
      </c>
      <c r="AO148" s="3"/>
      <c r="AP148" s="3"/>
      <c r="AQ148" s="3"/>
      <c r="AR148" s="3"/>
      <c r="AS148" s="3"/>
      <c r="AT148" s="3"/>
    </row>
    <row r="149" spans="1:46">
      <c r="A149" s="13" t="s">
        <v>19</v>
      </c>
      <c r="B149" s="52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  <c r="AA149" s="52"/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10">
        <f t="shared" si="43"/>
        <v>0</v>
      </c>
      <c r="AN149" s="10">
        <f t="shared" si="44"/>
        <v>0</v>
      </c>
      <c r="AO149" s="3"/>
      <c r="AP149" s="3"/>
      <c r="AQ149" s="3"/>
      <c r="AR149" s="3"/>
      <c r="AS149" s="3"/>
      <c r="AT149" s="3"/>
    </row>
    <row r="150" spans="1:46">
      <c r="A150" s="13">
        <v>0.58333333333333337</v>
      </c>
      <c r="B150" s="52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10">
        <f t="shared" si="43"/>
        <v>0</v>
      </c>
      <c r="AN150" s="10">
        <f t="shared" si="44"/>
        <v>0</v>
      </c>
      <c r="AO150" s="3"/>
      <c r="AP150" s="3"/>
      <c r="AQ150" s="3"/>
      <c r="AR150" s="3"/>
      <c r="AS150" s="3"/>
      <c r="AT150" s="3"/>
    </row>
    <row r="151" spans="1:46">
      <c r="A151" s="13" t="s">
        <v>20</v>
      </c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10">
        <f t="shared" si="43"/>
        <v>0</v>
      </c>
      <c r="AN151" s="10">
        <f t="shared" si="44"/>
        <v>0</v>
      </c>
      <c r="AO151" s="3"/>
      <c r="AP151" s="3"/>
      <c r="AQ151" s="3"/>
      <c r="AR151" s="3"/>
      <c r="AS151" s="3"/>
      <c r="AT151" s="3"/>
    </row>
    <row r="152" spans="1:46">
      <c r="A152" s="12" t="s">
        <v>21</v>
      </c>
      <c r="B152" s="52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10">
        <f t="shared" si="43"/>
        <v>0</v>
      </c>
      <c r="AN152" s="10">
        <f t="shared" si="44"/>
        <v>0</v>
      </c>
      <c r="AO152" s="3"/>
      <c r="AP152" s="3"/>
      <c r="AQ152" s="3"/>
      <c r="AR152" s="3"/>
      <c r="AS152" s="3"/>
      <c r="AT152" s="3"/>
    </row>
    <row r="153" spans="1:46">
      <c r="A153" s="12" t="s">
        <v>22</v>
      </c>
      <c r="B153" s="52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10">
        <f t="shared" si="43"/>
        <v>0</v>
      </c>
      <c r="AN153" s="10">
        <f t="shared" si="44"/>
        <v>0</v>
      </c>
      <c r="AO153" s="3"/>
      <c r="AP153" s="3"/>
      <c r="AQ153" s="3"/>
      <c r="AR153" s="3"/>
      <c r="AS153" s="3"/>
      <c r="AT153" s="3"/>
    </row>
    <row r="154" spans="1:46">
      <c r="A154" s="12" t="s">
        <v>23</v>
      </c>
      <c r="B154" s="52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  <c r="AA154" s="52"/>
      <c r="AB154" s="52"/>
      <c r="AC154" s="52"/>
      <c r="AD154" s="52"/>
      <c r="AE154" s="52"/>
      <c r="AF154" s="52"/>
      <c r="AG154" s="52"/>
      <c r="AH154" s="52"/>
      <c r="AI154" s="52"/>
      <c r="AJ154" s="52"/>
      <c r="AK154" s="52"/>
      <c r="AL154" s="52"/>
      <c r="AM154" s="10">
        <f t="shared" si="43"/>
        <v>0</v>
      </c>
      <c r="AN154" s="10">
        <f t="shared" si="44"/>
        <v>0</v>
      </c>
      <c r="AO154" s="3"/>
      <c r="AP154" s="3"/>
      <c r="AQ154" s="3"/>
      <c r="AR154" s="3"/>
      <c r="AS154" s="3"/>
      <c r="AT154" s="3"/>
    </row>
    <row r="155" spans="1:46">
      <c r="A155" s="9" t="s">
        <v>24</v>
      </c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  <c r="AA155" s="52"/>
      <c r="AB155" s="52"/>
      <c r="AC155" s="52"/>
      <c r="AD155" s="52"/>
      <c r="AE155" s="52"/>
      <c r="AF155" s="52"/>
      <c r="AG155" s="52"/>
      <c r="AH155" s="52"/>
      <c r="AI155" s="52"/>
      <c r="AJ155" s="52"/>
      <c r="AK155" s="52"/>
      <c r="AL155" s="52"/>
      <c r="AM155" s="10">
        <f t="shared" si="43"/>
        <v>0</v>
      </c>
      <c r="AN155" s="10">
        <f t="shared" si="44"/>
        <v>0</v>
      </c>
      <c r="AO155" s="3"/>
      <c r="AP155" s="3"/>
      <c r="AQ155" s="3"/>
      <c r="AR155" s="3"/>
      <c r="AS155" s="3"/>
      <c r="AT155" s="3"/>
    </row>
    <row r="156" spans="1:46">
      <c r="A156" s="15">
        <v>0.83333333333333337</v>
      </c>
      <c r="B156" s="52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  <c r="AA156" s="52"/>
      <c r="AB156" s="52"/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10">
        <f t="shared" si="43"/>
        <v>0</v>
      </c>
      <c r="AN156" s="10">
        <f t="shared" si="44"/>
        <v>0</v>
      </c>
      <c r="AO156" s="3"/>
      <c r="AP156" s="3"/>
      <c r="AQ156" s="3"/>
      <c r="AR156" s="3"/>
      <c r="AS156" s="3"/>
      <c r="AT156" s="3"/>
    </row>
    <row r="157" spans="1:46">
      <c r="A157" s="15">
        <v>0.875</v>
      </c>
      <c r="B157" s="52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10">
        <f t="shared" si="43"/>
        <v>0</v>
      </c>
      <c r="AN157" s="10">
        <f t="shared" si="44"/>
        <v>0</v>
      </c>
      <c r="AO157" s="3"/>
      <c r="AP157" s="3"/>
      <c r="AQ157" s="3"/>
      <c r="AR157" s="3"/>
      <c r="AS157" s="3"/>
      <c r="AT157" s="3"/>
    </row>
    <row r="158" spans="1:46">
      <c r="A158" s="13" t="s">
        <v>25</v>
      </c>
      <c r="B158" s="52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10">
        <f t="shared" si="43"/>
        <v>0</v>
      </c>
      <c r="AN158" s="10">
        <f t="shared" si="44"/>
        <v>0</v>
      </c>
      <c r="AO158" s="3"/>
      <c r="AP158" s="3"/>
      <c r="AQ158" s="3"/>
      <c r="AR158" s="3"/>
      <c r="AS158" s="3"/>
      <c r="AT158" s="3"/>
    </row>
    <row r="159" spans="1:46">
      <c r="A159" s="15">
        <v>0.95833333333333337</v>
      </c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10">
        <f t="shared" si="43"/>
        <v>0</v>
      </c>
      <c r="AN159" s="10">
        <f t="shared" si="44"/>
        <v>0</v>
      </c>
      <c r="AO159" s="3"/>
      <c r="AP159" s="3"/>
      <c r="AQ159" s="3"/>
      <c r="AR159" s="3"/>
      <c r="AS159" s="3"/>
      <c r="AT159" s="3"/>
    </row>
    <row r="160" spans="1:46">
      <c r="A160" s="9" t="s">
        <v>26</v>
      </c>
      <c r="B160" s="52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10">
        <f t="shared" si="43"/>
        <v>0</v>
      </c>
      <c r="AN160" s="10">
        <f t="shared" si="44"/>
        <v>0</v>
      </c>
      <c r="AO160" s="3"/>
      <c r="AP160" s="3"/>
      <c r="AQ160" s="3"/>
      <c r="AR160" s="3"/>
      <c r="AS160" s="3"/>
      <c r="AT160" s="3"/>
    </row>
    <row r="161" spans="1:46">
      <c r="A161" s="6"/>
      <c r="B161" s="6"/>
      <c r="C161" s="6"/>
      <c r="D161" s="6"/>
      <c r="E161" s="6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</row>
    <row r="162" spans="1:46">
      <c r="A162" s="6"/>
      <c r="B162" s="6"/>
      <c r="C162" s="6"/>
      <c r="D162" s="6"/>
      <c r="E162" s="6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</row>
    <row r="163" spans="1:46">
      <c r="A163" s="26" t="s">
        <v>130</v>
      </c>
      <c r="B163" s="6"/>
      <c r="C163" s="30"/>
      <c r="D163" s="6"/>
      <c r="E163" s="41"/>
      <c r="F163" s="26"/>
      <c r="G163" s="38"/>
      <c r="H163" s="38"/>
      <c r="I163" s="38"/>
      <c r="J163" s="38"/>
      <c r="K163" s="38"/>
      <c r="L163" s="38"/>
      <c r="M163" s="38"/>
      <c r="N163" s="39"/>
      <c r="O163" s="39"/>
      <c r="P163" s="40"/>
      <c r="Q163" s="38"/>
      <c r="R163" s="28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</row>
    <row r="164" spans="1:46">
      <c r="A164" s="287" t="s">
        <v>2</v>
      </c>
      <c r="B164" s="4">
        <f>+B$4</f>
        <v>0</v>
      </c>
      <c r="C164" s="4">
        <f t="shared" ref="C164:AL164" si="45">+C$4</f>
        <v>1</v>
      </c>
      <c r="D164" s="4">
        <f>+D$4</f>
        <v>2</v>
      </c>
      <c r="E164" s="4">
        <f t="shared" si="45"/>
        <v>3</v>
      </c>
      <c r="F164" s="4">
        <f t="shared" si="45"/>
        <v>4</v>
      </c>
      <c r="G164" s="4">
        <f t="shared" si="45"/>
        <v>5</v>
      </c>
      <c r="H164" s="4">
        <f t="shared" si="45"/>
        <v>6</v>
      </c>
      <c r="I164" s="4">
        <f t="shared" si="45"/>
        <v>7</v>
      </c>
      <c r="J164" s="4">
        <f t="shared" si="45"/>
        <v>8</v>
      </c>
      <c r="K164" s="4">
        <f t="shared" si="45"/>
        <v>9</v>
      </c>
      <c r="L164" s="4">
        <f t="shared" si="45"/>
        <v>10</v>
      </c>
      <c r="M164" s="4">
        <f t="shared" si="45"/>
        <v>11</v>
      </c>
      <c r="N164" s="4">
        <f t="shared" si="45"/>
        <v>12</v>
      </c>
      <c r="O164" s="4">
        <f t="shared" si="45"/>
        <v>13</v>
      </c>
      <c r="P164" s="4">
        <f t="shared" si="45"/>
        <v>14</v>
      </c>
      <c r="Q164" s="4">
        <f t="shared" si="45"/>
        <v>15</v>
      </c>
      <c r="R164" s="4">
        <f t="shared" si="45"/>
        <v>16</v>
      </c>
      <c r="S164" s="4">
        <f t="shared" si="45"/>
        <v>17</v>
      </c>
      <c r="T164" s="4">
        <f t="shared" si="45"/>
        <v>18</v>
      </c>
      <c r="U164" s="4">
        <f t="shared" si="45"/>
        <v>19</v>
      </c>
      <c r="V164" s="4">
        <f t="shared" si="45"/>
        <v>20</v>
      </c>
      <c r="W164" s="4">
        <f t="shared" si="45"/>
        <v>21</v>
      </c>
      <c r="X164" s="4">
        <f t="shared" si="45"/>
        <v>22</v>
      </c>
      <c r="Y164" s="4">
        <f t="shared" si="45"/>
        <v>23</v>
      </c>
      <c r="Z164" s="4">
        <f t="shared" si="45"/>
        <v>24</v>
      </c>
      <c r="AA164" s="4">
        <f t="shared" si="45"/>
        <v>25</v>
      </c>
      <c r="AB164" s="4">
        <f t="shared" si="45"/>
        <v>26</v>
      </c>
      <c r="AC164" s="4">
        <f t="shared" si="45"/>
        <v>27</v>
      </c>
      <c r="AD164" s="4">
        <f t="shared" si="45"/>
        <v>28</v>
      </c>
      <c r="AE164" s="4">
        <f t="shared" si="45"/>
        <v>29</v>
      </c>
      <c r="AF164" s="4">
        <f t="shared" si="45"/>
        <v>30</v>
      </c>
      <c r="AG164" s="4">
        <f t="shared" si="45"/>
        <v>0</v>
      </c>
      <c r="AH164" s="4">
        <f t="shared" si="45"/>
        <v>0</v>
      </c>
      <c r="AI164" s="4">
        <f t="shared" si="45"/>
        <v>0</v>
      </c>
      <c r="AJ164" s="4">
        <f t="shared" si="45"/>
        <v>0</v>
      </c>
      <c r="AK164" s="4">
        <f t="shared" si="45"/>
        <v>0</v>
      </c>
      <c r="AL164" s="4">
        <f t="shared" si="45"/>
        <v>0</v>
      </c>
      <c r="AM164" s="116" t="s">
        <v>3</v>
      </c>
    </row>
    <row r="165" spans="1:46">
      <c r="A165" s="288"/>
      <c r="B165" s="7">
        <f>B$5</f>
        <v>40391</v>
      </c>
      <c r="C165" s="7">
        <f t="shared" ref="C165:AL165" si="46">C$5</f>
        <v>40483</v>
      </c>
      <c r="D165" s="7">
        <f>D$5</f>
        <v>40484</v>
      </c>
      <c r="E165" s="7">
        <f t="shared" si="46"/>
        <v>40485</v>
      </c>
      <c r="F165" s="7">
        <f t="shared" si="46"/>
        <v>40486</v>
      </c>
      <c r="G165" s="7">
        <f t="shared" si="46"/>
        <v>40487</v>
      </c>
      <c r="H165" s="7">
        <f t="shared" si="46"/>
        <v>40488</v>
      </c>
      <c r="I165" s="7">
        <f t="shared" si="46"/>
        <v>40489</v>
      </c>
      <c r="J165" s="7">
        <f t="shared" si="46"/>
        <v>40490</v>
      </c>
      <c r="K165" s="7">
        <f t="shared" si="46"/>
        <v>40491</v>
      </c>
      <c r="L165" s="7">
        <f t="shared" si="46"/>
        <v>40492</v>
      </c>
      <c r="M165" s="7">
        <f t="shared" si="46"/>
        <v>40493</v>
      </c>
      <c r="N165" s="7">
        <f t="shared" si="46"/>
        <v>40494</v>
      </c>
      <c r="O165" s="7">
        <f t="shared" si="46"/>
        <v>40495</v>
      </c>
      <c r="P165" s="7">
        <f t="shared" si="46"/>
        <v>40496</v>
      </c>
      <c r="Q165" s="7">
        <f t="shared" si="46"/>
        <v>40497</v>
      </c>
      <c r="R165" s="7">
        <f t="shared" si="46"/>
        <v>40498</v>
      </c>
      <c r="S165" s="7">
        <f t="shared" si="46"/>
        <v>40499</v>
      </c>
      <c r="T165" s="7">
        <f t="shared" si="46"/>
        <v>40500</v>
      </c>
      <c r="U165" s="7">
        <f t="shared" si="46"/>
        <v>40501</v>
      </c>
      <c r="V165" s="7">
        <f t="shared" si="46"/>
        <v>40502</v>
      </c>
      <c r="W165" s="7">
        <f t="shared" si="46"/>
        <v>40503</v>
      </c>
      <c r="X165" s="7">
        <f t="shared" si="46"/>
        <v>40504</v>
      </c>
      <c r="Y165" s="7">
        <f t="shared" si="46"/>
        <v>40505</v>
      </c>
      <c r="Z165" s="7">
        <f t="shared" si="46"/>
        <v>40506</v>
      </c>
      <c r="AA165" s="7">
        <f t="shared" si="46"/>
        <v>40507</v>
      </c>
      <c r="AB165" s="7">
        <f t="shared" si="46"/>
        <v>40508</v>
      </c>
      <c r="AC165" s="7">
        <f t="shared" si="46"/>
        <v>40509</v>
      </c>
      <c r="AD165" s="7">
        <f t="shared" si="46"/>
        <v>40510</v>
      </c>
      <c r="AE165" s="7">
        <f t="shared" si="46"/>
        <v>40511</v>
      </c>
      <c r="AF165" s="7">
        <f t="shared" si="46"/>
        <v>40512</v>
      </c>
      <c r="AG165" s="199">
        <f t="shared" si="46"/>
        <v>40513</v>
      </c>
      <c r="AH165" s="199">
        <f t="shared" si="46"/>
        <v>40514</v>
      </c>
      <c r="AI165" s="199">
        <f t="shared" si="46"/>
        <v>40515</v>
      </c>
      <c r="AJ165" s="199">
        <f t="shared" si="46"/>
        <v>40516</v>
      </c>
      <c r="AK165" s="199">
        <f t="shared" si="46"/>
        <v>40517</v>
      </c>
      <c r="AL165" s="199">
        <f t="shared" si="46"/>
        <v>0</v>
      </c>
      <c r="AM165" s="116"/>
    </row>
    <row r="166" spans="1:46">
      <c r="A166" s="289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4"/>
      <c r="AH166" s="44"/>
      <c r="AI166" s="44"/>
      <c r="AJ166" s="44"/>
      <c r="AK166" s="44"/>
      <c r="AL166" s="44"/>
      <c r="AM166" s="45" t="s">
        <v>8</v>
      </c>
    </row>
    <row r="167" spans="1:46">
      <c r="A167" s="9" t="s">
        <v>9</v>
      </c>
      <c r="B167" s="52">
        <f t="shared" ref="B167:Q182" si="47">+$G$40*(B107+B137)</f>
        <v>0</v>
      </c>
      <c r="C167" s="52">
        <f t="shared" si="47"/>
        <v>2445</v>
      </c>
      <c r="D167" s="52">
        <f>+$G$40*(D107+D137)</f>
        <v>2265</v>
      </c>
      <c r="E167" s="52">
        <f t="shared" ref="E167:AL174" si="48">+$G$40*(E107+E137)</f>
        <v>2295</v>
      </c>
      <c r="F167" s="52">
        <f t="shared" si="48"/>
        <v>2310</v>
      </c>
      <c r="G167" s="52">
        <f t="shared" si="48"/>
        <v>2280</v>
      </c>
      <c r="H167" s="52">
        <f t="shared" si="48"/>
        <v>2340</v>
      </c>
      <c r="I167" s="52">
        <f t="shared" si="48"/>
        <v>2340</v>
      </c>
      <c r="J167" s="52">
        <f t="shared" si="48"/>
        <v>2265</v>
      </c>
      <c r="K167" s="52">
        <f t="shared" si="48"/>
        <v>2460</v>
      </c>
      <c r="L167" s="52">
        <f t="shared" si="48"/>
        <v>2205</v>
      </c>
      <c r="M167" s="52">
        <f t="shared" si="48"/>
        <v>2355</v>
      </c>
      <c r="N167" s="52">
        <f t="shared" si="48"/>
        <v>2385</v>
      </c>
      <c r="O167" s="52">
        <f t="shared" si="48"/>
        <v>2430</v>
      </c>
      <c r="P167" s="52">
        <f t="shared" si="48"/>
        <v>2370</v>
      </c>
      <c r="Q167" s="52">
        <f t="shared" si="48"/>
        <v>2235</v>
      </c>
      <c r="R167" s="52">
        <f t="shared" si="48"/>
        <v>2295</v>
      </c>
      <c r="S167" s="52">
        <f t="shared" si="48"/>
        <v>2280</v>
      </c>
      <c r="T167" s="52">
        <f t="shared" si="48"/>
        <v>2250</v>
      </c>
      <c r="U167" s="52">
        <f t="shared" si="48"/>
        <v>2265</v>
      </c>
      <c r="V167" s="52">
        <f t="shared" si="48"/>
        <v>2355</v>
      </c>
      <c r="W167" s="52">
        <f t="shared" si="48"/>
        <v>2370</v>
      </c>
      <c r="X167" s="52">
        <f t="shared" si="48"/>
        <v>2190</v>
      </c>
      <c r="Y167" s="52">
        <f t="shared" si="48"/>
        <v>2205</v>
      </c>
      <c r="Z167" s="52">
        <f t="shared" si="48"/>
        <v>2295</v>
      </c>
      <c r="AA167" s="52">
        <f t="shared" si="48"/>
        <v>2250</v>
      </c>
      <c r="AB167" s="52">
        <f t="shared" si="48"/>
        <v>2325</v>
      </c>
      <c r="AC167" s="52">
        <f t="shared" si="48"/>
        <v>2445</v>
      </c>
      <c r="AD167" s="52">
        <f t="shared" si="48"/>
        <v>2415</v>
      </c>
      <c r="AE167" s="52">
        <f t="shared" si="48"/>
        <v>2265</v>
      </c>
      <c r="AF167" s="52">
        <f t="shared" si="48"/>
        <v>2355</v>
      </c>
      <c r="AG167" s="52">
        <f t="shared" si="48"/>
        <v>0</v>
      </c>
      <c r="AH167" s="52">
        <f t="shared" si="48"/>
        <v>0</v>
      </c>
      <c r="AI167" s="52">
        <f t="shared" si="48"/>
        <v>0</v>
      </c>
      <c r="AJ167" s="52">
        <f t="shared" si="48"/>
        <v>0</v>
      </c>
      <c r="AK167" s="52">
        <f t="shared" si="48"/>
        <v>0</v>
      </c>
      <c r="AL167" s="52">
        <f t="shared" si="48"/>
        <v>0</v>
      </c>
      <c r="AM167" s="10">
        <f>MAX(B167:AL167)</f>
        <v>2460</v>
      </c>
    </row>
    <row r="168" spans="1:46">
      <c r="A168" s="9" t="s">
        <v>10</v>
      </c>
      <c r="B168" s="52">
        <f t="shared" si="47"/>
        <v>0</v>
      </c>
      <c r="C168" s="52">
        <f t="shared" si="47"/>
        <v>2205</v>
      </c>
      <c r="D168" s="52">
        <f t="shared" si="47"/>
        <v>2190</v>
      </c>
      <c r="E168" s="52">
        <f t="shared" si="47"/>
        <v>2190</v>
      </c>
      <c r="F168" s="52">
        <f t="shared" si="47"/>
        <v>2220</v>
      </c>
      <c r="G168" s="52">
        <f t="shared" si="48"/>
        <v>2250</v>
      </c>
      <c r="H168" s="52">
        <f t="shared" si="48"/>
        <v>2220</v>
      </c>
      <c r="I168" s="52">
        <f t="shared" si="48"/>
        <v>2280</v>
      </c>
      <c r="J168" s="52">
        <f t="shared" si="48"/>
        <v>2175</v>
      </c>
      <c r="K168" s="52">
        <f t="shared" si="48"/>
        <v>2370</v>
      </c>
      <c r="L168" s="52">
        <f t="shared" si="48"/>
        <v>2130</v>
      </c>
      <c r="M168" s="52">
        <f t="shared" si="48"/>
        <v>2235</v>
      </c>
      <c r="N168" s="52">
        <f t="shared" si="48"/>
        <v>2325</v>
      </c>
      <c r="O168" s="52">
        <f t="shared" si="48"/>
        <v>2340</v>
      </c>
      <c r="P168" s="52">
        <f t="shared" si="48"/>
        <v>2310</v>
      </c>
      <c r="Q168" s="52">
        <f t="shared" si="48"/>
        <v>2160</v>
      </c>
      <c r="R168" s="52">
        <f t="shared" si="48"/>
        <v>2190</v>
      </c>
      <c r="S168" s="52">
        <f t="shared" si="48"/>
        <v>2205</v>
      </c>
      <c r="T168" s="52">
        <f t="shared" si="48"/>
        <v>2160</v>
      </c>
      <c r="U168" s="52">
        <f t="shared" si="48"/>
        <v>2160</v>
      </c>
      <c r="V168" s="52">
        <f t="shared" si="48"/>
        <v>2280</v>
      </c>
      <c r="W168" s="52">
        <f t="shared" si="48"/>
        <v>2265</v>
      </c>
      <c r="X168" s="52">
        <f t="shared" si="48"/>
        <v>2130</v>
      </c>
      <c r="Y168" s="52">
        <f t="shared" si="48"/>
        <v>2145</v>
      </c>
      <c r="Z168" s="52">
        <f t="shared" si="48"/>
        <v>2220</v>
      </c>
      <c r="AA168" s="52">
        <f t="shared" si="48"/>
        <v>2145</v>
      </c>
      <c r="AB168" s="52">
        <f t="shared" si="48"/>
        <v>2235</v>
      </c>
      <c r="AC168" s="52">
        <f t="shared" si="48"/>
        <v>2250</v>
      </c>
      <c r="AD168" s="52">
        <f t="shared" si="48"/>
        <v>2295</v>
      </c>
      <c r="AE168" s="52">
        <f t="shared" si="48"/>
        <v>2160</v>
      </c>
      <c r="AF168" s="52">
        <f t="shared" si="48"/>
        <v>2295</v>
      </c>
      <c r="AG168" s="52">
        <f t="shared" si="48"/>
        <v>0</v>
      </c>
      <c r="AH168" s="52">
        <f t="shared" si="48"/>
        <v>0</v>
      </c>
      <c r="AI168" s="52">
        <f t="shared" si="48"/>
        <v>0</v>
      </c>
      <c r="AJ168" s="52">
        <f t="shared" si="48"/>
        <v>0</v>
      </c>
      <c r="AK168" s="52">
        <f t="shared" si="48"/>
        <v>0</v>
      </c>
      <c r="AL168" s="52">
        <f t="shared" si="48"/>
        <v>0</v>
      </c>
      <c r="AM168" s="10">
        <f t="shared" ref="AM168:AM190" si="49">MAX(B168:AL168)</f>
        <v>2370</v>
      </c>
    </row>
    <row r="169" spans="1:46">
      <c r="A169" s="9" t="s">
        <v>11</v>
      </c>
      <c r="B169" s="52">
        <f t="shared" si="47"/>
        <v>0</v>
      </c>
      <c r="C169" s="52">
        <f t="shared" si="47"/>
        <v>2130</v>
      </c>
      <c r="D169" s="52">
        <f t="shared" si="47"/>
        <v>2145</v>
      </c>
      <c r="E169" s="52">
        <f t="shared" si="47"/>
        <v>2175</v>
      </c>
      <c r="F169" s="52">
        <f t="shared" si="47"/>
        <v>2190</v>
      </c>
      <c r="G169" s="52">
        <f t="shared" si="48"/>
        <v>2160</v>
      </c>
      <c r="H169" s="52">
        <f t="shared" si="48"/>
        <v>2160</v>
      </c>
      <c r="I169" s="52">
        <f t="shared" si="48"/>
        <v>2220</v>
      </c>
      <c r="J169" s="52">
        <f t="shared" si="48"/>
        <v>2145</v>
      </c>
      <c r="K169" s="52">
        <f t="shared" si="48"/>
        <v>2265</v>
      </c>
      <c r="L169" s="52">
        <f t="shared" si="48"/>
        <v>2175</v>
      </c>
      <c r="M169" s="52">
        <f t="shared" si="48"/>
        <v>2220</v>
      </c>
      <c r="N169" s="52">
        <f t="shared" si="48"/>
        <v>2295</v>
      </c>
      <c r="O169" s="52">
        <f t="shared" si="48"/>
        <v>2280</v>
      </c>
      <c r="P169" s="52">
        <f t="shared" si="48"/>
        <v>2205</v>
      </c>
      <c r="Q169" s="52">
        <f t="shared" si="48"/>
        <v>2130</v>
      </c>
      <c r="R169" s="52">
        <f t="shared" si="48"/>
        <v>2145</v>
      </c>
      <c r="S169" s="52">
        <f t="shared" si="48"/>
        <v>2175</v>
      </c>
      <c r="T169" s="52">
        <f t="shared" si="48"/>
        <v>2115</v>
      </c>
      <c r="U169" s="52">
        <f t="shared" si="48"/>
        <v>2145</v>
      </c>
      <c r="V169" s="52">
        <f t="shared" si="48"/>
        <v>2190</v>
      </c>
      <c r="W169" s="52">
        <f t="shared" si="48"/>
        <v>2190</v>
      </c>
      <c r="X169" s="52">
        <f t="shared" si="48"/>
        <v>2250</v>
      </c>
      <c r="Y169" s="52">
        <f t="shared" si="48"/>
        <v>2085</v>
      </c>
      <c r="Z169" s="52">
        <f t="shared" si="48"/>
        <v>2130</v>
      </c>
      <c r="AA169" s="52">
        <f t="shared" si="48"/>
        <v>2100</v>
      </c>
      <c r="AB169" s="52">
        <f t="shared" si="48"/>
        <v>2205</v>
      </c>
      <c r="AC169" s="52">
        <f t="shared" si="48"/>
        <v>2190</v>
      </c>
      <c r="AD169" s="52">
        <f t="shared" si="48"/>
        <v>2250</v>
      </c>
      <c r="AE169" s="52">
        <f t="shared" si="48"/>
        <v>2145</v>
      </c>
      <c r="AF169" s="52">
        <f t="shared" si="48"/>
        <v>2235</v>
      </c>
      <c r="AG169" s="52">
        <f t="shared" si="48"/>
        <v>0</v>
      </c>
      <c r="AH169" s="52">
        <f t="shared" si="48"/>
        <v>0</v>
      </c>
      <c r="AI169" s="52">
        <f t="shared" si="48"/>
        <v>0</v>
      </c>
      <c r="AJ169" s="52">
        <f t="shared" si="48"/>
        <v>0</v>
      </c>
      <c r="AK169" s="52">
        <f t="shared" si="48"/>
        <v>0</v>
      </c>
      <c r="AL169" s="52">
        <f t="shared" si="48"/>
        <v>0</v>
      </c>
      <c r="AM169" s="10">
        <f t="shared" si="49"/>
        <v>2295</v>
      </c>
    </row>
    <row r="170" spans="1:46">
      <c r="A170" s="9" t="s">
        <v>12</v>
      </c>
      <c r="B170" s="52">
        <f t="shared" si="47"/>
        <v>0</v>
      </c>
      <c r="C170" s="52">
        <f t="shared" si="47"/>
        <v>2130</v>
      </c>
      <c r="D170" s="52">
        <f t="shared" si="47"/>
        <v>2145</v>
      </c>
      <c r="E170" s="52">
        <f t="shared" si="47"/>
        <v>2175</v>
      </c>
      <c r="F170" s="52">
        <f t="shared" si="47"/>
        <v>2160</v>
      </c>
      <c r="G170" s="52">
        <f t="shared" si="48"/>
        <v>2175</v>
      </c>
      <c r="H170" s="52">
        <f t="shared" si="48"/>
        <v>2160</v>
      </c>
      <c r="I170" s="52">
        <f t="shared" si="48"/>
        <v>2190</v>
      </c>
      <c r="J170" s="52">
        <f t="shared" si="48"/>
        <v>2130</v>
      </c>
      <c r="K170" s="52">
        <f t="shared" si="48"/>
        <v>2250</v>
      </c>
      <c r="L170" s="52">
        <f t="shared" si="48"/>
        <v>2130</v>
      </c>
      <c r="M170" s="52">
        <f t="shared" si="48"/>
        <v>2220</v>
      </c>
      <c r="N170" s="52">
        <f t="shared" si="48"/>
        <v>2280</v>
      </c>
      <c r="O170" s="52">
        <f t="shared" si="48"/>
        <v>2235</v>
      </c>
      <c r="P170" s="52">
        <f t="shared" si="48"/>
        <v>2175</v>
      </c>
      <c r="Q170" s="52">
        <f t="shared" si="48"/>
        <v>2085</v>
      </c>
      <c r="R170" s="52">
        <f t="shared" si="48"/>
        <v>2100</v>
      </c>
      <c r="S170" s="52">
        <f t="shared" si="48"/>
        <v>2160</v>
      </c>
      <c r="T170" s="52">
        <f t="shared" si="48"/>
        <v>2085</v>
      </c>
      <c r="U170" s="52">
        <f t="shared" si="48"/>
        <v>2130</v>
      </c>
      <c r="V170" s="52">
        <f t="shared" si="48"/>
        <v>2145</v>
      </c>
      <c r="W170" s="52">
        <f t="shared" si="48"/>
        <v>2145</v>
      </c>
      <c r="X170" s="52">
        <f t="shared" si="48"/>
        <v>2235</v>
      </c>
      <c r="Y170" s="52">
        <f t="shared" si="48"/>
        <v>2085</v>
      </c>
      <c r="Z170" s="52">
        <f t="shared" si="48"/>
        <v>2295</v>
      </c>
      <c r="AA170" s="52">
        <f t="shared" si="48"/>
        <v>2070</v>
      </c>
      <c r="AB170" s="52">
        <f t="shared" si="48"/>
        <v>2115</v>
      </c>
      <c r="AC170" s="52">
        <f t="shared" si="48"/>
        <v>2115</v>
      </c>
      <c r="AD170" s="52">
        <f t="shared" si="48"/>
        <v>2205</v>
      </c>
      <c r="AE170" s="52">
        <f t="shared" si="48"/>
        <v>2130</v>
      </c>
      <c r="AF170" s="52">
        <f t="shared" si="48"/>
        <v>2220</v>
      </c>
      <c r="AG170" s="52">
        <f t="shared" si="48"/>
        <v>0</v>
      </c>
      <c r="AH170" s="52">
        <f t="shared" si="48"/>
        <v>0</v>
      </c>
      <c r="AI170" s="52">
        <f t="shared" si="48"/>
        <v>0</v>
      </c>
      <c r="AJ170" s="52">
        <f t="shared" si="48"/>
        <v>0</v>
      </c>
      <c r="AK170" s="52">
        <f t="shared" si="48"/>
        <v>0</v>
      </c>
      <c r="AL170" s="52">
        <f t="shared" si="48"/>
        <v>0</v>
      </c>
      <c r="AM170" s="10">
        <f t="shared" si="49"/>
        <v>2295</v>
      </c>
    </row>
    <row r="171" spans="1:46">
      <c r="A171" s="9" t="s">
        <v>13</v>
      </c>
      <c r="B171" s="52">
        <f t="shared" si="47"/>
        <v>0</v>
      </c>
      <c r="C171" s="52">
        <f t="shared" si="47"/>
        <v>2100</v>
      </c>
      <c r="D171" s="52">
        <f t="shared" si="47"/>
        <v>2115</v>
      </c>
      <c r="E171" s="52">
        <f t="shared" si="47"/>
        <v>2115</v>
      </c>
      <c r="F171" s="52">
        <f t="shared" si="47"/>
        <v>2175</v>
      </c>
      <c r="G171" s="52">
        <f t="shared" si="48"/>
        <v>2190</v>
      </c>
      <c r="H171" s="52">
        <f t="shared" si="48"/>
        <v>2160</v>
      </c>
      <c r="I171" s="52">
        <f t="shared" si="48"/>
        <v>2145</v>
      </c>
      <c r="J171" s="52">
        <f t="shared" si="48"/>
        <v>2100</v>
      </c>
      <c r="K171" s="52">
        <f t="shared" si="48"/>
        <v>2220</v>
      </c>
      <c r="L171" s="52">
        <f t="shared" si="48"/>
        <v>2055</v>
      </c>
      <c r="M171" s="52">
        <f t="shared" si="48"/>
        <v>2205</v>
      </c>
      <c r="N171" s="52">
        <f t="shared" si="48"/>
        <v>2250</v>
      </c>
      <c r="O171" s="52">
        <f t="shared" si="48"/>
        <v>2220</v>
      </c>
      <c r="P171" s="52">
        <f t="shared" si="48"/>
        <v>2145</v>
      </c>
      <c r="Q171" s="52">
        <f t="shared" si="48"/>
        <v>2115</v>
      </c>
      <c r="R171" s="52">
        <f t="shared" si="48"/>
        <v>2070</v>
      </c>
      <c r="S171" s="52">
        <f t="shared" si="48"/>
        <v>2160</v>
      </c>
      <c r="T171" s="52">
        <f t="shared" si="48"/>
        <v>2070</v>
      </c>
      <c r="U171" s="52">
        <f t="shared" si="48"/>
        <v>2115</v>
      </c>
      <c r="V171" s="52">
        <f t="shared" si="48"/>
        <v>2190</v>
      </c>
      <c r="W171" s="52">
        <f t="shared" si="48"/>
        <v>2145</v>
      </c>
      <c r="X171" s="52">
        <f t="shared" si="48"/>
        <v>2190</v>
      </c>
      <c r="Y171" s="52">
        <f t="shared" si="48"/>
        <v>2055</v>
      </c>
      <c r="Z171" s="52">
        <f t="shared" si="48"/>
        <v>2295</v>
      </c>
      <c r="AA171" s="52">
        <f t="shared" si="48"/>
        <v>2070</v>
      </c>
      <c r="AB171" s="52">
        <f t="shared" si="48"/>
        <v>2130</v>
      </c>
      <c r="AC171" s="52">
        <f t="shared" si="48"/>
        <v>2115</v>
      </c>
      <c r="AD171" s="52">
        <f t="shared" si="48"/>
        <v>2205</v>
      </c>
      <c r="AE171" s="52">
        <f t="shared" si="48"/>
        <v>2115</v>
      </c>
      <c r="AF171" s="52">
        <f t="shared" si="48"/>
        <v>2235</v>
      </c>
      <c r="AG171" s="52">
        <f t="shared" si="48"/>
        <v>0</v>
      </c>
      <c r="AH171" s="52">
        <f t="shared" si="48"/>
        <v>0</v>
      </c>
      <c r="AI171" s="52">
        <f t="shared" si="48"/>
        <v>0</v>
      </c>
      <c r="AJ171" s="52">
        <f t="shared" si="48"/>
        <v>0</v>
      </c>
      <c r="AK171" s="52">
        <f t="shared" si="48"/>
        <v>0</v>
      </c>
      <c r="AL171" s="52">
        <f t="shared" si="48"/>
        <v>0</v>
      </c>
      <c r="AM171" s="10">
        <f t="shared" si="49"/>
        <v>2295</v>
      </c>
    </row>
    <row r="172" spans="1:46">
      <c r="A172" s="9" t="s">
        <v>14</v>
      </c>
      <c r="B172" s="52">
        <f t="shared" si="47"/>
        <v>0</v>
      </c>
      <c r="C172" s="52">
        <f t="shared" si="47"/>
        <v>2115</v>
      </c>
      <c r="D172" s="52">
        <f t="shared" si="47"/>
        <v>2220</v>
      </c>
      <c r="E172" s="52">
        <f t="shared" si="47"/>
        <v>2190</v>
      </c>
      <c r="F172" s="52">
        <f t="shared" si="47"/>
        <v>2235</v>
      </c>
      <c r="G172" s="52">
        <f t="shared" si="48"/>
        <v>2325</v>
      </c>
      <c r="H172" s="52">
        <f t="shared" si="48"/>
        <v>2160</v>
      </c>
      <c r="I172" s="52">
        <f t="shared" si="48"/>
        <v>2055</v>
      </c>
      <c r="J172" s="52">
        <f t="shared" si="48"/>
        <v>2220</v>
      </c>
      <c r="K172" s="52">
        <f t="shared" si="48"/>
        <v>2265</v>
      </c>
      <c r="L172" s="52">
        <f t="shared" si="48"/>
        <v>2235</v>
      </c>
      <c r="M172" s="52">
        <f t="shared" si="48"/>
        <v>2310</v>
      </c>
      <c r="N172" s="52">
        <f t="shared" si="48"/>
        <v>2370</v>
      </c>
      <c r="O172" s="52">
        <f t="shared" si="48"/>
        <v>2235</v>
      </c>
      <c r="P172" s="52">
        <f t="shared" si="48"/>
        <v>2145</v>
      </c>
      <c r="Q172" s="52">
        <f t="shared" si="48"/>
        <v>2205</v>
      </c>
      <c r="R172" s="52">
        <f t="shared" si="48"/>
        <v>2145</v>
      </c>
      <c r="S172" s="52">
        <f t="shared" si="48"/>
        <v>2235</v>
      </c>
      <c r="T172" s="52">
        <f t="shared" si="48"/>
        <v>2175</v>
      </c>
      <c r="U172" s="52">
        <f t="shared" si="48"/>
        <v>2235</v>
      </c>
      <c r="V172" s="52">
        <f t="shared" si="48"/>
        <v>2190</v>
      </c>
      <c r="W172" s="52">
        <f t="shared" si="48"/>
        <v>2145</v>
      </c>
      <c r="X172" s="52">
        <f t="shared" si="48"/>
        <v>2295</v>
      </c>
      <c r="Y172" s="52">
        <f t="shared" si="48"/>
        <v>2130</v>
      </c>
      <c r="Z172" s="52">
        <f t="shared" si="48"/>
        <v>2355</v>
      </c>
      <c r="AA172" s="52">
        <f t="shared" si="48"/>
        <v>2145</v>
      </c>
      <c r="AB172" s="52">
        <f t="shared" si="48"/>
        <v>2250</v>
      </c>
      <c r="AC172" s="52">
        <f t="shared" si="48"/>
        <v>2190</v>
      </c>
      <c r="AD172" s="52">
        <f t="shared" si="48"/>
        <v>2190</v>
      </c>
      <c r="AE172" s="52">
        <f t="shared" si="48"/>
        <v>2235</v>
      </c>
      <c r="AF172" s="52">
        <f t="shared" si="48"/>
        <v>2355</v>
      </c>
      <c r="AG172" s="52">
        <f t="shared" si="48"/>
        <v>0</v>
      </c>
      <c r="AH172" s="52">
        <f t="shared" si="48"/>
        <v>0</v>
      </c>
      <c r="AI172" s="52">
        <f t="shared" si="48"/>
        <v>0</v>
      </c>
      <c r="AJ172" s="52">
        <f t="shared" si="48"/>
        <v>0</v>
      </c>
      <c r="AK172" s="52">
        <f t="shared" si="48"/>
        <v>0</v>
      </c>
      <c r="AL172" s="52">
        <f t="shared" si="48"/>
        <v>0</v>
      </c>
      <c r="AM172" s="10">
        <f t="shared" si="49"/>
        <v>2370</v>
      </c>
    </row>
    <row r="173" spans="1:46">
      <c r="A173" s="9" t="s">
        <v>15</v>
      </c>
      <c r="B173" s="52">
        <f t="shared" si="47"/>
        <v>0</v>
      </c>
      <c r="C173" s="52">
        <f t="shared" si="47"/>
        <v>2085</v>
      </c>
      <c r="D173" s="52">
        <f t="shared" si="47"/>
        <v>2430</v>
      </c>
      <c r="E173" s="52">
        <f t="shared" si="47"/>
        <v>2430</v>
      </c>
      <c r="F173" s="52">
        <f t="shared" si="47"/>
        <v>2460</v>
      </c>
      <c r="G173" s="52">
        <f t="shared" si="48"/>
        <v>2520</v>
      </c>
      <c r="H173" s="52">
        <f t="shared" si="48"/>
        <v>2250</v>
      </c>
      <c r="I173" s="52">
        <f t="shared" si="48"/>
        <v>2085</v>
      </c>
      <c r="J173" s="52">
        <f t="shared" si="48"/>
        <v>2415</v>
      </c>
      <c r="K173" s="52">
        <f t="shared" si="48"/>
        <v>2310</v>
      </c>
      <c r="L173" s="52">
        <f t="shared" si="48"/>
        <v>2475</v>
      </c>
      <c r="M173" s="52">
        <f t="shared" si="48"/>
        <v>2565</v>
      </c>
      <c r="N173" s="52">
        <f t="shared" si="48"/>
        <v>2640</v>
      </c>
      <c r="O173" s="52">
        <f t="shared" si="48"/>
        <v>2280</v>
      </c>
      <c r="P173" s="52">
        <f t="shared" si="48"/>
        <v>2100</v>
      </c>
      <c r="Q173" s="52">
        <f t="shared" si="48"/>
        <v>2400</v>
      </c>
      <c r="R173" s="52">
        <f t="shared" si="48"/>
        <v>2490</v>
      </c>
      <c r="S173" s="52">
        <f t="shared" si="48"/>
        <v>2535</v>
      </c>
      <c r="T173" s="52">
        <f t="shared" si="48"/>
        <v>2415</v>
      </c>
      <c r="U173" s="52">
        <f t="shared" si="48"/>
        <v>2535</v>
      </c>
      <c r="V173" s="52">
        <f t="shared" si="48"/>
        <v>2310</v>
      </c>
      <c r="W173" s="52">
        <f t="shared" si="48"/>
        <v>2130</v>
      </c>
      <c r="X173" s="52">
        <f t="shared" si="48"/>
        <v>2205</v>
      </c>
      <c r="Y173" s="52">
        <f t="shared" si="48"/>
        <v>2160</v>
      </c>
      <c r="Z173" s="52">
        <f t="shared" si="48"/>
        <v>2445</v>
      </c>
      <c r="AA173" s="52">
        <f t="shared" si="48"/>
        <v>2505</v>
      </c>
      <c r="AB173" s="52">
        <f t="shared" si="48"/>
        <v>2430</v>
      </c>
      <c r="AC173" s="52">
        <f t="shared" si="48"/>
        <v>2310</v>
      </c>
      <c r="AD173" s="52">
        <f t="shared" si="48"/>
        <v>2160</v>
      </c>
      <c r="AE173" s="52">
        <f t="shared" si="48"/>
        <v>2535</v>
      </c>
      <c r="AF173" s="52">
        <f t="shared" si="48"/>
        <v>2535</v>
      </c>
      <c r="AG173" s="52">
        <f t="shared" si="48"/>
        <v>0</v>
      </c>
      <c r="AH173" s="52">
        <f t="shared" si="48"/>
        <v>0</v>
      </c>
      <c r="AI173" s="52">
        <f t="shared" si="48"/>
        <v>0</v>
      </c>
      <c r="AJ173" s="52">
        <f t="shared" si="48"/>
        <v>0</v>
      </c>
      <c r="AK173" s="52">
        <f t="shared" si="48"/>
        <v>0</v>
      </c>
      <c r="AL173" s="52">
        <f t="shared" si="48"/>
        <v>0</v>
      </c>
      <c r="AM173" s="10">
        <f t="shared" si="49"/>
        <v>2640</v>
      </c>
    </row>
    <row r="174" spans="1:46">
      <c r="A174" s="12" t="s">
        <v>16</v>
      </c>
      <c r="B174" s="52">
        <f t="shared" si="47"/>
        <v>0</v>
      </c>
      <c r="C174" s="52">
        <f t="shared" si="47"/>
        <v>2190</v>
      </c>
      <c r="D174" s="52">
        <f t="shared" si="47"/>
        <v>2880</v>
      </c>
      <c r="E174" s="52">
        <f t="shared" si="47"/>
        <v>2715</v>
      </c>
      <c r="F174" s="52">
        <f t="shared" si="47"/>
        <v>2760</v>
      </c>
      <c r="G174" s="52">
        <f t="shared" si="48"/>
        <v>2910</v>
      </c>
      <c r="H174" s="52">
        <f t="shared" si="48"/>
        <v>2400</v>
      </c>
      <c r="I174" s="52">
        <f t="shared" si="48"/>
        <v>2205</v>
      </c>
      <c r="J174" s="52">
        <f t="shared" si="48"/>
        <v>2775</v>
      </c>
      <c r="K174" s="52">
        <f t="shared" si="48"/>
        <v>2475</v>
      </c>
      <c r="L174" s="52">
        <f t="shared" si="48"/>
        <v>2790</v>
      </c>
      <c r="M174" s="52">
        <f t="shared" si="48"/>
        <v>2775</v>
      </c>
      <c r="N174" s="52">
        <f t="shared" si="48"/>
        <v>2790</v>
      </c>
      <c r="O174" s="52">
        <f t="shared" si="48"/>
        <v>2445</v>
      </c>
      <c r="P174" s="52">
        <f t="shared" si="48"/>
        <v>2265</v>
      </c>
      <c r="Q174" s="52">
        <f t="shared" si="48"/>
        <v>2775</v>
      </c>
      <c r="R174" s="52">
        <f t="shared" si="48"/>
        <v>2835</v>
      </c>
      <c r="S174" s="52">
        <f t="shared" si="48"/>
        <v>2760</v>
      </c>
      <c r="T174" s="52">
        <f t="shared" si="48"/>
        <v>2760</v>
      </c>
      <c r="U174" s="52">
        <f t="shared" si="48"/>
        <v>2820</v>
      </c>
      <c r="V174" s="52">
        <f t="shared" si="48"/>
        <v>2475</v>
      </c>
      <c r="W174" s="52">
        <f t="shared" si="48"/>
        <v>2250</v>
      </c>
      <c r="X174" s="52">
        <f t="shared" si="48"/>
        <v>2715</v>
      </c>
      <c r="Y174" s="52">
        <f t="shared" si="48"/>
        <v>2490</v>
      </c>
      <c r="Z174" s="52">
        <f t="shared" si="48"/>
        <v>2760</v>
      </c>
      <c r="AA174" s="52">
        <f t="shared" si="48"/>
        <v>2715</v>
      </c>
      <c r="AB174" s="52">
        <f t="shared" si="48"/>
        <v>2805</v>
      </c>
      <c r="AC174" s="52">
        <f t="shared" si="48"/>
        <v>2445</v>
      </c>
      <c r="AD174" s="52">
        <f t="shared" si="48"/>
        <v>2235</v>
      </c>
      <c r="AE174" s="52">
        <f t="shared" si="48"/>
        <v>2820</v>
      </c>
      <c r="AF174" s="52">
        <f t="shared" si="48"/>
        <v>2985</v>
      </c>
      <c r="AG174" s="52">
        <f t="shared" si="48"/>
        <v>0</v>
      </c>
      <c r="AH174" s="52">
        <f t="shared" si="48"/>
        <v>0</v>
      </c>
      <c r="AI174" s="52">
        <f t="shared" si="48"/>
        <v>0</v>
      </c>
      <c r="AJ174" s="52">
        <f t="shared" ref="AJ174:AL174" si="50">+$G$40*(AJ114+AJ144)</f>
        <v>0</v>
      </c>
      <c r="AK174" s="52">
        <f t="shared" si="50"/>
        <v>0</v>
      </c>
      <c r="AL174" s="52">
        <f t="shared" si="50"/>
        <v>0</v>
      </c>
      <c r="AM174" s="10">
        <f t="shared" si="49"/>
        <v>2985</v>
      </c>
    </row>
    <row r="175" spans="1:46">
      <c r="A175" s="12" t="s">
        <v>17</v>
      </c>
      <c r="B175" s="52">
        <f t="shared" si="47"/>
        <v>0</v>
      </c>
      <c r="C175" s="52">
        <f t="shared" si="47"/>
        <v>2370</v>
      </c>
      <c r="D175" s="52">
        <f t="shared" si="47"/>
        <v>2557.5</v>
      </c>
      <c r="E175" s="52">
        <f t="shared" si="47"/>
        <v>3225</v>
      </c>
      <c r="F175" s="52">
        <f t="shared" si="47"/>
        <v>3195</v>
      </c>
      <c r="G175" s="52">
        <f t="shared" si="47"/>
        <v>3360</v>
      </c>
      <c r="H175" s="52">
        <f t="shared" si="47"/>
        <v>2670</v>
      </c>
      <c r="I175" s="52">
        <f t="shared" si="47"/>
        <v>2385</v>
      </c>
      <c r="J175" s="52">
        <f t="shared" si="47"/>
        <v>3315</v>
      </c>
      <c r="K175" s="52">
        <f t="shared" si="47"/>
        <v>2910</v>
      </c>
      <c r="L175" s="52">
        <f t="shared" si="47"/>
        <v>3240</v>
      </c>
      <c r="M175" s="52">
        <f t="shared" si="47"/>
        <v>3300</v>
      </c>
      <c r="N175" s="52">
        <f t="shared" si="47"/>
        <v>3495</v>
      </c>
      <c r="O175" s="52">
        <f t="shared" si="47"/>
        <v>2760</v>
      </c>
      <c r="P175" s="52">
        <f t="shared" si="47"/>
        <v>2490</v>
      </c>
      <c r="Q175" s="52">
        <f t="shared" si="47"/>
        <v>3060</v>
      </c>
      <c r="R175" s="52">
        <f t="shared" ref="R175:AL182" si="51">+$G$40*(R115+R145)</f>
        <v>3315</v>
      </c>
      <c r="S175" s="52">
        <f t="shared" si="51"/>
        <v>3375</v>
      </c>
      <c r="T175" s="52">
        <f t="shared" si="51"/>
        <v>3270</v>
      </c>
      <c r="U175" s="52">
        <f t="shared" si="51"/>
        <v>3315</v>
      </c>
      <c r="V175" s="52">
        <f t="shared" si="51"/>
        <v>2655</v>
      </c>
      <c r="W175" s="52">
        <f t="shared" si="51"/>
        <v>2400</v>
      </c>
      <c r="X175" s="52">
        <f t="shared" si="51"/>
        <v>3165</v>
      </c>
      <c r="Y175" s="52">
        <f t="shared" si="51"/>
        <v>2700</v>
      </c>
      <c r="Z175" s="52">
        <f t="shared" si="51"/>
        <v>3240</v>
      </c>
      <c r="AA175" s="52">
        <f t="shared" si="51"/>
        <v>0</v>
      </c>
      <c r="AB175" s="52">
        <f t="shared" si="51"/>
        <v>3480</v>
      </c>
      <c r="AC175" s="52">
        <f t="shared" si="51"/>
        <v>2670</v>
      </c>
      <c r="AD175" s="52">
        <f t="shared" si="51"/>
        <v>2430</v>
      </c>
      <c r="AE175" s="52">
        <f t="shared" si="51"/>
        <v>3315</v>
      </c>
      <c r="AF175" s="52">
        <f t="shared" si="51"/>
        <v>3435</v>
      </c>
      <c r="AG175" s="52">
        <f t="shared" si="51"/>
        <v>0</v>
      </c>
      <c r="AH175" s="52">
        <f t="shared" si="51"/>
        <v>0</v>
      </c>
      <c r="AI175" s="52">
        <f t="shared" si="51"/>
        <v>0</v>
      </c>
      <c r="AJ175" s="52">
        <f t="shared" si="51"/>
        <v>0</v>
      </c>
      <c r="AK175" s="52">
        <f t="shared" si="51"/>
        <v>0</v>
      </c>
      <c r="AL175" s="52">
        <f t="shared" si="51"/>
        <v>0</v>
      </c>
      <c r="AM175" s="10">
        <f t="shared" si="49"/>
        <v>3495</v>
      </c>
    </row>
    <row r="176" spans="1:46">
      <c r="A176" s="13">
        <v>0.41666666666666669</v>
      </c>
      <c r="B176" s="52">
        <f t="shared" si="47"/>
        <v>0</v>
      </c>
      <c r="C176" s="52">
        <f t="shared" si="47"/>
        <v>2445</v>
      </c>
      <c r="D176" s="52">
        <f t="shared" si="47"/>
        <v>3435</v>
      </c>
      <c r="E176" s="52">
        <f t="shared" si="47"/>
        <v>3240</v>
      </c>
      <c r="F176" s="52">
        <f t="shared" si="47"/>
        <v>3255</v>
      </c>
      <c r="G176" s="52">
        <f t="shared" si="47"/>
        <v>3390</v>
      </c>
      <c r="H176" s="52">
        <f t="shared" si="47"/>
        <v>2700</v>
      </c>
      <c r="I176" s="52">
        <f t="shared" si="47"/>
        <v>2490</v>
      </c>
      <c r="J176" s="52">
        <f t="shared" si="47"/>
        <v>3420</v>
      </c>
      <c r="K176" s="52">
        <f t="shared" si="47"/>
        <v>2655</v>
      </c>
      <c r="L176" s="52">
        <f t="shared" si="47"/>
        <v>3435</v>
      </c>
      <c r="M176" s="52">
        <f t="shared" si="47"/>
        <v>3390</v>
      </c>
      <c r="N176" s="52">
        <f t="shared" si="47"/>
        <v>3480</v>
      </c>
      <c r="O176" s="52">
        <f t="shared" si="47"/>
        <v>2880</v>
      </c>
      <c r="P176" s="52">
        <f t="shared" si="47"/>
        <v>2520</v>
      </c>
      <c r="Q176" s="52">
        <f t="shared" si="47"/>
        <v>3435</v>
      </c>
      <c r="R176" s="52">
        <f t="shared" si="51"/>
        <v>3300</v>
      </c>
      <c r="S176" s="52">
        <f t="shared" si="51"/>
        <v>3405</v>
      </c>
      <c r="T176" s="52">
        <f t="shared" si="51"/>
        <v>3405</v>
      </c>
      <c r="U176" s="52">
        <f t="shared" si="51"/>
        <v>3435</v>
      </c>
      <c r="V176" s="52">
        <f t="shared" si="51"/>
        <v>2835</v>
      </c>
      <c r="W176" s="52">
        <f t="shared" si="51"/>
        <v>2490</v>
      </c>
      <c r="X176" s="52">
        <f t="shared" si="51"/>
        <v>3300</v>
      </c>
      <c r="Y176" s="52">
        <f t="shared" si="51"/>
        <v>2640</v>
      </c>
      <c r="Z176" s="52">
        <f t="shared" si="51"/>
        <v>3300</v>
      </c>
      <c r="AA176" s="52">
        <f t="shared" si="51"/>
        <v>600</v>
      </c>
      <c r="AB176" s="52">
        <f t="shared" si="51"/>
        <v>3405</v>
      </c>
      <c r="AC176" s="52">
        <f t="shared" si="51"/>
        <v>2790</v>
      </c>
      <c r="AD176" s="52">
        <f t="shared" si="51"/>
        <v>2490</v>
      </c>
      <c r="AE176" s="52">
        <f t="shared" si="51"/>
        <v>3435</v>
      </c>
      <c r="AF176" s="52">
        <f t="shared" si="51"/>
        <v>3540</v>
      </c>
      <c r="AG176" s="52">
        <f t="shared" si="51"/>
        <v>0</v>
      </c>
      <c r="AH176" s="52">
        <f t="shared" si="51"/>
        <v>0</v>
      </c>
      <c r="AI176" s="52">
        <f t="shared" si="51"/>
        <v>0</v>
      </c>
      <c r="AJ176" s="52">
        <f t="shared" si="51"/>
        <v>0</v>
      </c>
      <c r="AK176" s="52">
        <f t="shared" si="51"/>
        <v>0</v>
      </c>
      <c r="AL176" s="52">
        <f t="shared" si="51"/>
        <v>0</v>
      </c>
      <c r="AM176" s="10">
        <f t="shared" si="49"/>
        <v>3540</v>
      </c>
    </row>
    <row r="177" spans="1:39">
      <c r="A177" s="13" t="s">
        <v>18</v>
      </c>
      <c r="B177" s="52">
        <f t="shared" si="47"/>
        <v>0</v>
      </c>
      <c r="C177" s="52">
        <f t="shared" si="47"/>
        <v>2700</v>
      </c>
      <c r="D177" s="52">
        <f t="shared" si="47"/>
        <v>3570</v>
      </c>
      <c r="E177" s="52">
        <f t="shared" si="47"/>
        <v>3307.5</v>
      </c>
      <c r="F177" s="52">
        <f t="shared" si="47"/>
        <v>3030</v>
      </c>
      <c r="G177" s="52">
        <f t="shared" si="47"/>
        <v>3450</v>
      </c>
      <c r="H177" s="52">
        <f t="shared" si="47"/>
        <v>2805</v>
      </c>
      <c r="I177" s="52">
        <f t="shared" si="47"/>
        <v>2550</v>
      </c>
      <c r="J177" s="52">
        <f t="shared" si="47"/>
        <v>3450</v>
      </c>
      <c r="K177" s="52">
        <f t="shared" si="47"/>
        <v>2730</v>
      </c>
      <c r="L177" s="52">
        <f t="shared" si="47"/>
        <v>3645</v>
      </c>
      <c r="M177" s="52">
        <f t="shared" si="47"/>
        <v>3375</v>
      </c>
      <c r="N177" s="52">
        <f t="shared" si="47"/>
        <v>3390</v>
      </c>
      <c r="O177" s="52">
        <f t="shared" si="47"/>
        <v>2955</v>
      </c>
      <c r="P177" s="52">
        <f t="shared" si="47"/>
        <v>2550</v>
      </c>
      <c r="Q177" s="52">
        <f t="shared" si="47"/>
        <v>3675</v>
      </c>
      <c r="R177" s="52">
        <f t="shared" si="51"/>
        <v>3330</v>
      </c>
      <c r="S177" s="52">
        <f t="shared" si="51"/>
        <v>3420</v>
      </c>
      <c r="T177" s="52">
        <f t="shared" si="51"/>
        <v>3465</v>
      </c>
      <c r="U177" s="52">
        <f t="shared" si="51"/>
        <v>3480</v>
      </c>
      <c r="V177" s="52">
        <f t="shared" si="51"/>
        <v>2925</v>
      </c>
      <c r="W177" s="52">
        <f t="shared" si="51"/>
        <v>2550</v>
      </c>
      <c r="X177" s="52">
        <f t="shared" si="51"/>
        <v>3390</v>
      </c>
      <c r="Y177" s="52">
        <f t="shared" si="51"/>
        <v>2265</v>
      </c>
      <c r="Z177" s="52">
        <f t="shared" si="51"/>
        <v>3390</v>
      </c>
      <c r="AA177" s="52">
        <f t="shared" si="51"/>
        <v>2190</v>
      </c>
      <c r="AB177" s="52">
        <f t="shared" si="51"/>
        <v>3360</v>
      </c>
      <c r="AC177" s="52">
        <f t="shared" si="51"/>
        <v>2865</v>
      </c>
      <c r="AD177" s="52">
        <f t="shared" si="51"/>
        <v>2565</v>
      </c>
      <c r="AE177" s="52">
        <f t="shared" si="51"/>
        <v>3480</v>
      </c>
      <c r="AF177" s="52">
        <f t="shared" si="51"/>
        <v>3570</v>
      </c>
      <c r="AG177" s="52">
        <f t="shared" si="51"/>
        <v>0</v>
      </c>
      <c r="AH177" s="52">
        <f t="shared" si="51"/>
        <v>0</v>
      </c>
      <c r="AI177" s="52">
        <f t="shared" si="51"/>
        <v>0</v>
      </c>
      <c r="AJ177" s="52">
        <f t="shared" si="51"/>
        <v>0</v>
      </c>
      <c r="AK177" s="52">
        <f t="shared" si="51"/>
        <v>0</v>
      </c>
      <c r="AL177" s="52">
        <f t="shared" si="51"/>
        <v>0</v>
      </c>
      <c r="AM177" s="10">
        <f t="shared" si="49"/>
        <v>3675</v>
      </c>
    </row>
    <row r="178" spans="1:39">
      <c r="A178" s="13">
        <v>0.5</v>
      </c>
      <c r="B178" s="52">
        <f t="shared" si="47"/>
        <v>0</v>
      </c>
      <c r="C178" s="52">
        <f t="shared" si="47"/>
        <v>2475</v>
      </c>
      <c r="D178" s="52">
        <f t="shared" si="47"/>
        <v>3555</v>
      </c>
      <c r="E178" s="52">
        <f t="shared" si="47"/>
        <v>3315</v>
      </c>
      <c r="F178" s="52">
        <f t="shared" si="47"/>
        <v>2685</v>
      </c>
      <c r="G178" s="52">
        <f t="shared" si="47"/>
        <v>3525</v>
      </c>
      <c r="H178" s="52">
        <f t="shared" si="47"/>
        <v>2880</v>
      </c>
      <c r="I178" s="52">
        <f t="shared" si="47"/>
        <v>2685</v>
      </c>
      <c r="J178" s="52">
        <f t="shared" si="47"/>
        <v>3495</v>
      </c>
      <c r="K178" s="52">
        <f t="shared" si="47"/>
        <v>2730</v>
      </c>
      <c r="L178" s="52">
        <f t="shared" si="47"/>
        <v>3555</v>
      </c>
      <c r="M178" s="52">
        <f t="shared" si="47"/>
        <v>3660</v>
      </c>
      <c r="N178" s="52">
        <f t="shared" si="47"/>
        <v>3555</v>
      </c>
      <c r="O178" s="52">
        <f t="shared" si="47"/>
        <v>2940</v>
      </c>
      <c r="P178" s="52">
        <f t="shared" si="47"/>
        <v>2640</v>
      </c>
      <c r="Q178" s="52">
        <f t="shared" si="47"/>
        <v>3615</v>
      </c>
      <c r="R178" s="52">
        <f t="shared" si="51"/>
        <v>3435</v>
      </c>
      <c r="S178" s="52">
        <f t="shared" si="51"/>
        <v>3480</v>
      </c>
      <c r="T178" s="52">
        <f t="shared" si="51"/>
        <v>3540</v>
      </c>
      <c r="U178" s="52">
        <f t="shared" si="51"/>
        <v>3540</v>
      </c>
      <c r="V178" s="52">
        <f t="shared" si="51"/>
        <v>2910</v>
      </c>
      <c r="W178" s="52">
        <f t="shared" si="51"/>
        <v>2610</v>
      </c>
      <c r="X178" s="52">
        <f t="shared" si="51"/>
        <v>3525</v>
      </c>
      <c r="Y178" s="52">
        <f t="shared" si="51"/>
        <v>1995</v>
      </c>
      <c r="Z178" s="52">
        <f t="shared" si="51"/>
        <v>3525</v>
      </c>
      <c r="AA178" s="52">
        <f t="shared" si="51"/>
        <v>2580</v>
      </c>
      <c r="AB178" s="52">
        <f t="shared" si="51"/>
        <v>3555</v>
      </c>
      <c r="AC178" s="52">
        <f t="shared" si="51"/>
        <v>3030</v>
      </c>
      <c r="AD178" s="52">
        <f t="shared" si="51"/>
        <v>2655</v>
      </c>
      <c r="AE178" s="52">
        <f t="shared" si="51"/>
        <v>3540</v>
      </c>
      <c r="AF178" s="52">
        <f t="shared" si="51"/>
        <v>3660</v>
      </c>
      <c r="AG178" s="52">
        <f t="shared" si="51"/>
        <v>0</v>
      </c>
      <c r="AH178" s="52">
        <f t="shared" si="51"/>
        <v>0</v>
      </c>
      <c r="AI178" s="52">
        <f t="shared" si="51"/>
        <v>0</v>
      </c>
      <c r="AJ178" s="52">
        <f t="shared" si="51"/>
        <v>0</v>
      </c>
      <c r="AK178" s="52">
        <f t="shared" si="51"/>
        <v>0</v>
      </c>
      <c r="AL178" s="52">
        <f t="shared" si="51"/>
        <v>0</v>
      </c>
      <c r="AM178" s="10">
        <f t="shared" si="49"/>
        <v>3660</v>
      </c>
    </row>
    <row r="179" spans="1:39">
      <c r="A179" s="13" t="s">
        <v>19</v>
      </c>
      <c r="B179" s="52">
        <f t="shared" si="47"/>
        <v>0</v>
      </c>
      <c r="C179" s="52">
        <f t="shared" si="47"/>
        <v>2565</v>
      </c>
      <c r="D179" s="52">
        <f t="shared" si="47"/>
        <v>3465</v>
      </c>
      <c r="E179" s="52">
        <f t="shared" si="47"/>
        <v>3405</v>
      </c>
      <c r="F179" s="52">
        <f t="shared" si="47"/>
        <v>2655</v>
      </c>
      <c r="G179" s="52">
        <f t="shared" si="47"/>
        <v>3315</v>
      </c>
      <c r="H179" s="52">
        <f t="shared" si="47"/>
        <v>2910</v>
      </c>
      <c r="I179" s="52">
        <f t="shared" si="47"/>
        <v>2655</v>
      </c>
      <c r="J179" s="52">
        <f t="shared" si="47"/>
        <v>3105</v>
      </c>
      <c r="K179" s="52">
        <f t="shared" si="47"/>
        <v>2760</v>
      </c>
      <c r="L179" s="52">
        <f t="shared" si="47"/>
        <v>3180</v>
      </c>
      <c r="M179" s="52">
        <f t="shared" si="47"/>
        <v>3210</v>
      </c>
      <c r="N179" s="52">
        <f t="shared" si="47"/>
        <v>3435</v>
      </c>
      <c r="O179" s="52">
        <f t="shared" si="47"/>
        <v>2685</v>
      </c>
      <c r="P179" s="52">
        <f t="shared" si="47"/>
        <v>2700</v>
      </c>
      <c r="Q179" s="52">
        <f t="shared" si="47"/>
        <v>3450</v>
      </c>
      <c r="R179" s="52">
        <f t="shared" si="51"/>
        <v>3360</v>
      </c>
      <c r="S179" s="52">
        <f t="shared" si="51"/>
        <v>3405</v>
      </c>
      <c r="T179" s="52">
        <f t="shared" si="51"/>
        <v>3420</v>
      </c>
      <c r="U179" s="52">
        <f t="shared" si="51"/>
        <v>3450</v>
      </c>
      <c r="V179" s="52">
        <f t="shared" si="51"/>
        <v>2895</v>
      </c>
      <c r="W179" s="52">
        <f t="shared" si="51"/>
        <v>2685</v>
      </c>
      <c r="X179" s="52">
        <f t="shared" si="51"/>
        <v>3390</v>
      </c>
      <c r="Y179" s="52">
        <f t="shared" si="51"/>
        <v>1950</v>
      </c>
      <c r="Z179" s="52">
        <f t="shared" si="51"/>
        <v>3375</v>
      </c>
      <c r="AA179" s="52">
        <f t="shared" si="51"/>
        <v>2790</v>
      </c>
      <c r="AB179" s="52">
        <f t="shared" si="51"/>
        <v>3300</v>
      </c>
      <c r="AC179" s="52">
        <f t="shared" si="51"/>
        <v>2490</v>
      </c>
      <c r="AD179" s="52">
        <f t="shared" si="51"/>
        <v>2775</v>
      </c>
      <c r="AE179" s="52">
        <f t="shared" si="51"/>
        <v>3450</v>
      </c>
      <c r="AF179" s="52">
        <f t="shared" si="51"/>
        <v>3570</v>
      </c>
      <c r="AG179" s="52">
        <f t="shared" si="51"/>
        <v>0</v>
      </c>
      <c r="AH179" s="52">
        <f t="shared" si="51"/>
        <v>0</v>
      </c>
      <c r="AI179" s="52">
        <f t="shared" si="51"/>
        <v>0</v>
      </c>
      <c r="AJ179" s="52">
        <f t="shared" si="51"/>
        <v>0</v>
      </c>
      <c r="AK179" s="52">
        <f t="shared" si="51"/>
        <v>0</v>
      </c>
      <c r="AL179" s="52">
        <f t="shared" si="51"/>
        <v>0</v>
      </c>
      <c r="AM179" s="10">
        <f t="shared" si="49"/>
        <v>3570</v>
      </c>
    </row>
    <row r="180" spans="1:39">
      <c r="A180" s="13">
        <v>0.58333333333333337</v>
      </c>
      <c r="B180" s="52">
        <f t="shared" si="47"/>
        <v>0</v>
      </c>
      <c r="C180" s="52">
        <f t="shared" si="47"/>
        <v>2430</v>
      </c>
      <c r="D180" s="52">
        <f t="shared" si="47"/>
        <v>3465</v>
      </c>
      <c r="E180" s="52">
        <f t="shared" si="47"/>
        <v>3390</v>
      </c>
      <c r="F180" s="52">
        <f t="shared" si="47"/>
        <v>2610</v>
      </c>
      <c r="G180" s="52">
        <f t="shared" si="47"/>
        <v>3345</v>
      </c>
      <c r="H180" s="52">
        <f t="shared" si="47"/>
        <v>2805</v>
      </c>
      <c r="I180" s="52">
        <f t="shared" si="47"/>
        <v>2595</v>
      </c>
      <c r="J180" s="52">
        <f t="shared" si="47"/>
        <v>2970</v>
      </c>
      <c r="K180" s="52">
        <f t="shared" si="47"/>
        <v>2775</v>
      </c>
      <c r="L180" s="52">
        <f t="shared" si="47"/>
        <v>3330</v>
      </c>
      <c r="M180" s="52">
        <f t="shared" si="47"/>
        <v>3315</v>
      </c>
      <c r="N180" s="52">
        <f t="shared" si="47"/>
        <v>3300</v>
      </c>
      <c r="O180" s="52">
        <f t="shared" si="47"/>
        <v>2835</v>
      </c>
      <c r="P180" s="52">
        <f t="shared" si="47"/>
        <v>2685</v>
      </c>
      <c r="Q180" s="52">
        <f t="shared" si="47"/>
        <v>3360</v>
      </c>
      <c r="R180" s="52">
        <f t="shared" si="51"/>
        <v>3390</v>
      </c>
      <c r="S180" s="52">
        <f t="shared" si="51"/>
        <v>3375</v>
      </c>
      <c r="T180" s="52">
        <f t="shared" si="51"/>
        <v>3390</v>
      </c>
      <c r="U180" s="52">
        <f t="shared" si="51"/>
        <v>3435</v>
      </c>
      <c r="V180" s="52">
        <f t="shared" si="51"/>
        <v>2805</v>
      </c>
      <c r="W180" s="52">
        <f t="shared" si="51"/>
        <v>2670</v>
      </c>
      <c r="X180" s="52">
        <f t="shared" si="51"/>
        <v>3255</v>
      </c>
      <c r="Y180" s="52">
        <f t="shared" si="51"/>
        <v>1875</v>
      </c>
      <c r="Z180" s="52">
        <f t="shared" si="51"/>
        <v>3262.5</v>
      </c>
      <c r="AA180" s="52">
        <f t="shared" si="51"/>
        <v>2865</v>
      </c>
      <c r="AB180" s="52">
        <f t="shared" si="51"/>
        <v>3210</v>
      </c>
      <c r="AC180" s="52">
        <f t="shared" si="51"/>
        <v>2910</v>
      </c>
      <c r="AD180" s="52">
        <f t="shared" si="51"/>
        <v>2760</v>
      </c>
      <c r="AE180" s="52">
        <f t="shared" si="51"/>
        <v>3435</v>
      </c>
      <c r="AF180" s="52">
        <f t="shared" si="51"/>
        <v>1740</v>
      </c>
      <c r="AG180" s="52">
        <f t="shared" si="51"/>
        <v>0</v>
      </c>
      <c r="AH180" s="52">
        <f t="shared" si="51"/>
        <v>0</v>
      </c>
      <c r="AI180" s="52">
        <f t="shared" si="51"/>
        <v>0</v>
      </c>
      <c r="AJ180" s="52">
        <f t="shared" si="51"/>
        <v>0</v>
      </c>
      <c r="AK180" s="52">
        <f t="shared" si="51"/>
        <v>0</v>
      </c>
      <c r="AL180" s="52">
        <f t="shared" si="51"/>
        <v>0</v>
      </c>
      <c r="AM180" s="10">
        <f t="shared" si="49"/>
        <v>3465</v>
      </c>
    </row>
    <row r="181" spans="1:39">
      <c r="A181" s="13" t="s">
        <v>20</v>
      </c>
      <c r="B181" s="52">
        <f t="shared" si="47"/>
        <v>0</v>
      </c>
      <c r="C181" s="52">
        <f t="shared" si="47"/>
        <v>2760</v>
      </c>
      <c r="D181" s="52">
        <f t="shared" si="47"/>
        <v>3375</v>
      </c>
      <c r="E181" s="52">
        <f t="shared" si="47"/>
        <v>3195</v>
      </c>
      <c r="F181" s="52">
        <f t="shared" si="47"/>
        <v>2490</v>
      </c>
      <c r="G181" s="52">
        <f t="shared" si="47"/>
        <v>3345</v>
      </c>
      <c r="H181" s="52">
        <f t="shared" si="47"/>
        <v>2670</v>
      </c>
      <c r="I181" s="52">
        <f t="shared" si="47"/>
        <v>2520</v>
      </c>
      <c r="J181" s="52">
        <f t="shared" si="47"/>
        <v>3660</v>
      </c>
      <c r="K181" s="52">
        <f t="shared" si="47"/>
        <v>2610</v>
      </c>
      <c r="L181" s="52">
        <f t="shared" si="47"/>
        <v>3315</v>
      </c>
      <c r="M181" s="52">
        <f t="shared" si="47"/>
        <v>3330</v>
      </c>
      <c r="N181" s="52">
        <f t="shared" si="47"/>
        <v>3330</v>
      </c>
      <c r="O181" s="52">
        <f t="shared" si="47"/>
        <v>2475</v>
      </c>
      <c r="P181" s="52">
        <f t="shared" si="47"/>
        <v>2610</v>
      </c>
      <c r="Q181" s="52">
        <f t="shared" si="47"/>
        <v>1980</v>
      </c>
      <c r="R181" s="52">
        <f t="shared" si="51"/>
        <v>3420</v>
      </c>
      <c r="S181" s="52">
        <f t="shared" si="51"/>
        <v>3450</v>
      </c>
      <c r="T181" s="52">
        <f t="shared" si="51"/>
        <v>3450</v>
      </c>
      <c r="U181" s="52">
        <f t="shared" si="51"/>
        <v>3435</v>
      </c>
      <c r="V181" s="52">
        <f t="shared" si="51"/>
        <v>2790</v>
      </c>
      <c r="W181" s="52">
        <f t="shared" si="51"/>
        <v>2565</v>
      </c>
      <c r="X181" s="52">
        <f t="shared" si="51"/>
        <v>3390</v>
      </c>
      <c r="Y181" s="52">
        <f t="shared" si="51"/>
        <v>1920</v>
      </c>
      <c r="Z181" s="52">
        <f t="shared" si="51"/>
        <v>3330</v>
      </c>
      <c r="AA181" s="52">
        <f t="shared" si="51"/>
        <v>2925</v>
      </c>
      <c r="AB181" s="52">
        <f t="shared" si="51"/>
        <v>3450</v>
      </c>
      <c r="AC181" s="52">
        <f t="shared" si="51"/>
        <v>2835</v>
      </c>
      <c r="AD181" s="52">
        <f t="shared" si="51"/>
        <v>2535</v>
      </c>
      <c r="AE181" s="52">
        <f t="shared" si="51"/>
        <v>3435</v>
      </c>
      <c r="AF181" s="52">
        <f t="shared" si="51"/>
        <v>2280</v>
      </c>
      <c r="AG181" s="52">
        <f t="shared" si="51"/>
        <v>0</v>
      </c>
      <c r="AH181" s="52">
        <f t="shared" si="51"/>
        <v>0</v>
      </c>
      <c r="AI181" s="52">
        <f t="shared" si="51"/>
        <v>0</v>
      </c>
      <c r="AJ181" s="52">
        <f t="shared" si="51"/>
        <v>0</v>
      </c>
      <c r="AK181" s="52">
        <f t="shared" si="51"/>
        <v>0</v>
      </c>
      <c r="AL181" s="52">
        <f t="shared" si="51"/>
        <v>0</v>
      </c>
      <c r="AM181" s="10">
        <f t="shared" si="49"/>
        <v>3660</v>
      </c>
    </row>
    <row r="182" spans="1:39">
      <c r="A182" s="12" t="s">
        <v>21</v>
      </c>
      <c r="B182" s="52">
        <f t="shared" si="47"/>
        <v>0</v>
      </c>
      <c r="C182" s="52">
        <f t="shared" si="47"/>
        <v>2475</v>
      </c>
      <c r="D182" s="52">
        <f t="shared" si="47"/>
        <v>3210</v>
      </c>
      <c r="E182" s="52">
        <f t="shared" si="47"/>
        <v>3240</v>
      </c>
      <c r="F182" s="52">
        <f t="shared" si="47"/>
        <v>2685</v>
      </c>
      <c r="G182" s="52">
        <f t="shared" si="47"/>
        <v>3315</v>
      </c>
      <c r="H182" s="52">
        <f t="shared" si="47"/>
        <v>2685</v>
      </c>
      <c r="I182" s="52">
        <f t="shared" si="47"/>
        <v>2580</v>
      </c>
      <c r="J182" s="52">
        <f t="shared" si="47"/>
        <v>3165</v>
      </c>
      <c r="K182" s="52">
        <f t="shared" si="47"/>
        <v>2520</v>
      </c>
      <c r="L182" s="52">
        <f t="shared" si="47"/>
        <v>3405</v>
      </c>
      <c r="M182" s="52">
        <f t="shared" si="47"/>
        <v>3345</v>
      </c>
      <c r="N182" s="52">
        <f t="shared" si="47"/>
        <v>3315</v>
      </c>
      <c r="O182" s="52">
        <f t="shared" si="47"/>
        <v>2670</v>
      </c>
      <c r="P182" s="52">
        <f t="shared" si="47"/>
        <v>2535</v>
      </c>
      <c r="Q182" s="52">
        <f t="shared" si="47"/>
        <v>2655</v>
      </c>
      <c r="R182" s="52">
        <f t="shared" si="51"/>
        <v>3255</v>
      </c>
      <c r="S182" s="52">
        <f t="shared" si="51"/>
        <v>3270</v>
      </c>
      <c r="T182" s="52">
        <f t="shared" si="51"/>
        <v>3555</v>
      </c>
      <c r="U182" s="52">
        <f t="shared" si="51"/>
        <v>3405</v>
      </c>
      <c r="V182" s="52">
        <f t="shared" si="51"/>
        <v>2760</v>
      </c>
      <c r="W182" s="52">
        <f t="shared" si="51"/>
        <v>2520</v>
      </c>
      <c r="X182" s="52">
        <f t="shared" si="51"/>
        <v>3000</v>
      </c>
      <c r="Y182" s="52">
        <f t="shared" si="51"/>
        <v>1875</v>
      </c>
      <c r="Z182" s="52">
        <f t="shared" si="51"/>
        <v>3120</v>
      </c>
      <c r="AA182" s="52">
        <f t="shared" si="51"/>
        <v>3015</v>
      </c>
      <c r="AB182" s="52">
        <f t="shared" si="51"/>
        <v>3195</v>
      </c>
      <c r="AC182" s="52">
        <f t="shared" si="51"/>
        <v>2730</v>
      </c>
      <c r="AD182" s="52">
        <f t="shared" si="51"/>
        <v>2565</v>
      </c>
      <c r="AE182" s="52">
        <f t="shared" si="51"/>
        <v>3405</v>
      </c>
      <c r="AF182" s="52">
        <f t="shared" si="51"/>
        <v>3435</v>
      </c>
      <c r="AG182" s="52">
        <f t="shared" si="51"/>
        <v>0</v>
      </c>
      <c r="AH182" s="52">
        <f t="shared" si="51"/>
        <v>0</v>
      </c>
      <c r="AI182" s="52">
        <f t="shared" si="51"/>
        <v>0</v>
      </c>
      <c r="AJ182" s="52">
        <f t="shared" si="51"/>
        <v>0</v>
      </c>
      <c r="AK182" s="52">
        <f t="shared" si="51"/>
        <v>0</v>
      </c>
      <c r="AL182" s="52">
        <f t="shared" si="51"/>
        <v>0</v>
      </c>
      <c r="AM182" s="10">
        <f t="shared" si="49"/>
        <v>3555</v>
      </c>
    </row>
    <row r="183" spans="1:39">
      <c r="A183" s="12" t="s">
        <v>22</v>
      </c>
      <c r="B183" s="52">
        <f t="shared" ref="B183:AL189" si="52">+$G$40*(B123+B153)</f>
        <v>0</v>
      </c>
      <c r="C183" s="52">
        <f t="shared" si="52"/>
        <v>2460</v>
      </c>
      <c r="D183" s="52">
        <f t="shared" si="52"/>
        <v>3165</v>
      </c>
      <c r="E183" s="52">
        <f t="shared" si="52"/>
        <v>3300</v>
      </c>
      <c r="F183" s="52">
        <f t="shared" si="52"/>
        <v>2385</v>
      </c>
      <c r="G183" s="52">
        <f t="shared" si="52"/>
        <v>3480</v>
      </c>
      <c r="H183" s="52">
        <f t="shared" si="52"/>
        <v>2670</v>
      </c>
      <c r="I183" s="52">
        <f t="shared" si="52"/>
        <v>2565</v>
      </c>
      <c r="J183" s="52">
        <f t="shared" si="52"/>
        <v>3180</v>
      </c>
      <c r="K183" s="52">
        <f t="shared" si="52"/>
        <v>2835</v>
      </c>
      <c r="L183" s="52">
        <f t="shared" si="52"/>
        <v>3135</v>
      </c>
      <c r="M183" s="52">
        <f t="shared" si="52"/>
        <v>3285</v>
      </c>
      <c r="N183" s="52">
        <f t="shared" si="52"/>
        <v>3195</v>
      </c>
      <c r="O183" s="52">
        <f t="shared" si="52"/>
        <v>2640</v>
      </c>
      <c r="P183" s="52">
        <f t="shared" si="52"/>
        <v>2310</v>
      </c>
      <c r="Q183" s="52">
        <f t="shared" si="52"/>
        <v>2670</v>
      </c>
      <c r="R183" s="52">
        <f t="shared" si="52"/>
        <v>3105</v>
      </c>
      <c r="S183" s="52">
        <f t="shared" si="52"/>
        <v>3105</v>
      </c>
      <c r="T183" s="52">
        <f t="shared" si="52"/>
        <v>3135</v>
      </c>
      <c r="U183" s="52">
        <f t="shared" si="52"/>
        <v>3270</v>
      </c>
      <c r="V183" s="52">
        <f t="shared" si="52"/>
        <v>2670</v>
      </c>
      <c r="W183" s="52">
        <f t="shared" si="52"/>
        <v>2535</v>
      </c>
      <c r="X183" s="52">
        <f t="shared" si="52"/>
        <v>2745</v>
      </c>
      <c r="Y183" s="52">
        <f t="shared" si="52"/>
        <v>1740</v>
      </c>
      <c r="Z183" s="52">
        <f t="shared" si="52"/>
        <v>2850</v>
      </c>
      <c r="AA183" s="52">
        <f t="shared" si="52"/>
        <v>2970</v>
      </c>
      <c r="AB183" s="52">
        <f t="shared" si="52"/>
        <v>3150</v>
      </c>
      <c r="AC183" s="52">
        <f t="shared" si="52"/>
        <v>2700</v>
      </c>
      <c r="AD183" s="52">
        <f t="shared" si="52"/>
        <v>2565</v>
      </c>
      <c r="AE183" s="52">
        <f t="shared" si="52"/>
        <v>3270</v>
      </c>
      <c r="AF183" s="52">
        <f t="shared" si="52"/>
        <v>2925</v>
      </c>
      <c r="AG183" s="52">
        <f t="shared" si="52"/>
        <v>0</v>
      </c>
      <c r="AH183" s="52">
        <f t="shared" si="52"/>
        <v>0</v>
      </c>
      <c r="AI183" s="52">
        <f t="shared" si="52"/>
        <v>0</v>
      </c>
      <c r="AJ183" s="52">
        <f t="shared" si="52"/>
        <v>0</v>
      </c>
      <c r="AK183" s="52">
        <f t="shared" si="52"/>
        <v>0</v>
      </c>
      <c r="AL183" s="52">
        <f t="shared" si="52"/>
        <v>0</v>
      </c>
      <c r="AM183" s="10">
        <f t="shared" si="49"/>
        <v>3480</v>
      </c>
    </row>
    <row r="184" spans="1:39">
      <c r="A184" s="12" t="s">
        <v>23</v>
      </c>
      <c r="B184" s="52">
        <f t="shared" si="52"/>
        <v>0</v>
      </c>
      <c r="C184" s="52">
        <f t="shared" si="52"/>
        <v>2505</v>
      </c>
      <c r="D184" s="52">
        <f t="shared" si="52"/>
        <v>3120</v>
      </c>
      <c r="E184" s="52">
        <f t="shared" si="52"/>
        <v>3090</v>
      </c>
      <c r="F184" s="52">
        <f t="shared" si="52"/>
        <v>3045</v>
      </c>
      <c r="G184" s="52">
        <f t="shared" si="52"/>
        <v>3150</v>
      </c>
      <c r="H184" s="52">
        <f t="shared" si="52"/>
        <v>2730</v>
      </c>
      <c r="I184" s="52">
        <f t="shared" si="52"/>
        <v>2655</v>
      </c>
      <c r="J184" s="52">
        <f t="shared" si="52"/>
        <v>3135</v>
      </c>
      <c r="K184" s="52">
        <f t="shared" si="52"/>
        <v>2700</v>
      </c>
      <c r="L184" s="52">
        <f t="shared" si="52"/>
        <v>3240</v>
      </c>
      <c r="M184" s="52">
        <f t="shared" si="52"/>
        <v>3135</v>
      </c>
      <c r="N184" s="52">
        <f t="shared" si="52"/>
        <v>3225</v>
      </c>
      <c r="O184" s="52">
        <f t="shared" si="52"/>
        <v>2775</v>
      </c>
      <c r="P184" s="52">
        <f t="shared" si="52"/>
        <v>2610</v>
      </c>
      <c r="Q184" s="52">
        <f t="shared" si="52"/>
        <v>3045</v>
      </c>
      <c r="R184" s="52">
        <f t="shared" si="52"/>
        <v>3105</v>
      </c>
      <c r="S184" s="52">
        <f t="shared" si="52"/>
        <v>3255</v>
      </c>
      <c r="T184" s="52">
        <f t="shared" si="52"/>
        <v>3045</v>
      </c>
      <c r="U184" s="52">
        <f t="shared" si="52"/>
        <v>3135</v>
      </c>
      <c r="V184" s="52">
        <f t="shared" si="52"/>
        <v>2745</v>
      </c>
      <c r="W184" s="52">
        <f t="shared" si="52"/>
        <v>2625</v>
      </c>
      <c r="X184" s="52">
        <f t="shared" si="52"/>
        <v>2610</v>
      </c>
      <c r="Y184" s="52">
        <f t="shared" si="52"/>
        <v>1620</v>
      </c>
      <c r="Z184" s="52">
        <f t="shared" si="52"/>
        <v>3015</v>
      </c>
      <c r="AA184" s="52">
        <f t="shared" si="52"/>
        <v>2850</v>
      </c>
      <c r="AB184" s="52">
        <f t="shared" si="52"/>
        <v>3075</v>
      </c>
      <c r="AC184" s="52">
        <f t="shared" si="52"/>
        <v>2910</v>
      </c>
      <c r="AD184" s="52">
        <f t="shared" si="52"/>
        <v>2655</v>
      </c>
      <c r="AE184" s="52">
        <f t="shared" si="52"/>
        <v>3135</v>
      </c>
      <c r="AF184" s="52">
        <f t="shared" si="52"/>
        <v>3450</v>
      </c>
      <c r="AG184" s="52">
        <f t="shared" si="52"/>
        <v>0</v>
      </c>
      <c r="AH184" s="52">
        <f t="shared" si="52"/>
        <v>0</v>
      </c>
      <c r="AI184" s="52">
        <f t="shared" si="52"/>
        <v>0</v>
      </c>
      <c r="AJ184" s="52">
        <f t="shared" si="52"/>
        <v>0</v>
      </c>
      <c r="AK184" s="52">
        <f t="shared" si="52"/>
        <v>0</v>
      </c>
      <c r="AL184" s="52">
        <f t="shared" si="52"/>
        <v>0</v>
      </c>
      <c r="AM184" s="10">
        <f t="shared" si="49"/>
        <v>3450</v>
      </c>
    </row>
    <row r="185" spans="1:39">
      <c r="A185" s="9" t="s">
        <v>24</v>
      </c>
      <c r="B185" s="52">
        <f t="shared" si="52"/>
        <v>0</v>
      </c>
      <c r="C185" s="52">
        <f t="shared" si="52"/>
        <v>3090</v>
      </c>
      <c r="D185" s="52">
        <f t="shared" si="52"/>
        <v>3510</v>
      </c>
      <c r="E185" s="52">
        <f t="shared" si="52"/>
        <v>3450</v>
      </c>
      <c r="F185" s="52">
        <f t="shared" si="52"/>
        <v>3540</v>
      </c>
      <c r="G185" s="52">
        <f t="shared" si="52"/>
        <v>3480</v>
      </c>
      <c r="H185" s="52">
        <f t="shared" si="52"/>
        <v>3255</v>
      </c>
      <c r="I185" s="52">
        <f t="shared" si="52"/>
        <v>3210</v>
      </c>
      <c r="J185" s="52">
        <f t="shared" si="52"/>
        <v>3510</v>
      </c>
      <c r="K185" s="52">
        <f t="shared" si="52"/>
        <v>3240</v>
      </c>
      <c r="L185" s="52">
        <f t="shared" si="52"/>
        <v>3525</v>
      </c>
      <c r="M185" s="52">
        <f t="shared" si="52"/>
        <v>3525</v>
      </c>
      <c r="N185" s="52">
        <f t="shared" si="52"/>
        <v>3510</v>
      </c>
      <c r="O185" s="52">
        <f t="shared" si="52"/>
        <v>3270</v>
      </c>
      <c r="P185" s="52">
        <f t="shared" si="52"/>
        <v>3150</v>
      </c>
      <c r="Q185" s="52">
        <f t="shared" si="52"/>
        <v>3510</v>
      </c>
      <c r="R185" s="52">
        <f t="shared" si="52"/>
        <v>3495</v>
      </c>
      <c r="S185" s="52">
        <f t="shared" si="52"/>
        <v>3405</v>
      </c>
      <c r="T185" s="52">
        <f t="shared" si="52"/>
        <v>3510</v>
      </c>
      <c r="U185" s="52">
        <f t="shared" si="52"/>
        <v>3630</v>
      </c>
      <c r="V185" s="52">
        <f t="shared" si="52"/>
        <v>3285</v>
      </c>
      <c r="W185" s="52">
        <f t="shared" si="52"/>
        <v>2985</v>
      </c>
      <c r="X185" s="52">
        <f t="shared" si="52"/>
        <v>2850</v>
      </c>
      <c r="Y185" s="52">
        <f t="shared" si="52"/>
        <v>1575</v>
      </c>
      <c r="Z185" s="52">
        <f t="shared" si="52"/>
        <v>3165</v>
      </c>
      <c r="AA185" s="52">
        <f t="shared" si="52"/>
        <v>3465</v>
      </c>
      <c r="AB185" s="52">
        <f t="shared" si="52"/>
        <v>3150</v>
      </c>
      <c r="AC185" s="52">
        <f t="shared" si="52"/>
        <v>3315</v>
      </c>
      <c r="AD185" s="52">
        <f t="shared" si="52"/>
        <v>3120</v>
      </c>
      <c r="AE185" s="52">
        <f t="shared" si="52"/>
        <v>3630</v>
      </c>
      <c r="AF185" s="52">
        <f t="shared" si="52"/>
        <v>3660</v>
      </c>
      <c r="AG185" s="52">
        <f t="shared" si="52"/>
        <v>0</v>
      </c>
      <c r="AH185" s="52">
        <f t="shared" si="52"/>
        <v>0</v>
      </c>
      <c r="AI185" s="52">
        <f t="shared" si="52"/>
        <v>0</v>
      </c>
      <c r="AJ185" s="52">
        <f t="shared" si="52"/>
        <v>0</v>
      </c>
      <c r="AK185" s="52">
        <f t="shared" si="52"/>
        <v>0</v>
      </c>
      <c r="AL185" s="52">
        <f t="shared" si="52"/>
        <v>0</v>
      </c>
      <c r="AM185" s="10">
        <f t="shared" si="49"/>
        <v>3660</v>
      </c>
    </row>
    <row r="186" spans="1:39">
      <c r="A186" s="15">
        <v>0.83333333333333337</v>
      </c>
      <c r="B186" s="52">
        <f t="shared" si="52"/>
        <v>0</v>
      </c>
      <c r="C186" s="52">
        <f t="shared" si="52"/>
        <v>3180</v>
      </c>
      <c r="D186" s="52">
        <f t="shared" si="52"/>
        <v>3450</v>
      </c>
      <c r="E186" s="52">
        <f t="shared" si="52"/>
        <v>3420</v>
      </c>
      <c r="F186" s="52">
        <f t="shared" si="52"/>
        <v>3540</v>
      </c>
      <c r="G186" s="52">
        <f t="shared" si="52"/>
        <v>3420</v>
      </c>
      <c r="H186" s="52">
        <f t="shared" si="52"/>
        <v>3270</v>
      </c>
      <c r="I186" s="52">
        <f t="shared" si="52"/>
        <v>3210</v>
      </c>
      <c r="J186" s="52">
        <f t="shared" si="52"/>
        <v>3390</v>
      </c>
      <c r="K186" s="52">
        <f t="shared" si="52"/>
        <v>3285</v>
      </c>
      <c r="L186" s="52">
        <f t="shared" si="52"/>
        <v>3480</v>
      </c>
      <c r="M186" s="52">
        <f t="shared" si="52"/>
        <v>3480</v>
      </c>
      <c r="N186" s="52">
        <f t="shared" si="52"/>
        <v>3375</v>
      </c>
      <c r="O186" s="52">
        <f t="shared" si="52"/>
        <v>3285</v>
      </c>
      <c r="P186" s="52">
        <f t="shared" si="52"/>
        <v>3285</v>
      </c>
      <c r="Q186" s="52">
        <f t="shared" si="52"/>
        <v>3450</v>
      </c>
      <c r="R186" s="52">
        <f t="shared" si="52"/>
        <v>3480</v>
      </c>
      <c r="S186" s="52">
        <f t="shared" si="52"/>
        <v>3405</v>
      </c>
      <c r="T186" s="52">
        <f t="shared" si="52"/>
        <v>3480</v>
      </c>
      <c r="U186" s="52">
        <f t="shared" si="52"/>
        <v>3570</v>
      </c>
      <c r="V186" s="52">
        <f t="shared" si="52"/>
        <v>3315</v>
      </c>
      <c r="W186" s="52">
        <f t="shared" si="52"/>
        <v>3210</v>
      </c>
      <c r="X186" s="52">
        <f t="shared" si="52"/>
        <v>2730</v>
      </c>
      <c r="Y186" s="52">
        <f t="shared" si="52"/>
        <v>2085</v>
      </c>
      <c r="Z186" s="52">
        <f t="shared" si="52"/>
        <v>3180</v>
      </c>
      <c r="AA186" s="52">
        <f t="shared" si="52"/>
        <v>3480</v>
      </c>
      <c r="AB186" s="52">
        <f t="shared" si="52"/>
        <v>3255</v>
      </c>
      <c r="AC186" s="52">
        <f t="shared" si="52"/>
        <v>3330</v>
      </c>
      <c r="AD186" s="52">
        <f t="shared" si="52"/>
        <v>3135</v>
      </c>
      <c r="AE186" s="52">
        <f t="shared" si="52"/>
        <v>3570</v>
      </c>
      <c r="AF186" s="52">
        <f t="shared" si="52"/>
        <v>3570</v>
      </c>
      <c r="AG186" s="52">
        <f t="shared" si="52"/>
        <v>0</v>
      </c>
      <c r="AH186" s="52">
        <f t="shared" si="52"/>
        <v>0</v>
      </c>
      <c r="AI186" s="52">
        <f t="shared" si="52"/>
        <v>0</v>
      </c>
      <c r="AJ186" s="52">
        <f t="shared" si="52"/>
        <v>0</v>
      </c>
      <c r="AK186" s="52">
        <f t="shared" si="52"/>
        <v>0</v>
      </c>
      <c r="AL186" s="52">
        <f t="shared" si="52"/>
        <v>0</v>
      </c>
      <c r="AM186" s="10">
        <f t="shared" si="49"/>
        <v>3570</v>
      </c>
    </row>
    <row r="187" spans="1:39">
      <c r="A187" s="15">
        <v>0.875</v>
      </c>
      <c r="B187" s="52">
        <f t="shared" si="52"/>
        <v>0</v>
      </c>
      <c r="C187" s="52">
        <f t="shared" si="52"/>
        <v>3120</v>
      </c>
      <c r="D187" s="52">
        <f t="shared" si="52"/>
        <v>3330</v>
      </c>
      <c r="E187" s="52">
        <f t="shared" si="52"/>
        <v>3420</v>
      </c>
      <c r="F187" s="52">
        <f t="shared" si="52"/>
        <v>3300</v>
      </c>
      <c r="G187" s="52">
        <f t="shared" si="52"/>
        <v>3285</v>
      </c>
      <c r="H187" s="52">
        <f t="shared" si="52"/>
        <v>3180</v>
      </c>
      <c r="I187" s="52">
        <f t="shared" si="52"/>
        <v>3105</v>
      </c>
      <c r="J187" s="52">
        <f t="shared" si="52"/>
        <v>3225</v>
      </c>
      <c r="K187" s="52">
        <f t="shared" si="52"/>
        <v>3225</v>
      </c>
      <c r="L187" s="52">
        <f t="shared" si="52"/>
        <v>3345</v>
      </c>
      <c r="M187" s="52">
        <f t="shared" si="52"/>
        <v>3345</v>
      </c>
      <c r="N187" s="52">
        <f t="shared" si="52"/>
        <v>3300</v>
      </c>
      <c r="O187" s="52">
        <f t="shared" si="52"/>
        <v>3345</v>
      </c>
      <c r="P187" s="52">
        <f t="shared" si="52"/>
        <v>3105</v>
      </c>
      <c r="Q187" s="52">
        <f t="shared" si="52"/>
        <v>3285</v>
      </c>
      <c r="R187" s="52">
        <f t="shared" si="52"/>
        <v>3375</v>
      </c>
      <c r="S187" s="52">
        <f t="shared" si="52"/>
        <v>3255</v>
      </c>
      <c r="T187" s="52">
        <f t="shared" si="52"/>
        <v>3525</v>
      </c>
      <c r="U187" s="52">
        <f t="shared" si="52"/>
        <v>3450</v>
      </c>
      <c r="V187" s="52">
        <f t="shared" si="52"/>
        <v>3255</v>
      </c>
      <c r="W187" s="52">
        <f t="shared" si="52"/>
        <v>3120</v>
      </c>
      <c r="X187" s="52">
        <f t="shared" si="52"/>
        <v>2760</v>
      </c>
      <c r="Y187" s="52">
        <f t="shared" si="52"/>
        <v>2700</v>
      </c>
      <c r="Z187" s="52">
        <f t="shared" si="52"/>
        <v>3090</v>
      </c>
      <c r="AA187" s="52">
        <f t="shared" si="52"/>
        <v>3345</v>
      </c>
      <c r="AB187" s="52">
        <f t="shared" si="52"/>
        <v>3510</v>
      </c>
      <c r="AC187" s="52">
        <f t="shared" si="52"/>
        <v>3225</v>
      </c>
      <c r="AD187" s="52">
        <f t="shared" si="52"/>
        <v>3195</v>
      </c>
      <c r="AE187" s="52">
        <f t="shared" si="52"/>
        <v>3450</v>
      </c>
      <c r="AF187" s="52">
        <f t="shared" si="52"/>
        <v>3390</v>
      </c>
      <c r="AG187" s="52">
        <f t="shared" si="52"/>
        <v>0</v>
      </c>
      <c r="AH187" s="52">
        <f t="shared" si="52"/>
        <v>0</v>
      </c>
      <c r="AI187" s="52">
        <f t="shared" si="52"/>
        <v>0</v>
      </c>
      <c r="AJ187" s="52">
        <f t="shared" si="52"/>
        <v>0</v>
      </c>
      <c r="AK187" s="52">
        <f t="shared" si="52"/>
        <v>0</v>
      </c>
      <c r="AL187" s="52">
        <f t="shared" si="52"/>
        <v>0</v>
      </c>
      <c r="AM187" s="10">
        <f t="shared" si="49"/>
        <v>3525</v>
      </c>
    </row>
    <row r="188" spans="1:39">
      <c r="A188" s="13" t="s">
        <v>25</v>
      </c>
      <c r="B188" s="52">
        <f t="shared" si="52"/>
        <v>0</v>
      </c>
      <c r="C188" s="52">
        <f t="shared" si="52"/>
        <v>2910</v>
      </c>
      <c r="D188" s="52">
        <f t="shared" si="52"/>
        <v>3120</v>
      </c>
      <c r="E188" s="52">
        <f t="shared" si="52"/>
        <v>3270</v>
      </c>
      <c r="F188" s="52">
        <f t="shared" si="52"/>
        <v>3225</v>
      </c>
      <c r="G188" s="52">
        <f t="shared" si="52"/>
        <v>3150</v>
      </c>
      <c r="H188" s="52">
        <f t="shared" si="52"/>
        <v>3000</v>
      </c>
      <c r="I188" s="52">
        <f t="shared" si="52"/>
        <v>2745</v>
      </c>
      <c r="J188" s="52">
        <f t="shared" si="52"/>
        <v>3135</v>
      </c>
      <c r="K188" s="52">
        <f t="shared" si="52"/>
        <v>3030</v>
      </c>
      <c r="L188" s="52">
        <f t="shared" si="52"/>
        <v>3105</v>
      </c>
      <c r="M188" s="52">
        <f t="shared" si="52"/>
        <v>3270</v>
      </c>
      <c r="N188" s="52">
        <f t="shared" si="52"/>
        <v>3315</v>
      </c>
      <c r="O188" s="52">
        <f t="shared" si="52"/>
        <v>3060</v>
      </c>
      <c r="P188" s="52">
        <f t="shared" si="52"/>
        <v>2880</v>
      </c>
      <c r="Q188" s="52">
        <f t="shared" si="52"/>
        <v>3030</v>
      </c>
      <c r="R188" s="52">
        <f t="shared" si="52"/>
        <v>3045</v>
      </c>
      <c r="S188" s="52">
        <f t="shared" si="52"/>
        <v>3030</v>
      </c>
      <c r="T188" s="52">
        <f t="shared" si="52"/>
        <v>3075</v>
      </c>
      <c r="U188" s="52">
        <f t="shared" si="52"/>
        <v>3300</v>
      </c>
      <c r="V188" s="52">
        <f t="shared" si="52"/>
        <v>3045</v>
      </c>
      <c r="W188" s="52">
        <f t="shared" si="52"/>
        <v>2880</v>
      </c>
      <c r="X188" s="52">
        <f t="shared" si="52"/>
        <v>2745</v>
      </c>
      <c r="Y188" s="52">
        <f t="shared" si="52"/>
        <v>2835</v>
      </c>
      <c r="Z188" s="52">
        <f t="shared" si="52"/>
        <v>3060</v>
      </c>
      <c r="AA188" s="52">
        <f t="shared" si="52"/>
        <v>3105</v>
      </c>
      <c r="AB188" s="52">
        <f t="shared" si="52"/>
        <v>3330</v>
      </c>
      <c r="AC188" s="52">
        <f t="shared" si="52"/>
        <v>3030</v>
      </c>
      <c r="AD188" s="52">
        <f t="shared" si="52"/>
        <v>2910</v>
      </c>
      <c r="AE188" s="52">
        <f t="shared" si="52"/>
        <v>3300</v>
      </c>
      <c r="AF188" s="52">
        <f t="shared" si="52"/>
        <v>3240</v>
      </c>
      <c r="AG188" s="52">
        <f t="shared" si="52"/>
        <v>0</v>
      </c>
      <c r="AH188" s="52">
        <f t="shared" si="52"/>
        <v>0</v>
      </c>
      <c r="AI188" s="52">
        <f t="shared" si="52"/>
        <v>0</v>
      </c>
      <c r="AJ188" s="52">
        <f t="shared" si="52"/>
        <v>0</v>
      </c>
      <c r="AK188" s="52">
        <f t="shared" si="52"/>
        <v>0</v>
      </c>
      <c r="AL188" s="52">
        <f t="shared" si="52"/>
        <v>0</v>
      </c>
      <c r="AM188" s="10">
        <f t="shared" si="49"/>
        <v>3330</v>
      </c>
    </row>
    <row r="189" spans="1:39">
      <c r="A189" s="15">
        <v>0.95833333333333337</v>
      </c>
      <c r="B189" s="52">
        <f t="shared" si="52"/>
        <v>0</v>
      </c>
      <c r="C189" s="52">
        <f t="shared" si="52"/>
        <v>2595</v>
      </c>
      <c r="D189" s="52">
        <f t="shared" si="52"/>
        <v>2730</v>
      </c>
      <c r="E189" s="52">
        <f t="shared" si="52"/>
        <v>2820</v>
      </c>
      <c r="F189" s="52">
        <f t="shared" si="52"/>
        <v>2760</v>
      </c>
      <c r="G189" s="52">
        <f t="shared" si="52"/>
        <v>2775</v>
      </c>
      <c r="H189" s="52">
        <f t="shared" si="52"/>
        <v>2775</v>
      </c>
      <c r="I189" s="52">
        <f t="shared" si="52"/>
        <v>2610</v>
      </c>
      <c r="J189" s="52">
        <f t="shared" si="52"/>
        <v>2730</v>
      </c>
      <c r="K189" s="52">
        <f t="shared" si="52"/>
        <v>2820</v>
      </c>
      <c r="L189" s="52">
        <f t="shared" si="52"/>
        <v>2790</v>
      </c>
      <c r="M189" s="52">
        <f t="shared" si="52"/>
        <v>2820</v>
      </c>
      <c r="N189" s="52">
        <f t="shared" si="52"/>
        <v>3060</v>
      </c>
      <c r="O189" s="52">
        <f t="shared" si="52"/>
        <v>2970</v>
      </c>
      <c r="P189" s="52">
        <f t="shared" si="52"/>
        <v>2685</v>
      </c>
      <c r="Q189" s="52">
        <f t="shared" si="52"/>
        <v>2775</v>
      </c>
      <c r="R189" s="52">
        <f t="shared" si="52"/>
        <v>2985</v>
      </c>
      <c r="S189" s="52">
        <f t="shared" si="52"/>
        <v>2670</v>
      </c>
      <c r="T189" s="52">
        <f t="shared" si="52"/>
        <v>2895</v>
      </c>
      <c r="U189" s="52">
        <f t="shared" si="52"/>
        <v>2880</v>
      </c>
      <c r="V189" s="52">
        <f t="shared" si="52"/>
        <v>2805</v>
      </c>
      <c r="W189" s="52">
        <f t="shared" si="52"/>
        <v>2790</v>
      </c>
      <c r="X189" s="52">
        <f t="shared" si="52"/>
        <v>2550</v>
      </c>
      <c r="Y189" s="52">
        <f t="shared" si="52"/>
        <v>2625</v>
      </c>
      <c r="Z189" s="52">
        <f t="shared" si="52"/>
        <v>2775</v>
      </c>
      <c r="AA189" s="52">
        <f t="shared" si="52"/>
        <v>2565</v>
      </c>
      <c r="AB189" s="52">
        <f t="shared" si="52"/>
        <v>2805</v>
      </c>
      <c r="AC189" s="52">
        <f t="shared" si="52"/>
        <v>2760</v>
      </c>
      <c r="AD189" s="52">
        <f t="shared" si="52"/>
        <v>2595</v>
      </c>
      <c r="AE189" s="52">
        <f t="shared" si="52"/>
        <v>2880</v>
      </c>
      <c r="AF189" s="52">
        <f t="shared" si="52"/>
        <v>2700</v>
      </c>
      <c r="AG189" s="52">
        <f t="shared" si="52"/>
        <v>0</v>
      </c>
      <c r="AH189" s="52">
        <f t="shared" si="52"/>
        <v>0</v>
      </c>
      <c r="AI189" s="52">
        <f t="shared" ref="AI189:AL189" si="53">+$G$40*(AI129+AI159)</f>
        <v>0</v>
      </c>
      <c r="AJ189" s="52">
        <f t="shared" si="53"/>
        <v>0</v>
      </c>
      <c r="AK189" s="52">
        <f t="shared" si="53"/>
        <v>0</v>
      </c>
      <c r="AL189" s="52">
        <f t="shared" si="53"/>
        <v>0</v>
      </c>
      <c r="AM189" s="10">
        <f t="shared" si="49"/>
        <v>3060</v>
      </c>
    </row>
    <row r="190" spans="1:39">
      <c r="A190" s="9" t="s">
        <v>26</v>
      </c>
      <c r="B190" s="52">
        <f t="shared" ref="B190:AL190" si="54">+$G$40*(B130+B160)</f>
        <v>0</v>
      </c>
      <c r="C190" s="52">
        <f t="shared" si="54"/>
        <v>2370</v>
      </c>
      <c r="D190" s="52">
        <f t="shared" si="54"/>
        <v>2520</v>
      </c>
      <c r="E190" s="52">
        <f t="shared" si="54"/>
        <v>2520</v>
      </c>
      <c r="F190" s="52">
        <f t="shared" si="54"/>
        <v>2670</v>
      </c>
      <c r="G190" s="52">
        <f t="shared" si="54"/>
        <v>2520</v>
      </c>
      <c r="H190" s="52">
        <f t="shared" si="54"/>
        <v>2730</v>
      </c>
      <c r="I190" s="52">
        <f t="shared" si="54"/>
        <v>2415</v>
      </c>
      <c r="J190" s="52">
        <f t="shared" si="54"/>
        <v>2445</v>
      </c>
      <c r="K190" s="52">
        <f t="shared" si="54"/>
        <v>2580</v>
      </c>
      <c r="L190" s="52">
        <f t="shared" si="54"/>
        <v>2535</v>
      </c>
      <c r="M190" s="52">
        <f t="shared" si="54"/>
        <v>2595</v>
      </c>
      <c r="N190" s="52">
        <f t="shared" si="54"/>
        <v>2610</v>
      </c>
      <c r="O190" s="52">
        <f t="shared" si="54"/>
        <v>2535</v>
      </c>
      <c r="P190" s="52">
        <f t="shared" si="54"/>
        <v>2415</v>
      </c>
      <c r="Q190" s="52">
        <f t="shared" si="54"/>
        <v>2445</v>
      </c>
      <c r="R190" s="52">
        <f t="shared" si="54"/>
        <v>2475</v>
      </c>
      <c r="S190" s="52">
        <f t="shared" si="54"/>
        <v>2580</v>
      </c>
      <c r="T190" s="52">
        <f t="shared" si="54"/>
        <v>2475</v>
      </c>
      <c r="U190" s="52">
        <f t="shared" si="54"/>
        <v>2580</v>
      </c>
      <c r="V190" s="52">
        <f t="shared" si="54"/>
        <v>2385</v>
      </c>
      <c r="W190" s="52">
        <f t="shared" si="54"/>
        <v>2670</v>
      </c>
      <c r="X190" s="52">
        <f t="shared" si="54"/>
        <v>2415</v>
      </c>
      <c r="Y190" s="52">
        <f t="shared" si="54"/>
        <v>2475</v>
      </c>
      <c r="Z190" s="52">
        <f t="shared" si="54"/>
        <v>2445</v>
      </c>
      <c r="AA190" s="52">
        <f t="shared" si="54"/>
        <v>2445</v>
      </c>
      <c r="AB190" s="52">
        <f t="shared" si="54"/>
        <v>2625</v>
      </c>
      <c r="AC190" s="52">
        <f t="shared" si="54"/>
        <v>2610</v>
      </c>
      <c r="AD190" s="52">
        <f t="shared" si="54"/>
        <v>2370</v>
      </c>
      <c r="AE190" s="52">
        <f t="shared" si="54"/>
        <v>2580</v>
      </c>
      <c r="AF190" s="52">
        <f t="shared" si="54"/>
        <v>2520</v>
      </c>
      <c r="AG190" s="52">
        <f t="shared" si="54"/>
        <v>0</v>
      </c>
      <c r="AH190" s="52">
        <f t="shared" si="54"/>
        <v>0</v>
      </c>
      <c r="AI190" s="52">
        <f t="shared" si="54"/>
        <v>0</v>
      </c>
      <c r="AJ190" s="52">
        <f t="shared" si="54"/>
        <v>0</v>
      </c>
      <c r="AK190" s="52">
        <f t="shared" si="54"/>
        <v>0</v>
      </c>
      <c r="AL190" s="52">
        <f t="shared" si="54"/>
        <v>0</v>
      </c>
      <c r="AM190" s="10">
        <f t="shared" si="49"/>
        <v>2730</v>
      </c>
    </row>
  </sheetData>
  <mergeCells count="9">
    <mergeCell ref="A164:A166"/>
    <mergeCell ref="A134:A136"/>
    <mergeCell ref="A104:A106"/>
    <mergeCell ref="A1:AM1"/>
    <mergeCell ref="A2:AM2"/>
    <mergeCell ref="A3:AM3"/>
    <mergeCell ref="A4:A6"/>
    <mergeCell ref="A43:A45"/>
    <mergeCell ref="A74:A76"/>
  </mergeCells>
  <conditionalFormatting sqref="Q31">
    <cfRule type="cellIs" dxfId="131" priority="8" stopIfTrue="1" operator="equal">
      <formula>MIN($Q$7:$Q$30)</formula>
    </cfRule>
    <cfRule type="cellIs" dxfId="130" priority="9" stopIfTrue="1" operator="equal">
      <formula>MAX($Q$7:$Q$30)</formula>
    </cfRule>
  </conditionalFormatting>
  <conditionalFormatting sqref="AM107:AN130 AM46:AN69 AM77:AN100 B7:F30 AL7:AN30 AP7:AR30 G7:AK29">
    <cfRule type="cellIs" dxfId="129" priority="7" operator="lessThan">
      <formula>1</formula>
    </cfRule>
  </conditionalFormatting>
  <conditionalFormatting sqref="AM107:AM130 AM46:AM69 AM77:AM100">
    <cfRule type="cellIs" dxfId="128" priority="6" operator="lessThan">
      <formula>1</formula>
    </cfRule>
  </conditionalFormatting>
  <conditionalFormatting sqref="AM137:AM160">
    <cfRule type="cellIs" dxfId="127" priority="5" operator="lessThan">
      <formula>1</formula>
    </cfRule>
  </conditionalFormatting>
  <conditionalFormatting sqref="AM107:AN130 AM46:AN69 AM77:AN100">
    <cfRule type="cellIs" dxfId="126" priority="4" operator="lessThan">
      <formula>1</formula>
    </cfRule>
  </conditionalFormatting>
  <conditionalFormatting sqref="AM137:AM160">
    <cfRule type="cellIs" dxfId="125" priority="3" operator="lessThan">
      <formula>1</formula>
    </cfRule>
  </conditionalFormatting>
  <conditionalFormatting sqref="AN137:AN160">
    <cfRule type="cellIs" dxfId="124" priority="2" operator="lessThan">
      <formula>1</formula>
    </cfRule>
  </conditionalFormatting>
  <conditionalFormatting sqref="AM167:AM190">
    <cfRule type="cellIs" dxfId="123" priority="1" operator="lessThan">
      <formula>1</formula>
    </cfRule>
  </conditionalFormatting>
  <printOptions horizontalCentered="1" verticalCentered="1"/>
  <pageMargins left="0.78740157499999996" right="0.78740157499999996" top="0" bottom="0" header="0" footer="0"/>
  <pageSetup paperSize="9" scale="90" orientation="landscape" horizontalDpi="300" verticalDpi="300"/>
  <headerFooter alignWithMargin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90"/>
  <sheetViews>
    <sheetView zoomScale="70" zoomScaleNormal="70" zoomScalePageLayoutView="70" workbookViewId="0">
      <selection activeCell="G38" sqref="G38"/>
    </sheetView>
  </sheetViews>
  <sheetFormatPr baseColWidth="10" defaultColWidth="8.83203125" defaultRowHeight="12" x14ac:dyDescent="0"/>
  <cols>
    <col min="1" max="1" width="4.5" style="59" customWidth="1"/>
    <col min="2" max="4" width="9" style="59" hidden="1" customWidth="1"/>
    <col min="5" max="5" width="9" style="59" customWidth="1"/>
    <col min="6" max="17" width="9" style="81" customWidth="1"/>
    <col min="18" max="35" width="9" style="56" customWidth="1"/>
    <col min="36" max="38" width="9" style="56" hidden="1" customWidth="1"/>
    <col min="39" max="39" width="9.83203125" style="56" customWidth="1"/>
    <col min="40" max="40" width="8" style="56" hidden="1" customWidth="1"/>
    <col min="41" max="16384" width="8.83203125" style="56"/>
  </cols>
  <sheetData>
    <row r="1" spans="1:44" s="54" customFormat="1" ht="18">
      <c r="A1" s="295" t="s">
        <v>0</v>
      </c>
      <c r="B1" s="296"/>
      <c r="C1" s="296"/>
      <c r="D1" s="296"/>
      <c r="E1" s="296"/>
      <c r="F1" s="296"/>
      <c r="G1" s="296"/>
      <c r="H1" s="296"/>
      <c r="I1" s="296"/>
      <c r="J1" s="296"/>
      <c r="K1" s="296"/>
      <c r="L1" s="296"/>
      <c r="M1" s="296"/>
      <c r="N1" s="296"/>
      <c r="O1" s="296"/>
      <c r="P1" s="296"/>
      <c r="Q1" s="296"/>
      <c r="R1" s="296"/>
      <c r="S1" s="296"/>
      <c r="T1" s="296"/>
      <c r="U1" s="296"/>
      <c r="V1" s="296"/>
      <c r="W1" s="296"/>
      <c r="X1" s="296"/>
      <c r="Y1" s="296"/>
      <c r="Z1" s="296"/>
      <c r="AA1" s="296"/>
      <c r="AB1" s="296"/>
      <c r="AC1" s="296"/>
      <c r="AD1" s="296"/>
      <c r="AE1" s="296"/>
      <c r="AF1" s="296"/>
      <c r="AG1" s="296"/>
      <c r="AH1" s="296"/>
      <c r="AI1" s="296"/>
      <c r="AJ1" s="296"/>
      <c r="AK1" s="296"/>
      <c r="AL1" s="296"/>
      <c r="AM1" s="296"/>
    </row>
    <row r="2" spans="1:44" s="55" customFormat="1" ht="15">
      <c r="A2" s="297" t="s">
        <v>1</v>
      </c>
      <c r="B2" s="296"/>
      <c r="C2" s="296"/>
      <c r="D2" s="296"/>
      <c r="E2" s="296"/>
      <c r="F2" s="296"/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296"/>
      <c r="U2" s="296"/>
      <c r="V2" s="296"/>
      <c r="W2" s="296"/>
      <c r="X2" s="296"/>
      <c r="Y2" s="296"/>
      <c r="Z2" s="296"/>
      <c r="AA2" s="296"/>
      <c r="AB2" s="296"/>
      <c r="AC2" s="296"/>
      <c r="AD2" s="296"/>
      <c r="AE2" s="296"/>
      <c r="AF2" s="296"/>
      <c r="AG2" s="296"/>
      <c r="AH2" s="296"/>
      <c r="AI2" s="296"/>
      <c r="AJ2" s="296"/>
      <c r="AK2" s="296"/>
      <c r="AL2" s="296"/>
      <c r="AM2" s="296"/>
    </row>
    <row r="3" spans="1:44">
      <c r="A3" s="298">
        <v>40513</v>
      </c>
      <c r="B3" s="299"/>
      <c r="C3" s="299"/>
      <c r="D3" s="299"/>
      <c r="E3" s="299"/>
      <c r="F3" s="299"/>
      <c r="G3" s="299"/>
      <c r="H3" s="299"/>
      <c r="I3" s="299"/>
      <c r="J3" s="299"/>
      <c r="K3" s="299"/>
      <c r="L3" s="299"/>
      <c r="M3" s="299"/>
      <c r="N3" s="299"/>
      <c r="O3" s="299"/>
      <c r="P3" s="299"/>
      <c r="Q3" s="299"/>
      <c r="R3" s="299"/>
      <c r="S3" s="299"/>
      <c r="T3" s="299"/>
      <c r="U3" s="299"/>
      <c r="V3" s="299"/>
      <c r="W3" s="299"/>
      <c r="X3" s="299"/>
      <c r="Y3" s="299"/>
      <c r="Z3" s="299"/>
      <c r="AA3" s="299"/>
      <c r="AB3" s="299"/>
      <c r="AC3" s="299"/>
      <c r="AD3" s="299"/>
      <c r="AE3" s="299"/>
      <c r="AF3" s="299"/>
      <c r="AG3" s="299"/>
      <c r="AH3" s="299"/>
      <c r="AI3" s="299"/>
      <c r="AJ3" s="299"/>
      <c r="AK3" s="299"/>
      <c r="AL3" s="299"/>
      <c r="AM3" s="299"/>
    </row>
    <row r="4" spans="1:44" s="59" customFormat="1" ht="12" customHeight="1">
      <c r="A4" s="300" t="s">
        <v>2</v>
      </c>
      <c r="C4" s="57"/>
      <c r="D4" s="57"/>
      <c r="E4" s="57">
        <v>1</v>
      </c>
      <c r="F4" s="57">
        <v>2</v>
      </c>
      <c r="G4" s="57">
        <v>3</v>
      </c>
      <c r="H4" s="57">
        <v>4</v>
      </c>
      <c r="I4" s="57">
        <v>5</v>
      </c>
      <c r="J4" s="57">
        <v>6</v>
      </c>
      <c r="K4" s="57">
        <v>7</v>
      </c>
      <c r="L4" s="57">
        <v>8</v>
      </c>
      <c r="M4" s="57">
        <v>9</v>
      </c>
      <c r="N4" s="57">
        <v>10</v>
      </c>
      <c r="O4" s="57">
        <v>11</v>
      </c>
      <c r="P4" s="57">
        <v>12</v>
      </c>
      <c r="Q4" s="57">
        <v>13</v>
      </c>
      <c r="R4" s="57">
        <v>14</v>
      </c>
      <c r="S4" s="57">
        <v>15</v>
      </c>
      <c r="T4" s="57">
        <v>16</v>
      </c>
      <c r="U4" s="57">
        <v>17</v>
      </c>
      <c r="V4" s="57">
        <v>18</v>
      </c>
      <c r="W4" s="57">
        <v>19</v>
      </c>
      <c r="X4" s="57">
        <v>20</v>
      </c>
      <c r="Y4" s="57">
        <v>21</v>
      </c>
      <c r="Z4" s="57">
        <v>22</v>
      </c>
      <c r="AA4" s="57">
        <v>23</v>
      </c>
      <c r="AB4" s="57">
        <v>24</v>
      </c>
      <c r="AC4" s="57">
        <v>25</v>
      </c>
      <c r="AD4" s="57">
        <v>26</v>
      </c>
      <c r="AE4" s="57">
        <v>27</v>
      </c>
      <c r="AF4" s="57">
        <v>28</v>
      </c>
      <c r="AG4" s="57">
        <v>29</v>
      </c>
      <c r="AH4" s="57">
        <v>30</v>
      </c>
      <c r="AI4" s="57">
        <v>31</v>
      </c>
      <c r="AJ4" s="57"/>
      <c r="AK4" s="57"/>
      <c r="AL4" s="57"/>
      <c r="AM4" s="58" t="s">
        <v>3</v>
      </c>
      <c r="AN4" s="58" t="s">
        <v>4</v>
      </c>
      <c r="AP4" s="58" t="s">
        <v>3</v>
      </c>
      <c r="AQ4" s="58" t="s">
        <v>3</v>
      </c>
      <c r="AR4" s="58" t="s">
        <v>3</v>
      </c>
    </row>
    <row r="5" spans="1:44" s="59" customFormat="1" ht="11.25" customHeight="1">
      <c r="A5" s="301"/>
      <c r="B5" s="60">
        <v>40391</v>
      </c>
      <c r="C5" s="60">
        <f>+B5+1</f>
        <v>40392</v>
      </c>
      <c r="D5" s="60">
        <f>+C5+1</f>
        <v>40393</v>
      </c>
      <c r="E5" s="60">
        <v>40513</v>
      </c>
      <c r="F5" s="60">
        <f t="shared" ref="F5:AK5" si="0">+E5+1</f>
        <v>40514</v>
      </c>
      <c r="G5" s="60">
        <f t="shared" si="0"/>
        <v>40515</v>
      </c>
      <c r="H5" s="60">
        <f t="shared" si="0"/>
        <v>40516</v>
      </c>
      <c r="I5" s="60">
        <f t="shared" si="0"/>
        <v>40517</v>
      </c>
      <c r="J5" s="60">
        <f t="shared" si="0"/>
        <v>40518</v>
      </c>
      <c r="K5" s="60">
        <f t="shared" si="0"/>
        <v>40519</v>
      </c>
      <c r="L5" s="60">
        <f t="shared" si="0"/>
        <v>40520</v>
      </c>
      <c r="M5" s="60">
        <f t="shared" si="0"/>
        <v>40521</v>
      </c>
      <c r="N5" s="60">
        <f t="shared" si="0"/>
        <v>40522</v>
      </c>
      <c r="O5" s="60">
        <f t="shared" si="0"/>
        <v>40523</v>
      </c>
      <c r="P5" s="60">
        <f t="shared" si="0"/>
        <v>40524</v>
      </c>
      <c r="Q5" s="60">
        <f t="shared" si="0"/>
        <v>40525</v>
      </c>
      <c r="R5" s="60">
        <f t="shared" si="0"/>
        <v>40526</v>
      </c>
      <c r="S5" s="60">
        <f t="shared" si="0"/>
        <v>40527</v>
      </c>
      <c r="T5" s="60">
        <f t="shared" si="0"/>
        <v>40528</v>
      </c>
      <c r="U5" s="60">
        <f t="shared" si="0"/>
        <v>40529</v>
      </c>
      <c r="V5" s="60">
        <f t="shared" si="0"/>
        <v>40530</v>
      </c>
      <c r="W5" s="60">
        <f t="shared" si="0"/>
        <v>40531</v>
      </c>
      <c r="X5" s="60">
        <f t="shared" si="0"/>
        <v>40532</v>
      </c>
      <c r="Y5" s="60">
        <f t="shared" si="0"/>
        <v>40533</v>
      </c>
      <c r="Z5" s="60">
        <f t="shared" si="0"/>
        <v>40534</v>
      </c>
      <c r="AA5" s="60">
        <f t="shared" si="0"/>
        <v>40535</v>
      </c>
      <c r="AB5" s="60">
        <f t="shared" si="0"/>
        <v>40536</v>
      </c>
      <c r="AC5" s="60">
        <f t="shared" si="0"/>
        <v>40537</v>
      </c>
      <c r="AD5" s="60">
        <f t="shared" si="0"/>
        <v>40538</v>
      </c>
      <c r="AE5" s="60">
        <f t="shared" si="0"/>
        <v>40539</v>
      </c>
      <c r="AF5" s="60">
        <f t="shared" si="0"/>
        <v>40540</v>
      </c>
      <c r="AG5" s="60">
        <f t="shared" si="0"/>
        <v>40541</v>
      </c>
      <c r="AH5" s="60">
        <f t="shared" si="0"/>
        <v>40542</v>
      </c>
      <c r="AI5" s="60">
        <f t="shared" si="0"/>
        <v>40543</v>
      </c>
      <c r="AJ5" s="60">
        <f t="shared" si="0"/>
        <v>40544</v>
      </c>
      <c r="AK5" s="60">
        <f t="shared" si="0"/>
        <v>40545</v>
      </c>
      <c r="AL5" s="60"/>
      <c r="AM5" s="58"/>
      <c r="AN5" s="61"/>
      <c r="AP5" s="58" t="s">
        <v>5</v>
      </c>
      <c r="AQ5" s="58" t="s">
        <v>6</v>
      </c>
      <c r="AR5" s="58" t="s">
        <v>7</v>
      </c>
    </row>
    <row r="6" spans="1:44" s="59" customFormat="1" ht="12" customHeight="1">
      <c r="A6" s="302"/>
      <c r="B6" s="57"/>
      <c r="C6" s="57"/>
      <c r="D6" s="57"/>
      <c r="E6" s="57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8" t="s">
        <v>8</v>
      </c>
      <c r="AN6" s="58" t="s">
        <v>8</v>
      </c>
      <c r="AP6" s="58" t="s">
        <v>8</v>
      </c>
      <c r="AQ6" s="58" t="s">
        <v>8</v>
      </c>
      <c r="AR6" s="58" t="s">
        <v>8</v>
      </c>
    </row>
    <row r="7" spans="1:44" ht="12" customHeight="1">
      <c r="A7" s="62" t="s">
        <v>9</v>
      </c>
      <c r="B7" s="85"/>
      <c r="C7" s="85"/>
      <c r="D7" s="85"/>
      <c r="E7" s="85">
        <v>15700</v>
      </c>
      <c r="F7" s="85">
        <v>15000</v>
      </c>
      <c r="G7" s="85">
        <v>15400</v>
      </c>
      <c r="H7" s="85">
        <v>13800</v>
      </c>
      <c r="I7" s="85">
        <v>16500</v>
      </c>
      <c r="J7" s="85">
        <v>15200</v>
      </c>
      <c r="K7" s="85">
        <v>15700</v>
      </c>
      <c r="L7" s="85">
        <v>15600</v>
      </c>
      <c r="M7" s="85">
        <v>15700</v>
      </c>
      <c r="N7" s="85">
        <v>15300</v>
      </c>
      <c r="O7" s="85">
        <v>16300</v>
      </c>
      <c r="P7" s="85">
        <v>11400</v>
      </c>
      <c r="Q7" s="85">
        <v>15600</v>
      </c>
      <c r="R7" s="85">
        <v>15200</v>
      </c>
      <c r="S7" s="85">
        <v>14800</v>
      </c>
      <c r="T7" s="85">
        <v>13400</v>
      </c>
      <c r="U7" s="85">
        <v>13285</v>
      </c>
      <c r="V7" s="85">
        <v>15315</v>
      </c>
      <c r="W7" s="85">
        <v>15066</v>
      </c>
      <c r="X7" s="85">
        <v>14500</v>
      </c>
      <c r="Y7" s="85">
        <v>14800</v>
      </c>
      <c r="Z7" s="85">
        <v>14900</v>
      </c>
      <c r="AA7" s="85">
        <v>13700</v>
      </c>
      <c r="AB7" s="85">
        <v>15600</v>
      </c>
      <c r="AC7" s="85">
        <v>15900</v>
      </c>
      <c r="AD7" s="85">
        <v>14900</v>
      </c>
      <c r="AE7" s="85">
        <v>14500</v>
      </c>
      <c r="AF7" s="85">
        <v>15000</v>
      </c>
      <c r="AG7" s="85">
        <v>14900</v>
      </c>
      <c r="AH7" s="85">
        <v>14900</v>
      </c>
      <c r="AI7" s="85">
        <v>15300</v>
      </c>
      <c r="AJ7" s="85"/>
      <c r="AK7" s="85"/>
      <c r="AL7" s="63"/>
      <c r="AM7" s="63">
        <f t="shared" ref="AM7:AM30" si="1">MAX(B7:AL7)</f>
        <v>16500</v>
      </c>
      <c r="AN7" s="63">
        <f t="shared" ref="AN7:AN30" si="2">MIN(B7:AF7)</f>
        <v>11400</v>
      </c>
      <c r="AP7" s="63">
        <f t="shared" ref="AP7:AP30" si="3">MAX(C7:G7,J7:N7,Q7:U7,X7:AB7,AE7:AI7,AL7)</f>
        <v>15700</v>
      </c>
      <c r="AQ7" s="63">
        <f t="shared" ref="AQ7:AQ30" si="4">MAX(H7,O7,V7,AC7,AJ7)</f>
        <v>16300</v>
      </c>
      <c r="AR7" s="63">
        <f t="shared" ref="AR7:AR30" si="5">MAX(I7,P7,W7,AD7,AK7)</f>
        <v>16500</v>
      </c>
    </row>
    <row r="8" spans="1:44" ht="12" customHeight="1">
      <c r="A8" s="62" t="s">
        <v>10</v>
      </c>
      <c r="B8" s="85"/>
      <c r="C8" s="85"/>
      <c r="D8" s="85"/>
      <c r="E8" s="85">
        <v>15300</v>
      </c>
      <c r="F8" s="85">
        <v>14300</v>
      </c>
      <c r="G8" s="85">
        <v>15000</v>
      </c>
      <c r="H8" s="85">
        <v>13600</v>
      </c>
      <c r="I8" s="85">
        <v>14700</v>
      </c>
      <c r="J8" s="85">
        <v>14800</v>
      </c>
      <c r="K8" s="85">
        <v>15500</v>
      </c>
      <c r="L8" s="85">
        <v>15000</v>
      </c>
      <c r="M8" s="85">
        <v>15100</v>
      </c>
      <c r="N8" s="85">
        <v>14500</v>
      </c>
      <c r="O8" s="85">
        <v>15400</v>
      </c>
      <c r="P8" s="85">
        <v>13900</v>
      </c>
      <c r="Q8" s="85">
        <v>13200</v>
      </c>
      <c r="R8" s="85">
        <v>15200</v>
      </c>
      <c r="S8" s="85">
        <v>14200</v>
      </c>
      <c r="T8" s="85">
        <v>14100</v>
      </c>
      <c r="U8" s="85">
        <v>12500</v>
      </c>
      <c r="V8" s="85">
        <v>14638</v>
      </c>
      <c r="W8" s="85">
        <v>14454</v>
      </c>
      <c r="X8" s="85">
        <v>13900</v>
      </c>
      <c r="Y8" s="85">
        <v>14200</v>
      </c>
      <c r="Z8" s="85">
        <v>14900</v>
      </c>
      <c r="AA8" s="85">
        <v>14300</v>
      </c>
      <c r="AB8" s="85">
        <v>14900</v>
      </c>
      <c r="AC8" s="85">
        <v>15600</v>
      </c>
      <c r="AD8" s="85">
        <v>14500</v>
      </c>
      <c r="AE8" s="85">
        <v>13900</v>
      </c>
      <c r="AF8" s="85">
        <v>14400</v>
      </c>
      <c r="AG8" s="85">
        <v>14500</v>
      </c>
      <c r="AH8" s="85">
        <v>14400</v>
      </c>
      <c r="AI8" s="85">
        <v>14600</v>
      </c>
      <c r="AJ8" s="85"/>
      <c r="AK8" s="85"/>
      <c r="AL8" s="63"/>
      <c r="AM8" s="63">
        <f t="shared" si="1"/>
        <v>15600</v>
      </c>
      <c r="AN8" s="63">
        <f t="shared" si="2"/>
        <v>12500</v>
      </c>
      <c r="AP8" s="63">
        <f t="shared" si="3"/>
        <v>15500</v>
      </c>
      <c r="AQ8" s="63">
        <f t="shared" si="4"/>
        <v>15600</v>
      </c>
      <c r="AR8" s="63">
        <f t="shared" si="5"/>
        <v>14700</v>
      </c>
    </row>
    <row r="9" spans="1:44" ht="12" customHeight="1">
      <c r="A9" s="62" t="s">
        <v>11</v>
      </c>
      <c r="B9" s="85"/>
      <c r="C9" s="85"/>
      <c r="D9" s="85"/>
      <c r="E9" s="85">
        <v>14900</v>
      </c>
      <c r="F9" s="85">
        <v>13900</v>
      </c>
      <c r="G9" s="85">
        <v>14600</v>
      </c>
      <c r="H9" s="85">
        <v>13400</v>
      </c>
      <c r="I9" s="85">
        <v>14500</v>
      </c>
      <c r="J9" s="85">
        <v>14400</v>
      </c>
      <c r="K9" s="85">
        <v>14900</v>
      </c>
      <c r="L9" s="85">
        <v>15000</v>
      </c>
      <c r="M9" s="85">
        <v>14500</v>
      </c>
      <c r="N9" s="85">
        <v>14200</v>
      </c>
      <c r="O9" s="85">
        <v>15300</v>
      </c>
      <c r="P9" s="85">
        <v>14900</v>
      </c>
      <c r="Q9" s="85">
        <v>13000</v>
      </c>
      <c r="R9" s="85">
        <v>14900</v>
      </c>
      <c r="S9" s="85">
        <v>13900</v>
      </c>
      <c r="T9" s="85">
        <v>13800</v>
      </c>
      <c r="U9" s="85">
        <v>12400</v>
      </c>
      <c r="V9" s="85">
        <v>14225</v>
      </c>
      <c r="W9" s="85">
        <v>14049</v>
      </c>
      <c r="X9" s="85">
        <v>13600</v>
      </c>
      <c r="Y9" s="85">
        <v>13900</v>
      </c>
      <c r="Z9" s="85">
        <v>13200</v>
      </c>
      <c r="AA9" s="85">
        <v>12800</v>
      </c>
      <c r="AB9" s="85">
        <v>14500</v>
      </c>
      <c r="AC9" s="85">
        <v>15600</v>
      </c>
      <c r="AD9" s="85">
        <v>14200</v>
      </c>
      <c r="AE9" s="85">
        <v>13500</v>
      </c>
      <c r="AF9" s="85">
        <v>14200</v>
      </c>
      <c r="AG9" s="85">
        <v>14200</v>
      </c>
      <c r="AH9" s="85">
        <v>14100</v>
      </c>
      <c r="AI9" s="85">
        <v>14500</v>
      </c>
      <c r="AJ9" s="85"/>
      <c r="AK9" s="85"/>
      <c r="AL9" s="63"/>
      <c r="AM9" s="63">
        <f t="shared" si="1"/>
        <v>15600</v>
      </c>
      <c r="AN9" s="63">
        <f t="shared" si="2"/>
        <v>12400</v>
      </c>
      <c r="AP9" s="63">
        <f t="shared" si="3"/>
        <v>15000</v>
      </c>
      <c r="AQ9" s="63">
        <f t="shared" si="4"/>
        <v>15600</v>
      </c>
      <c r="AR9" s="63">
        <f t="shared" si="5"/>
        <v>14900</v>
      </c>
    </row>
    <row r="10" spans="1:44" ht="12" customHeight="1">
      <c r="A10" s="62" t="s">
        <v>12</v>
      </c>
      <c r="B10" s="85"/>
      <c r="C10" s="85"/>
      <c r="D10" s="85"/>
      <c r="E10" s="85">
        <v>15000</v>
      </c>
      <c r="F10" s="85">
        <v>13900</v>
      </c>
      <c r="G10" s="85">
        <v>14600</v>
      </c>
      <c r="H10" s="85">
        <v>13200</v>
      </c>
      <c r="I10" s="85">
        <v>6100</v>
      </c>
      <c r="J10" s="85">
        <v>14400</v>
      </c>
      <c r="K10" s="85">
        <v>14800</v>
      </c>
      <c r="L10" s="85">
        <v>14600</v>
      </c>
      <c r="M10" s="85">
        <v>14500</v>
      </c>
      <c r="N10" s="85">
        <v>14100</v>
      </c>
      <c r="O10" s="85">
        <v>14900</v>
      </c>
      <c r="P10" s="85">
        <v>13700</v>
      </c>
      <c r="Q10" s="85">
        <v>12800</v>
      </c>
      <c r="R10" s="85">
        <v>14800</v>
      </c>
      <c r="S10" s="85">
        <v>14200</v>
      </c>
      <c r="T10" s="85">
        <v>13800</v>
      </c>
      <c r="U10" s="85">
        <v>11800</v>
      </c>
      <c r="V10" s="85">
        <v>14139</v>
      </c>
      <c r="W10" s="85">
        <v>13948</v>
      </c>
      <c r="X10" s="85">
        <v>13500</v>
      </c>
      <c r="Y10" s="85">
        <v>13800</v>
      </c>
      <c r="Z10" s="85">
        <v>13200</v>
      </c>
      <c r="AA10" s="85">
        <v>12600</v>
      </c>
      <c r="AB10" s="85">
        <v>14200</v>
      </c>
      <c r="AC10" s="85">
        <v>14900</v>
      </c>
      <c r="AD10" s="85">
        <v>13900</v>
      </c>
      <c r="AE10" s="85">
        <v>13500</v>
      </c>
      <c r="AF10" s="85">
        <v>13900</v>
      </c>
      <c r="AG10" s="85">
        <v>13900</v>
      </c>
      <c r="AH10" s="85">
        <v>14100</v>
      </c>
      <c r="AI10" s="85">
        <v>14200</v>
      </c>
      <c r="AJ10" s="85"/>
      <c r="AK10" s="85"/>
      <c r="AL10" s="63"/>
      <c r="AM10" s="63">
        <f t="shared" si="1"/>
        <v>15000</v>
      </c>
      <c r="AN10" s="63">
        <f t="shared" si="2"/>
        <v>6100</v>
      </c>
      <c r="AP10" s="63">
        <f t="shared" si="3"/>
        <v>15000</v>
      </c>
      <c r="AQ10" s="63">
        <f t="shared" si="4"/>
        <v>14900</v>
      </c>
      <c r="AR10" s="63">
        <f t="shared" si="5"/>
        <v>13948</v>
      </c>
    </row>
    <row r="11" spans="1:44" ht="12" customHeight="1">
      <c r="A11" s="62" t="s">
        <v>13</v>
      </c>
      <c r="B11" s="85"/>
      <c r="C11" s="85"/>
      <c r="D11" s="85"/>
      <c r="E11" s="85">
        <v>16700</v>
      </c>
      <c r="F11" s="85">
        <v>13900</v>
      </c>
      <c r="G11" s="85">
        <v>14400</v>
      </c>
      <c r="H11" s="85">
        <v>13200</v>
      </c>
      <c r="I11" s="85">
        <v>6600</v>
      </c>
      <c r="J11" s="85">
        <v>14400</v>
      </c>
      <c r="K11" s="85">
        <v>15100</v>
      </c>
      <c r="L11" s="85">
        <v>15000</v>
      </c>
      <c r="M11" s="85">
        <v>14600</v>
      </c>
      <c r="N11" s="85">
        <v>14100</v>
      </c>
      <c r="O11" s="85">
        <v>14800</v>
      </c>
      <c r="P11" s="85">
        <v>13600</v>
      </c>
      <c r="Q11" s="85">
        <v>12800</v>
      </c>
      <c r="R11" s="85">
        <v>14900</v>
      </c>
      <c r="S11" s="85">
        <v>14400</v>
      </c>
      <c r="T11" s="85">
        <v>13900</v>
      </c>
      <c r="U11" s="85">
        <v>12100</v>
      </c>
      <c r="V11" s="85">
        <v>13944</v>
      </c>
      <c r="W11" s="85">
        <v>13658</v>
      </c>
      <c r="X11" s="85">
        <v>13600</v>
      </c>
      <c r="Y11" s="85">
        <v>13800</v>
      </c>
      <c r="Z11" s="85">
        <v>13300</v>
      </c>
      <c r="AA11" s="85">
        <v>12700</v>
      </c>
      <c r="AB11" s="85">
        <v>14200</v>
      </c>
      <c r="AC11" s="85">
        <v>14300</v>
      </c>
      <c r="AD11" s="85">
        <v>13600</v>
      </c>
      <c r="AE11" s="85">
        <v>13500</v>
      </c>
      <c r="AF11" s="85">
        <v>13900</v>
      </c>
      <c r="AG11" s="85">
        <v>13900</v>
      </c>
      <c r="AH11" s="85">
        <v>14000</v>
      </c>
      <c r="AI11" s="85">
        <v>14200</v>
      </c>
      <c r="AJ11" s="85"/>
      <c r="AK11" s="85"/>
      <c r="AL11" s="63"/>
      <c r="AM11" s="63">
        <f t="shared" si="1"/>
        <v>16700</v>
      </c>
      <c r="AN11" s="63">
        <f t="shared" si="2"/>
        <v>6600</v>
      </c>
      <c r="AP11" s="63">
        <f t="shared" si="3"/>
        <v>16700</v>
      </c>
      <c r="AQ11" s="63">
        <f t="shared" si="4"/>
        <v>14800</v>
      </c>
      <c r="AR11" s="63">
        <f t="shared" si="5"/>
        <v>13658</v>
      </c>
    </row>
    <row r="12" spans="1:44" ht="12" customHeight="1">
      <c r="A12" s="62" t="s">
        <v>14</v>
      </c>
      <c r="B12" s="85"/>
      <c r="C12" s="85"/>
      <c r="D12" s="85"/>
      <c r="E12" s="85">
        <v>15600</v>
      </c>
      <c r="F12" s="85">
        <v>14700</v>
      </c>
      <c r="G12" s="85">
        <v>15100</v>
      </c>
      <c r="H12" s="85">
        <v>13200</v>
      </c>
      <c r="I12" s="85">
        <v>7400</v>
      </c>
      <c r="J12" s="85">
        <v>14900</v>
      </c>
      <c r="K12" s="85">
        <v>15900</v>
      </c>
      <c r="L12" s="85">
        <v>15200</v>
      </c>
      <c r="M12" s="85">
        <v>15700</v>
      </c>
      <c r="N12" s="85">
        <v>14700</v>
      </c>
      <c r="O12" s="85">
        <v>15000</v>
      </c>
      <c r="P12" s="85">
        <v>13600</v>
      </c>
      <c r="Q12" s="85">
        <v>13700</v>
      </c>
      <c r="R12" s="85">
        <v>15400</v>
      </c>
      <c r="S12" s="85">
        <v>14800</v>
      </c>
      <c r="T12" s="85">
        <v>14900</v>
      </c>
      <c r="U12" s="85">
        <v>13800</v>
      </c>
      <c r="V12" s="85">
        <v>14328</v>
      </c>
      <c r="W12" s="85">
        <v>13850</v>
      </c>
      <c r="X12" s="85">
        <v>14500</v>
      </c>
      <c r="Y12" s="85">
        <v>15500</v>
      </c>
      <c r="Z12" s="85">
        <v>13700</v>
      </c>
      <c r="AA12" s="85">
        <v>13200</v>
      </c>
      <c r="AB12" s="85">
        <v>14400</v>
      </c>
      <c r="AC12" s="85">
        <v>14300</v>
      </c>
      <c r="AD12" s="85">
        <v>13600</v>
      </c>
      <c r="AE12" s="85">
        <v>13800</v>
      </c>
      <c r="AF12" s="85">
        <v>14200</v>
      </c>
      <c r="AG12" s="85">
        <v>14100</v>
      </c>
      <c r="AH12" s="85">
        <v>14400</v>
      </c>
      <c r="AI12" s="85">
        <v>14300</v>
      </c>
      <c r="AJ12" s="85"/>
      <c r="AK12" s="85"/>
      <c r="AL12" s="63"/>
      <c r="AM12" s="63">
        <f t="shared" si="1"/>
        <v>15900</v>
      </c>
      <c r="AN12" s="63">
        <f t="shared" si="2"/>
        <v>7400</v>
      </c>
      <c r="AP12" s="63">
        <f t="shared" si="3"/>
        <v>15900</v>
      </c>
      <c r="AQ12" s="63">
        <f t="shared" si="4"/>
        <v>15000</v>
      </c>
      <c r="AR12" s="63">
        <f t="shared" si="5"/>
        <v>13850</v>
      </c>
    </row>
    <row r="13" spans="1:44" ht="12" customHeight="1">
      <c r="A13" s="62" t="s">
        <v>15</v>
      </c>
      <c r="B13" s="85"/>
      <c r="C13" s="85"/>
      <c r="D13" s="85"/>
      <c r="E13" s="85">
        <v>16400</v>
      </c>
      <c r="F13" s="85">
        <v>16100</v>
      </c>
      <c r="G13" s="85">
        <v>16600</v>
      </c>
      <c r="H13" s="85">
        <v>12700</v>
      </c>
      <c r="I13" s="85">
        <v>8000</v>
      </c>
      <c r="J13" s="85">
        <v>16900</v>
      </c>
      <c r="K13" s="85">
        <v>17100</v>
      </c>
      <c r="L13" s="85">
        <v>16600</v>
      </c>
      <c r="M13" s="85">
        <v>17100</v>
      </c>
      <c r="N13" s="85">
        <v>16400</v>
      </c>
      <c r="O13" s="85">
        <v>16000</v>
      </c>
      <c r="P13" s="85">
        <v>13600</v>
      </c>
      <c r="Q13" s="85">
        <v>15900</v>
      </c>
      <c r="R13" s="85">
        <v>17500</v>
      </c>
      <c r="S13" s="85">
        <v>16100</v>
      </c>
      <c r="T13" s="85">
        <v>16300</v>
      </c>
      <c r="U13" s="85">
        <v>14700</v>
      </c>
      <c r="V13" s="85">
        <v>14853</v>
      </c>
      <c r="W13" s="85">
        <v>13870</v>
      </c>
      <c r="X13" s="85">
        <v>15600</v>
      </c>
      <c r="Y13" s="85">
        <v>16300</v>
      </c>
      <c r="Z13" s="85">
        <v>14900</v>
      </c>
      <c r="AA13" s="85">
        <v>14500</v>
      </c>
      <c r="AB13" s="85">
        <v>15000</v>
      </c>
      <c r="AC13" s="85">
        <v>13800</v>
      </c>
      <c r="AD13" s="85">
        <v>13600</v>
      </c>
      <c r="AE13" s="85">
        <v>14900</v>
      </c>
      <c r="AF13" s="85">
        <v>15200</v>
      </c>
      <c r="AG13" s="85">
        <v>15400</v>
      </c>
      <c r="AH13" s="85">
        <v>15500</v>
      </c>
      <c r="AI13" s="85">
        <v>15200</v>
      </c>
      <c r="AJ13" s="85"/>
      <c r="AK13" s="85"/>
      <c r="AL13" s="63"/>
      <c r="AM13" s="63">
        <f t="shared" si="1"/>
        <v>17500</v>
      </c>
      <c r="AN13" s="63">
        <f t="shared" si="2"/>
        <v>8000</v>
      </c>
      <c r="AP13" s="63">
        <f t="shared" si="3"/>
        <v>17500</v>
      </c>
      <c r="AQ13" s="63">
        <f t="shared" si="4"/>
        <v>16000</v>
      </c>
      <c r="AR13" s="63">
        <f t="shared" si="5"/>
        <v>13870</v>
      </c>
    </row>
    <row r="14" spans="1:44" ht="12" customHeight="1">
      <c r="A14" s="66" t="s">
        <v>16</v>
      </c>
      <c r="B14" s="85"/>
      <c r="C14" s="85"/>
      <c r="D14" s="85"/>
      <c r="E14" s="85">
        <v>19500</v>
      </c>
      <c r="F14" s="85">
        <v>18400</v>
      </c>
      <c r="G14" s="85">
        <v>18700</v>
      </c>
      <c r="H14" s="85">
        <v>13500</v>
      </c>
      <c r="I14" s="85">
        <v>11700</v>
      </c>
      <c r="J14" s="85">
        <v>19400</v>
      </c>
      <c r="K14" s="85">
        <v>20000</v>
      </c>
      <c r="L14" s="85">
        <v>20000</v>
      </c>
      <c r="M14" s="85">
        <v>19500</v>
      </c>
      <c r="N14" s="85">
        <v>18600</v>
      </c>
      <c r="O14" s="85">
        <v>15900</v>
      </c>
      <c r="P14" s="85">
        <v>13800</v>
      </c>
      <c r="Q14" s="85">
        <v>18600</v>
      </c>
      <c r="R14" s="85">
        <v>19100</v>
      </c>
      <c r="S14" s="85">
        <v>18900</v>
      </c>
      <c r="T14" s="85">
        <v>18700</v>
      </c>
      <c r="U14" s="85">
        <v>16081</v>
      </c>
      <c r="V14" s="85">
        <v>15983</v>
      </c>
      <c r="W14" s="85">
        <v>14220</v>
      </c>
      <c r="X14" s="85">
        <v>19200</v>
      </c>
      <c r="Y14" s="85">
        <v>18100</v>
      </c>
      <c r="Z14" s="85">
        <v>18400</v>
      </c>
      <c r="AA14" s="85">
        <v>18400</v>
      </c>
      <c r="AB14" s="85">
        <v>15900</v>
      </c>
      <c r="AC14" s="85">
        <v>14400</v>
      </c>
      <c r="AD14" s="85">
        <v>13900</v>
      </c>
      <c r="AE14" s="85">
        <v>17100</v>
      </c>
      <c r="AF14" s="85">
        <v>15900</v>
      </c>
      <c r="AG14" s="85">
        <v>17200</v>
      </c>
      <c r="AH14" s="85">
        <v>16500</v>
      </c>
      <c r="AI14" s="85">
        <v>16000</v>
      </c>
      <c r="AJ14" s="85"/>
      <c r="AK14" s="85"/>
      <c r="AL14" s="63"/>
      <c r="AM14" s="63">
        <f t="shared" si="1"/>
        <v>20000</v>
      </c>
      <c r="AN14" s="63">
        <f t="shared" si="2"/>
        <v>11700</v>
      </c>
      <c r="AP14" s="63">
        <f t="shared" si="3"/>
        <v>20000</v>
      </c>
      <c r="AQ14" s="63">
        <f t="shared" si="4"/>
        <v>15983</v>
      </c>
      <c r="AR14" s="63">
        <f t="shared" si="5"/>
        <v>14220</v>
      </c>
    </row>
    <row r="15" spans="1:44" ht="12" customHeight="1">
      <c r="A15" s="66" t="s">
        <v>17</v>
      </c>
      <c r="B15" s="85"/>
      <c r="C15" s="85"/>
      <c r="D15" s="85"/>
      <c r="E15" s="85">
        <v>23200</v>
      </c>
      <c r="F15" s="85">
        <v>21500</v>
      </c>
      <c r="G15" s="85">
        <v>22100</v>
      </c>
      <c r="H15" s="85">
        <v>18000</v>
      </c>
      <c r="I15" s="85">
        <v>15000</v>
      </c>
      <c r="J15" s="85">
        <v>22100</v>
      </c>
      <c r="K15" s="85">
        <v>21500</v>
      </c>
      <c r="L15" s="85">
        <v>21500</v>
      </c>
      <c r="M15" s="85">
        <v>21700</v>
      </c>
      <c r="N15" s="85">
        <v>21100</v>
      </c>
      <c r="O15" s="85">
        <v>17500</v>
      </c>
      <c r="P15" s="85">
        <v>17300</v>
      </c>
      <c r="Q15" s="85">
        <v>19700</v>
      </c>
      <c r="R15" s="85">
        <v>21500</v>
      </c>
      <c r="S15" s="85">
        <v>22500</v>
      </c>
      <c r="T15" s="85">
        <v>16240</v>
      </c>
      <c r="U15" s="85">
        <v>18880</v>
      </c>
      <c r="V15" s="85">
        <v>17330</v>
      </c>
      <c r="W15" s="85">
        <v>16008</v>
      </c>
      <c r="X15" s="85">
        <v>20900</v>
      </c>
      <c r="Y15" s="85">
        <v>20801</v>
      </c>
      <c r="Z15" s="85">
        <v>20100</v>
      </c>
      <c r="AA15" s="85">
        <v>20418</v>
      </c>
      <c r="AB15" s="85">
        <v>17800</v>
      </c>
      <c r="AC15" s="85">
        <v>15400</v>
      </c>
      <c r="AD15" s="85">
        <v>15000</v>
      </c>
      <c r="AE15" s="85">
        <v>20300</v>
      </c>
      <c r="AF15" s="85">
        <v>20900</v>
      </c>
      <c r="AG15" s="85">
        <v>20500</v>
      </c>
      <c r="AH15" s="85">
        <v>20410</v>
      </c>
      <c r="AI15" s="85">
        <v>19000</v>
      </c>
      <c r="AJ15" s="85"/>
      <c r="AK15" s="85"/>
      <c r="AL15" s="63"/>
      <c r="AM15" s="63">
        <f t="shared" si="1"/>
        <v>23200</v>
      </c>
      <c r="AN15" s="63">
        <f t="shared" si="2"/>
        <v>15000</v>
      </c>
      <c r="AP15" s="63">
        <f t="shared" si="3"/>
        <v>23200</v>
      </c>
      <c r="AQ15" s="63">
        <f t="shared" si="4"/>
        <v>18000</v>
      </c>
      <c r="AR15" s="63">
        <f t="shared" si="5"/>
        <v>17300</v>
      </c>
    </row>
    <row r="16" spans="1:44" ht="12" customHeight="1">
      <c r="A16" s="67">
        <v>0.41666666666666669</v>
      </c>
      <c r="B16" s="85"/>
      <c r="C16" s="85"/>
      <c r="D16" s="85"/>
      <c r="E16" s="85">
        <v>23300</v>
      </c>
      <c r="F16" s="85">
        <v>22200</v>
      </c>
      <c r="G16" s="85">
        <v>22600</v>
      </c>
      <c r="H16" s="85">
        <v>18600</v>
      </c>
      <c r="I16" s="85">
        <v>14000</v>
      </c>
      <c r="J16" s="85">
        <v>23000</v>
      </c>
      <c r="K16" s="85">
        <v>23100</v>
      </c>
      <c r="L16" s="85">
        <v>22800</v>
      </c>
      <c r="M16" s="85">
        <v>23000</v>
      </c>
      <c r="N16" s="85">
        <v>20700</v>
      </c>
      <c r="O16" s="85">
        <v>18300</v>
      </c>
      <c r="P16" s="85">
        <v>16500</v>
      </c>
      <c r="Q16" s="85">
        <v>19600</v>
      </c>
      <c r="R16" s="85">
        <v>22900</v>
      </c>
      <c r="S16" s="85">
        <v>20900</v>
      </c>
      <c r="T16" s="85">
        <v>19182</v>
      </c>
      <c r="U16" s="85">
        <v>19353</v>
      </c>
      <c r="V16" s="85">
        <v>18077</v>
      </c>
      <c r="W16" s="85">
        <v>15061</v>
      </c>
      <c r="X16" s="85">
        <v>21500</v>
      </c>
      <c r="Y16" s="85">
        <v>21211</v>
      </c>
      <c r="Z16" s="85">
        <v>19400</v>
      </c>
      <c r="AA16" s="85">
        <v>19562</v>
      </c>
      <c r="AB16" s="85">
        <v>18500</v>
      </c>
      <c r="AC16" s="85">
        <v>15900</v>
      </c>
      <c r="AD16" s="85">
        <v>15800</v>
      </c>
      <c r="AE16" s="85">
        <v>20700</v>
      </c>
      <c r="AF16" s="85">
        <v>21200</v>
      </c>
      <c r="AG16" s="85">
        <v>20900</v>
      </c>
      <c r="AH16" s="85">
        <v>21186</v>
      </c>
      <c r="AI16" s="85">
        <v>19100</v>
      </c>
      <c r="AJ16" s="85"/>
      <c r="AK16" s="85"/>
      <c r="AL16" s="63"/>
      <c r="AM16" s="63">
        <f t="shared" si="1"/>
        <v>23300</v>
      </c>
      <c r="AN16" s="63">
        <f t="shared" si="2"/>
        <v>14000</v>
      </c>
      <c r="AP16" s="63">
        <f t="shared" si="3"/>
        <v>23300</v>
      </c>
      <c r="AQ16" s="63">
        <f t="shared" si="4"/>
        <v>18600</v>
      </c>
      <c r="AR16" s="63">
        <f t="shared" si="5"/>
        <v>16500</v>
      </c>
    </row>
    <row r="17" spans="1:44" ht="12" customHeight="1">
      <c r="A17" s="67" t="s">
        <v>18</v>
      </c>
      <c r="B17" s="85"/>
      <c r="C17" s="85"/>
      <c r="D17" s="85"/>
      <c r="E17" s="85">
        <v>22100</v>
      </c>
      <c r="F17" s="85">
        <v>22700</v>
      </c>
      <c r="G17" s="85">
        <v>23000</v>
      </c>
      <c r="H17" s="85">
        <v>19000</v>
      </c>
      <c r="I17" s="85">
        <v>13600</v>
      </c>
      <c r="J17" s="85">
        <v>23400</v>
      </c>
      <c r="K17" s="85">
        <v>23500</v>
      </c>
      <c r="L17" s="85">
        <v>21700</v>
      </c>
      <c r="M17" s="85">
        <v>22200</v>
      </c>
      <c r="N17" s="85">
        <v>20900</v>
      </c>
      <c r="O17" s="85">
        <v>18400</v>
      </c>
      <c r="P17" s="85">
        <v>16600</v>
      </c>
      <c r="Q17" s="85">
        <v>20900</v>
      </c>
      <c r="R17" s="85">
        <v>22500</v>
      </c>
      <c r="S17" s="85">
        <v>21400</v>
      </c>
      <c r="T17" s="85">
        <v>11645</v>
      </c>
      <c r="U17" s="85">
        <v>18494</v>
      </c>
      <c r="V17" s="85">
        <v>18750</v>
      </c>
      <c r="W17" s="85">
        <v>16149</v>
      </c>
      <c r="X17" s="85">
        <v>19600</v>
      </c>
      <c r="Y17" s="85">
        <v>20458</v>
      </c>
      <c r="Z17" s="85">
        <v>20700</v>
      </c>
      <c r="AA17" s="85">
        <v>20511</v>
      </c>
      <c r="AB17" s="85">
        <v>18100</v>
      </c>
      <c r="AC17" s="85">
        <v>15900</v>
      </c>
      <c r="AD17" s="85">
        <v>16200</v>
      </c>
      <c r="AE17" s="85">
        <v>21000</v>
      </c>
      <c r="AF17" s="85">
        <v>21300</v>
      </c>
      <c r="AG17" s="85">
        <v>21200</v>
      </c>
      <c r="AH17" s="85">
        <v>22456</v>
      </c>
      <c r="AI17" s="85">
        <v>19300</v>
      </c>
      <c r="AJ17" s="85"/>
      <c r="AK17" s="85"/>
      <c r="AL17" s="63"/>
      <c r="AM17" s="63">
        <f t="shared" si="1"/>
        <v>23500</v>
      </c>
      <c r="AN17" s="63">
        <f t="shared" si="2"/>
        <v>11645</v>
      </c>
      <c r="AP17" s="63">
        <f t="shared" si="3"/>
        <v>23500</v>
      </c>
      <c r="AQ17" s="63">
        <f t="shared" si="4"/>
        <v>19000</v>
      </c>
      <c r="AR17" s="63">
        <f t="shared" si="5"/>
        <v>16600</v>
      </c>
    </row>
    <row r="18" spans="1:44" ht="12" customHeight="1">
      <c r="A18" s="67">
        <v>0.5</v>
      </c>
      <c r="B18" s="85"/>
      <c r="C18" s="85"/>
      <c r="D18" s="85"/>
      <c r="E18" s="85">
        <v>23600</v>
      </c>
      <c r="F18" s="85">
        <v>23200</v>
      </c>
      <c r="G18" s="85">
        <v>23400</v>
      </c>
      <c r="H18" s="85">
        <v>20700</v>
      </c>
      <c r="I18" s="85">
        <v>14800</v>
      </c>
      <c r="J18" s="85">
        <v>24000</v>
      </c>
      <c r="K18" s="85">
        <v>23800</v>
      </c>
      <c r="L18" s="85">
        <v>23700</v>
      </c>
      <c r="M18" s="85">
        <v>22000</v>
      </c>
      <c r="N18" s="85">
        <v>21600</v>
      </c>
      <c r="O18" s="85">
        <v>18600</v>
      </c>
      <c r="P18" s="85">
        <v>17000</v>
      </c>
      <c r="Q18" s="85">
        <v>20200</v>
      </c>
      <c r="R18" s="85">
        <v>22300</v>
      </c>
      <c r="S18" s="85">
        <v>21600</v>
      </c>
      <c r="T18" s="85">
        <v>15894</v>
      </c>
      <c r="U18" s="85">
        <v>21229</v>
      </c>
      <c r="V18" s="85">
        <v>18568</v>
      </c>
      <c r="W18" s="85">
        <v>16529</v>
      </c>
      <c r="X18" s="85">
        <v>22000</v>
      </c>
      <c r="Y18" s="85">
        <v>23690</v>
      </c>
      <c r="Z18" s="85">
        <v>21200</v>
      </c>
      <c r="AA18" s="85">
        <v>21481</v>
      </c>
      <c r="AB18" s="85">
        <v>18400</v>
      </c>
      <c r="AC18" s="85">
        <v>16400</v>
      </c>
      <c r="AD18" s="85">
        <v>16700</v>
      </c>
      <c r="AE18" s="85">
        <v>21300</v>
      </c>
      <c r="AF18" s="85">
        <v>21300</v>
      </c>
      <c r="AG18" s="85">
        <v>20800</v>
      </c>
      <c r="AH18" s="85">
        <v>21479</v>
      </c>
      <c r="AI18" s="85">
        <v>19400</v>
      </c>
      <c r="AJ18" s="85"/>
      <c r="AK18" s="85"/>
      <c r="AL18" s="63"/>
      <c r="AM18" s="63">
        <f t="shared" si="1"/>
        <v>24000</v>
      </c>
      <c r="AN18" s="63">
        <f t="shared" si="2"/>
        <v>14800</v>
      </c>
      <c r="AP18" s="63">
        <f t="shared" si="3"/>
        <v>24000</v>
      </c>
      <c r="AQ18" s="63">
        <f t="shared" si="4"/>
        <v>20700</v>
      </c>
      <c r="AR18" s="63">
        <f t="shared" si="5"/>
        <v>17000</v>
      </c>
    </row>
    <row r="19" spans="1:44" ht="12" customHeight="1">
      <c r="A19" s="67" t="s">
        <v>19</v>
      </c>
      <c r="B19" s="85"/>
      <c r="C19" s="85"/>
      <c r="D19" s="85"/>
      <c r="E19" s="85">
        <v>15200</v>
      </c>
      <c r="F19" s="85">
        <v>22600</v>
      </c>
      <c r="G19" s="85">
        <v>22000</v>
      </c>
      <c r="H19" s="85">
        <v>19900</v>
      </c>
      <c r="I19" s="85">
        <v>18100</v>
      </c>
      <c r="J19" s="85">
        <v>23300</v>
      </c>
      <c r="K19" s="85">
        <v>23600</v>
      </c>
      <c r="L19" s="85">
        <v>23700</v>
      </c>
      <c r="M19" s="85">
        <v>22200</v>
      </c>
      <c r="N19" s="85">
        <v>19900</v>
      </c>
      <c r="O19" s="85">
        <v>18400</v>
      </c>
      <c r="P19" s="85">
        <v>17300</v>
      </c>
      <c r="Q19" s="85">
        <v>10900</v>
      </c>
      <c r="R19" s="85">
        <v>21200</v>
      </c>
      <c r="S19" s="85">
        <v>21800</v>
      </c>
      <c r="T19" s="85">
        <v>19320</v>
      </c>
      <c r="U19" s="85">
        <v>21492</v>
      </c>
      <c r="V19" s="85">
        <v>18463</v>
      </c>
      <c r="W19" s="85">
        <v>17838</v>
      </c>
      <c r="X19" s="85">
        <v>21300</v>
      </c>
      <c r="Y19" s="85">
        <v>20600</v>
      </c>
      <c r="Z19" s="85">
        <v>20800</v>
      </c>
      <c r="AA19" s="85">
        <v>20737</v>
      </c>
      <c r="AB19" s="85">
        <v>18500</v>
      </c>
      <c r="AC19" s="85">
        <v>16600</v>
      </c>
      <c r="AD19" s="85">
        <v>16800</v>
      </c>
      <c r="AE19" s="85">
        <v>21300</v>
      </c>
      <c r="AF19" s="85">
        <v>21500</v>
      </c>
      <c r="AG19" s="85">
        <v>20700</v>
      </c>
      <c r="AH19" s="85">
        <v>19739</v>
      </c>
      <c r="AI19" s="85">
        <v>19500</v>
      </c>
      <c r="AJ19" s="85"/>
      <c r="AK19" s="85"/>
      <c r="AL19" s="63"/>
      <c r="AM19" s="63">
        <f t="shared" si="1"/>
        <v>23700</v>
      </c>
      <c r="AN19" s="63">
        <f t="shared" si="2"/>
        <v>10900</v>
      </c>
      <c r="AP19" s="63">
        <f t="shared" si="3"/>
        <v>23700</v>
      </c>
      <c r="AQ19" s="63">
        <f t="shared" si="4"/>
        <v>19900</v>
      </c>
      <c r="AR19" s="63">
        <f t="shared" si="5"/>
        <v>18100</v>
      </c>
    </row>
    <row r="20" spans="1:44" ht="12" customHeight="1">
      <c r="A20" s="67">
        <v>0.58333333333333337</v>
      </c>
      <c r="B20" s="85"/>
      <c r="C20" s="85"/>
      <c r="D20" s="85"/>
      <c r="E20" s="85">
        <v>16800</v>
      </c>
      <c r="F20" s="85">
        <v>23400</v>
      </c>
      <c r="G20" s="85">
        <v>22300</v>
      </c>
      <c r="H20" s="85">
        <v>19800</v>
      </c>
      <c r="I20" s="85">
        <v>18400</v>
      </c>
      <c r="J20" s="85">
        <v>23200</v>
      </c>
      <c r="K20" s="85">
        <v>23100</v>
      </c>
      <c r="L20" s="85">
        <v>19400</v>
      </c>
      <c r="M20" s="85">
        <v>21200</v>
      </c>
      <c r="N20" s="85">
        <v>21400</v>
      </c>
      <c r="O20" s="85">
        <v>19300</v>
      </c>
      <c r="P20" s="85">
        <v>17050</v>
      </c>
      <c r="Q20" s="85">
        <v>10700</v>
      </c>
      <c r="R20" s="85">
        <v>21800</v>
      </c>
      <c r="S20" s="85">
        <v>21700</v>
      </c>
      <c r="T20" s="85">
        <v>20245</v>
      </c>
      <c r="U20" s="85">
        <v>21682</v>
      </c>
      <c r="V20" s="85">
        <v>17350</v>
      </c>
      <c r="W20" s="85">
        <v>17288</v>
      </c>
      <c r="X20" s="85">
        <v>21822</v>
      </c>
      <c r="Y20" s="85">
        <v>20700</v>
      </c>
      <c r="Z20" s="85">
        <v>21000</v>
      </c>
      <c r="AA20" s="85">
        <v>20517</v>
      </c>
      <c r="AB20" s="85">
        <v>18000</v>
      </c>
      <c r="AC20" s="85">
        <v>16500</v>
      </c>
      <c r="AD20" s="85">
        <v>16400</v>
      </c>
      <c r="AE20" s="85">
        <v>21100</v>
      </c>
      <c r="AF20" s="85">
        <v>21600</v>
      </c>
      <c r="AG20" s="85">
        <v>20400</v>
      </c>
      <c r="AH20" s="85">
        <v>20456</v>
      </c>
      <c r="AI20" s="85">
        <v>19300</v>
      </c>
      <c r="AJ20" s="85"/>
      <c r="AK20" s="85"/>
      <c r="AL20" s="63"/>
      <c r="AM20" s="63">
        <f t="shared" si="1"/>
        <v>23400</v>
      </c>
      <c r="AN20" s="63">
        <f t="shared" si="2"/>
        <v>10700</v>
      </c>
      <c r="AP20" s="63">
        <f t="shared" si="3"/>
        <v>23400</v>
      </c>
      <c r="AQ20" s="63">
        <f t="shared" si="4"/>
        <v>19800</v>
      </c>
      <c r="AR20" s="63">
        <f t="shared" si="5"/>
        <v>18400</v>
      </c>
    </row>
    <row r="21" spans="1:44" ht="12" customHeight="1">
      <c r="A21" s="67" t="s">
        <v>20</v>
      </c>
      <c r="B21" s="85"/>
      <c r="C21" s="85"/>
      <c r="D21" s="85"/>
      <c r="E21" s="85">
        <v>21300</v>
      </c>
      <c r="F21" s="85">
        <v>24200</v>
      </c>
      <c r="G21" s="85">
        <v>22500</v>
      </c>
      <c r="H21" s="85">
        <v>19200</v>
      </c>
      <c r="I21" s="85">
        <v>17800</v>
      </c>
      <c r="J21" s="85">
        <v>23500</v>
      </c>
      <c r="K21" s="85">
        <v>23300</v>
      </c>
      <c r="L21" s="85">
        <v>23000</v>
      </c>
      <c r="M21" s="85">
        <v>22900</v>
      </c>
      <c r="N21" s="85">
        <v>21900</v>
      </c>
      <c r="O21" s="85">
        <v>19300</v>
      </c>
      <c r="P21" s="85">
        <v>16550</v>
      </c>
      <c r="Q21" s="85">
        <v>15100</v>
      </c>
      <c r="R21" s="85">
        <v>22300</v>
      </c>
      <c r="S21" s="85">
        <v>20500</v>
      </c>
      <c r="T21" s="85">
        <v>20079</v>
      </c>
      <c r="U21" s="85">
        <v>21046</v>
      </c>
      <c r="V21" s="85">
        <v>17460</v>
      </c>
      <c r="W21" s="85">
        <v>17776</v>
      </c>
      <c r="X21" s="85">
        <v>21300</v>
      </c>
      <c r="Y21" s="85">
        <v>21000</v>
      </c>
      <c r="Z21" s="85">
        <v>21200</v>
      </c>
      <c r="AA21" s="85">
        <v>21313</v>
      </c>
      <c r="AB21" s="85">
        <v>18200</v>
      </c>
      <c r="AC21" s="85">
        <v>15800</v>
      </c>
      <c r="AD21" s="85">
        <v>16300</v>
      </c>
      <c r="AE21" s="85">
        <v>21100</v>
      </c>
      <c r="AF21" s="85">
        <v>21300</v>
      </c>
      <c r="AG21" s="85">
        <v>20800</v>
      </c>
      <c r="AH21" s="85">
        <v>20839</v>
      </c>
      <c r="AI21" s="85">
        <v>18900</v>
      </c>
      <c r="AJ21" s="85"/>
      <c r="AK21" s="85"/>
      <c r="AL21" s="63"/>
      <c r="AM21" s="63">
        <f t="shared" si="1"/>
        <v>24200</v>
      </c>
      <c r="AN21" s="63">
        <f t="shared" si="2"/>
        <v>15100</v>
      </c>
      <c r="AP21" s="63">
        <f t="shared" si="3"/>
        <v>24200</v>
      </c>
      <c r="AQ21" s="63">
        <f t="shared" si="4"/>
        <v>19300</v>
      </c>
      <c r="AR21" s="63">
        <f t="shared" si="5"/>
        <v>17800</v>
      </c>
    </row>
    <row r="22" spans="1:44" ht="12" customHeight="1">
      <c r="A22" s="66" t="s">
        <v>21</v>
      </c>
      <c r="B22" s="85"/>
      <c r="C22" s="85"/>
      <c r="D22" s="85"/>
      <c r="E22" s="85">
        <v>22100</v>
      </c>
      <c r="F22" s="85">
        <v>22000</v>
      </c>
      <c r="G22" s="85">
        <v>22000</v>
      </c>
      <c r="H22" s="85">
        <v>18300</v>
      </c>
      <c r="I22" s="85">
        <v>17400</v>
      </c>
      <c r="J22" s="85">
        <v>23100</v>
      </c>
      <c r="K22" s="85">
        <v>22900</v>
      </c>
      <c r="L22" s="85">
        <v>22400</v>
      </c>
      <c r="M22" s="85">
        <v>22200</v>
      </c>
      <c r="N22" s="85">
        <v>21700</v>
      </c>
      <c r="O22" s="85">
        <v>17600</v>
      </c>
      <c r="P22" s="85">
        <v>15850</v>
      </c>
      <c r="Q22" s="85">
        <v>15100</v>
      </c>
      <c r="R22" s="85">
        <v>21100</v>
      </c>
      <c r="S22" s="85">
        <v>22500</v>
      </c>
      <c r="T22" s="85">
        <v>16252</v>
      </c>
      <c r="U22" s="85">
        <v>21275</v>
      </c>
      <c r="V22" s="85">
        <v>17935</v>
      </c>
      <c r="W22" s="85">
        <v>17156</v>
      </c>
      <c r="X22" s="85">
        <v>20400</v>
      </c>
      <c r="Y22" s="85">
        <v>21500</v>
      </c>
      <c r="Z22" s="85">
        <v>21100</v>
      </c>
      <c r="AA22" s="85">
        <v>20675</v>
      </c>
      <c r="AB22" s="85">
        <v>17900</v>
      </c>
      <c r="AC22" s="85">
        <v>15500</v>
      </c>
      <c r="AD22" s="85">
        <v>15900</v>
      </c>
      <c r="AE22" s="85">
        <v>20700</v>
      </c>
      <c r="AF22" s="85">
        <v>20700</v>
      </c>
      <c r="AG22" s="85">
        <v>21000</v>
      </c>
      <c r="AH22" s="85">
        <v>20481</v>
      </c>
      <c r="AI22" s="85">
        <v>18700</v>
      </c>
      <c r="AJ22" s="85"/>
      <c r="AK22" s="85"/>
      <c r="AL22" s="63"/>
      <c r="AM22" s="63">
        <f t="shared" si="1"/>
        <v>23100</v>
      </c>
      <c r="AN22" s="63">
        <f t="shared" si="2"/>
        <v>15100</v>
      </c>
      <c r="AP22" s="63">
        <f t="shared" si="3"/>
        <v>23100</v>
      </c>
      <c r="AQ22" s="63">
        <f t="shared" si="4"/>
        <v>18300</v>
      </c>
      <c r="AR22" s="63">
        <f t="shared" si="5"/>
        <v>17400</v>
      </c>
    </row>
    <row r="23" spans="1:44" ht="12" customHeight="1">
      <c r="A23" s="66" t="s">
        <v>22</v>
      </c>
      <c r="B23" s="85"/>
      <c r="C23" s="85"/>
      <c r="D23" s="85"/>
      <c r="E23" s="85">
        <v>20200</v>
      </c>
      <c r="F23" s="85">
        <v>21500</v>
      </c>
      <c r="G23" s="85">
        <v>21300</v>
      </c>
      <c r="H23" s="85">
        <v>17500</v>
      </c>
      <c r="I23" s="85">
        <v>17200</v>
      </c>
      <c r="J23" s="85">
        <v>21600</v>
      </c>
      <c r="K23" s="85">
        <v>21600</v>
      </c>
      <c r="L23" s="85">
        <v>21600</v>
      </c>
      <c r="M23" s="85">
        <v>22000</v>
      </c>
      <c r="N23" s="85">
        <v>21000</v>
      </c>
      <c r="O23" s="85">
        <v>17300</v>
      </c>
      <c r="P23" s="85">
        <v>15200</v>
      </c>
      <c r="Q23" s="85">
        <v>14700</v>
      </c>
      <c r="R23" s="85">
        <v>20500</v>
      </c>
      <c r="S23" s="85">
        <v>18200</v>
      </c>
      <c r="T23" s="85">
        <v>20352</v>
      </c>
      <c r="U23" s="85">
        <v>19748</v>
      </c>
      <c r="V23" s="85">
        <v>17391</v>
      </c>
      <c r="W23" s="85">
        <v>16482</v>
      </c>
      <c r="X23" s="85">
        <v>20200</v>
      </c>
      <c r="Y23" s="85">
        <v>20600</v>
      </c>
      <c r="Z23" s="85">
        <v>20000</v>
      </c>
      <c r="AA23" s="85">
        <v>19500</v>
      </c>
      <c r="AB23" s="85">
        <v>17700</v>
      </c>
      <c r="AC23" s="85">
        <v>15600</v>
      </c>
      <c r="AD23" s="85">
        <v>16200</v>
      </c>
      <c r="AE23" s="85">
        <v>20200</v>
      </c>
      <c r="AF23" s="85">
        <v>20100</v>
      </c>
      <c r="AG23" s="85">
        <v>19800</v>
      </c>
      <c r="AH23" s="85">
        <v>19947</v>
      </c>
      <c r="AI23" s="85">
        <v>17300</v>
      </c>
      <c r="AJ23" s="85"/>
      <c r="AK23" s="85"/>
      <c r="AL23" s="63"/>
      <c r="AM23" s="63">
        <f t="shared" si="1"/>
        <v>22000</v>
      </c>
      <c r="AN23" s="63">
        <f t="shared" si="2"/>
        <v>14700</v>
      </c>
      <c r="AP23" s="63">
        <f t="shared" si="3"/>
        <v>22000</v>
      </c>
      <c r="AQ23" s="63">
        <f t="shared" si="4"/>
        <v>17500</v>
      </c>
      <c r="AR23" s="63">
        <f t="shared" si="5"/>
        <v>17200</v>
      </c>
    </row>
    <row r="24" spans="1:44" ht="12" customHeight="1">
      <c r="A24" s="66" t="s">
        <v>23</v>
      </c>
      <c r="B24" s="85"/>
      <c r="C24" s="85"/>
      <c r="D24" s="85"/>
      <c r="E24" s="85">
        <v>12200</v>
      </c>
      <c r="F24" s="85">
        <v>20100</v>
      </c>
      <c r="G24" s="85">
        <v>21200</v>
      </c>
      <c r="H24" s="85">
        <v>18500</v>
      </c>
      <c r="I24" s="85">
        <v>17900</v>
      </c>
      <c r="J24" s="85">
        <v>21900</v>
      </c>
      <c r="K24" s="85">
        <v>21400</v>
      </c>
      <c r="L24" s="85">
        <v>21300</v>
      </c>
      <c r="M24" s="85">
        <v>21400</v>
      </c>
      <c r="N24" s="85">
        <v>22800</v>
      </c>
      <c r="O24" s="85">
        <v>17800</v>
      </c>
      <c r="P24" s="85">
        <v>17600</v>
      </c>
      <c r="Q24" s="85">
        <v>14100</v>
      </c>
      <c r="R24" s="85">
        <v>21600</v>
      </c>
      <c r="S24" s="85">
        <v>17300</v>
      </c>
      <c r="T24" s="85">
        <v>20165</v>
      </c>
      <c r="U24" s="85">
        <v>20164</v>
      </c>
      <c r="V24" s="85">
        <v>17613</v>
      </c>
      <c r="W24" s="85">
        <v>18520</v>
      </c>
      <c r="X24" s="85">
        <v>20300</v>
      </c>
      <c r="Y24" s="85">
        <v>19700</v>
      </c>
      <c r="Z24" s="85">
        <v>20400</v>
      </c>
      <c r="AA24" s="85">
        <v>20900</v>
      </c>
      <c r="AB24" s="85">
        <v>19300</v>
      </c>
      <c r="AC24" s="85">
        <v>17300</v>
      </c>
      <c r="AD24" s="85">
        <v>16400</v>
      </c>
      <c r="AE24" s="85">
        <v>20000</v>
      </c>
      <c r="AF24" s="85">
        <v>19500</v>
      </c>
      <c r="AG24" s="85">
        <v>20700</v>
      </c>
      <c r="AH24" s="85">
        <v>19541</v>
      </c>
      <c r="AI24" s="85">
        <v>19277</v>
      </c>
      <c r="AJ24" s="85"/>
      <c r="AK24" s="85"/>
      <c r="AL24" s="63"/>
      <c r="AM24" s="63">
        <f t="shared" si="1"/>
        <v>22800</v>
      </c>
      <c r="AN24" s="63">
        <f t="shared" si="2"/>
        <v>12200</v>
      </c>
      <c r="AP24" s="63">
        <f t="shared" si="3"/>
        <v>22800</v>
      </c>
      <c r="AQ24" s="63">
        <f t="shared" si="4"/>
        <v>18500</v>
      </c>
      <c r="AR24" s="63">
        <f t="shared" si="5"/>
        <v>18520</v>
      </c>
    </row>
    <row r="25" spans="1:44" s="68" customFormat="1" ht="12" customHeight="1">
      <c r="A25" s="62" t="s">
        <v>24</v>
      </c>
      <c r="B25" s="85"/>
      <c r="C25" s="85"/>
      <c r="D25" s="85"/>
      <c r="E25" s="85">
        <v>0</v>
      </c>
      <c r="F25" s="85">
        <v>23000</v>
      </c>
      <c r="G25" s="85">
        <v>20900</v>
      </c>
      <c r="H25" s="85">
        <v>21700</v>
      </c>
      <c r="I25" s="85">
        <v>21800</v>
      </c>
      <c r="J25" s="85">
        <v>23700</v>
      </c>
      <c r="K25" s="85">
        <v>24200</v>
      </c>
      <c r="L25" s="85">
        <v>22900</v>
      </c>
      <c r="M25" s="85">
        <v>23300</v>
      </c>
      <c r="N25" s="85">
        <v>23800</v>
      </c>
      <c r="O25" s="85">
        <v>21500</v>
      </c>
      <c r="P25" s="85">
        <v>18900</v>
      </c>
      <c r="Q25" s="85">
        <v>20200</v>
      </c>
      <c r="R25" s="85">
        <v>23100</v>
      </c>
      <c r="S25" s="85">
        <v>20000</v>
      </c>
      <c r="T25" s="85">
        <v>23477</v>
      </c>
      <c r="U25" s="85">
        <v>21395</v>
      </c>
      <c r="V25" s="85">
        <v>20101</v>
      </c>
      <c r="W25" s="85">
        <v>20700</v>
      </c>
      <c r="X25" s="85">
        <v>0</v>
      </c>
      <c r="Y25" s="85">
        <v>22200</v>
      </c>
      <c r="Z25" s="85">
        <v>22900</v>
      </c>
      <c r="AA25" s="85">
        <v>23800</v>
      </c>
      <c r="AB25" s="85">
        <v>19800</v>
      </c>
      <c r="AC25" s="85">
        <v>19046</v>
      </c>
      <c r="AD25" s="85">
        <v>20200</v>
      </c>
      <c r="AE25" s="85">
        <v>23000</v>
      </c>
      <c r="AF25" s="85">
        <v>22700</v>
      </c>
      <c r="AG25" s="85">
        <v>22400</v>
      </c>
      <c r="AH25" s="85">
        <v>22854</v>
      </c>
      <c r="AI25" s="85">
        <v>22868</v>
      </c>
      <c r="AJ25" s="85"/>
      <c r="AK25" s="85"/>
      <c r="AL25" s="63"/>
      <c r="AM25" s="63">
        <f t="shared" si="1"/>
        <v>24200</v>
      </c>
      <c r="AN25" s="63">
        <f t="shared" si="2"/>
        <v>0</v>
      </c>
      <c r="AP25" s="63">
        <f t="shared" si="3"/>
        <v>24200</v>
      </c>
      <c r="AQ25" s="63">
        <f t="shared" si="4"/>
        <v>21700</v>
      </c>
      <c r="AR25" s="63">
        <f t="shared" si="5"/>
        <v>21800</v>
      </c>
    </row>
    <row r="26" spans="1:44" s="68" customFormat="1" ht="12" customHeight="1">
      <c r="A26" s="69">
        <v>0.83333333333333337</v>
      </c>
      <c r="B26" s="85"/>
      <c r="C26" s="85"/>
      <c r="D26" s="85"/>
      <c r="E26" s="85">
        <v>9600</v>
      </c>
      <c r="F26" s="85">
        <v>23100</v>
      </c>
      <c r="G26" s="85">
        <v>17400</v>
      </c>
      <c r="H26" s="85">
        <v>0</v>
      </c>
      <c r="I26" s="85">
        <v>22100</v>
      </c>
      <c r="J26" s="85">
        <v>23700</v>
      </c>
      <c r="K26" s="85">
        <v>23900</v>
      </c>
      <c r="L26" s="85">
        <v>22500</v>
      </c>
      <c r="M26" s="85">
        <v>23200</v>
      </c>
      <c r="N26" s="85">
        <v>23600</v>
      </c>
      <c r="O26" s="85">
        <v>21700</v>
      </c>
      <c r="P26" s="85">
        <v>19500</v>
      </c>
      <c r="Q26" s="85">
        <v>24100</v>
      </c>
      <c r="R26" s="85">
        <v>23400</v>
      </c>
      <c r="S26" s="85">
        <v>22700</v>
      </c>
      <c r="T26" s="85">
        <v>23182</v>
      </c>
      <c r="U26" s="85">
        <v>21487</v>
      </c>
      <c r="V26" s="85">
        <v>22102</v>
      </c>
      <c r="W26" s="85">
        <v>22000</v>
      </c>
      <c r="X26" s="85">
        <v>400</v>
      </c>
      <c r="Y26" s="85">
        <v>21800</v>
      </c>
      <c r="Z26" s="85">
        <v>22600</v>
      </c>
      <c r="AA26" s="85">
        <v>23100</v>
      </c>
      <c r="AB26" s="85">
        <v>20900</v>
      </c>
      <c r="AC26" s="85">
        <v>19576</v>
      </c>
      <c r="AD26" s="85">
        <v>20600</v>
      </c>
      <c r="AE26" s="85">
        <v>22700</v>
      </c>
      <c r="AF26" s="85">
        <v>22400</v>
      </c>
      <c r="AG26" s="85">
        <v>22700</v>
      </c>
      <c r="AH26" s="85">
        <v>22971</v>
      </c>
      <c r="AI26" s="85">
        <v>23075</v>
      </c>
      <c r="AJ26" s="85"/>
      <c r="AK26" s="85"/>
      <c r="AL26" s="63"/>
      <c r="AM26" s="63">
        <f t="shared" si="1"/>
        <v>24100</v>
      </c>
      <c r="AN26" s="63">
        <f t="shared" si="2"/>
        <v>0</v>
      </c>
      <c r="AP26" s="63">
        <f t="shared" si="3"/>
        <v>24100</v>
      </c>
      <c r="AQ26" s="63">
        <f t="shared" si="4"/>
        <v>22102</v>
      </c>
      <c r="AR26" s="63">
        <f t="shared" si="5"/>
        <v>22100</v>
      </c>
    </row>
    <row r="27" spans="1:44" s="68" customFormat="1" ht="12" customHeight="1">
      <c r="A27" s="69">
        <v>0.875</v>
      </c>
      <c r="B27" s="85"/>
      <c r="C27" s="85"/>
      <c r="D27" s="85"/>
      <c r="E27" s="85">
        <v>17200</v>
      </c>
      <c r="F27" s="85">
        <v>21800</v>
      </c>
      <c r="G27" s="85">
        <v>16000</v>
      </c>
      <c r="H27" s="85">
        <v>9400</v>
      </c>
      <c r="I27" s="85">
        <v>21500</v>
      </c>
      <c r="J27" s="85">
        <v>24100</v>
      </c>
      <c r="K27" s="85">
        <v>23100</v>
      </c>
      <c r="L27" s="85">
        <v>23000</v>
      </c>
      <c r="M27" s="85">
        <v>22300</v>
      </c>
      <c r="N27" s="85">
        <v>22400</v>
      </c>
      <c r="O27" s="85">
        <v>20800</v>
      </c>
      <c r="P27" s="85">
        <v>6200</v>
      </c>
      <c r="Q27" s="85">
        <v>21400</v>
      </c>
      <c r="R27" s="85">
        <v>22000</v>
      </c>
      <c r="S27" s="85">
        <v>17700</v>
      </c>
      <c r="T27" s="85">
        <v>22414</v>
      </c>
      <c r="U27" s="85">
        <v>21816</v>
      </c>
      <c r="V27" s="85">
        <v>22137</v>
      </c>
      <c r="W27" s="85">
        <v>21400</v>
      </c>
      <c r="X27" s="85">
        <v>14900</v>
      </c>
      <c r="Y27" s="85">
        <v>21000</v>
      </c>
      <c r="Z27" s="85">
        <v>22000</v>
      </c>
      <c r="AA27" s="85">
        <v>22200</v>
      </c>
      <c r="AB27" s="85">
        <v>20900</v>
      </c>
      <c r="AC27" s="85">
        <v>19472</v>
      </c>
      <c r="AD27" s="85">
        <v>20100</v>
      </c>
      <c r="AE27" s="85">
        <v>21700</v>
      </c>
      <c r="AF27" s="85">
        <v>21700</v>
      </c>
      <c r="AG27" s="85">
        <v>21700</v>
      </c>
      <c r="AH27" s="85">
        <v>23157</v>
      </c>
      <c r="AI27" s="85">
        <v>23162</v>
      </c>
      <c r="AJ27" s="85"/>
      <c r="AK27" s="85"/>
      <c r="AL27" s="63"/>
      <c r="AM27" s="63">
        <f t="shared" si="1"/>
        <v>24100</v>
      </c>
      <c r="AN27" s="63">
        <f t="shared" si="2"/>
        <v>6200</v>
      </c>
      <c r="AP27" s="63">
        <f t="shared" si="3"/>
        <v>24100</v>
      </c>
      <c r="AQ27" s="63">
        <f t="shared" si="4"/>
        <v>22137</v>
      </c>
      <c r="AR27" s="63">
        <f t="shared" si="5"/>
        <v>21500</v>
      </c>
    </row>
    <row r="28" spans="1:44" ht="12" customHeight="1">
      <c r="A28" s="67" t="s">
        <v>25</v>
      </c>
      <c r="B28" s="85"/>
      <c r="C28" s="85"/>
      <c r="D28" s="85"/>
      <c r="E28" s="85">
        <v>20600</v>
      </c>
      <c r="F28" s="85">
        <v>20100</v>
      </c>
      <c r="G28" s="85">
        <v>21300</v>
      </c>
      <c r="H28" s="85">
        <v>20500</v>
      </c>
      <c r="I28" s="85">
        <v>20200</v>
      </c>
      <c r="J28" s="85">
        <v>21700</v>
      </c>
      <c r="K28" s="85">
        <v>21200</v>
      </c>
      <c r="L28" s="85">
        <v>21400</v>
      </c>
      <c r="M28" s="85">
        <v>20800</v>
      </c>
      <c r="N28" s="85">
        <v>21300</v>
      </c>
      <c r="O28" s="85">
        <v>19600</v>
      </c>
      <c r="P28" s="85">
        <v>6800</v>
      </c>
      <c r="Q28" s="85">
        <v>20500</v>
      </c>
      <c r="R28" s="85">
        <v>20800</v>
      </c>
      <c r="S28" s="85">
        <v>17700</v>
      </c>
      <c r="T28" s="85">
        <v>21267</v>
      </c>
      <c r="U28" s="85">
        <v>20311</v>
      </c>
      <c r="V28" s="85">
        <v>19666</v>
      </c>
      <c r="W28" s="85">
        <v>18700</v>
      </c>
      <c r="X28" s="85">
        <v>16227</v>
      </c>
      <c r="Y28" s="85">
        <v>19900</v>
      </c>
      <c r="Z28" s="85">
        <v>20500</v>
      </c>
      <c r="AA28" s="85">
        <v>21000</v>
      </c>
      <c r="AB28" s="85">
        <v>19100</v>
      </c>
      <c r="AC28" s="85">
        <v>18770</v>
      </c>
      <c r="AD28" s="85">
        <v>16200</v>
      </c>
      <c r="AE28" s="85">
        <v>20500</v>
      </c>
      <c r="AF28" s="85">
        <v>20300</v>
      </c>
      <c r="AG28" s="85">
        <v>17100</v>
      </c>
      <c r="AH28" s="85">
        <v>20741</v>
      </c>
      <c r="AI28" s="85">
        <v>22579</v>
      </c>
      <c r="AJ28" s="85"/>
      <c r="AK28" s="85"/>
      <c r="AL28" s="63"/>
      <c r="AM28" s="63">
        <f t="shared" si="1"/>
        <v>22579</v>
      </c>
      <c r="AN28" s="63">
        <f t="shared" si="2"/>
        <v>6800</v>
      </c>
      <c r="AP28" s="63">
        <f t="shared" si="3"/>
        <v>22579</v>
      </c>
      <c r="AQ28" s="63">
        <f t="shared" si="4"/>
        <v>20500</v>
      </c>
      <c r="AR28" s="63">
        <f t="shared" si="5"/>
        <v>20200</v>
      </c>
    </row>
    <row r="29" spans="1:44" ht="12" customHeight="1">
      <c r="A29" s="69">
        <v>0.95833333333333337</v>
      </c>
      <c r="B29" s="85"/>
      <c r="C29" s="85"/>
      <c r="D29" s="85"/>
      <c r="E29" s="85">
        <v>18000</v>
      </c>
      <c r="F29" s="85">
        <v>18500</v>
      </c>
      <c r="G29" s="85">
        <v>19100</v>
      </c>
      <c r="H29" s="85">
        <v>18100</v>
      </c>
      <c r="I29" s="85">
        <v>18000</v>
      </c>
      <c r="J29" s="85">
        <v>19700</v>
      </c>
      <c r="K29" s="85">
        <v>18900</v>
      </c>
      <c r="L29" s="85">
        <v>19900</v>
      </c>
      <c r="M29" s="85">
        <v>18300</v>
      </c>
      <c r="N29" s="85">
        <v>19400</v>
      </c>
      <c r="O29" s="85">
        <v>16500</v>
      </c>
      <c r="P29" s="85">
        <v>10400</v>
      </c>
      <c r="Q29" s="85">
        <v>19200</v>
      </c>
      <c r="R29" s="85">
        <v>18700</v>
      </c>
      <c r="S29" s="85">
        <v>17500</v>
      </c>
      <c r="T29" s="85">
        <v>17648</v>
      </c>
      <c r="U29" s="85">
        <v>18761</v>
      </c>
      <c r="V29" s="85">
        <v>17966</v>
      </c>
      <c r="W29" s="85">
        <v>17000</v>
      </c>
      <c r="X29" s="85">
        <v>16900</v>
      </c>
      <c r="Y29" s="85">
        <v>17400</v>
      </c>
      <c r="Z29" s="85">
        <v>17500</v>
      </c>
      <c r="AA29" s="85">
        <v>19100</v>
      </c>
      <c r="AB29" s="85">
        <v>18800</v>
      </c>
      <c r="AC29" s="85">
        <v>16938</v>
      </c>
      <c r="AD29" s="85">
        <v>15600</v>
      </c>
      <c r="AE29" s="85">
        <v>18100</v>
      </c>
      <c r="AF29" s="85">
        <v>17800</v>
      </c>
      <c r="AG29" s="85">
        <v>18400</v>
      </c>
      <c r="AH29" s="85">
        <v>18778</v>
      </c>
      <c r="AI29" s="85">
        <v>22041</v>
      </c>
      <c r="AJ29" s="85"/>
      <c r="AK29" s="85"/>
      <c r="AL29" s="63"/>
      <c r="AM29" s="63">
        <f t="shared" si="1"/>
        <v>22041</v>
      </c>
      <c r="AN29" s="63">
        <f t="shared" si="2"/>
        <v>10400</v>
      </c>
      <c r="AP29" s="63">
        <f t="shared" si="3"/>
        <v>22041</v>
      </c>
      <c r="AQ29" s="63">
        <f t="shared" si="4"/>
        <v>18100</v>
      </c>
      <c r="AR29" s="63">
        <f t="shared" si="5"/>
        <v>18000</v>
      </c>
    </row>
    <row r="30" spans="1:44" ht="12" customHeight="1">
      <c r="A30" s="62" t="s">
        <v>26</v>
      </c>
      <c r="B30" s="85"/>
      <c r="C30" s="85"/>
      <c r="D30" s="85"/>
      <c r="E30" s="85">
        <v>16400</v>
      </c>
      <c r="F30" s="85">
        <v>17400</v>
      </c>
      <c r="G30" s="63">
        <v>17300</v>
      </c>
      <c r="H30" s="63">
        <v>18000</v>
      </c>
      <c r="I30" s="63">
        <v>16300</v>
      </c>
      <c r="J30" s="63">
        <v>17100</v>
      </c>
      <c r="K30" s="63">
        <v>17000</v>
      </c>
      <c r="L30" s="63">
        <v>16900</v>
      </c>
      <c r="M30" s="63">
        <v>16300</v>
      </c>
      <c r="N30" s="63">
        <v>17300</v>
      </c>
      <c r="O30" s="63">
        <v>6900</v>
      </c>
      <c r="P30" s="63">
        <v>15400</v>
      </c>
      <c r="Q30" s="63">
        <v>12200</v>
      </c>
      <c r="R30" s="63">
        <v>15900</v>
      </c>
      <c r="S30" s="63">
        <v>16300</v>
      </c>
      <c r="T30" s="63">
        <v>12210</v>
      </c>
      <c r="U30" s="63">
        <v>14955</v>
      </c>
      <c r="V30" s="63">
        <v>16664</v>
      </c>
      <c r="W30" s="63">
        <v>15700</v>
      </c>
      <c r="X30" s="63">
        <v>15600</v>
      </c>
      <c r="Y30" s="63">
        <v>15400</v>
      </c>
      <c r="Z30" s="63">
        <v>16200</v>
      </c>
      <c r="AA30" s="63">
        <v>16700</v>
      </c>
      <c r="AB30" s="63">
        <v>18400</v>
      </c>
      <c r="AC30" s="63">
        <v>15900</v>
      </c>
      <c r="AD30" s="63">
        <v>15600</v>
      </c>
      <c r="AE30" s="63">
        <v>16000</v>
      </c>
      <c r="AF30" s="63">
        <v>15900</v>
      </c>
      <c r="AG30" s="63">
        <v>16200</v>
      </c>
      <c r="AH30" s="63">
        <v>17700</v>
      </c>
      <c r="AI30" s="63">
        <v>20847</v>
      </c>
      <c r="AJ30" s="63"/>
      <c r="AK30" s="63"/>
      <c r="AL30" s="63"/>
      <c r="AM30" s="63">
        <f t="shared" si="1"/>
        <v>20847</v>
      </c>
      <c r="AN30" s="63">
        <f t="shared" si="2"/>
        <v>6900</v>
      </c>
      <c r="AP30" s="63">
        <f t="shared" si="3"/>
        <v>20847</v>
      </c>
      <c r="AQ30" s="63">
        <f t="shared" si="4"/>
        <v>18000</v>
      </c>
      <c r="AR30" s="63">
        <f t="shared" si="5"/>
        <v>16300</v>
      </c>
    </row>
    <row r="31" spans="1:44" ht="12" customHeight="1">
      <c r="A31" s="70"/>
      <c r="B31" s="70"/>
      <c r="C31" s="70"/>
      <c r="D31" s="70"/>
      <c r="E31" s="70"/>
      <c r="F31" s="71"/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2"/>
      <c r="R31" s="73"/>
      <c r="S31" s="73"/>
      <c r="AC31" s="74"/>
    </row>
    <row r="32" spans="1:44">
      <c r="A32" s="75"/>
      <c r="B32" s="76" t="s">
        <v>27</v>
      </c>
      <c r="C32" s="75" t="s">
        <v>28</v>
      </c>
      <c r="D32" s="75" t="s">
        <v>29</v>
      </c>
      <c r="E32" s="77" t="s">
        <v>30</v>
      </c>
      <c r="F32" s="77" t="s">
        <v>31</v>
      </c>
      <c r="G32" s="77" t="s">
        <v>32</v>
      </c>
      <c r="H32" s="76" t="s">
        <v>33</v>
      </c>
      <c r="I32" s="76" t="s">
        <v>27</v>
      </c>
      <c r="J32" s="75" t="s">
        <v>28</v>
      </c>
      <c r="K32" s="75" t="s">
        <v>29</v>
      </c>
      <c r="L32" s="77" t="s">
        <v>30</v>
      </c>
      <c r="M32" s="77" t="s">
        <v>31</v>
      </c>
      <c r="N32" s="77" t="s">
        <v>32</v>
      </c>
      <c r="O32" s="76" t="s">
        <v>33</v>
      </c>
      <c r="P32" s="76" t="s">
        <v>27</v>
      </c>
      <c r="Q32" s="75" t="s">
        <v>28</v>
      </c>
      <c r="R32" s="75" t="s">
        <v>29</v>
      </c>
      <c r="S32" s="77" t="s">
        <v>30</v>
      </c>
      <c r="T32" s="77" t="s">
        <v>31</v>
      </c>
      <c r="U32" s="77" t="s">
        <v>32</v>
      </c>
      <c r="V32" s="76" t="s">
        <v>33</v>
      </c>
      <c r="W32" s="76" t="s">
        <v>27</v>
      </c>
      <c r="X32" s="75" t="s">
        <v>28</v>
      </c>
      <c r="Y32" s="75" t="s">
        <v>29</v>
      </c>
      <c r="Z32" s="77" t="s">
        <v>30</v>
      </c>
      <c r="AA32" s="77" t="s">
        <v>31</v>
      </c>
      <c r="AB32" s="77" t="s">
        <v>32</v>
      </c>
      <c r="AC32" s="76" t="s">
        <v>33</v>
      </c>
      <c r="AD32" s="76" t="s">
        <v>27</v>
      </c>
      <c r="AE32" s="75" t="s">
        <v>28</v>
      </c>
      <c r="AF32" s="75" t="s">
        <v>29</v>
      </c>
      <c r="AG32" s="77" t="s">
        <v>30</v>
      </c>
      <c r="AH32" s="77" t="s">
        <v>31</v>
      </c>
      <c r="AI32" s="77" t="s">
        <v>32</v>
      </c>
      <c r="AJ32" s="76" t="s">
        <v>33</v>
      </c>
      <c r="AK32" s="76" t="s">
        <v>27</v>
      </c>
      <c r="AL32" s="75" t="s">
        <v>28</v>
      </c>
      <c r="AN32" s="77"/>
      <c r="AO32" s="77"/>
      <c r="AP32" s="77"/>
      <c r="AQ32" s="77"/>
      <c r="AR32" s="77"/>
    </row>
    <row r="33" spans="1:46">
      <c r="A33" s="78"/>
      <c r="B33" s="78"/>
      <c r="C33" s="78"/>
      <c r="E33" s="79"/>
      <c r="F33" s="80"/>
      <c r="I33" s="75"/>
      <c r="J33" s="75"/>
      <c r="K33" s="75"/>
      <c r="L33" s="75"/>
      <c r="M33" s="75"/>
      <c r="N33" s="75"/>
      <c r="O33" s="75"/>
      <c r="P33" s="75"/>
      <c r="Q33" s="75"/>
      <c r="R33" s="82"/>
      <c r="T33" s="83"/>
      <c r="U33" s="82"/>
      <c r="V33" s="82"/>
      <c r="AC33" s="72"/>
    </row>
    <row r="34" spans="1:46">
      <c r="A34" s="78" t="s">
        <v>34</v>
      </c>
      <c r="B34" s="84">
        <f t="shared" ref="B34:AN34" si="6">MAX(B7:B30)</f>
        <v>0</v>
      </c>
      <c r="C34" s="84">
        <f t="shared" si="6"/>
        <v>0</v>
      </c>
      <c r="D34" s="84">
        <f t="shared" si="6"/>
        <v>0</v>
      </c>
      <c r="E34" s="84">
        <f t="shared" si="6"/>
        <v>23600</v>
      </c>
      <c r="F34" s="84">
        <f t="shared" si="6"/>
        <v>24200</v>
      </c>
      <c r="G34" s="84">
        <f t="shared" si="6"/>
        <v>23400</v>
      </c>
      <c r="H34" s="84">
        <f t="shared" si="6"/>
        <v>21700</v>
      </c>
      <c r="I34" s="84">
        <f t="shared" si="6"/>
        <v>22100</v>
      </c>
      <c r="J34" s="84">
        <f t="shared" si="6"/>
        <v>24100</v>
      </c>
      <c r="K34" s="84">
        <f t="shared" si="6"/>
        <v>24200</v>
      </c>
      <c r="L34" s="84">
        <f t="shared" si="6"/>
        <v>23700</v>
      </c>
      <c r="M34" s="84">
        <f t="shared" si="6"/>
        <v>23300</v>
      </c>
      <c r="N34" s="84">
        <f t="shared" si="6"/>
        <v>23800</v>
      </c>
      <c r="O34" s="84">
        <f t="shared" si="6"/>
        <v>21700</v>
      </c>
      <c r="P34" s="84">
        <f t="shared" si="6"/>
        <v>19500</v>
      </c>
      <c r="Q34" s="84">
        <f t="shared" si="6"/>
        <v>24100</v>
      </c>
      <c r="R34" s="84">
        <f t="shared" si="6"/>
        <v>23400</v>
      </c>
      <c r="S34" s="84">
        <f t="shared" si="6"/>
        <v>22700</v>
      </c>
      <c r="T34" s="84">
        <f t="shared" si="6"/>
        <v>23477</v>
      </c>
      <c r="U34" s="84">
        <f t="shared" si="6"/>
        <v>21816</v>
      </c>
      <c r="V34" s="84">
        <f t="shared" si="6"/>
        <v>22137</v>
      </c>
      <c r="W34" s="84">
        <f t="shared" si="6"/>
        <v>22000</v>
      </c>
      <c r="X34" s="84">
        <f t="shared" si="6"/>
        <v>22000</v>
      </c>
      <c r="Y34" s="84">
        <f t="shared" si="6"/>
        <v>23690</v>
      </c>
      <c r="Z34" s="84">
        <f t="shared" si="6"/>
        <v>22900</v>
      </c>
      <c r="AA34" s="84">
        <f t="shared" si="6"/>
        <v>23800</v>
      </c>
      <c r="AB34" s="84">
        <f t="shared" si="6"/>
        <v>20900</v>
      </c>
      <c r="AC34" s="84">
        <f t="shared" si="6"/>
        <v>19576</v>
      </c>
      <c r="AD34" s="84">
        <f t="shared" si="6"/>
        <v>20600</v>
      </c>
      <c r="AE34" s="84">
        <f t="shared" si="6"/>
        <v>23000</v>
      </c>
      <c r="AF34" s="84">
        <f t="shared" si="6"/>
        <v>22700</v>
      </c>
      <c r="AG34" s="84">
        <f t="shared" si="6"/>
        <v>22700</v>
      </c>
      <c r="AH34" s="84">
        <f t="shared" si="6"/>
        <v>23157</v>
      </c>
      <c r="AI34" s="84">
        <f t="shared" si="6"/>
        <v>23162</v>
      </c>
      <c r="AJ34" s="84">
        <f t="shared" si="6"/>
        <v>0</v>
      </c>
      <c r="AK34" s="84">
        <f t="shared" si="6"/>
        <v>0</v>
      </c>
      <c r="AL34" s="84">
        <f t="shared" si="6"/>
        <v>0</v>
      </c>
      <c r="AM34" s="84">
        <f t="shared" si="6"/>
        <v>24200</v>
      </c>
      <c r="AN34" s="84">
        <f t="shared" si="6"/>
        <v>15100</v>
      </c>
    </row>
    <row r="35" spans="1:46">
      <c r="A35" s="78" t="s">
        <v>35</v>
      </c>
      <c r="B35" s="84">
        <f t="shared" ref="B35:AN35" si="7">MIN(B7:B30)</f>
        <v>0</v>
      </c>
      <c r="C35" s="84">
        <f t="shared" si="7"/>
        <v>0</v>
      </c>
      <c r="D35" s="84">
        <f t="shared" si="7"/>
        <v>0</v>
      </c>
      <c r="E35" s="84">
        <f t="shared" si="7"/>
        <v>0</v>
      </c>
      <c r="F35" s="84">
        <f t="shared" si="7"/>
        <v>13900</v>
      </c>
      <c r="G35" s="84">
        <f t="shared" si="7"/>
        <v>14400</v>
      </c>
      <c r="H35" s="84">
        <f t="shared" si="7"/>
        <v>0</v>
      </c>
      <c r="I35" s="84">
        <f t="shared" si="7"/>
        <v>6100</v>
      </c>
      <c r="J35" s="84">
        <f t="shared" si="7"/>
        <v>14400</v>
      </c>
      <c r="K35" s="84">
        <f t="shared" si="7"/>
        <v>14800</v>
      </c>
      <c r="L35" s="84">
        <f t="shared" si="7"/>
        <v>14600</v>
      </c>
      <c r="M35" s="84">
        <f t="shared" si="7"/>
        <v>14500</v>
      </c>
      <c r="N35" s="84">
        <f t="shared" si="7"/>
        <v>14100</v>
      </c>
      <c r="O35" s="84">
        <f t="shared" si="7"/>
        <v>6900</v>
      </c>
      <c r="P35" s="84">
        <f t="shared" si="7"/>
        <v>6200</v>
      </c>
      <c r="Q35" s="84">
        <f t="shared" si="7"/>
        <v>10700</v>
      </c>
      <c r="R35" s="84">
        <f t="shared" si="7"/>
        <v>14800</v>
      </c>
      <c r="S35" s="84">
        <f t="shared" si="7"/>
        <v>13900</v>
      </c>
      <c r="T35" s="84">
        <f t="shared" si="7"/>
        <v>11645</v>
      </c>
      <c r="U35" s="84">
        <f t="shared" si="7"/>
        <v>11800</v>
      </c>
      <c r="V35" s="84">
        <f t="shared" si="7"/>
        <v>13944</v>
      </c>
      <c r="W35" s="84">
        <f t="shared" si="7"/>
        <v>13658</v>
      </c>
      <c r="X35" s="84">
        <f t="shared" si="7"/>
        <v>0</v>
      </c>
      <c r="Y35" s="84">
        <f t="shared" si="7"/>
        <v>13800</v>
      </c>
      <c r="Z35" s="84">
        <f t="shared" si="7"/>
        <v>13200</v>
      </c>
      <c r="AA35" s="84">
        <f t="shared" si="7"/>
        <v>12600</v>
      </c>
      <c r="AB35" s="84">
        <f t="shared" si="7"/>
        <v>14200</v>
      </c>
      <c r="AC35" s="84">
        <f t="shared" si="7"/>
        <v>13800</v>
      </c>
      <c r="AD35" s="84">
        <f t="shared" si="7"/>
        <v>13600</v>
      </c>
      <c r="AE35" s="84">
        <f t="shared" si="7"/>
        <v>13500</v>
      </c>
      <c r="AF35" s="84">
        <f t="shared" si="7"/>
        <v>13900</v>
      </c>
      <c r="AG35" s="84">
        <f t="shared" si="7"/>
        <v>13900</v>
      </c>
      <c r="AH35" s="84">
        <f t="shared" si="7"/>
        <v>14000</v>
      </c>
      <c r="AI35" s="84">
        <f t="shared" si="7"/>
        <v>14200</v>
      </c>
      <c r="AJ35" s="84">
        <f t="shared" si="7"/>
        <v>0</v>
      </c>
      <c r="AK35" s="84">
        <f t="shared" si="7"/>
        <v>0</v>
      </c>
      <c r="AL35" s="84">
        <f t="shared" si="7"/>
        <v>0</v>
      </c>
      <c r="AM35" s="84">
        <f t="shared" si="7"/>
        <v>15000</v>
      </c>
      <c r="AN35" s="84">
        <f t="shared" si="7"/>
        <v>0</v>
      </c>
    </row>
    <row r="36" spans="1:46">
      <c r="A36" s="31"/>
      <c r="B36" s="31"/>
      <c r="C36" s="31"/>
      <c r="D36" s="6"/>
      <c r="E36" s="32"/>
      <c r="F36" s="26"/>
      <c r="G36" s="26"/>
      <c r="H36" s="26"/>
      <c r="I36" s="26"/>
      <c r="J36" s="26"/>
      <c r="K36" s="26"/>
      <c r="L36" s="30"/>
      <c r="M36" s="33"/>
      <c r="N36" s="33"/>
      <c r="O36" s="33"/>
      <c r="P36" s="33"/>
      <c r="Q36" s="33"/>
      <c r="R36" s="28"/>
      <c r="S36" s="3"/>
      <c r="T36" s="34"/>
      <c r="U36" s="28"/>
      <c r="V36" s="28"/>
      <c r="W36" s="3"/>
      <c r="X36" s="3"/>
      <c r="Y36" s="3"/>
      <c r="Z36" s="3"/>
      <c r="AA36" s="3"/>
      <c r="AB36" s="3"/>
      <c r="AC36" s="18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</row>
    <row r="37" spans="1:46">
      <c r="A37" s="14" t="s">
        <v>110</v>
      </c>
      <c r="B37" s="6"/>
      <c r="C37" s="3"/>
      <c r="D37" s="3"/>
      <c r="E37" s="6"/>
      <c r="F37" s="3"/>
      <c r="G37" s="35">
        <f>9350</f>
        <v>9350</v>
      </c>
      <c r="H37" s="90"/>
      <c r="I37" s="90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</row>
    <row r="38" spans="1:46">
      <c r="A38" s="14" t="s">
        <v>40</v>
      </c>
      <c r="B38" s="6"/>
      <c r="C38" s="3"/>
      <c r="D38" s="3"/>
      <c r="E38" s="6"/>
      <c r="F38" s="3"/>
      <c r="G38" s="37">
        <v>0.3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</row>
    <row r="39" spans="1:46">
      <c r="A39" s="14" t="s">
        <v>41</v>
      </c>
      <c r="B39" s="6"/>
      <c r="C39" s="3"/>
      <c r="D39" s="3"/>
      <c r="E39" s="6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</row>
    <row r="40" spans="1:46">
      <c r="A40" s="14" t="s">
        <v>42</v>
      </c>
      <c r="B40" s="6"/>
      <c r="C40" s="3"/>
      <c r="D40" s="3"/>
      <c r="E40" s="6"/>
      <c r="F40" s="3"/>
      <c r="G40" s="37">
        <v>0.5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</row>
    <row r="41" spans="1:46">
      <c r="A41" s="14" t="s">
        <v>43</v>
      </c>
      <c r="B41" s="6"/>
      <c r="C41" s="30"/>
      <c r="D41" s="6"/>
      <c r="E41" s="6"/>
      <c r="F41" s="26"/>
      <c r="G41" s="14" t="s">
        <v>44</v>
      </c>
      <c r="H41" s="38"/>
      <c r="I41" s="38"/>
      <c r="J41" s="38"/>
      <c r="K41" s="38"/>
      <c r="L41" s="38"/>
      <c r="M41" s="38"/>
      <c r="N41" s="39"/>
      <c r="O41" s="39"/>
      <c r="P41" s="40"/>
      <c r="Q41" s="38"/>
      <c r="R41" s="28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</row>
    <row r="42" spans="1:46">
      <c r="A42" s="26" t="s">
        <v>45</v>
      </c>
      <c r="B42" s="6"/>
      <c r="C42" s="30"/>
      <c r="D42" s="6"/>
      <c r="E42" s="41"/>
      <c r="F42" s="26"/>
      <c r="G42" s="38"/>
      <c r="H42" s="38"/>
      <c r="I42" s="38"/>
      <c r="J42" s="38"/>
      <c r="K42" s="38"/>
      <c r="L42" s="38"/>
      <c r="M42" s="38"/>
      <c r="N42" s="39"/>
      <c r="O42" s="39"/>
      <c r="P42" s="40"/>
      <c r="Q42" s="38"/>
      <c r="R42" s="28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</row>
    <row r="43" spans="1:46" ht="12.75" customHeight="1">
      <c r="A43" s="287" t="s">
        <v>2</v>
      </c>
      <c r="B43" s="4">
        <f>+B$4</f>
        <v>0</v>
      </c>
      <c r="C43" s="4">
        <f t="shared" ref="C43:AL43" si="8">+C$4</f>
        <v>0</v>
      </c>
      <c r="D43" s="4">
        <f t="shared" si="8"/>
        <v>0</v>
      </c>
      <c r="E43" s="4">
        <f t="shared" si="8"/>
        <v>1</v>
      </c>
      <c r="F43" s="4">
        <f t="shared" si="8"/>
        <v>2</v>
      </c>
      <c r="G43" s="4">
        <f t="shared" si="8"/>
        <v>3</v>
      </c>
      <c r="H43" s="4">
        <f t="shared" si="8"/>
        <v>4</v>
      </c>
      <c r="I43" s="4">
        <f t="shared" si="8"/>
        <v>5</v>
      </c>
      <c r="J43" s="4">
        <f t="shared" si="8"/>
        <v>6</v>
      </c>
      <c r="K43" s="4">
        <f t="shared" si="8"/>
        <v>7</v>
      </c>
      <c r="L43" s="4">
        <f t="shared" si="8"/>
        <v>8</v>
      </c>
      <c r="M43" s="4">
        <f t="shared" si="8"/>
        <v>9</v>
      </c>
      <c r="N43" s="4">
        <f t="shared" si="8"/>
        <v>10</v>
      </c>
      <c r="O43" s="4">
        <f t="shared" si="8"/>
        <v>11</v>
      </c>
      <c r="P43" s="4">
        <f t="shared" si="8"/>
        <v>12</v>
      </c>
      <c r="Q43" s="4">
        <f t="shared" si="8"/>
        <v>13</v>
      </c>
      <c r="R43" s="4">
        <f t="shared" si="8"/>
        <v>14</v>
      </c>
      <c r="S43" s="4">
        <f t="shared" si="8"/>
        <v>15</v>
      </c>
      <c r="T43" s="4">
        <f t="shared" si="8"/>
        <v>16</v>
      </c>
      <c r="U43" s="4">
        <f t="shared" si="8"/>
        <v>17</v>
      </c>
      <c r="V43" s="4">
        <f t="shared" si="8"/>
        <v>18</v>
      </c>
      <c r="W43" s="4">
        <f t="shared" si="8"/>
        <v>19</v>
      </c>
      <c r="X43" s="4">
        <f t="shared" si="8"/>
        <v>20</v>
      </c>
      <c r="Y43" s="4">
        <f t="shared" si="8"/>
        <v>21</v>
      </c>
      <c r="Z43" s="4">
        <f t="shared" si="8"/>
        <v>22</v>
      </c>
      <c r="AA43" s="4">
        <f t="shared" si="8"/>
        <v>23</v>
      </c>
      <c r="AB43" s="4">
        <f t="shared" si="8"/>
        <v>24</v>
      </c>
      <c r="AC43" s="4">
        <f t="shared" si="8"/>
        <v>25</v>
      </c>
      <c r="AD43" s="4">
        <f t="shared" si="8"/>
        <v>26</v>
      </c>
      <c r="AE43" s="4">
        <f t="shared" si="8"/>
        <v>27</v>
      </c>
      <c r="AF43" s="4">
        <f t="shared" si="8"/>
        <v>28</v>
      </c>
      <c r="AG43" s="4">
        <f t="shared" si="8"/>
        <v>29</v>
      </c>
      <c r="AH43" s="4">
        <f t="shared" si="8"/>
        <v>30</v>
      </c>
      <c r="AI43" s="4">
        <f t="shared" si="8"/>
        <v>31</v>
      </c>
      <c r="AJ43" s="4">
        <f t="shared" si="8"/>
        <v>0</v>
      </c>
      <c r="AK43" s="4">
        <f t="shared" si="8"/>
        <v>0</v>
      </c>
      <c r="AL43" s="4">
        <f t="shared" si="8"/>
        <v>0</v>
      </c>
      <c r="AM43" s="116" t="s">
        <v>3</v>
      </c>
      <c r="AN43" s="5" t="s">
        <v>4</v>
      </c>
      <c r="AO43" s="3"/>
      <c r="AP43" s="3"/>
      <c r="AQ43" s="3"/>
      <c r="AR43" s="3"/>
      <c r="AS43" s="3"/>
      <c r="AT43" s="3"/>
    </row>
    <row r="44" spans="1:46" s="59" customFormat="1" ht="11.25" customHeight="1">
      <c r="A44" s="288"/>
      <c r="B44" s="7">
        <f>B$5</f>
        <v>40391</v>
      </c>
      <c r="C44" s="7">
        <f t="shared" ref="C44:AL44" si="9">C$5</f>
        <v>40392</v>
      </c>
      <c r="D44" s="7">
        <f t="shared" si="9"/>
        <v>40393</v>
      </c>
      <c r="E44" s="7">
        <f t="shared" si="9"/>
        <v>40513</v>
      </c>
      <c r="F44" s="7">
        <f t="shared" si="9"/>
        <v>40514</v>
      </c>
      <c r="G44" s="7">
        <f t="shared" si="9"/>
        <v>40515</v>
      </c>
      <c r="H44" s="7">
        <f t="shared" si="9"/>
        <v>40516</v>
      </c>
      <c r="I44" s="7">
        <f t="shared" si="9"/>
        <v>40517</v>
      </c>
      <c r="J44" s="7">
        <f t="shared" si="9"/>
        <v>40518</v>
      </c>
      <c r="K44" s="7">
        <f t="shared" si="9"/>
        <v>40519</v>
      </c>
      <c r="L44" s="7">
        <f t="shared" si="9"/>
        <v>40520</v>
      </c>
      <c r="M44" s="7">
        <f t="shared" si="9"/>
        <v>40521</v>
      </c>
      <c r="N44" s="7">
        <f t="shared" si="9"/>
        <v>40522</v>
      </c>
      <c r="O44" s="7">
        <f t="shared" si="9"/>
        <v>40523</v>
      </c>
      <c r="P44" s="7">
        <f t="shared" si="9"/>
        <v>40524</v>
      </c>
      <c r="Q44" s="7">
        <f t="shared" si="9"/>
        <v>40525</v>
      </c>
      <c r="R44" s="7">
        <f t="shared" si="9"/>
        <v>40526</v>
      </c>
      <c r="S44" s="7">
        <f t="shared" si="9"/>
        <v>40527</v>
      </c>
      <c r="T44" s="7">
        <f t="shared" si="9"/>
        <v>40528</v>
      </c>
      <c r="U44" s="7">
        <f t="shared" si="9"/>
        <v>40529</v>
      </c>
      <c r="V44" s="7">
        <f t="shared" si="9"/>
        <v>40530</v>
      </c>
      <c r="W44" s="7">
        <f t="shared" si="9"/>
        <v>40531</v>
      </c>
      <c r="X44" s="7">
        <f t="shared" si="9"/>
        <v>40532</v>
      </c>
      <c r="Y44" s="7">
        <f t="shared" si="9"/>
        <v>40533</v>
      </c>
      <c r="Z44" s="7">
        <f t="shared" si="9"/>
        <v>40534</v>
      </c>
      <c r="AA44" s="7">
        <f t="shared" si="9"/>
        <v>40535</v>
      </c>
      <c r="AB44" s="7">
        <f t="shared" si="9"/>
        <v>40536</v>
      </c>
      <c r="AC44" s="7">
        <f t="shared" si="9"/>
        <v>40537</v>
      </c>
      <c r="AD44" s="7">
        <f t="shared" si="9"/>
        <v>40538</v>
      </c>
      <c r="AE44" s="7">
        <f t="shared" si="9"/>
        <v>40539</v>
      </c>
      <c r="AF44" s="7">
        <f t="shared" si="9"/>
        <v>40540</v>
      </c>
      <c r="AG44" s="158">
        <f t="shared" si="9"/>
        <v>40541</v>
      </c>
      <c r="AH44" s="158">
        <f t="shared" si="9"/>
        <v>40542</v>
      </c>
      <c r="AI44" s="158">
        <f t="shared" si="9"/>
        <v>40543</v>
      </c>
      <c r="AJ44" s="158">
        <f t="shared" si="9"/>
        <v>40544</v>
      </c>
      <c r="AK44" s="158">
        <f t="shared" si="9"/>
        <v>40545</v>
      </c>
      <c r="AL44" s="158">
        <f t="shared" si="9"/>
        <v>0</v>
      </c>
      <c r="AM44" s="116"/>
      <c r="AN44" s="8"/>
      <c r="AO44" s="6"/>
      <c r="AP44" s="6"/>
      <c r="AQ44" s="6"/>
      <c r="AR44" s="6"/>
      <c r="AS44" s="6"/>
      <c r="AT44" s="6"/>
    </row>
    <row r="45" spans="1:46">
      <c r="A45" s="289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4"/>
      <c r="AH45" s="44"/>
      <c r="AI45" s="44"/>
      <c r="AJ45" s="44"/>
      <c r="AK45" s="44"/>
      <c r="AL45" s="44"/>
      <c r="AM45" s="45" t="s">
        <v>8</v>
      </c>
      <c r="AN45" s="5" t="s">
        <v>8</v>
      </c>
      <c r="AO45" s="3"/>
      <c r="AP45" s="3"/>
      <c r="AQ45" s="3"/>
      <c r="AR45" s="3"/>
      <c r="AS45" s="3"/>
      <c r="AT45" s="3"/>
    </row>
    <row r="46" spans="1:46">
      <c r="A46" s="9" t="s">
        <v>9</v>
      </c>
      <c r="B46" s="10">
        <f t="shared" ref="B46:AL52" si="10">B7-$G$38*B7+$G$40*($G$38*B7)</f>
        <v>0</v>
      </c>
      <c r="C46" s="10">
        <f t="shared" si="10"/>
        <v>0</v>
      </c>
      <c r="D46" s="10">
        <f>D7-$G$38*D7+$G$40*($G$38*D7)</f>
        <v>0</v>
      </c>
      <c r="E46" s="10">
        <f t="shared" si="10"/>
        <v>13345</v>
      </c>
      <c r="F46" s="10">
        <f t="shared" si="10"/>
        <v>12750</v>
      </c>
      <c r="G46" s="10">
        <f t="shared" si="10"/>
        <v>13090</v>
      </c>
      <c r="H46" s="10">
        <f t="shared" si="10"/>
        <v>11730</v>
      </c>
      <c r="I46" s="10">
        <f t="shared" si="10"/>
        <v>14025</v>
      </c>
      <c r="J46" s="10">
        <f t="shared" si="10"/>
        <v>12920</v>
      </c>
      <c r="K46" s="10">
        <f t="shared" si="10"/>
        <v>13345</v>
      </c>
      <c r="L46" s="10">
        <f t="shared" si="10"/>
        <v>13260</v>
      </c>
      <c r="M46" s="10">
        <f t="shared" si="10"/>
        <v>13345</v>
      </c>
      <c r="N46" s="10">
        <f t="shared" si="10"/>
        <v>13005</v>
      </c>
      <c r="O46" s="10">
        <f t="shared" si="10"/>
        <v>13855</v>
      </c>
      <c r="P46" s="10">
        <f t="shared" si="10"/>
        <v>9690</v>
      </c>
      <c r="Q46" s="10">
        <f t="shared" si="10"/>
        <v>13260</v>
      </c>
      <c r="R46" s="10">
        <f t="shared" si="10"/>
        <v>12920</v>
      </c>
      <c r="S46" s="10">
        <f t="shared" si="10"/>
        <v>12580</v>
      </c>
      <c r="T46" s="10">
        <f t="shared" si="10"/>
        <v>11390</v>
      </c>
      <c r="U46" s="10">
        <f t="shared" si="10"/>
        <v>11292.25</v>
      </c>
      <c r="V46" s="10">
        <f t="shared" si="10"/>
        <v>13017.75</v>
      </c>
      <c r="W46" s="10">
        <f t="shared" si="10"/>
        <v>12806.1</v>
      </c>
      <c r="X46" s="10">
        <f t="shared" si="10"/>
        <v>12325</v>
      </c>
      <c r="Y46" s="10">
        <f t="shared" si="10"/>
        <v>12580</v>
      </c>
      <c r="Z46" s="10">
        <f t="shared" si="10"/>
        <v>12665</v>
      </c>
      <c r="AA46" s="10">
        <f t="shared" si="10"/>
        <v>11645</v>
      </c>
      <c r="AB46" s="10">
        <f t="shared" si="10"/>
        <v>13260</v>
      </c>
      <c r="AC46" s="10">
        <f t="shared" si="10"/>
        <v>13515</v>
      </c>
      <c r="AD46" s="10">
        <f t="shared" si="10"/>
        <v>12665</v>
      </c>
      <c r="AE46" s="10">
        <f t="shared" si="10"/>
        <v>12325</v>
      </c>
      <c r="AF46" s="10">
        <f t="shared" si="10"/>
        <v>12750</v>
      </c>
      <c r="AG46" s="10">
        <f t="shared" si="10"/>
        <v>12665</v>
      </c>
      <c r="AH46" s="10">
        <f t="shared" si="10"/>
        <v>12665</v>
      </c>
      <c r="AI46" s="10">
        <f t="shared" si="10"/>
        <v>13005</v>
      </c>
      <c r="AJ46" s="10">
        <f t="shared" si="10"/>
        <v>0</v>
      </c>
      <c r="AK46" s="10">
        <f t="shared" si="10"/>
        <v>0</v>
      </c>
      <c r="AL46" s="10">
        <f t="shared" si="10"/>
        <v>0</v>
      </c>
      <c r="AM46" s="10">
        <f>MAX(B46:AL46)</f>
        <v>14025</v>
      </c>
      <c r="AN46" s="10">
        <f>MIN(B46:AF46)</f>
        <v>0</v>
      </c>
      <c r="AO46" s="3"/>
      <c r="AP46" s="3"/>
      <c r="AQ46" s="3"/>
      <c r="AR46" s="3"/>
      <c r="AS46" s="3"/>
      <c r="AT46" s="3"/>
    </row>
    <row r="47" spans="1:46">
      <c r="A47" s="9" t="s">
        <v>10</v>
      </c>
      <c r="B47" s="10">
        <f t="shared" si="10"/>
        <v>0</v>
      </c>
      <c r="C47" s="10">
        <f t="shared" si="10"/>
        <v>0</v>
      </c>
      <c r="D47" s="10">
        <f t="shared" si="10"/>
        <v>0</v>
      </c>
      <c r="E47" s="10">
        <f t="shared" si="10"/>
        <v>13005</v>
      </c>
      <c r="F47" s="10">
        <f t="shared" si="10"/>
        <v>12155</v>
      </c>
      <c r="G47" s="10">
        <f t="shared" si="10"/>
        <v>12750</v>
      </c>
      <c r="H47" s="10">
        <f t="shared" si="10"/>
        <v>11560</v>
      </c>
      <c r="I47" s="10">
        <f t="shared" si="10"/>
        <v>12495</v>
      </c>
      <c r="J47" s="10">
        <f t="shared" si="10"/>
        <v>12580</v>
      </c>
      <c r="K47" s="10">
        <f t="shared" si="10"/>
        <v>13175</v>
      </c>
      <c r="L47" s="10">
        <f t="shared" si="10"/>
        <v>12750</v>
      </c>
      <c r="M47" s="10">
        <f t="shared" si="10"/>
        <v>12835</v>
      </c>
      <c r="N47" s="10">
        <f t="shared" si="10"/>
        <v>12325</v>
      </c>
      <c r="O47" s="10">
        <f t="shared" si="10"/>
        <v>13090</v>
      </c>
      <c r="P47" s="10">
        <f t="shared" si="10"/>
        <v>11815</v>
      </c>
      <c r="Q47" s="10">
        <f t="shared" si="10"/>
        <v>11220</v>
      </c>
      <c r="R47" s="10">
        <f t="shared" si="10"/>
        <v>12920</v>
      </c>
      <c r="S47" s="10">
        <f t="shared" si="10"/>
        <v>12070</v>
      </c>
      <c r="T47" s="10">
        <f t="shared" si="10"/>
        <v>11985</v>
      </c>
      <c r="U47" s="10">
        <f t="shared" si="10"/>
        <v>10625</v>
      </c>
      <c r="V47" s="10">
        <f t="shared" si="10"/>
        <v>12442.3</v>
      </c>
      <c r="W47" s="10">
        <f t="shared" si="10"/>
        <v>12285.9</v>
      </c>
      <c r="X47" s="10">
        <f t="shared" si="10"/>
        <v>11815</v>
      </c>
      <c r="Y47" s="10">
        <f t="shared" si="10"/>
        <v>12070</v>
      </c>
      <c r="Z47" s="10">
        <f t="shared" si="10"/>
        <v>12665</v>
      </c>
      <c r="AA47" s="10">
        <f t="shared" si="10"/>
        <v>12155</v>
      </c>
      <c r="AB47" s="10">
        <f t="shared" si="10"/>
        <v>12665</v>
      </c>
      <c r="AC47" s="10">
        <f t="shared" si="10"/>
        <v>13260</v>
      </c>
      <c r="AD47" s="10">
        <f t="shared" si="10"/>
        <v>12325</v>
      </c>
      <c r="AE47" s="10">
        <f t="shared" si="10"/>
        <v>11815</v>
      </c>
      <c r="AF47" s="10">
        <f t="shared" si="10"/>
        <v>12240</v>
      </c>
      <c r="AG47" s="10">
        <f t="shared" si="10"/>
        <v>12325</v>
      </c>
      <c r="AH47" s="10">
        <f t="shared" si="10"/>
        <v>12240</v>
      </c>
      <c r="AI47" s="10">
        <f t="shared" si="10"/>
        <v>12410</v>
      </c>
      <c r="AJ47" s="10">
        <f t="shared" si="10"/>
        <v>0</v>
      </c>
      <c r="AK47" s="10">
        <f t="shared" si="10"/>
        <v>0</v>
      </c>
      <c r="AL47" s="10">
        <f t="shared" si="10"/>
        <v>0</v>
      </c>
      <c r="AM47" s="10">
        <f t="shared" ref="AM47:AM69" si="11">MAX(B47:AL47)</f>
        <v>13260</v>
      </c>
      <c r="AN47" s="10">
        <f>MIN(B47:AF47)</f>
        <v>0</v>
      </c>
      <c r="AO47" s="3"/>
      <c r="AP47" s="3"/>
      <c r="AQ47" s="3"/>
      <c r="AR47" s="3"/>
      <c r="AS47" s="3"/>
      <c r="AT47" s="3"/>
    </row>
    <row r="48" spans="1:46">
      <c r="A48" s="9" t="s">
        <v>11</v>
      </c>
      <c r="B48" s="10">
        <f t="shared" si="10"/>
        <v>0</v>
      </c>
      <c r="C48" s="10">
        <f t="shared" si="10"/>
        <v>0</v>
      </c>
      <c r="D48" s="10">
        <f t="shared" si="10"/>
        <v>0</v>
      </c>
      <c r="E48" s="10">
        <f t="shared" si="10"/>
        <v>12665</v>
      </c>
      <c r="F48" s="10">
        <f t="shared" si="10"/>
        <v>11815</v>
      </c>
      <c r="G48" s="10">
        <f t="shared" si="10"/>
        <v>12410</v>
      </c>
      <c r="H48" s="10">
        <f t="shared" si="10"/>
        <v>11390</v>
      </c>
      <c r="I48" s="10">
        <f t="shared" si="10"/>
        <v>12325</v>
      </c>
      <c r="J48" s="10">
        <f t="shared" si="10"/>
        <v>12240</v>
      </c>
      <c r="K48" s="10">
        <f t="shared" si="10"/>
        <v>12665</v>
      </c>
      <c r="L48" s="10">
        <f t="shared" si="10"/>
        <v>12750</v>
      </c>
      <c r="M48" s="10">
        <f t="shared" si="10"/>
        <v>12325</v>
      </c>
      <c r="N48" s="10">
        <f t="shared" si="10"/>
        <v>12070</v>
      </c>
      <c r="O48" s="10">
        <f t="shared" si="10"/>
        <v>13005</v>
      </c>
      <c r="P48" s="10">
        <f t="shared" si="10"/>
        <v>12665</v>
      </c>
      <c r="Q48" s="10">
        <f t="shared" si="10"/>
        <v>11050</v>
      </c>
      <c r="R48" s="10">
        <f t="shared" si="10"/>
        <v>12665</v>
      </c>
      <c r="S48" s="10">
        <f t="shared" si="10"/>
        <v>11815</v>
      </c>
      <c r="T48" s="10">
        <f t="shared" si="10"/>
        <v>11730</v>
      </c>
      <c r="U48" s="10">
        <f t="shared" si="10"/>
        <v>10540</v>
      </c>
      <c r="V48" s="10">
        <f t="shared" si="10"/>
        <v>12091.25</v>
      </c>
      <c r="W48" s="10">
        <f t="shared" si="10"/>
        <v>11941.65</v>
      </c>
      <c r="X48" s="10">
        <f t="shared" si="10"/>
        <v>11560</v>
      </c>
      <c r="Y48" s="10">
        <f t="shared" si="10"/>
        <v>11815</v>
      </c>
      <c r="Z48" s="10">
        <f t="shared" si="10"/>
        <v>11220</v>
      </c>
      <c r="AA48" s="10">
        <f t="shared" si="10"/>
        <v>10880</v>
      </c>
      <c r="AB48" s="10">
        <f t="shared" si="10"/>
        <v>12325</v>
      </c>
      <c r="AC48" s="10">
        <f t="shared" si="10"/>
        <v>13260</v>
      </c>
      <c r="AD48" s="10">
        <f t="shared" si="10"/>
        <v>12070</v>
      </c>
      <c r="AE48" s="10">
        <f t="shared" si="10"/>
        <v>11475</v>
      </c>
      <c r="AF48" s="10">
        <f t="shared" si="10"/>
        <v>12070</v>
      </c>
      <c r="AG48" s="10">
        <f t="shared" si="10"/>
        <v>12070</v>
      </c>
      <c r="AH48" s="10">
        <f t="shared" si="10"/>
        <v>11985</v>
      </c>
      <c r="AI48" s="10">
        <f t="shared" si="10"/>
        <v>12325</v>
      </c>
      <c r="AJ48" s="10">
        <f t="shared" si="10"/>
        <v>0</v>
      </c>
      <c r="AK48" s="10">
        <f t="shared" si="10"/>
        <v>0</v>
      </c>
      <c r="AL48" s="10">
        <f t="shared" si="10"/>
        <v>0</v>
      </c>
      <c r="AM48" s="10">
        <f t="shared" si="11"/>
        <v>13260</v>
      </c>
      <c r="AN48" s="10">
        <f t="shared" ref="AN48:AN69" si="12">MIN(B48:AF48)</f>
        <v>0</v>
      </c>
      <c r="AO48" s="3"/>
      <c r="AP48" s="3"/>
      <c r="AQ48" s="3"/>
      <c r="AR48" s="3"/>
      <c r="AS48" s="3"/>
      <c r="AT48" s="3"/>
    </row>
    <row r="49" spans="1:46">
      <c r="A49" s="9" t="s">
        <v>12</v>
      </c>
      <c r="B49" s="10">
        <f t="shared" si="10"/>
        <v>0</v>
      </c>
      <c r="C49" s="10">
        <f t="shared" si="10"/>
        <v>0</v>
      </c>
      <c r="D49" s="10">
        <f t="shared" si="10"/>
        <v>0</v>
      </c>
      <c r="E49" s="10">
        <f t="shared" si="10"/>
        <v>12750</v>
      </c>
      <c r="F49" s="10">
        <f t="shared" si="10"/>
        <v>11815</v>
      </c>
      <c r="G49" s="10">
        <f t="shared" si="10"/>
        <v>12410</v>
      </c>
      <c r="H49" s="10">
        <f t="shared" si="10"/>
        <v>11220</v>
      </c>
      <c r="I49" s="10">
        <f t="shared" si="10"/>
        <v>5185</v>
      </c>
      <c r="J49" s="10">
        <f t="shared" si="10"/>
        <v>12240</v>
      </c>
      <c r="K49" s="10">
        <f t="shared" si="10"/>
        <v>12580</v>
      </c>
      <c r="L49" s="10">
        <f t="shared" si="10"/>
        <v>12410</v>
      </c>
      <c r="M49" s="10">
        <f t="shared" si="10"/>
        <v>12325</v>
      </c>
      <c r="N49" s="10">
        <f t="shared" si="10"/>
        <v>11985</v>
      </c>
      <c r="O49" s="10">
        <f t="shared" si="10"/>
        <v>12665</v>
      </c>
      <c r="P49" s="10">
        <f t="shared" si="10"/>
        <v>11645</v>
      </c>
      <c r="Q49" s="10">
        <f t="shared" si="10"/>
        <v>10880</v>
      </c>
      <c r="R49" s="10">
        <f t="shared" si="10"/>
        <v>12580</v>
      </c>
      <c r="S49" s="10">
        <f t="shared" si="10"/>
        <v>12070</v>
      </c>
      <c r="T49" s="10">
        <f t="shared" si="10"/>
        <v>11730</v>
      </c>
      <c r="U49" s="10">
        <f t="shared" si="10"/>
        <v>10030</v>
      </c>
      <c r="V49" s="10">
        <f t="shared" si="10"/>
        <v>12018.15</v>
      </c>
      <c r="W49" s="10">
        <f t="shared" si="10"/>
        <v>11855.8</v>
      </c>
      <c r="X49" s="10">
        <f t="shared" si="10"/>
        <v>11475</v>
      </c>
      <c r="Y49" s="10">
        <f t="shared" si="10"/>
        <v>11730</v>
      </c>
      <c r="Z49" s="10">
        <f t="shared" si="10"/>
        <v>11220</v>
      </c>
      <c r="AA49" s="10">
        <f t="shared" si="10"/>
        <v>10710</v>
      </c>
      <c r="AB49" s="10">
        <f t="shared" si="10"/>
        <v>12070</v>
      </c>
      <c r="AC49" s="10">
        <f t="shared" si="10"/>
        <v>12665</v>
      </c>
      <c r="AD49" s="10">
        <f t="shared" si="10"/>
        <v>11815</v>
      </c>
      <c r="AE49" s="10">
        <f t="shared" si="10"/>
        <v>11475</v>
      </c>
      <c r="AF49" s="10">
        <f t="shared" si="10"/>
        <v>11815</v>
      </c>
      <c r="AG49" s="10">
        <f t="shared" si="10"/>
        <v>11815</v>
      </c>
      <c r="AH49" s="10">
        <f t="shared" si="10"/>
        <v>11985</v>
      </c>
      <c r="AI49" s="10">
        <f t="shared" si="10"/>
        <v>12070</v>
      </c>
      <c r="AJ49" s="10">
        <f t="shared" si="10"/>
        <v>0</v>
      </c>
      <c r="AK49" s="10">
        <f t="shared" si="10"/>
        <v>0</v>
      </c>
      <c r="AL49" s="10">
        <f t="shared" si="10"/>
        <v>0</v>
      </c>
      <c r="AM49" s="10">
        <f t="shared" si="11"/>
        <v>12750</v>
      </c>
      <c r="AN49" s="10">
        <f t="shared" si="12"/>
        <v>0</v>
      </c>
      <c r="AO49" s="3"/>
      <c r="AP49" s="3"/>
      <c r="AQ49" s="3"/>
      <c r="AR49" s="3"/>
      <c r="AS49" s="3"/>
      <c r="AT49" s="3"/>
    </row>
    <row r="50" spans="1:46">
      <c r="A50" s="9" t="s">
        <v>13</v>
      </c>
      <c r="B50" s="10">
        <f t="shared" si="10"/>
        <v>0</v>
      </c>
      <c r="C50" s="10">
        <f t="shared" si="10"/>
        <v>0</v>
      </c>
      <c r="D50" s="10">
        <f t="shared" si="10"/>
        <v>0</v>
      </c>
      <c r="E50" s="10">
        <f t="shared" si="10"/>
        <v>14195</v>
      </c>
      <c r="F50" s="10">
        <f t="shared" si="10"/>
        <v>11815</v>
      </c>
      <c r="G50" s="10">
        <f t="shared" si="10"/>
        <v>12240</v>
      </c>
      <c r="H50" s="10">
        <f t="shared" si="10"/>
        <v>11220</v>
      </c>
      <c r="I50" s="10">
        <f t="shared" si="10"/>
        <v>5610</v>
      </c>
      <c r="J50" s="10">
        <f t="shared" si="10"/>
        <v>12240</v>
      </c>
      <c r="K50" s="10">
        <f t="shared" si="10"/>
        <v>12835</v>
      </c>
      <c r="L50" s="10">
        <f t="shared" si="10"/>
        <v>12750</v>
      </c>
      <c r="M50" s="10">
        <f t="shared" si="10"/>
        <v>12410</v>
      </c>
      <c r="N50" s="10">
        <f t="shared" si="10"/>
        <v>11985</v>
      </c>
      <c r="O50" s="10">
        <f t="shared" si="10"/>
        <v>12580</v>
      </c>
      <c r="P50" s="10">
        <f t="shared" si="10"/>
        <v>11560</v>
      </c>
      <c r="Q50" s="10">
        <f t="shared" si="10"/>
        <v>10880</v>
      </c>
      <c r="R50" s="10">
        <f t="shared" si="10"/>
        <v>12665</v>
      </c>
      <c r="S50" s="10">
        <f t="shared" si="10"/>
        <v>12240</v>
      </c>
      <c r="T50" s="10">
        <f t="shared" si="10"/>
        <v>11815</v>
      </c>
      <c r="U50" s="10">
        <f t="shared" si="10"/>
        <v>10285</v>
      </c>
      <c r="V50" s="10">
        <f t="shared" si="10"/>
        <v>11852.4</v>
      </c>
      <c r="W50" s="10">
        <f t="shared" si="10"/>
        <v>11609.3</v>
      </c>
      <c r="X50" s="10">
        <f t="shared" si="10"/>
        <v>11560</v>
      </c>
      <c r="Y50" s="10">
        <f t="shared" si="10"/>
        <v>11730</v>
      </c>
      <c r="Z50" s="10">
        <f t="shared" si="10"/>
        <v>11305</v>
      </c>
      <c r="AA50" s="10">
        <f t="shared" si="10"/>
        <v>10795</v>
      </c>
      <c r="AB50" s="10">
        <f t="shared" si="10"/>
        <v>12070</v>
      </c>
      <c r="AC50" s="10">
        <f t="shared" si="10"/>
        <v>12155</v>
      </c>
      <c r="AD50" s="10">
        <f t="shared" si="10"/>
        <v>11560</v>
      </c>
      <c r="AE50" s="10">
        <f t="shared" si="10"/>
        <v>11475</v>
      </c>
      <c r="AF50" s="10">
        <f t="shared" si="10"/>
        <v>11815</v>
      </c>
      <c r="AG50" s="10">
        <f t="shared" si="10"/>
        <v>11815</v>
      </c>
      <c r="AH50" s="10">
        <f t="shared" si="10"/>
        <v>11900</v>
      </c>
      <c r="AI50" s="10">
        <f t="shared" si="10"/>
        <v>12070</v>
      </c>
      <c r="AJ50" s="10">
        <f t="shared" si="10"/>
        <v>0</v>
      </c>
      <c r="AK50" s="10">
        <f t="shared" si="10"/>
        <v>0</v>
      </c>
      <c r="AL50" s="10">
        <f t="shared" si="10"/>
        <v>0</v>
      </c>
      <c r="AM50" s="10">
        <f t="shared" si="11"/>
        <v>14195</v>
      </c>
      <c r="AN50" s="10">
        <f t="shared" si="12"/>
        <v>0</v>
      </c>
      <c r="AO50" s="3"/>
      <c r="AP50" s="3"/>
      <c r="AQ50" s="3"/>
      <c r="AR50" s="3"/>
      <c r="AS50" s="3"/>
      <c r="AT50" s="3"/>
    </row>
    <row r="51" spans="1:46">
      <c r="A51" s="9" t="s">
        <v>14</v>
      </c>
      <c r="B51" s="10">
        <f t="shared" si="10"/>
        <v>0</v>
      </c>
      <c r="C51" s="10">
        <f t="shared" si="10"/>
        <v>0</v>
      </c>
      <c r="D51" s="10">
        <f t="shared" si="10"/>
        <v>0</v>
      </c>
      <c r="E51" s="10">
        <f t="shared" si="10"/>
        <v>13260</v>
      </c>
      <c r="F51" s="10">
        <f t="shared" si="10"/>
        <v>12495</v>
      </c>
      <c r="G51" s="10">
        <f t="shared" si="10"/>
        <v>12835</v>
      </c>
      <c r="H51" s="10">
        <f t="shared" si="10"/>
        <v>11220</v>
      </c>
      <c r="I51" s="10">
        <f t="shared" si="10"/>
        <v>6290</v>
      </c>
      <c r="J51" s="10">
        <f t="shared" si="10"/>
        <v>12665</v>
      </c>
      <c r="K51" s="10">
        <f t="shared" si="10"/>
        <v>13515</v>
      </c>
      <c r="L51" s="10">
        <f t="shared" si="10"/>
        <v>12920</v>
      </c>
      <c r="M51" s="10">
        <f t="shared" si="10"/>
        <v>13345</v>
      </c>
      <c r="N51" s="10">
        <f t="shared" si="10"/>
        <v>12495</v>
      </c>
      <c r="O51" s="10">
        <f t="shared" si="10"/>
        <v>12750</v>
      </c>
      <c r="P51" s="10">
        <f t="shared" si="10"/>
        <v>11560</v>
      </c>
      <c r="Q51" s="10">
        <f t="shared" si="10"/>
        <v>11645</v>
      </c>
      <c r="R51" s="10">
        <f t="shared" si="10"/>
        <v>13090</v>
      </c>
      <c r="S51" s="10">
        <f t="shared" si="10"/>
        <v>12580</v>
      </c>
      <c r="T51" s="10">
        <f t="shared" si="10"/>
        <v>12665</v>
      </c>
      <c r="U51" s="10">
        <f t="shared" si="10"/>
        <v>11730</v>
      </c>
      <c r="V51" s="10">
        <f t="shared" si="10"/>
        <v>12178.8</v>
      </c>
      <c r="W51" s="10">
        <f t="shared" si="10"/>
        <v>11772.5</v>
      </c>
      <c r="X51" s="10">
        <f t="shared" si="10"/>
        <v>12325</v>
      </c>
      <c r="Y51" s="10">
        <f t="shared" si="10"/>
        <v>13175</v>
      </c>
      <c r="Z51" s="10">
        <f t="shared" si="10"/>
        <v>11645</v>
      </c>
      <c r="AA51" s="10">
        <f t="shared" si="10"/>
        <v>11220</v>
      </c>
      <c r="AB51" s="10">
        <f t="shared" si="10"/>
        <v>12240</v>
      </c>
      <c r="AC51" s="10">
        <f t="shared" si="10"/>
        <v>12155</v>
      </c>
      <c r="AD51" s="10">
        <f t="shared" si="10"/>
        <v>11560</v>
      </c>
      <c r="AE51" s="10">
        <f t="shared" si="10"/>
        <v>11730</v>
      </c>
      <c r="AF51" s="10">
        <f t="shared" si="10"/>
        <v>12070</v>
      </c>
      <c r="AG51" s="10">
        <f t="shared" si="10"/>
        <v>11985</v>
      </c>
      <c r="AH51" s="10">
        <f t="shared" si="10"/>
        <v>12240</v>
      </c>
      <c r="AI51" s="10">
        <f t="shared" si="10"/>
        <v>12155</v>
      </c>
      <c r="AJ51" s="10">
        <f t="shared" si="10"/>
        <v>0</v>
      </c>
      <c r="AK51" s="10">
        <f t="shared" si="10"/>
        <v>0</v>
      </c>
      <c r="AL51" s="10">
        <f t="shared" si="10"/>
        <v>0</v>
      </c>
      <c r="AM51" s="10">
        <f t="shared" si="11"/>
        <v>13515</v>
      </c>
      <c r="AN51" s="10">
        <f t="shared" si="12"/>
        <v>0</v>
      </c>
      <c r="AO51" s="3"/>
      <c r="AP51" s="3"/>
      <c r="AQ51" s="3"/>
      <c r="AR51" s="3"/>
      <c r="AS51" s="3"/>
      <c r="AT51" s="3"/>
    </row>
    <row r="52" spans="1:46">
      <c r="A52" s="9" t="s">
        <v>15</v>
      </c>
      <c r="B52" s="10">
        <f t="shared" si="10"/>
        <v>0</v>
      </c>
      <c r="C52" s="10">
        <f t="shared" si="10"/>
        <v>0</v>
      </c>
      <c r="D52" s="10">
        <f t="shared" si="10"/>
        <v>0</v>
      </c>
      <c r="E52" s="10">
        <f t="shared" si="10"/>
        <v>13940</v>
      </c>
      <c r="F52" s="10">
        <f t="shared" si="10"/>
        <v>13685</v>
      </c>
      <c r="G52" s="10">
        <f t="shared" si="10"/>
        <v>14110</v>
      </c>
      <c r="H52" s="10">
        <f t="shared" si="10"/>
        <v>10795</v>
      </c>
      <c r="I52" s="10">
        <f t="shared" si="10"/>
        <v>6800</v>
      </c>
      <c r="J52" s="10">
        <f t="shared" si="10"/>
        <v>14365</v>
      </c>
      <c r="K52" s="10">
        <f t="shared" si="10"/>
        <v>14535</v>
      </c>
      <c r="L52" s="10">
        <f t="shared" si="10"/>
        <v>14110</v>
      </c>
      <c r="M52" s="10">
        <f t="shared" si="10"/>
        <v>14535</v>
      </c>
      <c r="N52" s="10">
        <f t="shared" si="10"/>
        <v>13940</v>
      </c>
      <c r="O52" s="10">
        <f t="shared" si="10"/>
        <v>13600</v>
      </c>
      <c r="P52" s="10">
        <f t="shared" si="10"/>
        <v>11560</v>
      </c>
      <c r="Q52" s="10">
        <f t="shared" si="10"/>
        <v>13515</v>
      </c>
      <c r="R52" s="10">
        <f t="shared" si="10"/>
        <v>14875</v>
      </c>
      <c r="S52" s="10">
        <f t="shared" si="10"/>
        <v>13685</v>
      </c>
      <c r="T52" s="10">
        <f t="shared" si="10"/>
        <v>13855</v>
      </c>
      <c r="U52" s="10">
        <f t="shared" si="10"/>
        <v>12495</v>
      </c>
      <c r="V52" s="10">
        <f t="shared" si="10"/>
        <v>12625.05</v>
      </c>
      <c r="W52" s="10">
        <f t="shared" si="10"/>
        <v>11789.5</v>
      </c>
      <c r="X52" s="10">
        <f t="shared" si="10"/>
        <v>13260</v>
      </c>
      <c r="Y52" s="10">
        <f t="shared" si="10"/>
        <v>13855</v>
      </c>
      <c r="Z52" s="10">
        <f t="shared" si="10"/>
        <v>12665</v>
      </c>
      <c r="AA52" s="10">
        <f t="shared" si="10"/>
        <v>12325</v>
      </c>
      <c r="AB52" s="10">
        <f t="shared" si="10"/>
        <v>12750</v>
      </c>
      <c r="AC52" s="10">
        <f t="shared" si="10"/>
        <v>11730</v>
      </c>
      <c r="AD52" s="10">
        <f t="shared" si="10"/>
        <v>11560</v>
      </c>
      <c r="AE52" s="10">
        <f t="shared" si="10"/>
        <v>12665</v>
      </c>
      <c r="AF52" s="10">
        <f t="shared" si="10"/>
        <v>12920</v>
      </c>
      <c r="AG52" s="10">
        <f t="shared" si="10"/>
        <v>13090</v>
      </c>
      <c r="AH52" s="10">
        <f t="shared" si="10"/>
        <v>13175</v>
      </c>
      <c r="AI52" s="10">
        <f t="shared" si="10"/>
        <v>12920</v>
      </c>
      <c r="AJ52" s="10">
        <f t="shared" ref="AG52:AL67" si="13">AJ13-$G$38*AJ13+$G$40*($G$38*AJ13)</f>
        <v>0</v>
      </c>
      <c r="AK52" s="10">
        <f t="shared" si="13"/>
        <v>0</v>
      </c>
      <c r="AL52" s="10">
        <f t="shared" si="13"/>
        <v>0</v>
      </c>
      <c r="AM52" s="10">
        <f t="shared" si="11"/>
        <v>14875</v>
      </c>
      <c r="AN52" s="10">
        <f t="shared" si="12"/>
        <v>0</v>
      </c>
      <c r="AO52" s="3"/>
      <c r="AP52" s="3"/>
      <c r="AQ52" s="3"/>
      <c r="AR52" s="3"/>
      <c r="AS52" s="3"/>
      <c r="AT52" s="3"/>
    </row>
    <row r="53" spans="1:46">
      <c r="A53" s="12" t="s">
        <v>16</v>
      </c>
      <c r="B53" s="10">
        <f t="shared" ref="B53:AF61" si="14">B14-$G$38*B14+$G$40*($G$38*B14)</f>
        <v>0</v>
      </c>
      <c r="C53" s="10">
        <f t="shared" si="14"/>
        <v>0</v>
      </c>
      <c r="D53" s="10">
        <f t="shared" si="14"/>
        <v>0</v>
      </c>
      <c r="E53" s="10">
        <f t="shared" si="14"/>
        <v>16575</v>
      </c>
      <c r="F53" s="10">
        <f t="shared" si="14"/>
        <v>15640</v>
      </c>
      <c r="G53" s="10">
        <f t="shared" si="14"/>
        <v>15895</v>
      </c>
      <c r="H53" s="10">
        <f t="shared" si="14"/>
        <v>11475</v>
      </c>
      <c r="I53" s="10">
        <f t="shared" si="14"/>
        <v>9945</v>
      </c>
      <c r="J53" s="10">
        <f t="shared" si="14"/>
        <v>16490</v>
      </c>
      <c r="K53" s="10">
        <f t="shared" si="14"/>
        <v>17000</v>
      </c>
      <c r="L53" s="10">
        <f t="shared" si="14"/>
        <v>17000</v>
      </c>
      <c r="M53" s="10">
        <f t="shared" si="14"/>
        <v>16575</v>
      </c>
      <c r="N53" s="10">
        <f t="shared" si="14"/>
        <v>15810</v>
      </c>
      <c r="O53" s="10">
        <f t="shared" si="14"/>
        <v>13515</v>
      </c>
      <c r="P53" s="10">
        <f t="shared" si="14"/>
        <v>11730</v>
      </c>
      <c r="Q53" s="10">
        <f t="shared" si="14"/>
        <v>15810</v>
      </c>
      <c r="R53" s="10">
        <f t="shared" si="14"/>
        <v>16235</v>
      </c>
      <c r="S53" s="10">
        <f t="shared" si="14"/>
        <v>16065</v>
      </c>
      <c r="T53" s="10">
        <f t="shared" si="14"/>
        <v>15895</v>
      </c>
      <c r="U53" s="10">
        <f t="shared" si="14"/>
        <v>13668.85</v>
      </c>
      <c r="V53" s="10">
        <f t="shared" si="14"/>
        <v>13585.55</v>
      </c>
      <c r="W53" s="10">
        <f t="shared" si="14"/>
        <v>12087</v>
      </c>
      <c r="X53" s="10">
        <f t="shared" si="14"/>
        <v>16320</v>
      </c>
      <c r="Y53" s="10">
        <f t="shared" si="14"/>
        <v>15385</v>
      </c>
      <c r="Z53" s="10">
        <f t="shared" si="14"/>
        <v>15640</v>
      </c>
      <c r="AA53" s="10">
        <f t="shared" si="14"/>
        <v>15640</v>
      </c>
      <c r="AB53" s="10">
        <f t="shared" si="14"/>
        <v>13515</v>
      </c>
      <c r="AC53" s="10">
        <f t="shared" si="14"/>
        <v>12240</v>
      </c>
      <c r="AD53" s="10">
        <f t="shared" si="14"/>
        <v>11815</v>
      </c>
      <c r="AE53" s="10">
        <f t="shared" si="14"/>
        <v>14535</v>
      </c>
      <c r="AF53" s="10">
        <f t="shared" si="14"/>
        <v>13515</v>
      </c>
      <c r="AG53" s="10">
        <f t="shared" si="13"/>
        <v>14620</v>
      </c>
      <c r="AH53" s="10">
        <f t="shared" si="13"/>
        <v>14025</v>
      </c>
      <c r="AI53" s="10">
        <f t="shared" si="13"/>
        <v>13600</v>
      </c>
      <c r="AJ53" s="10">
        <f t="shared" si="13"/>
        <v>0</v>
      </c>
      <c r="AK53" s="10">
        <f t="shared" si="13"/>
        <v>0</v>
      </c>
      <c r="AL53" s="10">
        <f t="shared" si="13"/>
        <v>0</v>
      </c>
      <c r="AM53" s="10">
        <f t="shared" si="11"/>
        <v>17000</v>
      </c>
      <c r="AN53" s="10">
        <f t="shared" si="12"/>
        <v>0</v>
      </c>
      <c r="AO53" s="3"/>
      <c r="AP53" s="3"/>
      <c r="AQ53" s="3"/>
      <c r="AR53" s="3"/>
      <c r="AS53" s="3"/>
      <c r="AT53" s="3"/>
    </row>
    <row r="54" spans="1:46">
      <c r="A54" s="12" t="s">
        <v>17</v>
      </c>
      <c r="B54" s="10">
        <f t="shared" si="14"/>
        <v>0</v>
      </c>
      <c r="C54" s="10">
        <f t="shared" si="14"/>
        <v>0</v>
      </c>
      <c r="D54" s="10">
        <f t="shared" si="14"/>
        <v>0</v>
      </c>
      <c r="E54" s="10">
        <f t="shared" si="14"/>
        <v>19720</v>
      </c>
      <c r="F54" s="10">
        <f t="shared" si="14"/>
        <v>18275</v>
      </c>
      <c r="G54" s="10">
        <f t="shared" si="14"/>
        <v>18785</v>
      </c>
      <c r="H54" s="10">
        <f t="shared" si="14"/>
        <v>15300</v>
      </c>
      <c r="I54" s="10">
        <f t="shared" si="14"/>
        <v>12750</v>
      </c>
      <c r="J54" s="10">
        <f t="shared" si="14"/>
        <v>18785</v>
      </c>
      <c r="K54" s="10">
        <f t="shared" si="14"/>
        <v>18275</v>
      </c>
      <c r="L54" s="10">
        <f t="shared" si="14"/>
        <v>18275</v>
      </c>
      <c r="M54" s="10">
        <f t="shared" si="14"/>
        <v>18445</v>
      </c>
      <c r="N54" s="10">
        <f t="shared" si="14"/>
        <v>17935</v>
      </c>
      <c r="O54" s="10">
        <f t="shared" si="14"/>
        <v>14875</v>
      </c>
      <c r="P54" s="10">
        <f t="shared" si="14"/>
        <v>14705</v>
      </c>
      <c r="Q54" s="10">
        <f t="shared" si="14"/>
        <v>16745</v>
      </c>
      <c r="R54" s="10">
        <f t="shared" si="14"/>
        <v>18275</v>
      </c>
      <c r="S54" s="10">
        <f t="shared" si="14"/>
        <v>19125</v>
      </c>
      <c r="T54" s="10">
        <f t="shared" si="14"/>
        <v>13804</v>
      </c>
      <c r="U54" s="10">
        <f t="shared" si="14"/>
        <v>16048</v>
      </c>
      <c r="V54" s="10">
        <f t="shared" si="14"/>
        <v>14730.5</v>
      </c>
      <c r="W54" s="10">
        <f t="shared" si="14"/>
        <v>13606.8</v>
      </c>
      <c r="X54" s="10">
        <f t="shared" si="14"/>
        <v>17765</v>
      </c>
      <c r="Y54" s="10">
        <f t="shared" si="14"/>
        <v>17680.850000000002</v>
      </c>
      <c r="Z54" s="10">
        <f t="shared" si="14"/>
        <v>17085</v>
      </c>
      <c r="AA54" s="10">
        <f t="shared" si="14"/>
        <v>17355.3</v>
      </c>
      <c r="AB54" s="10">
        <f t="shared" si="14"/>
        <v>15130</v>
      </c>
      <c r="AC54" s="10">
        <f t="shared" si="14"/>
        <v>13090</v>
      </c>
      <c r="AD54" s="10">
        <f t="shared" si="14"/>
        <v>12750</v>
      </c>
      <c r="AE54" s="10">
        <f t="shared" si="14"/>
        <v>17255</v>
      </c>
      <c r="AF54" s="10">
        <f t="shared" si="14"/>
        <v>17765</v>
      </c>
      <c r="AG54" s="10">
        <f t="shared" si="13"/>
        <v>17425</v>
      </c>
      <c r="AH54" s="10">
        <f t="shared" si="13"/>
        <v>17348.5</v>
      </c>
      <c r="AI54" s="10">
        <f t="shared" si="13"/>
        <v>16150</v>
      </c>
      <c r="AJ54" s="10">
        <f t="shared" si="13"/>
        <v>0</v>
      </c>
      <c r="AK54" s="10">
        <f t="shared" si="13"/>
        <v>0</v>
      </c>
      <c r="AL54" s="10">
        <f t="shared" si="13"/>
        <v>0</v>
      </c>
      <c r="AM54" s="10">
        <f t="shared" si="11"/>
        <v>19720</v>
      </c>
      <c r="AN54" s="10">
        <f t="shared" si="12"/>
        <v>0</v>
      </c>
      <c r="AO54" s="3"/>
      <c r="AP54" s="3"/>
      <c r="AQ54" s="3"/>
      <c r="AR54" s="3"/>
      <c r="AS54" s="3"/>
      <c r="AT54" s="3"/>
    </row>
    <row r="55" spans="1:46">
      <c r="A55" s="13">
        <v>0.41666666666666669</v>
      </c>
      <c r="B55" s="10">
        <f t="shared" si="14"/>
        <v>0</v>
      </c>
      <c r="C55" s="10">
        <f t="shared" si="14"/>
        <v>0</v>
      </c>
      <c r="D55" s="10">
        <f t="shared" si="14"/>
        <v>0</v>
      </c>
      <c r="E55" s="10">
        <f t="shared" si="14"/>
        <v>19805</v>
      </c>
      <c r="F55" s="10">
        <f t="shared" si="14"/>
        <v>18870</v>
      </c>
      <c r="G55" s="10">
        <f t="shared" si="14"/>
        <v>19210</v>
      </c>
      <c r="H55" s="10">
        <f t="shared" si="14"/>
        <v>15810</v>
      </c>
      <c r="I55" s="10">
        <f t="shared" si="14"/>
        <v>11900</v>
      </c>
      <c r="J55" s="10">
        <f t="shared" si="14"/>
        <v>19550</v>
      </c>
      <c r="K55" s="10">
        <f t="shared" si="14"/>
        <v>19635</v>
      </c>
      <c r="L55" s="10">
        <f t="shared" si="14"/>
        <v>19380</v>
      </c>
      <c r="M55" s="10">
        <f t="shared" si="14"/>
        <v>19550</v>
      </c>
      <c r="N55" s="10">
        <f t="shared" si="14"/>
        <v>17595</v>
      </c>
      <c r="O55" s="10">
        <f t="shared" si="14"/>
        <v>15555</v>
      </c>
      <c r="P55" s="10">
        <f t="shared" si="14"/>
        <v>14025</v>
      </c>
      <c r="Q55" s="10">
        <f t="shared" si="14"/>
        <v>16660</v>
      </c>
      <c r="R55" s="10">
        <f t="shared" si="14"/>
        <v>19465</v>
      </c>
      <c r="S55" s="10">
        <f t="shared" si="14"/>
        <v>17765</v>
      </c>
      <c r="T55" s="10">
        <f t="shared" si="14"/>
        <v>16304.7</v>
      </c>
      <c r="U55" s="10">
        <f t="shared" si="14"/>
        <v>16450.05</v>
      </c>
      <c r="V55" s="10">
        <f t="shared" si="14"/>
        <v>15365.45</v>
      </c>
      <c r="W55" s="10">
        <f t="shared" si="14"/>
        <v>12801.85</v>
      </c>
      <c r="X55" s="10">
        <f t="shared" si="14"/>
        <v>18275</v>
      </c>
      <c r="Y55" s="10">
        <f t="shared" si="14"/>
        <v>18029.350000000002</v>
      </c>
      <c r="Z55" s="10">
        <f t="shared" si="14"/>
        <v>16490</v>
      </c>
      <c r="AA55" s="10">
        <f t="shared" si="14"/>
        <v>16627.7</v>
      </c>
      <c r="AB55" s="10">
        <f t="shared" si="14"/>
        <v>15725</v>
      </c>
      <c r="AC55" s="10">
        <f t="shared" si="14"/>
        <v>13515</v>
      </c>
      <c r="AD55" s="10">
        <f t="shared" si="14"/>
        <v>13430</v>
      </c>
      <c r="AE55" s="10">
        <f t="shared" si="14"/>
        <v>17595</v>
      </c>
      <c r="AF55" s="10">
        <f t="shared" si="14"/>
        <v>18020</v>
      </c>
      <c r="AG55" s="10">
        <f t="shared" si="13"/>
        <v>17765</v>
      </c>
      <c r="AH55" s="10">
        <f t="shared" si="13"/>
        <v>18008.100000000002</v>
      </c>
      <c r="AI55" s="10">
        <f t="shared" si="13"/>
        <v>16235</v>
      </c>
      <c r="AJ55" s="10">
        <f t="shared" si="13"/>
        <v>0</v>
      </c>
      <c r="AK55" s="10">
        <f t="shared" si="13"/>
        <v>0</v>
      </c>
      <c r="AL55" s="10">
        <f t="shared" si="13"/>
        <v>0</v>
      </c>
      <c r="AM55" s="10">
        <f t="shared" si="11"/>
        <v>19805</v>
      </c>
      <c r="AN55" s="10">
        <f t="shared" si="12"/>
        <v>0</v>
      </c>
      <c r="AO55" s="3"/>
      <c r="AP55" s="3"/>
      <c r="AQ55" s="3"/>
      <c r="AR55" s="3"/>
      <c r="AS55" s="3"/>
      <c r="AT55" s="3"/>
    </row>
    <row r="56" spans="1:46">
      <c r="A56" s="13" t="s">
        <v>18</v>
      </c>
      <c r="B56" s="10">
        <f t="shared" si="14"/>
        <v>0</v>
      </c>
      <c r="C56" s="10">
        <f t="shared" si="14"/>
        <v>0</v>
      </c>
      <c r="D56" s="10">
        <f t="shared" si="14"/>
        <v>0</v>
      </c>
      <c r="E56" s="10">
        <f t="shared" si="14"/>
        <v>18785</v>
      </c>
      <c r="F56" s="10">
        <f t="shared" si="14"/>
        <v>19295</v>
      </c>
      <c r="G56" s="10">
        <f t="shared" si="14"/>
        <v>19550</v>
      </c>
      <c r="H56" s="10">
        <f t="shared" si="14"/>
        <v>16150</v>
      </c>
      <c r="I56" s="10">
        <f t="shared" si="14"/>
        <v>11560</v>
      </c>
      <c r="J56" s="10">
        <f t="shared" si="14"/>
        <v>19890</v>
      </c>
      <c r="K56" s="10">
        <f t="shared" si="14"/>
        <v>19975</v>
      </c>
      <c r="L56" s="10">
        <f t="shared" si="14"/>
        <v>18445</v>
      </c>
      <c r="M56" s="10">
        <f t="shared" si="14"/>
        <v>18870</v>
      </c>
      <c r="N56" s="10">
        <f t="shared" si="14"/>
        <v>17765</v>
      </c>
      <c r="O56" s="10">
        <f t="shared" si="14"/>
        <v>15640</v>
      </c>
      <c r="P56" s="10">
        <f t="shared" si="14"/>
        <v>14110</v>
      </c>
      <c r="Q56" s="10">
        <f t="shared" si="14"/>
        <v>17765</v>
      </c>
      <c r="R56" s="10">
        <f t="shared" si="14"/>
        <v>19125</v>
      </c>
      <c r="S56" s="10">
        <f t="shared" si="14"/>
        <v>18190</v>
      </c>
      <c r="T56" s="10">
        <f t="shared" si="14"/>
        <v>9898.25</v>
      </c>
      <c r="U56" s="10">
        <f t="shared" si="14"/>
        <v>15719.9</v>
      </c>
      <c r="V56" s="10">
        <f t="shared" si="14"/>
        <v>15937.5</v>
      </c>
      <c r="W56" s="10">
        <f t="shared" si="14"/>
        <v>13726.65</v>
      </c>
      <c r="X56" s="10">
        <f t="shared" si="14"/>
        <v>16660</v>
      </c>
      <c r="Y56" s="10">
        <f t="shared" si="14"/>
        <v>17389.3</v>
      </c>
      <c r="Z56" s="10">
        <f t="shared" si="14"/>
        <v>17595</v>
      </c>
      <c r="AA56" s="10">
        <f t="shared" si="14"/>
        <v>17434.350000000002</v>
      </c>
      <c r="AB56" s="10">
        <f t="shared" si="14"/>
        <v>15385</v>
      </c>
      <c r="AC56" s="10">
        <f t="shared" si="14"/>
        <v>13515</v>
      </c>
      <c r="AD56" s="10">
        <f t="shared" si="14"/>
        <v>13770</v>
      </c>
      <c r="AE56" s="10">
        <f t="shared" si="14"/>
        <v>17850</v>
      </c>
      <c r="AF56" s="10">
        <f t="shared" si="14"/>
        <v>18105</v>
      </c>
      <c r="AG56" s="10">
        <f t="shared" si="13"/>
        <v>18020</v>
      </c>
      <c r="AH56" s="10">
        <f t="shared" si="13"/>
        <v>19087.600000000002</v>
      </c>
      <c r="AI56" s="10">
        <f t="shared" si="13"/>
        <v>16405</v>
      </c>
      <c r="AJ56" s="10">
        <f t="shared" si="13"/>
        <v>0</v>
      </c>
      <c r="AK56" s="10">
        <f t="shared" si="13"/>
        <v>0</v>
      </c>
      <c r="AL56" s="10">
        <f t="shared" si="13"/>
        <v>0</v>
      </c>
      <c r="AM56" s="10">
        <f t="shared" si="11"/>
        <v>19975</v>
      </c>
      <c r="AN56" s="10">
        <f t="shared" si="12"/>
        <v>0</v>
      </c>
      <c r="AO56" s="3"/>
      <c r="AP56" s="3"/>
      <c r="AQ56" s="3"/>
      <c r="AR56" s="3"/>
      <c r="AS56" s="3"/>
      <c r="AT56" s="3"/>
    </row>
    <row r="57" spans="1:46">
      <c r="A57" s="13">
        <v>0.5</v>
      </c>
      <c r="B57" s="10">
        <f t="shared" si="14"/>
        <v>0</v>
      </c>
      <c r="C57" s="10">
        <f t="shared" si="14"/>
        <v>0</v>
      </c>
      <c r="D57" s="10">
        <f t="shared" si="14"/>
        <v>0</v>
      </c>
      <c r="E57" s="10">
        <f t="shared" si="14"/>
        <v>20060</v>
      </c>
      <c r="F57" s="10">
        <f t="shared" si="14"/>
        <v>19720</v>
      </c>
      <c r="G57" s="10">
        <f t="shared" si="14"/>
        <v>19890</v>
      </c>
      <c r="H57" s="10">
        <f t="shared" si="14"/>
        <v>17595</v>
      </c>
      <c r="I57" s="10">
        <f t="shared" si="14"/>
        <v>12580</v>
      </c>
      <c r="J57" s="10">
        <f t="shared" si="14"/>
        <v>20400</v>
      </c>
      <c r="K57" s="10">
        <f t="shared" si="14"/>
        <v>20230</v>
      </c>
      <c r="L57" s="10">
        <f t="shared" si="14"/>
        <v>20145</v>
      </c>
      <c r="M57" s="10">
        <f t="shared" si="14"/>
        <v>18700</v>
      </c>
      <c r="N57" s="10">
        <f t="shared" si="14"/>
        <v>18360</v>
      </c>
      <c r="O57" s="10">
        <f t="shared" si="14"/>
        <v>15810</v>
      </c>
      <c r="P57" s="10">
        <f t="shared" si="14"/>
        <v>14450</v>
      </c>
      <c r="Q57" s="10">
        <f t="shared" si="14"/>
        <v>17170</v>
      </c>
      <c r="R57" s="10">
        <f t="shared" si="14"/>
        <v>18955</v>
      </c>
      <c r="S57" s="10">
        <f t="shared" si="14"/>
        <v>18360</v>
      </c>
      <c r="T57" s="10">
        <f t="shared" si="14"/>
        <v>13509.9</v>
      </c>
      <c r="U57" s="10">
        <f t="shared" si="14"/>
        <v>18044.649999999998</v>
      </c>
      <c r="V57" s="10">
        <f t="shared" si="14"/>
        <v>15782.8</v>
      </c>
      <c r="W57" s="10">
        <f t="shared" si="14"/>
        <v>14049.65</v>
      </c>
      <c r="X57" s="10">
        <f t="shared" si="14"/>
        <v>18700</v>
      </c>
      <c r="Y57" s="10">
        <f t="shared" si="14"/>
        <v>20136.5</v>
      </c>
      <c r="Z57" s="10">
        <f t="shared" si="14"/>
        <v>18020</v>
      </c>
      <c r="AA57" s="10">
        <f t="shared" si="14"/>
        <v>18258.850000000002</v>
      </c>
      <c r="AB57" s="10">
        <f t="shared" si="14"/>
        <v>15640</v>
      </c>
      <c r="AC57" s="10">
        <f t="shared" si="14"/>
        <v>13940</v>
      </c>
      <c r="AD57" s="10">
        <f t="shared" si="14"/>
        <v>14195</v>
      </c>
      <c r="AE57" s="10">
        <f t="shared" si="14"/>
        <v>18105</v>
      </c>
      <c r="AF57" s="10">
        <f t="shared" si="14"/>
        <v>18105</v>
      </c>
      <c r="AG57" s="10">
        <f t="shared" si="13"/>
        <v>17680</v>
      </c>
      <c r="AH57" s="10">
        <f t="shared" si="13"/>
        <v>18257.149999999998</v>
      </c>
      <c r="AI57" s="10">
        <f t="shared" si="13"/>
        <v>16490</v>
      </c>
      <c r="AJ57" s="10">
        <f t="shared" si="13"/>
        <v>0</v>
      </c>
      <c r="AK57" s="10">
        <f t="shared" si="13"/>
        <v>0</v>
      </c>
      <c r="AL57" s="10">
        <f t="shared" si="13"/>
        <v>0</v>
      </c>
      <c r="AM57" s="10">
        <f t="shared" si="11"/>
        <v>20400</v>
      </c>
      <c r="AN57" s="10">
        <f t="shared" si="12"/>
        <v>0</v>
      </c>
      <c r="AO57" s="3"/>
      <c r="AP57" s="3"/>
      <c r="AQ57" s="3"/>
      <c r="AR57" s="3"/>
      <c r="AS57" s="3"/>
      <c r="AT57" s="3"/>
    </row>
    <row r="58" spans="1:46">
      <c r="A58" s="13" t="s">
        <v>19</v>
      </c>
      <c r="B58" s="10">
        <f t="shared" si="14"/>
        <v>0</v>
      </c>
      <c r="C58" s="10">
        <f t="shared" si="14"/>
        <v>0</v>
      </c>
      <c r="D58" s="10">
        <f t="shared" si="14"/>
        <v>0</v>
      </c>
      <c r="E58" s="10">
        <f t="shared" si="14"/>
        <v>12920</v>
      </c>
      <c r="F58" s="10">
        <f t="shared" si="14"/>
        <v>19210</v>
      </c>
      <c r="G58" s="10">
        <f t="shared" si="14"/>
        <v>18700</v>
      </c>
      <c r="H58" s="10">
        <f t="shared" si="14"/>
        <v>16915</v>
      </c>
      <c r="I58" s="10">
        <f t="shared" si="14"/>
        <v>15385</v>
      </c>
      <c r="J58" s="10">
        <f t="shared" si="14"/>
        <v>19805</v>
      </c>
      <c r="K58" s="10">
        <f t="shared" si="14"/>
        <v>20060</v>
      </c>
      <c r="L58" s="10">
        <f t="shared" si="14"/>
        <v>20145</v>
      </c>
      <c r="M58" s="10">
        <f t="shared" si="14"/>
        <v>18870</v>
      </c>
      <c r="N58" s="10">
        <f t="shared" si="14"/>
        <v>16915</v>
      </c>
      <c r="O58" s="10">
        <f t="shared" si="14"/>
        <v>15640</v>
      </c>
      <c r="P58" s="10">
        <f t="shared" si="14"/>
        <v>14705</v>
      </c>
      <c r="Q58" s="10">
        <f t="shared" si="14"/>
        <v>9265</v>
      </c>
      <c r="R58" s="10">
        <f t="shared" si="14"/>
        <v>18020</v>
      </c>
      <c r="S58" s="10">
        <f t="shared" si="14"/>
        <v>18530</v>
      </c>
      <c r="T58" s="10">
        <f t="shared" si="14"/>
        <v>16422</v>
      </c>
      <c r="U58" s="10">
        <f t="shared" si="14"/>
        <v>18268.2</v>
      </c>
      <c r="V58" s="10">
        <f t="shared" si="14"/>
        <v>15693.55</v>
      </c>
      <c r="W58" s="10">
        <f t="shared" si="14"/>
        <v>15162.3</v>
      </c>
      <c r="X58" s="10">
        <f t="shared" si="14"/>
        <v>18105</v>
      </c>
      <c r="Y58" s="10">
        <f t="shared" si="14"/>
        <v>17510</v>
      </c>
      <c r="Z58" s="10">
        <f t="shared" si="14"/>
        <v>17680</v>
      </c>
      <c r="AA58" s="10">
        <f t="shared" si="14"/>
        <v>17626.45</v>
      </c>
      <c r="AB58" s="10">
        <f t="shared" si="14"/>
        <v>15725</v>
      </c>
      <c r="AC58" s="10">
        <f t="shared" si="14"/>
        <v>14110</v>
      </c>
      <c r="AD58" s="10">
        <f t="shared" si="14"/>
        <v>14280</v>
      </c>
      <c r="AE58" s="10">
        <f t="shared" si="14"/>
        <v>18105</v>
      </c>
      <c r="AF58" s="10">
        <f t="shared" si="14"/>
        <v>18275</v>
      </c>
      <c r="AG58" s="10">
        <f t="shared" si="13"/>
        <v>17595</v>
      </c>
      <c r="AH58" s="10">
        <f t="shared" si="13"/>
        <v>16778.149999999998</v>
      </c>
      <c r="AI58" s="10">
        <f t="shared" si="13"/>
        <v>16575</v>
      </c>
      <c r="AJ58" s="10">
        <f t="shared" si="13"/>
        <v>0</v>
      </c>
      <c r="AK58" s="10">
        <f t="shared" si="13"/>
        <v>0</v>
      </c>
      <c r="AL58" s="10">
        <f t="shared" si="13"/>
        <v>0</v>
      </c>
      <c r="AM58" s="10">
        <f t="shared" si="11"/>
        <v>20145</v>
      </c>
      <c r="AN58" s="10">
        <f t="shared" si="12"/>
        <v>0</v>
      </c>
      <c r="AO58" s="3"/>
      <c r="AP58" s="3"/>
      <c r="AQ58" s="3"/>
      <c r="AR58" s="3"/>
      <c r="AS58" s="3"/>
      <c r="AT58" s="3"/>
    </row>
    <row r="59" spans="1:46">
      <c r="A59" s="13">
        <v>0.58333333333333337</v>
      </c>
      <c r="B59" s="10">
        <f t="shared" si="14"/>
        <v>0</v>
      </c>
      <c r="C59" s="10">
        <f t="shared" si="14"/>
        <v>0</v>
      </c>
      <c r="D59" s="10">
        <f t="shared" si="14"/>
        <v>0</v>
      </c>
      <c r="E59" s="10">
        <f t="shared" si="14"/>
        <v>14280</v>
      </c>
      <c r="F59" s="10">
        <f t="shared" si="14"/>
        <v>19890</v>
      </c>
      <c r="G59" s="10">
        <f t="shared" si="14"/>
        <v>18955</v>
      </c>
      <c r="H59" s="10">
        <f t="shared" si="14"/>
        <v>16830</v>
      </c>
      <c r="I59" s="10">
        <f t="shared" si="14"/>
        <v>15640</v>
      </c>
      <c r="J59" s="10">
        <f t="shared" si="14"/>
        <v>19720</v>
      </c>
      <c r="K59" s="10">
        <f t="shared" si="14"/>
        <v>19635</v>
      </c>
      <c r="L59" s="10">
        <f t="shared" si="14"/>
        <v>16490</v>
      </c>
      <c r="M59" s="10">
        <f t="shared" si="14"/>
        <v>18020</v>
      </c>
      <c r="N59" s="10">
        <f t="shared" si="14"/>
        <v>18190</v>
      </c>
      <c r="O59" s="10">
        <f t="shared" si="14"/>
        <v>16405</v>
      </c>
      <c r="P59" s="10">
        <f t="shared" si="14"/>
        <v>14492.5</v>
      </c>
      <c r="Q59" s="10">
        <f t="shared" si="14"/>
        <v>9095</v>
      </c>
      <c r="R59" s="10">
        <f t="shared" si="14"/>
        <v>18530</v>
      </c>
      <c r="S59" s="10">
        <f t="shared" si="14"/>
        <v>18445</v>
      </c>
      <c r="T59" s="10">
        <f t="shared" si="14"/>
        <v>17208.25</v>
      </c>
      <c r="U59" s="10">
        <f t="shared" si="14"/>
        <v>18429.7</v>
      </c>
      <c r="V59" s="10">
        <f t="shared" si="14"/>
        <v>14747.5</v>
      </c>
      <c r="W59" s="10">
        <f t="shared" si="14"/>
        <v>14694.8</v>
      </c>
      <c r="X59" s="10">
        <f t="shared" si="14"/>
        <v>18548.7</v>
      </c>
      <c r="Y59" s="10">
        <f t="shared" si="14"/>
        <v>17595</v>
      </c>
      <c r="Z59" s="10">
        <f t="shared" si="14"/>
        <v>17850</v>
      </c>
      <c r="AA59" s="10">
        <f t="shared" si="14"/>
        <v>17439.45</v>
      </c>
      <c r="AB59" s="10">
        <f t="shared" si="14"/>
        <v>15300</v>
      </c>
      <c r="AC59" s="10">
        <f t="shared" si="14"/>
        <v>14025</v>
      </c>
      <c r="AD59" s="10">
        <f t="shared" si="14"/>
        <v>13940</v>
      </c>
      <c r="AE59" s="10">
        <f t="shared" si="14"/>
        <v>17935</v>
      </c>
      <c r="AF59" s="10">
        <f t="shared" si="14"/>
        <v>18360</v>
      </c>
      <c r="AG59" s="10">
        <f t="shared" si="13"/>
        <v>17340</v>
      </c>
      <c r="AH59" s="10">
        <f t="shared" si="13"/>
        <v>17387.600000000002</v>
      </c>
      <c r="AI59" s="10">
        <f t="shared" si="13"/>
        <v>16405</v>
      </c>
      <c r="AJ59" s="10">
        <f t="shared" si="13"/>
        <v>0</v>
      </c>
      <c r="AK59" s="10">
        <f t="shared" si="13"/>
        <v>0</v>
      </c>
      <c r="AL59" s="10">
        <f t="shared" si="13"/>
        <v>0</v>
      </c>
      <c r="AM59" s="10">
        <f t="shared" si="11"/>
        <v>19890</v>
      </c>
      <c r="AN59" s="10">
        <f t="shared" si="12"/>
        <v>0</v>
      </c>
      <c r="AO59" s="3"/>
      <c r="AP59" s="3"/>
      <c r="AQ59" s="3"/>
      <c r="AR59" s="3"/>
      <c r="AS59" s="3"/>
      <c r="AT59" s="3"/>
    </row>
    <row r="60" spans="1:46">
      <c r="A60" s="13" t="s">
        <v>20</v>
      </c>
      <c r="B60" s="10">
        <f t="shared" si="14"/>
        <v>0</v>
      </c>
      <c r="C60" s="10">
        <f t="shared" si="14"/>
        <v>0</v>
      </c>
      <c r="D60" s="10">
        <f t="shared" si="14"/>
        <v>0</v>
      </c>
      <c r="E60" s="10">
        <f t="shared" si="14"/>
        <v>18105</v>
      </c>
      <c r="F60" s="10">
        <f t="shared" si="14"/>
        <v>20570</v>
      </c>
      <c r="G60" s="10">
        <f t="shared" si="14"/>
        <v>19125</v>
      </c>
      <c r="H60" s="10">
        <f t="shared" si="14"/>
        <v>16320</v>
      </c>
      <c r="I60" s="10">
        <f t="shared" si="14"/>
        <v>15130</v>
      </c>
      <c r="J60" s="10">
        <f t="shared" si="14"/>
        <v>19975</v>
      </c>
      <c r="K60" s="10">
        <f t="shared" si="14"/>
        <v>19805</v>
      </c>
      <c r="L60" s="10">
        <f t="shared" si="14"/>
        <v>19550</v>
      </c>
      <c r="M60" s="10">
        <f t="shared" si="14"/>
        <v>19465</v>
      </c>
      <c r="N60" s="10">
        <f t="shared" si="14"/>
        <v>18615</v>
      </c>
      <c r="O60" s="10">
        <f t="shared" si="14"/>
        <v>16405</v>
      </c>
      <c r="P60" s="10">
        <f t="shared" si="14"/>
        <v>14067.5</v>
      </c>
      <c r="Q60" s="10">
        <f t="shared" si="14"/>
        <v>12835</v>
      </c>
      <c r="R60" s="10">
        <f t="shared" si="14"/>
        <v>18955</v>
      </c>
      <c r="S60" s="10">
        <f t="shared" si="14"/>
        <v>17425</v>
      </c>
      <c r="T60" s="10">
        <f t="shared" si="14"/>
        <v>17067.149999999998</v>
      </c>
      <c r="U60" s="10">
        <f t="shared" si="14"/>
        <v>17889.100000000002</v>
      </c>
      <c r="V60" s="10">
        <f t="shared" si="14"/>
        <v>14841</v>
      </c>
      <c r="W60" s="10">
        <f t="shared" si="14"/>
        <v>15109.6</v>
      </c>
      <c r="X60" s="10">
        <f t="shared" si="14"/>
        <v>18105</v>
      </c>
      <c r="Y60" s="10">
        <f t="shared" si="14"/>
        <v>17850</v>
      </c>
      <c r="Z60" s="10">
        <f t="shared" si="14"/>
        <v>18020</v>
      </c>
      <c r="AA60" s="10">
        <f t="shared" si="14"/>
        <v>18116.05</v>
      </c>
      <c r="AB60" s="10">
        <f t="shared" si="14"/>
        <v>15470</v>
      </c>
      <c r="AC60" s="10">
        <f t="shared" si="14"/>
        <v>13430</v>
      </c>
      <c r="AD60" s="10">
        <f t="shared" si="14"/>
        <v>13855</v>
      </c>
      <c r="AE60" s="10">
        <f t="shared" si="14"/>
        <v>17935</v>
      </c>
      <c r="AF60" s="10">
        <f t="shared" si="14"/>
        <v>18105</v>
      </c>
      <c r="AG60" s="10">
        <f t="shared" si="13"/>
        <v>17680</v>
      </c>
      <c r="AH60" s="10">
        <f t="shared" si="13"/>
        <v>17713.149999999998</v>
      </c>
      <c r="AI60" s="10">
        <f t="shared" si="13"/>
        <v>16065</v>
      </c>
      <c r="AJ60" s="10">
        <f t="shared" si="13"/>
        <v>0</v>
      </c>
      <c r="AK60" s="10">
        <f t="shared" si="13"/>
        <v>0</v>
      </c>
      <c r="AL60" s="10">
        <f t="shared" si="13"/>
        <v>0</v>
      </c>
      <c r="AM60" s="10">
        <f t="shared" si="11"/>
        <v>20570</v>
      </c>
      <c r="AN60" s="10">
        <f t="shared" si="12"/>
        <v>0</v>
      </c>
      <c r="AO60" s="3"/>
      <c r="AP60" s="3"/>
      <c r="AQ60" s="3"/>
      <c r="AR60" s="3"/>
      <c r="AS60" s="3"/>
      <c r="AT60" s="3"/>
    </row>
    <row r="61" spans="1:46">
      <c r="A61" s="12" t="s">
        <v>21</v>
      </c>
      <c r="B61" s="10">
        <f t="shared" si="14"/>
        <v>0</v>
      </c>
      <c r="C61" s="10">
        <f t="shared" si="14"/>
        <v>0</v>
      </c>
      <c r="D61" s="10">
        <f t="shared" si="14"/>
        <v>0</v>
      </c>
      <c r="E61" s="10">
        <f t="shared" si="14"/>
        <v>18785</v>
      </c>
      <c r="F61" s="10">
        <f t="shared" si="14"/>
        <v>18700</v>
      </c>
      <c r="G61" s="10">
        <f t="shared" si="14"/>
        <v>18700</v>
      </c>
      <c r="H61" s="10">
        <f t="shared" si="14"/>
        <v>15555</v>
      </c>
      <c r="I61" s="10">
        <f t="shared" ref="B61:AL69" si="15">I22-$G$38*I22+$G$40*($G$38*I22)</f>
        <v>14790</v>
      </c>
      <c r="J61" s="10">
        <f t="shared" si="15"/>
        <v>19635</v>
      </c>
      <c r="K61" s="10">
        <f t="shared" si="15"/>
        <v>19465</v>
      </c>
      <c r="L61" s="10">
        <f t="shared" si="15"/>
        <v>19040</v>
      </c>
      <c r="M61" s="10">
        <f t="shared" si="15"/>
        <v>18870</v>
      </c>
      <c r="N61" s="10">
        <f t="shared" si="15"/>
        <v>18445</v>
      </c>
      <c r="O61" s="10">
        <f t="shared" si="15"/>
        <v>14960</v>
      </c>
      <c r="P61" s="10">
        <f t="shared" si="15"/>
        <v>13472.5</v>
      </c>
      <c r="Q61" s="10">
        <f t="shared" si="15"/>
        <v>12835</v>
      </c>
      <c r="R61" s="10">
        <f t="shared" si="15"/>
        <v>17935</v>
      </c>
      <c r="S61" s="10">
        <f t="shared" si="15"/>
        <v>19125</v>
      </c>
      <c r="T61" s="10">
        <f t="shared" si="15"/>
        <v>13814.2</v>
      </c>
      <c r="U61" s="10">
        <f t="shared" si="15"/>
        <v>18083.75</v>
      </c>
      <c r="V61" s="10">
        <f t="shared" si="15"/>
        <v>15244.75</v>
      </c>
      <c r="W61" s="10">
        <f t="shared" si="15"/>
        <v>14582.6</v>
      </c>
      <c r="X61" s="10">
        <f t="shared" si="15"/>
        <v>17340</v>
      </c>
      <c r="Y61" s="10">
        <f t="shared" si="15"/>
        <v>18275</v>
      </c>
      <c r="Z61" s="10">
        <f t="shared" si="15"/>
        <v>17935</v>
      </c>
      <c r="AA61" s="10">
        <f t="shared" si="15"/>
        <v>17573.75</v>
      </c>
      <c r="AB61" s="10">
        <f t="shared" si="15"/>
        <v>15215</v>
      </c>
      <c r="AC61" s="10">
        <f t="shared" si="15"/>
        <v>13175</v>
      </c>
      <c r="AD61" s="10">
        <f t="shared" si="15"/>
        <v>13515</v>
      </c>
      <c r="AE61" s="10">
        <f t="shared" si="15"/>
        <v>17595</v>
      </c>
      <c r="AF61" s="10">
        <f t="shared" si="15"/>
        <v>17595</v>
      </c>
      <c r="AG61" s="10">
        <f t="shared" si="13"/>
        <v>17850</v>
      </c>
      <c r="AH61" s="10">
        <f t="shared" si="13"/>
        <v>17408.850000000002</v>
      </c>
      <c r="AI61" s="10">
        <f t="shared" si="13"/>
        <v>15895</v>
      </c>
      <c r="AJ61" s="10">
        <f t="shared" si="13"/>
        <v>0</v>
      </c>
      <c r="AK61" s="10">
        <f t="shared" si="13"/>
        <v>0</v>
      </c>
      <c r="AL61" s="10">
        <f t="shared" si="13"/>
        <v>0</v>
      </c>
      <c r="AM61" s="10">
        <f t="shared" si="11"/>
        <v>19635</v>
      </c>
      <c r="AN61" s="10">
        <f t="shared" si="12"/>
        <v>0</v>
      </c>
      <c r="AO61" s="3"/>
      <c r="AP61" s="3"/>
      <c r="AQ61" s="3"/>
      <c r="AR61" s="3"/>
      <c r="AS61" s="3"/>
      <c r="AT61" s="3"/>
    </row>
    <row r="62" spans="1:46">
      <c r="A62" s="12" t="s">
        <v>22</v>
      </c>
      <c r="B62" s="10">
        <f t="shared" si="15"/>
        <v>0</v>
      </c>
      <c r="C62" s="10">
        <f t="shared" si="15"/>
        <v>0</v>
      </c>
      <c r="D62" s="10">
        <f t="shared" si="15"/>
        <v>0</v>
      </c>
      <c r="E62" s="10">
        <f t="shared" si="15"/>
        <v>17170</v>
      </c>
      <c r="F62" s="10">
        <f t="shared" si="15"/>
        <v>18275</v>
      </c>
      <c r="G62" s="10">
        <f t="shared" si="15"/>
        <v>18105</v>
      </c>
      <c r="H62" s="10">
        <f t="shared" si="15"/>
        <v>14875</v>
      </c>
      <c r="I62" s="10">
        <f t="shared" si="15"/>
        <v>14620</v>
      </c>
      <c r="J62" s="10">
        <f t="shared" si="15"/>
        <v>18360</v>
      </c>
      <c r="K62" s="10">
        <f t="shared" si="15"/>
        <v>18360</v>
      </c>
      <c r="L62" s="10">
        <f t="shared" si="15"/>
        <v>18360</v>
      </c>
      <c r="M62" s="10">
        <f t="shared" si="15"/>
        <v>18700</v>
      </c>
      <c r="N62" s="10">
        <f t="shared" si="15"/>
        <v>17850</v>
      </c>
      <c r="O62" s="10">
        <f t="shared" si="15"/>
        <v>14705</v>
      </c>
      <c r="P62" s="10">
        <f t="shared" si="15"/>
        <v>12920</v>
      </c>
      <c r="Q62" s="10">
        <f t="shared" si="15"/>
        <v>12495</v>
      </c>
      <c r="R62" s="10">
        <f t="shared" si="15"/>
        <v>17425</v>
      </c>
      <c r="S62" s="10">
        <f t="shared" si="15"/>
        <v>15470</v>
      </c>
      <c r="T62" s="10">
        <f t="shared" si="15"/>
        <v>17299.2</v>
      </c>
      <c r="U62" s="10">
        <f t="shared" si="15"/>
        <v>16785.8</v>
      </c>
      <c r="V62" s="10">
        <f t="shared" si="15"/>
        <v>14782.35</v>
      </c>
      <c r="W62" s="10">
        <f t="shared" si="15"/>
        <v>14009.7</v>
      </c>
      <c r="X62" s="10">
        <f t="shared" si="15"/>
        <v>17170</v>
      </c>
      <c r="Y62" s="10">
        <f t="shared" si="15"/>
        <v>17510</v>
      </c>
      <c r="Z62" s="10">
        <f t="shared" si="15"/>
        <v>17000</v>
      </c>
      <c r="AA62" s="10">
        <f t="shared" si="15"/>
        <v>16575</v>
      </c>
      <c r="AB62" s="10">
        <f t="shared" si="15"/>
        <v>15045</v>
      </c>
      <c r="AC62" s="10">
        <f t="shared" si="15"/>
        <v>13260</v>
      </c>
      <c r="AD62" s="10">
        <f t="shared" si="15"/>
        <v>13770</v>
      </c>
      <c r="AE62" s="10">
        <f t="shared" si="15"/>
        <v>17170</v>
      </c>
      <c r="AF62" s="10">
        <f t="shared" si="15"/>
        <v>17085</v>
      </c>
      <c r="AG62" s="10">
        <f t="shared" si="13"/>
        <v>16830</v>
      </c>
      <c r="AH62" s="10">
        <f t="shared" si="13"/>
        <v>16954.95</v>
      </c>
      <c r="AI62" s="10">
        <f t="shared" si="13"/>
        <v>14705</v>
      </c>
      <c r="AJ62" s="10">
        <f t="shared" si="13"/>
        <v>0</v>
      </c>
      <c r="AK62" s="10">
        <f t="shared" si="13"/>
        <v>0</v>
      </c>
      <c r="AL62" s="10">
        <f t="shared" si="13"/>
        <v>0</v>
      </c>
      <c r="AM62" s="10">
        <f t="shared" si="11"/>
        <v>18700</v>
      </c>
      <c r="AN62" s="10">
        <f t="shared" si="12"/>
        <v>0</v>
      </c>
      <c r="AO62" s="3"/>
      <c r="AP62" s="3"/>
      <c r="AQ62" s="3"/>
      <c r="AR62" s="3"/>
      <c r="AS62" s="3"/>
      <c r="AT62" s="3"/>
    </row>
    <row r="63" spans="1:46">
      <c r="A63" s="12" t="s">
        <v>23</v>
      </c>
      <c r="B63" s="10">
        <f t="shared" si="15"/>
        <v>0</v>
      </c>
      <c r="C63" s="10">
        <f t="shared" si="15"/>
        <v>0</v>
      </c>
      <c r="D63" s="10">
        <f t="shared" si="15"/>
        <v>0</v>
      </c>
      <c r="E63" s="10">
        <f t="shared" si="15"/>
        <v>10370</v>
      </c>
      <c r="F63" s="10">
        <f t="shared" si="15"/>
        <v>17085</v>
      </c>
      <c r="G63" s="10">
        <f t="shared" si="15"/>
        <v>18020</v>
      </c>
      <c r="H63" s="10">
        <f t="shared" si="15"/>
        <v>15725</v>
      </c>
      <c r="I63" s="10">
        <f t="shared" si="15"/>
        <v>15215</v>
      </c>
      <c r="J63" s="10">
        <f t="shared" si="15"/>
        <v>18615</v>
      </c>
      <c r="K63" s="10">
        <f t="shared" si="15"/>
        <v>18190</v>
      </c>
      <c r="L63" s="10">
        <f t="shared" si="15"/>
        <v>18105</v>
      </c>
      <c r="M63" s="10">
        <f t="shared" si="15"/>
        <v>18190</v>
      </c>
      <c r="N63" s="10">
        <f t="shared" si="15"/>
        <v>19380</v>
      </c>
      <c r="O63" s="10">
        <f t="shared" si="15"/>
        <v>15130</v>
      </c>
      <c r="P63" s="10">
        <f t="shared" si="15"/>
        <v>14960</v>
      </c>
      <c r="Q63" s="10">
        <f t="shared" si="15"/>
        <v>11985</v>
      </c>
      <c r="R63" s="10">
        <f t="shared" si="15"/>
        <v>18360</v>
      </c>
      <c r="S63" s="10">
        <f t="shared" si="15"/>
        <v>14705</v>
      </c>
      <c r="T63" s="10">
        <f t="shared" si="15"/>
        <v>17140.25</v>
      </c>
      <c r="U63" s="10">
        <f t="shared" si="15"/>
        <v>17139.399999999998</v>
      </c>
      <c r="V63" s="10">
        <f t="shared" si="15"/>
        <v>14971.05</v>
      </c>
      <c r="W63" s="10">
        <f t="shared" si="15"/>
        <v>15742</v>
      </c>
      <c r="X63" s="10">
        <f t="shared" si="15"/>
        <v>17255</v>
      </c>
      <c r="Y63" s="10">
        <f t="shared" si="15"/>
        <v>16745</v>
      </c>
      <c r="Z63" s="10">
        <f t="shared" si="15"/>
        <v>17340</v>
      </c>
      <c r="AA63" s="10">
        <f t="shared" si="15"/>
        <v>17765</v>
      </c>
      <c r="AB63" s="10">
        <f t="shared" si="15"/>
        <v>16405</v>
      </c>
      <c r="AC63" s="10">
        <f t="shared" si="15"/>
        <v>14705</v>
      </c>
      <c r="AD63" s="10">
        <f t="shared" si="15"/>
        <v>13940</v>
      </c>
      <c r="AE63" s="10">
        <f t="shared" si="15"/>
        <v>17000</v>
      </c>
      <c r="AF63" s="10">
        <f t="shared" si="15"/>
        <v>16575</v>
      </c>
      <c r="AG63" s="10">
        <f t="shared" si="13"/>
        <v>17595</v>
      </c>
      <c r="AH63" s="10">
        <f t="shared" si="13"/>
        <v>16609.850000000002</v>
      </c>
      <c r="AI63" s="10">
        <f t="shared" si="13"/>
        <v>16385.45</v>
      </c>
      <c r="AJ63" s="10">
        <f t="shared" si="13"/>
        <v>0</v>
      </c>
      <c r="AK63" s="10">
        <f t="shared" si="13"/>
        <v>0</v>
      </c>
      <c r="AL63" s="10">
        <f t="shared" si="13"/>
        <v>0</v>
      </c>
      <c r="AM63" s="10">
        <f t="shared" si="11"/>
        <v>19380</v>
      </c>
      <c r="AN63" s="10">
        <f t="shared" si="12"/>
        <v>0</v>
      </c>
      <c r="AO63" s="3"/>
      <c r="AP63" s="3"/>
      <c r="AQ63" s="3"/>
      <c r="AR63" s="3"/>
      <c r="AS63" s="3"/>
      <c r="AT63" s="3"/>
    </row>
    <row r="64" spans="1:46">
      <c r="A64" s="9" t="s">
        <v>24</v>
      </c>
      <c r="B64" s="10">
        <f t="shared" si="15"/>
        <v>0</v>
      </c>
      <c r="C64" s="10">
        <f t="shared" si="15"/>
        <v>0</v>
      </c>
      <c r="D64" s="10">
        <f t="shared" si="15"/>
        <v>0</v>
      </c>
      <c r="E64" s="10">
        <f t="shared" si="15"/>
        <v>0</v>
      </c>
      <c r="F64" s="10">
        <f t="shared" si="15"/>
        <v>19550</v>
      </c>
      <c r="G64" s="10">
        <f t="shared" si="15"/>
        <v>17765</v>
      </c>
      <c r="H64" s="10">
        <f t="shared" si="15"/>
        <v>18445</v>
      </c>
      <c r="I64" s="10">
        <f t="shared" si="15"/>
        <v>18530</v>
      </c>
      <c r="J64" s="10">
        <f t="shared" si="15"/>
        <v>20145</v>
      </c>
      <c r="K64" s="10">
        <f t="shared" si="15"/>
        <v>20570</v>
      </c>
      <c r="L64" s="10">
        <f t="shared" si="15"/>
        <v>19465</v>
      </c>
      <c r="M64" s="10">
        <f t="shared" si="15"/>
        <v>19805</v>
      </c>
      <c r="N64" s="10">
        <f t="shared" si="15"/>
        <v>20230</v>
      </c>
      <c r="O64" s="10">
        <f t="shared" si="15"/>
        <v>18275</v>
      </c>
      <c r="P64" s="10">
        <f t="shared" si="15"/>
        <v>16065</v>
      </c>
      <c r="Q64" s="10">
        <f t="shared" si="15"/>
        <v>17170</v>
      </c>
      <c r="R64" s="10">
        <f t="shared" si="15"/>
        <v>19635</v>
      </c>
      <c r="S64" s="10">
        <f t="shared" si="15"/>
        <v>17000</v>
      </c>
      <c r="T64" s="10">
        <f t="shared" si="15"/>
        <v>19955.45</v>
      </c>
      <c r="U64" s="10">
        <f t="shared" si="15"/>
        <v>18185.75</v>
      </c>
      <c r="V64" s="10">
        <f t="shared" si="15"/>
        <v>17085.850000000002</v>
      </c>
      <c r="W64" s="10">
        <f t="shared" si="15"/>
        <v>17595</v>
      </c>
      <c r="X64" s="10">
        <f t="shared" si="15"/>
        <v>0</v>
      </c>
      <c r="Y64" s="10">
        <f t="shared" si="15"/>
        <v>18870</v>
      </c>
      <c r="Z64" s="10">
        <f t="shared" si="15"/>
        <v>19465</v>
      </c>
      <c r="AA64" s="10">
        <f t="shared" si="15"/>
        <v>20230</v>
      </c>
      <c r="AB64" s="10">
        <f t="shared" si="15"/>
        <v>16830</v>
      </c>
      <c r="AC64" s="10">
        <f t="shared" si="15"/>
        <v>16189.1</v>
      </c>
      <c r="AD64" s="10">
        <f t="shared" si="15"/>
        <v>17170</v>
      </c>
      <c r="AE64" s="10">
        <f t="shared" si="15"/>
        <v>19550</v>
      </c>
      <c r="AF64" s="10">
        <f t="shared" si="15"/>
        <v>19295</v>
      </c>
      <c r="AG64" s="10">
        <f t="shared" si="13"/>
        <v>19040</v>
      </c>
      <c r="AH64" s="10">
        <f t="shared" si="13"/>
        <v>19425.899999999998</v>
      </c>
      <c r="AI64" s="10">
        <f t="shared" si="13"/>
        <v>19437.8</v>
      </c>
      <c r="AJ64" s="10">
        <f t="shared" si="13"/>
        <v>0</v>
      </c>
      <c r="AK64" s="10">
        <f t="shared" si="13"/>
        <v>0</v>
      </c>
      <c r="AL64" s="10">
        <f t="shared" si="13"/>
        <v>0</v>
      </c>
      <c r="AM64" s="10">
        <f t="shared" si="11"/>
        <v>20570</v>
      </c>
      <c r="AN64" s="10">
        <f t="shared" si="12"/>
        <v>0</v>
      </c>
      <c r="AO64" s="3"/>
      <c r="AP64" s="3"/>
      <c r="AQ64" s="3"/>
      <c r="AR64" s="3"/>
      <c r="AS64" s="3"/>
      <c r="AT64" s="3"/>
    </row>
    <row r="65" spans="1:46">
      <c r="A65" s="15">
        <v>0.83333333333333337</v>
      </c>
      <c r="B65" s="10">
        <f t="shared" si="15"/>
        <v>0</v>
      </c>
      <c r="C65" s="10">
        <f t="shared" si="15"/>
        <v>0</v>
      </c>
      <c r="D65" s="10">
        <f t="shared" si="15"/>
        <v>0</v>
      </c>
      <c r="E65" s="10">
        <f t="shared" si="15"/>
        <v>8160</v>
      </c>
      <c r="F65" s="10">
        <f t="shared" si="15"/>
        <v>19635</v>
      </c>
      <c r="G65" s="10">
        <f t="shared" si="15"/>
        <v>14790</v>
      </c>
      <c r="H65" s="10">
        <f t="shared" si="15"/>
        <v>0</v>
      </c>
      <c r="I65" s="10">
        <f t="shared" si="15"/>
        <v>18785</v>
      </c>
      <c r="J65" s="10">
        <f t="shared" si="15"/>
        <v>20145</v>
      </c>
      <c r="K65" s="10">
        <f t="shared" si="15"/>
        <v>20315</v>
      </c>
      <c r="L65" s="10">
        <f t="shared" si="15"/>
        <v>19125</v>
      </c>
      <c r="M65" s="10">
        <f t="shared" si="15"/>
        <v>19720</v>
      </c>
      <c r="N65" s="10">
        <f t="shared" si="15"/>
        <v>20060</v>
      </c>
      <c r="O65" s="10">
        <f t="shared" si="15"/>
        <v>18445</v>
      </c>
      <c r="P65" s="10">
        <f t="shared" si="15"/>
        <v>16575</v>
      </c>
      <c r="Q65" s="10">
        <f t="shared" si="15"/>
        <v>20485</v>
      </c>
      <c r="R65" s="10">
        <f t="shared" si="15"/>
        <v>19890</v>
      </c>
      <c r="S65" s="10">
        <f t="shared" si="15"/>
        <v>19295</v>
      </c>
      <c r="T65" s="10">
        <f t="shared" si="15"/>
        <v>19704.7</v>
      </c>
      <c r="U65" s="10">
        <f t="shared" si="15"/>
        <v>18263.95</v>
      </c>
      <c r="V65" s="10">
        <f t="shared" si="15"/>
        <v>18786.7</v>
      </c>
      <c r="W65" s="10">
        <f t="shared" si="15"/>
        <v>18700</v>
      </c>
      <c r="X65" s="10">
        <f t="shared" si="15"/>
        <v>340</v>
      </c>
      <c r="Y65" s="10">
        <f t="shared" si="15"/>
        <v>18530</v>
      </c>
      <c r="Z65" s="10">
        <f t="shared" si="15"/>
        <v>19210</v>
      </c>
      <c r="AA65" s="10">
        <f t="shared" si="15"/>
        <v>19635</v>
      </c>
      <c r="AB65" s="10">
        <f t="shared" si="15"/>
        <v>17765</v>
      </c>
      <c r="AC65" s="10">
        <f t="shared" si="15"/>
        <v>16639.600000000002</v>
      </c>
      <c r="AD65" s="10">
        <f t="shared" si="15"/>
        <v>17510</v>
      </c>
      <c r="AE65" s="10">
        <f t="shared" si="15"/>
        <v>19295</v>
      </c>
      <c r="AF65" s="10">
        <f t="shared" si="15"/>
        <v>19040</v>
      </c>
      <c r="AG65" s="10">
        <f t="shared" si="13"/>
        <v>19295</v>
      </c>
      <c r="AH65" s="10">
        <f t="shared" si="13"/>
        <v>19525.350000000002</v>
      </c>
      <c r="AI65" s="10">
        <f t="shared" si="13"/>
        <v>19613.75</v>
      </c>
      <c r="AJ65" s="10">
        <f t="shared" si="13"/>
        <v>0</v>
      </c>
      <c r="AK65" s="10">
        <f t="shared" si="13"/>
        <v>0</v>
      </c>
      <c r="AL65" s="10">
        <f t="shared" si="13"/>
        <v>0</v>
      </c>
      <c r="AM65" s="10">
        <f t="shared" si="11"/>
        <v>20485</v>
      </c>
      <c r="AN65" s="10">
        <f t="shared" si="12"/>
        <v>0</v>
      </c>
      <c r="AO65" s="3"/>
      <c r="AP65" s="3"/>
      <c r="AQ65" s="3"/>
      <c r="AR65" s="3"/>
      <c r="AS65" s="3"/>
      <c r="AT65" s="3"/>
    </row>
    <row r="66" spans="1:46">
      <c r="A66" s="15">
        <v>0.875</v>
      </c>
      <c r="B66" s="10">
        <f t="shared" si="15"/>
        <v>0</v>
      </c>
      <c r="C66" s="10">
        <f t="shared" si="15"/>
        <v>0</v>
      </c>
      <c r="D66" s="10">
        <f t="shared" si="15"/>
        <v>0</v>
      </c>
      <c r="E66" s="10">
        <f t="shared" si="15"/>
        <v>14620</v>
      </c>
      <c r="F66" s="10">
        <f t="shared" si="15"/>
        <v>18530</v>
      </c>
      <c r="G66" s="10">
        <f t="shared" si="15"/>
        <v>13600</v>
      </c>
      <c r="H66" s="10">
        <f t="shared" si="15"/>
        <v>7990</v>
      </c>
      <c r="I66" s="10">
        <f t="shared" si="15"/>
        <v>18275</v>
      </c>
      <c r="J66" s="10">
        <f t="shared" si="15"/>
        <v>20485</v>
      </c>
      <c r="K66" s="10">
        <f t="shared" si="15"/>
        <v>19635</v>
      </c>
      <c r="L66" s="10">
        <f t="shared" si="15"/>
        <v>19550</v>
      </c>
      <c r="M66" s="10">
        <f t="shared" si="15"/>
        <v>18955</v>
      </c>
      <c r="N66" s="10">
        <f t="shared" si="15"/>
        <v>19040</v>
      </c>
      <c r="O66" s="10">
        <f t="shared" si="15"/>
        <v>17680</v>
      </c>
      <c r="P66" s="10">
        <f t="shared" si="15"/>
        <v>5270</v>
      </c>
      <c r="Q66" s="10">
        <f t="shared" si="15"/>
        <v>18190</v>
      </c>
      <c r="R66" s="10">
        <f t="shared" si="15"/>
        <v>18700</v>
      </c>
      <c r="S66" s="10">
        <f t="shared" si="15"/>
        <v>15045</v>
      </c>
      <c r="T66" s="10">
        <f t="shared" si="15"/>
        <v>19051.899999999998</v>
      </c>
      <c r="U66" s="10">
        <f t="shared" si="15"/>
        <v>18543.600000000002</v>
      </c>
      <c r="V66" s="10">
        <f t="shared" si="15"/>
        <v>18816.45</v>
      </c>
      <c r="W66" s="10">
        <f t="shared" si="15"/>
        <v>18190</v>
      </c>
      <c r="X66" s="10">
        <f t="shared" si="15"/>
        <v>12665</v>
      </c>
      <c r="Y66" s="10">
        <f t="shared" si="15"/>
        <v>17850</v>
      </c>
      <c r="Z66" s="10">
        <f t="shared" si="15"/>
        <v>18700</v>
      </c>
      <c r="AA66" s="10">
        <f t="shared" si="15"/>
        <v>18870</v>
      </c>
      <c r="AB66" s="10">
        <f t="shared" si="15"/>
        <v>17765</v>
      </c>
      <c r="AC66" s="10">
        <f t="shared" si="15"/>
        <v>16551.2</v>
      </c>
      <c r="AD66" s="10">
        <f t="shared" si="15"/>
        <v>17085</v>
      </c>
      <c r="AE66" s="10">
        <f t="shared" si="15"/>
        <v>18445</v>
      </c>
      <c r="AF66" s="10">
        <f t="shared" si="15"/>
        <v>18445</v>
      </c>
      <c r="AG66" s="10">
        <f t="shared" si="13"/>
        <v>18445</v>
      </c>
      <c r="AH66" s="10">
        <f t="shared" si="13"/>
        <v>19683.45</v>
      </c>
      <c r="AI66" s="10">
        <f t="shared" si="13"/>
        <v>19687.7</v>
      </c>
      <c r="AJ66" s="10">
        <f t="shared" si="13"/>
        <v>0</v>
      </c>
      <c r="AK66" s="10">
        <f t="shared" si="13"/>
        <v>0</v>
      </c>
      <c r="AL66" s="10">
        <f t="shared" si="13"/>
        <v>0</v>
      </c>
      <c r="AM66" s="10">
        <f t="shared" si="11"/>
        <v>20485</v>
      </c>
      <c r="AN66" s="10">
        <f t="shared" si="12"/>
        <v>0</v>
      </c>
      <c r="AO66" s="3"/>
      <c r="AP66" s="3"/>
      <c r="AQ66" s="3"/>
      <c r="AR66" s="3"/>
      <c r="AS66" s="3"/>
      <c r="AT66" s="3"/>
    </row>
    <row r="67" spans="1:46">
      <c r="A67" s="13" t="s">
        <v>25</v>
      </c>
      <c r="B67" s="10">
        <f t="shared" si="15"/>
        <v>0</v>
      </c>
      <c r="C67" s="10">
        <f t="shared" si="15"/>
        <v>0</v>
      </c>
      <c r="D67" s="10">
        <f t="shared" si="15"/>
        <v>0</v>
      </c>
      <c r="E67" s="10">
        <f t="shared" si="15"/>
        <v>17510</v>
      </c>
      <c r="F67" s="10">
        <f t="shared" si="15"/>
        <v>17085</v>
      </c>
      <c r="G67" s="10">
        <f t="shared" si="15"/>
        <v>18105</v>
      </c>
      <c r="H67" s="10">
        <f t="shared" si="15"/>
        <v>17425</v>
      </c>
      <c r="I67" s="10">
        <f t="shared" si="15"/>
        <v>17170</v>
      </c>
      <c r="J67" s="10">
        <f t="shared" si="15"/>
        <v>18445</v>
      </c>
      <c r="K67" s="10">
        <f t="shared" si="15"/>
        <v>18020</v>
      </c>
      <c r="L67" s="10">
        <f t="shared" si="15"/>
        <v>18190</v>
      </c>
      <c r="M67" s="10">
        <f t="shared" si="15"/>
        <v>17680</v>
      </c>
      <c r="N67" s="10">
        <f t="shared" si="15"/>
        <v>18105</v>
      </c>
      <c r="O67" s="10">
        <f t="shared" si="15"/>
        <v>16660</v>
      </c>
      <c r="P67" s="10">
        <f t="shared" si="15"/>
        <v>5780</v>
      </c>
      <c r="Q67" s="10">
        <f t="shared" si="15"/>
        <v>17425</v>
      </c>
      <c r="R67" s="10">
        <f t="shared" si="15"/>
        <v>17680</v>
      </c>
      <c r="S67" s="10">
        <f t="shared" si="15"/>
        <v>15045</v>
      </c>
      <c r="T67" s="10">
        <f t="shared" si="15"/>
        <v>18076.95</v>
      </c>
      <c r="U67" s="10">
        <f t="shared" si="15"/>
        <v>17264.350000000002</v>
      </c>
      <c r="V67" s="10">
        <f t="shared" si="15"/>
        <v>16716.100000000002</v>
      </c>
      <c r="W67" s="10">
        <f t="shared" si="15"/>
        <v>15895</v>
      </c>
      <c r="X67" s="10">
        <f t="shared" si="15"/>
        <v>13792.95</v>
      </c>
      <c r="Y67" s="10">
        <f t="shared" si="15"/>
        <v>16915</v>
      </c>
      <c r="Z67" s="10">
        <f t="shared" si="15"/>
        <v>17425</v>
      </c>
      <c r="AA67" s="10">
        <f t="shared" si="15"/>
        <v>17850</v>
      </c>
      <c r="AB67" s="10">
        <f t="shared" si="15"/>
        <v>16235</v>
      </c>
      <c r="AC67" s="10">
        <f t="shared" si="15"/>
        <v>15954.5</v>
      </c>
      <c r="AD67" s="10">
        <f t="shared" si="15"/>
        <v>13770</v>
      </c>
      <c r="AE67" s="10">
        <f t="shared" si="15"/>
        <v>17425</v>
      </c>
      <c r="AF67" s="10">
        <f t="shared" si="15"/>
        <v>17255</v>
      </c>
      <c r="AG67" s="10">
        <f t="shared" si="13"/>
        <v>14535</v>
      </c>
      <c r="AH67" s="10">
        <f t="shared" si="13"/>
        <v>17629.850000000002</v>
      </c>
      <c r="AI67" s="10">
        <f t="shared" si="13"/>
        <v>19192.149999999998</v>
      </c>
      <c r="AJ67" s="10">
        <f t="shared" si="13"/>
        <v>0</v>
      </c>
      <c r="AK67" s="10">
        <f t="shared" si="13"/>
        <v>0</v>
      </c>
      <c r="AL67" s="10">
        <f t="shared" si="13"/>
        <v>0</v>
      </c>
      <c r="AM67" s="10">
        <f t="shared" si="11"/>
        <v>19192.149999999998</v>
      </c>
      <c r="AN67" s="10">
        <f t="shared" si="12"/>
        <v>0</v>
      </c>
      <c r="AO67" s="3"/>
      <c r="AP67" s="3"/>
      <c r="AQ67" s="3"/>
      <c r="AR67" s="3"/>
      <c r="AS67" s="3"/>
      <c r="AT67" s="3"/>
    </row>
    <row r="68" spans="1:46">
      <c r="A68" s="15">
        <v>0.95833333333333337</v>
      </c>
      <c r="B68" s="10">
        <f t="shared" si="15"/>
        <v>0</v>
      </c>
      <c r="C68" s="10">
        <f t="shared" si="15"/>
        <v>0</v>
      </c>
      <c r="D68" s="10">
        <f t="shared" si="15"/>
        <v>0</v>
      </c>
      <c r="E68" s="10">
        <f t="shared" si="15"/>
        <v>15300</v>
      </c>
      <c r="F68" s="10">
        <f t="shared" si="15"/>
        <v>15725</v>
      </c>
      <c r="G68" s="10">
        <f t="shared" si="15"/>
        <v>16235</v>
      </c>
      <c r="H68" s="10">
        <f t="shared" si="15"/>
        <v>15385</v>
      </c>
      <c r="I68" s="10">
        <f t="shared" si="15"/>
        <v>15300</v>
      </c>
      <c r="J68" s="10">
        <f t="shared" si="15"/>
        <v>16745</v>
      </c>
      <c r="K68" s="10">
        <f t="shared" si="15"/>
        <v>16065</v>
      </c>
      <c r="L68" s="10">
        <f t="shared" si="15"/>
        <v>16915</v>
      </c>
      <c r="M68" s="10">
        <f t="shared" si="15"/>
        <v>15555</v>
      </c>
      <c r="N68" s="10">
        <f t="shared" si="15"/>
        <v>16490</v>
      </c>
      <c r="O68" s="10">
        <f t="shared" si="15"/>
        <v>14025</v>
      </c>
      <c r="P68" s="10">
        <f t="shared" si="15"/>
        <v>8840</v>
      </c>
      <c r="Q68" s="10">
        <f t="shared" si="15"/>
        <v>16320</v>
      </c>
      <c r="R68" s="10">
        <f t="shared" si="15"/>
        <v>15895</v>
      </c>
      <c r="S68" s="10">
        <f t="shared" si="15"/>
        <v>14875</v>
      </c>
      <c r="T68" s="10">
        <f t="shared" si="15"/>
        <v>15000.8</v>
      </c>
      <c r="U68" s="10">
        <f t="shared" si="15"/>
        <v>15946.85</v>
      </c>
      <c r="V68" s="10">
        <f t="shared" si="15"/>
        <v>15271.1</v>
      </c>
      <c r="W68" s="10">
        <f t="shared" si="15"/>
        <v>14450</v>
      </c>
      <c r="X68" s="10">
        <f t="shared" si="15"/>
        <v>14365</v>
      </c>
      <c r="Y68" s="10">
        <f t="shared" si="15"/>
        <v>14790</v>
      </c>
      <c r="Z68" s="10">
        <f t="shared" si="15"/>
        <v>14875</v>
      </c>
      <c r="AA68" s="10">
        <f t="shared" si="15"/>
        <v>16235</v>
      </c>
      <c r="AB68" s="10">
        <f t="shared" si="15"/>
        <v>15980</v>
      </c>
      <c r="AC68" s="10">
        <f t="shared" si="15"/>
        <v>14397.3</v>
      </c>
      <c r="AD68" s="10">
        <f t="shared" si="15"/>
        <v>13260</v>
      </c>
      <c r="AE68" s="10">
        <f t="shared" si="15"/>
        <v>15385</v>
      </c>
      <c r="AF68" s="10">
        <f t="shared" si="15"/>
        <v>15130</v>
      </c>
      <c r="AG68" s="10">
        <f t="shared" si="15"/>
        <v>15640</v>
      </c>
      <c r="AH68" s="10">
        <f t="shared" si="15"/>
        <v>15961.3</v>
      </c>
      <c r="AI68" s="10">
        <f t="shared" si="15"/>
        <v>18734.850000000002</v>
      </c>
      <c r="AJ68" s="10">
        <f t="shared" si="15"/>
        <v>0</v>
      </c>
      <c r="AK68" s="10">
        <f t="shared" si="15"/>
        <v>0</v>
      </c>
      <c r="AL68" s="10">
        <f t="shared" si="15"/>
        <v>0</v>
      </c>
      <c r="AM68" s="10">
        <f t="shared" si="11"/>
        <v>18734.850000000002</v>
      </c>
      <c r="AN68" s="10">
        <f t="shared" si="12"/>
        <v>0</v>
      </c>
      <c r="AO68" s="3"/>
      <c r="AP68" s="3"/>
      <c r="AQ68" s="3"/>
      <c r="AR68" s="3"/>
      <c r="AS68" s="3"/>
      <c r="AT68" s="3"/>
    </row>
    <row r="69" spans="1:46">
      <c r="A69" s="9" t="s">
        <v>26</v>
      </c>
      <c r="B69" s="10">
        <f t="shared" si="15"/>
        <v>0</v>
      </c>
      <c r="C69" s="10">
        <f t="shared" si="15"/>
        <v>0</v>
      </c>
      <c r="D69" s="10">
        <f t="shared" si="15"/>
        <v>0</v>
      </c>
      <c r="E69" s="10">
        <f t="shared" si="15"/>
        <v>13940</v>
      </c>
      <c r="F69" s="10">
        <f t="shared" si="15"/>
        <v>14790</v>
      </c>
      <c r="G69" s="10">
        <f t="shared" si="15"/>
        <v>14705</v>
      </c>
      <c r="H69" s="10">
        <f t="shared" si="15"/>
        <v>15300</v>
      </c>
      <c r="I69" s="10">
        <f t="shared" si="15"/>
        <v>13855</v>
      </c>
      <c r="J69" s="10">
        <f t="shared" ref="J69:AL69" si="16">J30-$G$38*J30+$G$40*($G$38*J30)</f>
        <v>14535</v>
      </c>
      <c r="K69" s="10">
        <f t="shared" si="16"/>
        <v>14450</v>
      </c>
      <c r="L69" s="10">
        <f t="shared" si="16"/>
        <v>14365</v>
      </c>
      <c r="M69" s="10">
        <f t="shared" si="16"/>
        <v>13855</v>
      </c>
      <c r="N69" s="10">
        <f t="shared" si="16"/>
        <v>14705</v>
      </c>
      <c r="O69" s="10">
        <f t="shared" si="16"/>
        <v>5865</v>
      </c>
      <c r="P69" s="10">
        <f t="shared" si="16"/>
        <v>13090</v>
      </c>
      <c r="Q69" s="10">
        <f t="shared" si="16"/>
        <v>10370</v>
      </c>
      <c r="R69" s="10">
        <f t="shared" si="16"/>
        <v>13515</v>
      </c>
      <c r="S69" s="10">
        <f t="shared" si="16"/>
        <v>13855</v>
      </c>
      <c r="T69" s="10">
        <f t="shared" si="16"/>
        <v>10378.5</v>
      </c>
      <c r="U69" s="10">
        <f t="shared" si="16"/>
        <v>12711.75</v>
      </c>
      <c r="V69" s="10">
        <f t="shared" si="16"/>
        <v>14164.4</v>
      </c>
      <c r="W69" s="10">
        <f t="shared" si="16"/>
        <v>13345</v>
      </c>
      <c r="X69" s="10">
        <f t="shared" si="16"/>
        <v>13260</v>
      </c>
      <c r="Y69" s="10">
        <f t="shared" si="16"/>
        <v>13090</v>
      </c>
      <c r="Z69" s="10">
        <f t="shared" si="16"/>
        <v>13770</v>
      </c>
      <c r="AA69" s="10">
        <f t="shared" si="16"/>
        <v>14195</v>
      </c>
      <c r="AB69" s="10">
        <f t="shared" si="16"/>
        <v>15640</v>
      </c>
      <c r="AC69" s="10">
        <f t="shared" si="16"/>
        <v>13515</v>
      </c>
      <c r="AD69" s="10">
        <f t="shared" si="16"/>
        <v>13260</v>
      </c>
      <c r="AE69" s="10">
        <f t="shared" si="16"/>
        <v>13600</v>
      </c>
      <c r="AF69" s="10">
        <f t="shared" si="16"/>
        <v>13515</v>
      </c>
      <c r="AG69" s="10">
        <f t="shared" si="16"/>
        <v>13770</v>
      </c>
      <c r="AH69" s="10">
        <f t="shared" si="16"/>
        <v>15045</v>
      </c>
      <c r="AI69" s="10">
        <f t="shared" si="16"/>
        <v>17719.95</v>
      </c>
      <c r="AJ69" s="10">
        <f t="shared" si="16"/>
        <v>0</v>
      </c>
      <c r="AK69" s="10">
        <f t="shared" si="16"/>
        <v>0</v>
      </c>
      <c r="AL69" s="10">
        <f t="shared" si="16"/>
        <v>0</v>
      </c>
      <c r="AM69" s="10">
        <f t="shared" si="11"/>
        <v>17719.95</v>
      </c>
      <c r="AN69" s="10">
        <f t="shared" si="12"/>
        <v>0</v>
      </c>
      <c r="AO69" s="3"/>
      <c r="AP69" s="3"/>
      <c r="AQ69" s="3"/>
      <c r="AR69" s="3"/>
      <c r="AS69" s="3"/>
      <c r="AT69" s="3"/>
    </row>
    <row r="70" spans="1:46">
      <c r="A70" s="46"/>
      <c r="B70" s="46"/>
      <c r="C70" s="46"/>
      <c r="D70" s="46"/>
      <c r="E70" s="46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</row>
    <row r="71" spans="1:46">
      <c r="A71" s="48"/>
      <c r="B71" s="48"/>
      <c r="C71" s="48"/>
      <c r="D71" s="48"/>
      <c r="E71" s="48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</row>
    <row r="72" spans="1:46">
      <c r="A72" s="6"/>
      <c r="B72" s="6"/>
      <c r="C72" s="6"/>
      <c r="D72" s="6"/>
      <c r="E72" s="6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</row>
    <row r="73" spans="1:46">
      <c r="A73" s="26" t="s">
        <v>46</v>
      </c>
      <c r="B73" s="6"/>
      <c r="C73" s="30"/>
      <c r="D73" s="6"/>
      <c r="E73" s="41"/>
      <c r="F73" s="26"/>
      <c r="G73" s="38"/>
      <c r="H73" s="38"/>
      <c r="I73" s="38"/>
      <c r="J73" s="38"/>
      <c r="K73" s="38"/>
      <c r="L73" s="38"/>
      <c r="M73" s="38"/>
      <c r="N73" s="39"/>
      <c r="O73" s="39"/>
      <c r="P73" s="40"/>
      <c r="Q73" s="38"/>
      <c r="R73" s="28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</row>
    <row r="74" spans="1:46" ht="12.75" customHeight="1">
      <c r="A74" s="287" t="s">
        <v>2</v>
      </c>
      <c r="B74" s="4">
        <f>+B$4</f>
        <v>0</v>
      </c>
      <c r="C74" s="4">
        <f t="shared" ref="C74:AL74" si="17">+C$4</f>
        <v>0</v>
      </c>
      <c r="D74" s="4">
        <f t="shared" si="17"/>
        <v>0</v>
      </c>
      <c r="E74" s="4">
        <f t="shared" si="17"/>
        <v>1</v>
      </c>
      <c r="F74" s="4">
        <f t="shared" si="17"/>
        <v>2</v>
      </c>
      <c r="G74" s="4">
        <f t="shared" si="17"/>
        <v>3</v>
      </c>
      <c r="H74" s="4">
        <f t="shared" si="17"/>
        <v>4</v>
      </c>
      <c r="I74" s="4">
        <f t="shared" si="17"/>
        <v>5</v>
      </c>
      <c r="J74" s="4">
        <f t="shared" si="17"/>
        <v>6</v>
      </c>
      <c r="K74" s="4">
        <f t="shared" si="17"/>
        <v>7</v>
      </c>
      <c r="L74" s="4">
        <f t="shared" si="17"/>
        <v>8</v>
      </c>
      <c r="M74" s="4">
        <f t="shared" si="17"/>
        <v>9</v>
      </c>
      <c r="N74" s="4">
        <f t="shared" si="17"/>
        <v>10</v>
      </c>
      <c r="O74" s="4">
        <f t="shared" si="17"/>
        <v>11</v>
      </c>
      <c r="P74" s="4">
        <f t="shared" si="17"/>
        <v>12</v>
      </c>
      <c r="Q74" s="4">
        <f t="shared" si="17"/>
        <v>13</v>
      </c>
      <c r="R74" s="4">
        <f t="shared" si="17"/>
        <v>14</v>
      </c>
      <c r="S74" s="4">
        <f t="shared" si="17"/>
        <v>15</v>
      </c>
      <c r="T74" s="4">
        <f t="shared" si="17"/>
        <v>16</v>
      </c>
      <c r="U74" s="4">
        <f t="shared" si="17"/>
        <v>17</v>
      </c>
      <c r="V74" s="4">
        <f t="shared" si="17"/>
        <v>18</v>
      </c>
      <c r="W74" s="4">
        <f t="shared" si="17"/>
        <v>19</v>
      </c>
      <c r="X74" s="4">
        <f t="shared" si="17"/>
        <v>20</v>
      </c>
      <c r="Y74" s="4">
        <f t="shared" si="17"/>
        <v>21</v>
      </c>
      <c r="Z74" s="4">
        <f t="shared" si="17"/>
        <v>22</v>
      </c>
      <c r="AA74" s="4">
        <f t="shared" si="17"/>
        <v>23</v>
      </c>
      <c r="AB74" s="4">
        <f t="shared" si="17"/>
        <v>24</v>
      </c>
      <c r="AC74" s="4">
        <f t="shared" si="17"/>
        <v>25</v>
      </c>
      <c r="AD74" s="4">
        <f t="shared" si="17"/>
        <v>26</v>
      </c>
      <c r="AE74" s="4">
        <f t="shared" si="17"/>
        <v>27</v>
      </c>
      <c r="AF74" s="4">
        <f t="shared" si="17"/>
        <v>28</v>
      </c>
      <c r="AG74" s="4">
        <f t="shared" si="17"/>
        <v>29</v>
      </c>
      <c r="AH74" s="4">
        <f t="shared" si="17"/>
        <v>30</v>
      </c>
      <c r="AI74" s="4">
        <f t="shared" si="17"/>
        <v>31</v>
      </c>
      <c r="AJ74" s="4">
        <f t="shared" si="17"/>
        <v>0</v>
      </c>
      <c r="AK74" s="4">
        <f t="shared" si="17"/>
        <v>0</v>
      </c>
      <c r="AL74" s="4">
        <f t="shared" si="17"/>
        <v>0</v>
      </c>
      <c r="AM74" s="116" t="s">
        <v>3</v>
      </c>
      <c r="AN74" s="5" t="s">
        <v>4</v>
      </c>
      <c r="AO74" s="3"/>
      <c r="AP74" s="3"/>
      <c r="AQ74" s="3"/>
      <c r="AR74" s="3"/>
      <c r="AS74" s="3"/>
      <c r="AT74" s="3"/>
    </row>
    <row r="75" spans="1:46" s="59" customFormat="1" ht="11.25" customHeight="1">
      <c r="A75" s="288"/>
      <c r="B75" s="7">
        <f>B$5</f>
        <v>40391</v>
      </c>
      <c r="C75" s="7">
        <f t="shared" ref="C75:AL75" si="18">C$5</f>
        <v>40392</v>
      </c>
      <c r="D75" s="7">
        <f t="shared" si="18"/>
        <v>40393</v>
      </c>
      <c r="E75" s="7">
        <f t="shared" si="18"/>
        <v>40513</v>
      </c>
      <c r="F75" s="7">
        <f t="shared" si="18"/>
        <v>40514</v>
      </c>
      <c r="G75" s="7">
        <f t="shared" si="18"/>
        <v>40515</v>
      </c>
      <c r="H75" s="7">
        <f t="shared" si="18"/>
        <v>40516</v>
      </c>
      <c r="I75" s="7">
        <f t="shared" si="18"/>
        <v>40517</v>
      </c>
      <c r="J75" s="7">
        <f t="shared" si="18"/>
        <v>40518</v>
      </c>
      <c r="K75" s="7">
        <f t="shared" si="18"/>
        <v>40519</v>
      </c>
      <c r="L75" s="7">
        <f t="shared" si="18"/>
        <v>40520</v>
      </c>
      <c r="M75" s="7">
        <f t="shared" si="18"/>
        <v>40521</v>
      </c>
      <c r="N75" s="7">
        <f t="shared" si="18"/>
        <v>40522</v>
      </c>
      <c r="O75" s="7">
        <f t="shared" si="18"/>
        <v>40523</v>
      </c>
      <c r="P75" s="7">
        <f t="shared" si="18"/>
        <v>40524</v>
      </c>
      <c r="Q75" s="7">
        <f t="shared" si="18"/>
        <v>40525</v>
      </c>
      <c r="R75" s="7">
        <f t="shared" si="18"/>
        <v>40526</v>
      </c>
      <c r="S75" s="7">
        <f t="shared" si="18"/>
        <v>40527</v>
      </c>
      <c r="T75" s="7">
        <f t="shared" si="18"/>
        <v>40528</v>
      </c>
      <c r="U75" s="7">
        <f t="shared" si="18"/>
        <v>40529</v>
      </c>
      <c r="V75" s="7">
        <f t="shared" si="18"/>
        <v>40530</v>
      </c>
      <c r="W75" s="7">
        <f t="shared" si="18"/>
        <v>40531</v>
      </c>
      <c r="X75" s="7">
        <f t="shared" si="18"/>
        <v>40532</v>
      </c>
      <c r="Y75" s="7">
        <f t="shared" si="18"/>
        <v>40533</v>
      </c>
      <c r="Z75" s="7">
        <f t="shared" si="18"/>
        <v>40534</v>
      </c>
      <c r="AA75" s="7">
        <f t="shared" si="18"/>
        <v>40535</v>
      </c>
      <c r="AB75" s="7">
        <f t="shared" si="18"/>
        <v>40536</v>
      </c>
      <c r="AC75" s="7">
        <f t="shared" si="18"/>
        <v>40537</v>
      </c>
      <c r="AD75" s="7">
        <f t="shared" si="18"/>
        <v>40538</v>
      </c>
      <c r="AE75" s="7">
        <f t="shared" si="18"/>
        <v>40539</v>
      </c>
      <c r="AF75" s="7">
        <f t="shared" si="18"/>
        <v>40540</v>
      </c>
      <c r="AG75" s="158">
        <f t="shared" si="18"/>
        <v>40541</v>
      </c>
      <c r="AH75" s="158">
        <f t="shared" si="18"/>
        <v>40542</v>
      </c>
      <c r="AI75" s="158">
        <f t="shared" si="18"/>
        <v>40543</v>
      </c>
      <c r="AJ75" s="158">
        <f t="shared" si="18"/>
        <v>40544</v>
      </c>
      <c r="AK75" s="158">
        <f t="shared" si="18"/>
        <v>40545</v>
      </c>
      <c r="AL75" s="158">
        <f t="shared" si="18"/>
        <v>0</v>
      </c>
      <c r="AM75" s="116"/>
      <c r="AN75" s="8"/>
      <c r="AO75" s="6"/>
      <c r="AP75" s="6"/>
      <c r="AQ75" s="6"/>
      <c r="AR75" s="6"/>
      <c r="AS75" s="6"/>
      <c r="AT75" s="6"/>
    </row>
    <row r="76" spans="1:46">
      <c r="A76" s="289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4"/>
      <c r="AH76" s="44"/>
      <c r="AI76" s="44"/>
      <c r="AJ76" s="44"/>
      <c r="AK76" s="44"/>
      <c r="AL76" s="44"/>
      <c r="AM76" s="45" t="s">
        <v>8</v>
      </c>
      <c r="AN76" s="5" t="s">
        <v>8</v>
      </c>
      <c r="AO76" s="3"/>
      <c r="AP76" s="3"/>
      <c r="AQ76" s="3"/>
      <c r="AR76" s="3"/>
      <c r="AS76" s="3"/>
      <c r="AT76" s="3"/>
    </row>
    <row r="77" spans="1:46">
      <c r="A77" s="9" t="s">
        <v>9</v>
      </c>
      <c r="B77" s="50">
        <f t="shared" ref="B77:AL92" si="19">($G$38*B7)/$G$37</f>
        <v>0</v>
      </c>
      <c r="C77" s="50">
        <f t="shared" si="19"/>
        <v>0</v>
      </c>
      <c r="D77" s="50">
        <f>($G$38*D7-D137)/$G$37</f>
        <v>0</v>
      </c>
      <c r="E77" s="50">
        <f t="shared" ref="E77:AG77" si="20">($G$38*E7-E137)/$G$37</f>
        <v>0.50374331550802143</v>
      </c>
      <c r="F77" s="50">
        <f t="shared" si="20"/>
        <v>0.48128342245989303</v>
      </c>
      <c r="G77" s="50">
        <f t="shared" si="20"/>
        <v>0.49411764705882355</v>
      </c>
      <c r="H77" s="50">
        <f t="shared" si="20"/>
        <v>0.44278074866310163</v>
      </c>
      <c r="I77" s="50">
        <f t="shared" si="20"/>
        <v>0.52941176470588236</v>
      </c>
      <c r="J77" s="50">
        <f t="shared" si="20"/>
        <v>0.48770053475935826</v>
      </c>
      <c r="K77" s="50">
        <f t="shared" si="20"/>
        <v>0.50374331550802143</v>
      </c>
      <c r="L77" s="50">
        <f t="shared" si="20"/>
        <v>0.50053475935828873</v>
      </c>
      <c r="M77" s="50">
        <f t="shared" si="20"/>
        <v>0.50374331550802143</v>
      </c>
      <c r="N77" s="50">
        <f t="shared" si="20"/>
        <v>0.49090909090909091</v>
      </c>
      <c r="O77" s="50">
        <f t="shared" si="20"/>
        <v>0.52299465240641707</v>
      </c>
      <c r="P77" s="50">
        <f t="shared" si="20"/>
        <v>0.36577540106951872</v>
      </c>
      <c r="Q77" s="50">
        <f t="shared" si="20"/>
        <v>0.50053475935828873</v>
      </c>
      <c r="R77" s="50">
        <f t="shared" si="20"/>
        <v>0.48770053475935826</v>
      </c>
      <c r="S77" s="50">
        <f t="shared" si="20"/>
        <v>0.4748663101604278</v>
      </c>
      <c r="T77" s="50">
        <f t="shared" si="20"/>
        <v>0.42994652406417111</v>
      </c>
      <c r="U77" s="50">
        <f t="shared" si="20"/>
        <v>0.42625668449197862</v>
      </c>
      <c r="V77" s="50">
        <f t="shared" si="20"/>
        <v>0.49139037433155081</v>
      </c>
      <c r="W77" s="50">
        <f t="shared" si="20"/>
        <v>0.48340106951871659</v>
      </c>
      <c r="X77" s="50">
        <f t="shared" si="20"/>
        <v>0.46524064171122997</v>
      </c>
      <c r="Y77" s="50">
        <f t="shared" si="20"/>
        <v>0.4748663101604278</v>
      </c>
      <c r="Z77" s="50">
        <f t="shared" si="20"/>
        <v>0.47807486631016044</v>
      </c>
      <c r="AA77" s="50">
        <f t="shared" si="20"/>
        <v>0.43957219251336899</v>
      </c>
      <c r="AB77" s="50">
        <f t="shared" si="20"/>
        <v>0.50053475935828873</v>
      </c>
      <c r="AC77" s="50">
        <f t="shared" si="20"/>
        <v>0.51016042780748661</v>
      </c>
      <c r="AD77" s="50">
        <f t="shared" si="20"/>
        <v>0.47807486631016044</v>
      </c>
      <c r="AE77" s="50">
        <f t="shared" si="20"/>
        <v>0.46524064171122997</v>
      </c>
      <c r="AF77" s="50">
        <f t="shared" si="20"/>
        <v>0.48128342245989303</v>
      </c>
      <c r="AG77" s="50">
        <f t="shared" si="20"/>
        <v>0.47807486631016044</v>
      </c>
      <c r="AH77" s="50">
        <f t="shared" si="19"/>
        <v>0.47807486631016044</v>
      </c>
      <c r="AI77" s="50">
        <f t="shared" si="19"/>
        <v>0.49090909090909091</v>
      </c>
      <c r="AJ77" s="50">
        <f t="shared" si="19"/>
        <v>0</v>
      </c>
      <c r="AK77" s="50">
        <f t="shared" si="19"/>
        <v>0</v>
      </c>
      <c r="AL77" s="50">
        <f t="shared" si="19"/>
        <v>0</v>
      </c>
      <c r="AM77" s="51">
        <f>MAX(B77:AL77)</f>
        <v>0.52941176470588236</v>
      </c>
      <c r="AN77" s="51">
        <f>MIN(B77:AF77)</f>
        <v>0</v>
      </c>
      <c r="AO77" s="3"/>
      <c r="AP77" s="3"/>
      <c r="AQ77" s="3"/>
      <c r="AR77" s="3"/>
      <c r="AS77" s="3"/>
      <c r="AT77" s="3"/>
    </row>
    <row r="78" spans="1:46">
      <c r="A78" s="9" t="s">
        <v>10</v>
      </c>
      <c r="B78" s="50">
        <f t="shared" si="19"/>
        <v>0</v>
      </c>
      <c r="C78" s="50">
        <f t="shared" si="19"/>
        <v>0</v>
      </c>
      <c r="D78" s="50">
        <f t="shared" ref="D78:AG86" si="21">($G$38*D8-D138)/$G$37</f>
        <v>0</v>
      </c>
      <c r="E78" s="50">
        <f t="shared" si="21"/>
        <v>0.49090909090909091</v>
      </c>
      <c r="F78" s="50">
        <f t="shared" si="21"/>
        <v>0.45882352941176469</v>
      </c>
      <c r="G78" s="50">
        <f t="shared" si="21"/>
        <v>0.48128342245989303</v>
      </c>
      <c r="H78" s="50">
        <f t="shared" si="21"/>
        <v>0.43636363636363634</v>
      </c>
      <c r="I78" s="50">
        <f t="shared" si="21"/>
        <v>0.47165775401069521</v>
      </c>
      <c r="J78" s="50">
        <f t="shared" si="21"/>
        <v>0.4748663101604278</v>
      </c>
      <c r="K78" s="50">
        <f t="shared" si="21"/>
        <v>0.49732620320855614</v>
      </c>
      <c r="L78" s="50">
        <f t="shared" si="21"/>
        <v>0.48128342245989303</v>
      </c>
      <c r="M78" s="50">
        <f t="shared" si="21"/>
        <v>0.48449197860962567</v>
      </c>
      <c r="N78" s="50">
        <f t="shared" si="21"/>
        <v>0.46524064171122997</v>
      </c>
      <c r="O78" s="50">
        <f t="shared" si="21"/>
        <v>0.49411764705882355</v>
      </c>
      <c r="P78" s="50">
        <f t="shared" si="21"/>
        <v>0.44598930481283422</v>
      </c>
      <c r="Q78" s="50">
        <f t="shared" si="21"/>
        <v>0.42352941176470588</v>
      </c>
      <c r="R78" s="50">
        <f t="shared" si="21"/>
        <v>0.48770053475935826</v>
      </c>
      <c r="S78" s="50">
        <f t="shared" si="21"/>
        <v>0.4556149732620321</v>
      </c>
      <c r="T78" s="50">
        <f t="shared" si="21"/>
        <v>0.45240641711229945</v>
      </c>
      <c r="U78" s="50">
        <f t="shared" si="21"/>
        <v>0.40106951871657753</v>
      </c>
      <c r="V78" s="50">
        <f t="shared" si="21"/>
        <v>0.46966844919786094</v>
      </c>
      <c r="W78" s="50">
        <f t="shared" si="21"/>
        <v>0.46376470588235291</v>
      </c>
      <c r="X78" s="50">
        <f t="shared" si="21"/>
        <v>0.44598930481283422</v>
      </c>
      <c r="Y78" s="50">
        <f t="shared" si="21"/>
        <v>0.4556149732620321</v>
      </c>
      <c r="Z78" s="50">
        <f t="shared" si="21"/>
        <v>0.47807486631016044</v>
      </c>
      <c r="AA78" s="50">
        <f t="shared" si="21"/>
        <v>0.45882352941176469</v>
      </c>
      <c r="AB78" s="50">
        <f t="shared" si="21"/>
        <v>0.47807486631016044</v>
      </c>
      <c r="AC78" s="50">
        <f t="shared" si="21"/>
        <v>0.50053475935828873</v>
      </c>
      <c r="AD78" s="50">
        <f t="shared" si="21"/>
        <v>0.46524064171122997</v>
      </c>
      <c r="AE78" s="50">
        <f t="shared" si="21"/>
        <v>0.44598930481283422</v>
      </c>
      <c r="AF78" s="50">
        <f t="shared" si="21"/>
        <v>0.46203208556149733</v>
      </c>
      <c r="AG78" s="50">
        <f t="shared" si="21"/>
        <v>0.46524064171122997</v>
      </c>
      <c r="AH78" s="50">
        <f t="shared" si="19"/>
        <v>0.46203208556149733</v>
      </c>
      <c r="AI78" s="50">
        <f t="shared" si="19"/>
        <v>0.46844919786096256</v>
      </c>
      <c r="AJ78" s="50">
        <f t="shared" si="19"/>
        <v>0</v>
      </c>
      <c r="AK78" s="50">
        <f t="shared" si="19"/>
        <v>0</v>
      </c>
      <c r="AL78" s="50">
        <f t="shared" si="19"/>
        <v>0</v>
      </c>
      <c r="AM78" s="51">
        <f t="shared" ref="AM78:AM100" si="22">MAX(B78:AL78)</f>
        <v>0.50053475935828873</v>
      </c>
      <c r="AN78" s="51">
        <f>MIN(B78:AF78)</f>
        <v>0</v>
      </c>
      <c r="AO78" s="3"/>
      <c r="AP78" s="3"/>
      <c r="AQ78" s="3"/>
      <c r="AR78" s="3"/>
      <c r="AS78" s="3"/>
      <c r="AT78" s="3"/>
    </row>
    <row r="79" spans="1:46">
      <c r="A79" s="9" t="s">
        <v>11</v>
      </c>
      <c r="B79" s="50">
        <f t="shared" si="19"/>
        <v>0</v>
      </c>
      <c r="C79" s="50">
        <f t="shared" si="19"/>
        <v>0</v>
      </c>
      <c r="D79" s="50">
        <f t="shared" si="21"/>
        <v>0</v>
      </c>
      <c r="E79" s="50">
        <f t="shared" si="21"/>
        <v>0.47807486631016044</v>
      </c>
      <c r="F79" s="50">
        <f t="shared" si="21"/>
        <v>0.44598930481283422</v>
      </c>
      <c r="G79" s="50">
        <f t="shared" si="21"/>
        <v>0.46844919786096256</v>
      </c>
      <c r="H79" s="50">
        <f t="shared" si="21"/>
        <v>0.42994652406417111</v>
      </c>
      <c r="I79" s="50">
        <f t="shared" si="21"/>
        <v>0.46524064171122997</v>
      </c>
      <c r="J79" s="50">
        <f t="shared" si="21"/>
        <v>0.46203208556149733</v>
      </c>
      <c r="K79" s="50">
        <f t="shared" si="21"/>
        <v>0.47807486631016044</v>
      </c>
      <c r="L79" s="50">
        <f t="shared" si="21"/>
        <v>0.48128342245989303</v>
      </c>
      <c r="M79" s="50">
        <f t="shared" si="21"/>
        <v>0.46524064171122997</v>
      </c>
      <c r="N79" s="50">
        <f t="shared" si="21"/>
        <v>0.4556149732620321</v>
      </c>
      <c r="O79" s="50">
        <f t="shared" si="21"/>
        <v>0.49090909090909091</v>
      </c>
      <c r="P79" s="50">
        <f t="shared" si="21"/>
        <v>0.47807486631016044</v>
      </c>
      <c r="Q79" s="50">
        <f t="shared" si="21"/>
        <v>0.41711229946524064</v>
      </c>
      <c r="R79" s="50">
        <f t="shared" si="21"/>
        <v>0.47807486631016044</v>
      </c>
      <c r="S79" s="50">
        <f t="shared" si="21"/>
        <v>0.44598930481283422</v>
      </c>
      <c r="T79" s="50">
        <f t="shared" si="21"/>
        <v>0.44278074866310163</v>
      </c>
      <c r="U79" s="50">
        <f t="shared" si="21"/>
        <v>0.39786096256684494</v>
      </c>
      <c r="V79" s="50">
        <f t="shared" si="21"/>
        <v>0.45641711229946524</v>
      </c>
      <c r="W79" s="50">
        <f t="shared" si="21"/>
        <v>0.45077005347593579</v>
      </c>
      <c r="X79" s="50">
        <f t="shared" si="21"/>
        <v>0.43636363636363634</v>
      </c>
      <c r="Y79" s="50">
        <f t="shared" si="21"/>
        <v>0.44598930481283422</v>
      </c>
      <c r="Z79" s="50">
        <f t="shared" si="21"/>
        <v>0.42352941176470588</v>
      </c>
      <c r="AA79" s="50">
        <f t="shared" si="21"/>
        <v>0.41069518716577541</v>
      </c>
      <c r="AB79" s="50">
        <f t="shared" si="21"/>
        <v>0.46524064171122997</v>
      </c>
      <c r="AC79" s="50">
        <f t="shared" si="21"/>
        <v>0.50053475935828873</v>
      </c>
      <c r="AD79" s="50">
        <f t="shared" si="21"/>
        <v>0.4556149732620321</v>
      </c>
      <c r="AE79" s="50">
        <f t="shared" si="21"/>
        <v>0.43315508021390375</v>
      </c>
      <c r="AF79" s="50">
        <f t="shared" si="21"/>
        <v>0.4556149732620321</v>
      </c>
      <c r="AG79" s="50">
        <f t="shared" si="21"/>
        <v>0.4556149732620321</v>
      </c>
      <c r="AH79" s="50">
        <f t="shared" si="19"/>
        <v>0.45240641711229945</v>
      </c>
      <c r="AI79" s="50">
        <f t="shared" si="19"/>
        <v>0.46524064171122997</v>
      </c>
      <c r="AJ79" s="50">
        <f t="shared" si="19"/>
        <v>0</v>
      </c>
      <c r="AK79" s="50">
        <f t="shared" si="19"/>
        <v>0</v>
      </c>
      <c r="AL79" s="50">
        <f t="shared" si="19"/>
        <v>0</v>
      </c>
      <c r="AM79" s="51">
        <f t="shared" si="22"/>
        <v>0.50053475935828873</v>
      </c>
      <c r="AN79" s="51">
        <f t="shared" ref="AN79:AN100" si="23">MIN(B79:AF79)</f>
        <v>0</v>
      </c>
      <c r="AO79" s="3"/>
      <c r="AP79" s="3"/>
      <c r="AQ79" s="3"/>
      <c r="AR79" s="3"/>
      <c r="AS79" s="3"/>
      <c r="AT79" s="3"/>
    </row>
    <row r="80" spans="1:46">
      <c r="A80" s="9" t="s">
        <v>12</v>
      </c>
      <c r="B80" s="50">
        <f t="shared" si="19"/>
        <v>0</v>
      </c>
      <c r="C80" s="50">
        <f t="shared" si="19"/>
        <v>0</v>
      </c>
      <c r="D80" s="50">
        <f t="shared" si="21"/>
        <v>0</v>
      </c>
      <c r="E80" s="50">
        <f t="shared" si="21"/>
        <v>0.48128342245989303</v>
      </c>
      <c r="F80" s="50">
        <f t="shared" si="21"/>
        <v>0.44598930481283422</v>
      </c>
      <c r="G80" s="50">
        <f t="shared" si="21"/>
        <v>0.46844919786096256</v>
      </c>
      <c r="H80" s="50">
        <f t="shared" si="21"/>
        <v>0.42352941176470588</v>
      </c>
      <c r="I80" s="50">
        <f t="shared" si="21"/>
        <v>0.19572192513368983</v>
      </c>
      <c r="J80" s="50">
        <f t="shared" si="21"/>
        <v>0.46203208556149733</v>
      </c>
      <c r="K80" s="50">
        <f t="shared" si="21"/>
        <v>0.4748663101604278</v>
      </c>
      <c r="L80" s="50">
        <f t="shared" si="21"/>
        <v>0.46844919786096256</v>
      </c>
      <c r="M80" s="50">
        <f t="shared" si="21"/>
        <v>0.46524064171122997</v>
      </c>
      <c r="N80" s="50">
        <f t="shared" si="21"/>
        <v>0.45240641711229945</v>
      </c>
      <c r="O80" s="50">
        <f t="shared" si="21"/>
        <v>0.47807486631016044</v>
      </c>
      <c r="P80" s="50">
        <f t="shared" si="21"/>
        <v>0.43957219251336899</v>
      </c>
      <c r="Q80" s="50">
        <f t="shared" si="21"/>
        <v>0.41069518716577541</v>
      </c>
      <c r="R80" s="50">
        <f t="shared" si="21"/>
        <v>0.4748663101604278</v>
      </c>
      <c r="S80" s="50">
        <f t="shared" si="21"/>
        <v>0.4556149732620321</v>
      </c>
      <c r="T80" s="50">
        <f t="shared" si="21"/>
        <v>0.44278074866310163</v>
      </c>
      <c r="U80" s="50">
        <f t="shared" si="21"/>
        <v>0.37860962566844919</v>
      </c>
      <c r="V80" s="50">
        <f t="shared" si="21"/>
        <v>0.45365775401069519</v>
      </c>
      <c r="W80" s="50">
        <f t="shared" si="21"/>
        <v>0.44752941176470584</v>
      </c>
      <c r="X80" s="50">
        <f t="shared" si="21"/>
        <v>0.43315508021390375</v>
      </c>
      <c r="Y80" s="50">
        <f t="shared" si="21"/>
        <v>0.44278074866310163</v>
      </c>
      <c r="Z80" s="50">
        <f t="shared" si="21"/>
        <v>0.42352941176470588</v>
      </c>
      <c r="AA80" s="50">
        <f t="shared" si="21"/>
        <v>0.40427807486631018</v>
      </c>
      <c r="AB80" s="50">
        <f t="shared" si="21"/>
        <v>0.4556149732620321</v>
      </c>
      <c r="AC80" s="50">
        <f t="shared" si="21"/>
        <v>0.47807486631016044</v>
      </c>
      <c r="AD80" s="50">
        <f t="shared" si="21"/>
        <v>0.44598930481283422</v>
      </c>
      <c r="AE80" s="50">
        <f t="shared" si="21"/>
        <v>0.43315508021390375</v>
      </c>
      <c r="AF80" s="50">
        <f t="shared" si="21"/>
        <v>0.44598930481283422</v>
      </c>
      <c r="AG80" s="50">
        <f t="shared" si="21"/>
        <v>0.44598930481283422</v>
      </c>
      <c r="AH80" s="50">
        <f t="shared" si="19"/>
        <v>0.45240641711229945</v>
      </c>
      <c r="AI80" s="50">
        <f t="shared" si="19"/>
        <v>0.4556149732620321</v>
      </c>
      <c r="AJ80" s="50">
        <f t="shared" si="19"/>
        <v>0</v>
      </c>
      <c r="AK80" s="50">
        <f t="shared" si="19"/>
        <v>0</v>
      </c>
      <c r="AL80" s="50">
        <f t="shared" si="19"/>
        <v>0</v>
      </c>
      <c r="AM80" s="51">
        <f t="shared" si="22"/>
        <v>0.48128342245989303</v>
      </c>
      <c r="AN80" s="51">
        <f t="shared" si="23"/>
        <v>0</v>
      </c>
      <c r="AO80" s="3"/>
      <c r="AP80" s="3"/>
      <c r="AQ80" s="3"/>
      <c r="AR80" s="3"/>
      <c r="AS80" s="3"/>
      <c r="AT80" s="3"/>
    </row>
    <row r="81" spans="1:46">
      <c r="A81" s="9" t="s">
        <v>13</v>
      </c>
      <c r="B81" s="50">
        <f t="shared" si="19"/>
        <v>0</v>
      </c>
      <c r="C81" s="50">
        <f t="shared" si="19"/>
        <v>0</v>
      </c>
      <c r="D81" s="50">
        <f t="shared" si="21"/>
        <v>0</v>
      </c>
      <c r="E81" s="50">
        <f t="shared" si="21"/>
        <v>0.53582887700534765</v>
      </c>
      <c r="F81" s="50">
        <f t="shared" si="21"/>
        <v>0.44598930481283422</v>
      </c>
      <c r="G81" s="50">
        <f t="shared" si="21"/>
        <v>0.46203208556149733</v>
      </c>
      <c r="H81" s="50">
        <f t="shared" si="21"/>
        <v>0.42352941176470588</v>
      </c>
      <c r="I81" s="50">
        <f t="shared" si="21"/>
        <v>0.21176470588235294</v>
      </c>
      <c r="J81" s="50">
        <f t="shared" si="21"/>
        <v>0.46203208556149733</v>
      </c>
      <c r="K81" s="50">
        <f t="shared" si="21"/>
        <v>0.48449197860962567</v>
      </c>
      <c r="L81" s="50">
        <f t="shared" si="21"/>
        <v>0.48128342245989303</v>
      </c>
      <c r="M81" s="50">
        <f t="shared" si="21"/>
        <v>0.46844919786096256</v>
      </c>
      <c r="N81" s="50">
        <f t="shared" si="21"/>
        <v>0.45240641711229945</v>
      </c>
      <c r="O81" s="50">
        <f t="shared" si="21"/>
        <v>0.4748663101604278</v>
      </c>
      <c r="P81" s="50">
        <f t="shared" si="21"/>
        <v>0.43636363636363634</v>
      </c>
      <c r="Q81" s="50">
        <f t="shared" si="21"/>
        <v>0.41069518716577541</v>
      </c>
      <c r="R81" s="50">
        <f t="shared" si="21"/>
        <v>0.47807486631016044</v>
      </c>
      <c r="S81" s="50">
        <f t="shared" si="21"/>
        <v>0.46203208556149733</v>
      </c>
      <c r="T81" s="50">
        <f t="shared" si="21"/>
        <v>0.44598930481283422</v>
      </c>
      <c r="U81" s="50">
        <f t="shared" si="21"/>
        <v>0.38823529411764707</v>
      </c>
      <c r="V81" s="50">
        <f t="shared" si="21"/>
        <v>0.44740106951871655</v>
      </c>
      <c r="W81" s="50">
        <f t="shared" si="21"/>
        <v>0.43822459893048127</v>
      </c>
      <c r="X81" s="50">
        <f t="shared" si="21"/>
        <v>0.43636363636363634</v>
      </c>
      <c r="Y81" s="50">
        <f t="shared" si="21"/>
        <v>0.44278074866310163</v>
      </c>
      <c r="Z81" s="50">
        <f t="shared" si="21"/>
        <v>0.42673796791443852</v>
      </c>
      <c r="AA81" s="50">
        <f t="shared" si="21"/>
        <v>0.40748663101604277</v>
      </c>
      <c r="AB81" s="50">
        <f t="shared" si="21"/>
        <v>0.4556149732620321</v>
      </c>
      <c r="AC81" s="50">
        <f t="shared" si="21"/>
        <v>0.45882352941176469</v>
      </c>
      <c r="AD81" s="50">
        <f t="shared" si="21"/>
        <v>0.43636363636363634</v>
      </c>
      <c r="AE81" s="50">
        <f t="shared" si="21"/>
        <v>0.43315508021390375</v>
      </c>
      <c r="AF81" s="50">
        <f t="shared" si="21"/>
        <v>0.44598930481283422</v>
      </c>
      <c r="AG81" s="50">
        <f t="shared" si="21"/>
        <v>0.44598930481283422</v>
      </c>
      <c r="AH81" s="50">
        <f t="shared" si="19"/>
        <v>0.44919786096256686</v>
      </c>
      <c r="AI81" s="50">
        <f t="shared" si="19"/>
        <v>0.4556149732620321</v>
      </c>
      <c r="AJ81" s="50">
        <f t="shared" si="19"/>
        <v>0</v>
      </c>
      <c r="AK81" s="50">
        <f t="shared" si="19"/>
        <v>0</v>
      </c>
      <c r="AL81" s="50">
        <f t="shared" si="19"/>
        <v>0</v>
      </c>
      <c r="AM81" s="51">
        <f t="shared" si="22"/>
        <v>0.53582887700534765</v>
      </c>
      <c r="AN81" s="51">
        <f t="shared" si="23"/>
        <v>0</v>
      </c>
      <c r="AO81" s="3"/>
      <c r="AP81" s="3"/>
      <c r="AQ81" s="3"/>
      <c r="AR81" s="3"/>
      <c r="AS81" s="3"/>
      <c r="AT81" s="3"/>
    </row>
    <row r="82" spans="1:46">
      <c r="A82" s="9" t="s">
        <v>14</v>
      </c>
      <c r="B82" s="50">
        <f t="shared" si="19"/>
        <v>0</v>
      </c>
      <c r="C82" s="50">
        <f t="shared" si="19"/>
        <v>0</v>
      </c>
      <c r="D82" s="50">
        <f t="shared" si="21"/>
        <v>0</v>
      </c>
      <c r="E82" s="50">
        <f t="shared" si="21"/>
        <v>0.50053475935828873</v>
      </c>
      <c r="F82" s="50">
        <f t="shared" si="21"/>
        <v>0.47165775401069521</v>
      </c>
      <c r="G82" s="50">
        <f t="shared" si="21"/>
        <v>0.48449197860962567</v>
      </c>
      <c r="H82" s="50">
        <f t="shared" si="21"/>
        <v>0.42352941176470588</v>
      </c>
      <c r="I82" s="50">
        <f t="shared" si="21"/>
        <v>0.2374331550802139</v>
      </c>
      <c r="J82" s="50">
        <f t="shared" si="21"/>
        <v>0.47807486631016044</v>
      </c>
      <c r="K82" s="50">
        <f t="shared" si="21"/>
        <v>0.51016042780748661</v>
      </c>
      <c r="L82" s="50">
        <f t="shared" si="21"/>
        <v>0.48770053475935826</v>
      </c>
      <c r="M82" s="50">
        <f t="shared" si="21"/>
        <v>0.50374331550802143</v>
      </c>
      <c r="N82" s="50">
        <f t="shared" si="21"/>
        <v>0.47165775401069521</v>
      </c>
      <c r="O82" s="50">
        <f t="shared" si="21"/>
        <v>0.48128342245989303</v>
      </c>
      <c r="P82" s="50">
        <f t="shared" si="21"/>
        <v>0.43636363636363634</v>
      </c>
      <c r="Q82" s="50">
        <f t="shared" si="21"/>
        <v>0.43957219251336899</v>
      </c>
      <c r="R82" s="50">
        <f t="shared" si="21"/>
        <v>0.49411764705882355</v>
      </c>
      <c r="S82" s="50">
        <f t="shared" si="21"/>
        <v>0.4748663101604278</v>
      </c>
      <c r="T82" s="50">
        <f t="shared" si="21"/>
        <v>0.47807486631016044</v>
      </c>
      <c r="U82" s="50">
        <f t="shared" si="21"/>
        <v>0.44278074866310163</v>
      </c>
      <c r="V82" s="50">
        <f t="shared" si="21"/>
        <v>0.45972192513368981</v>
      </c>
      <c r="W82" s="50">
        <f t="shared" si="21"/>
        <v>0.44438502673796793</v>
      </c>
      <c r="X82" s="50">
        <f t="shared" si="21"/>
        <v>0.46524064171122997</v>
      </c>
      <c r="Y82" s="50">
        <f t="shared" si="21"/>
        <v>0.49732620320855614</v>
      </c>
      <c r="Z82" s="50">
        <f t="shared" si="21"/>
        <v>0.43957219251336899</v>
      </c>
      <c r="AA82" s="50">
        <f t="shared" si="21"/>
        <v>0.42352941176470588</v>
      </c>
      <c r="AB82" s="50">
        <f t="shared" si="21"/>
        <v>0.46203208556149733</v>
      </c>
      <c r="AC82" s="50">
        <f t="shared" si="21"/>
        <v>0.45882352941176469</v>
      </c>
      <c r="AD82" s="50">
        <f t="shared" si="21"/>
        <v>0.43636363636363634</v>
      </c>
      <c r="AE82" s="50">
        <f t="shared" si="21"/>
        <v>0.44278074866310163</v>
      </c>
      <c r="AF82" s="50">
        <f t="shared" si="21"/>
        <v>0.4556149732620321</v>
      </c>
      <c r="AG82" s="50">
        <f t="shared" si="21"/>
        <v>0.45240641711229945</v>
      </c>
      <c r="AH82" s="50">
        <f t="shared" si="19"/>
        <v>0.46203208556149733</v>
      </c>
      <c r="AI82" s="50">
        <f t="shared" si="19"/>
        <v>0.45882352941176469</v>
      </c>
      <c r="AJ82" s="50">
        <f t="shared" si="19"/>
        <v>0</v>
      </c>
      <c r="AK82" s="50">
        <f t="shared" si="19"/>
        <v>0</v>
      </c>
      <c r="AL82" s="50">
        <f t="shared" si="19"/>
        <v>0</v>
      </c>
      <c r="AM82" s="51">
        <f t="shared" si="22"/>
        <v>0.51016042780748661</v>
      </c>
      <c r="AN82" s="51">
        <f t="shared" si="23"/>
        <v>0</v>
      </c>
      <c r="AO82" s="3"/>
      <c r="AP82" s="3"/>
      <c r="AQ82" s="3"/>
      <c r="AR82" s="3"/>
      <c r="AS82" s="3"/>
      <c r="AT82" s="3"/>
    </row>
    <row r="83" spans="1:46">
      <c r="A83" s="9" t="s">
        <v>15</v>
      </c>
      <c r="B83" s="50">
        <f t="shared" si="19"/>
        <v>0</v>
      </c>
      <c r="C83" s="50">
        <f t="shared" si="19"/>
        <v>0</v>
      </c>
      <c r="D83" s="50">
        <f t="shared" si="21"/>
        <v>0</v>
      </c>
      <c r="E83" s="50">
        <f t="shared" si="21"/>
        <v>0.52620320855614977</v>
      </c>
      <c r="F83" s="50">
        <f t="shared" si="21"/>
        <v>0.51657754010695189</v>
      </c>
      <c r="G83" s="50">
        <f t="shared" si="21"/>
        <v>0.53262032085561495</v>
      </c>
      <c r="H83" s="50">
        <f t="shared" si="21"/>
        <v>0.40748663101604277</v>
      </c>
      <c r="I83" s="50">
        <f t="shared" si="21"/>
        <v>0.25668449197860965</v>
      </c>
      <c r="J83" s="50">
        <f t="shared" si="21"/>
        <v>0.54224598930481283</v>
      </c>
      <c r="K83" s="50">
        <f t="shared" si="21"/>
        <v>0.54866310160427811</v>
      </c>
      <c r="L83" s="50">
        <f t="shared" si="21"/>
        <v>0.53262032085561495</v>
      </c>
      <c r="M83" s="50">
        <f t="shared" si="21"/>
        <v>0.54866310160427811</v>
      </c>
      <c r="N83" s="50">
        <f t="shared" si="21"/>
        <v>0.52620320855614977</v>
      </c>
      <c r="O83" s="50">
        <f t="shared" si="21"/>
        <v>0.5133689839572193</v>
      </c>
      <c r="P83" s="50">
        <f t="shared" si="21"/>
        <v>0.43636363636363634</v>
      </c>
      <c r="Q83" s="50">
        <f t="shared" si="21"/>
        <v>0.51016042780748661</v>
      </c>
      <c r="R83" s="50">
        <f t="shared" si="21"/>
        <v>0.56149732620320858</v>
      </c>
      <c r="S83" s="50">
        <f t="shared" si="21"/>
        <v>0.51657754010695189</v>
      </c>
      <c r="T83" s="50">
        <f t="shared" si="21"/>
        <v>0.52299465240641707</v>
      </c>
      <c r="U83" s="50">
        <f t="shared" si="21"/>
        <v>0.47165775401069521</v>
      </c>
      <c r="V83" s="50">
        <f t="shared" si="21"/>
        <v>0.47656684491978607</v>
      </c>
      <c r="W83" s="50">
        <f t="shared" si="21"/>
        <v>0.44502673796791442</v>
      </c>
      <c r="X83" s="50">
        <f t="shared" si="21"/>
        <v>0.50053475935828873</v>
      </c>
      <c r="Y83" s="50">
        <f t="shared" si="21"/>
        <v>0.52299465240641707</v>
      </c>
      <c r="Z83" s="50">
        <f t="shared" si="21"/>
        <v>0.47807486631016044</v>
      </c>
      <c r="AA83" s="50">
        <f t="shared" si="21"/>
        <v>0.46524064171122997</v>
      </c>
      <c r="AB83" s="50">
        <f t="shared" si="21"/>
        <v>0.48128342245989303</v>
      </c>
      <c r="AC83" s="50">
        <f t="shared" si="21"/>
        <v>0.44278074866310163</v>
      </c>
      <c r="AD83" s="50">
        <f t="shared" si="21"/>
        <v>0.43636363636363634</v>
      </c>
      <c r="AE83" s="50">
        <f t="shared" si="21"/>
        <v>0.47807486631016044</v>
      </c>
      <c r="AF83" s="50">
        <f t="shared" si="21"/>
        <v>0.48770053475935826</v>
      </c>
      <c r="AG83" s="50">
        <f t="shared" si="21"/>
        <v>0.49411764705882355</v>
      </c>
      <c r="AH83" s="50">
        <f t="shared" si="19"/>
        <v>0.49732620320855614</v>
      </c>
      <c r="AI83" s="50">
        <f t="shared" si="19"/>
        <v>0.48770053475935826</v>
      </c>
      <c r="AJ83" s="50">
        <f t="shared" si="19"/>
        <v>0</v>
      </c>
      <c r="AK83" s="50">
        <f t="shared" si="19"/>
        <v>0</v>
      </c>
      <c r="AL83" s="50">
        <f t="shared" si="19"/>
        <v>0</v>
      </c>
      <c r="AM83" s="51">
        <f t="shared" si="22"/>
        <v>0.56149732620320858</v>
      </c>
      <c r="AN83" s="51">
        <f t="shared" si="23"/>
        <v>0</v>
      </c>
      <c r="AO83" s="3"/>
      <c r="AP83" s="3"/>
      <c r="AQ83" s="3"/>
      <c r="AR83" s="3"/>
      <c r="AS83" s="3"/>
      <c r="AT83" s="3"/>
    </row>
    <row r="84" spans="1:46">
      <c r="A84" s="12" t="s">
        <v>16</v>
      </c>
      <c r="B84" s="50">
        <f t="shared" si="19"/>
        <v>0</v>
      </c>
      <c r="C84" s="50">
        <f t="shared" si="19"/>
        <v>0</v>
      </c>
      <c r="D84" s="50">
        <f t="shared" si="21"/>
        <v>0</v>
      </c>
      <c r="E84" s="50">
        <f t="shared" si="21"/>
        <v>0.62566844919786091</v>
      </c>
      <c r="F84" s="50">
        <f t="shared" si="21"/>
        <v>0.5903743315508021</v>
      </c>
      <c r="G84" s="50">
        <f t="shared" si="21"/>
        <v>0.6</v>
      </c>
      <c r="H84" s="50">
        <f t="shared" si="21"/>
        <v>0.43315508021390375</v>
      </c>
      <c r="I84" s="50">
        <f t="shared" si="21"/>
        <v>0.3754010695187166</v>
      </c>
      <c r="J84" s="50">
        <f t="shared" si="21"/>
        <v>0.62245989304812832</v>
      </c>
      <c r="K84" s="50">
        <f t="shared" si="21"/>
        <v>0.64171122994652408</v>
      </c>
      <c r="L84" s="50">
        <f t="shared" si="21"/>
        <v>0.64171122994652408</v>
      </c>
      <c r="M84" s="50">
        <f t="shared" si="21"/>
        <v>0.62566844919786091</v>
      </c>
      <c r="N84" s="50">
        <f t="shared" si="21"/>
        <v>0.59679144385026739</v>
      </c>
      <c r="O84" s="50">
        <f t="shared" si="21"/>
        <v>0.51016042780748661</v>
      </c>
      <c r="P84" s="50">
        <f t="shared" si="21"/>
        <v>0.44278074866310163</v>
      </c>
      <c r="Q84" s="50">
        <f t="shared" si="21"/>
        <v>0.59679144385026739</v>
      </c>
      <c r="R84" s="50">
        <f t="shared" si="21"/>
        <v>0.61283422459893044</v>
      </c>
      <c r="S84" s="50">
        <f t="shared" si="21"/>
        <v>0.60641711229946527</v>
      </c>
      <c r="T84" s="50">
        <f t="shared" si="21"/>
        <v>0.6</v>
      </c>
      <c r="U84" s="50">
        <f t="shared" si="21"/>
        <v>0.51596791443850265</v>
      </c>
      <c r="V84" s="50">
        <f t="shared" si="21"/>
        <v>0.51282352941176468</v>
      </c>
      <c r="W84" s="50">
        <f t="shared" si="21"/>
        <v>0.45625668449197859</v>
      </c>
      <c r="X84" s="50">
        <f t="shared" si="21"/>
        <v>0.61604278074866314</v>
      </c>
      <c r="Y84" s="50">
        <f t="shared" si="21"/>
        <v>0.58074866310160422</v>
      </c>
      <c r="Z84" s="50">
        <f t="shared" si="21"/>
        <v>0.5903743315508021</v>
      </c>
      <c r="AA84" s="50">
        <f t="shared" si="21"/>
        <v>0.5903743315508021</v>
      </c>
      <c r="AB84" s="50">
        <f t="shared" si="21"/>
        <v>0.51016042780748661</v>
      </c>
      <c r="AC84" s="50">
        <f t="shared" si="21"/>
        <v>0.46203208556149733</v>
      </c>
      <c r="AD84" s="50">
        <f t="shared" si="21"/>
        <v>0.44598930481283422</v>
      </c>
      <c r="AE84" s="50">
        <f t="shared" si="21"/>
        <v>0.54866310160427811</v>
      </c>
      <c r="AF84" s="50">
        <f t="shared" si="21"/>
        <v>0.51016042780748661</v>
      </c>
      <c r="AG84" s="50">
        <f t="shared" si="21"/>
        <v>0.5518716577540107</v>
      </c>
      <c r="AH84" s="50">
        <f t="shared" si="19"/>
        <v>0.52941176470588236</v>
      </c>
      <c r="AI84" s="50">
        <f t="shared" si="19"/>
        <v>0.5133689839572193</v>
      </c>
      <c r="AJ84" s="50">
        <f t="shared" si="19"/>
        <v>0</v>
      </c>
      <c r="AK84" s="50">
        <f t="shared" si="19"/>
        <v>0</v>
      </c>
      <c r="AL84" s="50">
        <f t="shared" si="19"/>
        <v>0</v>
      </c>
      <c r="AM84" s="51">
        <f t="shared" si="22"/>
        <v>0.64171122994652408</v>
      </c>
      <c r="AN84" s="51">
        <f t="shared" si="23"/>
        <v>0</v>
      </c>
      <c r="AO84" s="3"/>
      <c r="AP84" s="3"/>
      <c r="AQ84" s="3"/>
      <c r="AR84" s="3"/>
      <c r="AS84" s="3"/>
      <c r="AT84" s="3"/>
    </row>
    <row r="85" spans="1:46">
      <c r="A85" s="12" t="s">
        <v>17</v>
      </c>
      <c r="B85" s="50">
        <f t="shared" si="19"/>
        <v>0</v>
      </c>
      <c r="C85" s="50">
        <f t="shared" si="19"/>
        <v>0</v>
      </c>
      <c r="D85" s="50">
        <f t="shared" si="21"/>
        <v>0</v>
      </c>
      <c r="E85" s="50">
        <f t="shared" si="21"/>
        <v>0.74438502673796791</v>
      </c>
      <c r="F85" s="50">
        <f t="shared" si="21"/>
        <v>0.68983957219251335</v>
      </c>
      <c r="G85" s="50">
        <f t="shared" si="21"/>
        <v>0.70909090909090911</v>
      </c>
      <c r="H85" s="50">
        <f t="shared" si="21"/>
        <v>0.57754010695187163</v>
      </c>
      <c r="I85" s="50">
        <f t="shared" si="21"/>
        <v>0.48128342245989303</v>
      </c>
      <c r="J85" s="50">
        <f t="shared" si="21"/>
        <v>0.70909090909090911</v>
      </c>
      <c r="K85" s="50">
        <f t="shared" si="21"/>
        <v>0.68983957219251335</v>
      </c>
      <c r="L85" s="50">
        <f t="shared" si="21"/>
        <v>0.68983957219251335</v>
      </c>
      <c r="M85" s="50">
        <f t="shared" si="21"/>
        <v>0.69625668449197864</v>
      </c>
      <c r="N85" s="50">
        <f t="shared" si="21"/>
        <v>0.67700534759358288</v>
      </c>
      <c r="O85" s="50">
        <f t="shared" si="21"/>
        <v>0.56149732620320858</v>
      </c>
      <c r="P85" s="50">
        <f t="shared" si="21"/>
        <v>0.55508021390374329</v>
      </c>
      <c r="Q85" s="50">
        <f t="shared" si="21"/>
        <v>0.6320855614973262</v>
      </c>
      <c r="R85" s="50">
        <f t="shared" si="21"/>
        <v>0.68983957219251335</v>
      </c>
      <c r="S85" s="50">
        <f t="shared" si="21"/>
        <v>0.72192513368983957</v>
      </c>
      <c r="T85" s="50">
        <f t="shared" si="21"/>
        <v>0.52106951871657758</v>
      </c>
      <c r="U85" s="50">
        <f t="shared" si="21"/>
        <v>0.60577540106951877</v>
      </c>
      <c r="V85" s="50">
        <f t="shared" si="21"/>
        <v>0.55604278074866309</v>
      </c>
      <c r="W85" s="50">
        <f t="shared" si="21"/>
        <v>0.51362566844919777</v>
      </c>
      <c r="X85" s="50">
        <f t="shared" si="21"/>
        <v>0.6705882352941176</v>
      </c>
      <c r="Y85" s="50">
        <f t="shared" si="21"/>
        <v>0.66741176470588237</v>
      </c>
      <c r="Z85" s="50">
        <f t="shared" si="21"/>
        <v>0.64491978609625666</v>
      </c>
      <c r="AA85" s="50">
        <f t="shared" si="21"/>
        <v>0.65512299465240642</v>
      </c>
      <c r="AB85" s="50">
        <f t="shared" si="21"/>
        <v>0.57112299465240646</v>
      </c>
      <c r="AC85" s="50">
        <f t="shared" si="21"/>
        <v>0.49411764705882355</v>
      </c>
      <c r="AD85" s="50">
        <f t="shared" si="21"/>
        <v>0.48128342245989303</v>
      </c>
      <c r="AE85" s="50">
        <f t="shared" si="21"/>
        <v>0.65133689839572195</v>
      </c>
      <c r="AF85" s="50">
        <f t="shared" si="21"/>
        <v>0.6705882352941176</v>
      </c>
      <c r="AG85" s="50">
        <f t="shared" si="21"/>
        <v>0.65775401069518713</v>
      </c>
      <c r="AH85" s="50">
        <f t="shared" si="19"/>
        <v>0.65486631016042784</v>
      </c>
      <c r="AI85" s="50">
        <f t="shared" si="19"/>
        <v>0.60962566844919786</v>
      </c>
      <c r="AJ85" s="50">
        <f t="shared" si="19"/>
        <v>0</v>
      </c>
      <c r="AK85" s="50">
        <f t="shared" si="19"/>
        <v>0</v>
      </c>
      <c r="AL85" s="50">
        <f t="shared" si="19"/>
        <v>0</v>
      </c>
      <c r="AM85" s="51">
        <f t="shared" si="22"/>
        <v>0.74438502673796791</v>
      </c>
      <c r="AN85" s="51">
        <f t="shared" si="23"/>
        <v>0</v>
      </c>
      <c r="AO85" s="3"/>
      <c r="AP85" s="3"/>
      <c r="AQ85" s="3"/>
      <c r="AR85" s="3"/>
      <c r="AS85" s="3"/>
      <c r="AT85" s="3"/>
    </row>
    <row r="86" spans="1:46">
      <c r="A86" s="13">
        <v>0.41666666666666669</v>
      </c>
      <c r="B86" s="50">
        <f t="shared" si="19"/>
        <v>0</v>
      </c>
      <c r="C86" s="50">
        <f t="shared" si="19"/>
        <v>0</v>
      </c>
      <c r="D86" s="50">
        <f t="shared" si="21"/>
        <v>0</v>
      </c>
      <c r="E86" s="50">
        <f t="shared" si="21"/>
        <v>0.7475935828877005</v>
      </c>
      <c r="F86" s="50">
        <f t="shared" si="21"/>
        <v>0.71229946524064169</v>
      </c>
      <c r="G86" s="50">
        <f t="shared" si="21"/>
        <v>0.72513368983957216</v>
      </c>
      <c r="H86" s="50">
        <f t="shared" si="21"/>
        <v>0.59679144385026739</v>
      </c>
      <c r="I86" s="50">
        <f t="shared" si="21"/>
        <v>0.44919786096256686</v>
      </c>
      <c r="J86" s="50">
        <f t="shared" si="21"/>
        <v>0.73796791443850263</v>
      </c>
      <c r="K86" s="50">
        <f t="shared" si="21"/>
        <v>0.74117647058823533</v>
      </c>
      <c r="L86" s="50">
        <f t="shared" si="21"/>
        <v>0.73155080213903745</v>
      </c>
      <c r="M86" s="50">
        <f t="shared" si="21"/>
        <v>0.73796791443850263</v>
      </c>
      <c r="N86" s="50">
        <f t="shared" si="21"/>
        <v>0.66417112299465242</v>
      </c>
      <c r="O86" s="50">
        <f t="shared" si="21"/>
        <v>0.58716577540106951</v>
      </c>
      <c r="P86" s="50">
        <f t="shared" si="21"/>
        <v>0.52941176470588236</v>
      </c>
      <c r="Q86" s="50">
        <f t="shared" si="21"/>
        <v>0.62887700534759361</v>
      </c>
      <c r="R86" s="50">
        <f t="shared" si="21"/>
        <v>0.73475935828877004</v>
      </c>
      <c r="S86" s="50">
        <f t="shared" ref="S86:AG86" si="24">($G$38*S16-S146)/$G$37</f>
        <v>0.6705882352941176</v>
      </c>
      <c r="T86" s="50">
        <f t="shared" si="24"/>
        <v>0.61546524064171115</v>
      </c>
      <c r="U86" s="50">
        <f t="shared" si="24"/>
        <v>0.62095187165775401</v>
      </c>
      <c r="V86" s="50">
        <f t="shared" si="24"/>
        <v>0.58001069518716575</v>
      </c>
      <c r="W86" s="50">
        <f t="shared" si="24"/>
        <v>0.48324064171122999</v>
      </c>
      <c r="X86" s="50">
        <f t="shared" si="24"/>
        <v>0.68983957219251335</v>
      </c>
      <c r="Y86" s="50">
        <f t="shared" si="24"/>
        <v>0.68056684491978614</v>
      </c>
      <c r="Z86" s="50">
        <f t="shared" si="24"/>
        <v>0.62245989304812832</v>
      </c>
      <c r="AA86" s="50">
        <f t="shared" si="24"/>
        <v>0.62765775401069512</v>
      </c>
      <c r="AB86" s="50">
        <f t="shared" si="24"/>
        <v>0.5935828877005348</v>
      </c>
      <c r="AC86" s="50">
        <f t="shared" si="24"/>
        <v>0.51016042780748661</v>
      </c>
      <c r="AD86" s="50">
        <f t="shared" si="24"/>
        <v>0.50695187165775402</v>
      </c>
      <c r="AE86" s="50">
        <f t="shared" si="24"/>
        <v>0.66417112299465242</v>
      </c>
      <c r="AF86" s="50">
        <f t="shared" si="24"/>
        <v>0.68021390374331547</v>
      </c>
      <c r="AG86" s="50">
        <f t="shared" si="24"/>
        <v>0.6705882352941176</v>
      </c>
      <c r="AH86" s="50">
        <f t="shared" si="19"/>
        <v>0.67976470588235294</v>
      </c>
      <c r="AI86" s="50">
        <f t="shared" si="19"/>
        <v>0.61283422459893044</v>
      </c>
      <c r="AJ86" s="50">
        <f t="shared" si="19"/>
        <v>0</v>
      </c>
      <c r="AK86" s="50">
        <f t="shared" si="19"/>
        <v>0</v>
      </c>
      <c r="AL86" s="50">
        <f t="shared" si="19"/>
        <v>0</v>
      </c>
      <c r="AM86" s="51">
        <f t="shared" si="22"/>
        <v>0.7475935828877005</v>
      </c>
      <c r="AN86" s="51">
        <f t="shared" si="23"/>
        <v>0</v>
      </c>
      <c r="AO86" s="3"/>
      <c r="AP86" s="3"/>
      <c r="AQ86" s="3"/>
      <c r="AR86" s="3"/>
      <c r="AS86" s="3"/>
      <c r="AT86" s="3"/>
    </row>
    <row r="87" spans="1:46">
      <c r="A87" s="13" t="s">
        <v>18</v>
      </c>
      <c r="B87" s="50">
        <f t="shared" si="19"/>
        <v>0</v>
      </c>
      <c r="C87" s="50">
        <f t="shared" si="19"/>
        <v>0</v>
      </c>
      <c r="D87" s="50">
        <f t="shared" ref="D87:AG95" si="25">($G$38*D17-D147)/$G$37</f>
        <v>0</v>
      </c>
      <c r="E87" s="50">
        <f t="shared" si="25"/>
        <v>0.70909090909090911</v>
      </c>
      <c r="F87" s="50">
        <f t="shared" si="25"/>
        <v>0.72834224598930486</v>
      </c>
      <c r="G87" s="50">
        <f t="shared" si="25"/>
        <v>0.73796791443850263</v>
      </c>
      <c r="H87" s="50">
        <f t="shared" si="25"/>
        <v>0.60962566844919786</v>
      </c>
      <c r="I87" s="50">
        <f t="shared" si="25"/>
        <v>0.43636363636363634</v>
      </c>
      <c r="J87" s="50">
        <f t="shared" si="25"/>
        <v>0.7508021390374332</v>
      </c>
      <c r="K87" s="50">
        <f t="shared" si="25"/>
        <v>0.75401069518716579</v>
      </c>
      <c r="L87" s="50">
        <f t="shared" si="25"/>
        <v>0.69625668449197864</v>
      </c>
      <c r="M87" s="50">
        <f t="shared" si="25"/>
        <v>0.71229946524064169</v>
      </c>
      <c r="N87" s="50">
        <f t="shared" si="25"/>
        <v>0.6705882352941176</v>
      </c>
      <c r="O87" s="50">
        <f t="shared" si="25"/>
        <v>0.5903743315508021</v>
      </c>
      <c r="P87" s="50">
        <f t="shared" si="25"/>
        <v>0.53262032085561495</v>
      </c>
      <c r="Q87" s="50">
        <f t="shared" si="25"/>
        <v>0.6705882352941176</v>
      </c>
      <c r="R87" s="50">
        <f t="shared" si="25"/>
        <v>0.72192513368983957</v>
      </c>
      <c r="S87" s="50">
        <f t="shared" si="25"/>
        <v>0.68663101604278076</v>
      </c>
      <c r="T87" s="50">
        <f t="shared" si="25"/>
        <v>0.37363636363636366</v>
      </c>
      <c r="U87" s="50">
        <f t="shared" si="25"/>
        <v>0.59339037433155073</v>
      </c>
      <c r="V87" s="50">
        <f t="shared" si="25"/>
        <v>0.60160427807486627</v>
      </c>
      <c r="W87" s="50">
        <f t="shared" si="25"/>
        <v>0.51814973262032082</v>
      </c>
      <c r="X87" s="50">
        <f t="shared" si="25"/>
        <v>0.62887700534759361</v>
      </c>
      <c r="Y87" s="50">
        <f t="shared" si="25"/>
        <v>0.65640641711229941</v>
      </c>
      <c r="Z87" s="50">
        <f t="shared" si="25"/>
        <v>0.66417112299465242</v>
      </c>
      <c r="AA87" s="50">
        <f t="shared" si="25"/>
        <v>0.6581069518716578</v>
      </c>
      <c r="AB87" s="50">
        <f t="shared" si="25"/>
        <v>0.58074866310160422</v>
      </c>
      <c r="AC87" s="50">
        <f t="shared" si="25"/>
        <v>0.51016042780748661</v>
      </c>
      <c r="AD87" s="50">
        <f t="shared" si="25"/>
        <v>0.51978609625668448</v>
      </c>
      <c r="AE87" s="50">
        <f t="shared" si="25"/>
        <v>0.6737967914438503</v>
      </c>
      <c r="AF87" s="50">
        <f t="shared" si="25"/>
        <v>0.68342245989304817</v>
      </c>
      <c r="AG87" s="50">
        <f t="shared" si="25"/>
        <v>0.68021390374331547</v>
      </c>
      <c r="AH87" s="50">
        <f t="shared" si="19"/>
        <v>0.72051336898395724</v>
      </c>
      <c r="AI87" s="50">
        <f t="shared" si="19"/>
        <v>0.61925133689839573</v>
      </c>
      <c r="AJ87" s="50">
        <f t="shared" si="19"/>
        <v>0</v>
      </c>
      <c r="AK87" s="50">
        <f t="shared" si="19"/>
        <v>0</v>
      </c>
      <c r="AL87" s="50">
        <f t="shared" si="19"/>
        <v>0</v>
      </c>
      <c r="AM87" s="51">
        <f t="shared" si="22"/>
        <v>0.75401069518716579</v>
      </c>
      <c r="AN87" s="51">
        <f t="shared" si="23"/>
        <v>0</v>
      </c>
      <c r="AO87" s="3"/>
      <c r="AP87" s="3"/>
      <c r="AQ87" s="3"/>
      <c r="AR87" s="3"/>
      <c r="AS87" s="3"/>
      <c r="AT87" s="3"/>
    </row>
    <row r="88" spans="1:46">
      <c r="A88" s="13">
        <v>0.5</v>
      </c>
      <c r="B88" s="50">
        <f t="shared" si="19"/>
        <v>0</v>
      </c>
      <c r="C88" s="50">
        <f t="shared" si="19"/>
        <v>0</v>
      </c>
      <c r="D88" s="50">
        <f t="shared" si="25"/>
        <v>0</v>
      </c>
      <c r="E88" s="50">
        <f t="shared" si="25"/>
        <v>0.75721925133689838</v>
      </c>
      <c r="F88" s="50">
        <f t="shared" si="25"/>
        <v>0.74438502673796791</v>
      </c>
      <c r="G88" s="50">
        <f t="shared" si="25"/>
        <v>0.7508021390374332</v>
      </c>
      <c r="H88" s="50">
        <f t="shared" si="25"/>
        <v>0.66417112299465242</v>
      </c>
      <c r="I88" s="50">
        <f t="shared" si="25"/>
        <v>0.4748663101604278</v>
      </c>
      <c r="J88" s="50">
        <f t="shared" si="25"/>
        <v>0.77005347593582885</v>
      </c>
      <c r="K88" s="50">
        <f t="shared" si="25"/>
        <v>0.76363636363636367</v>
      </c>
      <c r="L88" s="50">
        <f t="shared" si="25"/>
        <v>0.76042780748663097</v>
      </c>
      <c r="M88" s="50">
        <f t="shared" si="25"/>
        <v>0.70588235294117652</v>
      </c>
      <c r="N88" s="50">
        <f t="shared" si="25"/>
        <v>0.69304812834224594</v>
      </c>
      <c r="O88" s="50">
        <f t="shared" si="25"/>
        <v>0.59679144385026739</v>
      </c>
      <c r="P88" s="50">
        <f t="shared" si="25"/>
        <v>0.54545454545454541</v>
      </c>
      <c r="Q88" s="50">
        <f t="shared" si="25"/>
        <v>0.64812834224598925</v>
      </c>
      <c r="R88" s="50">
        <f t="shared" si="25"/>
        <v>0.71550802139037428</v>
      </c>
      <c r="S88" s="50">
        <f t="shared" si="25"/>
        <v>0.69304812834224594</v>
      </c>
      <c r="T88" s="50">
        <f t="shared" si="25"/>
        <v>0.50996791443850265</v>
      </c>
      <c r="U88" s="50">
        <f t="shared" si="25"/>
        <v>0.68114438502673791</v>
      </c>
      <c r="V88" s="50">
        <f t="shared" si="25"/>
        <v>0.59576470588235286</v>
      </c>
      <c r="W88" s="50">
        <f t="shared" si="25"/>
        <v>0.53034224598930479</v>
      </c>
      <c r="X88" s="50">
        <f t="shared" si="25"/>
        <v>0.70588235294117652</v>
      </c>
      <c r="Y88" s="50">
        <f t="shared" si="25"/>
        <v>0.76010695187165778</v>
      </c>
      <c r="Z88" s="50">
        <f t="shared" si="25"/>
        <v>0.68021390374331547</v>
      </c>
      <c r="AA88" s="50">
        <f t="shared" si="25"/>
        <v>0.68922994652406422</v>
      </c>
      <c r="AB88" s="50">
        <f t="shared" si="25"/>
        <v>0.5903743315508021</v>
      </c>
      <c r="AC88" s="50">
        <f t="shared" si="25"/>
        <v>0.52620320855614977</v>
      </c>
      <c r="AD88" s="50">
        <f t="shared" si="25"/>
        <v>0.53582887700534765</v>
      </c>
      <c r="AE88" s="50">
        <f t="shared" si="25"/>
        <v>0.68342245989304817</v>
      </c>
      <c r="AF88" s="50">
        <f t="shared" si="25"/>
        <v>0.68342245989304817</v>
      </c>
      <c r="AG88" s="50">
        <f t="shared" si="25"/>
        <v>0.66737967914438501</v>
      </c>
      <c r="AH88" s="50">
        <f t="shared" si="19"/>
        <v>0.68916577540106949</v>
      </c>
      <c r="AI88" s="50">
        <f t="shared" si="19"/>
        <v>0.62245989304812832</v>
      </c>
      <c r="AJ88" s="50">
        <f t="shared" si="19"/>
        <v>0</v>
      </c>
      <c r="AK88" s="50">
        <f t="shared" si="19"/>
        <v>0</v>
      </c>
      <c r="AL88" s="50">
        <f t="shared" si="19"/>
        <v>0</v>
      </c>
      <c r="AM88" s="51">
        <f t="shared" si="22"/>
        <v>0.77005347593582885</v>
      </c>
      <c r="AN88" s="51">
        <f t="shared" si="23"/>
        <v>0</v>
      </c>
      <c r="AO88" s="3"/>
      <c r="AP88" s="3"/>
      <c r="AQ88" s="3"/>
      <c r="AR88" s="3"/>
      <c r="AS88" s="3"/>
      <c r="AT88" s="3"/>
    </row>
    <row r="89" spans="1:46">
      <c r="A89" s="13" t="s">
        <v>19</v>
      </c>
      <c r="B89" s="50">
        <f t="shared" si="19"/>
        <v>0</v>
      </c>
      <c r="C89" s="50">
        <f t="shared" si="19"/>
        <v>0</v>
      </c>
      <c r="D89" s="50">
        <f t="shared" si="25"/>
        <v>0</v>
      </c>
      <c r="E89" s="50">
        <f t="shared" si="25"/>
        <v>0.48770053475935826</v>
      </c>
      <c r="F89" s="50">
        <f t="shared" si="25"/>
        <v>0.72513368983957216</v>
      </c>
      <c r="G89" s="50">
        <f t="shared" si="25"/>
        <v>0.70588235294117652</v>
      </c>
      <c r="H89" s="50">
        <f t="shared" si="25"/>
        <v>0.63850267379679149</v>
      </c>
      <c r="I89" s="50">
        <f t="shared" si="25"/>
        <v>0.58074866310160422</v>
      </c>
      <c r="J89" s="50">
        <f t="shared" si="25"/>
        <v>0.7475935828877005</v>
      </c>
      <c r="K89" s="50">
        <f t="shared" si="25"/>
        <v>0.75721925133689838</v>
      </c>
      <c r="L89" s="50">
        <f t="shared" si="25"/>
        <v>0.76042780748663097</v>
      </c>
      <c r="M89" s="50">
        <f t="shared" si="25"/>
        <v>0.71229946524064169</v>
      </c>
      <c r="N89" s="50">
        <f t="shared" si="25"/>
        <v>0.63850267379679149</v>
      </c>
      <c r="O89" s="50">
        <f t="shared" si="25"/>
        <v>0.5903743315508021</v>
      </c>
      <c r="P89" s="50">
        <f t="shared" si="25"/>
        <v>0.55508021390374329</v>
      </c>
      <c r="Q89" s="50">
        <f t="shared" si="25"/>
        <v>0.34973262032085561</v>
      </c>
      <c r="R89" s="50">
        <f t="shared" si="25"/>
        <v>0.68021390374331547</v>
      </c>
      <c r="S89" s="50">
        <f t="shared" si="25"/>
        <v>0.69946524064171123</v>
      </c>
      <c r="T89" s="50">
        <f t="shared" si="25"/>
        <v>0.61989304812834223</v>
      </c>
      <c r="U89" s="50">
        <f t="shared" si="25"/>
        <v>0.68958288770053466</v>
      </c>
      <c r="V89" s="50">
        <f t="shared" si="25"/>
        <v>0.59239572192513368</v>
      </c>
      <c r="W89" s="50">
        <f t="shared" si="25"/>
        <v>0.57234224598930472</v>
      </c>
      <c r="X89" s="50">
        <f t="shared" si="25"/>
        <v>0.68342245989304817</v>
      </c>
      <c r="Y89" s="50">
        <f t="shared" si="25"/>
        <v>0.66096256684491983</v>
      </c>
      <c r="Z89" s="50">
        <f t="shared" si="25"/>
        <v>0.66737967914438501</v>
      </c>
      <c r="AA89" s="50">
        <f t="shared" si="25"/>
        <v>0.66535828877005343</v>
      </c>
      <c r="AB89" s="50">
        <f t="shared" si="25"/>
        <v>0.5935828877005348</v>
      </c>
      <c r="AC89" s="50">
        <f t="shared" si="25"/>
        <v>0.53262032085561495</v>
      </c>
      <c r="AD89" s="50">
        <f t="shared" si="25"/>
        <v>0.53903743315508024</v>
      </c>
      <c r="AE89" s="50">
        <f t="shared" si="25"/>
        <v>0.68342245989304817</v>
      </c>
      <c r="AF89" s="50">
        <f t="shared" si="25"/>
        <v>0.68983957219251335</v>
      </c>
      <c r="AG89" s="50">
        <f t="shared" si="25"/>
        <v>0.66417112299465242</v>
      </c>
      <c r="AH89" s="50">
        <f t="shared" si="19"/>
        <v>0.63333689839572194</v>
      </c>
      <c r="AI89" s="50">
        <f t="shared" si="19"/>
        <v>0.62566844919786091</v>
      </c>
      <c r="AJ89" s="50">
        <f t="shared" si="19"/>
        <v>0</v>
      </c>
      <c r="AK89" s="50">
        <f t="shared" si="19"/>
        <v>0</v>
      </c>
      <c r="AL89" s="50">
        <f t="shared" si="19"/>
        <v>0</v>
      </c>
      <c r="AM89" s="51">
        <f t="shared" si="22"/>
        <v>0.76042780748663097</v>
      </c>
      <c r="AN89" s="51">
        <f t="shared" si="23"/>
        <v>0</v>
      </c>
      <c r="AO89" s="3"/>
      <c r="AP89" s="3"/>
      <c r="AQ89" s="3"/>
      <c r="AR89" s="3"/>
      <c r="AS89" s="3"/>
      <c r="AT89" s="3"/>
    </row>
    <row r="90" spans="1:46">
      <c r="A90" s="13">
        <v>0.58333333333333337</v>
      </c>
      <c r="B90" s="50">
        <f t="shared" si="19"/>
        <v>0</v>
      </c>
      <c r="C90" s="50">
        <f t="shared" si="19"/>
        <v>0</v>
      </c>
      <c r="D90" s="50">
        <f t="shared" si="25"/>
        <v>0</v>
      </c>
      <c r="E90" s="50">
        <f t="shared" si="25"/>
        <v>0.53903743315508024</v>
      </c>
      <c r="F90" s="50">
        <f t="shared" si="25"/>
        <v>0.7508021390374332</v>
      </c>
      <c r="G90" s="50">
        <f t="shared" si="25"/>
        <v>0.71550802139037428</v>
      </c>
      <c r="H90" s="50">
        <f t="shared" si="25"/>
        <v>0.63529411764705879</v>
      </c>
      <c r="I90" s="50">
        <f t="shared" si="25"/>
        <v>0.5903743315508021</v>
      </c>
      <c r="J90" s="50">
        <f t="shared" si="25"/>
        <v>0.74438502673796791</v>
      </c>
      <c r="K90" s="50">
        <f t="shared" si="25"/>
        <v>0.74117647058823533</v>
      </c>
      <c r="L90" s="50">
        <f t="shared" si="25"/>
        <v>0.62245989304812832</v>
      </c>
      <c r="M90" s="50">
        <f t="shared" si="25"/>
        <v>0.68021390374331547</v>
      </c>
      <c r="N90" s="50">
        <f t="shared" si="25"/>
        <v>0.68663101604278076</v>
      </c>
      <c r="O90" s="50">
        <f t="shared" si="25"/>
        <v>0.61925133689839573</v>
      </c>
      <c r="P90" s="50">
        <f t="shared" si="25"/>
        <v>0.54705882352941182</v>
      </c>
      <c r="Q90" s="50">
        <f t="shared" si="25"/>
        <v>0.34331550802139038</v>
      </c>
      <c r="R90" s="50">
        <f t="shared" si="25"/>
        <v>0.69946524064171123</v>
      </c>
      <c r="S90" s="50">
        <f t="shared" si="25"/>
        <v>0.69625668449197864</v>
      </c>
      <c r="T90" s="50">
        <f t="shared" si="25"/>
        <v>0.64957219251336895</v>
      </c>
      <c r="U90" s="50">
        <f t="shared" si="25"/>
        <v>0.69567914438502665</v>
      </c>
      <c r="V90" s="50">
        <f t="shared" si="25"/>
        <v>0.55668449197860959</v>
      </c>
      <c r="W90" s="50">
        <f t="shared" si="25"/>
        <v>0.55469518716577537</v>
      </c>
      <c r="X90" s="50">
        <f t="shared" si="25"/>
        <v>0.70017112299465234</v>
      </c>
      <c r="Y90" s="50">
        <f t="shared" si="25"/>
        <v>0.66417112299465242</v>
      </c>
      <c r="Z90" s="50">
        <f t="shared" si="25"/>
        <v>0.6737967914438503</v>
      </c>
      <c r="AA90" s="50">
        <f t="shared" si="25"/>
        <v>0.65829946524064165</v>
      </c>
      <c r="AB90" s="50">
        <f t="shared" si="25"/>
        <v>0.57754010695187163</v>
      </c>
      <c r="AC90" s="50">
        <f t="shared" si="25"/>
        <v>0.52941176470588236</v>
      </c>
      <c r="AD90" s="50">
        <f t="shared" si="25"/>
        <v>0.52620320855614977</v>
      </c>
      <c r="AE90" s="50">
        <f t="shared" si="25"/>
        <v>0.67700534759358288</v>
      </c>
      <c r="AF90" s="50">
        <f t="shared" si="25"/>
        <v>0.69304812834224594</v>
      </c>
      <c r="AG90" s="50">
        <f t="shared" si="25"/>
        <v>0.65454545454545454</v>
      </c>
      <c r="AH90" s="50">
        <f t="shared" si="19"/>
        <v>0.6563422459893048</v>
      </c>
      <c r="AI90" s="50">
        <f t="shared" si="19"/>
        <v>0.61925133689839573</v>
      </c>
      <c r="AJ90" s="50">
        <f t="shared" si="19"/>
        <v>0</v>
      </c>
      <c r="AK90" s="50">
        <f t="shared" si="19"/>
        <v>0</v>
      </c>
      <c r="AL90" s="50">
        <f t="shared" si="19"/>
        <v>0</v>
      </c>
      <c r="AM90" s="51">
        <f t="shared" si="22"/>
        <v>0.7508021390374332</v>
      </c>
      <c r="AN90" s="51">
        <f t="shared" si="23"/>
        <v>0</v>
      </c>
      <c r="AO90" s="3"/>
      <c r="AP90" s="3"/>
      <c r="AQ90" s="3"/>
      <c r="AR90" s="3"/>
      <c r="AS90" s="3"/>
      <c r="AT90" s="3"/>
    </row>
    <row r="91" spans="1:46">
      <c r="A91" s="13" t="s">
        <v>20</v>
      </c>
      <c r="B91" s="50">
        <f t="shared" si="19"/>
        <v>0</v>
      </c>
      <c r="C91" s="50">
        <f t="shared" si="19"/>
        <v>0</v>
      </c>
      <c r="D91" s="50">
        <f t="shared" si="25"/>
        <v>0</v>
      </c>
      <c r="E91" s="50">
        <f t="shared" si="25"/>
        <v>0.68342245989304817</v>
      </c>
      <c r="F91" s="50">
        <f t="shared" si="25"/>
        <v>0.77647058823529413</v>
      </c>
      <c r="G91" s="50">
        <f t="shared" si="25"/>
        <v>0.72192513368983957</v>
      </c>
      <c r="H91" s="50">
        <f t="shared" si="25"/>
        <v>0.61604278074866314</v>
      </c>
      <c r="I91" s="50">
        <f t="shared" si="25"/>
        <v>0.57112299465240646</v>
      </c>
      <c r="J91" s="50">
        <f t="shared" si="25"/>
        <v>0.75401069518716579</v>
      </c>
      <c r="K91" s="50">
        <f t="shared" si="25"/>
        <v>0.7475935828877005</v>
      </c>
      <c r="L91" s="50">
        <f t="shared" si="25"/>
        <v>0.73796791443850263</v>
      </c>
      <c r="M91" s="50">
        <f t="shared" si="25"/>
        <v>0.73475935828877004</v>
      </c>
      <c r="N91" s="50">
        <f t="shared" si="25"/>
        <v>0.70267379679144382</v>
      </c>
      <c r="O91" s="50">
        <f t="shared" si="25"/>
        <v>0.61925133689839573</v>
      </c>
      <c r="P91" s="50">
        <f t="shared" si="25"/>
        <v>0.53101604278074865</v>
      </c>
      <c r="Q91" s="50">
        <f t="shared" si="25"/>
        <v>0.48449197860962567</v>
      </c>
      <c r="R91" s="50">
        <f t="shared" si="25"/>
        <v>0.71550802139037428</v>
      </c>
      <c r="S91" s="50">
        <f t="shared" si="25"/>
        <v>0.65775401069518713</v>
      </c>
      <c r="T91" s="50">
        <f t="shared" si="25"/>
        <v>0.64424598930481281</v>
      </c>
      <c r="U91" s="50">
        <f t="shared" si="25"/>
        <v>0.67527272727272725</v>
      </c>
      <c r="V91" s="50">
        <f t="shared" si="25"/>
        <v>0.56021390374331548</v>
      </c>
      <c r="W91" s="50">
        <f t="shared" si="25"/>
        <v>0.57035294117647062</v>
      </c>
      <c r="X91" s="50">
        <f t="shared" si="25"/>
        <v>0.68342245989304817</v>
      </c>
      <c r="Y91" s="50">
        <f t="shared" si="25"/>
        <v>0.6737967914438503</v>
      </c>
      <c r="Z91" s="50">
        <f t="shared" si="25"/>
        <v>0.68021390374331547</v>
      </c>
      <c r="AA91" s="50">
        <f t="shared" si="25"/>
        <v>0.68383957219251335</v>
      </c>
      <c r="AB91" s="50">
        <f t="shared" si="25"/>
        <v>0.58395721925133692</v>
      </c>
      <c r="AC91" s="50">
        <f t="shared" si="25"/>
        <v>0.50695187165775402</v>
      </c>
      <c r="AD91" s="50">
        <f t="shared" si="25"/>
        <v>0.52299465240641707</v>
      </c>
      <c r="AE91" s="50">
        <f t="shared" si="25"/>
        <v>0.67700534759358288</v>
      </c>
      <c r="AF91" s="50">
        <f t="shared" si="25"/>
        <v>0.68342245989304817</v>
      </c>
      <c r="AG91" s="50">
        <f t="shared" si="25"/>
        <v>0.66737967914438501</v>
      </c>
      <c r="AH91" s="50">
        <f t="shared" si="19"/>
        <v>0.66863101604278075</v>
      </c>
      <c r="AI91" s="50">
        <f t="shared" si="19"/>
        <v>0.60641711229946527</v>
      </c>
      <c r="AJ91" s="50">
        <f t="shared" si="19"/>
        <v>0</v>
      </c>
      <c r="AK91" s="50">
        <f t="shared" si="19"/>
        <v>0</v>
      </c>
      <c r="AL91" s="50">
        <f t="shared" si="19"/>
        <v>0</v>
      </c>
      <c r="AM91" s="51">
        <f t="shared" si="22"/>
        <v>0.77647058823529413</v>
      </c>
      <c r="AN91" s="51">
        <f t="shared" si="23"/>
        <v>0</v>
      </c>
      <c r="AO91" s="3"/>
      <c r="AP91" s="3"/>
      <c r="AQ91" s="3"/>
      <c r="AR91" s="3"/>
      <c r="AS91" s="3"/>
      <c r="AT91" s="3"/>
    </row>
    <row r="92" spans="1:46">
      <c r="A92" s="12" t="s">
        <v>21</v>
      </c>
      <c r="B92" s="50">
        <f t="shared" si="19"/>
        <v>0</v>
      </c>
      <c r="C92" s="50">
        <f t="shared" si="19"/>
        <v>0</v>
      </c>
      <c r="D92" s="50">
        <f t="shared" si="25"/>
        <v>0</v>
      </c>
      <c r="E92" s="50">
        <f t="shared" si="25"/>
        <v>0.70909090909090911</v>
      </c>
      <c r="F92" s="50">
        <f t="shared" si="25"/>
        <v>0.70588235294117652</v>
      </c>
      <c r="G92" s="50">
        <f t="shared" si="25"/>
        <v>0.70588235294117652</v>
      </c>
      <c r="H92" s="50">
        <f t="shared" si="25"/>
        <v>0.58716577540106951</v>
      </c>
      <c r="I92" s="50">
        <f t="shared" si="25"/>
        <v>0.55828877005347599</v>
      </c>
      <c r="J92" s="50">
        <f t="shared" si="25"/>
        <v>0.74117647058823533</v>
      </c>
      <c r="K92" s="50">
        <f t="shared" si="25"/>
        <v>0.73475935828877004</v>
      </c>
      <c r="L92" s="50">
        <f t="shared" si="25"/>
        <v>0.71871657754010698</v>
      </c>
      <c r="M92" s="50">
        <f t="shared" si="25"/>
        <v>0.71229946524064169</v>
      </c>
      <c r="N92" s="50">
        <f t="shared" si="25"/>
        <v>0.69625668449197864</v>
      </c>
      <c r="O92" s="50">
        <f t="shared" si="25"/>
        <v>0.56470588235294117</v>
      </c>
      <c r="P92" s="50">
        <f t="shared" si="25"/>
        <v>0.50855614973262031</v>
      </c>
      <c r="Q92" s="50">
        <f t="shared" si="25"/>
        <v>0.48449197860962567</v>
      </c>
      <c r="R92" s="50">
        <f t="shared" si="25"/>
        <v>0.67700534759358288</v>
      </c>
      <c r="S92" s="50">
        <f t="shared" si="25"/>
        <v>0.72192513368983957</v>
      </c>
      <c r="T92" s="50">
        <f t="shared" si="25"/>
        <v>0.52145454545454539</v>
      </c>
      <c r="U92" s="50">
        <f t="shared" si="25"/>
        <v>0.68262032085561497</v>
      </c>
      <c r="V92" s="50">
        <f t="shared" si="25"/>
        <v>0.57545454545454544</v>
      </c>
      <c r="W92" s="50">
        <f t="shared" si="25"/>
        <v>0.55045989304812837</v>
      </c>
      <c r="X92" s="50">
        <f t="shared" si="25"/>
        <v>0.65454545454545454</v>
      </c>
      <c r="Y92" s="50">
        <f t="shared" si="25"/>
        <v>0.68983957219251335</v>
      </c>
      <c r="Z92" s="50">
        <f t="shared" si="25"/>
        <v>0.67700534759358288</v>
      </c>
      <c r="AA92" s="50">
        <f t="shared" si="25"/>
        <v>0.66336898395721922</v>
      </c>
      <c r="AB92" s="50">
        <f t="shared" si="25"/>
        <v>0.57433155080213905</v>
      </c>
      <c r="AC92" s="50">
        <f t="shared" si="25"/>
        <v>0.49732620320855614</v>
      </c>
      <c r="AD92" s="50">
        <f t="shared" si="25"/>
        <v>0.51016042780748661</v>
      </c>
      <c r="AE92" s="50">
        <f t="shared" si="25"/>
        <v>0.66417112299465242</v>
      </c>
      <c r="AF92" s="50">
        <f t="shared" si="25"/>
        <v>0.66417112299465242</v>
      </c>
      <c r="AG92" s="50">
        <f t="shared" si="25"/>
        <v>0.6737967914438503</v>
      </c>
      <c r="AH92" s="50">
        <f t="shared" si="19"/>
        <v>0.657144385026738</v>
      </c>
      <c r="AI92" s="50">
        <f t="shared" si="19"/>
        <v>0.6</v>
      </c>
      <c r="AJ92" s="50">
        <f t="shared" si="19"/>
        <v>0</v>
      </c>
      <c r="AK92" s="50">
        <f t="shared" si="19"/>
        <v>0</v>
      </c>
      <c r="AL92" s="50">
        <f t="shared" si="19"/>
        <v>0</v>
      </c>
      <c r="AM92" s="51">
        <f t="shared" si="22"/>
        <v>0.74117647058823533</v>
      </c>
      <c r="AN92" s="51">
        <f t="shared" si="23"/>
        <v>0</v>
      </c>
      <c r="AO92" s="3"/>
      <c r="AP92" s="3"/>
      <c r="AQ92" s="3"/>
      <c r="AR92" s="3"/>
      <c r="AS92" s="3"/>
      <c r="AT92" s="3"/>
    </row>
    <row r="93" spans="1:46">
      <c r="A93" s="12" t="s">
        <v>22</v>
      </c>
      <c r="B93" s="50">
        <f t="shared" ref="B93:AL100" si="26">($G$38*B23)/$G$37</f>
        <v>0</v>
      </c>
      <c r="C93" s="50">
        <f t="shared" si="26"/>
        <v>0</v>
      </c>
      <c r="D93" s="50">
        <f t="shared" si="25"/>
        <v>0</v>
      </c>
      <c r="E93" s="50">
        <f t="shared" si="25"/>
        <v>0.64812834224598925</v>
      </c>
      <c r="F93" s="50">
        <f t="shared" si="25"/>
        <v>0.68983957219251335</v>
      </c>
      <c r="G93" s="50">
        <f t="shared" si="25"/>
        <v>0.68342245989304817</v>
      </c>
      <c r="H93" s="50">
        <f t="shared" si="25"/>
        <v>0.56149732620320858</v>
      </c>
      <c r="I93" s="50">
        <f t="shared" si="25"/>
        <v>0.5518716577540107</v>
      </c>
      <c r="J93" s="50">
        <f t="shared" si="25"/>
        <v>0.69304812834224594</v>
      </c>
      <c r="K93" s="50">
        <f t="shared" si="25"/>
        <v>0.69304812834224594</v>
      </c>
      <c r="L93" s="50">
        <f t="shared" si="25"/>
        <v>0.69304812834224594</v>
      </c>
      <c r="M93" s="50">
        <f t="shared" si="25"/>
        <v>0.70588235294117652</v>
      </c>
      <c r="N93" s="50">
        <f t="shared" si="25"/>
        <v>0.6737967914438503</v>
      </c>
      <c r="O93" s="50">
        <f t="shared" si="25"/>
        <v>0.55508021390374329</v>
      </c>
      <c r="P93" s="50">
        <f t="shared" si="25"/>
        <v>0.48770053475935826</v>
      </c>
      <c r="Q93" s="50">
        <f t="shared" si="25"/>
        <v>0.47165775401069521</v>
      </c>
      <c r="R93" s="50">
        <f t="shared" si="25"/>
        <v>0.65775401069518713</v>
      </c>
      <c r="S93" s="50">
        <f t="shared" si="25"/>
        <v>0.58395721925133692</v>
      </c>
      <c r="T93" s="50">
        <f t="shared" si="25"/>
        <v>0.65300534759358286</v>
      </c>
      <c r="U93" s="50">
        <f t="shared" si="25"/>
        <v>0.63362566844919788</v>
      </c>
      <c r="V93" s="50">
        <f t="shared" si="25"/>
        <v>0.55800000000000005</v>
      </c>
      <c r="W93" s="50">
        <f t="shared" si="25"/>
        <v>0.52883422459893037</v>
      </c>
      <c r="X93" s="50">
        <f t="shared" si="25"/>
        <v>0.64812834224598925</v>
      </c>
      <c r="Y93" s="50">
        <f t="shared" si="25"/>
        <v>0.66096256684491983</v>
      </c>
      <c r="Z93" s="50">
        <f t="shared" si="25"/>
        <v>0.64171122994652408</v>
      </c>
      <c r="AA93" s="50">
        <f t="shared" si="25"/>
        <v>0.62566844919786091</v>
      </c>
      <c r="AB93" s="50">
        <f t="shared" si="25"/>
        <v>0.56791443850267376</v>
      </c>
      <c r="AC93" s="50">
        <f t="shared" si="25"/>
        <v>0.50053475935828873</v>
      </c>
      <c r="AD93" s="50">
        <f t="shared" si="25"/>
        <v>0.51978609625668448</v>
      </c>
      <c r="AE93" s="50">
        <f t="shared" si="25"/>
        <v>0.64812834224598925</v>
      </c>
      <c r="AF93" s="50">
        <f t="shared" si="25"/>
        <v>0.64491978609625666</v>
      </c>
      <c r="AG93" s="50">
        <f t="shared" si="25"/>
        <v>0.63529411764705879</v>
      </c>
      <c r="AH93" s="50">
        <f t="shared" si="26"/>
        <v>0.64001069518716569</v>
      </c>
      <c r="AI93" s="50">
        <f t="shared" si="26"/>
        <v>0.55508021390374329</v>
      </c>
      <c r="AJ93" s="50">
        <f t="shared" si="26"/>
        <v>0</v>
      </c>
      <c r="AK93" s="50">
        <f t="shared" si="26"/>
        <v>0</v>
      </c>
      <c r="AL93" s="50">
        <f t="shared" si="26"/>
        <v>0</v>
      </c>
      <c r="AM93" s="51">
        <f t="shared" si="22"/>
        <v>0.70588235294117652</v>
      </c>
      <c r="AN93" s="51">
        <f t="shared" si="23"/>
        <v>0</v>
      </c>
      <c r="AO93" s="3"/>
      <c r="AP93" s="3"/>
      <c r="AQ93" s="3"/>
      <c r="AR93" s="3"/>
      <c r="AS93" s="3"/>
      <c r="AT93" s="3"/>
    </row>
    <row r="94" spans="1:46">
      <c r="A94" s="12" t="s">
        <v>23</v>
      </c>
      <c r="B94" s="50">
        <f t="shared" si="26"/>
        <v>0</v>
      </c>
      <c r="C94" s="50">
        <f t="shared" si="26"/>
        <v>0</v>
      </c>
      <c r="D94" s="50">
        <f t="shared" si="25"/>
        <v>0</v>
      </c>
      <c r="E94" s="50">
        <f t="shared" si="25"/>
        <v>0.39144385026737966</v>
      </c>
      <c r="F94" s="50">
        <f t="shared" si="25"/>
        <v>0.64491978609625666</v>
      </c>
      <c r="G94" s="50">
        <f t="shared" si="25"/>
        <v>0.68021390374331547</v>
      </c>
      <c r="H94" s="50">
        <f t="shared" si="25"/>
        <v>0.5935828877005348</v>
      </c>
      <c r="I94" s="50">
        <f t="shared" si="25"/>
        <v>0.57433155080213905</v>
      </c>
      <c r="J94" s="50">
        <f t="shared" si="25"/>
        <v>0.70267379679144382</v>
      </c>
      <c r="K94" s="50">
        <f t="shared" si="25"/>
        <v>0.68663101604278076</v>
      </c>
      <c r="L94" s="50">
        <f t="shared" si="25"/>
        <v>0.68342245989304817</v>
      </c>
      <c r="M94" s="50">
        <f t="shared" si="25"/>
        <v>0.68663101604278076</v>
      </c>
      <c r="N94" s="50">
        <f t="shared" si="25"/>
        <v>0.73155080213903745</v>
      </c>
      <c r="O94" s="50">
        <f t="shared" si="25"/>
        <v>0.57112299465240646</v>
      </c>
      <c r="P94" s="50">
        <f t="shared" si="25"/>
        <v>0.56470588235294117</v>
      </c>
      <c r="Q94" s="50">
        <f t="shared" si="25"/>
        <v>0.45240641711229945</v>
      </c>
      <c r="R94" s="50">
        <f t="shared" si="25"/>
        <v>0.69304812834224594</v>
      </c>
      <c r="S94" s="50">
        <f t="shared" si="25"/>
        <v>0.55508021390374329</v>
      </c>
      <c r="T94" s="50">
        <f t="shared" si="25"/>
        <v>0.64700534759358286</v>
      </c>
      <c r="U94" s="50">
        <f t="shared" si="25"/>
        <v>0.64697326203208549</v>
      </c>
      <c r="V94" s="50">
        <f t="shared" si="25"/>
        <v>0.56512299465240634</v>
      </c>
      <c r="W94" s="50">
        <f t="shared" si="25"/>
        <v>0.5942245989304813</v>
      </c>
      <c r="X94" s="50">
        <f t="shared" si="25"/>
        <v>0.65133689839572195</v>
      </c>
      <c r="Y94" s="50">
        <f t="shared" si="25"/>
        <v>0.6320855614973262</v>
      </c>
      <c r="Z94" s="50">
        <f t="shared" si="25"/>
        <v>0.65454545454545454</v>
      </c>
      <c r="AA94" s="50">
        <f t="shared" si="25"/>
        <v>0.6705882352941176</v>
      </c>
      <c r="AB94" s="50">
        <f t="shared" si="25"/>
        <v>0.61925133689839573</v>
      </c>
      <c r="AC94" s="50">
        <f t="shared" si="25"/>
        <v>0.55508021390374329</v>
      </c>
      <c r="AD94" s="50">
        <f t="shared" si="25"/>
        <v>0.52620320855614977</v>
      </c>
      <c r="AE94" s="50">
        <f t="shared" si="25"/>
        <v>0.64171122994652408</v>
      </c>
      <c r="AF94" s="50">
        <f t="shared" si="25"/>
        <v>0.62566844919786091</v>
      </c>
      <c r="AG94" s="50">
        <f t="shared" si="25"/>
        <v>0.66417112299465242</v>
      </c>
      <c r="AH94" s="50">
        <f t="shared" si="26"/>
        <v>0.62698395721925138</v>
      </c>
      <c r="AI94" s="50">
        <f t="shared" si="26"/>
        <v>0.61851336898395715</v>
      </c>
      <c r="AJ94" s="50">
        <f t="shared" si="26"/>
        <v>0</v>
      </c>
      <c r="AK94" s="50">
        <f t="shared" si="26"/>
        <v>0</v>
      </c>
      <c r="AL94" s="50">
        <f t="shared" si="26"/>
        <v>0</v>
      </c>
      <c r="AM94" s="51">
        <f t="shared" si="22"/>
        <v>0.73155080213903745</v>
      </c>
      <c r="AN94" s="51">
        <f t="shared" si="23"/>
        <v>0</v>
      </c>
      <c r="AO94" s="3"/>
      <c r="AP94" s="3"/>
      <c r="AQ94" s="3"/>
      <c r="AR94" s="3"/>
      <c r="AS94" s="3"/>
      <c r="AT94" s="3"/>
    </row>
    <row r="95" spans="1:46">
      <c r="A95" s="9" t="s">
        <v>24</v>
      </c>
      <c r="B95" s="50">
        <f t="shared" si="26"/>
        <v>0</v>
      </c>
      <c r="C95" s="50">
        <f t="shared" si="26"/>
        <v>0</v>
      </c>
      <c r="D95" s="50">
        <f t="shared" si="25"/>
        <v>0</v>
      </c>
      <c r="E95" s="50">
        <f t="shared" si="25"/>
        <v>0</v>
      </c>
      <c r="F95" s="50">
        <f t="shared" si="25"/>
        <v>0.73796791443850263</v>
      </c>
      <c r="G95" s="50">
        <f t="shared" si="25"/>
        <v>0.6705882352941176</v>
      </c>
      <c r="H95" s="50">
        <f t="shared" si="25"/>
        <v>0.69625668449197864</v>
      </c>
      <c r="I95" s="50">
        <f t="shared" si="25"/>
        <v>0.69946524064171123</v>
      </c>
      <c r="J95" s="50">
        <f t="shared" si="25"/>
        <v>0.76042780748663097</v>
      </c>
      <c r="K95" s="50">
        <f t="shared" si="25"/>
        <v>0.77647058823529413</v>
      </c>
      <c r="L95" s="50">
        <f t="shared" si="25"/>
        <v>0.73475935828877004</v>
      </c>
      <c r="M95" s="50">
        <f t="shared" si="25"/>
        <v>0.7475935828877005</v>
      </c>
      <c r="N95" s="50">
        <f t="shared" si="25"/>
        <v>0.76363636363636367</v>
      </c>
      <c r="O95" s="50">
        <f t="shared" si="25"/>
        <v>0.68983957219251335</v>
      </c>
      <c r="P95" s="50">
        <f t="shared" si="25"/>
        <v>0.60641711229946527</v>
      </c>
      <c r="Q95" s="50">
        <f t="shared" si="25"/>
        <v>0.64812834224598925</v>
      </c>
      <c r="R95" s="50">
        <f t="shared" si="25"/>
        <v>0.74117647058823533</v>
      </c>
      <c r="S95" s="50">
        <f t="shared" ref="S95:AG95" si="27">($G$38*S25-S155)/$G$37</f>
        <v>0.64171122994652408</v>
      </c>
      <c r="T95" s="50">
        <f t="shared" si="27"/>
        <v>0.7532727272727272</v>
      </c>
      <c r="U95" s="50">
        <f t="shared" si="27"/>
        <v>0.68647058823529417</v>
      </c>
      <c r="V95" s="50">
        <f t="shared" si="27"/>
        <v>0.64495187165775403</v>
      </c>
      <c r="W95" s="50">
        <f t="shared" si="27"/>
        <v>0.66417112299465242</v>
      </c>
      <c r="X95" s="50">
        <f t="shared" si="27"/>
        <v>0</v>
      </c>
      <c r="Y95" s="50">
        <f t="shared" si="27"/>
        <v>0.71229946524064169</v>
      </c>
      <c r="Z95" s="50">
        <f t="shared" si="27"/>
        <v>0.73475935828877004</v>
      </c>
      <c r="AA95" s="50">
        <f t="shared" si="27"/>
        <v>0.76363636363636367</v>
      </c>
      <c r="AB95" s="50">
        <f t="shared" si="27"/>
        <v>0.63529411764705879</v>
      </c>
      <c r="AC95" s="50">
        <f t="shared" si="27"/>
        <v>0.61110160427807492</v>
      </c>
      <c r="AD95" s="50">
        <f t="shared" si="27"/>
        <v>0.64812834224598925</v>
      </c>
      <c r="AE95" s="50">
        <f t="shared" si="27"/>
        <v>0.73796791443850263</v>
      </c>
      <c r="AF95" s="50">
        <f t="shared" si="27"/>
        <v>0.72834224598930486</v>
      </c>
      <c r="AG95" s="50">
        <f t="shared" si="27"/>
        <v>0.71871657754010698</v>
      </c>
      <c r="AH95" s="50">
        <f t="shared" si="26"/>
        <v>0.73328342245989298</v>
      </c>
      <c r="AI95" s="50">
        <f t="shared" si="26"/>
        <v>0.73373262032085562</v>
      </c>
      <c r="AJ95" s="50">
        <f t="shared" si="26"/>
        <v>0</v>
      </c>
      <c r="AK95" s="50">
        <f t="shared" si="26"/>
        <v>0</v>
      </c>
      <c r="AL95" s="50">
        <f t="shared" si="26"/>
        <v>0</v>
      </c>
      <c r="AM95" s="51">
        <f t="shared" si="22"/>
        <v>0.77647058823529413</v>
      </c>
      <c r="AN95" s="51">
        <f t="shared" si="23"/>
        <v>0</v>
      </c>
      <c r="AO95" s="3"/>
      <c r="AP95" s="3"/>
      <c r="AQ95" s="3"/>
      <c r="AR95" s="3"/>
      <c r="AS95" s="3"/>
      <c r="AT95" s="3"/>
    </row>
    <row r="96" spans="1:46">
      <c r="A96" s="15">
        <v>0.83333333333333337</v>
      </c>
      <c r="B96" s="50">
        <f t="shared" si="26"/>
        <v>0</v>
      </c>
      <c r="C96" s="50">
        <f t="shared" si="26"/>
        <v>0</v>
      </c>
      <c r="D96" s="50">
        <f t="shared" ref="D96:AG100" si="28">($G$38*D26-D156)/$G$37</f>
        <v>0</v>
      </c>
      <c r="E96" s="50">
        <f t="shared" si="28"/>
        <v>0.30802139037433157</v>
      </c>
      <c r="F96" s="50">
        <f t="shared" si="28"/>
        <v>0.74117647058823533</v>
      </c>
      <c r="G96" s="50">
        <f t="shared" si="28"/>
        <v>0.55828877005347599</v>
      </c>
      <c r="H96" s="50">
        <f t="shared" si="28"/>
        <v>0</v>
      </c>
      <c r="I96" s="50">
        <f t="shared" si="28"/>
        <v>0.70909090909090911</v>
      </c>
      <c r="J96" s="50">
        <f t="shared" si="28"/>
        <v>0.76042780748663097</v>
      </c>
      <c r="K96" s="50">
        <f t="shared" si="28"/>
        <v>0.76684491978609626</v>
      </c>
      <c r="L96" s="50">
        <f t="shared" si="28"/>
        <v>0.72192513368983957</v>
      </c>
      <c r="M96" s="50">
        <f t="shared" si="28"/>
        <v>0.74438502673796791</v>
      </c>
      <c r="N96" s="50">
        <f t="shared" si="28"/>
        <v>0.75721925133689838</v>
      </c>
      <c r="O96" s="50">
        <f t="shared" si="28"/>
        <v>0.69625668449197864</v>
      </c>
      <c r="P96" s="50">
        <f t="shared" si="28"/>
        <v>0.62566844919786091</v>
      </c>
      <c r="Q96" s="50">
        <f t="shared" si="28"/>
        <v>0.77326203208556155</v>
      </c>
      <c r="R96" s="50">
        <f t="shared" si="28"/>
        <v>0.7508021390374332</v>
      </c>
      <c r="S96" s="50">
        <f t="shared" si="28"/>
        <v>0.72834224598930486</v>
      </c>
      <c r="T96" s="50">
        <f t="shared" si="28"/>
        <v>0.74380748663101603</v>
      </c>
      <c r="U96" s="50">
        <f t="shared" si="28"/>
        <v>0.68942245989304807</v>
      </c>
      <c r="V96" s="50">
        <f t="shared" si="28"/>
        <v>0.70915508021390372</v>
      </c>
      <c r="W96" s="50">
        <f t="shared" si="28"/>
        <v>0.70588235294117652</v>
      </c>
      <c r="X96" s="50">
        <f t="shared" si="28"/>
        <v>1.2834224598930482E-2</v>
      </c>
      <c r="Y96" s="50">
        <f t="shared" si="28"/>
        <v>0.69946524064171123</v>
      </c>
      <c r="Z96" s="50">
        <f t="shared" si="28"/>
        <v>0.72513368983957216</v>
      </c>
      <c r="AA96" s="50">
        <f t="shared" si="28"/>
        <v>0.74117647058823533</v>
      </c>
      <c r="AB96" s="50">
        <f t="shared" si="28"/>
        <v>0.6705882352941176</v>
      </c>
      <c r="AC96" s="50">
        <f t="shared" si="28"/>
        <v>0.62810695187165777</v>
      </c>
      <c r="AD96" s="50">
        <f t="shared" si="28"/>
        <v>0.66096256684491983</v>
      </c>
      <c r="AE96" s="50">
        <f t="shared" si="28"/>
        <v>0.72834224598930486</v>
      </c>
      <c r="AF96" s="50">
        <f t="shared" si="28"/>
        <v>0.71871657754010698</v>
      </c>
      <c r="AG96" s="50">
        <f t="shared" si="28"/>
        <v>0.72834224598930486</v>
      </c>
      <c r="AH96" s="50">
        <f t="shared" si="26"/>
        <v>0.73703743315508019</v>
      </c>
      <c r="AI96" s="50">
        <f t="shared" si="26"/>
        <v>0.74037433155080212</v>
      </c>
      <c r="AJ96" s="50">
        <f t="shared" si="26"/>
        <v>0</v>
      </c>
      <c r="AK96" s="50">
        <f t="shared" si="26"/>
        <v>0</v>
      </c>
      <c r="AL96" s="50">
        <f t="shared" si="26"/>
        <v>0</v>
      </c>
      <c r="AM96" s="51">
        <f t="shared" si="22"/>
        <v>0.77326203208556155</v>
      </c>
      <c r="AN96" s="51">
        <f t="shared" si="23"/>
        <v>0</v>
      </c>
      <c r="AO96" s="3"/>
      <c r="AP96" s="3"/>
      <c r="AQ96" s="3"/>
      <c r="AR96" s="3"/>
      <c r="AS96" s="3"/>
      <c r="AT96" s="3"/>
    </row>
    <row r="97" spans="1:46">
      <c r="A97" s="15">
        <v>0.875</v>
      </c>
      <c r="B97" s="50">
        <f t="shared" si="26"/>
        <v>0</v>
      </c>
      <c r="C97" s="50">
        <f t="shared" si="26"/>
        <v>0</v>
      </c>
      <c r="D97" s="50">
        <f t="shared" si="28"/>
        <v>0</v>
      </c>
      <c r="E97" s="50">
        <f t="shared" si="28"/>
        <v>0.5518716577540107</v>
      </c>
      <c r="F97" s="50">
        <f t="shared" si="28"/>
        <v>0.69946524064171123</v>
      </c>
      <c r="G97" s="50">
        <f t="shared" si="28"/>
        <v>0.5133689839572193</v>
      </c>
      <c r="H97" s="50">
        <f t="shared" si="28"/>
        <v>0.30160427807486628</v>
      </c>
      <c r="I97" s="50">
        <f t="shared" si="28"/>
        <v>0.68983957219251335</v>
      </c>
      <c r="J97" s="50">
        <f t="shared" si="28"/>
        <v>0.77326203208556155</v>
      </c>
      <c r="K97" s="50">
        <f t="shared" si="28"/>
        <v>0.74117647058823533</v>
      </c>
      <c r="L97" s="50">
        <f t="shared" si="28"/>
        <v>0.73796791443850263</v>
      </c>
      <c r="M97" s="50">
        <f t="shared" si="28"/>
        <v>0.71550802139037428</v>
      </c>
      <c r="N97" s="50">
        <f t="shared" si="28"/>
        <v>0.71871657754010698</v>
      </c>
      <c r="O97" s="50">
        <f t="shared" si="28"/>
        <v>0.66737967914438501</v>
      </c>
      <c r="P97" s="50">
        <f t="shared" si="28"/>
        <v>0.19893048128342247</v>
      </c>
      <c r="Q97" s="50">
        <f t="shared" si="28"/>
        <v>0.68663101604278076</v>
      </c>
      <c r="R97" s="50">
        <f t="shared" si="28"/>
        <v>0.70588235294117652</v>
      </c>
      <c r="S97" s="50">
        <f t="shared" si="28"/>
        <v>0.56791443850267376</v>
      </c>
      <c r="T97" s="50">
        <f t="shared" si="28"/>
        <v>0.71916577540106952</v>
      </c>
      <c r="U97" s="50">
        <f t="shared" si="28"/>
        <v>0.69997860962566849</v>
      </c>
      <c r="V97" s="50">
        <f t="shared" si="28"/>
        <v>0.71027807486631012</v>
      </c>
      <c r="W97" s="50">
        <f t="shared" si="28"/>
        <v>0.68663101604278076</v>
      </c>
      <c r="X97" s="50">
        <f t="shared" si="28"/>
        <v>0.47807486631016044</v>
      </c>
      <c r="Y97" s="50">
        <f t="shared" si="28"/>
        <v>0.6737967914438503</v>
      </c>
      <c r="Z97" s="50">
        <f t="shared" si="28"/>
        <v>0.70588235294117652</v>
      </c>
      <c r="AA97" s="50">
        <f t="shared" si="28"/>
        <v>0.71229946524064169</v>
      </c>
      <c r="AB97" s="50">
        <f t="shared" si="28"/>
        <v>0.6705882352941176</v>
      </c>
      <c r="AC97" s="50">
        <f t="shared" si="28"/>
        <v>0.62477005347593573</v>
      </c>
      <c r="AD97" s="50">
        <f t="shared" si="28"/>
        <v>0.64491978609625666</v>
      </c>
      <c r="AE97" s="50">
        <f t="shared" si="28"/>
        <v>0.69625668449197864</v>
      </c>
      <c r="AF97" s="50">
        <f t="shared" si="28"/>
        <v>0.69625668449197864</v>
      </c>
      <c r="AG97" s="50">
        <f t="shared" si="28"/>
        <v>0.69625668449197864</v>
      </c>
      <c r="AH97" s="50">
        <f t="shared" si="26"/>
        <v>0.74300534759358283</v>
      </c>
      <c r="AI97" s="50">
        <f t="shared" si="26"/>
        <v>0.74316577540106943</v>
      </c>
      <c r="AJ97" s="50">
        <f t="shared" si="26"/>
        <v>0</v>
      </c>
      <c r="AK97" s="50">
        <f t="shared" si="26"/>
        <v>0</v>
      </c>
      <c r="AL97" s="50">
        <f t="shared" si="26"/>
        <v>0</v>
      </c>
      <c r="AM97" s="51">
        <f t="shared" si="22"/>
        <v>0.77326203208556155</v>
      </c>
      <c r="AN97" s="51">
        <f t="shared" si="23"/>
        <v>0</v>
      </c>
      <c r="AO97" s="3"/>
      <c r="AP97" s="3"/>
      <c r="AQ97" s="3"/>
      <c r="AR97" s="3"/>
      <c r="AS97" s="3"/>
      <c r="AT97" s="3"/>
    </row>
    <row r="98" spans="1:46">
      <c r="A98" s="13" t="s">
        <v>25</v>
      </c>
      <c r="B98" s="50">
        <f t="shared" si="26"/>
        <v>0</v>
      </c>
      <c r="C98" s="50">
        <f t="shared" si="26"/>
        <v>0</v>
      </c>
      <c r="D98" s="50">
        <f t="shared" si="28"/>
        <v>0</v>
      </c>
      <c r="E98" s="50">
        <f t="shared" si="28"/>
        <v>0.66096256684491983</v>
      </c>
      <c r="F98" s="50">
        <f t="shared" si="28"/>
        <v>0.64491978609625666</v>
      </c>
      <c r="G98" s="50">
        <f t="shared" si="28"/>
        <v>0.68342245989304817</v>
      </c>
      <c r="H98" s="50">
        <f t="shared" si="28"/>
        <v>0.65775401069518713</v>
      </c>
      <c r="I98" s="50">
        <f t="shared" si="28"/>
        <v>0.64812834224598925</v>
      </c>
      <c r="J98" s="50">
        <f t="shared" si="28"/>
        <v>0.69625668449197864</v>
      </c>
      <c r="K98" s="50">
        <f t="shared" si="28"/>
        <v>0.68021390374331547</v>
      </c>
      <c r="L98" s="50">
        <f t="shared" si="28"/>
        <v>0.68663101604278076</v>
      </c>
      <c r="M98" s="50">
        <f t="shared" si="28"/>
        <v>0.66737967914438501</v>
      </c>
      <c r="N98" s="50">
        <f t="shared" si="28"/>
        <v>0.68342245989304817</v>
      </c>
      <c r="O98" s="50">
        <f t="shared" si="28"/>
        <v>0.62887700534759361</v>
      </c>
      <c r="P98" s="50">
        <f t="shared" si="28"/>
        <v>0.21818181818181817</v>
      </c>
      <c r="Q98" s="50">
        <f t="shared" si="28"/>
        <v>0.65775401069518713</v>
      </c>
      <c r="R98" s="50">
        <f t="shared" si="28"/>
        <v>0.66737967914438501</v>
      </c>
      <c r="S98" s="50">
        <f t="shared" si="28"/>
        <v>0.56791443850267376</v>
      </c>
      <c r="T98" s="50">
        <f t="shared" si="28"/>
        <v>0.68236363636363628</v>
      </c>
      <c r="U98" s="50">
        <f t="shared" si="28"/>
        <v>0.65168983957219251</v>
      </c>
      <c r="V98" s="50">
        <f t="shared" si="28"/>
        <v>0.63099465240641717</v>
      </c>
      <c r="W98" s="50">
        <f t="shared" si="28"/>
        <v>0.6</v>
      </c>
      <c r="X98" s="50">
        <f t="shared" si="28"/>
        <v>0.52065240641711219</v>
      </c>
      <c r="Y98" s="50">
        <f t="shared" si="28"/>
        <v>0.63850267379679149</v>
      </c>
      <c r="Z98" s="50">
        <f t="shared" si="28"/>
        <v>0.65775401069518713</v>
      </c>
      <c r="AA98" s="50">
        <f t="shared" si="28"/>
        <v>0.6737967914438503</v>
      </c>
      <c r="AB98" s="50">
        <f t="shared" si="28"/>
        <v>0.61283422459893044</v>
      </c>
      <c r="AC98" s="50">
        <f t="shared" si="28"/>
        <v>0.60224598930481288</v>
      </c>
      <c r="AD98" s="50">
        <f t="shared" si="28"/>
        <v>0.51978609625668448</v>
      </c>
      <c r="AE98" s="50">
        <f t="shared" si="28"/>
        <v>0.65775401069518713</v>
      </c>
      <c r="AF98" s="50">
        <f t="shared" si="28"/>
        <v>0.65133689839572195</v>
      </c>
      <c r="AG98" s="50">
        <f t="shared" si="28"/>
        <v>0.54866310160427811</v>
      </c>
      <c r="AH98" s="50">
        <f t="shared" si="26"/>
        <v>0.66548663101604277</v>
      </c>
      <c r="AI98" s="50">
        <f t="shared" si="26"/>
        <v>0.7244598930481283</v>
      </c>
      <c r="AJ98" s="50">
        <f t="shared" si="26"/>
        <v>0</v>
      </c>
      <c r="AK98" s="50">
        <f t="shared" si="26"/>
        <v>0</v>
      </c>
      <c r="AL98" s="50">
        <f t="shared" si="26"/>
        <v>0</v>
      </c>
      <c r="AM98" s="51">
        <f t="shared" si="22"/>
        <v>0.7244598930481283</v>
      </c>
      <c r="AN98" s="51">
        <f t="shared" si="23"/>
        <v>0</v>
      </c>
      <c r="AO98" s="3"/>
      <c r="AP98" s="3"/>
      <c r="AQ98" s="3"/>
      <c r="AR98" s="3"/>
      <c r="AS98" s="3"/>
      <c r="AT98" s="3"/>
    </row>
    <row r="99" spans="1:46">
      <c r="A99" s="15">
        <v>0.95833333333333337</v>
      </c>
      <c r="B99" s="50">
        <f t="shared" si="26"/>
        <v>0</v>
      </c>
      <c r="C99" s="50">
        <f t="shared" si="26"/>
        <v>0</v>
      </c>
      <c r="D99" s="50">
        <f t="shared" si="28"/>
        <v>0</v>
      </c>
      <c r="E99" s="50">
        <f t="shared" si="28"/>
        <v>0.57754010695187163</v>
      </c>
      <c r="F99" s="50">
        <f t="shared" si="28"/>
        <v>0.5935828877005348</v>
      </c>
      <c r="G99" s="50">
        <f t="shared" si="28"/>
        <v>0.61283422459893044</v>
      </c>
      <c r="H99" s="50">
        <f t="shared" si="28"/>
        <v>0.58074866310160422</v>
      </c>
      <c r="I99" s="50">
        <f t="shared" si="28"/>
        <v>0.57754010695187163</v>
      </c>
      <c r="J99" s="50">
        <f t="shared" si="28"/>
        <v>0.6320855614973262</v>
      </c>
      <c r="K99" s="50">
        <f t="shared" si="28"/>
        <v>0.60641711229946527</v>
      </c>
      <c r="L99" s="50">
        <f t="shared" si="28"/>
        <v>0.63850267379679149</v>
      </c>
      <c r="M99" s="50">
        <f t="shared" si="28"/>
        <v>0.58716577540106951</v>
      </c>
      <c r="N99" s="50">
        <f t="shared" si="28"/>
        <v>0.62245989304812832</v>
      </c>
      <c r="O99" s="50">
        <f t="shared" si="28"/>
        <v>0.52941176470588236</v>
      </c>
      <c r="P99" s="50">
        <f t="shared" si="28"/>
        <v>0.3336898395721925</v>
      </c>
      <c r="Q99" s="50">
        <f t="shared" si="28"/>
        <v>0.61604278074866314</v>
      </c>
      <c r="R99" s="50">
        <f t="shared" si="28"/>
        <v>0.6</v>
      </c>
      <c r="S99" s="50">
        <f t="shared" si="28"/>
        <v>0.56149732620320858</v>
      </c>
      <c r="T99" s="50">
        <f t="shared" si="28"/>
        <v>0.56624598930481285</v>
      </c>
      <c r="U99" s="50">
        <f t="shared" si="28"/>
        <v>0.60195721925133694</v>
      </c>
      <c r="V99" s="50">
        <f t="shared" si="28"/>
        <v>0.5764491978609626</v>
      </c>
      <c r="W99" s="50">
        <f t="shared" si="28"/>
        <v>0.54545454545454541</v>
      </c>
      <c r="X99" s="50">
        <f t="shared" si="28"/>
        <v>0.54224598930481283</v>
      </c>
      <c r="Y99" s="50">
        <f t="shared" si="28"/>
        <v>0.55828877005347599</v>
      </c>
      <c r="Z99" s="50">
        <f t="shared" si="28"/>
        <v>0.56149732620320858</v>
      </c>
      <c r="AA99" s="50">
        <f t="shared" si="28"/>
        <v>0.61283422459893044</v>
      </c>
      <c r="AB99" s="50">
        <f t="shared" si="28"/>
        <v>0.60320855614973257</v>
      </c>
      <c r="AC99" s="50">
        <f t="shared" si="28"/>
        <v>0.5434652406417112</v>
      </c>
      <c r="AD99" s="50">
        <f t="shared" si="28"/>
        <v>0.50053475935828873</v>
      </c>
      <c r="AE99" s="50">
        <f t="shared" si="28"/>
        <v>0.58074866310160422</v>
      </c>
      <c r="AF99" s="50">
        <f t="shared" si="28"/>
        <v>0.57112299465240646</v>
      </c>
      <c r="AG99" s="50">
        <f t="shared" si="28"/>
        <v>0.5903743315508021</v>
      </c>
      <c r="AH99" s="50">
        <f t="shared" si="26"/>
        <v>0.60250267379679145</v>
      </c>
      <c r="AI99" s="50">
        <f t="shared" si="26"/>
        <v>0.70719786096256687</v>
      </c>
      <c r="AJ99" s="50">
        <f t="shared" si="26"/>
        <v>0</v>
      </c>
      <c r="AK99" s="50">
        <f t="shared" si="26"/>
        <v>0</v>
      </c>
      <c r="AL99" s="50">
        <f t="shared" si="26"/>
        <v>0</v>
      </c>
      <c r="AM99" s="51">
        <f t="shared" si="22"/>
        <v>0.70719786096256687</v>
      </c>
      <c r="AN99" s="51">
        <f t="shared" si="23"/>
        <v>0</v>
      </c>
      <c r="AO99" s="3"/>
      <c r="AP99" s="3"/>
      <c r="AQ99" s="3"/>
      <c r="AR99" s="3"/>
      <c r="AS99" s="3"/>
      <c r="AT99" s="3"/>
    </row>
    <row r="100" spans="1:46">
      <c r="A100" s="9" t="s">
        <v>26</v>
      </c>
      <c r="B100" s="50">
        <f t="shared" si="26"/>
        <v>0</v>
      </c>
      <c r="C100" s="50">
        <f t="shared" si="26"/>
        <v>0</v>
      </c>
      <c r="D100" s="50">
        <f t="shared" si="28"/>
        <v>0</v>
      </c>
      <c r="E100" s="50">
        <f t="shared" si="28"/>
        <v>0.52620320855614977</v>
      </c>
      <c r="F100" s="50">
        <f t="shared" si="28"/>
        <v>0.55828877005347599</v>
      </c>
      <c r="G100" s="50">
        <f t="shared" si="28"/>
        <v>0.55508021390374329</v>
      </c>
      <c r="H100" s="50">
        <f t="shared" si="28"/>
        <v>0.57754010695187163</v>
      </c>
      <c r="I100" s="50">
        <f t="shared" si="28"/>
        <v>0.52299465240641707</v>
      </c>
      <c r="J100" s="50">
        <f t="shared" si="28"/>
        <v>0.54866310160427811</v>
      </c>
      <c r="K100" s="50">
        <f t="shared" si="28"/>
        <v>0.54545454545454541</v>
      </c>
      <c r="L100" s="50">
        <f t="shared" si="28"/>
        <v>0.54224598930481283</v>
      </c>
      <c r="M100" s="50">
        <f t="shared" si="28"/>
        <v>0.52299465240641707</v>
      </c>
      <c r="N100" s="50">
        <f t="shared" si="28"/>
        <v>0.55508021390374329</v>
      </c>
      <c r="O100" s="50">
        <f t="shared" si="28"/>
        <v>0.22139037433155082</v>
      </c>
      <c r="P100" s="50">
        <f t="shared" si="28"/>
        <v>0.49411764705882355</v>
      </c>
      <c r="Q100" s="50">
        <f t="shared" si="28"/>
        <v>0.39144385026737966</v>
      </c>
      <c r="R100" s="50">
        <f t="shared" si="28"/>
        <v>0.51016042780748661</v>
      </c>
      <c r="S100" s="50">
        <f t="shared" si="28"/>
        <v>0.52299465240641707</v>
      </c>
      <c r="T100" s="50">
        <f t="shared" si="28"/>
        <v>0.39176470588235296</v>
      </c>
      <c r="U100" s="50">
        <f t="shared" si="28"/>
        <v>0.47983957219251339</v>
      </c>
      <c r="V100" s="50">
        <f t="shared" si="28"/>
        <v>0.53467379679144378</v>
      </c>
      <c r="W100" s="50">
        <f t="shared" si="28"/>
        <v>0.50374331550802143</v>
      </c>
      <c r="X100" s="50">
        <f t="shared" si="28"/>
        <v>0.50053475935828873</v>
      </c>
      <c r="Y100" s="50">
        <f t="shared" si="28"/>
        <v>0.49411764705882355</v>
      </c>
      <c r="Z100" s="50">
        <f t="shared" si="28"/>
        <v>0.51978609625668448</v>
      </c>
      <c r="AA100" s="50">
        <f t="shared" si="28"/>
        <v>0.53582887700534765</v>
      </c>
      <c r="AB100" s="50">
        <f t="shared" si="28"/>
        <v>0.5903743315508021</v>
      </c>
      <c r="AC100" s="50">
        <f t="shared" si="28"/>
        <v>0.51016042780748661</v>
      </c>
      <c r="AD100" s="50">
        <f t="shared" si="28"/>
        <v>0.50053475935828873</v>
      </c>
      <c r="AE100" s="50">
        <f t="shared" si="28"/>
        <v>0.5133689839572193</v>
      </c>
      <c r="AF100" s="50">
        <f t="shared" si="28"/>
        <v>0.51016042780748661</v>
      </c>
      <c r="AG100" s="50">
        <f t="shared" si="28"/>
        <v>0.51978609625668448</v>
      </c>
      <c r="AH100" s="50">
        <f t="shared" si="26"/>
        <v>0.56791443850267376</v>
      </c>
      <c r="AI100" s="50">
        <f t="shared" si="26"/>
        <v>0.66888770053475932</v>
      </c>
      <c r="AJ100" s="50">
        <f t="shared" si="26"/>
        <v>0</v>
      </c>
      <c r="AK100" s="50">
        <f t="shared" si="26"/>
        <v>0</v>
      </c>
      <c r="AL100" s="50">
        <f t="shared" si="26"/>
        <v>0</v>
      </c>
      <c r="AM100" s="51">
        <f t="shared" si="22"/>
        <v>0.66888770053475932</v>
      </c>
      <c r="AN100" s="51">
        <f t="shared" si="23"/>
        <v>0</v>
      </c>
      <c r="AO100" s="3"/>
      <c r="AP100" s="3"/>
      <c r="AQ100" s="3"/>
      <c r="AR100" s="3"/>
      <c r="AS100" s="3"/>
      <c r="AT100" s="3"/>
    </row>
    <row r="101" spans="1:46">
      <c r="A101" s="6"/>
      <c r="B101" s="6"/>
      <c r="C101" s="6"/>
      <c r="D101" s="6"/>
      <c r="E101" s="6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</row>
    <row r="102" spans="1:46">
      <c r="A102" s="6"/>
      <c r="B102" s="6"/>
      <c r="C102" s="6"/>
      <c r="D102" s="6"/>
      <c r="E102" s="6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</row>
    <row r="103" spans="1:46">
      <c r="A103" s="26" t="s">
        <v>47</v>
      </c>
      <c r="B103" s="6"/>
      <c r="C103" s="30"/>
      <c r="D103" s="6"/>
      <c r="E103" s="41"/>
      <c r="F103" s="26"/>
      <c r="G103" s="38"/>
      <c r="H103" s="38"/>
      <c r="I103" s="38"/>
      <c r="J103" s="38"/>
      <c r="K103" s="38"/>
      <c r="L103" s="38"/>
      <c r="M103" s="38"/>
      <c r="N103" s="39"/>
      <c r="O103" s="39"/>
      <c r="P103" s="40"/>
      <c r="Q103" s="38"/>
      <c r="R103" s="28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</row>
    <row r="104" spans="1:46" ht="12.75" customHeight="1">
      <c r="A104" s="287" t="s">
        <v>2</v>
      </c>
      <c r="B104" s="4">
        <f>+B$4</f>
        <v>0</v>
      </c>
      <c r="C104" s="4">
        <f t="shared" ref="C104:AL104" si="29">+C$4</f>
        <v>0</v>
      </c>
      <c r="D104" s="4">
        <f t="shared" si="29"/>
        <v>0</v>
      </c>
      <c r="E104" s="4">
        <f t="shared" si="29"/>
        <v>1</v>
      </c>
      <c r="F104" s="4">
        <f t="shared" si="29"/>
        <v>2</v>
      </c>
      <c r="G104" s="4">
        <f t="shared" si="29"/>
        <v>3</v>
      </c>
      <c r="H104" s="4">
        <f t="shared" si="29"/>
        <v>4</v>
      </c>
      <c r="I104" s="4">
        <f t="shared" si="29"/>
        <v>5</v>
      </c>
      <c r="J104" s="4">
        <f t="shared" si="29"/>
        <v>6</v>
      </c>
      <c r="K104" s="4">
        <f t="shared" si="29"/>
        <v>7</v>
      </c>
      <c r="L104" s="4">
        <f t="shared" si="29"/>
        <v>8</v>
      </c>
      <c r="M104" s="4">
        <f t="shared" si="29"/>
        <v>9</v>
      </c>
      <c r="N104" s="4">
        <f t="shared" si="29"/>
        <v>10</v>
      </c>
      <c r="O104" s="4">
        <f t="shared" si="29"/>
        <v>11</v>
      </c>
      <c r="P104" s="4">
        <f t="shared" si="29"/>
        <v>12</v>
      </c>
      <c r="Q104" s="4">
        <f t="shared" si="29"/>
        <v>13</v>
      </c>
      <c r="R104" s="4">
        <f t="shared" si="29"/>
        <v>14</v>
      </c>
      <c r="S104" s="4">
        <f t="shared" si="29"/>
        <v>15</v>
      </c>
      <c r="T104" s="4">
        <f t="shared" si="29"/>
        <v>16</v>
      </c>
      <c r="U104" s="4">
        <f t="shared" si="29"/>
        <v>17</v>
      </c>
      <c r="V104" s="4">
        <f t="shared" si="29"/>
        <v>18</v>
      </c>
      <c r="W104" s="4">
        <f t="shared" si="29"/>
        <v>19</v>
      </c>
      <c r="X104" s="4">
        <f t="shared" si="29"/>
        <v>20</v>
      </c>
      <c r="Y104" s="4">
        <f t="shared" si="29"/>
        <v>21</v>
      </c>
      <c r="Z104" s="4">
        <f t="shared" si="29"/>
        <v>22</v>
      </c>
      <c r="AA104" s="4">
        <f t="shared" si="29"/>
        <v>23</v>
      </c>
      <c r="AB104" s="4">
        <f t="shared" si="29"/>
        <v>24</v>
      </c>
      <c r="AC104" s="4">
        <f t="shared" si="29"/>
        <v>25</v>
      </c>
      <c r="AD104" s="4">
        <f t="shared" si="29"/>
        <v>26</v>
      </c>
      <c r="AE104" s="4">
        <f t="shared" si="29"/>
        <v>27</v>
      </c>
      <c r="AF104" s="4">
        <f t="shared" si="29"/>
        <v>28</v>
      </c>
      <c r="AG104" s="4">
        <f t="shared" si="29"/>
        <v>29</v>
      </c>
      <c r="AH104" s="4">
        <f t="shared" si="29"/>
        <v>30</v>
      </c>
      <c r="AI104" s="4">
        <f t="shared" si="29"/>
        <v>31</v>
      </c>
      <c r="AJ104" s="4">
        <f t="shared" si="29"/>
        <v>0</v>
      </c>
      <c r="AK104" s="4">
        <f t="shared" si="29"/>
        <v>0</v>
      </c>
      <c r="AL104" s="4">
        <f t="shared" si="29"/>
        <v>0</v>
      </c>
      <c r="AM104" s="116" t="s">
        <v>3</v>
      </c>
      <c r="AN104" s="5" t="s">
        <v>4</v>
      </c>
      <c r="AO104" s="3"/>
      <c r="AP104" s="3"/>
      <c r="AQ104" s="3"/>
      <c r="AR104" s="3"/>
      <c r="AS104" s="3"/>
      <c r="AT104" s="3"/>
    </row>
    <row r="105" spans="1:46" s="59" customFormat="1" ht="11.25" customHeight="1">
      <c r="A105" s="288"/>
      <c r="B105" s="7">
        <f>B$5</f>
        <v>40391</v>
      </c>
      <c r="C105" s="7">
        <f t="shared" ref="C105:AL105" si="30">C$5</f>
        <v>40392</v>
      </c>
      <c r="D105" s="7">
        <f t="shared" si="30"/>
        <v>40393</v>
      </c>
      <c r="E105" s="7">
        <f t="shared" si="30"/>
        <v>40513</v>
      </c>
      <c r="F105" s="7">
        <f t="shared" si="30"/>
        <v>40514</v>
      </c>
      <c r="G105" s="7">
        <f t="shared" si="30"/>
        <v>40515</v>
      </c>
      <c r="H105" s="7">
        <f t="shared" si="30"/>
        <v>40516</v>
      </c>
      <c r="I105" s="7">
        <f t="shared" si="30"/>
        <v>40517</v>
      </c>
      <c r="J105" s="7">
        <f t="shared" si="30"/>
        <v>40518</v>
      </c>
      <c r="K105" s="7">
        <f t="shared" si="30"/>
        <v>40519</v>
      </c>
      <c r="L105" s="7">
        <f t="shared" si="30"/>
        <v>40520</v>
      </c>
      <c r="M105" s="7">
        <f t="shared" si="30"/>
        <v>40521</v>
      </c>
      <c r="N105" s="7">
        <f t="shared" si="30"/>
        <v>40522</v>
      </c>
      <c r="O105" s="7">
        <f t="shared" si="30"/>
        <v>40523</v>
      </c>
      <c r="P105" s="7">
        <f t="shared" si="30"/>
        <v>40524</v>
      </c>
      <c r="Q105" s="7">
        <f t="shared" si="30"/>
        <v>40525</v>
      </c>
      <c r="R105" s="7">
        <f t="shared" si="30"/>
        <v>40526</v>
      </c>
      <c r="S105" s="7">
        <f t="shared" si="30"/>
        <v>40527</v>
      </c>
      <c r="T105" s="7">
        <f t="shared" si="30"/>
        <v>40528</v>
      </c>
      <c r="U105" s="7">
        <f t="shared" si="30"/>
        <v>40529</v>
      </c>
      <c r="V105" s="7">
        <f t="shared" si="30"/>
        <v>40530</v>
      </c>
      <c r="W105" s="7">
        <f t="shared" si="30"/>
        <v>40531</v>
      </c>
      <c r="X105" s="7">
        <f t="shared" si="30"/>
        <v>40532</v>
      </c>
      <c r="Y105" s="7">
        <f t="shared" si="30"/>
        <v>40533</v>
      </c>
      <c r="Z105" s="7">
        <f t="shared" si="30"/>
        <v>40534</v>
      </c>
      <c r="AA105" s="7">
        <f t="shared" si="30"/>
        <v>40535</v>
      </c>
      <c r="AB105" s="7">
        <f t="shared" si="30"/>
        <v>40536</v>
      </c>
      <c r="AC105" s="7">
        <f t="shared" si="30"/>
        <v>40537</v>
      </c>
      <c r="AD105" s="7">
        <f t="shared" si="30"/>
        <v>40538</v>
      </c>
      <c r="AE105" s="7">
        <f t="shared" si="30"/>
        <v>40539</v>
      </c>
      <c r="AF105" s="7">
        <f t="shared" si="30"/>
        <v>40540</v>
      </c>
      <c r="AG105" s="158">
        <f t="shared" si="30"/>
        <v>40541</v>
      </c>
      <c r="AH105" s="158">
        <f t="shared" si="30"/>
        <v>40542</v>
      </c>
      <c r="AI105" s="158">
        <f t="shared" si="30"/>
        <v>40543</v>
      </c>
      <c r="AJ105" s="158">
        <f t="shared" si="30"/>
        <v>40544</v>
      </c>
      <c r="AK105" s="158">
        <f t="shared" si="30"/>
        <v>40545</v>
      </c>
      <c r="AL105" s="158">
        <f t="shared" si="30"/>
        <v>0</v>
      </c>
      <c r="AM105" s="116"/>
      <c r="AN105" s="8"/>
      <c r="AO105" s="6"/>
      <c r="AP105" s="6"/>
      <c r="AQ105" s="6"/>
      <c r="AR105" s="6"/>
      <c r="AS105" s="6"/>
      <c r="AT105" s="6"/>
    </row>
    <row r="106" spans="1:46">
      <c r="A106" s="289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4"/>
      <c r="AH106" s="44"/>
      <c r="AI106" s="44"/>
      <c r="AJ106" s="44"/>
      <c r="AK106" s="44"/>
      <c r="AL106" s="44"/>
      <c r="AM106" s="45" t="s">
        <v>8</v>
      </c>
      <c r="AN106" s="5" t="s">
        <v>8</v>
      </c>
      <c r="AO106" s="3"/>
      <c r="AP106" s="3"/>
      <c r="AQ106" s="3"/>
      <c r="AR106" s="3"/>
      <c r="AS106" s="3"/>
      <c r="AT106" s="3"/>
    </row>
    <row r="107" spans="1:46">
      <c r="A107" s="9" t="s">
        <v>9</v>
      </c>
      <c r="B107" s="52">
        <f t="shared" ref="B107:AL122" si="31">$G$38*B7</f>
        <v>0</v>
      </c>
      <c r="C107" s="52">
        <f t="shared" si="31"/>
        <v>0</v>
      </c>
      <c r="D107" s="52">
        <f>$G$38*D7-D137</f>
        <v>0</v>
      </c>
      <c r="E107" s="52">
        <f t="shared" ref="E107:AG107" si="32">$G$38*E7-E137</f>
        <v>4710</v>
      </c>
      <c r="F107" s="52">
        <f t="shared" si="32"/>
        <v>4500</v>
      </c>
      <c r="G107" s="52">
        <f t="shared" si="32"/>
        <v>4620</v>
      </c>
      <c r="H107" s="52">
        <f t="shared" si="32"/>
        <v>4140</v>
      </c>
      <c r="I107" s="52">
        <f t="shared" si="32"/>
        <v>4950</v>
      </c>
      <c r="J107" s="52">
        <f t="shared" si="32"/>
        <v>4560</v>
      </c>
      <c r="K107" s="52">
        <f t="shared" si="32"/>
        <v>4710</v>
      </c>
      <c r="L107" s="52">
        <f t="shared" si="32"/>
        <v>4680</v>
      </c>
      <c r="M107" s="52">
        <f t="shared" si="32"/>
        <v>4710</v>
      </c>
      <c r="N107" s="52">
        <f t="shared" si="32"/>
        <v>4590</v>
      </c>
      <c r="O107" s="52">
        <f t="shared" si="32"/>
        <v>4890</v>
      </c>
      <c r="P107" s="52">
        <f t="shared" si="32"/>
        <v>3420</v>
      </c>
      <c r="Q107" s="52">
        <f t="shared" si="32"/>
        <v>4680</v>
      </c>
      <c r="R107" s="52">
        <f t="shared" si="32"/>
        <v>4560</v>
      </c>
      <c r="S107" s="52">
        <f t="shared" si="32"/>
        <v>4440</v>
      </c>
      <c r="T107" s="52">
        <f t="shared" si="32"/>
        <v>4020</v>
      </c>
      <c r="U107" s="52">
        <f t="shared" si="32"/>
        <v>3985.5</v>
      </c>
      <c r="V107" s="52">
        <f t="shared" si="32"/>
        <v>4594.5</v>
      </c>
      <c r="W107" s="52">
        <f t="shared" si="32"/>
        <v>4519.8</v>
      </c>
      <c r="X107" s="52">
        <f t="shared" si="32"/>
        <v>4350</v>
      </c>
      <c r="Y107" s="52">
        <f t="shared" si="32"/>
        <v>4440</v>
      </c>
      <c r="Z107" s="52">
        <f t="shared" si="32"/>
        <v>4470</v>
      </c>
      <c r="AA107" s="52">
        <f t="shared" si="32"/>
        <v>4110</v>
      </c>
      <c r="AB107" s="52">
        <f t="shared" si="32"/>
        <v>4680</v>
      </c>
      <c r="AC107" s="52">
        <f t="shared" si="32"/>
        <v>4770</v>
      </c>
      <c r="AD107" s="52">
        <f t="shared" si="32"/>
        <v>4470</v>
      </c>
      <c r="AE107" s="52">
        <f t="shared" si="32"/>
        <v>4350</v>
      </c>
      <c r="AF107" s="52">
        <f t="shared" si="32"/>
        <v>4500</v>
      </c>
      <c r="AG107" s="52">
        <f t="shared" si="32"/>
        <v>4470</v>
      </c>
      <c r="AH107" s="52">
        <f t="shared" si="31"/>
        <v>4470</v>
      </c>
      <c r="AI107" s="52">
        <f t="shared" si="31"/>
        <v>4590</v>
      </c>
      <c r="AJ107" s="52">
        <f t="shared" si="31"/>
        <v>0</v>
      </c>
      <c r="AK107" s="52">
        <f t="shared" si="31"/>
        <v>0</v>
      </c>
      <c r="AL107" s="52">
        <f t="shared" si="31"/>
        <v>0</v>
      </c>
      <c r="AM107" s="10">
        <f>MAX(B107:AL107)</f>
        <v>4950</v>
      </c>
      <c r="AN107" s="10">
        <f>MIN(B107:AF107)</f>
        <v>0</v>
      </c>
      <c r="AO107" s="3"/>
      <c r="AP107" s="3"/>
      <c r="AQ107" s="3"/>
      <c r="AR107" s="10">
        <f>SUM(B107:AL107)</f>
        <v>138949.79999999999</v>
      </c>
      <c r="AS107" s="3"/>
      <c r="AT107" s="3"/>
    </row>
    <row r="108" spans="1:46">
      <c r="A108" s="9" t="s">
        <v>10</v>
      </c>
      <c r="B108" s="52">
        <f t="shared" si="31"/>
        <v>0</v>
      </c>
      <c r="C108" s="52">
        <f t="shared" si="31"/>
        <v>0</v>
      </c>
      <c r="D108" s="52">
        <f t="shared" ref="D108:AG116" si="33">$G$38*D8-D138</f>
        <v>0</v>
      </c>
      <c r="E108" s="52">
        <f t="shared" si="33"/>
        <v>4590</v>
      </c>
      <c r="F108" s="52">
        <f t="shared" si="33"/>
        <v>4290</v>
      </c>
      <c r="G108" s="52">
        <f t="shared" si="33"/>
        <v>4500</v>
      </c>
      <c r="H108" s="52">
        <f t="shared" si="33"/>
        <v>4080</v>
      </c>
      <c r="I108" s="52">
        <f t="shared" si="33"/>
        <v>4410</v>
      </c>
      <c r="J108" s="52">
        <f t="shared" si="33"/>
        <v>4440</v>
      </c>
      <c r="K108" s="52">
        <f t="shared" si="33"/>
        <v>4650</v>
      </c>
      <c r="L108" s="52">
        <f t="shared" si="33"/>
        <v>4500</v>
      </c>
      <c r="M108" s="52">
        <f t="shared" si="33"/>
        <v>4530</v>
      </c>
      <c r="N108" s="52">
        <f t="shared" si="33"/>
        <v>4350</v>
      </c>
      <c r="O108" s="52">
        <f t="shared" si="33"/>
        <v>4620</v>
      </c>
      <c r="P108" s="52">
        <f t="shared" si="33"/>
        <v>4170</v>
      </c>
      <c r="Q108" s="52">
        <f t="shared" si="33"/>
        <v>3960</v>
      </c>
      <c r="R108" s="52">
        <f t="shared" si="33"/>
        <v>4560</v>
      </c>
      <c r="S108" s="52">
        <f t="shared" si="33"/>
        <v>4260</v>
      </c>
      <c r="T108" s="52">
        <f t="shared" si="33"/>
        <v>4230</v>
      </c>
      <c r="U108" s="52">
        <f t="shared" si="33"/>
        <v>3750</v>
      </c>
      <c r="V108" s="52">
        <f t="shared" si="33"/>
        <v>4391.3999999999996</v>
      </c>
      <c r="W108" s="52">
        <f t="shared" si="33"/>
        <v>4336.2</v>
      </c>
      <c r="X108" s="52">
        <f t="shared" si="33"/>
        <v>4170</v>
      </c>
      <c r="Y108" s="52">
        <f t="shared" si="33"/>
        <v>4260</v>
      </c>
      <c r="Z108" s="52">
        <f t="shared" si="33"/>
        <v>4470</v>
      </c>
      <c r="AA108" s="52">
        <f t="shared" si="33"/>
        <v>4290</v>
      </c>
      <c r="AB108" s="52">
        <f t="shared" si="33"/>
        <v>4470</v>
      </c>
      <c r="AC108" s="52">
        <f t="shared" si="33"/>
        <v>4680</v>
      </c>
      <c r="AD108" s="52">
        <f t="shared" si="33"/>
        <v>4350</v>
      </c>
      <c r="AE108" s="52">
        <f t="shared" si="33"/>
        <v>4170</v>
      </c>
      <c r="AF108" s="52">
        <f t="shared" si="33"/>
        <v>4320</v>
      </c>
      <c r="AG108" s="52">
        <f t="shared" si="33"/>
        <v>4350</v>
      </c>
      <c r="AH108" s="52">
        <f t="shared" si="31"/>
        <v>4320</v>
      </c>
      <c r="AI108" s="52">
        <f t="shared" si="31"/>
        <v>4380</v>
      </c>
      <c r="AJ108" s="52">
        <f t="shared" si="31"/>
        <v>0</v>
      </c>
      <c r="AK108" s="52">
        <f t="shared" si="31"/>
        <v>0</v>
      </c>
      <c r="AL108" s="52">
        <f t="shared" si="31"/>
        <v>0</v>
      </c>
      <c r="AM108" s="10">
        <f t="shared" ref="AM108:AM130" si="34">MAX(B108:AL108)</f>
        <v>4680</v>
      </c>
      <c r="AN108" s="10">
        <f>MIN(B108:AF108)</f>
        <v>0</v>
      </c>
      <c r="AO108" s="3"/>
      <c r="AP108" s="3"/>
      <c r="AQ108" s="3"/>
      <c r="AR108" s="10">
        <f t="shared" ref="AR108:AR130" si="35">SUM(B108:AL108)</f>
        <v>134847.59999999998</v>
      </c>
      <c r="AS108" s="3"/>
      <c r="AT108" s="3"/>
    </row>
    <row r="109" spans="1:46">
      <c r="A109" s="9" t="s">
        <v>11</v>
      </c>
      <c r="B109" s="52">
        <f t="shared" si="31"/>
        <v>0</v>
      </c>
      <c r="C109" s="52">
        <f t="shared" si="31"/>
        <v>0</v>
      </c>
      <c r="D109" s="52">
        <f t="shared" si="33"/>
        <v>0</v>
      </c>
      <c r="E109" s="52">
        <f t="shared" si="33"/>
        <v>4470</v>
      </c>
      <c r="F109" s="52">
        <f t="shared" si="33"/>
        <v>4170</v>
      </c>
      <c r="G109" s="52">
        <f t="shared" si="33"/>
        <v>4380</v>
      </c>
      <c r="H109" s="52">
        <f t="shared" si="33"/>
        <v>4020</v>
      </c>
      <c r="I109" s="52">
        <f t="shared" si="33"/>
        <v>4350</v>
      </c>
      <c r="J109" s="52">
        <f t="shared" si="33"/>
        <v>4320</v>
      </c>
      <c r="K109" s="52">
        <f t="shared" si="33"/>
        <v>4470</v>
      </c>
      <c r="L109" s="52">
        <f t="shared" si="33"/>
        <v>4500</v>
      </c>
      <c r="M109" s="52">
        <f t="shared" si="33"/>
        <v>4350</v>
      </c>
      <c r="N109" s="52">
        <f t="shared" si="33"/>
        <v>4260</v>
      </c>
      <c r="O109" s="52">
        <f t="shared" si="33"/>
        <v>4590</v>
      </c>
      <c r="P109" s="52">
        <f t="shared" si="33"/>
        <v>4470</v>
      </c>
      <c r="Q109" s="52">
        <f t="shared" si="33"/>
        <v>3900</v>
      </c>
      <c r="R109" s="52">
        <f t="shared" si="33"/>
        <v>4470</v>
      </c>
      <c r="S109" s="52">
        <f t="shared" si="33"/>
        <v>4170</v>
      </c>
      <c r="T109" s="52">
        <f t="shared" si="33"/>
        <v>4140</v>
      </c>
      <c r="U109" s="52">
        <f t="shared" si="33"/>
        <v>3720</v>
      </c>
      <c r="V109" s="52">
        <f t="shared" si="33"/>
        <v>4267.5</v>
      </c>
      <c r="W109" s="52">
        <f t="shared" si="33"/>
        <v>4214.7</v>
      </c>
      <c r="X109" s="52">
        <f t="shared" si="33"/>
        <v>4080</v>
      </c>
      <c r="Y109" s="52">
        <f t="shared" si="33"/>
        <v>4170</v>
      </c>
      <c r="Z109" s="52">
        <f t="shared" si="33"/>
        <v>3960</v>
      </c>
      <c r="AA109" s="52">
        <f t="shared" si="33"/>
        <v>3840</v>
      </c>
      <c r="AB109" s="52">
        <f t="shared" si="33"/>
        <v>4350</v>
      </c>
      <c r="AC109" s="52">
        <f t="shared" si="33"/>
        <v>4680</v>
      </c>
      <c r="AD109" s="52">
        <f t="shared" si="33"/>
        <v>4260</v>
      </c>
      <c r="AE109" s="52">
        <f t="shared" si="33"/>
        <v>4050</v>
      </c>
      <c r="AF109" s="52">
        <f t="shared" si="33"/>
        <v>4260</v>
      </c>
      <c r="AG109" s="52">
        <f t="shared" si="33"/>
        <v>4260</v>
      </c>
      <c r="AH109" s="52">
        <f t="shared" si="31"/>
        <v>4230</v>
      </c>
      <c r="AI109" s="52">
        <f t="shared" si="31"/>
        <v>4350</v>
      </c>
      <c r="AJ109" s="52">
        <f t="shared" si="31"/>
        <v>0</v>
      </c>
      <c r="AK109" s="52">
        <f t="shared" si="31"/>
        <v>0</v>
      </c>
      <c r="AL109" s="52">
        <f t="shared" si="31"/>
        <v>0</v>
      </c>
      <c r="AM109" s="10">
        <f t="shared" si="34"/>
        <v>4680</v>
      </c>
      <c r="AN109" s="10">
        <f t="shared" ref="AN109:AN130" si="36">MIN(B109:AF109)</f>
        <v>0</v>
      </c>
      <c r="AO109" s="3"/>
      <c r="AP109" s="3"/>
      <c r="AQ109" s="3"/>
      <c r="AR109" s="10">
        <f t="shared" si="35"/>
        <v>131722.20000000001</v>
      </c>
      <c r="AS109" s="3"/>
      <c r="AT109" s="3"/>
    </row>
    <row r="110" spans="1:46">
      <c r="A110" s="9" t="s">
        <v>12</v>
      </c>
      <c r="B110" s="52">
        <f t="shared" si="31"/>
        <v>0</v>
      </c>
      <c r="C110" s="52">
        <f t="shared" si="31"/>
        <v>0</v>
      </c>
      <c r="D110" s="52">
        <f t="shared" si="33"/>
        <v>0</v>
      </c>
      <c r="E110" s="52">
        <f t="shared" si="33"/>
        <v>4500</v>
      </c>
      <c r="F110" s="52">
        <f t="shared" si="33"/>
        <v>4170</v>
      </c>
      <c r="G110" s="52">
        <f t="shared" si="33"/>
        <v>4380</v>
      </c>
      <c r="H110" s="52">
        <f t="shared" si="33"/>
        <v>3960</v>
      </c>
      <c r="I110" s="52">
        <f t="shared" si="33"/>
        <v>1830</v>
      </c>
      <c r="J110" s="52">
        <f t="shared" si="33"/>
        <v>4320</v>
      </c>
      <c r="K110" s="52">
        <f t="shared" si="33"/>
        <v>4440</v>
      </c>
      <c r="L110" s="52">
        <f t="shared" si="33"/>
        <v>4380</v>
      </c>
      <c r="M110" s="52">
        <f t="shared" si="33"/>
        <v>4350</v>
      </c>
      <c r="N110" s="52">
        <f t="shared" si="33"/>
        <v>4230</v>
      </c>
      <c r="O110" s="52">
        <f t="shared" si="33"/>
        <v>4470</v>
      </c>
      <c r="P110" s="52">
        <f t="shared" si="33"/>
        <v>4110</v>
      </c>
      <c r="Q110" s="52">
        <f t="shared" si="33"/>
        <v>3840</v>
      </c>
      <c r="R110" s="52">
        <f t="shared" si="33"/>
        <v>4440</v>
      </c>
      <c r="S110" s="52">
        <f t="shared" si="33"/>
        <v>4260</v>
      </c>
      <c r="T110" s="52">
        <f t="shared" si="33"/>
        <v>4140</v>
      </c>
      <c r="U110" s="52">
        <f t="shared" si="33"/>
        <v>3540</v>
      </c>
      <c r="V110" s="52">
        <f t="shared" si="33"/>
        <v>4241.7</v>
      </c>
      <c r="W110" s="52">
        <f t="shared" si="33"/>
        <v>4184.3999999999996</v>
      </c>
      <c r="X110" s="52">
        <f t="shared" si="33"/>
        <v>4050</v>
      </c>
      <c r="Y110" s="52">
        <f t="shared" si="33"/>
        <v>4140</v>
      </c>
      <c r="Z110" s="52">
        <f t="shared" si="33"/>
        <v>3960</v>
      </c>
      <c r="AA110" s="52">
        <f t="shared" si="33"/>
        <v>3780</v>
      </c>
      <c r="AB110" s="52">
        <f t="shared" si="33"/>
        <v>4260</v>
      </c>
      <c r="AC110" s="52">
        <f t="shared" si="33"/>
        <v>4470</v>
      </c>
      <c r="AD110" s="52">
        <f t="shared" si="33"/>
        <v>4170</v>
      </c>
      <c r="AE110" s="52">
        <f t="shared" si="33"/>
        <v>4050</v>
      </c>
      <c r="AF110" s="52">
        <f t="shared" si="33"/>
        <v>4170</v>
      </c>
      <c r="AG110" s="52">
        <f t="shared" si="33"/>
        <v>4170</v>
      </c>
      <c r="AH110" s="52">
        <f t="shared" si="31"/>
        <v>4230</v>
      </c>
      <c r="AI110" s="52">
        <f t="shared" si="31"/>
        <v>4260</v>
      </c>
      <c r="AJ110" s="52">
        <f t="shared" si="31"/>
        <v>0</v>
      </c>
      <c r="AK110" s="52">
        <f t="shared" si="31"/>
        <v>0</v>
      </c>
      <c r="AL110" s="52">
        <f t="shared" si="31"/>
        <v>0</v>
      </c>
      <c r="AM110" s="10">
        <f t="shared" si="34"/>
        <v>4500</v>
      </c>
      <c r="AN110" s="10">
        <f t="shared" si="36"/>
        <v>0</v>
      </c>
      <c r="AO110" s="3"/>
      <c r="AP110" s="3"/>
      <c r="AQ110" s="3"/>
      <c r="AR110" s="10">
        <f t="shared" si="35"/>
        <v>127496.09999999999</v>
      </c>
      <c r="AS110" s="3"/>
      <c r="AT110" s="3"/>
    </row>
    <row r="111" spans="1:46">
      <c r="A111" s="9" t="s">
        <v>13</v>
      </c>
      <c r="B111" s="52">
        <f t="shared" si="31"/>
        <v>0</v>
      </c>
      <c r="C111" s="52">
        <f t="shared" si="31"/>
        <v>0</v>
      </c>
      <c r="D111" s="52">
        <f t="shared" si="33"/>
        <v>0</v>
      </c>
      <c r="E111" s="52">
        <f t="shared" si="33"/>
        <v>5010</v>
      </c>
      <c r="F111" s="52">
        <f t="shared" si="33"/>
        <v>4170</v>
      </c>
      <c r="G111" s="52">
        <f t="shared" si="33"/>
        <v>4320</v>
      </c>
      <c r="H111" s="52">
        <f t="shared" si="33"/>
        <v>3960</v>
      </c>
      <c r="I111" s="52">
        <f t="shared" si="33"/>
        <v>1980</v>
      </c>
      <c r="J111" s="52">
        <f t="shared" si="33"/>
        <v>4320</v>
      </c>
      <c r="K111" s="52">
        <f t="shared" si="33"/>
        <v>4530</v>
      </c>
      <c r="L111" s="52">
        <f t="shared" si="33"/>
        <v>4500</v>
      </c>
      <c r="M111" s="52">
        <f t="shared" si="33"/>
        <v>4380</v>
      </c>
      <c r="N111" s="52">
        <f t="shared" si="33"/>
        <v>4230</v>
      </c>
      <c r="O111" s="52">
        <f t="shared" si="33"/>
        <v>4440</v>
      </c>
      <c r="P111" s="52">
        <f t="shared" si="33"/>
        <v>4080</v>
      </c>
      <c r="Q111" s="52">
        <f t="shared" si="33"/>
        <v>3840</v>
      </c>
      <c r="R111" s="52">
        <f t="shared" si="33"/>
        <v>4470</v>
      </c>
      <c r="S111" s="52">
        <f t="shared" si="33"/>
        <v>4320</v>
      </c>
      <c r="T111" s="52">
        <f t="shared" si="33"/>
        <v>4170</v>
      </c>
      <c r="U111" s="52">
        <f t="shared" si="33"/>
        <v>3630</v>
      </c>
      <c r="V111" s="52">
        <f t="shared" si="33"/>
        <v>4183.2</v>
      </c>
      <c r="W111" s="52">
        <f t="shared" si="33"/>
        <v>4097.3999999999996</v>
      </c>
      <c r="X111" s="52">
        <f t="shared" si="33"/>
        <v>4080</v>
      </c>
      <c r="Y111" s="52">
        <f t="shared" si="33"/>
        <v>4140</v>
      </c>
      <c r="Z111" s="52">
        <f t="shared" si="33"/>
        <v>3990</v>
      </c>
      <c r="AA111" s="52">
        <f t="shared" si="33"/>
        <v>3810</v>
      </c>
      <c r="AB111" s="52">
        <f t="shared" si="33"/>
        <v>4260</v>
      </c>
      <c r="AC111" s="52">
        <f t="shared" si="33"/>
        <v>4290</v>
      </c>
      <c r="AD111" s="52">
        <f t="shared" si="33"/>
        <v>4080</v>
      </c>
      <c r="AE111" s="52">
        <f t="shared" si="33"/>
        <v>4050</v>
      </c>
      <c r="AF111" s="52">
        <f t="shared" si="33"/>
        <v>4170</v>
      </c>
      <c r="AG111" s="52">
        <f t="shared" si="33"/>
        <v>4170</v>
      </c>
      <c r="AH111" s="52">
        <f t="shared" si="31"/>
        <v>4200</v>
      </c>
      <c r="AI111" s="52">
        <f t="shared" si="31"/>
        <v>4260</v>
      </c>
      <c r="AJ111" s="52">
        <f t="shared" si="31"/>
        <v>0</v>
      </c>
      <c r="AK111" s="52">
        <f t="shared" si="31"/>
        <v>0</v>
      </c>
      <c r="AL111" s="52">
        <f t="shared" si="31"/>
        <v>0</v>
      </c>
      <c r="AM111" s="10">
        <f t="shared" si="34"/>
        <v>5010</v>
      </c>
      <c r="AN111" s="10">
        <f t="shared" si="36"/>
        <v>0</v>
      </c>
      <c r="AO111" s="3"/>
      <c r="AP111" s="3"/>
      <c r="AQ111" s="3"/>
      <c r="AR111" s="10">
        <f t="shared" si="35"/>
        <v>128130.59999999999</v>
      </c>
      <c r="AS111" s="3"/>
      <c r="AT111" s="3"/>
    </row>
    <row r="112" spans="1:46">
      <c r="A112" s="9" t="s">
        <v>14</v>
      </c>
      <c r="B112" s="52">
        <f t="shared" si="31"/>
        <v>0</v>
      </c>
      <c r="C112" s="52">
        <f t="shared" si="31"/>
        <v>0</v>
      </c>
      <c r="D112" s="52">
        <f t="shared" si="33"/>
        <v>0</v>
      </c>
      <c r="E112" s="52">
        <f t="shared" si="33"/>
        <v>4680</v>
      </c>
      <c r="F112" s="52">
        <f t="shared" si="33"/>
        <v>4410</v>
      </c>
      <c r="G112" s="52">
        <f t="shared" si="33"/>
        <v>4530</v>
      </c>
      <c r="H112" s="52">
        <f t="shared" si="33"/>
        <v>3960</v>
      </c>
      <c r="I112" s="52">
        <f t="shared" si="33"/>
        <v>2220</v>
      </c>
      <c r="J112" s="52">
        <f t="shared" si="33"/>
        <v>4470</v>
      </c>
      <c r="K112" s="52">
        <f t="shared" si="33"/>
        <v>4770</v>
      </c>
      <c r="L112" s="52">
        <f t="shared" si="33"/>
        <v>4560</v>
      </c>
      <c r="M112" s="52">
        <f t="shared" si="33"/>
        <v>4710</v>
      </c>
      <c r="N112" s="52">
        <f t="shared" si="33"/>
        <v>4410</v>
      </c>
      <c r="O112" s="52">
        <f t="shared" si="33"/>
        <v>4500</v>
      </c>
      <c r="P112" s="52">
        <f t="shared" si="33"/>
        <v>4080</v>
      </c>
      <c r="Q112" s="52">
        <f t="shared" si="33"/>
        <v>4110</v>
      </c>
      <c r="R112" s="52">
        <f t="shared" si="33"/>
        <v>4620</v>
      </c>
      <c r="S112" s="52">
        <f t="shared" si="33"/>
        <v>4440</v>
      </c>
      <c r="T112" s="52">
        <f t="shared" si="33"/>
        <v>4470</v>
      </c>
      <c r="U112" s="52">
        <f t="shared" si="33"/>
        <v>4140</v>
      </c>
      <c r="V112" s="52">
        <f t="shared" si="33"/>
        <v>4298.3999999999996</v>
      </c>
      <c r="W112" s="52">
        <f t="shared" si="33"/>
        <v>4155</v>
      </c>
      <c r="X112" s="52">
        <f t="shared" si="33"/>
        <v>4350</v>
      </c>
      <c r="Y112" s="52">
        <f t="shared" si="33"/>
        <v>4650</v>
      </c>
      <c r="Z112" s="52">
        <f t="shared" si="33"/>
        <v>4110</v>
      </c>
      <c r="AA112" s="52">
        <f t="shared" si="33"/>
        <v>3960</v>
      </c>
      <c r="AB112" s="52">
        <f t="shared" si="33"/>
        <v>4320</v>
      </c>
      <c r="AC112" s="52">
        <f t="shared" si="33"/>
        <v>4290</v>
      </c>
      <c r="AD112" s="52">
        <f t="shared" si="33"/>
        <v>4080</v>
      </c>
      <c r="AE112" s="52">
        <f t="shared" si="33"/>
        <v>4140</v>
      </c>
      <c r="AF112" s="52">
        <f t="shared" si="33"/>
        <v>4260</v>
      </c>
      <c r="AG112" s="52">
        <f t="shared" si="33"/>
        <v>4230</v>
      </c>
      <c r="AH112" s="52">
        <f t="shared" si="31"/>
        <v>4320</v>
      </c>
      <c r="AI112" s="52">
        <f t="shared" si="31"/>
        <v>4290</v>
      </c>
      <c r="AJ112" s="52">
        <f t="shared" si="31"/>
        <v>0</v>
      </c>
      <c r="AK112" s="52">
        <f t="shared" si="31"/>
        <v>0</v>
      </c>
      <c r="AL112" s="52">
        <f t="shared" si="31"/>
        <v>0</v>
      </c>
      <c r="AM112" s="10">
        <f t="shared" si="34"/>
        <v>4770</v>
      </c>
      <c r="AN112" s="10">
        <f t="shared" si="36"/>
        <v>0</v>
      </c>
      <c r="AO112" s="3"/>
      <c r="AP112" s="3"/>
      <c r="AQ112" s="3"/>
      <c r="AR112" s="10">
        <f t="shared" si="35"/>
        <v>132533.4</v>
      </c>
      <c r="AS112" s="3"/>
      <c r="AT112" s="3"/>
    </row>
    <row r="113" spans="1:46">
      <c r="A113" s="9" t="s">
        <v>15</v>
      </c>
      <c r="B113" s="52">
        <f t="shared" si="31"/>
        <v>0</v>
      </c>
      <c r="C113" s="52">
        <f t="shared" si="31"/>
        <v>0</v>
      </c>
      <c r="D113" s="52">
        <f t="shared" si="33"/>
        <v>0</v>
      </c>
      <c r="E113" s="52">
        <f t="shared" si="33"/>
        <v>4920</v>
      </c>
      <c r="F113" s="52">
        <f t="shared" si="33"/>
        <v>4830</v>
      </c>
      <c r="G113" s="52">
        <f t="shared" si="33"/>
        <v>4980</v>
      </c>
      <c r="H113" s="52">
        <f t="shared" si="33"/>
        <v>3810</v>
      </c>
      <c r="I113" s="52">
        <f t="shared" si="33"/>
        <v>2400</v>
      </c>
      <c r="J113" s="52">
        <f t="shared" si="33"/>
        <v>5070</v>
      </c>
      <c r="K113" s="52">
        <f t="shared" si="33"/>
        <v>5130</v>
      </c>
      <c r="L113" s="52">
        <f t="shared" si="33"/>
        <v>4980</v>
      </c>
      <c r="M113" s="52">
        <f t="shared" si="33"/>
        <v>5130</v>
      </c>
      <c r="N113" s="52">
        <f t="shared" si="33"/>
        <v>4920</v>
      </c>
      <c r="O113" s="52">
        <f t="shared" si="33"/>
        <v>4800</v>
      </c>
      <c r="P113" s="52">
        <f t="shared" si="33"/>
        <v>4080</v>
      </c>
      <c r="Q113" s="52">
        <f t="shared" si="33"/>
        <v>4770</v>
      </c>
      <c r="R113" s="52">
        <f t="shared" si="33"/>
        <v>5250</v>
      </c>
      <c r="S113" s="52">
        <f t="shared" si="33"/>
        <v>4830</v>
      </c>
      <c r="T113" s="52">
        <f t="shared" si="33"/>
        <v>4890</v>
      </c>
      <c r="U113" s="52">
        <f t="shared" si="33"/>
        <v>4410</v>
      </c>
      <c r="V113" s="52">
        <f t="shared" si="33"/>
        <v>4455.8999999999996</v>
      </c>
      <c r="W113" s="52">
        <f t="shared" si="33"/>
        <v>4161</v>
      </c>
      <c r="X113" s="52">
        <f t="shared" si="33"/>
        <v>4680</v>
      </c>
      <c r="Y113" s="52">
        <f t="shared" si="33"/>
        <v>4890</v>
      </c>
      <c r="Z113" s="52">
        <f t="shared" si="33"/>
        <v>4470</v>
      </c>
      <c r="AA113" s="52">
        <f t="shared" si="33"/>
        <v>4350</v>
      </c>
      <c r="AB113" s="52">
        <f t="shared" si="33"/>
        <v>4500</v>
      </c>
      <c r="AC113" s="52">
        <f t="shared" si="33"/>
        <v>4140</v>
      </c>
      <c r="AD113" s="52">
        <f t="shared" si="33"/>
        <v>4080</v>
      </c>
      <c r="AE113" s="52">
        <f t="shared" si="33"/>
        <v>4470</v>
      </c>
      <c r="AF113" s="52">
        <f t="shared" si="33"/>
        <v>4560</v>
      </c>
      <c r="AG113" s="52">
        <f t="shared" si="33"/>
        <v>4620</v>
      </c>
      <c r="AH113" s="52">
        <f t="shared" si="31"/>
        <v>4650</v>
      </c>
      <c r="AI113" s="52">
        <f t="shared" si="31"/>
        <v>4560</v>
      </c>
      <c r="AJ113" s="52">
        <f t="shared" si="31"/>
        <v>0</v>
      </c>
      <c r="AK113" s="52">
        <f t="shared" si="31"/>
        <v>0</v>
      </c>
      <c r="AL113" s="52">
        <f t="shared" si="31"/>
        <v>0</v>
      </c>
      <c r="AM113" s="10">
        <f t="shared" si="34"/>
        <v>5250</v>
      </c>
      <c r="AN113" s="10">
        <f t="shared" si="36"/>
        <v>0</v>
      </c>
      <c r="AO113" s="3"/>
      <c r="AP113" s="3"/>
      <c r="AQ113" s="3"/>
      <c r="AR113" s="10">
        <f t="shared" si="35"/>
        <v>141786.9</v>
      </c>
      <c r="AS113" s="3"/>
      <c r="AT113" s="3"/>
    </row>
    <row r="114" spans="1:46">
      <c r="A114" s="12" t="s">
        <v>16</v>
      </c>
      <c r="B114" s="52">
        <f t="shared" si="31"/>
        <v>0</v>
      </c>
      <c r="C114" s="52">
        <f t="shared" si="31"/>
        <v>0</v>
      </c>
      <c r="D114" s="52">
        <f t="shared" si="33"/>
        <v>0</v>
      </c>
      <c r="E114" s="52">
        <f t="shared" si="33"/>
        <v>5850</v>
      </c>
      <c r="F114" s="52">
        <f t="shared" si="33"/>
        <v>5520</v>
      </c>
      <c r="G114" s="52">
        <f t="shared" si="33"/>
        <v>5610</v>
      </c>
      <c r="H114" s="52">
        <f t="shared" si="33"/>
        <v>4050</v>
      </c>
      <c r="I114" s="52">
        <f t="shared" si="33"/>
        <v>3510</v>
      </c>
      <c r="J114" s="52">
        <f t="shared" si="33"/>
        <v>5820</v>
      </c>
      <c r="K114" s="52">
        <f t="shared" si="33"/>
        <v>6000</v>
      </c>
      <c r="L114" s="52">
        <f t="shared" si="33"/>
        <v>6000</v>
      </c>
      <c r="M114" s="52">
        <f t="shared" si="33"/>
        <v>5850</v>
      </c>
      <c r="N114" s="52">
        <f t="shared" si="33"/>
        <v>5580</v>
      </c>
      <c r="O114" s="52">
        <f t="shared" si="33"/>
        <v>4770</v>
      </c>
      <c r="P114" s="52">
        <f t="shared" si="33"/>
        <v>4140</v>
      </c>
      <c r="Q114" s="52">
        <f t="shared" si="33"/>
        <v>5580</v>
      </c>
      <c r="R114" s="52">
        <f t="shared" si="33"/>
        <v>5730</v>
      </c>
      <c r="S114" s="52">
        <f t="shared" si="33"/>
        <v>5670</v>
      </c>
      <c r="T114" s="52">
        <f t="shared" si="33"/>
        <v>5610</v>
      </c>
      <c r="U114" s="52">
        <f t="shared" si="33"/>
        <v>4824.3</v>
      </c>
      <c r="V114" s="52">
        <f t="shared" si="33"/>
        <v>4794.8999999999996</v>
      </c>
      <c r="W114" s="52">
        <f t="shared" si="33"/>
        <v>4266</v>
      </c>
      <c r="X114" s="52">
        <f t="shared" si="33"/>
        <v>5760</v>
      </c>
      <c r="Y114" s="52">
        <f t="shared" si="33"/>
        <v>5430</v>
      </c>
      <c r="Z114" s="52">
        <f t="shared" si="33"/>
        <v>5520</v>
      </c>
      <c r="AA114" s="52">
        <f t="shared" si="33"/>
        <v>5520</v>
      </c>
      <c r="AB114" s="52">
        <f t="shared" si="33"/>
        <v>4770</v>
      </c>
      <c r="AC114" s="52">
        <f t="shared" si="33"/>
        <v>4320</v>
      </c>
      <c r="AD114" s="52">
        <f t="shared" si="33"/>
        <v>4170</v>
      </c>
      <c r="AE114" s="52">
        <f t="shared" si="33"/>
        <v>5130</v>
      </c>
      <c r="AF114" s="52">
        <f t="shared" si="33"/>
        <v>4770</v>
      </c>
      <c r="AG114" s="52">
        <f t="shared" si="33"/>
        <v>5160</v>
      </c>
      <c r="AH114" s="52">
        <f t="shared" si="31"/>
        <v>4950</v>
      </c>
      <c r="AI114" s="52">
        <f t="shared" si="31"/>
        <v>4800</v>
      </c>
      <c r="AJ114" s="52">
        <f t="shared" si="31"/>
        <v>0</v>
      </c>
      <c r="AK114" s="52">
        <f t="shared" si="31"/>
        <v>0</v>
      </c>
      <c r="AL114" s="52">
        <f t="shared" si="31"/>
        <v>0</v>
      </c>
      <c r="AM114" s="10">
        <f t="shared" si="34"/>
        <v>6000</v>
      </c>
      <c r="AN114" s="10">
        <f t="shared" si="36"/>
        <v>0</v>
      </c>
      <c r="AO114" s="3"/>
      <c r="AP114" s="3"/>
      <c r="AQ114" s="3"/>
      <c r="AR114" s="10">
        <f t="shared" si="35"/>
        <v>159475.20000000001</v>
      </c>
      <c r="AS114" s="3"/>
      <c r="AT114" s="3"/>
    </row>
    <row r="115" spans="1:46">
      <c r="A115" s="12" t="s">
        <v>17</v>
      </c>
      <c r="B115" s="52">
        <f t="shared" si="31"/>
        <v>0</v>
      </c>
      <c r="C115" s="52">
        <f t="shared" si="31"/>
        <v>0</v>
      </c>
      <c r="D115" s="52">
        <f t="shared" si="33"/>
        <v>0</v>
      </c>
      <c r="E115" s="52">
        <f t="shared" si="33"/>
        <v>6960</v>
      </c>
      <c r="F115" s="52">
        <f t="shared" si="33"/>
        <v>6450</v>
      </c>
      <c r="G115" s="52">
        <f t="shared" si="33"/>
        <v>6630</v>
      </c>
      <c r="H115" s="52">
        <f t="shared" si="33"/>
        <v>5400</v>
      </c>
      <c r="I115" s="52">
        <f t="shared" si="33"/>
        <v>4500</v>
      </c>
      <c r="J115" s="52">
        <f t="shared" si="33"/>
        <v>6630</v>
      </c>
      <c r="K115" s="52">
        <f t="shared" si="33"/>
        <v>6450</v>
      </c>
      <c r="L115" s="52">
        <f t="shared" si="33"/>
        <v>6450</v>
      </c>
      <c r="M115" s="52">
        <f t="shared" si="33"/>
        <v>6510</v>
      </c>
      <c r="N115" s="52">
        <f t="shared" si="33"/>
        <v>6330</v>
      </c>
      <c r="O115" s="52">
        <f t="shared" si="33"/>
        <v>5250</v>
      </c>
      <c r="P115" s="52">
        <f t="shared" si="33"/>
        <v>5190</v>
      </c>
      <c r="Q115" s="52">
        <f t="shared" si="33"/>
        <v>5910</v>
      </c>
      <c r="R115" s="52">
        <f t="shared" si="33"/>
        <v>6450</v>
      </c>
      <c r="S115" s="52">
        <f t="shared" si="33"/>
        <v>6750</v>
      </c>
      <c r="T115" s="52">
        <f t="shared" si="33"/>
        <v>4872</v>
      </c>
      <c r="U115" s="52">
        <f t="shared" si="33"/>
        <v>5664</v>
      </c>
      <c r="V115" s="52">
        <f t="shared" si="33"/>
        <v>5199</v>
      </c>
      <c r="W115" s="52">
        <f t="shared" si="33"/>
        <v>4802.3999999999996</v>
      </c>
      <c r="X115" s="52">
        <f t="shared" si="33"/>
        <v>6270</v>
      </c>
      <c r="Y115" s="52">
        <f t="shared" si="33"/>
        <v>6240.3</v>
      </c>
      <c r="Z115" s="52">
        <f t="shared" si="33"/>
        <v>6030</v>
      </c>
      <c r="AA115" s="52">
        <f t="shared" si="33"/>
        <v>6125.4</v>
      </c>
      <c r="AB115" s="52">
        <f t="shared" si="33"/>
        <v>5340</v>
      </c>
      <c r="AC115" s="52">
        <f t="shared" si="33"/>
        <v>4620</v>
      </c>
      <c r="AD115" s="52">
        <f t="shared" si="33"/>
        <v>4500</v>
      </c>
      <c r="AE115" s="52">
        <f t="shared" si="33"/>
        <v>6090</v>
      </c>
      <c r="AF115" s="52">
        <f t="shared" si="33"/>
        <v>6270</v>
      </c>
      <c r="AG115" s="52">
        <f t="shared" si="33"/>
        <v>6150</v>
      </c>
      <c r="AH115" s="52">
        <f t="shared" si="31"/>
        <v>6123</v>
      </c>
      <c r="AI115" s="52">
        <f t="shared" si="31"/>
        <v>5700</v>
      </c>
      <c r="AJ115" s="52">
        <f t="shared" si="31"/>
        <v>0</v>
      </c>
      <c r="AK115" s="52">
        <f t="shared" si="31"/>
        <v>0</v>
      </c>
      <c r="AL115" s="52">
        <f t="shared" si="31"/>
        <v>0</v>
      </c>
      <c r="AM115" s="10">
        <f t="shared" si="34"/>
        <v>6960</v>
      </c>
      <c r="AN115" s="10">
        <f t="shared" si="36"/>
        <v>0</v>
      </c>
      <c r="AO115" s="3"/>
      <c r="AP115" s="3"/>
      <c r="AQ115" s="3"/>
      <c r="AR115" s="10">
        <f t="shared" si="35"/>
        <v>181856.1</v>
      </c>
      <c r="AS115" s="3"/>
      <c r="AT115" s="3"/>
    </row>
    <row r="116" spans="1:46">
      <c r="A116" s="13">
        <v>0.41666666666666669</v>
      </c>
      <c r="B116" s="52">
        <f t="shared" si="31"/>
        <v>0</v>
      </c>
      <c r="C116" s="52">
        <f t="shared" si="31"/>
        <v>0</v>
      </c>
      <c r="D116" s="52">
        <f t="shared" si="33"/>
        <v>0</v>
      </c>
      <c r="E116" s="52">
        <f t="shared" si="33"/>
        <v>6990</v>
      </c>
      <c r="F116" s="52">
        <f t="shared" si="33"/>
        <v>6660</v>
      </c>
      <c r="G116" s="52">
        <f t="shared" si="33"/>
        <v>6780</v>
      </c>
      <c r="H116" s="52">
        <f t="shared" si="33"/>
        <v>5580</v>
      </c>
      <c r="I116" s="52">
        <f t="shared" si="33"/>
        <v>4200</v>
      </c>
      <c r="J116" s="52">
        <f t="shared" si="33"/>
        <v>6900</v>
      </c>
      <c r="K116" s="52">
        <f t="shared" si="33"/>
        <v>6930</v>
      </c>
      <c r="L116" s="52">
        <f t="shared" si="33"/>
        <v>6840</v>
      </c>
      <c r="M116" s="52">
        <f t="shared" si="33"/>
        <v>6900</v>
      </c>
      <c r="N116" s="52">
        <f t="shared" si="33"/>
        <v>6210</v>
      </c>
      <c r="O116" s="52">
        <f t="shared" si="33"/>
        <v>5490</v>
      </c>
      <c r="P116" s="52">
        <f t="shared" si="33"/>
        <v>4950</v>
      </c>
      <c r="Q116" s="52">
        <f t="shared" si="33"/>
        <v>5880</v>
      </c>
      <c r="R116" s="52">
        <f t="shared" si="33"/>
        <v>6870</v>
      </c>
      <c r="S116" s="52">
        <f t="shared" ref="S116:AG116" si="37">$G$38*S16-S146</f>
        <v>6270</v>
      </c>
      <c r="T116" s="52">
        <f t="shared" si="37"/>
        <v>5754.5999999999995</v>
      </c>
      <c r="U116" s="52">
        <f t="shared" si="37"/>
        <v>5805.9</v>
      </c>
      <c r="V116" s="52">
        <f t="shared" si="37"/>
        <v>5423.0999999999995</v>
      </c>
      <c r="W116" s="52">
        <f t="shared" si="37"/>
        <v>4518.3</v>
      </c>
      <c r="X116" s="52">
        <f t="shared" si="37"/>
        <v>6450</v>
      </c>
      <c r="Y116" s="52">
        <f t="shared" si="37"/>
        <v>6363.3</v>
      </c>
      <c r="Z116" s="52">
        <f t="shared" si="37"/>
        <v>5820</v>
      </c>
      <c r="AA116" s="52">
        <f t="shared" si="37"/>
        <v>5868.5999999999995</v>
      </c>
      <c r="AB116" s="52">
        <f t="shared" si="37"/>
        <v>5550</v>
      </c>
      <c r="AC116" s="52">
        <f t="shared" si="37"/>
        <v>4770</v>
      </c>
      <c r="AD116" s="52">
        <f t="shared" si="37"/>
        <v>4740</v>
      </c>
      <c r="AE116" s="52">
        <f t="shared" si="37"/>
        <v>6210</v>
      </c>
      <c r="AF116" s="52">
        <f t="shared" si="37"/>
        <v>6360</v>
      </c>
      <c r="AG116" s="52">
        <f t="shared" si="37"/>
        <v>6270</v>
      </c>
      <c r="AH116" s="52">
        <f t="shared" si="31"/>
        <v>6355.8</v>
      </c>
      <c r="AI116" s="52">
        <f t="shared" si="31"/>
        <v>5730</v>
      </c>
      <c r="AJ116" s="52">
        <f t="shared" si="31"/>
        <v>0</v>
      </c>
      <c r="AK116" s="52">
        <f t="shared" si="31"/>
        <v>0</v>
      </c>
      <c r="AL116" s="52">
        <f t="shared" si="31"/>
        <v>0</v>
      </c>
      <c r="AM116" s="10">
        <f t="shared" si="34"/>
        <v>6990</v>
      </c>
      <c r="AN116" s="10">
        <f t="shared" si="36"/>
        <v>0</v>
      </c>
      <c r="AO116" s="3"/>
      <c r="AP116" s="3"/>
      <c r="AQ116" s="3"/>
      <c r="AR116" s="10">
        <f t="shared" si="35"/>
        <v>185439.6</v>
      </c>
      <c r="AS116" s="3"/>
      <c r="AT116" s="3"/>
    </row>
    <row r="117" spans="1:46">
      <c r="A117" s="13" t="s">
        <v>18</v>
      </c>
      <c r="B117" s="52">
        <f t="shared" si="31"/>
        <v>0</v>
      </c>
      <c r="C117" s="52">
        <f t="shared" si="31"/>
        <v>0</v>
      </c>
      <c r="D117" s="52">
        <f t="shared" ref="D117:AG125" si="38">$G$38*D17-D147</f>
        <v>0</v>
      </c>
      <c r="E117" s="52">
        <f t="shared" si="38"/>
        <v>6630</v>
      </c>
      <c r="F117" s="52">
        <f t="shared" si="38"/>
        <v>6810</v>
      </c>
      <c r="G117" s="52">
        <f t="shared" si="38"/>
        <v>6900</v>
      </c>
      <c r="H117" s="52">
        <f t="shared" si="38"/>
        <v>5700</v>
      </c>
      <c r="I117" s="52">
        <f t="shared" si="38"/>
        <v>4080</v>
      </c>
      <c r="J117" s="52">
        <f t="shared" si="38"/>
        <v>7020</v>
      </c>
      <c r="K117" s="52">
        <f t="shared" si="38"/>
        <v>7050</v>
      </c>
      <c r="L117" s="52">
        <f t="shared" si="38"/>
        <v>6510</v>
      </c>
      <c r="M117" s="52">
        <f t="shared" si="38"/>
        <v>6660</v>
      </c>
      <c r="N117" s="52">
        <f t="shared" si="38"/>
        <v>6270</v>
      </c>
      <c r="O117" s="52">
        <f t="shared" si="38"/>
        <v>5520</v>
      </c>
      <c r="P117" s="52">
        <f t="shared" si="38"/>
        <v>4980</v>
      </c>
      <c r="Q117" s="52">
        <f t="shared" si="38"/>
        <v>6270</v>
      </c>
      <c r="R117" s="52">
        <f t="shared" si="38"/>
        <v>6750</v>
      </c>
      <c r="S117" s="52">
        <f t="shared" si="38"/>
        <v>6420</v>
      </c>
      <c r="T117" s="52">
        <f t="shared" si="38"/>
        <v>3493.5</v>
      </c>
      <c r="U117" s="52">
        <f t="shared" si="38"/>
        <v>5548.2</v>
      </c>
      <c r="V117" s="52">
        <f t="shared" si="38"/>
        <v>5625</v>
      </c>
      <c r="W117" s="52">
        <f t="shared" si="38"/>
        <v>4844.7</v>
      </c>
      <c r="X117" s="52">
        <f t="shared" si="38"/>
        <v>5880</v>
      </c>
      <c r="Y117" s="52">
        <f t="shared" si="38"/>
        <v>6137.4</v>
      </c>
      <c r="Z117" s="52">
        <f t="shared" si="38"/>
        <v>6210</v>
      </c>
      <c r="AA117" s="52">
        <f t="shared" si="38"/>
        <v>6153.3</v>
      </c>
      <c r="AB117" s="52">
        <f t="shared" si="38"/>
        <v>5430</v>
      </c>
      <c r="AC117" s="52">
        <f t="shared" si="38"/>
        <v>4770</v>
      </c>
      <c r="AD117" s="52">
        <f t="shared" si="38"/>
        <v>4860</v>
      </c>
      <c r="AE117" s="52">
        <f t="shared" si="38"/>
        <v>6300</v>
      </c>
      <c r="AF117" s="52">
        <f t="shared" si="38"/>
        <v>6390</v>
      </c>
      <c r="AG117" s="52">
        <f t="shared" si="38"/>
        <v>6360</v>
      </c>
      <c r="AH117" s="52">
        <f t="shared" si="31"/>
        <v>6736.8</v>
      </c>
      <c r="AI117" s="52">
        <f t="shared" si="31"/>
        <v>5790</v>
      </c>
      <c r="AJ117" s="52">
        <f t="shared" si="31"/>
        <v>0</v>
      </c>
      <c r="AK117" s="52">
        <f t="shared" si="31"/>
        <v>0</v>
      </c>
      <c r="AL117" s="52">
        <f t="shared" si="31"/>
        <v>0</v>
      </c>
      <c r="AM117" s="10">
        <f t="shared" si="34"/>
        <v>7050</v>
      </c>
      <c r="AN117" s="10">
        <f t="shared" si="36"/>
        <v>0</v>
      </c>
      <c r="AO117" s="3"/>
      <c r="AP117" s="3"/>
      <c r="AQ117" s="3"/>
      <c r="AR117" s="10">
        <f t="shared" si="35"/>
        <v>184098.89999999997</v>
      </c>
      <c r="AS117" s="3"/>
      <c r="AT117" s="3"/>
    </row>
    <row r="118" spans="1:46">
      <c r="A118" s="13">
        <v>0.5</v>
      </c>
      <c r="B118" s="52">
        <f t="shared" si="31"/>
        <v>0</v>
      </c>
      <c r="C118" s="52">
        <f t="shared" si="31"/>
        <v>0</v>
      </c>
      <c r="D118" s="52">
        <f t="shared" si="38"/>
        <v>0</v>
      </c>
      <c r="E118" s="52">
        <f t="shared" si="38"/>
        <v>7080</v>
      </c>
      <c r="F118" s="52">
        <f t="shared" si="38"/>
        <v>6960</v>
      </c>
      <c r="G118" s="52">
        <f t="shared" si="38"/>
        <v>7020</v>
      </c>
      <c r="H118" s="52">
        <f t="shared" si="38"/>
        <v>6210</v>
      </c>
      <c r="I118" s="52">
        <f t="shared" si="38"/>
        <v>4440</v>
      </c>
      <c r="J118" s="52">
        <f t="shared" si="38"/>
        <v>7200</v>
      </c>
      <c r="K118" s="52">
        <f t="shared" si="38"/>
        <v>7140</v>
      </c>
      <c r="L118" s="52">
        <f t="shared" si="38"/>
        <v>7110</v>
      </c>
      <c r="M118" s="52">
        <f t="shared" si="38"/>
        <v>6600</v>
      </c>
      <c r="N118" s="52">
        <f t="shared" si="38"/>
        <v>6480</v>
      </c>
      <c r="O118" s="52">
        <f t="shared" si="38"/>
        <v>5580</v>
      </c>
      <c r="P118" s="52">
        <f t="shared" si="38"/>
        <v>5100</v>
      </c>
      <c r="Q118" s="52">
        <f t="shared" si="38"/>
        <v>6060</v>
      </c>
      <c r="R118" s="52">
        <f t="shared" si="38"/>
        <v>6690</v>
      </c>
      <c r="S118" s="52">
        <f t="shared" si="38"/>
        <v>6480</v>
      </c>
      <c r="T118" s="52">
        <f t="shared" si="38"/>
        <v>4768.2</v>
      </c>
      <c r="U118" s="52">
        <f t="shared" si="38"/>
        <v>6368.7</v>
      </c>
      <c r="V118" s="52">
        <f t="shared" si="38"/>
        <v>5570.4</v>
      </c>
      <c r="W118" s="52">
        <f t="shared" si="38"/>
        <v>4958.7</v>
      </c>
      <c r="X118" s="52">
        <f t="shared" si="38"/>
        <v>6600</v>
      </c>
      <c r="Y118" s="52">
        <f t="shared" si="38"/>
        <v>7107</v>
      </c>
      <c r="Z118" s="52">
        <f t="shared" si="38"/>
        <v>6360</v>
      </c>
      <c r="AA118" s="52">
        <f t="shared" si="38"/>
        <v>6444.3</v>
      </c>
      <c r="AB118" s="52">
        <f t="shared" si="38"/>
        <v>5520</v>
      </c>
      <c r="AC118" s="52">
        <f t="shared" si="38"/>
        <v>4920</v>
      </c>
      <c r="AD118" s="52">
        <f t="shared" si="38"/>
        <v>5010</v>
      </c>
      <c r="AE118" s="52">
        <f t="shared" si="38"/>
        <v>6390</v>
      </c>
      <c r="AF118" s="52">
        <f t="shared" si="38"/>
        <v>6390</v>
      </c>
      <c r="AG118" s="52">
        <f t="shared" si="38"/>
        <v>6240</v>
      </c>
      <c r="AH118" s="52">
        <f t="shared" si="31"/>
        <v>6443.7</v>
      </c>
      <c r="AI118" s="52">
        <f t="shared" si="31"/>
        <v>5820</v>
      </c>
      <c r="AJ118" s="52">
        <f t="shared" si="31"/>
        <v>0</v>
      </c>
      <c r="AK118" s="52">
        <f t="shared" si="31"/>
        <v>0</v>
      </c>
      <c r="AL118" s="52">
        <f t="shared" si="31"/>
        <v>0</v>
      </c>
      <c r="AM118" s="10">
        <f t="shared" si="34"/>
        <v>7200</v>
      </c>
      <c r="AN118" s="10">
        <f t="shared" si="36"/>
        <v>0</v>
      </c>
      <c r="AO118" s="3"/>
      <c r="AP118" s="3"/>
      <c r="AQ118" s="3"/>
      <c r="AR118" s="10">
        <f t="shared" si="35"/>
        <v>191061</v>
      </c>
      <c r="AS118" s="3"/>
      <c r="AT118" s="3"/>
    </row>
    <row r="119" spans="1:46">
      <c r="A119" s="13" t="s">
        <v>19</v>
      </c>
      <c r="B119" s="52">
        <f t="shared" si="31"/>
        <v>0</v>
      </c>
      <c r="C119" s="52">
        <f t="shared" si="31"/>
        <v>0</v>
      </c>
      <c r="D119" s="52">
        <f t="shared" si="38"/>
        <v>0</v>
      </c>
      <c r="E119" s="52">
        <f t="shared" si="38"/>
        <v>4560</v>
      </c>
      <c r="F119" s="52">
        <f t="shared" si="38"/>
        <v>6780</v>
      </c>
      <c r="G119" s="52">
        <f t="shared" si="38"/>
        <v>6600</v>
      </c>
      <c r="H119" s="52">
        <f t="shared" si="38"/>
        <v>5970</v>
      </c>
      <c r="I119" s="52">
        <f t="shared" si="38"/>
        <v>5430</v>
      </c>
      <c r="J119" s="52">
        <f t="shared" si="38"/>
        <v>6990</v>
      </c>
      <c r="K119" s="52">
        <f t="shared" si="38"/>
        <v>7080</v>
      </c>
      <c r="L119" s="52">
        <f t="shared" si="38"/>
        <v>7110</v>
      </c>
      <c r="M119" s="52">
        <f t="shared" si="38"/>
        <v>6660</v>
      </c>
      <c r="N119" s="52">
        <f t="shared" si="38"/>
        <v>5970</v>
      </c>
      <c r="O119" s="52">
        <f t="shared" si="38"/>
        <v>5520</v>
      </c>
      <c r="P119" s="52">
        <f t="shared" si="38"/>
        <v>5190</v>
      </c>
      <c r="Q119" s="52">
        <f t="shared" si="38"/>
        <v>3270</v>
      </c>
      <c r="R119" s="52">
        <f t="shared" si="38"/>
        <v>6360</v>
      </c>
      <c r="S119" s="52">
        <f t="shared" si="38"/>
        <v>6540</v>
      </c>
      <c r="T119" s="52">
        <f t="shared" si="38"/>
        <v>5796</v>
      </c>
      <c r="U119" s="52">
        <f t="shared" si="38"/>
        <v>6447.5999999999995</v>
      </c>
      <c r="V119" s="52">
        <f t="shared" si="38"/>
        <v>5538.9</v>
      </c>
      <c r="W119" s="52">
        <f t="shared" si="38"/>
        <v>5351.4</v>
      </c>
      <c r="X119" s="52">
        <f t="shared" si="38"/>
        <v>6390</v>
      </c>
      <c r="Y119" s="52">
        <f t="shared" si="38"/>
        <v>6180</v>
      </c>
      <c r="Z119" s="52">
        <f t="shared" si="38"/>
        <v>6240</v>
      </c>
      <c r="AA119" s="52">
        <f t="shared" si="38"/>
        <v>6221.0999999999995</v>
      </c>
      <c r="AB119" s="52">
        <f t="shared" si="38"/>
        <v>5550</v>
      </c>
      <c r="AC119" s="52">
        <f t="shared" si="38"/>
        <v>4980</v>
      </c>
      <c r="AD119" s="52">
        <f t="shared" si="38"/>
        <v>5040</v>
      </c>
      <c r="AE119" s="52">
        <f t="shared" si="38"/>
        <v>6390</v>
      </c>
      <c r="AF119" s="52">
        <f t="shared" si="38"/>
        <v>6450</v>
      </c>
      <c r="AG119" s="52">
        <f t="shared" si="38"/>
        <v>6210</v>
      </c>
      <c r="AH119" s="52">
        <f t="shared" si="31"/>
        <v>5921.7</v>
      </c>
      <c r="AI119" s="52">
        <f t="shared" si="31"/>
        <v>5850</v>
      </c>
      <c r="AJ119" s="52">
        <f t="shared" si="31"/>
        <v>0</v>
      </c>
      <c r="AK119" s="52">
        <f t="shared" si="31"/>
        <v>0</v>
      </c>
      <c r="AL119" s="52">
        <f t="shared" si="31"/>
        <v>0</v>
      </c>
      <c r="AM119" s="10">
        <f t="shared" si="34"/>
        <v>7110</v>
      </c>
      <c r="AN119" s="10">
        <f t="shared" si="36"/>
        <v>0</v>
      </c>
      <c r="AO119" s="3"/>
      <c r="AP119" s="3"/>
      <c r="AQ119" s="3"/>
      <c r="AR119" s="10">
        <f t="shared" si="35"/>
        <v>184586.7</v>
      </c>
      <c r="AS119" s="3"/>
      <c r="AT119" s="3"/>
    </row>
    <row r="120" spans="1:46">
      <c r="A120" s="13">
        <v>0.58333333333333337</v>
      </c>
      <c r="B120" s="52">
        <f t="shared" si="31"/>
        <v>0</v>
      </c>
      <c r="C120" s="52">
        <f t="shared" si="31"/>
        <v>0</v>
      </c>
      <c r="D120" s="52">
        <f t="shared" si="38"/>
        <v>0</v>
      </c>
      <c r="E120" s="52">
        <f t="shared" si="38"/>
        <v>5040</v>
      </c>
      <c r="F120" s="52">
        <f t="shared" si="38"/>
        <v>7020</v>
      </c>
      <c r="G120" s="52">
        <f t="shared" si="38"/>
        <v>6690</v>
      </c>
      <c r="H120" s="52">
        <f t="shared" si="38"/>
        <v>5940</v>
      </c>
      <c r="I120" s="52">
        <f t="shared" si="38"/>
        <v>5520</v>
      </c>
      <c r="J120" s="52">
        <f t="shared" si="38"/>
        <v>6960</v>
      </c>
      <c r="K120" s="52">
        <f t="shared" si="38"/>
        <v>6930</v>
      </c>
      <c r="L120" s="52">
        <f t="shared" si="38"/>
        <v>5820</v>
      </c>
      <c r="M120" s="52">
        <f t="shared" si="38"/>
        <v>6360</v>
      </c>
      <c r="N120" s="52">
        <f t="shared" si="38"/>
        <v>6420</v>
      </c>
      <c r="O120" s="52">
        <f t="shared" si="38"/>
        <v>5790</v>
      </c>
      <c r="P120" s="52">
        <f t="shared" si="38"/>
        <v>5115</v>
      </c>
      <c r="Q120" s="52">
        <f t="shared" si="38"/>
        <v>3210</v>
      </c>
      <c r="R120" s="52">
        <f t="shared" si="38"/>
        <v>6540</v>
      </c>
      <c r="S120" s="52">
        <f t="shared" si="38"/>
        <v>6510</v>
      </c>
      <c r="T120" s="52">
        <f t="shared" si="38"/>
        <v>6073.5</v>
      </c>
      <c r="U120" s="52">
        <f t="shared" si="38"/>
        <v>6504.5999999999995</v>
      </c>
      <c r="V120" s="52">
        <f t="shared" si="38"/>
        <v>5205</v>
      </c>
      <c r="W120" s="52">
        <f t="shared" si="38"/>
        <v>5186.3999999999996</v>
      </c>
      <c r="X120" s="52">
        <f t="shared" si="38"/>
        <v>6546.5999999999995</v>
      </c>
      <c r="Y120" s="52">
        <f t="shared" si="38"/>
        <v>6210</v>
      </c>
      <c r="Z120" s="52">
        <f t="shared" si="38"/>
        <v>6300</v>
      </c>
      <c r="AA120" s="52">
        <f t="shared" si="38"/>
        <v>6155.0999999999995</v>
      </c>
      <c r="AB120" s="52">
        <f t="shared" si="38"/>
        <v>5400</v>
      </c>
      <c r="AC120" s="52">
        <f t="shared" si="38"/>
        <v>4950</v>
      </c>
      <c r="AD120" s="52">
        <f t="shared" si="38"/>
        <v>4920</v>
      </c>
      <c r="AE120" s="52">
        <f t="shared" si="38"/>
        <v>6330</v>
      </c>
      <c r="AF120" s="52">
        <f t="shared" si="38"/>
        <v>6480</v>
      </c>
      <c r="AG120" s="52">
        <f t="shared" si="38"/>
        <v>6120</v>
      </c>
      <c r="AH120" s="52">
        <f t="shared" si="31"/>
        <v>6136.8</v>
      </c>
      <c r="AI120" s="52">
        <f t="shared" si="31"/>
        <v>5790</v>
      </c>
      <c r="AJ120" s="52">
        <f t="shared" si="31"/>
        <v>0</v>
      </c>
      <c r="AK120" s="52">
        <f t="shared" si="31"/>
        <v>0</v>
      </c>
      <c r="AL120" s="52">
        <f t="shared" si="31"/>
        <v>0</v>
      </c>
      <c r="AM120" s="10">
        <f t="shared" si="34"/>
        <v>7020</v>
      </c>
      <c r="AN120" s="10">
        <f t="shared" si="36"/>
        <v>0</v>
      </c>
      <c r="AO120" s="3"/>
      <c r="AP120" s="3"/>
      <c r="AQ120" s="3"/>
      <c r="AR120" s="10">
        <f t="shared" si="35"/>
        <v>184173</v>
      </c>
      <c r="AS120" s="3"/>
      <c r="AT120" s="3"/>
    </row>
    <row r="121" spans="1:46">
      <c r="A121" s="13" t="s">
        <v>20</v>
      </c>
      <c r="B121" s="52">
        <f t="shared" si="31"/>
        <v>0</v>
      </c>
      <c r="C121" s="52">
        <f t="shared" si="31"/>
        <v>0</v>
      </c>
      <c r="D121" s="52">
        <f t="shared" si="38"/>
        <v>0</v>
      </c>
      <c r="E121" s="52">
        <f t="shared" si="38"/>
        <v>6390</v>
      </c>
      <c r="F121" s="52">
        <f t="shared" si="38"/>
        <v>7260</v>
      </c>
      <c r="G121" s="52">
        <f t="shared" si="38"/>
        <v>6750</v>
      </c>
      <c r="H121" s="52">
        <f t="shared" si="38"/>
        <v>5760</v>
      </c>
      <c r="I121" s="52">
        <f t="shared" si="38"/>
        <v>5340</v>
      </c>
      <c r="J121" s="52">
        <f t="shared" si="38"/>
        <v>7050</v>
      </c>
      <c r="K121" s="52">
        <f t="shared" si="38"/>
        <v>6990</v>
      </c>
      <c r="L121" s="52">
        <f t="shared" si="38"/>
        <v>6900</v>
      </c>
      <c r="M121" s="52">
        <f t="shared" si="38"/>
        <v>6870</v>
      </c>
      <c r="N121" s="52">
        <f t="shared" si="38"/>
        <v>6570</v>
      </c>
      <c r="O121" s="52">
        <f t="shared" si="38"/>
        <v>5790</v>
      </c>
      <c r="P121" s="52">
        <f t="shared" si="38"/>
        <v>4965</v>
      </c>
      <c r="Q121" s="52">
        <f t="shared" si="38"/>
        <v>4530</v>
      </c>
      <c r="R121" s="52">
        <f t="shared" si="38"/>
        <v>6690</v>
      </c>
      <c r="S121" s="52">
        <f t="shared" si="38"/>
        <v>6150</v>
      </c>
      <c r="T121" s="52">
        <f t="shared" si="38"/>
        <v>6023.7</v>
      </c>
      <c r="U121" s="52">
        <f t="shared" si="38"/>
        <v>6313.8</v>
      </c>
      <c r="V121" s="52">
        <f t="shared" si="38"/>
        <v>5238</v>
      </c>
      <c r="W121" s="52">
        <f t="shared" si="38"/>
        <v>5332.8</v>
      </c>
      <c r="X121" s="52">
        <f t="shared" si="38"/>
        <v>6390</v>
      </c>
      <c r="Y121" s="52">
        <f t="shared" si="38"/>
        <v>6300</v>
      </c>
      <c r="Z121" s="52">
        <f t="shared" si="38"/>
        <v>6360</v>
      </c>
      <c r="AA121" s="52">
        <f t="shared" si="38"/>
        <v>6393.9</v>
      </c>
      <c r="AB121" s="52">
        <f t="shared" si="38"/>
        <v>5460</v>
      </c>
      <c r="AC121" s="52">
        <f t="shared" si="38"/>
        <v>4740</v>
      </c>
      <c r="AD121" s="52">
        <f t="shared" si="38"/>
        <v>4890</v>
      </c>
      <c r="AE121" s="52">
        <f t="shared" si="38"/>
        <v>6330</v>
      </c>
      <c r="AF121" s="52">
        <f t="shared" si="38"/>
        <v>6390</v>
      </c>
      <c r="AG121" s="52">
        <f t="shared" si="38"/>
        <v>6240</v>
      </c>
      <c r="AH121" s="52">
        <f t="shared" si="31"/>
        <v>6251.7</v>
      </c>
      <c r="AI121" s="52">
        <f t="shared" si="31"/>
        <v>5670</v>
      </c>
      <c r="AJ121" s="52">
        <f t="shared" si="31"/>
        <v>0</v>
      </c>
      <c r="AK121" s="52">
        <f t="shared" si="31"/>
        <v>0</v>
      </c>
      <c r="AL121" s="52">
        <f t="shared" si="31"/>
        <v>0</v>
      </c>
      <c r="AM121" s="10">
        <f t="shared" si="34"/>
        <v>7260</v>
      </c>
      <c r="AN121" s="10">
        <f t="shared" si="36"/>
        <v>0</v>
      </c>
      <c r="AO121" s="3"/>
      <c r="AP121" s="3"/>
      <c r="AQ121" s="3"/>
      <c r="AR121" s="10">
        <f t="shared" si="35"/>
        <v>188328.9</v>
      </c>
      <c r="AS121" s="3"/>
      <c r="AT121" s="3"/>
    </row>
    <row r="122" spans="1:46">
      <c r="A122" s="12" t="s">
        <v>21</v>
      </c>
      <c r="B122" s="52">
        <f t="shared" si="31"/>
        <v>0</v>
      </c>
      <c r="C122" s="52">
        <f t="shared" si="31"/>
        <v>0</v>
      </c>
      <c r="D122" s="52">
        <f t="shared" si="38"/>
        <v>0</v>
      </c>
      <c r="E122" s="52">
        <f t="shared" si="38"/>
        <v>6630</v>
      </c>
      <c r="F122" s="52">
        <f t="shared" si="38"/>
        <v>6600</v>
      </c>
      <c r="G122" s="52">
        <f t="shared" si="38"/>
        <v>6600</v>
      </c>
      <c r="H122" s="52">
        <f t="shared" si="38"/>
        <v>5490</v>
      </c>
      <c r="I122" s="52">
        <f t="shared" si="38"/>
        <v>5220</v>
      </c>
      <c r="J122" s="52">
        <f t="shared" si="38"/>
        <v>6930</v>
      </c>
      <c r="K122" s="52">
        <f t="shared" si="38"/>
        <v>6870</v>
      </c>
      <c r="L122" s="52">
        <f t="shared" si="38"/>
        <v>6720</v>
      </c>
      <c r="M122" s="52">
        <f t="shared" si="38"/>
        <v>6660</v>
      </c>
      <c r="N122" s="52">
        <f t="shared" si="38"/>
        <v>6510</v>
      </c>
      <c r="O122" s="52">
        <f t="shared" si="38"/>
        <v>5280</v>
      </c>
      <c r="P122" s="52">
        <f t="shared" si="38"/>
        <v>4755</v>
      </c>
      <c r="Q122" s="52">
        <f t="shared" si="38"/>
        <v>4530</v>
      </c>
      <c r="R122" s="52">
        <f t="shared" si="38"/>
        <v>6330</v>
      </c>
      <c r="S122" s="52">
        <f t="shared" si="38"/>
        <v>6750</v>
      </c>
      <c r="T122" s="52">
        <f t="shared" si="38"/>
        <v>4875.5999999999995</v>
      </c>
      <c r="U122" s="52">
        <f t="shared" si="38"/>
        <v>6382.5</v>
      </c>
      <c r="V122" s="52">
        <f t="shared" si="38"/>
        <v>5380.5</v>
      </c>
      <c r="W122" s="52">
        <f t="shared" si="38"/>
        <v>5146.8</v>
      </c>
      <c r="X122" s="52">
        <f t="shared" si="38"/>
        <v>6120</v>
      </c>
      <c r="Y122" s="52">
        <f t="shared" si="38"/>
        <v>6450</v>
      </c>
      <c r="Z122" s="52">
        <f t="shared" si="38"/>
        <v>6330</v>
      </c>
      <c r="AA122" s="52">
        <f t="shared" si="38"/>
        <v>6202.5</v>
      </c>
      <c r="AB122" s="52">
        <f t="shared" si="38"/>
        <v>5370</v>
      </c>
      <c r="AC122" s="52">
        <f t="shared" si="38"/>
        <v>4650</v>
      </c>
      <c r="AD122" s="52">
        <f t="shared" si="38"/>
        <v>4770</v>
      </c>
      <c r="AE122" s="52">
        <f t="shared" si="38"/>
        <v>6210</v>
      </c>
      <c r="AF122" s="52">
        <f t="shared" si="38"/>
        <v>6210</v>
      </c>
      <c r="AG122" s="52">
        <f t="shared" si="38"/>
        <v>6300</v>
      </c>
      <c r="AH122" s="52">
        <f t="shared" si="31"/>
        <v>6144.3</v>
      </c>
      <c r="AI122" s="52">
        <f t="shared" si="31"/>
        <v>5610</v>
      </c>
      <c r="AJ122" s="52">
        <f t="shared" si="31"/>
        <v>0</v>
      </c>
      <c r="AK122" s="52">
        <f t="shared" si="31"/>
        <v>0</v>
      </c>
      <c r="AL122" s="52">
        <f t="shared" si="31"/>
        <v>0</v>
      </c>
      <c r="AM122" s="10">
        <f t="shared" si="34"/>
        <v>6930</v>
      </c>
      <c r="AN122" s="10">
        <f t="shared" si="36"/>
        <v>0</v>
      </c>
      <c r="AO122" s="3"/>
      <c r="AP122" s="3"/>
      <c r="AQ122" s="3"/>
      <c r="AR122" s="10">
        <f t="shared" si="35"/>
        <v>184027.2</v>
      </c>
      <c r="AS122" s="3"/>
      <c r="AT122" s="3"/>
    </row>
    <row r="123" spans="1:46">
      <c r="A123" s="12" t="s">
        <v>22</v>
      </c>
      <c r="B123" s="52">
        <f t="shared" ref="B123:AL130" si="39">$G$38*B23</f>
        <v>0</v>
      </c>
      <c r="C123" s="52">
        <f t="shared" si="39"/>
        <v>0</v>
      </c>
      <c r="D123" s="52">
        <f t="shared" si="38"/>
        <v>0</v>
      </c>
      <c r="E123" s="52">
        <f t="shared" si="38"/>
        <v>6060</v>
      </c>
      <c r="F123" s="52">
        <f t="shared" si="38"/>
        <v>6450</v>
      </c>
      <c r="G123" s="52">
        <f t="shared" si="38"/>
        <v>6390</v>
      </c>
      <c r="H123" s="52">
        <f t="shared" si="38"/>
        <v>5250</v>
      </c>
      <c r="I123" s="52">
        <f t="shared" si="38"/>
        <v>5160</v>
      </c>
      <c r="J123" s="52">
        <f t="shared" si="38"/>
        <v>6480</v>
      </c>
      <c r="K123" s="52">
        <f t="shared" si="38"/>
        <v>6480</v>
      </c>
      <c r="L123" s="52">
        <f t="shared" si="38"/>
        <v>6480</v>
      </c>
      <c r="M123" s="52">
        <f t="shared" si="38"/>
        <v>6600</v>
      </c>
      <c r="N123" s="52">
        <f t="shared" si="38"/>
        <v>6300</v>
      </c>
      <c r="O123" s="52">
        <f t="shared" si="38"/>
        <v>5190</v>
      </c>
      <c r="P123" s="52">
        <f t="shared" si="38"/>
        <v>4560</v>
      </c>
      <c r="Q123" s="52">
        <f t="shared" si="38"/>
        <v>4410</v>
      </c>
      <c r="R123" s="52">
        <f t="shared" si="38"/>
        <v>6150</v>
      </c>
      <c r="S123" s="52">
        <f t="shared" si="38"/>
        <v>5460</v>
      </c>
      <c r="T123" s="52">
        <f t="shared" si="38"/>
        <v>6105.5999999999995</v>
      </c>
      <c r="U123" s="52">
        <f t="shared" si="38"/>
        <v>5924.4</v>
      </c>
      <c r="V123" s="52">
        <f t="shared" si="38"/>
        <v>5217.3</v>
      </c>
      <c r="W123" s="52">
        <f t="shared" si="38"/>
        <v>4944.5999999999995</v>
      </c>
      <c r="X123" s="52">
        <f t="shared" si="38"/>
        <v>6060</v>
      </c>
      <c r="Y123" s="52">
        <f t="shared" si="38"/>
        <v>6180</v>
      </c>
      <c r="Z123" s="52">
        <f t="shared" si="38"/>
        <v>6000</v>
      </c>
      <c r="AA123" s="52">
        <f t="shared" si="38"/>
        <v>5850</v>
      </c>
      <c r="AB123" s="52">
        <f t="shared" si="38"/>
        <v>5310</v>
      </c>
      <c r="AC123" s="52">
        <f t="shared" si="38"/>
        <v>4680</v>
      </c>
      <c r="AD123" s="52">
        <f t="shared" si="38"/>
        <v>4860</v>
      </c>
      <c r="AE123" s="52">
        <f t="shared" si="38"/>
        <v>6060</v>
      </c>
      <c r="AF123" s="52">
        <f t="shared" si="38"/>
        <v>6030</v>
      </c>
      <c r="AG123" s="52">
        <f t="shared" si="38"/>
        <v>5940</v>
      </c>
      <c r="AH123" s="52">
        <f t="shared" si="39"/>
        <v>5984.0999999999995</v>
      </c>
      <c r="AI123" s="52">
        <f t="shared" si="39"/>
        <v>5190</v>
      </c>
      <c r="AJ123" s="52">
        <f t="shared" si="39"/>
        <v>0</v>
      </c>
      <c r="AK123" s="52">
        <f t="shared" si="39"/>
        <v>0</v>
      </c>
      <c r="AL123" s="52">
        <f t="shared" si="39"/>
        <v>0</v>
      </c>
      <c r="AM123" s="10">
        <f t="shared" si="34"/>
        <v>6600</v>
      </c>
      <c r="AN123" s="10">
        <f t="shared" si="36"/>
        <v>0</v>
      </c>
      <c r="AO123" s="3"/>
      <c r="AP123" s="3"/>
      <c r="AQ123" s="3"/>
      <c r="AR123" s="10">
        <f t="shared" si="35"/>
        <v>177756.00000000003</v>
      </c>
      <c r="AS123" s="3"/>
      <c r="AT123" s="3"/>
    </row>
    <row r="124" spans="1:46">
      <c r="A124" s="12" t="s">
        <v>23</v>
      </c>
      <c r="B124" s="52">
        <f t="shared" si="39"/>
        <v>0</v>
      </c>
      <c r="C124" s="52">
        <f t="shared" si="39"/>
        <v>0</v>
      </c>
      <c r="D124" s="52">
        <f t="shared" si="38"/>
        <v>0</v>
      </c>
      <c r="E124" s="52">
        <f t="shared" si="38"/>
        <v>3660</v>
      </c>
      <c r="F124" s="52">
        <f t="shared" si="38"/>
        <v>6030</v>
      </c>
      <c r="G124" s="52">
        <f t="shared" si="38"/>
        <v>6360</v>
      </c>
      <c r="H124" s="52">
        <f t="shared" si="38"/>
        <v>5550</v>
      </c>
      <c r="I124" s="52">
        <f t="shared" si="38"/>
        <v>5370</v>
      </c>
      <c r="J124" s="52">
        <f t="shared" si="38"/>
        <v>6570</v>
      </c>
      <c r="K124" s="52">
        <f t="shared" si="38"/>
        <v>6420</v>
      </c>
      <c r="L124" s="52">
        <f t="shared" si="38"/>
        <v>6390</v>
      </c>
      <c r="M124" s="52">
        <f t="shared" si="38"/>
        <v>6420</v>
      </c>
      <c r="N124" s="52">
        <f t="shared" si="38"/>
        <v>6840</v>
      </c>
      <c r="O124" s="52">
        <f t="shared" si="38"/>
        <v>5340</v>
      </c>
      <c r="P124" s="52">
        <f t="shared" si="38"/>
        <v>5280</v>
      </c>
      <c r="Q124" s="52">
        <f t="shared" si="38"/>
        <v>4230</v>
      </c>
      <c r="R124" s="52">
        <f t="shared" si="38"/>
        <v>6480</v>
      </c>
      <c r="S124" s="52">
        <f t="shared" si="38"/>
        <v>5190</v>
      </c>
      <c r="T124" s="52">
        <f t="shared" si="38"/>
        <v>6049.5</v>
      </c>
      <c r="U124" s="52">
        <f t="shared" si="38"/>
        <v>6049.2</v>
      </c>
      <c r="V124" s="52">
        <f t="shared" si="38"/>
        <v>5283.9</v>
      </c>
      <c r="W124" s="52">
        <f t="shared" si="38"/>
        <v>5556</v>
      </c>
      <c r="X124" s="52">
        <f t="shared" si="38"/>
        <v>6090</v>
      </c>
      <c r="Y124" s="52">
        <f t="shared" si="38"/>
        <v>5910</v>
      </c>
      <c r="Z124" s="52">
        <f t="shared" si="38"/>
        <v>6120</v>
      </c>
      <c r="AA124" s="52">
        <f t="shared" si="38"/>
        <v>6270</v>
      </c>
      <c r="AB124" s="52">
        <f t="shared" si="38"/>
        <v>5790</v>
      </c>
      <c r="AC124" s="52">
        <f t="shared" si="38"/>
        <v>5190</v>
      </c>
      <c r="AD124" s="52">
        <f t="shared" si="38"/>
        <v>4920</v>
      </c>
      <c r="AE124" s="52">
        <f t="shared" si="38"/>
        <v>6000</v>
      </c>
      <c r="AF124" s="52">
        <f t="shared" si="38"/>
        <v>5850</v>
      </c>
      <c r="AG124" s="52">
        <f t="shared" si="38"/>
        <v>6210</v>
      </c>
      <c r="AH124" s="52">
        <f t="shared" si="39"/>
        <v>5862.3</v>
      </c>
      <c r="AI124" s="52">
        <f t="shared" si="39"/>
        <v>5783.0999999999995</v>
      </c>
      <c r="AJ124" s="52">
        <f t="shared" si="39"/>
        <v>0</v>
      </c>
      <c r="AK124" s="52">
        <f t="shared" si="39"/>
        <v>0</v>
      </c>
      <c r="AL124" s="52">
        <f t="shared" si="39"/>
        <v>0</v>
      </c>
      <c r="AM124" s="10">
        <f t="shared" si="34"/>
        <v>6840</v>
      </c>
      <c r="AN124" s="10">
        <f t="shared" si="36"/>
        <v>0</v>
      </c>
      <c r="AO124" s="3"/>
      <c r="AP124" s="3"/>
      <c r="AQ124" s="3"/>
      <c r="AR124" s="10">
        <f t="shared" si="35"/>
        <v>179063.99999999997</v>
      </c>
      <c r="AS124" s="3"/>
      <c r="AT124" s="3"/>
    </row>
    <row r="125" spans="1:46">
      <c r="A125" s="9" t="s">
        <v>24</v>
      </c>
      <c r="B125" s="52">
        <f t="shared" si="39"/>
        <v>0</v>
      </c>
      <c r="C125" s="52">
        <f t="shared" si="39"/>
        <v>0</v>
      </c>
      <c r="D125" s="52">
        <f t="shared" si="38"/>
        <v>0</v>
      </c>
      <c r="E125" s="52">
        <f t="shared" si="38"/>
        <v>0</v>
      </c>
      <c r="F125" s="52">
        <f t="shared" si="38"/>
        <v>6900</v>
      </c>
      <c r="G125" s="52">
        <f t="shared" si="38"/>
        <v>6270</v>
      </c>
      <c r="H125" s="52">
        <f t="shared" si="38"/>
        <v>6510</v>
      </c>
      <c r="I125" s="52">
        <f t="shared" si="38"/>
        <v>6540</v>
      </c>
      <c r="J125" s="52">
        <f t="shared" si="38"/>
        <v>7110</v>
      </c>
      <c r="K125" s="52">
        <f t="shared" si="38"/>
        <v>7260</v>
      </c>
      <c r="L125" s="52">
        <f t="shared" si="38"/>
        <v>6870</v>
      </c>
      <c r="M125" s="52">
        <f t="shared" si="38"/>
        <v>6990</v>
      </c>
      <c r="N125" s="52">
        <f t="shared" si="38"/>
        <v>7140</v>
      </c>
      <c r="O125" s="52">
        <f t="shared" si="38"/>
        <v>6450</v>
      </c>
      <c r="P125" s="52">
        <f t="shared" si="38"/>
        <v>5670</v>
      </c>
      <c r="Q125" s="52">
        <f t="shared" si="38"/>
        <v>6060</v>
      </c>
      <c r="R125" s="52">
        <f t="shared" si="38"/>
        <v>6930</v>
      </c>
      <c r="S125" s="52">
        <f t="shared" ref="S125:AG125" si="40">$G$38*S25-S155</f>
        <v>6000</v>
      </c>
      <c r="T125" s="52">
        <f t="shared" si="40"/>
        <v>7043.0999999999995</v>
      </c>
      <c r="U125" s="52">
        <f t="shared" si="40"/>
        <v>6418.5</v>
      </c>
      <c r="V125" s="52">
        <f t="shared" si="40"/>
        <v>6030.3</v>
      </c>
      <c r="W125" s="52">
        <f t="shared" si="40"/>
        <v>6210</v>
      </c>
      <c r="X125" s="52">
        <f t="shared" si="40"/>
        <v>0</v>
      </c>
      <c r="Y125" s="52">
        <f t="shared" si="40"/>
        <v>6660</v>
      </c>
      <c r="Z125" s="52">
        <f t="shared" si="40"/>
        <v>6870</v>
      </c>
      <c r="AA125" s="52">
        <f t="shared" si="40"/>
        <v>7140</v>
      </c>
      <c r="AB125" s="52">
        <f t="shared" si="40"/>
        <v>5940</v>
      </c>
      <c r="AC125" s="52">
        <f t="shared" si="40"/>
        <v>5713.8</v>
      </c>
      <c r="AD125" s="52">
        <f t="shared" si="40"/>
        <v>6060</v>
      </c>
      <c r="AE125" s="52">
        <f t="shared" si="40"/>
        <v>6900</v>
      </c>
      <c r="AF125" s="52">
        <f t="shared" si="40"/>
        <v>6810</v>
      </c>
      <c r="AG125" s="52">
        <f t="shared" si="40"/>
        <v>6720</v>
      </c>
      <c r="AH125" s="52">
        <f t="shared" si="39"/>
        <v>6856.2</v>
      </c>
      <c r="AI125" s="52">
        <f t="shared" si="39"/>
        <v>6860.4</v>
      </c>
      <c r="AJ125" s="52">
        <f t="shared" si="39"/>
        <v>0</v>
      </c>
      <c r="AK125" s="52">
        <f t="shared" si="39"/>
        <v>0</v>
      </c>
      <c r="AL125" s="52">
        <f t="shared" si="39"/>
        <v>0</v>
      </c>
      <c r="AM125" s="10">
        <f t="shared" si="34"/>
        <v>7260</v>
      </c>
      <c r="AN125" s="10">
        <f t="shared" si="36"/>
        <v>0</v>
      </c>
      <c r="AO125" s="3"/>
      <c r="AP125" s="3"/>
      <c r="AQ125" s="3"/>
      <c r="AR125" s="10">
        <f t="shared" si="35"/>
        <v>190932.30000000002</v>
      </c>
      <c r="AS125" s="3"/>
      <c r="AT125" s="3"/>
    </row>
    <row r="126" spans="1:46">
      <c r="A126" s="15">
        <v>0.83333333333333337</v>
      </c>
      <c r="B126" s="52">
        <f t="shared" si="39"/>
        <v>0</v>
      </c>
      <c r="C126" s="52">
        <f t="shared" si="39"/>
        <v>0</v>
      </c>
      <c r="D126" s="52">
        <f t="shared" ref="D126:AG130" si="41">$G$38*D26-D156</f>
        <v>0</v>
      </c>
      <c r="E126" s="52">
        <f t="shared" si="41"/>
        <v>2880</v>
      </c>
      <c r="F126" s="52">
        <f t="shared" si="41"/>
        <v>6930</v>
      </c>
      <c r="G126" s="52">
        <f t="shared" si="41"/>
        <v>5220</v>
      </c>
      <c r="H126" s="52">
        <f t="shared" si="41"/>
        <v>0</v>
      </c>
      <c r="I126" s="52">
        <f t="shared" si="41"/>
        <v>6630</v>
      </c>
      <c r="J126" s="52">
        <f t="shared" si="41"/>
        <v>7110</v>
      </c>
      <c r="K126" s="52">
        <f t="shared" si="41"/>
        <v>7170</v>
      </c>
      <c r="L126" s="52">
        <f t="shared" si="41"/>
        <v>6750</v>
      </c>
      <c r="M126" s="52">
        <f t="shared" si="41"/>
        <v>6960</v>
      </c>
      <c r="N126" s="52">
        <f t="shared" si="41"/>
        <v>7080</v>
      </c>
      <c r="O126" s="52">
        <f t="shared" si="41"/>
        <v>6510</v>
      </c>
      <c r="P126" s="52">
        <f t="shared" si="41"/>
        <v>5850</v>
      </c>
      <c r="Q126" s="52">
        <f t="shared" si="41"/>
        <v>7230</v>
      </c>
      <c r="R126" s="52">
        <f t="shared" si="41"/>
        <v>7020</v>
      </c>
      <c r="S126" s="52">
        <f t="shared" si="41"/>
        <v>6810</v>
      </c>
      <c r="T126" s="52">
        <f t="shared" si="41"/>
        <v>6954.5999999999995</v>
      </c>
      <c r="U126" s="52">
        <f t="shared" si="41"/>
        <v>6446.0999999999995</v>
      </c>
      <c r="V126" s="52">
        <f t="shared" si="41"/>
        <v>6630.5999999999995</v>
      </c>
      <c r="W126" s="52">
        <f t="shared" si="41"/>
        <v>6600</v>
      </c>
      <c r="X126" s="52">
        <f t="shared" si="41"/>
        <v>120</v>
      </c>
      <c r="Y126" s="52">
        <f t="shared" si="41"/>
        <v>6540</v>
      </c>
      <c r="Z126" s="52">
        <f t="shared" si="41"/>
        <v>6780</v>
      </c>
      <c r="AA126" s="52">
        <f t="shared" si="41"/>
        <v>6930</v>
      </c>
      <c r="AB126" s="52">
        <f t="shared" si="41"/>
        <v>6270</v>
      </c>
      <c r="AC126" s="52">
        <f t="shared" si="41"/>
        <v>5872.8</v>
      </c>
      <c r="AD126" s="52">
        <f t="shared" si="41"/>
        <v>6180</v>
      </c>
      <c r="AE126" s="52">
        <f t="shared" si="41"/>
        <v>6810</v>
      </c>
      <c r="AF126" s="52">
        <f t="shared" si="41"/>
        <v>6720</v>
      </c>
      <c r="AG126" s="52">
        <f t="shared" si="41"/>
        <v>6810</v>
      </c>
      <c r="AH126" s="52">
        <f t="shared" si="39"/>
        <v>6891.3</v>
      </c>
      <c r="AI126" s="52">
        <f t="shared" si="39"/>
        <v>6922.5</v>
      </c>
      <c r="AJ126" s="52">
        <f t="shared" si="39"/>
        <v>0</v>
      </c>
      <c r="AK126" s="52">
        <f t="shared" si="39"/>
        <v>0</v>
      </c>
      <c r="AL126" s="52">
        <f t="shared" si="39"/>
        <v>0</v>
      </c>
      <c r="AM126" s="10">
        <f t="shared" si="34"/>
        <v>7230</v>
      </c>
      <c r="AN126" s="10">
        <f t="shared" si="36"/>
        <v>0</v>
      </c>
      <c r="AO126" s="3"/>
      <c r="AP126" s="3"/>
      <c r="AQ126" s="3"/>
      <c r="AR126" s="10">
        <f t="shared" si="35"/>
        <v>189627.9</v>
      </c>
      <c r="AS126" s="3"/>
      <c r="AT126" s="3"/>
    </row>
    <row r="127" spans="1:46">
      <c r="A127" s="15">
        <v>0.875</v>
      </c>
      <c r="B127" s="52">
        <f t="shared" si="39"/>
        <v>0</v>
      </c>
      <c r="C127" s="52">
        <f t="shared" si="39"/>
        <v>0</v>
      </c>
      <c r="D127" s="52">
        <f t="shared" si="41"/>
        <v>0</v>
      </c>
      <c r="E127" s="52">
        <f t="shared" si="41"/>
        <v>5160</v>
      </c>
      <c r="F127" s="52">
        <f t="shared" si="41"/>
        <v>6540</v>
      </c>
      <c r="G127" s="52">
        <f t="shared" si="41"/>
        <v>4800</v>
      </c>
      <c r="H127" s="52">
        <f t="shared" si="41"/>
        <v>2820</v>
      </c>
      <c r="I127" s="52">
        <f t="shared" si="41"/>
        <v>6450</v>
      </c>
      <c r="J127" s="52">
        <f t="shared" si="41"/>
        <v>7230</v>
      </c>
      <c r="K127" s="52">
        <f t="shared" si="41"/>
        <v>6930</v>
      </c>
      <c r="L127" s="52">
        <f t="shared" si="41"/>
        <v>6900</v>
      </c>
      <c r="M127" s="52">
        <f t="shared" si="41"/>
        <v>6690</v>
      </c>
      <c r="N127" s="52">
        <f t="shared" si="41"/>
        <v>6720</v>
      </c>
      <c r="O127" s="52">
        <f t="shared" si="41"/>
        <v>6240</v>
      </c>
      <c r="P127" s="52">
        <f t="shared" si="41"/>
        <v>1860</v>
      </c>
      <c r="Q127" s="52">
        <f t="shared" si="41"/>
        <v>6420</v>
      </c>
      <c r="R127" s="52">
        <f t="shared" si="41"/>
        <v>6600</v>
      </c>
      <c r="S127" s="52">
        <f t="shared" si="41"/>
        <v>5310</v>
      </c>
      <c r="T127" s="52">
        <f t="shared" si="41"/>
        <v>6724.2</v>
      </c>
      <c r="U127" s="52">
        <f t="shared" si="41"/>
        <v>6544.8</v>
      </c>
      <c r="V127" s="52">
        <f t="shared" si="41"/>
        <v>6641.0999999999995</v>
      </c>
      <c r="W127" s="52">
        <f t="shared" si="41"/>
        <v>6420</v>
      </c>
      <c r="X127" s="52">
        <f t="shared" si="41"/>
        <v>4470</v>
      </c>
      <c r="Y127" s="52">
        <f t="shared" si="41"/>
        <v>6300</v>
      </c>
      <c r="Z127" s="52">
        <f t="shared" si="41"/>
        <v>6600</v>
      </c>
      <c r="AA127" s="52">
        <f t="shared" si="41"/>
        <v>6660</v>
      </c>
      <c r="AB127" s="52">
        <f t="shared" si="41"/>
        <v>6270</v>
      </c>
      <c r="AC127" s="52">
        <f t="shared" si="41"/>
        <v>5841.5999999999995</v>
      </c>
      <c r="AD127" s="52">
        <f t="shared" si="41"/>
        <v>6030</v>
      </c>
      <c r="AE127" s="52">
        <f t="shared" si="41"/>
        <v>6510</v>
      </c>
      <c r="AF127" s="52">
        <f t="shared" si="41"/>
        <v>6510</v>
      </c>
      <c r="AG127" s="52">
        <f t="shared" si="41"/>
        <v>6510</v>
      </c>
      <c r="AH127" s="52">
        <f t="shared" si="39"/>
        <v>6947.0999999999995</v>
      </c>
      <c r="AI127" s="52">
        <f t="shared" si="39"/>
        <v>6948.5999999999995</v>
      </c>
      <c r="AJ127" s="52">
        <f t="shared" si="39"/>
        <v>0</v>
      </c>
      <c r="AK127" s="52">
        <f t="shared" si="39"/>
        <v>0</v>
      </c>
      <c r="AL127" s="52">
        <f t="shared" si="39"/>
        <v>0</v>
      </c>
      <c r="AM127" s="10">
        <f t="shared" si="34"/>
        <v>7230</v>
      </c>
      <c r="AN127" s="10">
        <f t="shared" si="36"/>
        <v>0</v>
      </c>
      <c r="AO127" s="3"/>
      <c r="AP127" s="3"/>
      <c r="AQ127" s="3"/>
      <c r="AR127" s="10">
        <f t="shared" si="35"/>
        <v>188597.40000000002</v>
      </c>
      <c r="AS127" s="3"/>
      <c r="AT127" s="3"/>
    </row>
    <row r="128" spans="1:46">
      <c r="A128" s="13" t="s">
        <v>25</v>
      </c>
      <c r="B128" s="52">
        <f t="shared" si="39"/>
        <v>0</v>
      </c>
      <c r="C128" s="52">
        <f t="shared" si="39"/>
        <v>0</v>
      </c>
      <c r="D128" s="52">
        <f t="shared" si="41"/>
        <v>0</v>
      </c>
      <c r="E128" s="52">
        <f t="shared" si="41"/>
        <v>6180</v>
      </c>
      <c r="F128" s="52">
        <f t="shared" si="41"/>
        <v>6030</v>
      </c>
      <c r="G128" s="52">
        <f t="shared" si="41"/>
        <v>6390</v>
      </c>
      <c r="H128" s="52">
        <f t="shared" si="41"/>
        <v>6150</v>
      </c>
      <c r="I128" s="52">
        <f t="shared" si="41"/>
        <v>6060</v>
      </c>
      <c r="J128" s="52">
        <f t="shared" si="41"/>
        <v>6510</v>
      </c>
      <c r="K128" s="52">
        <f t="shared" si="41"/>
        <v>6360</v>
      </c>
      <c r="L128" s="52">
        <f t="shared" si="41"/>
        <v>6420</v>
      </c>
      <c r="M128" s="52">
        <f t="shared" si="41"/>
        <v>6240</v>
      </c>
      <c r="N128" s="52">
        <f t="shared" si="41"/>
        <v>6390</v>
      </c>
      <c r="O128" s="52">
        <f t="shared" si="41"/>
        <v>5880</v>
      </c>
      <c r="P128" s="52">
        <f t="shared" si="41"/>
        <v>2040</v>
      </c>
      <c r="Q128" s="52">
        <f t="shared" si="41"/>
        <v>6150</v>
      </c>
      <c r="R128" s="52">
        <f t="shared" si="41"/>
        <v>6240</v>
      </c>
      <c r="S128" s="52">
        <f t="shared" si="41"/>
        <v>5310</v>
      </c>
      <c r="T128" s="52">
        <f t="shared" si="41"/>
        <v>6380.0999999999995</v>
      </c>
      <c r="U128" s="52">
        <f t="shared" si="41"/>
        <v>6093.3</v>
      </c>
      <c r="V128" s="52">
        <f t="shared" si="41"/>
        <v>5899.8</v>
      </c>
      <c r="W128" s="52">
        <f t="shared" si="41"/>
        <v>5610</v>
      </c>
      <c r="X128" s="52">
        <f t="shared" si="41"/>
        <v>4868.0999999999995</v>
      </c>
      <c r="Y128" s="52">
        <f t="shared" si="41"/>
        <v>5970</v>
      </c>
      <c r="Z128" s="52">
        <f t="shared" si="41"/>
        <v>6150</v>
      </c>
      <c r="AA128" s="52">
        <f t="shared" si="41"/>
        <v>6300</v>
      </c>
      <c r="AB128" s="52">
        <f t="shared" si="41"/>
        <v>5730</v>
      </c>
      <c r="AC128" s="52">
        <f t="shared" si="41"/>
        <v>5631</v>
      </c>
      <c r="AD128" s="52">
        <f t="shared" si="41"/>
        <v>4860</v>
      </c>
      <c r="AE128" s="52">
        <f t="shared" si="41"/>
        <v>6150</v>
      </c>
      <c r="AF128" s="52">
        <f t="shared" si="41"/>
        <v>6090</v>
      </c>
      <c r="AG128" s="52">
        <f t="shared" si="41"/>
        <v>5130</v>
      </c>
      <c r="AH128" s="52">
        <f t="shared" si="39"/>
        <v>6222.3</v>
      </c>
      <c r="AI128" s="52">
        <f t="shared" si="39"/>
        <v>6773.7</v>
      </c>
      <c r="AJ128" s="52">
        <f t="shared" si="39"/>
        <v>0</v>
      </c>
      <c r="AK128" s="52">
        <f t="shared" si="39"/>
        <v>0</v>
      </c>
      <c r="AL128" s="52">
        <f t="shared" si="39"/>
        <v>0</v>
      </c>
      <c r="AM128" s="10">
        <f t="shared" si="34"/>
        <v>6773.7</v>
      </c>
      <c r="AN128" s="10">
        <f t="shared" si="36"/>
        <v>0</v>
      </c>
      <c r="AO128" s="3"/>
      <c r="AP128" s="3"/>
      <c r="AQ128" s="3"/>
      <c r="AR128" s="10">
        <f t="shared" si="35"/>
        <v>182208.30000000002</v>
      </c>
      <c r="AS128" s="3"/>
      <c r="AT128" s="3"/>
    </row>
    <row r="129" spans="1:46">
      <c r="A129" s="15">
        <v>0.95833333333333337</v>
      </c>
      <c r="B129" s="52">
        <f t="shared" si="39"/>
        <v>0</v>
      </c>
      <c r="C129" s="52">
        <f t="shared" si="39"/>
        <v>0</v>
      </c>
      <c r="D129" s="52">
        <f t="shared" si="41"/>
        <v>0</v>
      </c>
      <c r="E129" s="52">
        <f t="shared" si="41"/>
        <v>5400</v>
      </c>
      <c r="F129" s="52">
        <f t="shared" si="41"/>
        <v>5550</v>
      </c>
      <c r="G129" s="52">
        <f t="shared" si="41"/>
        <v>5730</v>
      </c>
      <c r="H129" s="52">
        <f t="shared" si="41"/>
        <v>5430</v>
      </c>
      <c r="I129" s="52">
        <f t="shared" si="41"/>
        <v>5400</v>
      </c>
      <c r="J129" s="52">
        <f t="shared" si="41"/>
        <v>5910</v>
      </c>
      <c r="K129" s="52">
        <f t="shared" si="41"/>
        <v>5670</v>
      </c>
      <c r="L129" s="52">
        <f t="shared" si="41"/>
        <v>5970</v>
      </c>
      <c r="M129" s="52">
        <f t="shared" si="41"/>
        <v>5490</v>
      </c>
      <c r="N129" s="52">
        <f t="shared" si="41"/>
        <v>5820</v>
      </c>
      <c r="O129" s="52">
        <f t="shared" si="41"/>
        <v>4950</v>
      </c>
      <c r="P129" s="52">
        <f t="shared" si="41"/>
        <v>3120</v>
      </c>
      <c r="Q129" s="52">
        <f t="shared" si="41"/>
        <v>5760</v>
      </c>
      <c r="R129" s="52">
        <f t="shared" si="41"/>
        <v>5610</v>
      </c>
      <c r="S129" s="52">
        <f t="shared" si="41"/>
        <v>5250</v>
      </c>
      <c r="T129" s="52">
        <f t="shared" si="41"/>
        <v>5294.4</v>
      </c>
      <c r="U129" s="52">
        <f t="shared" si="41"/>
        <v>5628.3</v>
      </c>
      <c r="V129" s="52">
        <f t="shared" si="41"/>
        <v>5389.8</v>
      </c>
      <c r="W129" s="52">
        <f t="shared" si="41"/>
        <v>5100</v>
      </c>
      <c r="X129" s="52">
        <f t="shared" si="41"/>
        <v>5070</v>
      </c>
      <c r="Y129" s="52">
        <f t="shared" si="41"/>
        <v>5220</v>
      </c>
      <c r="Z129" s="52">
        <f t="shared" si="41"/>
        <v>5250</v>
      </c>
      <c r="AA129" s="52">
        <f t="shared" si="41"/>
        <v>5730</v>
      </c>
      <c r="AB129" s="52">
        <f t="shared" si="41"/>
        <v>5640</v>
      </c>
      <c r="AC129" s="52">
        <f t="shared" si="41"/>
        <v>5081.3999999999996</v>
      </c>
      <c r="AD129" s="52">
        <f t="shared" si="41"/>
        <v>4680</v>
      </c>
      <c r="AE129" s="52">
        <f t="shared" si="41"/>
        <v>5430</v>
      </c>
      <c r="AF129" s="52">
        <f t="shared" si="41"/>
        <v>5340</v>
      </c>
      <c r="AG129" s="52">
        <f t="shared" si="41"/>
        <v>5520</v>
      </c>
      <c r="AH129" s="52">
        <f t="shared" si="39"/>
        <v>5633.4</v>
      </c>
      <c r="AI129" s="52">
        <f t="shared" si="39"/>
        <v>6612.3</v>
      </c>
      <c r="AJ129" s="52">
        <f t="shared" si="39"/>
        <v>0</v>
      </c>
      <c r="AK129" s="52">
        <f t="shared" si="39"/>
        <v>0</v>
      </c>
      <c r="AL129" s="52">
        <f t="shared" si="39"/>
        <v>0</v>
      </c>
      <c r="AM129" s="10">
        <f t="shared" si="34"/>
        <v>6612.3</v>
      </c>
      <c r="AN129" s="10">
        <f t="shared" si="36"/>
        <v>0</v>
      </c>
      <c r="AO129" s="3"/>
      <c r="AP129" s="3"/>
      <c r="AQ129" s="3"/>
      <c r="AR129" s="10">
        <f t="shared" si="35"/>
        <v>167679.59999999998</v>
      </c>
      <c r="AS129" s="3"/>
      <c r="AT129" s="3"/>
    </row>
    <row r="130" spans="1:46">
      <c r="A130" s="9" t="s">
        <v>26</v>
      </c>
      <c r="B130" s="52">
        <f t="shared" si="39"/>
        <v>0</v>
      </c>
      <c r="C130" s="52">
        <f t="shared" si="39"/>
        <v>0</v>
      </c>
      <c r="D130" s="52">
        <f>$G$38*D30-D160</f>
        <v>0</v>
      </c>
      <c r="E130" s="52">
        <f t="shared" si="41"/>
        <v>4920</v>
      </c>
      <c r="F130" s="52">
        <f t="shared" si="41"/>
        <v>5220</v>
      </c>
      <c r="G130" s="52">
        <f t="shared" si="41"/>
        <v>5190</v>
      </c>
      <c r="H130" s="52">
        <f t="shared" si="41"/>
        <v>5400</v>
      </c>
      <c r="I130" s="52">
        <f t="shared" si="41"/>
        <v>4890</v>
      </c>
      <c r="J130" s="52">
        <f t="shared" si="41"/>
        <v>5130</v>
      </c>
      <c r="K130" s="52">
        <f t="shared" si="41"/>
        <v>5100</v>
      </c>
      <c r="L130" s="52">
        <f t="shared" si="41"/>
        <v>5070</v>
      </c>
      <c r="M130" s="52">
        <f t="shared" si="41"/>
        <v>4890</v>
      </c>
      <c r="N130" s="52">
        <f t="shared" si="41"/>
        <v>5190</v>
      </c>
      <c r="O130" s="52">
        <f t="shared" si="41"/>
        <v>2070</v>
      </c>
      <c r="P130" s="52">
        <f t="shared" si="41"/>
        <v>4620</v>
      </c>
      <c r="Q130" s="52">
        <f t="shared" si="41"/>
        <v>3660</v>
      </c>
      <c r="R130" s="52">
        <f t="shared" si="41"/>
        <v>4770</v>
      </c>
      <c r="S130" s="52">
        <f t="shared" si="41"/>
        <v>4890</v>
      </c>
      <c r="T130" s="52">
        <f t="shared" si="41"/>
        <v>3663</v>
      </c>
      <c r="U130" s="52">
        <f t="shared" si="41"/>
        <v>4486.5</v>
      </c>
      <c r="V130" s="52">
        <f t="shared" si="41"/>
        <v>4999.2</v>
      </c>
      <c r="W130" s="52">
        <f t="shared" si="41"/>
        <v>4710</v>
      </c>
      <c r="X130" s="52">
        <f t="shared" si="41"/>
        <v>4680</v>
      </c>
      <c r="Y130" s="52">
        <f t="shared" si="41"/>
        <v>4620</v>
      </c>
      <c r="Z130" s="52">
        <f t="shared" si="41"/>
        <v>4860</v>
      </c>
      <c r="AA130" s="52">
        <f t="shared" si="41"/>
        <v>5010</v>
      </c>
      <c r="AB130" s="52">
        <f t="shared" si="41"/>
        <v>5520</v>
      </c>
      <c r="AC130" s="52">
        <f t="shared" si="41"/>
        <v>4770</v>
      </c>
      <c r="AD130" s="52">
        <f t="shared" si="41"/>
        <v>4680</v>
      </c>
      <c r="AE130" s="52">
        <f t="shared" si="41"/>
        <v>4800</v>
      </c>
      <c r="AF130" s="52">
        <f t="shared" si="41"/>
        <v>4770</v>
      </c>
      <c r="AG130" s="52">
        <f t="shared" si="41"/>
        <v>4860</v>
      </c>
      <c r="AH130" s="52">
        <f t="shared" si="39"/>
        <v>5310</v>
      </c>
      <c r="AI130" s="52">
        <f t="shared" si="39"/>
        <v>6254.0999999999995</v>
      </c>
      <c r="AJ130" s="52">
        <f t="shared" si="39"/>
        <v>0</v>
      </c>
      <c r="AK130" s="52">
        <f t="shared" si="39"/>
        <v>0</v>
      </c>
      <c r="AL130" s="52">
        <f t="shared" si="39"/>
        <v>0</v>
      </c>
      <c r="AM130" s="10">
        <f t="shared" si="34"/>
        <v>6254.0999999999995</v>
      </c>
      <c r="AN130" s="10">
        <f t="shared" si="36"/>
        <v>0</v>
      </c>
      <c r="AO130" s="3"/>
      <c r="AP130" s="3"/>
      <c r="AQ130" s="3"/>
      <c r="AR130" s="10">
        <f t="shared" si="35"/>
        <v>149002.80000000002</v>
      </c>
      <c r="AS130" s="3"/>
      <c r="AT130" s="3"/>
    </row>
    <row r="131" spans="1:46">
      <c r="A131" s="6"/>
      <c r="B131" s="6"/>
      <c r="C131" s="6"/>
      <c r="D131" s="6"/>
      <c r="E131" s="6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27">
        <f>SUM(AR107:AR130)</f>
        <v>4003381.4999999995</v>
      </c>
      <c r="AS131" s="14" t="s">
        <v>48</v>
      </c>
      <c r="AT131" s="3"/>
    </row>
    <row r="132" spans="1:46">
      <c r="A132" s="6"/>
      <c r="B132" s="6"/>
      <c r="C132" s="6"/>
      <c r="D132" s="6"/>
      <c r="E132" s="6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</row>
    <row r="133" spans="1:46">
      <c r="A133" s="26" t="s">
        <v>109</v>
      </c>
      <c r="B133" s="6"/>
      <c r="C133" s="30"/>
      <c r="D133" s="6"/>
      <c r="E133" s="41"/>
      <c r="F133" s="26"/>
      <c r="G133" s="38"/>
      <c r="H133" s="38"/>
      <c r="I133" s="38"/>
      <c r="J133" s="38"/>
      <c r="K133" s="38"/>
      <c r="L133" s="38"/>
      <c r="M133" s="38"/>
      <c r="N133" s="39"/>
      <c r="O133" s="39"/>
      <c r="P133" s="40"/>
      <c r="Q133" s="38"/>
      <c r="R133" s="28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</row>
    <row r="134" spans="1:46" ht="12.75" customHeight="1">
      <c r="A134" s="287" t="s">
        <v>2</v>
      </c>
      <c r="B134" s="4">
        <f>+B$4</f>
        <v>0</v>
      </c>
      <c r="C134" s="4">
        <f t="shared" ref="C134:AL134" si="42">+C$4</f>
        <v>0</v>
      </c>
      <c r="D134" s="4">
        <f>+D$4</f>
        <v>0</v>
      </c>
      <c r="E134" s="4">
        <f t="shared" si="42"/>
        <v>1</v>
      </c>
      <c r="F134" s="4">
        <f t="shared" si="42"/>
        <v>2</v>
      </c>
      <c r="G134" s="4">
        <f t="shared" si="42"/>
        <v>3</v>
      </c>
      <c r="H134" s="4">
        <f t="shared" si="42"/>
        <v>4</v>
      </c>
      <c r="I134" s="4">
        <f t="shared" si="42"/>
        <v>5</v>
      </c>
      <c r="J134" s="4">
        <f t="shared" si="42"/>
        <v>6</v>
      </c>
      <c r="K134" s="4">
        <f t="shared" si="42"/>
        <v>7</v>
      </c>
      <c r="L134" s="4">
        <f t="shared" si="42"/>
        <v>8</v>
      </c>
      <c r="M134" s="4">
        <f t="shared" si="42"/>
        <v>9</v>
      </c>
      <c r="N134" s="4">
        <f t="shared" si="42"/>
        <v>10</v>
      </c>
      <c r="O134" s="4">
        <f t="shared" si="42"/>
        <v>11</v>
      </c>
      <c r="P134" s="4">
        <f t="shared" si="42"/>
        <v>12</v>
      </c>
      <c r="Q134" s="4">
        <f t="shared" si="42"/>
        <v>13</v>
      </c>
      <c r="R134" s="4">
        <f t="shared" si="42"/>
        <v>14</v>
      </c>
      <c r="S134" s="4">
        <f t="shared" si="42"/>
        <v>15</v>
      </c>
      <c r="T134" s="4">
        <f t="shared" si="42"/>
        <v>16</v>
      </c>
      <c r="U134" s="4">
        <f t="shared" si="42"/>
        <v>17</v>
      </c>
      <c r="V134" s="4">
        <f t="shared" si="42"/>
        <v>18</v>
      </c>
      <c r="W134" s="4">
        <f t="shared" si="42"/>
        <v>19</v>
      </c>
      <c r="X134" s="4">
        <f t="shared" si="42"/>
        <v>20</v>
      </c>
      <c r="Y134" s="4">
        <f t="shared" si="42"/>
        <v>21</v>
      </c>
      <c r="Z134" s="4">
        <f t="shared" si="42"/>
        <v>22</v>
      </c>
      <c r="AA134" s="4">
        <f t="shared" si="42"/>
        <v>23</v>
      </c>
      <c r="AB134" s="4">
        <f t="shared" si="42"/>
        <v>24</v>
      </c>
      <c r="AC134" s="4">
        <f t="shared" si="42"/>
        <v>25</v>
      </c>
      <c r="AD134" s="4">
        <f t="shared" si="42"/>
        <v>26</v>
      </c>
      <c r="AE134" s="4">
        <f t="shared" si="42"/>
        <v>27</v>
      </c>
      <c r="AF134" s="4">
        <f t="shared" si="42"/>
        <v>28</v>
      </c>
      <c r="AG134" s="4">
        <f t="shared" si="42"/>
        <v>29</v>
      </c>
      <c r="AH134" s="4">
        <f t="shared" si="42"/>
        <v>30</v>
      </c>
      <c r="AI134" s="4">
        <f t="shared" si="42"/>
        <v>31</v>
      </c>
      <c r="AJ134" s="4">
        <f t="shared" si="42"/>
        <v>0</v>
      </c>
      <c r="AK134" s="4">
        <f t="shared" si="42"/>
        <v>0</v>
      </c>
      <c r="AL134" s="4">
        <f t="shared" si="42"/>
        <v>0</v>
      </c>
      <c r="AM134" s="116" t="s">
        <v>3</v>
      </c>
      <c r="AN134" s="5" t="s">
        <v>4</v>
      </c>
      <c r="AO134" s="3"/>
      <c r="AP134" s="3"/>
      <c r="AQ134" s="3"/>
      <c r="AR134" s="3"/>
      <c r="AS134" s="3"/>
      <c r="AT134" s="3"/>
    </row>
    <row r="135" spans="1:46">
      <c r="A135" s="288"/>
      <c r="B135" s="7">
        <f>B$5</f>
        <v>40391</v>
      </c>
      <c r="C135" s="7">
        <f t="shared" ref="C135:AL135" si="43">C$5</f>
        <v>40392</v>
      </c>
      <c r="D135" s="7">
        <f>D$5</f>
        <v>40393</v>
      </c>
      <c r="E135" s="7">
        <f t="shared" si="43"/>
        <v>40513</v>
      </c>
      <c r="F135" s="7">
        <f t="shared" si="43"/>
        <v>40514</v>
      </c>
      <c r="G135" s="7">
        <f t="shared" si="43"/>
        <v>40515</v>
      </c>
      <c r="H135" s="7">
        <f t="shared" si="43"/>
        <v>40516</v>
      </c>
      <c r="I135" s="7">
        <f t="shared" si="43"/>
        <v>40517</v>
      </c>
      <c r="J135" s="7">
        <f t="shared" si="43"/>
        <v>40518</v>
      </c>
      <c r="K135" s="7">
        <f t="shared" si="43"/>
        <v>40519</v>
      </c>
      <c r="L135" s="7">
        <f t="shared" si="43"/>
        <v>40520</v>
      </c>
      <c r="M135" s="7">
        <f t="shared" si="43"/>
        <v>40521</v>
      </c>
      <c r="N135" s="7">
        <f t="shared" si="43"/>
        <v>40522</v>
      </c>
      <c r="O135" s="7">
        <f t="shared" si="43"/>
        <v>40523</v>
      </c>
      <c r="P135" s="7">
        <f t="shared" si="43"/>
        <v>40524</v>
      </c>
      <c r="Q135" s="7">
        <f t="shared" si="43"/>
        <v>40525</v>
      </c>
      <c r="R135" s="7">
        <f t="shared" si="43"/>
        <v>40526</v>
      </c>
      <c r="S135" s="7">
        <f t="shared" si="43"/>
        <v>40527</v>
      </c>
      <c r="T135" s="7">
        <f t="shared" si="43"/>
        <v>40528</v>
      </c>
      <c r="U135" s="7">
        <f t="shared" si="43"/>
        <v>40529</v>
      </c>
      <c r="V135" s="7">
        <f t="shared" si="43"/>
        <v>40530</v>
      </c>
      <c r="W135" s="7">
        <f t="shared" si="43"/>
        <v>40531</v>
      </c>
      <c r="X135" s="7">
        <f t="shared" si="43"/>
        <v>40532</v>
      </c>
      <c r="Y135" s="7">
        <f t="shared" si="43"/>
        <v>40533</v>
      </c>
      <c r="Z135" s="7">
        <f t="shared" si="43"/>
        <v>40534</v>
      </c>
      <c r="AA135" s="7">
        <f t="shared" si="43"/>
        <v>40535</v>
      </c>
      <c r="AB135" s="7">
        <f t="shared" si="43"/>
        <v>40536</v>
      </c>
      <c r="AC135" s="7">
        <f t="shared" si="43"/>
        <v>40537</v>
      </c>
      <c r="AD135" s="7">
        <f t="shared" si="43"/>
        <v>40538</v>
      </c>
      <c r="AE135" s="7">
        <f t="shared" si="43"/>
        <v>40539</v>
      </c>
      <c r="AF135" s="7">
        <f t="shared" si="43"/>
        <v>40540</v>
      </c>
      <c r="AG135" s="158">
        <f t="shared" si="43"/>
        <v>40541</v>
      </c>
      <c r="AH135" s="158">
        <f t="shared" si="43"/>
        <v>40542</v>
      </c>
      <c r="AI135" s="158">
        <f t="shared" si="43"/>
        <v>40543</v>
      </c>
      <c r="AJ135" s="158">
        <f t="shared" si="43"/>
        <v>40544</v>
      </c>
      <c r="AK135" s="158">
        <f t="shared" si="43"/>
        <v>40545</v>
      </c>
      <c r="AL135" s="158">
        <f t="shared" si="43"/>
        <v>0</v>
      </c>
      <c r="AM135" s="116"/>
      <c r="AN135" s="8"/>
      <c r="AO135" s="3"/>
      <c r="AP135" s="3"/>
      <c r="AQ135" s="3"/>
      <c r="AR135" s="3"/>
      <c r="AS135" s="3"/>
      <c r="AT135" s="3"/>
    </row>
    <row r="136" spans="1:46">
      <c r="A136" s="289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4"/>
      <c r="AH136" s="44"/>
      <c r="AI136" s="44"/>
      <c r="AJ136" s="44"/>
      <c r="AK136" s="44"/>
      <c r="AL136" s="44"/>
      <c r="AM136" s="45" t="s">
        <v>8</v>
      </c>
      <c r="AN136" s="5" t="s">
        <v>8</v>
      </c>
      <c r="AO136" s="3"/>
      <c r="AP136" s="3"/>
      <c r="AQ136" s="3"/>
      <c r="AR136" s="3"/>
      <c r="AS136" s="3"/>
      <c r="AT136" s="3"/>
    </row>
    <row r="137" spans="1:46">
      <c r="A137" s="9" t="s">
        <v>9</v>
      </c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10">
        <f>MAX(B137:AL137)</f>
        <v>0</v>
      </c>
      <c r="AN137" s="10">
        <f>MIN(B137:AF137)</f>
        <v>0</v>
      </c>
      <c r="AO137" s="3"/>
      <c r="AP137" s="3"/>
      <c r="AQ137" s="3"/>
      <c r="AR137" s="3"/>
      <c r="AS137" s="3"/>
      <c r="AT137" s="3"/>
    </row>
    <row r="138" spans="1:46">
      <c r="A138" s="9" t="s">
        <v>10</v>
      </c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10">
        <f t="shared" ref="AM138:AM160" si="44">MAX(B138:AL138)</f>
        <v>0</v>
      </c>
      <c r="AN138" s="10">
        <f>MIN(B138:AF138)</f>
        <v>0</v>
      </c>
      <c r="AO138" s="3"/>
      <c r="AP138" s="3"/>
      <c r="AQ138" s="3"/>
      <c r="AR138" s="3"/>
      <c r="AS138" s="3"/>
      <c r="AT138" s="3"/>
    </row>
    <row r="139" spans="1:46">
      <c r="A139" s="9" t="s">
        <v>11</v>
      </c>
      <c r="B139" s="52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10">
        <f t="shared" si="44"/>
        <v>0</v>
      </c>
      <c r="AN139" s="10">
        <f t="shared" ref="AN139:AN160" si="45">MIN(B139:AF139)</f>
        <v>0</v>
      </c>
      <c r="AO139" s="3"/>
      <c r="AP139" s="3"/>
      <c r="AQ139" s="3"/>
      <c r="AR139" s="3"/>
      <c r="AS139" s="3"/>
      <c r="AT139" s="3"/>
    </row>
    <row r="140" spans="1:46">
      <c r="A140" s="9" t="s">
        <v>12</v>
      </c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10">
        <f t="shared" si="44"/>
        <v>0</v>
      </c>
      <c r="AN140" s="10">
        <f t="shared" si="45"/>
        <v>0</v>
      </c>
      <c r="AO140" s="3"/>
      <c r="AP140" s="3"/>
      <c r="AQ140" s="3"/>
      <c r="AR140" s="3"/>
      <c r="AS140" s="3"/>
      <c r="AT140" s="3"/>
    </row>
    <row r="141" spans="1:46">
      <c r="A141" s="9" t="s">
        <v>13</v>
      </c>
      <c r="B141" s="52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10">
        <f t="shared" si="44"/>
        <v>0</v>
      </c>
      <c r="AN141" s="10">
        <f t="shared" si="45"/>
        <v>0</v>
      </c>
      <c r="AO141" s="3"/>
      <c r="AP141" s="3"/>
      <c r="AQ141" s="3"/>
      <c r="AR141" s="3"/>
      <c r="AS141" s="3"/>
      <c r="AT141" s="3"/>
    </row>
    <row r="142" spans="1:46">
      <c r="A142" s="9" t="s">
        <v>14</v>
      </c>
      <c r="B142" s="52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10">
        <f t="shared" si="44"/>
        <v>0</v>
      </c>
      <c r="AN142" s="10">
        <f t="shared" si="45"/>
        <v>0</v>
      </c>
      <c r="AO142" s="3"/>
      <c r="AP142" s="3"/>
      <c r="AQ142" s="3"/>
      <c r="AR142" s="3"/>
      <c r="AS142" s="3"/>
      <c r="AT142" s="3"/>
    </row>
    <row r="143" spans="1:46">
      <c r="A143" s="9" t="s">
        <v>15</v>
      </c>
      <c r="B143" s="52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10">
        <f t="shared" si="44"/>
        <v>0</v>
      </c>
      <c r="AN143" s="10">
        <f t="shared" si="45"/>
        <v>0</v>
      </c>
      <c r="AO143" s="3"/>
      <c r="AP143" s="3"/>
      <c r="AQ143" s="3"/>
      <c r="AR143" s="3"/>
      <c r="AS143" s="3"/>
      <c r="AT143" s="3"/>
    </row>
    <row r="144" spans="1:46">
      <c r="A144" s="12" t="s">
        <v>16</v>
      </c>
      <c r="B144" s="52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10">
        <f t="shared" si="44"/>
        <v>0</v>
      </c>
      <c r="AN144" s="10">
        <f t="shared" si="45"/>
        <v>0</v>
      </c>
      <c r="AO144" s="3"/>
      <c r="AP144" s="3"/>
      <c r="AQ144" s="3"/>
      <c r="AR144" s="3"/>
      <c r="AS144" s="3"/>
      <c r="AT144" s="3"/>
    </row>
    <row r="145" spans="1:46">
      <c r="A145" s="12" t="s">
        <v>17</v>
      </c>
      <c r="B145" s="52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10">
        <f t="shared" si="44"/>
        <v>0</v>
      </c>
      <c r="AN145" s="10">
        <f t="shared" si="45"/>
        <v>0</v>
      </c>
      <c r="AO145" s="3"/>
      <c r="AP145" s="3"/>
      <c r="AQ145" s="3"/>
      <c r="AR145" s="3"/>
      <c r="AS145" s="3"/>
      <c r="AT145" s="3"/>
    </row>
    <row r="146" spans="1:46">
      <c r="A146" s="13">
        <v>0.41666666666666669</v>
      </c>
      <c r="B146" s="52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10">
        <f t="shared" si="44"/>
        <v>0</v>
      </c>
      <c r="AN146" s="10">
        <f t="shared" si="45"/>
        <v>0</v>
      </c>
      <c r="AO146" s="3"/>
      <c r="AP146" s="3"/>
      <c r="AQ146" s="3"/>
      <c r="AR146" s="3"/>
      <c r="AS146" s="3"/>
      <c r="AT146" s="3"/>
    </row>
    <row r="147" spans="1:46">
      <c r="A147" s="13" t="s">
        <v>18</v>
      </c>
      <c r="B147" s="52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  <c r="AA147" s="52"/>
      <c r="AB147" s="52"/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10">
        <f t="shared" si="44"/>
        <v>0</v>
      </c>
      <c r="AN147" s="10">
        <f t="shared" si="45"/>
        <v>0</v>
      </c>
      <c r="AO147" s="3"/>
      <c r="AP147" s="3"/>
      <c r="AQ147" s="3"/>
      <c r="AR147" s="3"/>
      <c r="AS147" s="3"/>
      <c r="AT147" s="3"/>
    </row>
    <row r="148" spans="1:46">
      <c r="A148" s="13">
        <v>0.5</v>
      </c>
      <c r="B148" s="52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10">
        <f t="shared" si="44"/>
        <v>0</v>
      </c>
      <c r="AN148" s="10">
        <f t="shared" si="45"/>
        <v>0</v>
      </c>
      <c r="AO148" s="3"/>
      <c r="AP148" s="3"/>
      <c r="AQ148" s="3"/>
      <c r="AR148" s="3"/>
      <c r="AS148" s="3"/>
      <c r="AT148" s="3"/>
    </row>
    <row r="149" spans="1:46">
      <c r="A149" s="13" t="s">
        <v>19</v>
      </c>
      <c r="B149" s="52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  <c r="AA149" s="52"/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10">
        <f t="shared" si="44"/>
        <v>0</v>
      </c>
      <c r="AN149" s="10">
        <f t="shared" si="45"/>
        <v>0</v>
      </c>
      <c r="AO149" s="3"/>
      <c r="AP149" s="3"/>
      <c r="AQ149" s="3"/>
      <c r="AR149" s="3"/>
      <c r="AS149" s="3"/>
      <c r="AT149" s="3"/>
    </row>
    <row r="150" spans="1:46">
      <c r="A150" s="13">
        <v>0.58333333333333337</v>
      </c>
      <c r="B150" s="52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10">
        <f t="shared" si="44"/>
        <v>0</v>
      </c>
      <c r="AN150" s="10">
        <f t="shared" si="45"/>
        <v>0</v>
      </c>
      <c r="AO150" s="3"/>
      <c r="AP150" s="3"/>
      <c r="AQ150" s="3"/>
      <c r="AR150" s="3"/>
      <c r="AS150" s="3"/>
      <c r="AT150" s="3"/>
    </row>
    <row r="151" spans="1:46">
      <c r="A151" s="13" t="s">
        <v>20</v>
      </c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10">
        <f t="shared" si="44"/>
        <v>0</v>
      </c>
      <c r="AN151" s="10">
        <f t="shared" si="45"/>
        <v>0</v>
      </c>
      <c r="AO151" s="3"/>
      <c r="AP151" s="3"/>
      <c r="AQ151" s="3"/>
      <c r="AR151" s="3"/>
      <c r="AS151" s="3"/>
      <c r="AT151" s="3"/>
    </row>
    <row r="152" spans="1:46">
      <c r="A152" s="12" t="s">
        <v>21</v>
      </c>
      <c r="B152" s="52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10">
        <f t="shared" si="44"/>
        <v>0</v>
      </c>
      <c r="AN152" s="10">
        <f t="shared" si="45"/>
        <v>0</v>
      </c>
      <c r="AO152" s="3"/>
      <c r="AP152" s="3"/>
      <c r="AQ152" s="3"/>
      <c r="AR152" s="3"/>
      <c r="AS152" s="3"/>
      <c r="AT152" s="3"/>
    </row>
    <row r="153" spans="1:46">
      <c r="A153" s="12" t="s">
        <v>22</v>
      </c>
      <c r="B153" s="52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10">
        <f t="shared" si="44"/>
        <v>0</v>
      </c>
      <c r="AN153" s="10">
        <f t="shared" si="45"/>
        <v>0</v>
      </c>
      <c r="AO153" s="3"/>
      <c r="AP153" s="3"/>
      <c r="AQ153" s="3"/>
      <c r="AR153" s="3"/>
      <c r="AS153" s="3"/>
      <c r="AT153" s="3"/>
    </row>
    <row r="154" spans="1:46">
      <c r="A154" s="12" t="s">
        <v>23</v>
      </c>
      <c r="B154" s="52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  <c r="AA154" s="52"/>
      <c r="AB154" s="52"/>
      <c r="AC154" s="52"/>
      <c r="AD154" s="52"/>
      <c r="AE154" s="52"/>
      <c r="AF154" s="52"/>
      <c r="AG154" s="52"/>
      <c r="AH154" s="52"/>
      <c r="AI154" s="52"/>
      <c r="AJ154" s="52"/>
      <c r="AK154" s="52"/>
      <c r="AL154" s="52"/>
      <c r="AM154" s="10">
        <f t="shared" si="44"/>
        <v>0</v>
      </c>
      <c r="AN154" s="10">
        <f t="shared" si="45"/>
        <v>0</v>
      </c>
      <c r="AO154" s="3"/>
      <c r="AP154" s="3"/>
      <c r="AQ154" s="3"/>
      <c r="AR154" s="3"/>
      <c r="AS154" s="3"/>
      <c r="AT154" s="3"/>
    </row>
    <row r="155" spans="1:46">
      <c r="A155" s="9" t="s">
        <v>24</v>
      </c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  <c r="AA155" s="52"/>
      <c r="AB155" s="52"/>
      <c r="AC155" s="52"/>
      <c r="AD155" s="52"/>
      <c r="AE155" s="52"/>
      <c r="AF155" s="52"/>
      <c r="AG155" s="52"/>
      <c r="AH155" s="52"/>
      <c r="AI155" s="52"/>
      <c r="AJ155" s="52"/>
      <c r="AK155" s="52"/>
      <c r="AL155" s="52"/>
      <c r="AM155" s="10">
        <f t="shared" si="44"/>
        <v>0</v>
      </c>
      <c r="AN155" s="10">
        <f t="shared" si="45"/>
        <v>0</v>
      </c>
      <c r="AO155" s="3"/>
      <c r="AP155" s="3"/>
      <c r="AQ155" s="3"/>
      <c r="AR155" s="3"/>
      <c r="AS155" s="3"/>
      <c r="AT155" s="3"/>
    </row>
    <row r="156" spans="1:46">
      <c r="A156" s="15">
        <v>0.83333333333333337</v>
      </c>
      <c r="B156" s="52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  <c r="AA156" s="52"/>
      <c r="AB156" s="52"/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10">
        <f t="shared" si="44"/>
        <v>0</v>
      </c>
      <c r="AN156" s="10">
        <f t="shared" si="45"/>
        <v>0</v>
      </c>
      <c r="AO156" s="3"/>
      <c r="AP156" s="3"/>
      <c r="AQ156" s="3"/>
      <c r="AR156" s="3"/>
      <c r="AS156" s="3"/>
      <c r="AT156" s="3"/>
    </row>
    <row r="157" spans="1:46">
      <c r="A157" s="15">
        <v>0.875</v>
      </c>
      <c r="B157" s="52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10">
        <f t="shared" si="44"/>
        <v>0</v>
      </c>
      <c r="AN157" s="10">
        <f t="shared" si="45"/>
        <v>0</v>
      </c>
      <c r="AO157" s="3"/>
      <c r="AP157" s="3"/>
      <c r="AQ157" s="3"/>
      <c r="AR157" s="3"/>
      <c r="AS157" s="3"/>
      <c r="AT157" s="3"/>
    </row>
    <row r="158" spans="1:46">
      <c r="A158" s="13" t="s">
        <v>25</v>
      </c>
      <c r="B158" s="52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10">
        <f t="shared" si="44"/>
        <v>0</v>
      </c>
      <c r="AN158" s="10">
        <f t="shared" si="45"/>
        <v>0</v>
      </c>
      <c r="AO158" s="3"/>
      <c r="AP158" s="3"/>
      <c r="AQ158" s="3"/>
      <c r="AR158" s="3"/>
      <c r="AS158" s="3"/>
      <c r="AT158" s="3"/>
    </row>
    <row r="159" spans="1:46">
      <c r="A159" s="15">
        <v>0.95833333333333337</v>
      </c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10">
        <f t="shared" si="44"/>
        <v>0</v>
      </c>
      <c r="AN159" s="10">
        <f t="shared" si="45"/>
        <v>0</v>
      </c>
      <c r="AO159" s="3"/>
      <c r="AP159" s="3"/>
      <c r="AQ159" s="3"/>
      <c r="AR159" s="3"/>
      <c r="AS159" s="3"/>
      <c r="AT159" s="3"/>
    </row>
    <row r="160" spans="1:46">
      <c r="A160" s="9" t="s">
        <v>26</v>
      </c>
      <c r="B160" s="52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10">
        <f t="shared" si="44"/>
        <v>0</v>
      </c>
      <c r="AN160" s="10">
        <f t="shared" si="45"/>
        <v>0</v>
      </c>
      <c r="AO160" s="3"/>
      <c r="AP160" s="3"/>
      <c r="AQ160" s="3"/>
      <c r="AR160" s="3"/>
      <c r="AS160" s="3"/>
      <c r="AT160" s="3"/>
    </row>
    <row r="161" spans="1:46">
      <c r="A161" s="6"/>
      <c r="B161" s="6"/>
      <c r="C161" s="6"/>
      <c r="D161" s="6"/>
      <c r="E161" s="6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</row>
    <row r="162" spans="1:46">
      <c r="A162" s="6"/>
      <c r="B162" s="6"/>
      <c r="C162" s="6"/>
      <c r="D162" s="6"/>
      <c r="E162" s="6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</row>
    <row r="163" spans="1:46">
      <c r="A163" s="26" t="s">
        <v>130</v>
      </c>
      <c r="B163" s="6"/>
      <c r="C163" s="30"/>
      <c r="D163" s="6"/>
      <c r="E163" s="41"/>
      <c r="F163" s="26"/>
      <c r="G163" s="38"/>
      <c r="H163" s="38"/>
      <c r="I163" s="38"/>
      <c r="J163" s="38"/>
      <c r="K163" s="38"/>
      <c r="L163" s="38"/>
      <c r="M163" s="38"/>
      <c r="N163" s="39"/>
      <c r="O163" s="39"/>
      <c r="P163" s="40"/>
      <c r="Q163" s="38"/>
      <c r="R163" s="28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</row>
    <row r="164" spans="1:46">
      <c r="A164" s="287" t="s">
        <v>2</v>
      </c>
      <c r="B164" s="4">
        <f>+B$4</f>
        <v>0</v>
      </c>
      <c r="C164" s="4">
        <f t="shared" ref="C164:AL164" si="46">+C$4</f>
        <v>0</v>
      </c>
      <c r="D164" s="4">
        <f>+D$4</f>
        <v>0</v>
      </c>
      <c r="E164" s="4">
        <f t="shared" si="46"/>
        <v>1</v>
      </c>
      <c r="F164" s="4">
        <f t="shared" si="46"/>
        <v>2</v>
      </c>
      <c r="G164" s="4">
        <f t="shared" si="46"/>
        <v>3</v>
      </c>
      <c r="H164" s="4">
        <f t="shared" si="46"/>
        <v>4</v>
      </c>
      <c r="I164" s="4">
        <f t="shared" si="46"/>
        <v>5</v>
      </c>
      <c r="J164" s="4">
        <f t="shared" si="46"/>
        <v>6</v>
      </c>
      <c r="K164" s="4">
        <f t="shared" si="46"/>
        <v>7</v>
      </c>
      <c r="L164" s="4">
        <f t="shared" si="46"/>
        <v>8</v>
      </c>
      <c r="M164" s="4">
        <f t="shared" si="46"/>
        <v>9</v>
      </c>
      <c r="N164" s="4">
        <f t="shared" si="46"/>
        <v>10</v>
      </c>
      <c r="O164" s="4">
        <f t="shared" si="46"/>
        <v>11</v>
      </c>
      <c r="P164" s="4">
        <f t="shared" si="46"/>
        <v>12</v>
      </c>
      <c r="Q164" s="4">
        <f t="shared" si="46"/>
        <v>13</v>
      </c>
      <c r="R164" s="4">
        <f t="shared" si="46"/>
        <v>14</v>
      </c>
      <c r="S164" s="4">
        <f t="shared" si="46"/>
        <v>15</v>
      </c>
      <c r="T164" s="4">
        <f t="shared" si="46"/>
        <v>16</v>
      </c>
      <c r="U164" s="4">
        <f t="shared" si="46"/>
        <v>17</v>
      </c>
      <c r="V164" s="4">
        <f t="shared" si="46"/>
        <v>18</v>
      </c>
      <c r="W164" s="4">
        <f t="shared" si="46"/>
        <v>19</v>
      </c>
      <c r="X164" s="4">
        <f t="shared" si="46"/>
        <v>20</v>
      </c>
      <c r="Y164" s="4">
        <f t="shared" si="46"/>
        <v>21</v>
      </c>
      <c r="Z164" s="4">
        <f t="shared" si="46"/>
        <v>22</v>
      </c>
      <c r="AA164" s="4">
        <f t="shared" si="46"/>
        <v>23</v>
      </c>
      <c r="AB164" s="4">
        <f t="shared" si="46"/>
        <v>24</v>
      </c>
      <c r="AC164" s="4">
        <f t="shared" si="46"/>
        <v>25</v>
      </c>
      <c r="AD164" s="4">
        <f t="shared" si="46"/>
        <v>26</v>
      </c>
      <c r="AE164" s="4">
        <f t="shared" si="46"/>
        <v>27</v>
      </c>
      <c r="AF164" s="4">
        <f t="shared" si="46"/>
        <v>28</v>
      </c>
      <c r="AG164" s="4">
        <f t="shared" si="46"/>
        <v>29</v>
      </c>
      <c r="AH164" s="4">
        <f t="shared" si="46"/>
        <v>30</v>
      </c>
      <c r="AI164" s="4">
        <f t="shared" si="46"/>
        <v>31</v>
      </c>
      <c r="AJ164" s="4">
        <f t="shared" si="46"/>
        <v>0</v>
      </c>
      <c r="AK164" s="4">
        <f t="shared" si="46"/>
        <v>0</v>
      </c>
      <c r="AL164" s="4">
        <f t="shared" si="46"/>
        <v>0</v>
      </c>
      <c r="AM164" s="116" t="s">
        <v>3</v>
      </c>
    </row>
    <row r="165" spans="1:46">
      <c r="A165" s="288"/>
      <c r="B165" s="7">
        <f>B$5</f>
        <v>40391</v>
      </c>
      <c r="C165" s="7">
        <f t="shared" ref="C165:AL165" si="47">C$5</f>
        <v>40392</v>
      </c>
      <c r="D165" s="7">
        <f>D$5</f>
        <v>40393</v>
      </c>
      <c r="E165" s="7">
        <f t="shared" si="47"/>
        <v>40513</v>
      </c>
      <c r="F165" s="7">
        <f t="shared" si="47"/>
        <v>40514</v>
      </c>
      <c r="G165" s="7">
        <f t="shared" si="47"/>
        <v>40515</v>
      </c>
      <c r="H165" s="7">
        <f t="shared" si="47"/>
        <v>40516</v>
      </c>
      <c r="I165" s="7">
        <f t="shared" si="47"/>
        <v>40517</v>
      </c>
      <c r="J165" s="7">
        <f t="shared" si="47"/>
        <v>40518</v>
      </c>
      <c r="K165" s="7">
        <f t="shared" si="47"/>
        <v>40519</v>
      </c>
      <c r="L165" s="7">
        <f t="shared" si="47"/>
        <v>40520</v>
      </c>
      <c r="M165" s="7">
        <f t="shared" si="47"/>
        <v>40521</v>
      </c>
      <c r="N165" s="7">
        <f t="shared" si="47"/>
        <v>40522</v>
      </c>
      <c r="O165" s="7">
        <f t="shared" si="47"/>
        <v>40523</v>
      </c>
      <c r="P165" s="7">
        <f t="shared" si="47"/>
        <v>40524</v>
      </c>
      <c r="Q165" s="7">
        <f t="shared" si="47"/>
        <v>40525</v>
      </c>
      <c r="R165" s="7">
        <f t="shared" si="47"/>
        <v>40526</v>
      </c>
      <c r="S165" s="7">
        <f t="shared" si="47"/>
        <v>40527</v>
      </c>
      <c r="T165" s="7">
        <f t="shared" si="47"/>
        <v>40528</v>
      </c>
      <c r="U165" s="7">
        <f t="shared" si="47"/>
        <v>40529</v>
      </c>
      <c r="V165" s="7">
        <f t="shared" si="47"/>
        <v>40530</v>
      </c>
      <c r="W165" s="7">
        <f t="shared" si="47"/>
        <v>40531</v>
      </c>
      <c r="X165" s="7">
        <f t="shared" si="47"/>
        <v>40532</v>
      </c>
      <c r="Y165" s="7">
        <f t="shared" si="47"/>
        <v>40533</v>
      </c>
      <c r="Z165" s="7">
        <f t="shared" si="47"/>
        <v>40534</v>
      </c>
      <c r="AA165" s="7">
        <f t="shared" si="47"/>
        <v>40535</v>
      </c>
      <c r="AB165" s="7">
        <f t="shared" si="47"/>
        <v>40536</v>
      </c>
      <c r="AC165" s="7">
        <f t="shared" si="47"/>
        <v>40537</v>
      </c>
      <c r="AD165" s="7">
        <f t="shared" si="47"/>
        <v>40538</v>
      </c>
      <c r="AE165" s="7">
        <f t="shared" si="47"/>
        <v>40539</v>
      </c>
      <c r="AF165" s="7">
        <f t="shared" si="47"/>
        <v>40540</v>
      </c>
      <c r="AG165" s="199">
        <f t="shared" si="47"/>
        <v>40541</v>
      </c>
      <c r="AH165" s="199">
        <f t="shared" si="47"/>
        <v>40542</v>
      </c>
      <c r="AI165" s="199">
        <f t="shared" si="47"/>
        <v>40543</v>
      </c>
      <c r="AJ165" s="199">
        <f t="shared" si="47"/>
        <v>40544</v>
      </c>
      <c r="AK165" s="199">
        <f t="shared" si="47"/>
        <v>40545</v>
      </c>
      <c r="AL165" s="199">
        <f t="shared" si="47"/>
        <v>0</v>
      </c>
      <c r="AM165" s="116"/>
    </row>
    <row r="166" spans="1:46">
      <c r="A166" s="289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4"/>
      <c r="AH166" s="44"/>
      <c r="AI166" s="44"/>
      <c r="AJ166" s="44"/>
      <c r="AK166" s="44"/>
      <c r="AL166" s="44"/>
      <c r="AM166" s="45" t="s">
        <v>8</v>
      </c>
    </row>
    <row r="167" spans="1:46">
      <c r="A167" s="9" t="s">
        <v>9</v>
      </c>
      <c r="B167" s="52">
        <f t="shared" ref="B167:Q182" si="48">+$G$40*(B107+B137)</f>
        <v>0</v>
      </c>
      <c r="C167" s="52">
        <f t="shared" si="48"/>
        <v>0</v>
      </c>
      <c r="D167" s="52">
        <f>+$G$40*(D107+D137)</f>
        <v>0</v>
      </c>
      <c r="E167" s="52">
        <f t="shared" ref="E167:AL174" si="49">+$G$40*(E107+E137)</f>
        <v>2355</v>
      </c>
      <c r="F167" s="52">
        <f t="shared" si="49"/>
        <v>2250</v>
      </c>
      <c r="G167" s="52">
        <f t="shared" si="49"/>
        <v>2310</v>
      </c>
      <c r="H167" s="52">
        <f t="shared" si="49"/>
        <v>2070</v>
      </c>
      <c r="I167" s="52">
        <f t="shared" si="49"/>
        <v>2475</v>
      </c>
      <c r="J167" s="52">
        <f t="shared" si="49"/>
        <v>2280</v>
      </c>
      <c r="K167" s="52">
        <f t="shared" si="49"/>
        <v>2355</v>
      </c>
      <c r="L167" s="52">
        <f t="shared" si="49"/>
        <v>2340</v>
      </c>
      <c r="M167" s="52">
        <f t="shared" si="49"/>
        <v>2355</v>
      </c>
      <c r="N167" s="52">
        <f t="shared" si="49"/>
        <v>2295</v>
      </c>
      <c r="O167" s="52">
        <f t="shared" si="49"/>
        <v>2445</v>
      </c>
      <c r="P167" s="52">
        <f t="shared" si="49"/>
        <v>1710</v>
      </c>
      <c r="Q167" s="52">
        <f t="shared" si="49"/>
        <v>2340</v>
      </c>
      <c r="R167" s="52">
        <f t="shared" si="49"/>
        <v>2280</v>
      </c>
      <c r="S167" s="52">
        <f t="shared" si="49"/>
        <v>2220</v>
      </c>
      <c r="T167" s="52">
        <f t="shared" si="49"/>
        <v>2010</v>
      </c>
      <c r="U167" s="52">
        <f t="shared" si="49"/>
        <v>1992.75</v>
      </c>
      <c r="V167" s="52">
        <f t="shared" si="49"/>
        <v>2297.25</v>
      </c>
      <c r="W167" s="52">
        <f t="shared" si="49"/>
        <v>2259.9</v>
      </c>
      <c r="X167" s="52">
        <f t="shared" si="49"/>
        <v>2175</v>
      </c>
      <c r="Y167" s="52">
        <f t="shared" si="49"/>
        <v>2220</v>
      </c>
      <c r="Z167" s="52">
        <f t="shared" si="49"/>
        <v>2235</v>
      </c>
      <c r="AA167" s="52">
        <f t="shared" si="49"/>
        <v>2055</v>
      </c>
      <c r="AB167" s="52">
        <f t="shared" si="49"/>
        <v>2340</v>
      </c>
      <c r="AC167" s="52">
        <f t="shared" si="49"/>
        <v>2385</v>
      </c>
      <c r="AD167" s="52">
        <f t="shared" si="49"/>
        <v>2235</v>
      </c>
      <c r="AE167" s="52">
        <f t="shared" si="49"/>
        <v>2175</v>
      </c>
      <c r="AF167" s="52">
        <f t="shared" si="49"/>
        <v>2250</v>
      </c>
      <c r="AG167" s="52">
        <f t="shared" si="49"/>
        <v>2235</v>
      </c>
      <c r="AH167" s="52">
        <f t="shared" si="49"/>
        <v>2235</v>
      </c>
      <c r="AI167" s="52">
        <f t="shared" si="49"/>
        <v>2295</v>
      </c>
      <c r="AJ167" s="52">
        <f t="shared" si="49"/>
        <v>0</v>
      </c>
      <c r="AK167" s="52">
        <f t="shared" si="49"/>
        <v>0</v>
      </c>
      <c r="AL167" s="52">
        <f t="shared" si="49"/>
        <v>0</v>
      </c>
      <c r="AM167" s="10">
        <f>MAX(B167:AL167)</f>
        <v>2475</v>
      </c>
    </row>
    <row r="168" spans="1:46">
      <c r="A168" s="9" t="s">
        <v>10</v>
      </c>
      <c r="B168" s="52">
        <f t="shared" si="48"/>
        <v>0</v>
      </c>
      <c r="C168" s="52">
        <f t="shared" si="48"/>
        <v>0</v>
      </c>
      <c r="D168" s="52">
        <f t="shared" si="48"/>
        <v>0</v>
      </c>
      <c r="E168" s="52">
        <f t="shared" si="48"/>
        <v>2295</v>
      </c>
      <c r="F168" s="52">
        <f t="shared" si="48"/>
        <v>2145</v>
      </c>
      <c r="G168" s="52">
        <f t="shared" si="49"/>
        <v>2250</v>
      </c>
      <c r="H168" s="52">
        <f t="shared" si="49"/>
        <v>2040</v>
      </c>
      <c r="I168" s="52">
        <f t="shared" si="49"/>
        <v>2205</v>
      </c>
      <c r="J168" s="52">
        <f t="shared" si="49"/>
        <v>2220</v>
      </c>
      <c r="K168" s="52">
        <f t="shared" si="49"/>
        <v>2325</v>
      </c>
      <c r="L168" s="52">
        <f t="shared" si="49"/>
        <v>2250</v>
      </c>
      <c r="M168" s="52">
        <f t="shared" si="49"/>
        <v>2265</v>
      </c>
      <c r="N168" s="52">
        <f t="shared" si="49"/>
        <v>2175</v>
      </c>
      <c r="O168" s="52">
        <f t="shared" si="49"/>
        <v>2310</v>
      </c>
      <c r="P168" s="52">
        <f t="shared" si="49"/>
        <v>2085</v>
      </c>
      <c r="Q168" s="52">
        <f t="shared" si="49"/>
        <v>1980</v>
      </c>
      <c r="R168" s="52">
        <f t="shared" si="49"/>
        <v>2280</v>
      </c>
      <c r="S168" s="52">
        <f t="shared" si="49"/>
        <v>2130</v>
      </c>
      <c r="T168" s="52">
        <f t="shared" si="49"/>
        <v>2115</v>
      </c>
      <c r="U168" s="52">
        <f t="shared" si="49"/>
        <v>1875</v>
      </c>
      <c r="V168" s="52">
        <f t="shared" si="49"/>
        <v>2195.6999999999998</v>
      </c>
      <c r="W168" s="52">
        <f t="shared" si="49"/>
        <v>2168.1</v>
      </c>
      <c r="X168" s="52">
        <f t="shared" si="49"/>
        <v>2085</v>
      </c>
      <c r="Y168" s="52">
        <f t="shared" si="49"/>
        <v>2130</v>
      </c>
      <c r="Z168" s="52">
        <f t="shared" si="49"/>
        <v>2235</v>
      </c>
      <c r="AA168" s="52">
        <f t="shared" si="49"/>
        <v>2145</v>
      </c>
      <c r="AB168" s="52">
        <f t="shared" si="49"/>
        <v>2235</v>
      </c>
      <c r="AC168" s="52">
        <f t="shared" si="49"/>
        <v>2340</v>
      </c>
      <c r="AD168" s="52">
        <f t="shared" si="49"/>
        <v>2175</v>
      </c>
      <c r="AE168" s="52">
        <f t="shared" si="49"/>
        <v>2085</v>
      </c>
      <c r="AF168" s="52">
        <f t="shared" si="49"/>
        <v>2160</v>
      </c>
      <c r="AG168" s="52">
        <f t="shared" si="49"/>
        <v>2175</v>
      </c>
      <c r="AH168" s="52">
        <f t="shared" si="49"/>
        <v>2160</v>
      </c>
      <c r="AI168" s="52">
        <f t="shared" si="49"/>
        <v>2190</v>
      </c>
      <c r="AJ168" s="52">
        <f t="shared" si="49"/>
        <v>0</v>
      </c>
      <c r="AK168" s="52">
        <f t="shared" si="49"/>
        <v>0</v>
      </c>
      <c r="AL168" s="52">
        <f t="shared" si="49"/>
        <v>0</v>
      </c>
      <c r="AM168" s="10">
        <f t="shared" ref="AM168:AM190" si="50">MAX(B168:AL168)</f>
        <v>2340</v>
      </c>
    </row>
    <row r="169" spans="1:46">
      <c r="A169" s="9" t="s">
        <v>11</v>
      </c>
      <c r="B169" s="52">
        <f t="shared" si="48"/>
        <v>0</v>
      </c>
      <c r="C169" s="52">
        <f t="shared" si="48"/>
        <v>0</v>
      </c>
      <c r="D169" s="52">
        <f t="shared" si="48"/>
        <v>0</v>
      </c>
      <c r="E169" s="52">
        <f t="shared" si="48"/>
        <v>2235</v>
      </c>
      <c r="F169" s="52">
        <f t="shared" si="48"/>
        <v>2085</v>
      </c>
      <c r="G169" s="52">
        <f t="shared" si="49"/>
        <v>2190</v>
      </c>
      <c r="H169" s="52">
        <f t="shared" si="49"/>
        <v>2010</v>
      </c>
      <c r="I169" s="52">
        <f t="shared" si="49"/>
        <v>2175</v>
      </c>
      <c r="J169" s="52">
        <f t="shared" si="49"/>
        <v>2160</v>
      </c>
      <c r="K169" s="52">
        <f t="shared" si="49"/>
        <v>2235</v>
      </c>
      <c r="L169" s="52">
        <f t="shared" si="49"/>
        <v>2250</v>
      </c>
      <c r="M169" s="52">
        <f t="shared" si="49"/>
        <v>2175</v>
      </c>
      <c r="N169" s="52">
        <f t="shared" si="49"/>
        <v>2130</v>
      </c>
      <c r="O169" s="52">
        <f t="shared" si="49"/>
        <v>2295</v>
      </c>
      <c r="P169" s="52">
        <f t="shared" si="49"/>
        <v>2235</v>
      </c>
      <c r="Q169" s="52">
        <f t="shared" si="49"/>
        <v>1950</v>
      </c>
      <c r="R169" s="52">
        <f t="shared" si="49"/>
        <v>2235</v>
      </c>
      <c r="S169" s="52">
        <f t="shared" si="49"/>
        <v>2085</v>
      </c>
      <c r="T169" s="52">
        <f t="shared" si="49"/>
        <v>2070</v>
      </c>
      <c r="U169" s="52">
        <f t="shared" si="49"/>
        <v>1860</v>
      </c>
      <c r="V169" s="52">
        <f t="shared" si="49"/>
        <v>2133.75</v>
      </c>
      <c r="W169" s="52">
        <f t="shared" si="49"/>
        <v>2107.35</v>
      </c>
      <c r="X169" s="52">
        <f t="shared" si="49"/>
        <v>2040</v>
      </c>
      <c r="Y169" s="52">
        <f t="shared" si="49"/>
        <v>2085</v>
      </c>
      <c r="Z169" s="52">
        <f t="shared" si="49"/>
        <v>1980</v>
      </c>
      <c r="AA169" s="52">
        <f t="shared" si="49"/>
        <v>1920</v>
      </c>
      <c r="AB169" s="52">
        <f t="shared" si="49"/>
        <v>2175</v>
      </c>
      <c r="AC169" s="52">
        <f t="shared" si="49"/>
        <v>2340</v>
      </c>
      <c r="AD169" s="52">
        <f t="shared" si="49"/>
        <v>2130</v>
      </c>
      <c r="AE169" s="52">
        <f t="shared" si="49"/>
        <v>2025</v>
      </c>
      <c r="AF169" s="52">
        <f t="shared" si="49"/>
        <v>2130</v>
      </c>
      <c r="AG169" s="52">
        <f t="shared" si="49"/>
        <v>2130</v>
      </c>
      <c r="AH169" s="52">
        <f t="shared" si="49"/>
        <v>2115</v>
      </c>
      <c r="AI169" s="52">
        <f t="shared" si="49"/>
        <v>2175</v>
      </c>
      <c r="AJ169" s="52">
        <f t="shared" si="49"/>
        <v>0</v>
      </c>
      <c r="AK169" s="52">
        <f t="shared" si="49"/>
        <v>0</v>
      </c>
      <c r="AL169" s="52">
        <f t="shared" si="49"/>
        <v>0</v>
      </c>
      <c r="AM169" s="10">
        <f t="shared" si="50"/>
        <v>2340</v>
      </c>
    </row>
    <row r="170" spans="1:46">
      <c r="A170" s="9" t="s">
        <v>12</v>
      </c>
      <c r="B170" s="52">
        <f t="shared" si="48"/>
        <v>0</v>
      </c>
      <c r="C170" s="52">
        <f t="shared" si="48"/>
        <v>0</v>
      </c>
      <c r="D170" s="52">
        <f t="shared" si="48"/>
        <v>0</v>
      </c>
      <c r="E170" s="52">
        <f t="shared" si="48"/>
        <v>2250</v>
      </c>
      <c r="F170" s="52">
        <f t="shared" si="48"/>
        <v>2085</v>
      </c>
      <c r="G170" s="52">
        <f t="shared" si="49"/>
        <v>2190</v>
      </c>
      <c r="H170" s="52">
        <f t="shared" si="49"/>
        <v>1980</v>
      </c>
      <c r="I170" s="52">
        <f t="shared" si="49"/>
        <v>915</v>
      </c>
      <c r="J170" s="52">
        <f t="shared" si="49"/>
        <v>2160</v>
      </c>
      <c r="K170" s="52">
        <f t="shared" si="49"/>
        <v>2220</v>
      </c>
      <c r="L170" s="52">
        <f t="shared" si="49"/>
        <v>2190</v>
      </c>
      <c r="M170" s="52">
        <f t="shared" si="49"/>
        <v>2175</v>
      </c>
      <c r="N170" s="52">
        <f t="shared" si="49"/>
        <v>2115</v>
      </c>
      <c r="O170" s="52">
        <f t="shared" si="49"/>
        <v>2235</v>
      </c>
      <c r="P170" s="52">
        <f t="shared" si="49"/>
        <v>2055</v>
      </c>
      <c r="Q170" s="52">
        <f t="shared" si="49"/>
        <v>1920</v>
      </c>
      <c r="R170" s="52">
        <f t="shared" si="49"/>
        <v>2220</v>
      </c>
      <c r="S170" s="52">
        <f t="shared" si="49"/>
        <v>2130</v>
      </c>
      <c r="T170" s="52">
        <f t="shared" si="49"/>
        <v>2070</v>
      </c>
      <c r="U170" s="52">
        <f t="shared" si="49"/>
        <v>1770</v>
      </c>
      <c r="V170" s="52">
        <f t="shared" si="49"/>
        <v>2120.85</v>
      </c>
      <c r="W170" s="52">
        <f t="shared" si="49"/>
        <v>2092.1999999999998</v>
      </c>
      <c r="X170" s="52">
        <f t="shared" si="49"/>
        <v>2025</v>
      </c>
      <c r="Y170" s="52">
        <f t="shared" si="49"/>
        <v>2070</v>
      </c>
      <c r="Z170" s="52">
        <f t="shared" si="49"/>
        <v>1980</v>
      </c>
      <c r="AA170" s="52">
        <f t="shared" si="49"/>
        <v>1890</v>
      </c>
      <c r="AB170" s="52">
        <f t="shared" si="49"/>
        <v>2130</v>
      </c>
      <c r="AC170" s="52">
        <f t="shared" si="49"/>
        <v>2235</v>
      </c>
      <c r="AD170" s="52">
        <f t="shared" si="49"/>
        <v>2085</v>
      </c>
      <c r="AE170" s="52">
        <f t="shared" si="49"/>
        <v>2025</v>
      </c>
      <c r="AF170" s="52">
        <f t="shared" si="49"/>
        <v>2085</v>
      </c>
      <c r="AG170" s="52">
        <f t="shared" si="49"/>
        <v>2085</v>
      </c>
      <c r="AH170" s="52">
        <f t="shared" si="49"/>
        <v>2115</v>
      </c>
      <c r="AI170" s="52">
        <f t="shared" si="49"/>
        <v>2130</v>
      </c>
      <c r="AJ170" s="52">
        <f t="shared" si="49"/>
        <v>0</v>
      </c>
      <c r="AK170" s="52">
        <f t="shared" si="49"/>
        <v>0</v>
      </c>
      <c r="AL170" s="52">
        <f t="shared" si="49"/>
        <v>0</v>
      </c>
      <c r="AM170" s="10">
        <f t="shared" si="50"/>
        <v>2250</v>
      </c>
    </row>
    <row r="171" spans="1:46">
      <c r="A171" s="9" t="s">
        <v>13</v>
      </c>
      <c r="B171" s="52">
        <f t="shared" si="48"/>
        <v>0</v>
      </c>
      <c r="C171" s="52">
        <f t="shared" si="48"/>
        <v>0</v>
      </c>
      <c r="D171" s="52">
        <f t="shared" si="48"/>
        <v>0</v>
      </c>
      <c r="E171" s="52">
        <f t="shared" si="48"/>
        <v>2505</v>
      </c>
      <c r="F171" s="52">
        <f t="shared" si="48"/>
        <v>2085</v>
      </c>
      <c r="G171" s="52">
        <f t="shared" si="49"/>
        <v>2160</v>
      </c>
      <c r="H171" s="52">
        <f t="shared" si="49"/>
        <v>1980</v>
      </c>
      <c r="I171" s="52">
        <f t="shared" si="49"/>
        <v>990</v>
      </c>
      <c r="J171" s="52">
        <f t="shared" si="49"/>
        <v>2160</v>
      </c>
      <c r="K171" s="52">
        <f t="shared" si="49"/>
        <v>2265</v>
      </c>
      <c r="L171" s="52">
        <f t="shared" si="49"/>
        <v>2250</v>
      </c>
      <c r="M171" s="52">
        <f t="shared" si="49"/>
        <v>2190</v>
      </c>
      <c r="N171" s="52">
        <f t="shared" si="49"/>
        <v>2115</v>
      </c>
      <c r="O171" s="52">
        <f t="shared" si="49"/>
        <v>2220</v>
      </c>
      <c r="P171" s="52">
        <f t="shared" si="49"/>
        <v>2040</v>
      </c>
      <c r="Q171" s="52">
        <f t="shared" si="49"/>
        <v>1920</v>
      </c>
      <c r="R171" s="52">
        <f t="shared" si="49"/>
        <v>2235</v>
      </c>
      <c r="S171" s="52">
        <f t="shared" si="49"/>
        <v>2160</v>
      </c>
      <c r="T171" s="52">
        <f t="shared" si="49"/>
        <v>2085</v>
      </c>
      <c r="U171" s="52">
        <f t="shared" si="49"/>
        <v>1815</v>
      </c>
      <c r="V171" s="52">
        <f t="shared" si="49"/>
        <v>2091.6</v>
      </c>
      <c r="W171" s="52">
        <f t="shared" si="49"/>
        <v>2048.6999999999998</v>
      </c>
      <c r="X171" s="52">
        <f t="shared" si="49"/>
        <v>2040</v>
      </c>
      <c r="Y171" s="52">
        <f t="shared" si="49"/>
        <v>2070</v>
      </c>
      <c r="Z171" s="52">
        <f t="shared" si="49"/>
        <v>1995</v>
      </c>
      <c r="AA171" s="52">
        <f t="shared" si="49"/>
        <v>1905</v>
      </c>
      <c r="AB171" s="52">
        <f t="shared" si="49"/>
        <v>2130</v>
      </c>
      <c r="AC171" s="52">
        <f t="shared" si="49"/>
        <v>2145</v>
      </c>
      <c r="AD171" s="52">
        <f t="shared" si="49"/>
        <v>2040</v>
      </c>
      <c r="AE171" s="52">
        <f t="shared" si="49"/>
        <v>2025</v>
      </c>
      <c r="AF171" s="52">
        <f t="shared" si="49"/>
        <v>2085</v>
      </c>
      <c r="AG171" s="52">
        <f t="shared" si="49"/>
        <v>2085</v>
      </c>
      <c r="AH171" s="52">
        <f t="shared" si="49"/>
        <v>2100</v>
      </c>
      <c r="AI171" s="52">
        <f t="shared" si="49"/>
        <v>2130</v>
      </c>
      <c r="AJ171" s="52">
        <f t="shared" si="49"/>
        <v>0</v>
      </c>
      <c r="AK171" s="52">
        <f t="shared" si="49"/>
        <v>0</v>
      </c>
      <c r="AL171" s="52">
        <f t="shared" si="49"/>
        <v>0</v>
      </c>
      <c r="AM171" s="10">
        <f t="shared" si="50"/>
        <v>2505</v>
      </c>
    </row>
    <row r="172" spans="1:46">
      <c r="A172" s="9" t="s">
        <v>14</v>
      </c>
      <c r="B172" s="52">
        <f t="shared" si="48"/>
        <v>0</v>
      </c>
      <c r="C172" s="52">
        <f t="shared" si="48"/>
        <v>0</v>
      </c>
      <c r="D172" s="52">
        <f t="shared" si="48"/>
        <v>0</v>
      </c>
      <c r="E172" s="52">
        <f t="shared" si="48"/>
        <v>2340</v>
      </c>
      <c r="F172" s="52">
        <f t="shared" si="48"/>
        <v>2205</v>
      </c>
      <c r="G172" s="52">
        <f t="shared" si="49"/>
        <v>2265</v>
      </c>
      <c r="H172" s="52">
        <f t="shared" si="49"/>
        <v>1980</v>
      </c>
      <c r="I172" s="52">
        <f t="shared" si="49"/>
        <v>1110</v>
      </c>
      <c r="J172" s="52">
        <f t="shared" si="49"/>
        <v>2235</v>
      </c>
      <c r="K172" s="52">
        <f t="shared" si="49"/>
        <v>2385</v>
      </c>
      <c r="L172" s="52">
        <f t="shared" si="49"/>
        <v>2280</v>
      </c>
      <c r="M172" s="52">
        <f t="shared" si="49"/>
        <v>2355</v>
      </c>
      <c r="N172" s="52">
        <f t="shared" si="49"/>
        <v>2205</v>
      </c>
      <c r="O172" s="52">
        <f t="shared" si="49"/>
        <v>2250</v>
      </c>
      <c r="P172" s="52">
        <f t="shared" si="49"/>
        <v>2040</v>
      </c>
      <c r="Q172" s="52">
        <f t="shared" si="49"/>
        <v>2055</v>
      </c>
      <c r="R172" s="52">
        <f t="shared" si="49"/>
        <v>2310</v>
      </c>
      <c r="S172" s="52">
        <f t="shared" si="49"/>
        <v>2220</v>
      </c>
      <c r="T172" s="52">
        <f t="shared" si="49"/>
        <v>2235</v>
      </c>
      <c r="U172" s="52">
        <f t="shared" si="49"/>
        <v>2070</v>
      </c>
      <c r="V172" s="52">
        <f t="shared" si="49"/>
        <v>2149.1999999999998</v>
      </c>
      <c r="W172" s="52">
        <f t="shared" si="49"/>
        <v>2077.5</v>
      </c>
      <c r="X172" s="52">
        <f t="shared" si="49"/>
        <v>2175</v>
      </c>
      <c r="Y172" s="52">
        <f t="shared" si="49"/>
        <v>2325</v>
      </c>
      <c r="Z172" s="52">
        <f t="shared" si="49"/>
        <v>2055</v>
      </c>
      <c r="AA172" s="52">
        <f t="shared" si="49"/>
        <v>1980</v>
      </c>
      <c r="AB172" s="52">
        <f t="shared" si="49"/>
        <v>2160</v>
      </c>
      <c r="AC172" s="52">
        <f t="shared" si="49"/>
        <v>2145</v>
      </c>
      <c r="AD172" s="52">
        <f t="shared" si="49"/>
        <v>2040</v>
      </c>
      <c r="AE172" s="52">
        <f t="shared" si="49"/>
        <v>2070</v>
      </c>
      <c r="AF172" s="52">
        <f t="shared" si="49"/>
        <v>2130</v>
      </c>
      <c r="AG172" s="52">
        <f t="shared" si="49"/>
        <v>2115</v>
      </c>
      <c r="AH172" s="52">
        <f t="shared" si="49"/>
        <v>2160</v>
      </c>
      <c r="AI172" s="52">
        <f t="shared" si="49"/>
        <v>2145</v>
      </c>
      <c r="AJ172" s="52">
        <f t="shared" si="49"/>
        <v>0</v>
      </c>
      <c r="AK172" s="52">
        <f t="shared" si="49"/>
        <v>0</v>
      </c>
      <c r="AL172" s="52">
        <f t="shared" si="49"/>
        <v>0</v>
      </c>
      <c r="AM172" s="10">
        <f t="shared" si="50"/>
        <v>2385</v>
      </c>
    </row>
    <row r="173" spans="1:46">
      <c r="A173" s="9" t="s">
        <v>15</v>
      </c>
      <c r="B173" s="52">
        <f t="shared" si="48"/>
        <v>0</v>
      </c>
      <c r="C173" s="52">
        <f t="shared" si="48"/>
        <v>0</v>
      </c>
      <c r="D173" s="52">
        <f t="shared" si="48"/>
        <v>0</v>
      </c>
      <c r="E173" s="52">
        <f t="shared" si="48"/>
        <v>2460</v>
      </c>
      <c r="F173" s="52">
        <f t="shared" si="48"/>
        <v>2415</v>
      </c>
      <c r="G173" s="52">
        <f t="shared" si="49"/>
        <v>2490</v>
      </c>
      <c r="H173" s="52">
        <f t="shared" si="49"/>
        <v>1905</v>
      </c>
      <c r="I173" s="52">
        <f t="shared" si="49"/>
        <v>1200</v>
      </c>
      <c r="J173" s="52">
        <f t="shared" si="49"/>
        <v>2535</v>
      </c>
      <c r="K173" s="52">
        <f t="shared" si="49"/>
        <v>2565</v>
      </c>
      <c r="L173" s="52">
        <f t="shared" si="49"/>
        <v>2490</v>
      </c>
      <c r="M173" s="52">
        <f t="shared" si="49"/>
        <v>2565</v>
      </c>
      <c r="N173" s="52">
        <f t="shared" si="49"/>
        <v>2460</v>
      </c>
      <c r="O173" s="52">
        <f t="shared" si="49"/>
        <v>2400</v>
      </c>
      <c r="P173" s="52">
        <f t="shared" si="49"/>
        <v>2040</v>
      </c>
      <c r="Q173" s="52">
        <f t="shared" si="49"/>
        <v>2385</v>
      </c>
      <c r="R173" s="52">
        <f t="shared" si="49"/>
        <v>2625</v>
      </c>
      <c r="S173" s="52">
        <f t="shared" si="49"/>
        <v>2415</v>
      </c>
      <c r="T173" s="52">
        <f t="shared" si="49"/>
        <v>2445</v>
      </c>
      <c r="U173" s="52">
        <f t="shared" si="49"/>
        <v>2205</v>
      </c>
      <c r="V173" s="52">
        <f t="shared" si="49"/>
        <v>2227.9499999999998</v>
      </c>
      <c r="W173" s="52">
        <f t="shared" si="49"/>
        <v>2080.5</v>
      </c>
      <c r="X173" s="52">
        <f t="shared" si="49"/>
        <v>2340</v>
      </c>
      <c r="Y173" s="52">
        <f t="shared" si="49"/>
        <v>2445</v>
      </c>
      <c r="Z173" s="52">
        <f t="shared" si="49"/>
        <v>2235</v>
      </c>
      <c r="AA173" s="52">
        <f t="shared" si="49"/>
        <v>2175</v>
      </c>
      <c r="AB173" s="52">
        <f t="shared" si="49"/>
        <v>2250</v>
      </c>
      <c r="AC173" s="52">
        <f t="shared" si="49"/>
        <v>2070</v>
      </c>
      <c r="AD173" s="52">
        <f t="shared" si="49"/>
        <v>2040</v>
      </c>
      <c r="AE173" s="52">
        <f t="shared" si="49"/>
        <v>2235</v>
      </c>
      <c r="AF173" s="52">
        <f t="shared" si="49"/>
        <v>2280</v>
      </c>
      <c r="AG173" s="52">
        <f t="shared" si="49"/>
        <v>2310</v>
      </c>
      <c r="AH173" s="52">
        <f t="shared" si="49"/>
        <v>2325</v>
      </c>
      <c r="AI173" s="52">
        <f t="shared" si="49"/>
        <v>2280</v>
      </c>
      <c r="AJ173" s="52">
        <f t="shared" si="49"/>
        <v>0</v>
      </c>
      <c r="AK173" s="52">
        <f t="shared" si="49"/>
        <v>0</v>
      </c>
      <c r="AL173" s="52">
        <f t="shared" si="49"/>
        <v>0</v>
      </c>
      <c r="AM173" s="10">
        <f t="shared" si="50"/>
        <v>2625</v>
      </c>
    </row>
    <row r="174" spans="1:46">
      <c r="A174" s="12" t="s">
        <v>16</v>
      </c>
      <c r="B174" s="52">
        <f t="shared" si="48"/>
        <v>0</v>
      </c>
      <c r="C174" s="52">
        <f t="shared" si="48"/>
        <v>0</v>
      </c>
      <c r="D174" s="52">
        <f t="shared" si="48"/>
        <v>0</v>
      </c>
      <c r="E174" s="52">
        <f t="shared" si="48"/>
        <v>2925</v>
      </c>
      <c r="F174" s="52">
        <f t="shared" si="48"/>
        <v>2760</v>
      </c>
      <c r="G174" s="52">
        <f t="shared" si="49"/>
        <v>2805</v>
      </c>
      <c r="H174" s="52">
        <f t="shared" si="49"/>
        <v>2025</v>
      </c>
      <c r="I174" s="52">
        <f t="shared" si="49"/>
        <v>1755</v>
      </c>
      <c r="J174" s="52">
        <f t="shared" si="49"/>
        <v>2910</v>
      </c>
      <c r="K174" s="52">
        <f t="shared" si="49"/>
        <v>3000</v>
      </c>
      <c r="L174" s="52">
        <f t="shared" si="49"/>
        <v>3000</v>
      </c>
      <c r="M174" s="52">
        <f t="shared" si="49"/>
        <v>2925</v>
      </c>
      <c r="N174" s="52">
        <f t="shared" si="49"/>
        <v>2790</v>
      </c>
      <c r="O174" s="52">
        <f t="shared" si="49"/>
        <v>2385</v>
      </c>
      <c r="P174" s="52">
        <f t="shared" si="49"/>
        <v>2070</v>
      </c>
      <c r="Q174" s="52">
        <f t="shared" si="49"/>
        <v>2790</v>
      </c>
      <c r="R174" s="52">
        <f t="shared" si="49"/>
        <v>2865</v>
      </c>
      <c r="S174" s="52">
        <f t="shared" si="49"/>
        <v>2835</v>
      </c>
      <c r="T174" s="52">
        <f t="shared" si="49"/>
        <v>2805</v>
      </c>
      <c r="U174" s="52">
        <f t="shared" si="49"/>
        <v>2412.15</v>
      </c>
      <c r="V174" s="52">
        <f t="shared" si="49"/>
        <v>2397.4499999999998</v>
      </c>
      <c r="W174" s="52">
        <f t="shared" si="49"/>
        <v>2133</v>
      </c>
      <c r="X174" s="52">
        <f t="shared" si="49"/>
        <v>2880</v>
      </c>
      <c r="Y174" s="52">
        <f t="shared" si="49"/>
        <v>2715</v>
      </c>
      <c r="Z174" s="52">
        <f t="shared" si="49"/>
        <v>2760</v>
      </c>
      <c r="AA174" s="52">
        <f t="shared" si="49"/>
        <v>2760</v>
      </c>
      <c r="AB174" s="52">
        <f t="shared" si="49"/>
        <v>2385</v>
      </c>
      <c r="AC174" s="52">
        <f t="shared" si="49"/>
        <v>2160</v>
      </c>
      <c r="AD174" s="52">
        <f t="shared" si="49"/>
        <v>2085</v>
      </c>
      <c r="AE174" s="52">
        <f t="shared" si="49"/>
        <v>2565</v>
      </c>
      <c r="AF174" s="52">
        <f t="shared" si="49"/>
        <v>2385</v>
      </c>
      <c r="AG174" s="52">
        <f t="shared" si="49"/>
        <v>2580</v>
      </c>
      <c r="AH174" s="52">
        <f t="shared" si="49"/>
        <v>2475</v>
      </c>
      <c r="AI174" s="52">
        <f t="shared" si="49"/>
        <v>2400</v>
      </c>
      <c r="AJ174" s="52">
        <f t="shared" ref="AJ174:AL174" si="51">+$G$40*(AJ114+AJ144)</f>
        <v>0</v>
      </c>
      <c r="AK174" s="52">
        <f t="shared" si="51"/>
        <v>0</v>
      </c>
      <c r="AL174" s="52">
        <f t="shared" si="51"/>
        <v>0</v>
      </c>
      <c r="AM174" s="10">
        <f t="shared" si="50"/>
        <v>3000</v>
      </c>
    </row>
    <row r="175" spans="1:46">
      <c r="A175" s="12" t="s">
        <v>17</v>
      </c>
      <c r="B175" s="52">
        <f t="shared" si="48"/>
        <v>0</v>
      </c>
      <c r="C175" s="52">
        <f t="shared" si="48"/>
        <v>0</v>
      </c>
      <c r="D175" s="52">
        <f t="shared" si="48"/>
        <v>0</v>
      </c>
      <c r="E175" s="52">
        <f t="shared" si="48"/>
        <v>3480</v>
      </c>
      <c r="F175" s="52">
        <f t="shared" si="48"/>
        <v>3225</v>
      </c>
      <c r="G175" s="52">
        <f t="shared" si="48"/>
        <v>3315</v>
      </c>
      <c r="H175" s="52">
        <f t="shared" si="48"/>
        <v>2700</v>
      </c>
      <c r="I175" s="52">
        <f t="shared" si="48"/>
        <v>2250</v>
      </c>
      <c r="J175" s="52">
        <f t="shared" si="48"/>
        <v>3315</v>
      </c>
      <c r="K175" s="52">
        <f t="shared" si="48"/>
        <v>3225</v>
      </c>
      <c r="L175" s="52">
        <f t="shared" si="48"/>
        <v>3225</v>
      </c>
      <c r="M175" s="52">
        <f t="shared" si="48"/>
        <v>3255</v>
      </c>
      <c r="N175" s="52">
        <f t="shared" si="48"/>
        <v>3165</v>
      </c>
      <c r="O175" s="52">
        <f t="shared" si="48"/>
        <v>2625</v>
      </c>
      <c r="P175" s="52">
        <f t="shared" si="48"/>
        <v>2595</v>
      </c>
      <c r="Q175" s="52">
        <f t="shared" si="48"/>
        <v>2955</v>
      </c>
      <c r="R175" s="52">
        <f t="shared" ref="R175:AL182" si="52">+$G$40*(R115+R145)</f>
        <v>3225</v>
      </c>
      <c r="S175" s="52">
        <f t="shared" si="52"/>
        <v>3375</v>
      </c>
      <c r="T175" s="52">
        <f t="shared" si="52"/>
        <v>2436</v>
      </c>
      <c r="U175" s="52">
        <f t="shared" si="52"/>
        <v>2832</v>
      </c>
      <c r="V175" s="52">
        <f t="shared" si="52"/>
        <v>2599.5</v>
      </c>
      <c r="W175" s="52">
        <f t="shared" si="52"/>
        <v>2401.1999999999998</v>
      </c>
      <c r="X175" s="52">
        <f t="shared" si="52"/>
        <v>3135</v>
      </c>
      <c r="Y175" s="52">
        <f t="shared" si="52"/>
        <v>3120.15</v>
      </c>
      <c r="Z175" s="52">
        <f t="shared" si="52"/>
        <v>3015</v>
      </c>
      <c r="AA175" s="52">
        <f t="shared" si="52"/>
        <v>3062.7</v>
      </c>
      <c r="AB175" s="52">
        <f t="shared" si="52"/>
        <v>2670</v>
      </c>
      <c r="AC175" s="52">
        <f t="shared" si="52"/>
        <v>2310</v>
      </c>
      <c r="AD175" s="52">
        <f t="shared" si="52"/>
        <v>2250</v>
      </c>
      <c r="AE175" s="52">
        <f t="shared" si="52"/>
        <v>3045</v>
      </c>
      <c r="AF175" s="52">
        <f t="shared" si="52"/>
        <v>3135</v>
      </c>
      <c r="AG175" s="52">
        <f t="shared" si="52"/>
        <v>3075</v>
      </c>
      <c r="AH175" s="52">
        <f t="shared" si="52"/>
        <v>3061.5</v>
      </c>
      <c r="AI175" s="52">
        <f t="shared" si="52"/>
        <v>2850</v>
      </c>
      <c r="AJ175" s="52">
        <f t="shared" si="52"/>
        <v>0</v>
      </c>
      <c r="AK175" s="52">
        <f t="shared" si="52"/>
        <v>0</v>
      </c>
      <c r="AL175" s="52">
        <f t="shared" si="52"/>
        <v>0</v>
      </c>
      <c r="AM175" s="10">
        <f t="shared" si="50"/>
        <v>3480</v>
      </c>
    </row>
    <row r="176" spans="1:46">
      <c r="A176" s="13">
        <v>0.41666666666666669</v>
      </c>
      <c r="B176" s="52">
        <f t="shared" si="48"/>
        <v>0</v>
      </c>
      <c r="C176" s="52">
        <f t="shared" si="48"/>
        <v>0</v>
      </c>
      <c r="D176" s="52">
        <f t="shared" si="48"/>
        <v>0</v>
      </c>
      <c r="E176" s="52">
        <f t="shared" si="48"/>
        <v>3495</v>
      </c>
      <c r="F176" s="52">
        <f t="shared" si="48"/>
        <v>3330</v>
      </c>
      <c r="G176" s="52">
        <f t="shared" si="48"/>
        <v>3390</v>
      </c>
      <c r="H176" s="52">
        <f t="shared" si="48"/>
        <v>2790</v>
      </c>
      <c r="I176" s="52">
        <f t="shared" si="48"/>
        <v>2100</v>
      </c>
      <c r="J176" s="52">
        <f t="shared" si="48"/>
        <v>3450</v>
      </c>
      <c r="K176" s="52">
        <f t="shared" si="48"/>
        <v>3465</v>
      </c>
      <c r="L176" s="52">
        <f t="shared" si="48"/>
        <v>3420</v>
      </c>
      <c r="M176" s="52">
        <f t="shared" si="48"/>
        <v>3450</v>
      </c>
      <c r="N176" s="52">
        <f t="shared" si="48"/>
        <v>3105</v>
      </c>
      <c r="O176" s="52">
        <f t="shared" si="48"/>
        <v>2745</v>
      </c>
      <c r="P176" s="52">
        <f t="shared" si="48"/>
        <v>2475</v>
      </c>
      <c r="Q176" s="52">
        <f t="shared" si="48"/>
        <v>2940</v>
      </c>
      <c r="R176" s="52">
        <f t="shared" si="52"/>
        <v>3435</v>
      </c>
      <c r="S176" s="52">
        <f t="shared" si="52"/>
        <v>3135</v>
      </c>
      <c r="T176" s="52">
        <f t="shared" si="52"/>
        <v>2877.2999999999997</v>
      </c>
      <c r="U176" s="52">
        <f t="shared" si="52"/>
        <v>2902.95</v>
      </c>
      <c r="V176" s="52">
        <f t="shared" si="52"/>
        <v>2711.5499999999997</v>
      </c>
      <c r="W176" s="52">
        <f t="shared" si="52"/>
        <v>2259.15</v>
      </c>
      <c r="X176" s="52">
        <f t="shared" si="52"/>
        <v>3225</v>
      </c>
      <c r="Y176" s="52">
        <f t="shared" si="52"/>
        <v>3181.65</v>
      </c>
      <c r="Z176" s="52">
        <f t="shared" si="52"/>
        <v>2910</v>
      </c>
      <c r="AA176" s="52">
        <f t="shared" si="52"/>
        <v>2934.2999999999997</v>
      </c>
      <c r="AB176" s="52">
        <f t="shared" si="52"/>
        <v>2775</v>
      </c>
      <c r="AC176" s="52">
        <f t="shared" si="52"/>
        <v>2385</v>
      </c>
      <c r="AD176" s="52">
        <f t="shared" si="52"/>
        <v>2370</v>
      </c>
      <c r="AE176" s="52">
        <f t="shared" si="52"/>
        <v>3105</v>
      </c>
      <c r="AF176" s="52">
        <f t="shared" si="52"/>
        <v>3180</v>
      </c>
      <c r="AG176" s="52">
        <f t="shared" si="52"/>
        <v>3135</v>
      </c>
      <c r="AH176" s="52">
        <f t="shared" si="52"/>
        <v>3177.9</v>
      </c>
      <c r="AI176" s="52">
        <f t="shared" si="52"/>
        <v>2865</v>
      </c>
      <c r="AJ176" s="52">
        <f t="shared" si="52"/>
        <v>0</v>
      </c>
      <c r="AK176" s="52">
        <f t="shared" si="52"/>
        <v>0</v>
      </c>
      <c r="AL176" s="52">
        <f t="shared" si="52"/>
        <v>0</v>
      </c>
      <c r="AM176" s="10">
        <f t="shared" si="50"/>
        <v>3495</v>
      </c>
    </row>
    <row r="177" spans="1:39">
      <c r="A177" s="13" t="s">
        <v>18</v>
      </c>
      <c r="B177" s="52">
        <f t="shared" si="48"/>
        <v>0</v>
      </c>
      <c r="C177" s="52">
        <f t="shared" si="48"/>
        <v>0</v>
      </c>
      <c r="D177" s="52">
        <f t="shared" si="48"/>
        <v>0</v>
      </c>
      <c r="E177" s="52">
        <f t="shared" si="48"/>
        <v>3315</v>
      </c>
      <c r="F177" s="52">
        <f t="shared" si="48"/>
        <v>3405</v>
      </c>
      <c r="G177" s="52">
        <f t="shared" si="48"/>
        <v>3450</v>
      </c>
      <c r="H177" s="52">
        <f t="shared" si="48"/>
        <v>2850</v>
      </c>
      <c r="I177" s="52">
        <f t="shared" si="48"/>
        <v>2040</v>
      </c>
      <c r="J177" s="52">
        <f t="shared" si="48"/>
        <v>3510</v>
      </c>
      <c r="K177" s="52">
        <f t="shared" si="48"/>
        <v>3525</v>
      </c>
      <c r="L177" s="52">
        <f t="shared" si="48"/>
        <v>3255</v>
      </c>
      <c r="M177" s="52">
        <f t="shared" si="48"/>
        <v>3330</v>
      </c>
      <c r="N177" s="52">
        <f t="shared" si="48"/>
        <v>3135</v>
      </c>
      <c r="O177" s="52">
        <f t="shared" si="48"/>
        <v>2760</v>
      </c>
      <c r="P177" s="52">
        <f t="shared" si="48"/>
        <v>2490</v>
      </c>
      <c r="Q177" s="52">
        <f t="shared" si="48"/>
        <v>3135</v>
      </c>
      <c r="R177" s="52">
        <f t="shared" si="52"/>
        <v>3375</v>
      </c>
      <c r="S177" s="52">
        <f t="shared" si="52"/>
        <v>3210</v>
      </c>
      <c r="T177" s="52">
        <f t="shared" si="52"/>
        <v>1746.75</v>
      </c>
      <c r="U177" s="52">
        <f t="shared" si="52"/>
        <v>2774.1</v>
      </c>
      <c r="V177" s="52">
        <f t="shared" si="52"/>
        <v>2812.5</v>
      </c>
      <c r="W177" s="52">
        <f t="shared" si="52"/>
        <v>2422.35</v>
      </c>
      <c r="X177" s="52">
        <f t="shared" si="52"/>
        <v>2940</v>
      </c>
      <c r="Y177" s="52">
        <f t="shared" si="52"/>
        <v>3068.7</v>
      </c>
      <c r="Z177" s="52">
        <f t="shared" si="52"/>
        <v>3105</v>
      </c>
      <c r="AA177" s="52">
        <f t="shared" si="52"/>
        <v>3076.65</v>
      </c>
      <c r="AB177" s="52">
        <f t="shared" si="52"/>
        <v>2715</v>
      </c>
      <c r="AC177" s="52">
        <f t="shared" si="52"/>
        <v>2385</v>
      </c>
      <c r="AD177" s="52">
        <f t="shared" si="52"/>
        <v>2430</v>
      </c>
      <c r="AE177" s="52">
        <f t="shared" si="52"/>
        <v>3150</v>
      </c>
      <c r="AF177" s="52">
        <f t="shared" si="52"/>
        <v>3195</v>
      </c>
      <c r="AG177" s="52">
        <f t="shared" si="52"/>
        <v>3180</v>
      </c>
      <c r="AH177" s="52">
        <f t="shared" si="52"/>
        <v>3368.4</v>
      </c>
      <c r="AI177" s="52">
        <f t="shared" si="52"/>
        <v>2895</v>
      </c>
      <c r="AJ177" s="52">
        <f t="shared" si="52"/>
        <v>0</v>
      </c>
      <c r="AK177" s="52">
        <f t="shared" si="52"/>
        <v>0</v>
      </c>
      <c r="AL177" s="52">
        <f t="shared" si="52"/>
        <v>0</v>
      </c>
      <c r="AM177" s="10">
        <f t="shared" si="50"/>
        <v>3525</v>
      </c>
    </row>
    <row r="178" spans="1:39">
      <c r="A178" s="13">
        <v>0.5</v>
      </c>
      <c r="B178" s="52">
        <f t="shared" si="48"/>
        <v>0</v>
      </c>
      <c r="C178" s="52">
        <f t="shared" si="48"/>
        <v>0</v>
      </c>
      <c r="D178" s="52">
        <f t="shared" si="48"/>
        <v>0</v>
      </c>
      <c r="E178" s="52">
        <f t="shared" si="48"/>
        <v>3540</v>
      </c>
      <c r="F178" s="52">
        <f t="shared" si="48"/>
        <v>3480</v>
      </c>
      <c r="G178" s="52">
        <f t="shared" si="48"/>
        <v>3510</v>
      </c>
      <c r="H178" s="52">
        <f t="shared" si="48"/>
        <v>3105</v>
      </c>
      <c r="I178" s="52">
        <f t="shared" si="48"/>
        <v>2220</v>
      </c>
      <c r="J178" s="52">
        <f t="shared" si="48"/>
        <v>3600</v>
      </c>
      <c r="K178" s="52">
        <f t="shared" si="48"/>
        <v>3570</v>
      </c>
      <c r="L178" s="52">
        <f t="shared" si="48"/>
        <v>3555</v>
      </c>
      <c r="M178" s="52">
        <f t="shared" si="48"/>
        <v>3300</v>
      </c>
      <c r="N178" s="52">
        <f t="shared" si="48"/>
        <v>3240</v>
      </c>
      <c r="O178" s="52">
        <f t="shared" si="48"/>
        <v>2790</v>
      </c>
      <c r="P178" s="52">
        <f t="shared" si="48"/>
        <v>2550</v>
      </c>
      <c r="Q178" s="52">
        <f t="shared" si="48"/>
        <v>3030</v>
      </c>
      <c r="R178" s="52">
        <f t="shared" si="52"/>
        <v>3345</v>
      </c>
      <c r="S178" s="52">
        <f t="shared" si="52"/>
        <v>3240</v>
      </c>
      <c r="T178" s="52">
        <f t="shared" si="52"/>
        <v>2384.1</v>
      </c>
      <c r="U178" s="52">
        <f t="shared" si="52"/>
        <v>3184.35</v>
      </c>
      <c r="V178" s="52">
        <f t="shared" si="52"/>
        <v>2785.2</v>
      </c>
      <c r="W178" s="52">
        <f t="shared" si="52"/>
        <v>2479.35</v>
      </c>
      <c r="X178" s="52">
        <f t="shared" si="52"/>
        <v>3300</v>
      </c>
      <c r="Y178" s="52">
        <f t="shared" si="52"/>
        <v>3553.5</v>
      </c>
      <c r="Z178" s="52">
        <f t="shared" si="52"/>
        <v>3180</v>
      </c>
      <c r="AA178" s="52">
        <f t="shared" si="52"/>
        <v>3222.15</v>
      </c>
      <c r="AB178" s="52">
        <f t="shared" si="52"/>
        <v>2760</v>
      </c>
      <c r="AC178" s="52">
        <f t="shared" si="52"/>
        <v>2460</v>
      </c>
      <c r="AD178" s="52">
        <f t="shared" si="52"/>
        <v>2505</v>
      </c>
      <c r="AE178" s="52">
        <f t="shared" si="52"/>
        <v>3195</v>
      </c>
      <c r="AF178" s="52">
        <f t="shared" si="52"/>
        <v>3195</v>
      </c>
      <c r="AG178" s="52">
        <f t="shared" si="52"/>
        <v>3120</v>
      </c>
      <c r="AH178" s="52">
        <f t="shared" si="52"/>
        <v>3221.85</v>
      </c>
      <c r="AI178" s="52">
        <f t="shared" si="52"/>
        <v>2910</v>
      </c>
      <c r="AJ178" s="52">
        <f t="shared" si="52"/>
        <v>0</v>
      </c>
      <c r="AK178" s="52">
        <f t="shared" si="52"/>
        <v>0</v>
      </c>
      <c r="AL178" s="52">
        <f t="shared" si="52"/>
        <v>0</v>
      </c>
      <c r="AM178" s="10">
        <f t="shared" si="50"/>
        <v>3600</v>
      </c>
    </row>
    <row r="179" spans="1:39">
      <c r="A179" s="13" t="s">
        <v>19</v>
      </c>
      <c r="B179" s="52">
        <f t="shared" si="48"/>
        <v>0</v>
      </c>
      <c r="C179" s="52">
        <f t="shared" si="48"/>
        <v>0</v>
      </c>
      <c r="D179" s="52">
        <f t="shared" si="48"/>
        <v>0</v>
      </c>
      <c r="E179" s="52">
        <f t="shared" si="48"/>
        <v>2280</v>
      </c>
      <c r="F179" s="52">
        <f t="shared" si="48"/>
        <v>3390</v>
      </c>
      <c r="G179" s="52">
        <f t="shared" si="48"/>
        <v>3300</v>
      </c>
      <c r="H179" s="52">
        <f t="shared" si="48"/>
        <v>2985</v>
      </c>
      <c r="I179" s="52">
        <f t="shared" si="48"/>
        <v>2715</v>
      </c>
      <c r="J179" s="52">
        <f t="shared" si="48"/>
        <v>3495</v>
      </c>
      <c r="K179" s="52">
        <f t="shared" si="48"/>
        <v>3540</v>
      </c>
      <c r="L179" s="52">
        <f t="shared" si="48"/>
        <v>3555</v>
      </c>
      <c r="M179" s="52">
        <f t="shared" si="48"/>
        <v>3330</v>
      </c>
      <c r="N179" s="52">
        <f t="shared" si="48"/>
        <v>2985</v>
      </c>
      <c r="O179" s="52">
        <f t="shared" si="48"/>
        <v>2760</v>
      </c>
      <c r="P179" s="52">
        <f t="shared" si="48"/>
        <v>2595</v>
      </c>
      <c r="Q179" s="52">
        <f t="shared" si="48"/>
        <v>1635</v>
      </c>
      <c r="R179" s="52">
        <f t="shared" si="52"/>
        <v>3180</v>
      </c>
      <c r="S179" s="52">
        <f t="shared" si="52"/>
        <v>3270</v>
      </c>
      <c r="T179" s="52">
        <f t="shared" si="52"/>
        <v>2898</v>
      </c>
      <c r="U179" s="52">
        <f t="shared" si="52"/>
        <v>3223.7999999999997</v>
      </c>
      <c r="V179" s="52">
        <f t="shared" si="52"/>
        <v>2769.45</v>
      </c>
      <c r="W179" s="52">
        <f t="shared" si="52"/>
        <v>2675.7</v>
      </c>
      <c r="X179" s="52">
        <f t="shared" si="52"/>
        <v>3195</v>
      </c>
      <c r="Y179" s="52">
        <f t="shared" si="52"/>
        <v>3090</v>
      </c>
      <c r="Z179" s="52">
        <f t="shared" si="52"/>
        <v>3120</v>
      </c>
      <c r="AA179" s="52">
        <f t="shared" si="52"/>
        <v>3110.5499999999997</v>
      </c>
      <c r="AB179" s="52">
        <f t="shared" si="52"/>
        <v>2775</v>
      </c>
      <c r="AC179" s="52">
        <f t="shared" si="52"/>
        <v>2490</v>
      </c>
      <c r="AD179" s="52">
        <f t="shared" si="52"/>
        <v>2520</v>
      </c>
      <c r="AE179" s="52">
        <f t="shared" si="52"/>
        <v>3195</v>
      </c>
      <c r="AF179" s="52">
        <f t="shared" si="52"/>
        <v>3225</v>
      </c>
      <c r="AG179" s="52">
        <f t="shared" si="52"/>
        <v>3105</v>
      </c>
      <c r="AH179" s="52">
        <f t="shared" si="52"/>
        <v>2960.85</v>
      </c>
      <c r="AI179" s="52">
        <f t="shared" si="52"/>
        <v>2925</v>
      </c>
      <c r="AJ179" s="52">
        <f t="shared" si="52"/>
        <v>0</v>
      </c>
      <c r="AK179" s="52">
        <f t="shared" si="52"/>
        <v>0</v>
      </c>
      <c r="AL179" s="52">
        <f t="shared" si="52"/>
        <v>0</v>
      </c>
      <c r="AM179" s="10">
        <f t="shared" si="50"/>
        <v>3555</v>
      </c>
    </row>
    <row r="180" spans="1:39">
      <c r="A180" s="13">
        <v>0.58333333333333337</v>
      </c>
      <c r="B180" s="52">
        <f t="shared" si="48"/>
        <v>0</v>
      </c>
      <c r="C180" s="52">
        <f t="shared" si="48"/>
        <v>0</v>
      </c>
      <c r="D180" s="52">
        <f t="shared" si="48"/>
        <v>0</v>
      </c>
      <c r="E180" s="52">
        <f t="shared" si="48"/>
        <v>2520</v>
      </c>
      <c r="F180" s="52">
        <f t="shared" si="48"/>
        <v>3510</v>
      </c>
      <c r="G180" s="52">
        <f t="shared" si="48"/>
        <v>3345</v>
      </c>
      <c r="H180" s="52">
        <f t="shared" si="48"/>
        <v>2970</v>
      </c>
      <c r="I180" s="52">
        <f t="shared" si="48"/>
        <v>2760</v>
      </c>
      <c r="J180" s="52">
        <f t="shared" si="48"/>
        <v>3480</v>
      </c>
      <c r="K180" s="52">
        <f t="shared" si="48"/>
        <v>3465</v>
      </c>
      <c r="L180" s="52">
        <f t="shared" si="48"/>
        <v>2910</v>
      </c>
      <c r="M180" s="52">
        <f t="shared" si="48"/>
        <v>3180</v>
      </c>
      <c r="N180" s="52">
        <f t="shared" si="48"/>
        <v>3210</v>
      </c>
      <c r="O180" s="52">
        <f t="shared" si="48"/>
        <v>2895</v>
      </c>
      <c r="P180" s="52">
        <f t="shared" si="48"/>
        <v>2557.5</v>
      </c>
      <c r="Q180" s="52">
        <f t="shared" si="48"/>
        <v>1605</v>
      </c>
      <c r="R180" s="52">
        <f t="shared" si="52"/>
        <v>3270</v>
      </c>
      <c r="S180" s="52">
        <f t="shared" si="52"/>
        <v>3255</v>
      </c>
      <c r="T180" s="52">
        <f t="shared" si="52"/>
        <v>3036.75</v>
      </c>
      <c r="U180" s="52">
        <f t="shared" si="52"/>
        <v>3252.2999999999997</v>
      </c>
      <c r="V180" s="52">
        <f t="shared" si="52"/>
        <v>2602.5</v>
      </c>
      <c r="W180" s="52">
        <f t="shared" si="52"/>
        <v>2593.1999999999998</v>
      </c>
      <c r="X180" s="52">
        <f t="shared" si="52"/>
        <v>3273.2999999999997</v>
      </c>
      <c r="Y180" s="52">
        <f t="shared" si="52"/>
        <v>3105</v>
      </c>
      <c r="Z180" s="52">
        <f t="shared" si="52"/>
        <v>3150</v>
      </c>
      <c r="AA180" s="52">
        <f t="shared" si="52"/>
        <v>3077.5499999999997</v>
      </c>
      <c r="AB180" s="52">
        <f t="shared" si="52"/>
        <v>2700</v>
      </c>
      <c r="AC180" s="52">
        <f t="shared" si="52"/>
        <v>2475</v>
      </c>
      <c r="AD180" s="52">
        <f t="shared" si="52"/>
        <v>2460</v>
      </c>
      <c r="AE180" s="52">
        <f t="shared" si="52"/>
        <v>3165</v>
      </c>
      <c r="AF180" s="52">
        <f t="shared" si="52"/>
        <v>3240</v>
      </c>
      <c r="AG180" s="52">
        <f t="shared" si="52"/>
        <v>3060</v>
      </c>
      <c r="AH180" s="52">
        <f t="shared" si="52"/>
        <v>3068.4</v>
      </c>
      <c r="AI180" s="52">
        <f t="shared" si="52"/>
        <v>2895</v>
      </c>
      <c r="AJ180" s="52">
        <f t="shared" si="52"/>
        <v>0</v>
      </c>
      <c r="AK180" s="52">
        <f t="shared" si="52"/>
        <v>0</v>
      </c>
      <c r="AL180" s="52">
        <f t="shared" si="52"/>
        <v>0</v>
      </c>
      <c r="AM180" s="10">
        <f t="shared" si="50"/>
        <v>3510</v>
      </c>
    </row>
    <row r="181" spans="1:39">
      <c r="A181" s="13" t="s">
        <v>20</v>
      </c>
      <c r="B181" s="52">
        <f t="shared" si="48"/>
        <v>0</v>
      </c>
      <c r="C181" s="52">
        <f t="shared" si="48"/>
        <v>0</v>
      </c>
      <c r="D181" s="52">
        <f t="shared" si="48"/>
        <v>0</v>
      </c>
      <c r="E181" s="52">
        <f t="shared" si="48"/>
        <v>3195</v>
      </c>
      <c r="F181" s="52">
        <f t="shared" si="48"/>
        <v>3630</v>
      </c>
      <c r="G181" s="52">
        <f t="shared" si="48"/>
        <v>3375</v>
      </c>
      <c r="H181" s="52">
        <f t="shared" si="48"/>
        <v>2880</v>
      </c>
      <c r="I181" s="52">
        <f t="shared" si="48"/>
        <v>2670</v>
      </c>
      <c r="J181" s="52">
        <f t="shared" si="48"/>
        <v>3525</v>
      </c>
      <c r="K181" s="52">
        <f t="shared" si="48"/>
        <v>3495</v>
      </c>
      <c r="L181" s="52">
        <f t="shared" si="48"/>
        <v>3450</v>
      </c>
      <c r="M181" s="52">
        <f t="shared" si="48"/>
        <v>3435</v>
      </c>
      <c r="N181" s="52">
        <f t="shared" si="48"/>
        <v>3285</v>
      </c>
      <c r="O181" s="52">
        <f t="shared" si="48"/>
        <v>2895</v>
      </c>
      <c r="P181" s="52">
        <f t="shared" si="48"/>
        <v>2482.5</v>
      </c>
      <c r="Q181" s="52">
        <f t="shared" si="48"/>
        <v>2265</v>
      </c>
      <c r="R181" s="52">
        <f t="shared" si="52"/>
        <v>3345</v>
      </c>
      <c r="S181" s="52">
        <f t="shared" si="52"/>
        <v>3075</v>
      </c>
      <c r="T181" s="52">
        <f t="shared" si="52"/>
        <v>3011.85</v>
      </c>
      <c r="U181" s="52">
        <f t="shared" si="52"/>
        <v>3156.9</v>
      </c>
      <c r="V181" s="52">
        <f t="shared" si="52"/>
        <v>2619</v>
      </c>
      <c r="W181" s="52">
        <f t="shared" si="52"/>
        <v>2666.4</v>
      </c>
      <c r="X181" s="52">
        <f t="shared" si="52"/>
        <v>3195</v>
      </c>
      <c r="Y181" s="52">
        <f t="shared" si="52"/>
        <v>3150</v>
      </c>
      <c r="Z181" s="52">
        <f t="shared" si="52"/>
        <v>3180</v>
      </c>
      <c r="AA181" s="52">
        <f t="shared" si="52"/>
        <v>3196.95</v>
      </c>
      <c r="AB181" s="52">
        <f t="shared" si="52"/>
        <v>2730</v>
      </c>
      <c r="AC181" s="52">
        <f t="shared" si="52"/>
        <v>2370</v>
      </c>
      <c r="AD181" s="52">
        <f t="shared" si="52"/>
        <v>2445</v>
      </c>
      <c r="AE181" s="52">
        <f t="shared" si="52"/>
        <v>3165</v>
      </c>
      <c r="AF181" s="52">
        <f t="shared" si="52"/>
        <v>3195</v>
      </c>
      <c r="AG181" s="52">
        <f t="shared" si="52"/>
        <v>3120</v>
      </c>
      <c r="AH181" s="52">
        <f t="shared" si="52"/>
        <v>3125.85</v>
      </c>
      <c r="AI181" s="52">
        <f t="shared" si="52"/>
        <v>2835</v>
      </c>
      <c r="AJ181" s="52">
        <f t="shared" si="52"/>
        <v>0</v>
      </c>
      <c r="AK181" s="52">
        <f t="shared" si="52"/>
        <v>0</v>
      </c>
      <c r="AL181" s="52">
        <f t="shared" si="52"/>
        <v>0</v>
      </c>
      <c r="AM181" s="10">
        <f t="shared" si="50"/>
        <v>3630</v>
      </c>
    </row>
    <row r="182" spans="1:39">
      <c r="A182" s="12" t="s">
        <v>21</v>
      </c>
      <c r="B182" s="52">
        <f t="shared" si="48"/>
        <v>0</v>
      </c>
      <c r="C182" s="52">
        <f t="shared" si="48"/>
        <v>0</v>
      </c>
      <c r="D182" s="52">
        <f t="shared" si="48"/>
        <v>0</v>
      </c>
      <c r="E182" s="52">
        <f t="shared" si="48"/>
        <v>3315</v>
      </c>
      <c r="F182" s="52">
        <f t="shared" si="48"/>
        <v>3300</v>
      </c>
      <c r="G182" s="52">
        <f t="shared" si="48"/>
        <v>3300</v>
      </c>
      <c r="H182" s="52">
        <f t="shared" si="48"/>
        <v>2745</v>
      </c>
      <c r="I182" s="52">
        <f t="shared" si="48"/>
        <v>2610</v>
      </c>
      <c r="J182" s="52">
        <f t="shared" si="48"/>
        <v>3465</v>
      </c>
      <c r="K182" s="52">
        <f t="shared" si="48"/>
        <v>3435</v>
      </c>
      <c r="L182" s="52">
        <f t="shared" si="48"/>
        <v>3360</v>
      </c>
      <c r="M182" s="52">
        <f t="shared" si="48"/>
        <v>3330</v>
      </c>
      <c r="N182" s="52">
        <f t="shared" si="48"/>
        <v>3255</v>
      </c>
      <c r="O182" s="52">
        <f t="shared" si="48"/>
        <v>2640</v>
      </c>
      <c r="P182" s="52">
        <f t="shared" si="48"/>
        <v>2377.5</v>
      </c>
      <c r="Q182" s="52">
        <f t="shared" si="48"/>
        <v>2265</v>
      </c>
      <c r="R182" s="52">
        <f t="shared" si="52"/>
        <v>3165</v>
      </c>
      <c r="S182" s="52">
        <f t="shared" si="52"/>
        <v>3375</v>
      </c>
      <c r="T182" s="52">
        <f t="shared" si="52"/>
        <v>2437.7999999999997</v>
      </c>
      <c r="U182" s="52">
        <f t="shared" si="52"/>
        <v>3191.25</v>
      </c>
      <c r="V182" s="52">
        <f t="shared" si="52"/>
        <v>2690.25</v>
      </c>
      <c r="W182" s="52">
        <f t="shared" si="52"/>
        <v>2573.4</v>
      </c>
      <c r="X182" s="52">
        <f t="shared" si="52"/>
        <v>3060</v>
      </c>
      <c r="Y182" s="52">
        <f t="shared" si="52"/>
        <v>3225</v>
      </c>
      <c r="Z182" s="52">
        <f t="shared" si="52"/>
        <v>3165</v>
      </c>
      <c r="AA182" s="52">
        <f t="shared" si="52"/>
        <v>3101.25</v>
      </c>
      <c r="AB182" s="52">
        <f t="shared" si="52"/>
        <v>2685</v>
      </c>
      <c r="AC182" s="52">
        <f t="shared" si="52"/>
        <v>2325</v>
      </c>
      <c r="AD182" s="52">
        <f t="shared" si="52"/>
        <v>2385</v>
      </c>
      <c r="AE182" s="52">
        <f t="shared" si="52"/>
        <v>3105</v>
      </c>
      <c r="AF182" s="52">
        <f t="shared" si="52"/>
        <v>3105</v>
      </c>
      <c r="AG182" s="52">
        <f t="shared" si="52"/>
        <v>3150</v>
      </c>
      <c r="AH182" s="52">
        <f t="shared" si="52"/>
        <v>3072.15</v>
      </c>
      <c r="AI182" s="52">
        <f t="shared" si="52"/>
        <v>2805</v>
      </c>
      <c r="AJ182" s="52">
        <f t="shared" si="52"/>
        <v>0</v>
      </c>
      <c r="AK182" s="52">
        <f t="shared" si="52"/>
        <v>0</v>
      </c>
      <c r="AL182" s="52">
        <f t="shared" si="52"/>
        <v>0</v>
      </c>
      <c r="AM182" s="10">
        <f t="shared" si="50"/>
        <v>3465</v>
      </c>
    </row>
    <row r="183" spans="1:39">
      <c r="A183" s="12" t="s">
        <v>22</v>
      </c>
      <c r="B183" s="52">
        <f t="shared" ref="B183:AL189" si="53">+$G$40*(B123+B153)</f>
        <v>0</v>
      </c>
      <c r="C183" s="52">
        <f t="shared" si="53"/>
        <v>0</v>
      </c>
      <c r="D183" s="52">
        <f t="shared" si="53"/>
        <v>0</v>
      </c>
      <c r="E183" s="52">
        <f t="shared" si="53"/>
        <v>3030</v>
      </c>
      <c r="F183" s="52">
        <f t="shared" si="53"/>
        <v>3225</v>
      </c>
      <c r="G183" s="52">
        <f t="shared" si="53"/>
        <v>3195</v>
      </c>
      <c r="H183" s="52">
        <f t="shared" si="53"/>
        <v>2625</v>
      </c>
      <c r="I183" s="52">
        <f t="shared" si="53"/>
        <v>2580</v>
      </c>
      <c r="J183" s="52">
        <f t="shared" si="53"/>
        <v>3240</v>
      </c>
      <c r="K183" s="52">
        <f t="shared" si="53"/>
        <v>3240</v>
      </c>
      <c r="L183" s="52">
        <f t="shared" si="53"/>
        <v>3240</v>
      </c>
      <c r="M183" s="52">
        <f t="shared" si="53"/>
        <v>3300</v>
      </c>
      <c r="N183" s="52">
        <f t="shared" si="53"/>
        <v>3150</v>
      </c>
      <c r="O183" s="52">
        <f t="shared" si="53"/>
        <v>2595</v>
      </c>
      <c r="P183" s="52">
        <f t="shared" si="53"/>
        <v>2280</v>
      </c>
      <c r="Q183" s="52">
        <f t="shared" si="53"/>
        <v>2205</v>
      </c>
      <c r="R183" s="52">
        <f t="shared" si="53"/>
        <v>3075</v>
      </c>
      <c r="S183" s="52">
        <f t="shared" si="53"/>
        <v>2730</v>
      </c>
      <c r="T183" s="52">
        <f t="shared" si="53"/>
        <v>3052.7999999999997</v>
      </c>
      <c r="U183" s="52">
        <f t="shared" si="53"/>
        <v>2962.2</v>
      </c>
      <c r="V183" s="52">
        <f t="shared" si="53"/>
        <v>2608.65</v>
      </c>
      <c r="W183" s="52">
        <f t="shared" si="53"/>
        <v>2472.2999999999997</v>
      </c>
      <c r="X183" s="52">
        <f t="shared" si="53"/>
        <v>3030</v>
      </c>
      <c r="Y183" s="52">
        <f t="shared" si="53"/>
        <v>3090</v>
      </c>
      <c r="Z183" s="52">
        <f t="shared" si="53"/>
        <v>3000</v>
      </c>
      <c r="AA183" s="52">
        <f t="shared" si="53"/>
        <v>2925</v>
      </c>
      <c r="AB183" s="52">
        <f t="shared" si="53"/>
        <v>2655</v>
      </c>
      <c r="AC183" s="52">
        <f t="shared" si="53"/>
        <v>2340</v>
      </c>
      <c r="AD183" s="52">
        <f t="shared" si="53"/>
        <v>2430</v>
      </c>
      <c r="AE183" s="52">
        <f t="shared" si="53"/>
        <v>3030</v>
      </c>
      <c r="AF183" s="52">
        <f t="shared" si="53"/>
        <v>3015</v>
      </c>
      <c r="AG183" s="52">
        <f t="shared" si="53"/>
        <v>2970</v>
      </c>
      <c r="AH183" s="52">
        <f t="shared" si="53"/>
        <v>2992.0499999999997</v>
      </c>
      <c r="AI183" s="52">
        <f t="shared" si="53"/>
        <v>2595</v>
      </c>
      <c r="AJ183" s="52">
        <f t="shared" si="53"/>
        <v>0</v>
      </c>
      <c r="AK183" s="52">
        <f t="shared" si="53"/>
        <v>0</v>
      </c>
      <c r="AL183" s="52">
        <f t="shared" si="53"/>
        <v>0</v>
      </c>
      <c r="AM183" s="10">
        <f t="shared" si="50"/>
        <v>3300</v>
      </c>
    </row>
    <row r="184" spans="1:39">
      <c r="A184" s="12" t="s">
        <v>23</v>
      </c>
      <c r="B184" s="52">
        <f t="shared" si="53"/>
        <v>0</v>
      </c>
      <c r="C184" s="52">
        <f t="shared" si="53"/>
        <v>0</v>
      </c>
      <c r="D184" s="52">
        <f t="shared" si="53"/>
        <v>0</v>
      </c>
      <c r="E184" s="52">
        <f t="shared" si="53"/>
        <v>1830</v>
      </c>
      <c r="F184" s="52">
        <f t="shared" si="53"/>
        <v>3015</v>
      </c>
      <c r="G184" s="52">
        <f t="shared" si="53"/>
        <v>3180</v>
      </c>
      <c r="H184" s="52">
        <f t="shared" si="53"/>
        <v>2775</v>
      </c>
      <c r="I184" s="52">
        <f t="shared" si="53"/>
        <v>2685</v>
      </c>
      <c r="J184" s="52">
        <f t="shared" si="53"/>
        <v>3285</v>
      </c>
      <c r="K184" s="52">
        <f t="shared" si="53"/>
        <v>3210</v>
      </c>
      <c r="L184" s="52">
        <f t="shared" si="53"/>
        <v>3195</v>
      </c>
      <c r="M184" s="52">
        <f t="shared" si="53"/>
        <v>3210</v>
      </c>
      <c r="N184" s="52">
        <f t="shared" si="53"/>
        <v>3420</v>
      </c>
      <c r="O184" s="52">
        <f t="shared" si="53"/>
        <v>2670</v>
      </c>
      <c r="P184" s="52">
        <f t="shared" si="53"/>
        <v>2640</v>
      </c>
      <c r="Q184" s="52">
        <f t="shared" si="53"/>
        <v>2115</v>
      </c>
      <c r="R184" s="52">
        <f t="shared" si="53"/>
        <v>3240</v>
      </c>
      <c r="S184" s="52">
        <f t="shared" si="53"/>
        <v>2595</v>
      </c>
      <c r="T184" s="52">
        <f t="shared" si="53"/>
        <v>3024.75</v>
      </c>
      <c r="U184" s="52">
        <f t="shared" si="53"/>
        <v>3024.6</v>
      </c>
      <c r="V184" s="52">
        <f t="shared" si="53"/>
        <v>2641.95</v>
      </c>
      <c r="W184" s="52">
        <f t="shared" si="53"/>
        <v>2778</v>
      </c>
      <c r="X184" s="52">
        <f t="shared" si="53"/>
        <v>3045</v>
      </c>
      <c r="Y184" s="52">
        <f t="shared" si="53"/>
        <v>2955</v>
      </c>
      <c r="Z184" s="52">
        <f t="shared" si="53"/>
        <v>3060</v>
      </c>
      <c r="AA184" s="52">
        <f t="shared" si="53"/>
        <v>3135</v>
      </c>
      <c r="AB184" s="52">
        <f t="shared" si="53"/>
        <v>2895</v>
      </c>
      <c r="AC184" s="52">
        <f t="shared" si="53"/>
        <v>2595</v>
      </c>
      <c r="AD184" s="52">
        <f t="shared" si="53"/>
        <v>2460</v>
      </c>
      <c r="AE184" s="52">
        <f t="shared" si="53"/>
        <v>3000</v>
      </c>
      <c r="AF184" s="52">
        <f t="shared" si="53"/>
        <v>2925</v>
      </c>
      <c r="AG184" s="52">
        <f t="shared" si="53"/>
        <v>3105</v>
      </c>
      <c r="AH184" s="52">
        <f t="shared" si="53"/>
        <v>2931.15</v>
      </c>
      <c r="AI184" s="52">
        <f t="shared" si="53"/>
        <v>2891.5499999999997</v>
      </c>
      <c r="AJ184" s="52">
        <f t="shared" si="53"/>
        <v>0</v>
      </c>
      <c r="AK184" s="52">
        <f t="shared" si="53"/>
        <v>0</v>
      </c>
      <c r="AL184" s="52">
        <f t="shared" si="53"/>
        <v>0</v>
      </c>
      <c r="AM184" s="10">
        <f t="shared" si="50"/>
        <v>3420</v>
      </c>
    </row>
    <row r="185" spans="1:39">
      <c r="A185" s="9" t="s">
        <v>24</v>
      </c>
      <c r="B185" s="52">
        <f t="shared" si="53"/>
        <v>0</v>
      </c>
      <c r="C185" s="52">
        <f t="shared" si="53"/>
        <v>0</v>
      </c>
      <c r="D185" s="52">
        <f t="shared" si="53"/>
        <v>0</v>
      </c>
      <c r="E185" s="52">
        <f t="shared" si="53"/>
        <v>0</v>
      </c>
      <c r="F185" s="52">
        <f t="shared" si="53"/>
        <v>3450</v>
      </c>
      <c r="G185" s="52">
        <f t="shared" si="53"/>
        <v>3135</v>
      </c>
      <c r="H185" s="52">
        <f t="shared" si="53"/>
        <v>3255</v>
      </c>
      <c r="I185" s="52">
        <f t="shared" si="53"/>
        <v>3270</v>
      </c>
      <c r="J185" s="52">
        <f t="shared" si="53"/>
        <v>3555</v>
      </c>
      <c r="K185" s="52">
        <f t="shared" si="53"/>
        <v>3630</v>
      </c>
      <c r="L185" s="52">
        <f t="shared" si="53"/>
        <v>3435</v>
      </c>
      <c r="M185" s="52">
        <f t="shared" si="53"/>
        <v>3495</v>
      </c>
      <c r="N185" s="52">
        <f t="shared" si="53"/>
        <v>3570</v>
      </c>
      <c r="O185" s="52">
        <f t="shared" si="53"/>
        <v>3225</v>
      </c>
      <c r="P185" s="52">
        <f t="shared" si="53"/>
        <v>2835</v>
      </c>
      <c r="Q185" s="52">
        <f t="shared" si="53"/>
        <v>3030</v>
      </c>
      <c r="R185" s="52">
        <f t="shared" si="53"/>
        <v>3465</v>
      </c>
      <c r="S185" s="52">
        <f t="shared" si="53"/>
        <v>3000</v>
      </c>
      <c r="T185" s="52">
        <f t="shared" si="53"/>
        <v>3521.5499999999997</v>
      </c>
      <c r="U185" s="52">
        <f t="shared" si="53"/>
        <v>3209.25</v>
      </c>
      <c r="V185" s="52">
        <f t="shared" si="53"/>
        <v>3015.15</v>
      </c>
      <c r="W185" s="52">
        <f t="shared" si="53"/>
        <v>3105</v>
      </c>
      <c r="X185" s="52">
        <f t="shared" si="53"/>
        <v>0</v>
      </c>
      <c r="Y185" s="52">
        <f t="shared" si="53"/>
        <v>3330</v>
      </c>
      <c r="Z185" s="52">
        <f t="shared" si="53"/>
        <v>3435</v>
      </c>
      <c r="AA185" s="52">
        <f t="shared" si="53"/>
        <v>3570</v>
      </c>
      <c r="AB185" s="52">
        <f t="shared" si="53"/>
        <v>2970</v>
      </c>
      <c r="AC185" s="52">
        <f t="shared" si="53"/>
        <v>2856.9</v>
      </c>
      <c r="AD185" s="52">
        <f t="shared" si="53"/>
        <v>3030</v>
      </c>
      <c r="AE185" s="52">
        <f t="shared" si="53"/>
        <v>3450</v>
      </c>
      <c r="AF185" s="52">
        <f t="shared" si="53"/>
        <v>3405</v>
      </c>
      <c r="AG185" s="52">
        <f t="shared" si="53"/>
        <v>3360</v>
      </c>
      <c r="AH185" s="52">
        <f t="shared" si="53"/>
        <v>3428.1</v>
      </c>
      <c r="AI185" s="52">
        <f t="shared" si="53"/>
        <v>3430.2</v>
      </c>
      <c r="AJ185" s="52">
        <f t="shared" si="53"/>
        <v>0</v>
      </c>
      <c r="AK185" s="52">
        <f t="shared" si="53"/>
        <v>0</v>
      </c>
      <c r="AL185" s="52">
        <f t="shared" si="53"/>
        <v>0</v>
      </c>
      <c r="AM185" s="10">
        <f t="shared" si="50"/>
        <v>3630</v>
      </c>
    </row>
    <row r="186" spans="1:39">
      <c r="A186" s="15">
        <v>0.83333333333333337</v>
      </c>
      <c r="B186" s="52">
        <f t="shared" si="53"/>
        <v>0</v>
      </c>
      <c r="C186" s="52">
        <f t="shared" si="53"/>
        <v>0</v>
      </c>
      <c r="D186" s="52">
        <f t="shared" si="53"/>
        <v>0</v>
      </c>
      <c r="E186" s="52">
        <f t="shared" si="53"/>
        <v>1440</v>
      </c>
      <c r="F186" s="52">
        <f t="shared" si="53"/>
        <v>3465</v>
      </c>
      <c r="G186" s="52">
        <f t="shared" si="53"/>
        <v>2610</v>
      </c>
      <c r="H186" s="52">
        <f t="shared" si="53"/>
        <v>0</v>
      </c>
      <c r="I186" s="52">
        <f t="shared" si="53"/>
        <v>3315</v>
      </c>
      <c r="J186" s="52">
        <f t="shared" si="53"/>
        <v>3555</v>
      </c>
      <c r="K186" s="52">
        <f t="shared" si="53"/>
        <v>3585</v>
      </c>
      <c r="L186" s="52">
        <f t="shared" si="53"/>
        <v>3375</v>
      </c>
      <c r="M186" s="52">
        <f t="shared" si="53"/>
        <v>3480</v>
      </c>
      <c r="N186" s="52">
        <f t="shared" si="53"/>
        <v>3540</v>
      </c>
      <c r="O186" s="52">
        <f t="shared" si="53"/>
        <v>3255</v>
      </c>
      <c r="P186" s="52">
        <f t="shared" si="53"/>
        <v>2925</v>
      </c>
      <c r="Q186" s="52">
        <f t="shared" si="53"/>
        <v>3615</v>
      </c>
      <c r="R186" s="52">
        <f t="shared" si="53"/>
        <v>3510</v>
      </c>
      <c r="S186" s="52">
        <f t="shared" si="53"/>
        <v>3405</v>
      </c>
      <c r="T186" s="52">
        <f t="shared" si="53"/>
        <v>3477.2999999999997</v>
      </c>
      <c r="U186" s="52">
        <f t="shared" si="53"/>
        <v>3223.0499999999997</v>
      </c>
      <c r="V186" s="52">
        <f t="shared" si="53"/>
        <v>3315.2999999999997</v>
      </c>
      <c r="W186" s="52">
        <f t="shared" si="53"/>
        <v>3300</v>
      </c>
      <c r="X186" s="52">
        <f t="shared" si="53"/>
        <v>60</v>
      </c>
      <c r="Y186" s="52">
        <f t="shared" si="53"/>
        <v>3270</v>
      </c>
      <c r="Z186" s="52">
        <f t="shared" si="53"/>
        <v>3390</v>
      </c>
      <c r="AA186" s="52">
        <f t="shared" si="53"/>
        <v>3465</v>
      </c>
      <c r="AB186" s="52">
        <f t="shared" si="53"/>
        <v>3135</v>
      </c>
      <c r="AC186" s="52">
        <f t="shared" si="53"/>
        <v>2936.4</v>
      </c>
      <c r="AD186" s="52">
        <f t="shared" si="53"/>
        <v>3090</v>
      </c>
      <c r="AE186" s="52">
        <f t="shared" si="53"/>
        <v>3405</v>
      </c>
      <c r="AF186" s="52">
        <f t="shared" si="53"/>
        <v>3360</v>
      </c>
      <c r="AG186" s="52">
        <f t="shared" si="53"/>
        <v>3405</v>
      </c>
      <c r="AH186" s="52">
        <f t="shared" si="53"/>
        <v>3445.65</v>
      </c>
      <c r="AI186" s="52">
        <f t="shared" si="53"/>
        <v>3461.25</v>
      </c>
      <c r="AJ186" s="52">
        <f t="shared" si="53"/>
        <v>0</v>
      </c>
      <c r="AK186" s="52">
        <f t="shared" si="53"/>
        <v>0</v>
      </c>
      <c r="AL186" s="52">
        <f t="shared" si="53"/>
        <v>0</v>
      </c>
      <c r="AM186" s="10">
        <f t="shared" si="50"/>
        <v>3615</v>
      </c>
    </row>
    <row r="187" spans="1:39">
      <c r="A187" s="15">
        <v>0.875</v>
      </c>
      <c r="B187" s="52">
        <f t="shared" si="53"/>
        <v>0</v>
      </c>
      <c r="C187" s="52">
        <f t="shared" si="53"/>
        <v>0</v>
      </c>
      <c r="D187" s="52">
        <f t="shared" si="53"/>
        <v>0</v>
      </c>
      <c r="E187" s="52">
        <f t="shared" si="53"/>
        <v>2580</v>
      </c>
      <c r="F187" s="52">
        <f t="shared" si="53"/>
        <v>3270</v>
      </c>
      <c r="G187" s="52">
        <f t="shared" si="53"/>
        <v>2400</v>
      </c>
      <c r="H187" s="52">
        <f t="shared" si="53"/>
        <v>1410</v>
      </c>
      <c r="I187" s="52">
        <f t="shared" si="53"/>
        <v>3225</v>
      </c>
      <c r="J187" s="52">
        <f t="shared" si="53"/>
        <v>3615</v>
      </c>
      <c r="K187" s="52">
        <f t="shared" si="53"/>
        <v>3465</v>
      </c>
      <c r="L187" s="52">
        <f t="shared" si="53"/>
        <v>3450</v>
      </c>
      <c r="M187" s="52">
        <f t="shared" si="53"/>
        <v>3345</v>
      </c>
      <c r="N187" s="52">
        <f t="shared" si="53"/>
        <v>3360</v>
      </c>
      <c r="O187" s="52">
        <f t="shared" si="53"/>
        <v>3120</v>
      </c>
      <c r="P187" s="52">
        <f t="shared" si="53"/>
        <v>930</v>
      </c>
      <c r="Q187" s="52">
        <f t="shared" si="53"/>
        <v>3210</v>
      </c>
      <c r="R187" s="52">
        <f t="shared" si="53"/>
        <v>3300</v>
      </c>
      <c r="S187" s="52">
        <f t="shared" si="53"/>
        <v>2655</v>
      </c>
      <c r="T187" s="52">
        <f t="shared" si="53"/>
        <v>3362.1</v>
      </c>
      <c r="U187" s="52">
        <f t="shared" si="53"/>
        <v>3272.4</v>
      </c>
      <c r="V187" s="52">
        <f t="shared" si="53"/>
        <v>3320.5499999999997</v>
      </c>
      <c r="W187" s="52">
        <f t="shared" si="53"/>
        <v>3210</v>
      </c>
      <c r="X187" s="52">
        <f t="shared" si="53"/>
        <v>2235</v>
      </c>
      <c r="Y187" s="52">
        <f t="shared" si="53"/>
        <v>3150</v>
      </c>
      <c r="Z187" s="52">
        <f t="shared" si="53"/>
        <v>3300</v>
      </c>
      <c r="AA187" s="52">
        <f t="shared" si="53"/>
        <v>3330</v>
      </c>
      <c r="AB187" s="52">
        <f t="shared" si="53"/>
        <v>3135</v>
      </c>
      <c r="AC187" s="52">
        <f t="shared" si="53"/>
        <v>2920.7999999999997</v>
      </c>
      <c r="AD187" s="52">
        <f t="shared" si="53"/>
        <v>3015</v>
      </c>
      <c r="AE187" s="52">
        <f t="shared" si="53"/>
        <v>3255</v>
      </c>
      <c r="AF187" s="52">
        <f t="shared" si="53"/>
        <v>3255</v>
      </c>
      <c r="AG187" s="52">
        <f t="shared" si="53"/>
        <v>3255</v>
      </c>
      <c r="AH187" s="52">
        <f t="shared" si="53"/>
        <v>3473.5499999999997</v>
      </c>
      <c r="AI187" s="52">
        <f t="shared" si="53"/>
        <v>3474.2999999999997</v>
      </c>
      <c r="AJ187" s="52">
        <f t="shared" si="53"/>
        <v>0</v>
      </c>
      <c r="AK187" s="52">
        <f t="shared" si="53"/>
        <v>0</v>
      </c>
      <c r="AL187" s="52">
        <f t="shared" si="53"/>
        <v>0</v>
      </c>
      <c r="AM187" s="10">
        <f t="shared" si="50"/>
        <v>3615</v>
      </c>
    </row>
    <row r="188" spans="1:39">
      <c r="A188" s="13" t="s">
        <v>25</v>
      </c>
      <c r="B188" s="52">
        <f t="shared" si="53"/>
        <v>0</v>
      </c>
      <c r="C188" s="52">
        <f t="shared" si="53"/>
        <v>0</v>
      </c>
      <c r="D188" s="52">
        <f t="shared" si="53"/>
        <v>0</v>
      </c>
      <c r="E188" s="52">
        <f t="shared" si="53"/>
        <v>3090</v>
      </c>
      <c r="F188" s="52">
        <f t="shared" si="53"/>
        <v>3015</v>
      </c>
      <c r="G188" s="52">
        <f t="shared" si="53"/>
        <v>3195</v>
      </c>
      <c r="H188" s="52">
        <f t="shared" si="53"/>
        <v>3075</v>
      </c>
      <c r="I188" s="52">
        <f t="shared" si="53"/>
        <v>3030</v>
      </c>
      <c r="J188" s="52">
        <f t="shared" si="53"/>
        <v>3255</v>
      </c>
      <c r="K188" s="52">
        <f t="shared" si="53"/>
        <v>3180</v>
      </c>
      <c r="L188" s="52">
        <f t="shared" si="53"/>
        <v>3210</v>
      </c>
      <c r="M188" s="52">
        <f t="shared" si="53"/>
        <v>3120</v>
      </c>
      <c r="N188" s="52">
        <f t="shared" si="53"/>
        <v>3195</v>
      </c>
      <c r="O188" s="52">
        <f t="shared" si="53"/>
        <v>2940</v>
      </c>
      <c r="P188" s="52">
        <f t="shared" si="53"/>
        <v>1020</v>
      </c>
      <c r="Q188" s="52">
        <f t="shared" si="53"/>
        <v>3075</v>
      </c>
      <c r="R188" s="52">
        <f t="shared" si="53"/>
        <v>3120</v>
      </c>
      <c r="S188" s="52">
        <f t="shared" si="53"/>
        <v>2655</v>
      </c>
      <c r="T188" s="52">
        <f t="shared" si="53"/>
        <v>3190.0499999999997</v>
      </c>
      <c r="U188" s="52">
        <f t="shared" si="53"/>
        <v>3046.65</v>
      </c>
      <c r="V188" s="52">
        <f t="shared" si="53"/>
        <v>2949.9</v>
      </c>
      <c r="W188" s="52">
        <f t="shared" si="53"/>
        <v>2805</v>
      </c>
      <c r="X188" s="52">
        <f t="shared" si="53"/>
        <v>2434.0499999999997</v>
      </c>
      <c r="Y188" s="52">
        <f t="shared" si="53"/>
        <v>2985</v>
      </c>
      <c r="Z188" s="52">
        <f t="shared" si="53"/>
        <v>3075</v>
      </c>
      <c r="AA188" s="52">
        <f t="shared" si="53"/>
        <v>3150</v>
      </c>
      <c r="AB188" s="52">
        <f t="shared" si="53"/>
        <v>2865</v>
      </c>
      <c r="AC188" s="52">
        <f t="shared" si="53"/>
        <v>2815.5</v>
      </c>
      <c r="AD188" s="52">
        <f t="shared" si="53"/>
        <v>2430</v>
      </c>
      <c r="AE188" s="52">
        <f t="shared" si="53"/>
        <v>3075</v>
      </c>
      <c r="AF188" s="52">
        <f t="shared" si="53"/>
        <v>3045</v>
      </c>
      <c r="AG188" s="52">
        <f t="shared" si="53"/>
        <v>2565</v>
      </c>
      <c r="AH188" s="52">
        <f t="shared" si="53"/>
        <v>3111.15</v>
      </c>
      <c r="AI188" s="52">
        <f t="shared" si="53"/>
        <v>3386.85</v>
      </c>
      <c r="AJ188" s="52">
        <f t="shared" si="53"/>
        <v>0</v>
      </c>
      <c r="AK188" s="52">
        <f t="shared" si="53"/>
        <v>0</v>
      </c>
      <c r="AL188" s="52">
        <f t="shared" si="53"/>
        <v>0</v>
      </c>
      <c r="AM188" s="10">
        <f t="shared" si="50"/>
        <v>3386.85</v>
      </c>
    </row>
    <row r="189" spans="1:39">
      <c r="A189" s="15">
        <v>0.95833333333333337</v>
      </c>
      <c r="B189" s="52">
        <f t="shared" si="53"/>
        <v>0</v>
      </c>
      <c r="C189" s="52">
        <f t="shared" si="53"/>
        <v>0</v>
      </c>
      <c r="D189" s="52">
        <f t="shared" si="53"/>
        <v>0</v>
      </c>
      <c r="E189" s="52">
        <f t="shared" si="53"/>
        <v>2700</v>
      </c>
      <c r="F189" s="52">
        <f t="shared" si="53"/>
        <v>2775</v>
      </c>
      <c r="G189" s="52">
        <f t="shared" si="53"/>
        <v>2865</v>
      </c>
      <c r="H189" s="52">
        <f t="shared" si="53"/>
        <v>2715</v>
      </c>
      <c r="I189" s="52">
        <f t="shared" si="53"/>
        <v>2700</v>
      </c>
      <c r="J189" s="52">
        <f t="shared" si="53"/>
        <v>2955</v>
      </c>
      <c r="K189" s="52">
        <f t="shared" si="53"/>
        <v>2835</v>
      </c>
      <c r="L189" s="52">
        <f t="shared" si="53"/>
        <v>2985</v>
      </c>
      <c r="M189" s="52">
        <f t="shared" si="53"/>
        <v>2745</v>
      </c>
      <c r="N189" s="52">
        <f t="shared" si="53"/>
        <v>2910</v>
      </c>
      <c r="O189" s="52">
        <f t="shared" si="53"/>
        <v>2475</v>
      </c>
      <c r="P189" s="52">
        <f t="shared" si="53"/>
        <v>1560</v>
      </c>
      <c r="Q189" s="52">
        <f t="shared" si="53"/>
        <v>2880</v>
      </c>
      <c r="R189" s="52">
        <f t="shared" si="53"/>
        <v>2805</v>
      </c>
      <c r="S189" s="52">
        <f t="shared" si="53"/>
        <v>2625</v>
      </c>
      <c r="T189" s="52">
        <f t="shared" si="53"/>
        <v>2647.2</v>
      </c>
      <c r="U189" s="52">
        <f t="shared" si="53"/>
        <v>2814.15</v>
      </c>
      <c r="V189" s="52">
        <f t="shared" si="53"/>
        <v>2694.9</v>
      </c>
      <c r="W189" s="52">
        <f t="shared" si="53"/>
        <v>2550</v>
      </c>
      <c r="X189" s="52">
        <f t="shared" si="53"/>
        <v>2535</v>
      </c>
      <c r="Y189" s="52">
        <f t="shared" si="53"/>
        <v>2610</v>
      </c>
      <c r="Z189" s="52">
        <f t="shared" si="53"/>
        <v>2625</v>
      </c>
      <c r="AA189" s="52">
        <f t="shared" si="53"/>
        <v>2865</v>
      </c>
      <c r="AB189" s="52">
        <f t="shared" si="53"/>
        <v>2820</v>
      </c>
      <c r="AC189" s="52">
        <f t="shared" si="53"/>
        <v>2540.6999999999998</v>
      </c>
      <c r="AD189" s="52">
        <f t="shared" si="53"/>
        <v>2340</v>
      </c>
      <c r="AE189" s="52">
        <f t="shared" si="53"/>
        <v>2715</v>
      </c>
      <c r="AF189" s="52">
        <f t="shared" si="53"/>
        <v>2670</v>
      </c>
      <c r="AG189" s="52">
        <f t="shared" si="53"/>
        <v>2760</v>
      </c>
      <c r="AH189" s="52">
        <f t="shared" si="53"/>
        <v>2816.7</v>
      </c>
      <c r="AI189" s="52">
        <f t="shared" ref="AI189:AL189" si="54">+$G$40*(AI129+AI159)</f>
        <v>3306.15</v>
      </c>
      <c r="AJ189" s="52">
        <f t="shared" si="54"/>
        <v>0</v>
      </c>
      <c r="AK189" s="52">
        <f t="shared" si="54"/>
        <v>0</v>
      </c>
      <c r="AL189" s="52">
        <f t="shared" si="54"/>
        <v>0</v>
      </c>
      <c r="AM189" s="10">
        <f t="shared" si="50"/>
        <v>3306.15</v>
      </c>
    </row>
    <row r="190" spans="1:39">
      <c r="A190" s="9" t="s">
        <v>26</v>
      </c>
      <c r="B190" s="52">
        <f t="shared" ref="B190:AL190" si="55">+$G$40*(B130+B160)</f>
        <v>0</v>
      </c>
      <c r="C190" s="52">
        <f t="shared" si="55"/>
        <v>0</v>
      </c>
      <c r="D190" s="52">
        <f t="shared" si="55"/>
        <v>0</v>
      </c>
      <c r="E190" s="52">
        <f t="shared" si="55"/>
        <v>2460</v>
      </c>
      <c r="F190" s="52">
        <f t="shared" si="55"/>
        <v>2610</v>
      </c>
      <c r="G190" s="52">
        <f t="shared" si="55"/>
        <v>2595</v>
      </c>
      <c r="H190" s="52">
        <f t="shared" si="55"/>
        <v>2700</v>
      </c>
      <c r="I190" s="52">
        <f t="shared" si="55"/>
        <v>2445</v>
      </c>
      <c r="J190" s="52">
        <f t="shared" si="55"/>
        <v>2565</v>
      </c>
      <c r="K190" s="52">
        <f t="shared" si="55"/>
        <v>2550</v>
      </c>
      <c r="L190" s="52">
        <f t="shared" si="55"/>
        <v>2535</v>
      </c>
      <c r="M190" s="52">
        <f t="shared" si="55"/>
        <v>2445</v>
      </c>
      <c r="N190" s="52">
        <f t="shared" si="55"/>
        <v>2595</v>
      </c>
      <c r="O190" s="52">
        <f t="shared" si="55"/>
        <v>1035</v>
      </c>
      <c r="P190" s="52">
        <f t="shared" si="55"/>
        <v>2310</v>
      </c>
      <c r="Q190" s="52">
        <f t="shared" si="55"/>
        <v>1830</v>
      </c>
      <c r="R190" s="52">
        <f t="shared" si="55"/>
        <v>2385</v>
      </c>
      <c r="S190" s="52">
        <f t="shared" si="55"/>
        <v>2445</v>
      </c>
      <c r="T190" s="52">
        <f t="shared" si="55"/>
        <v>1831.5</v>
      </c>
      <c r="U190" s="52">
        <f t="shared" si="55"/>
        <v>2243.25</v>
      </c>
      <c r="V190" s="52">
        <f t="shared" si="55"/>
        <v>2499.6</v>
      </c>
      <c r="W190" s="52">
        <f t="shared" si="55"/>
        <v>2355</v>
      </c>
      <c r="X190" s="52">
        <f t="shared" si="55"/>
        <v>2340</v>
      </c>
      <c r="Y190" s="52">
        <f t="shared" si="55"/>
        <v>2310</v>
      </c>
      <c r="Z190" s="52">
        <f t="shared" si="55"/>
        <v>2430</v>
      </c>
      <c r="AA190" s="52">
        <f t="shared" si="55"/>
        <v>2505</v>
      </c>
      <c r="AB190" s="52">
        <f t="shared" si="55"/>
        <v>2760</v>
      </c>
      <c r="AC190" s="52">
        <f t="shared" si="55"/>
        <v>2385</v>
      </c>
      <c r="AD190" s="52">
        <f t="shared" si="55"/>
        <v>2340</v>
      </c>
      <c r="AE190" s="52">
        <f t="shared" si="55"/>
        <v>2400</v>
      </c>
      <c r="AF190" s="52">
        <f t="shared" si="55"/>
        <v>2385</v>
      </c>
      <c r="AG190" s="52">
        <f t="shared" si="55"/>
        <v>2430</v>
      </c>
      <c r="AH190" s="52">
        <f t="shared" si="55"/>
        <v>2655</v>
      </c>
      <c r="AI190" s="52">
        <f t="shared" si="55"/>
        <v>3127.0499999999997</v>
      </c>
      <c r="AJ190" s="52">
        <f t="shared" si="55"/>
        <v>0</v>
      </c>
      <c r="AK190" s="52">
        <f t="shared" si="55"/>
        <v>0</v>
      </c>
      <c r="AL190" s="52">
        <f t="shared" si="55"/>
        <v>0</v>
      </c>
      <c r="AM190" s="10">
        <f t="shared" si="50"/>
        <v>3127.0499999999997</v>
      </c>
    </row>
  </sheetData>
  <mergeCells count="9">
    <mergeCell ref="A164:A166"/>
    <mergeCell ref="A134:A136"/>
    <mergeCell ref="A74:A76"/>
    <mergeCell ref="A104:A106"/>
    <mergeCell ref="A1:AM1"/>
    <mergeCell ref="A2:AM2"/>
    <mergeCell ref="A3:AM3"/>
    <mergeCell ref="A4:A6"/>
    <mergeCell ref="A43:A45"/>
  </mergeCells>
  <conditionalFormatting sqref="Q31">
    <cfRule type="cellIs" dxfId="122" priority="8" stopIfTrue="1" operator="equal">
      <formula>MIN($Q$7:$Q$30)</formula>
    </cfRule>
    <cfRule type="cellIs" dxfId="121" priority="9" stopIfTrue="1" operator="equal">
      <formula>MAX($Q$7:$Q$30)</formula>
    </cfRule>
  </conditionalFormatting>
  <conditionalFormatting sqref="AM107:AN130 AM46:AN69 AM77:AN100 B7:F30 AL7:AN30 AP7:AR30 G7:AK29">
    <cfRule type="cellIs" dxfId="120" priority="7" operator="lessThan">
      <formula>1</formula>
    </cfRule>
  </conditionalFormatting>
  <conditionalFormatting sqref="AM107:AM130 AM46:AM69 AM77:AM100">
    <cfRule type="cellIs" dxfId="119" priority="6" operator="lessThan">
      <formula>1</formula>
    </cfRule>
  </conditionalFormatting>
  <conditionalFormatting sqref="AM137:AM160">
    <cfRule type="cellIs" dxfId="118" priority="5" operator="lessThan">
      <formula>1</formula>
    </cfRule>
  </conditionalFormatting>
  <conditionalFormatting sqref="AM107:AN130 AM46:AN69 AM77:AN100">
    <cfRule type="cellIs" dxfId="117" priority="4" operator="lessThan">
      <formula>1</formula>
    </cfRule>
  </conditionalFormatting>
  <conditionalFormatting sqref="AM137:AM160">
    <cfRule type="cellIs" dxfId="116" priority="3" operator="lessThan">
      <formula>1</formula>
    </cfRule>
  </conditionalFormatting>
  <conditionalFormatting sqref="AN137:AN160">
    <cfRule type="cellIs" dxfId="115" priority="2" operator="lessThan">
      <formula>1</formula>
    </cfRule>
  </conditionalFormatting>
  <conditionalFormatting sqref="AM167:AM190">
    <cfRule type="cellIs" dxfId="114" priority="1" operator="lessThan">
      <formula>1</formula>
    </cfRule>
  </conditionalFormatting>
  <printOptions horizontalCentered="1" verticalCentered="1"/>
  <pageMargins left="0.78740157499999996" right="0.78740157499999996" top="0" bottom="0" header="0" footer="0"/>
  <pageSetup paperSize="9" scale="90" orientation="landscape" horizontalDpi="300" verticalDpi="300"/>
  <headerFooter alignWithMargin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90"/>
  <sheetViews>
    <sheetView zoomScale="70" zoomScaleNormal="70" zoomScalePageLayoutView="70" workbookViewId="0">
      <selection activeCell="K159" sqref="K159"/>
    </sheetView>
  </sheetViews>
  <sheetFormatPr baseColWidth="10" defaultColWidth="8.83203125" defaultRowHeight="12" x14ac:dyDescent="0"/>
  <cols>
    <col min="1" max="1" width="4.5" style="59" customWidth="1"/>
    <col min="2" max="5" width="9" style="59" hidden="1" customWidth="1"/>
    <col min="6" max="6" width="9" style="81" hidden="1" customWidth="1"/>
    <col min="7" max="17" width="9" style="81" customWidth="1"/>
    <col min="18" max="38" width="9" style="56" customWidth="1"/>
    <col min="39" max="39" width="9.83203125" style="56" customWidth="1"/>
    <col min="40" max="40" width="8" style="56" hidden="1" customWidth="1"/>
    <col min="41" max="16384" width="8.83203125" style="56"/>
  </cols>
  <sheetData>
    <row r="1" spans="1:44" s="54" customFormat="1" ht="18">
      <c r="A1" s="295" t="s">
        <v>0</v>
      </c>
      <c r="B1" s="296"/>
      <c r="C1" s="296"/>
      <c r="D1" s="296"/>
      <c r="E1" s="296"/>
      <c r="F1" s="296"/>
      <c r="G1" s="296"/>
      <c r="H1" s="296"/>
      <c r="I1" s="296"/>
      <c r="J1" s="296"/>
      <c r="K1" s="296"/>
      <c r="L1" s="296"/>
      <c r="M1" s="296"/>
      <c r="N1" s="296"/>
      <c r="O1" s="296"/>
      <c r="P1" s="296"/>
      <c r="Q1" s="296"/>
      <c r="R1" s="296"/>
      <c r="S1" s="296"/>
      <c r="T1" s="296"/>
      <c r="U1" s="296"/>
      <c r="V1" s="296"/>
      <c r="W1" s="296"/>
      <c r="X1" s="296"/>
      <c r="Y1" s="296"/>
      <c r="Z1" s="296"/>
      <c r="AA1" s="296"/>
      <c r="AB1" s="296"/>
      <c r="AC1" s="296"/>
      <c r="AD1" s="296"/>
      <c r="AE1" s="296"/>
      <c r="AF1" s="296"/>
      <c r="AG1" s="296"/>
      <c r="AH1" s="296"/>
      <c r="AI1" s="296"/>
      <c r="AJ1" s="296"/>
      <c r="AK1" s="296"/>
      <c r="AL1" s="296"/>
      <c r="AM1" s="296"/>
    </row>
    <row r="2" spans="1:44" s="55" customFormat="1" ht="15">
      <c r="A2" s="297" t="s">
        <v>1</v>
      </c>
      <c r="B2" s="296"/>
      <c r="C2" s="296"/>
      <c r="D2" s="296"/>
      <c r="E2" s="296"/>
      <c r="F2" s="296"/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296"/>
      <c r="U2" s="296"/>
      <c r="V2" s="296"/>
      <c r="W2" s="296"/>
      <c r="X2" s="296"/>
      <c r="Y2" s="296"/>
      <c r="Z2" s="296"/>
      <c r="AA2" s="296"/>
      <c r="AB2" s="296"/>
      <c r="AC2" s="296"/>
      <c r="AD2" s="296"/>
      <c r="AE2" s="296"/>
      <c r="AF2" s="296"/>
      <c r="AG2" s="296"/>
      <c r="AH2" s="296"/>
      <c r="AI2" s="296"/>
      <c r="AJ2" s="296"/>
      <c r="AK2" s="296"/>
      <c r="AL2" s="296"/>
      <c r="AM2" s="296"/>
    </row>
    <row r="3" spans="1:44">
      <c r="A3" s="298">
        <v>40544</v>
      </c>
      <c r="B3" s="299"/>
      <c r="C3" s="299"/>
      <c r="D3" s="299"/>
      <c r="E3" s="299"/>
      <c r="F3" s="299"/>
      <c r="G3" s="299"/>
      <c r="H3" s="299"/>
      <c r="I3" s="299"/>
      <c r="J3" s="299"/>
      <c r="K3" s="299"/>
      <c r="L3" s="299"/>
      <c r="M3" s="299"/>
      <c r="N3" s="299"/>
      <c r="O3" s="299"/>
      <c r="P3" s="299"/>
      <c r="Q3" s="299"/>
      <c r="R3" s="299"/>
      <c r="S3" s="299"/>
      <c r="T3" s="299"/>
      <c r="U3" s="299"/>
      <c r="V3" s="299"/>
      <c r="W3" s="299"/>
      <c r="X3" s="299"/>
      <c r="Y3" s="299"/>
      <c r="Z3" s="299"/>
      <c r="AA3" s="299"/>
      <c r="AB3" s="299"/>
      <c r="AC3" s="299"/>
      <c r="AD3" s="299"/>
      <c r="AE3" s="299"/>
      <c r="AF3" s="299"/>
      <c r="AG3" s="299"/>
      <c r="AH3" s="299"/>
      <c r="AI3" s="299"/>
      <c r="AJ3" s="299"/>
      <c r="AK3" s="299"/>
      <c r="AL3" s="299"/>
      <c r="AM3" s="299"/>
    </row>
    <row r="4" spans="1:44" s="59" customFormat="1" ht="12" customHeight="1">
      <c r="A4" s="300" t="s">
        <v>2</v>
      </c>
      <c r="C4" s="57">
        <v>1</v>
      </c>
      <c r="D4" s="57">
        <v>2</v>
      </c>
      <c r="E4" s="57">
        <v>3</v>
      </c>
      <c r="F4" s="57">
        <v>4</v>
      </c>
      <c r="G4" s="57">
        <v>5</v>
      </c>
      <c r="H4" s="57">
        <v>1</v>
      </c>
      <c r="I4" s="57">
        <f t="shared" ref="I4:X5" si="0">+H4+1</f>
        <v>2</v>
      </c>
      <c r="J4" s="57">
        <f t="shared" si="0"/>
        <v>3</v>
      </c>
      <c r="K4" s="57">
        <f t="shared" si="0"/>
        <v>4</v>
      </c>
      <c r="L4" s="57">
        <f t="shared" si="0"/>
        <v>5</v>
      </c>
      <c r="M4" s="57">
        <f t="shared" si="0"/>
        <v>6</v>
      </c>
      <c r="N4" s="57">
        <f t="shared" si="0"/>
        <v>7</v>
      </c>
      <c r="O4" s="57">
        <f t="shared" si="0"/>
        <v>8</v>
      </c>
      <c r="P4" s="57">
        <f t="shared" si="0"/>
        <v>9</v>
      </c>
      <c r="Q4" s="57">
        <f t="shared" si="0"/>
        <v>10</v>
      </c>
      <c r="R4" s="57">
        <f t="shared" si="0"/>
        <v>11</v>
      </c>
      <c r="S4" s="57">
        <f t="shared" si="0"/>
        <v>12</v>
      </c>
      <c r="T4" s="57">
        <f t="shared" si="0"/>
        <v>13</v>
      </c>
      <c r="U4" s="57">
        <f t="shared" si="0"/>
        <v>14</v>
      </c>
      <c r="V4" s="57">
        <f t="shared" si="0"/>
        <v>15</v>
      </c>
      <c r="W4" s="57">
        <f t="shared" si="0"/>
        <v>16</v>
      </c>
      <c r="X4" s="57">
        <f t="shared" si="0"/>
        <v>17</v>
      </c>
      <c r="Y4" s="57">
        <f t="shared" ref="Y4:AL5" si="1">+X4+1</f>
        <v>18</v>
      </c>
      <c r="Z4" s="57">
        <f t="shared" si="1"/>
        <v>19</v>
      </c>
      <c r="AA4" s="57">
        <f t="shared" si="1"/>
        <v>20</v>
      </c>
      <c r="AB4" s="57">
        <f t="shared" si="1"/>
        <v>21</v>
      </c>
      <c r="AC4" s="57">
        <f t="shared" si="1"/>
        <v>22</v>
      </c>
      <c r="AD4" s="57">
        <f t="shared" si="1"/>
        <v>23</v>
      </c>
      <c r="AE4" s="57">
        <f t="shared" si="1"/>
        <v>24</v>
      </c>
      <c r="AF4" s="57">
        <f t="shared" si="1"/>
        <v>25</v>
      </c>
      <c r="AG4" s="57">
        <f t="shared" si="1"/>
        <v>26</v>
      </c>
      <c r="AH4" s="57">
        <f t="shared" si="1"/>
        <v>27</v>
      </c>
      <c r="AI4" s="57">
        <f t="shared" si="1"/>
        <v>28</v>
      </c>
      <c r="AJ4" s="57">
        <f t="shared" si="1"/>
        <v>29</v>
      </c>
      <c r="AK4" s="57">
        <f t="shared" si="1"/>
        <v>30</v>
      </c>
      <c r="AL4" s="57">
        <f t="shared" si="1"/>
        <v>31</v>
      </c>
      <c r="AM4" s="58" t="s">
        <v>3</v>
      </c>
      <c r="AN4" s="58" t="s">
        <v>4</v>
      </c>
      <c r="AP4" s="58" t="s">
        <v>3</v>
      </c>
      <c r="AQ4" s="58" t="s">
        <v>3</v>
      </c>
      <c r="AR4" s="58" t="s">
        <v>3</v>
      </c>
    </row>
    <row r="5" spans="1:44" s="59" customFormat="1" ht="11.25" customHeight="1">
      <c r="A5" s="301"/>
      <c r="B5" s="60">
        <v>40391</v>
      </c>
      <c r="C5" s="60">
        <f>+B5+1</f>
        <v>40392</v>
      </c>
      <c r="D5" s="60">
        <f>+C5+1</f>
        <v>40393</v>
      </c>
      <c r="E5" s="60">
        <f>+D5+1</f>
        <v>40394</v>
      </c>
      <c r="F5" s="60">
        <f>+E5+1</f>
        <v>40395</v>
      </c>
      <c r="G5" s="60">
        <v>40452</v>
      </c>
      <c r="H5" s="60">
        <v>40544</v>
      </c>
      <c r="I5" s="60">
        <f t="shared" si="0"/>
        <v>40545</v>
      </c>
      <c r="J5" s="60">
        <f t="shared" si="0"/>
        <v>40546</v>
      </c>
      <c r="K5" s="60">
        <f t="shared" si="0"/>
        <v>40547</v>
      </c>
      <c r="L5" s="60">
        <f t="shared" si="0"/>
        <v>40548</v>
      </c>
      <c r="M5" s="60">
        <f t="shared" si="0"/>
        <v>40549</v>
      </c>
      <c r="N5" s="60">
        <f t="shared" si="0"/>
        <v>40550</v>
      </c>
      <c r="O5" s="60">
        <f t="shared" si="0"/>
        <v>40551</v>
      </c>
      <c r="P5" s="60">
        <f t="shared" si="0"/>
        <v>40552</v>
      </c>
      <c r="Q5" s="60">
        <f t="shared" si="0"/>
        <v>40553</v>
      </c>
      <c r="R5" s="60">
        <f t="shared" si="0"/>
        <v>40554</v>
      </c>
      <c r="S5" s="60">
        <f t="shared" si="0"/>
        <v>40555</v>
      </c>
      <c r="T5" s="60">
        <f t="shared" si="0"/>
        <v>40556</v>
      </c>
      <c r="U5" s="60">
        <f t="shared" si="0"/>
        <v>40557</v>
      </c>
      <c r="V5" s="60">
        <f t="shared" si="0"/>
        <v>40558</v>
      </c>
      <c r="W5" s="60">
        <f t="shared" si="0"/>
        <v>40559</v>
      </c>
      <c r="X5" s="60">
        <f t="shared" si="0"/>
        <v>40560</v>
      </c>
      <c r="Y5" s="60">
        <f t="shared" si="1"/>
        <v>40561</v>
      </c>
      <c r="Z5" s="60">
        <f t="shared" si="1"/>
        <v>40562</v>
      </c>
      <c r="AA5" s="60">
        <f t="shared" si="1"/>
        <v>40563</v>
      </c>
      <c r="AB5" s="60">
        <f t="shared" si="1"/>
        <v>40564</v>
      </c>
      <c r="AC5" s="60">
        <f t="shared" si="1"/>
        <v>40565</v>
      </c>
      <c r="AD5" s="60">
        <f t="shared" si="1"/>
        <v>40566</v>
      </c>
      <c r="AE5" s="60">
        <f t="shared" si="1"/>
        <v>40567</v>
      </c>
      <c r="AF5" s="60">
        <f t="shared" si="1"/>
        <v>40568</v>
      </c>
      <c r="AG5" s="60">
        <f t="shared" si="1"/>
        <v>40569</v>
      </c>
      <c r="AH5" s="60">
        <f t="shared" si="1"/>
        <v>40570</v>
      </c>
      <c r="AI5" s="60">
        <f t="shared" si="1"/>
        <v>40571</v>
      </c>
      <c r="AJ5" s="60">
        <f t="shared" si="1"/>
        <v>40572</v>
      </c>
      <c r="AK5" s="60">
        <f t="shared" si="1"/>
        <v>40573</v>
      </c>
      <c r="AL5" s="60">
        <f t="shared" si="1"/>
        <v>40574</v>
      </c>
      <c r="AM5" s="58"/>
      <c r="AN5" s="61"/>
      <c r="AP5" s="58" t="s">
        <v>5</v>
      </c>
      <c r="AQ5" s="58" t="s">
        <v>6</v>
      </c>
      <c r="AR5" s="58" t="s">
        <v>7</v>
      </c>
    </row>
    <row r="6" spans="1:44" s="59" customFormat="1" ht="12" customHeight="1">
      <c r="A6" s="302"/>
      <c r="B6" s="57"/>
      <c r="C6" s="57"/>
      <c r="D6" s="57"/>
      <c r="E6" s="57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8" t="s">
        <v>8</v>
      </c>
      <c r="AN6" s="58" t="s">
        <v>8</v>
      </c>
      <c r="AP6" s="58" t="s">
        <v>8</v>
      </c>
      <c r="AQ6" s="58" t="s">
        <v>8</v>
      </c>
      <c r="AR6" s="58" t="s">
        <v>8</v>
      </c>
    </row>
    <row r="7" spans="1:44" ht="12" customHeight="1">
      <c r="A7" s="62" t="s">
        <v>9</v>
      </c>
      <c r="B7" s="85"/>
      <c r="C7" s="85"/>
      <c r="D7" s="85"/>
      <c r="E7" s="85"/>
      <c r="F7" s="85"/>
      <c r="G7" s="85"/>
      <c r="H7" s="85">
        <v>18127</v>
      </c>
      <c r="I7" s="85">
        <v>12310</v>
      </c>
      <c r="J7" s="85">
        <v>14500</v>
      </c>
      <c r="K7" s="85">
        <v>15000</v>
      </c>
      <c r="L7" s="85">
        <v>14800</v>
      </c>
      <c r="M7" s="85">
        <v>14900</v>
      </c>
      <c r="N7" s="85">
        <v>14800</v>
      </c>
      <c r="O7" s="85">
        <v>15000</v>
      </c>
      <c r="P7" s="85">
        <v>14985</v>
      </c>
      <c r="Q7" s="85">
        <v>14288</v>
      </c>
      <c r="R7" s="85">
        <v>14300</v>
      </c>
      <c r="S7" s="85">
        <v>13421</v>
      </c>
      <c r="T7" s="85">
        <v>14600</v>
      </c>
      <c r="U7" s="85">
        <v>14100</v>
      </c>
      <c r="V7" s="85">
        <v>14400</v>
      </c>
      <c r="W7" s="85">
        <v>14500</v>
      </c>
      <c r="X7" s="85">
        <v>13500</v>
      </c>
      <c r="Y7" s="85">
        <v>14000</v>
      </c>
      <c r="Z7" s="85">
        <v>13700</v>
      </c>
      <c r="AA7" s="85">
        <v>14700</v>
      </c>
      <c r="AB7" s="85">
        <v>13800</v>
      </c>
      <c r="AC7" s="85">
        <v>14700</v>
      </c>
      <c r="AD7" s="85">
        <v>14700</v>
      </c>
      <c r="AE7" s="85">
        <v>11800</v>
      </c>
      <c r="AF7" s="85">
        <v>13600</v>
      </c>
      <c r="AG7" s="85">
        <v>11800</v>
      </c>
      <c r="AH7" s="85">
        <v>13900</v>
      </c>
      <c r="AI7" s="85">
        <v>14200</v>
      </c>
      <c r="AJ7" s="85">
        <v>14200</v>
      </c>
      <c r="AK7" s="85">
        <v>15100</v>
      </c>
      <c r="AL7" s="63">
        <v>12300</v>
      </c>
      <c r="AM7" s="63">
        <f>MAX(B7:AL7)</f>
        <v>18127</v>
      </c>
      <c r="AN7" s="63">
        <f t="shared" ref="AN7:AN30" si="2">MIN(B7:AF7)</f>
        <v>11800</v>
      </c>
      <c r="AP7" s="63">
        <f>MAX(C7:G7,J7:N7,Q7:U7,X7:AB7,AE7:AI7,AL7)</f>
        <v>15000</v>
      </c>
      <c r="AQ7" s="63">
        <f>MAX(H7,O7,V7,AC7,AJ7)</f>
        <v>18127</v>
      </c>
      <c r="AR7" s="63">
        <f>MAX(I7,P7,W7,AD7,AK7)</f>
        <v>15100</v>
      </c>
    </row>
    <row r="8" spans="1:44" ht="12" customHeight="1">
      <c r="A8" s="62" t="s">
        <v>10</v>
      </c>
      <c r="B8" s="85"/>
      <c r="C8" s="85"/>
      <c r="D8" s="85"/>
      <c r="E8" s="85"/>
      <c r="F8" s="85"/>
      <c r="G8" s="85"/>
      <c r="H8" s="85">
        <v>17600</v>
      </c>
      <c r="I8" s="85">
        <v>11316</v>
      </c>
      <c r="J8" s="85">
        <v>14100</v>
      </c>
      <c r="K8" s="85">
        <v>14200</v>
      </c>
      <c r="L8" s="85">
        <v>14500</v>
      </c>
      <c r="M8" s="85">
        <v>14500</v>
      </c>
      <c r="N8" s="85">
        <v>14100</v>
      </c>
      <c r="O8" s="85">
        <v>14500</v>
      </c>
      <c r="P8" s="85">
        <v>14773</v>
      </c>
      <c r="Q8" s="85">
        <v>13889</v>
      </c>
      <c r="R8" s="85">
        <v>14000</v>
      </c>
      <c r="S8" s="85">
        <v>13628</v>
      </c>
      <c r="T8" s="85">
        <v>13800</v>
      </c>
      <c r="U8" s="85">
        <v>13300</v>
      </c>
      <c r="V8" s="85">
        <v>13600</v>
      </c>
      <c r="W8" s="85">
        <v>13933</v>
      </c>
      <c r="X8" s="85">
        <v>13300</v>
      </c>
      <c r="Y8" s="85">
        <v>13600</v>
      </c>
      <c r="Z8" s="85">
        <v>14443</v>
      </c>
      <c r="AA8" s="85">
        <v>14240</v>
      </c>
      <c r="AB8" s="85">
        <v>13100</v>
      </c>
      <c r="AC8" s="85">
        <v>13700</v>
      </c>
      <c r="AD8" s="85">
        <v>14000</v>
      </c>
      <c r="AE8" s="85">
        <v>11200</v>
      </c>
      <c r="AF8" s="85">
        <v>13200</v>
      </c>
      <c r="AG8" s="85">
        <v>11200</v>
      </c>
      <c r="AH8" s="85">
        <v>13300</v>
      </c>
      <c r="AI8" s="85">
        <v>13700</v>
      </c>
      <c r="AJ8" s="85">
        <v>13600</v>
      </c>
      <c r="AK8" s="85">
        <v>14500</v>
      </c>
      <c r="AL8" s="63">
        <v>12400</v>
      </c>
      <c r="AM8" s="63">
        <f t="shared" ref="AM8:AM30" si="3">MAX(B8:AL8)</f>
        <v>17600</v>
      </c>
      <c r="AN8" s="63">
        <f>MIN(B8:AF8)</f>
        <v>11200</v>
      </c>
      <c r="AP8" s="63">
        <f t="shared" ref="AP8:AP30" si="4">MAX(C8:G8,J8:N8,Q8:U8,X8:AB8,AE8:AI8,AL8)</f>
        <v>14500</v>
      </c>
      <c r="AQ8" s="63">
        <f t="shared" ref="AQ8:AR30" si="5">MAX(H8,O8,V8,AC8,AJ8)</f>
        <v>17600</v>
      </c>
      <c r="AR8" s="63">
        <f t="shared" si="5"/>
        <v>14773</v>
      </c>
    </row>
    <row r="9" spans="1:44" ht="12" customHeight="1">
      <c r="A9" s="62" t="s">
        <v>11</v>
      </c>
      <c r="B9" s="85"/>
      <c r="C9" s="85"/>
      <c r="D9" s="85"/>
      <c r="E9" s="85"/>
      <c r="F9" s="85"/>
      <c r="G9" s="85"/>
      <c r="H9" s="85">
        <v>16500</v>
      </c>
      <c r="I9" s="85">
        <v>8000</v>
      </c>
      <c r="J9" s="85">
        <v>13900</v>
      </c>
      <c r="K9" s="85">
        <v>14200</v>
      </c>
      <c r="L9" s="85">
        <v>14100</v>
      </c>
      <c r="M9" s="85">
        <v>14200</v>
      </c>
      <c r="N9" s="85">
        <v>13800</v>
      </c>
      <c r="O9" s="85">
        <v>14100</v>
      </c>
      <c r="P9" s="85">
        <v>13571</v>
      </c>
      <c r="Q9" s="85">
        <v>13590</v>
      </c>
      <c r="R9" s="85">
        <v>12200</v>
      </c>
      <c r="S9" s="85">
        <v>13656</v>
      </c>
      <c r="T9" s="85">
        <v>13500</v>
      </c>
      <c r="U9" s="85">
        <v>13200</v>
      </c>
      <c r="V9" s="85">
        <v>13200</v>
      </c>
      <c r="W9" s="85">
        <v>13246</v>
      </c>
      <c r="X9" s="85">
        <v>13100</v>
      </c>
      <c r="Y9" s="85">
        <v>13000</v>
      </c>
      <c r="Z9" s="85">
        <v>12945</v>
      </c>
      <c r="AA9" s="85">
        <v>13755</v>
      </c>
      <c r="AB9" s="85">
        <v>13100</v>
      </c>
      <c r="AC9" s="85">
        <v>13100</v>
      </c>
      <c r="AD9" s="85">
        <v>13700</v>
      </c>
      <c r="AE9" s="85">
        <v>11000</v>
      </c>
      <c r="AF9" s="85">
        <v>12800</v>
      </c>
      <c r="AG9" s="85">
        <v>11000</v>
      </c>
      <c r="AH9" s="85">
        <v>13100</v>
      </c>
      <c r="AI9" s="85">
        <v>13400</v>
      </c>
      <c r="AJ9" s="85">
        <v>13300</v>
      </c>
      <c r="AK9" s="85">
        <v>13500</v>
      </c>
      <c r="AL9" s="63">
        <v>12000</v>
      </c>
      <c r="AM9" s="63">
        <f t="shared" si="3"/>
        <v>16500</v>
      </c>
      <c r="AN9" s="63">
        <f t="shared" si="2"/>
        <v>8000</v>
      </c>
      <c r="AP9" s="63">
        <f t="shared" si="4"/>
        <v>14200</v>
      </c>
      <c r="AQ9" s="63">
        <f t="shared" si="5"/>
        <v>16500</v>
      </c>
      <c r="AR9" s="63">
        <f t="shared" si="5"/>
        <v>13700</v>
      </c>
    </row>
    <row r="10" spans="1:44" ht="12" customHeight="1">
      <c r="A10" s="62" t="s">
        <v>12</v>
      </c>
      <c r="B10" s="85"/>
      <c r="C10" s="85"/>
      <c r="D10" s="85"/>
      <c r="E10" s="85"/>
      <c r="F10" s="85"/>
      <c r="G10" s="85"/>
      <c r="H10" s="85">
        <v>15900</v>
      </c>
      <c r="I10" s="85">
        <v>11100</v>
      </c>
      <c r="J10" s="85">
        <v>13800</v>
      </c>
      <c r="K10" s="85">
        <v>13900</v>
      </c>
      <c r="L10" s="85">
        <v>14100</v>
      </c>
      <c r="M10" s="85">
        <v>14200</v>
      </c>
      <c r="N10" s="85">
        <v>13600</v>
      </c>
      <c r="O10" s="85">
        <v>14100</v>
      </c>
      <c r="P10" s="85">
        <v>13458</v>
      </c>
      <c r="Q10" s="85">
        <v>13482</v>
      </c>
      <c r="R10" s="85">
        <v>12200</v>
      </c>
      <c r="S10" s="85">
        <v>13240</v>
      </c>
      <c r="T10" s="85">
        <v>13500</v>
      </c>
      <c r="U10" s="85">
        <v>13200</v>
      </c>
      <c r="V10" s="85">
        <v>12900</v>
      </c>
      <c r="W10" s="85">
        <v>13100</v>
      </c>
      <c r="X10" s="85">
        <v>13200</v>
      </c>
      <c r="Y10" s="85">
        <v>13000</v>
      </c>
      <c r="Z10" s="85">
        <v>12861</v>
      </c>
      <c r="AA10" s="85">
        <v>13242</v>
      </c>
      <c r="AB10" s="85">
        <v>13100</v>
      </c>
      <c r="AC10" s="85">
        <v>13100</v>
      </c>
      <c r="AD10" s="85">
        <v>13300</v>
      </c>
      <c r="AE10" s="85">
        <v>10800</v>
      </c>
      <c r="AF10" s="85">
        <v>12800</v>
      </c>
      <c r="AG10" s="85">
        <v>10800</v>
      </c>
      <c r="AH10" s="85">
        <v>13100</v>
      </c>
      <c r="AI10" s="85">
        <v>13400</v>
      </c>
      <c r="AJ10" s="85">
        <v>12900</v>
      </c>
      <c r="AK10" s="85">
        <v>13300</v>
      </c>
      <c r="AL10" s="63">
        <v>12000</v>
      </c>
      <c r="AM10" s="63">
        <f t="shared" si="3"/>
        <v>15900</v>
      </c>
      <c r="AN10" s="63">
        <f t="shared" si="2"/>
        <v>10800</v>
      </c>
      <c r="AP10" s="63">
        <f t="shared" si="4"/>
        <v>14200</v>
      </c>
      <c r="AQ10" s="63">
        <f t="shared" si="5"/>
        <v>15900</v>
      </c>
      <c r="AR10" s="63">
        <f t="shared" si="5"/>
        <v>13458</v>
      </c>
    </row>
    <row r="11" spans="1:44" ht="12" customHeight="1">
      <c r="A11" s="62" t="s">
        <v>13</v>
      </c>
      <c r="B11" s="85"/>
      <c r="C11" s="85"/>
      <c r="D11" s="85"/>
      <c r="E11" s="85"/>
      <c r="F11" s="85"/>
      <c r="G11" s="85"/>
      <c r="H11" s="85">
        <v>14900</v>
      </c>
      <c r="I11" s="85">
        <v>10800</v>
      </c>
      <c r="J11" s="85">
        <v>13800</v>
      </c>
      <c r="K11" s="85">
        <v>13800</v>
      </c>
      <c r="L11" s="85">
        <v>14100</v>
      </c>
      <c r="M11" s="85">
        <v>13900</v>
      </c>
      <c r="N11" s="85">
        <v>13700</v>
      </c>
      <c r="O11" s="85">
        <v>14200</v>
      </c>
      <c r="P11" s="85">
        <v>13392</v>
      </c>
      <c r="Q11" s="85">
        <v>13588</v>
      </c>
      <c r="R11" s="85">
        <v>12200</v>
      </c>
      <c r="S11" s="85">
        <v>13439</v>
      </c>
      <c r="T11" s="85">
        <v>13200</v>
      </c>
      <c r="U11" s="85">
        <v>13100</v>
      </c>
      <c r="V11" s="85">
        <v>13200</v>
      </c>
      <c r="W11" s="85">
        <v>12900</v>
      </c>
      <c r="X11" s="85">
        <v>13200</v>
      </c>
      <c r="Y11" s="85">
        <v>12800</v>
      </c>
      <c r="Z11" s="85">
        <v>12769</v>
      </c>
      <c r="AA11" s="85">
        <v>13194</v>
      </c>
      <c r="AB11" s="85">
        <v>13100</v>
      </c>
      <c r="AC11" s="85">
        <v>13200</v>
      </c>
      <c r="AD11" s="85">
        <v>13400</v>
      </c>
      <c r="AE11" s="85">
        <v>10800</v>
      </c>
      <c r="AF11" s="85">
        <v>12800</v>
      </c>
      <c r="AG11" s="85">
        <v>10800</v>
      </c>
      <c r="AH11" s="85">
        <v>13100</v>
      </c>
      <c r="AI11" s="85">
        <v>13300</v>
      </c>
      <c r="AJ11" s="85">
        <v>13000</v>
      </c>
      <c r="AK11" s="85">
        <v>13200</v>
      </c>
      <c r="AL11" s="63">
        <v>12000</v>
      </c>
      <c r="AM11" s="63">
        <f t="shared" si="3"/>
        <v>14900</v>
      </c>
      <c r="AN11" s="63">
        <f t="shared" si="2"/>
        <v>10800</v>
      </c>
      <c r="AP11" s="63">
        <f t="shared" si="4"/>
        <v>14100</v>
      </c>
      <c r="AQ11" s="63">
        <f t="shared" si="5"/>
        <v>14900</v>
      </c>
      <c r="AR11" s="63">
        <f t="shared" si="5"/>
        <v>13400</v>
      </c>
    </row>
    <row r="12" spans="1:44" ht="12" customHeight="1">
      <c r="A12" s="62" t="s">
        <v>14</v>
      </c>
      <c r="B12" s="85"/>
      <c r="C12" s="85"/>
      <c r="D12" s="85"/>
      <c r="E12" s="85"/>
      <c r="F12" s="85"/>
      <c r="G12" s="85"/>
      <c r="H12" s="85">
        <v>14900</v>
      </c>
      <c r="I12" s="85">
        <v>10800</v>
      </c>
      <c r="J12" s="85">
        <v>14100</v>
      </c>
      <c r="K12" s="85">
        <v>14100</v>
      </c>
      <c r="L12" s="85">
        <v>14600</v>
      </c>
      <c r="M12" s="85">
        <v>14200</v>
      </c>
      <c r="N12" s="85">
        <v>14300</v>
      </c>
      <c r="O12" s="85">
        <v>14200</v>
      </c>
      <c r="P12" s="85">
        <v>13284</v>
      </c>
      <c r="Q12" s="85">
        <v>13883</v>
      </c>
      <c r="R12" s="85">
        <v>12700</v>
      </c>
      <c r="S12" s="85">
        <v>13954</v>
      </c>
      <c r="T12" s="85">
        <v>13500</v>
      </c>
      <c r="U12" s="85">
        <v>13500</v>
      </c>
      <c r="V12" s="85">
        <v>13500</v>
      </c>
      <c r="W12" s="85">
        <v>11600</v>
      </c>
      <c r="X12" s="85">
        <v>14000</v>
      </c>
      <c r="Y12" s="85">
        <v>13600</v>
      </c>
      <c r="Z12" s="85">
        <v>13789</v>
      </c>
      <c r="AA12" s="85">
        <v>13328</v>
      </c>
      <c r="AB12" s="85">
        <v>13800</v>
      </c>
      <c r="AC12" s="85">
        <v>13600</v>
      </c>
      <c r="AD12" s="85">
        <v>13200</v>
      </c>
      <c r="AE12" s="85">
        <v>11200</v>
      </c>
      <c r="AF12" s="85">
        <v>13800</v>
      </c>
      <c r="AG12" s="85">
        <v>11200</v>
      </c>
      <c r="AH12" s="85">
        <v>13900</v>
      </c>
      <c r="AI12" s="85">
        <v>14100</v>
      </c>
      <c r="AJ12" s="85">
        <v>13300</v>
      </c>
      <c r="AK12" s="85">
        <v>13200</v>
      </c>
      <c r="AL12" s="63">
        <v>13300</v>
      </c>
      <c r="AM12" s="63">
        <f t="shared" si="3"/>
        <v>14900</v>
      </c>
      <c r="AN12" s="63">
        <f t="shared" si="2"/>
        <v>10800</v>
      </c>
      <c r="AP12" s="63">
        <f t="shared" si="4"/>
        <v>14600</v>
      </c>
      <c r="AQ12" s="63">
        <f t="shared" si="5"/>
        <v>14900</v>
      </c>
      <c r="AR12" s="63">
        <f t="shared" si="5"/>
        <v>13284</v>
      </c>
    </row>
    <row r="13" spans="1:44" ht="12" customHeight="1">
      <c r="A13" s="62" t="s">
        <v>15</v>
      </c>
      <c r="B13" s="85"/>
      <c r="C13" s="85"/>
      <c r="D13" s="85"/>
      <c r="E13" s="85"/>
      <c r="F13" s="85"/>
      <c r="G13" s="85"/>
      <c r="H13" s="85">
        <v>14600</v>
      </c>
      <c r="I13" s="85">
        <v>10300</v>
      </c>
      <c r="J13" s="85">
        <v>15100</v>
      </c>
      <c r="K13" s="85">
        <v>15300</v>
      </c>
      <c r="L13" s="85">
        <v>15900</v>
      </c>
      <c r="M13" s="85">
        <v>16200</v>
      </c>
      <c r="N13" s="85">
        <v>15700</v>
      </c>
      <c r="O13" s="85">
        <v>14600</v>
      </c>
      <c r="P13" s="85">
        <v>13422</v>
      </c>
      <c r="Q13" s="85">
        <v>16184</v>
      </c>
      <c r="R13" s="85">
        <v>16329</v>
      </c>
      <c r="S13" s="85">
        <v>16240</v>
      </c>
      <c r="T13" s="85">
        <v>13500</v>
      </c>
      <c r="U13" s="85">
        <v>16203</v>
      </c>
      <c r="V13" s="85">
        <v>14500</v>
      </c>
      <c r="W13" s="85">
        <v>11600</v>
      </c>
      <c r="X13" s="85">
        <v>16200</v>
      </c>
      <c r="Y13" s="85">
        <v>16208</v>
      </c>
      <c r="Z13" s="85">
        <v>15744</v>
      </c>
      <c r="AA13" s="85">
        <v>13634</v>
      </c>
      <c r="AB13" s="85">
        <v>16200</v>
      </c>
      <c r="AC13" s="85">
        <v>14700</v>
      </c>
      <c r="AD13" s="85">
        <v>13700</v>
      </c>
      <c r="AE13" s="85">
        <v>13600</v>
      </c>
      <c r="AF13" s="85">
        <v>16200</v>
      </c>
      <c r="AG13" s="85">
        <v>13600</v>
      </c>
      <c r="AH13" s="85">
        <v>16200</v>
      </c>
      <c r="AI13" s="85">
        <v>15117</v>
      </c>
      <c r="AJ13" s="85">
        <v>14500</v>
      </c>
      <c r="AK13" s="85">
        <v>13300</v>
      </c>
      <c r="AL13" s="63">
        <v>16000</v>
      </c>
      <c r="AM13" s="63">
        <f t="shared" si="3"/>
        <v>16329</v>
      </c>
      <c r="AN13" s="63">
        <f t="shared" si="2"/>
        <v>10300</v>
      </c>
      <c r="AP13" s="63">
        <f t="shared" si="4"/>
        <v>16329</v>
      </c>
      <c r="AQ13" s="63">
        <f t="shared" si="5"/>
        <v>14700</v>
      </c>
      <c r="AR13" s="63">
        <f t="shared" si="5"/>
        <v>13700</v>
      </c>
    </row>
    <row r="14" spans="1:44" ht="12" customHeight="1">
      <c r="A14" s="66" t="s">
        <v>16</v>
      </c>
      <c r="B14" s="85"/>
      <c r="C14" s="85"/>
      <c r="D14" s="85"/>
      <c r="E14" s="85"/>
      <c r="F14" s="85"/>
      <c r="G14" s="85"/>
      <c r="H14" s="85">
        <v>14300</v>
      </c>
      <c r="I14" s="85">
        <v>10600</v>
      </c>
      <c r="J14" s="85">
        <v>18100</v>
      </c>
      <c r="K14" s="85">
        <v>18500</v>
      </c>
      <c r="L14" s="85">
        <v>18000</v>
      </c>
      <c r="M14" s="85">
        <v>18100</v>
      </c>
      <c r="N14" s="85">
        <v>17800</v>
      </c>
      <c r="O14" s="85">
        <v>15400</v>
      </c>
      <c r="P14" s="85">
        <v>13411</v>
      </c>
      <c r="Q14" s="85">
        <v>17571</v>
      </c>
      <c r="R14" s="85">
        <v>17753</v>
      </c>
      <c r="S14" s="85">
        <v>18049</v>
      </c>
      <c r="T14" s="85">
        <v>14400</v>
      </c>
      <c r="U14" s="85">
        <v>17902</v>
      </c>
      <c r="V14" s="85">
        <v>15728</v>
      </c>
      <c r="W14" s="85">
        <v>11328</v>
      </c>
      <c r="X14" s="85">
        <v>19080</v>
      </c>
      <c r="Y14" s="85">
        <v>18901</v>
      </c>
      <c r="Z14" s="85">
        <v>17156</v>
      </c>
      <c r="AA14" s="85">
        <v>14067</v>
      </c>
      <c r="AB14" s="85">
        <v>17835</v>
      </c>
      <c r="AC14" s="85">
        <v>15300</v>
      </c>
      <c r="AD14" s="85">
        <v>13600</v>
      </c>
      <c r="AE14" s="85">
        <v>15300</v>
      </c>
      <c r="AF14" s="85">
        <v>18545</v>
      </c>
      <c r="AG14" s="85">
        <v>15300</v>
      </c>
      <c r="AH14" s="85">
        <v>17900</v>
      </c>
      <c r="AI14" s="85">
        <v>14100</v>
      </c>
      <c r="AJ14" s="85">
        <v>15500</v>
      </c>
      <c r="AK14" s="85">
        <v>14021</v>
      </c>
      <c r="AL14" s="63">
        <v>16900</v>
      </c>
      <c r="AM14" s="63">
        <f t="shared" si="3"/>
        <v>19080</v>
      </c>
      <c r="AN14" s="63">
        <f t="shared" si="2"/>
        <v>10600</v>
      </c>
      <c r="AP14" s="63">
        <f t="shared" si="4"/>
        <v>19080</v>
      </c>
      <c r="AQ14" s="63">
        <f t="shared" si="5"/>
        <v>15728</v>
      </c>
      <c r="AR14" s="63">
        <f t="shared" si="5"/>
        <v>14021</v>
      </c>
    </row>
    <row r="15" spans="1:44" ht="12" customHeight="1">
      <c r="A15" s="66" t="s">
        <v>17</v>
      </c>
      <c r="B15" s="85"/>
      <c r="C15" s="85"/>
      <c r="D15" s="85"/>
      <c r="E15" s="85"/>
      <c r="F15" s="85"/>
      <c r="G15" s="85"/>
      <c r="H15" s="85">
        <v>15400</v>
      </c>
      <c r="I15" s="85">
        <v>11500</v>
      </c>
      <c r="J15" s="85">
        <v>20000</v>
      </c>
      <c r="K15" s="85">
        <v>20700</v>
      </c>
      <c r="L15" s="85">
        <v>21200</v>
      </c>
      <c r="M15" s="85">
        <v>0</v>
      </c>
      <c r="N15" s="85">
        <v>20100</v>
      </c>
      <c r="O15" s="85">
        <v>17300</v>
      </c>
      <c r="P15" s="85">
        <v>14858</v>
      </c>
      <c r="Q15" s="85">
        <v>20106</v>
      </c>
      <c r="R15" s="85">
        <v>19834</v>
      </c>
      <c r="S15" s="85">
        <v>19353</v>
      </c>
      <c r="T15" s="85">
        <v>15700</v>
      </c>
      <c r="U15" s="85">
        <v>20342</v>
      </c>
      <c r="V15" s="85">
        <v>17237</v>
      </c>
      <c r="W15" s="85">
        <v>13191</v>
      </c>
      <c r="X15" s="85">
        <v>20260</v>
      </c>
      <c r="Y15" s="85">
        <v>21285</v>
      </c>
      <c r="Z15" s="85">
        <v>19349</v>
      </c>
      <c r="AA15" s="85">
        <v>15565</v>
      </c>
      <c r="AB15" s="85">
        <v>19385</v>
      </c>
      <c r="AC15" s="85">
        <v>16800</v>
      </c>
      <c r="AD15" s="85">
        <v>15600</v>
      </c>
      <c r="AE15" s="85">
        <v>17440</v>
      </c>
      <c r="AF15" s="85">
        <v>18981</v>
      </c>
      <c r="AG15" s="85">
        <v>17440</v>
      </c>
      <c r="AH15" s="85">
        <v>20200</v>
      </c>
      <c r="AI15" s="85">
        <v>20421</v>
      </c>
      <c r="AJ15" s="85">
        <v>16200</v>
      </c>
      <c r="AK15" s="85">
        <v>15091</v>
      </c>
      <c r="AL15" s="63">
        <v>19200</v>
      </c>
      <c r="AM15" s="63">
        <f t="shared" si="3"/>
        <v>21285</v>
      </c>
      <c r="AN15" s="63">
        <f t="shared" si="2"/>
        <v>0</v>
      </c>
      <c r="AP15" s="63">
        <f t="shared" si="4"/>
        <v>21285</v>
      </c>
      <c r="AQ15" s="63">
        <f t="shared" si="5"/>
        <v>17300</v>
      </c>
      <c r="AR15" s="63">
        <f t="shared" si="5"/>
        <v>15600</v>
      </c>
    </row>
    <row r="16" spans="1:44" ht="12" customHeight="1">
      <c r="A16" s="67">
        <v>0.41666666666666669</v>
      </c>
      <c r="B16" s="85"/>
      <c r="C16" s="85"/>
      <c r="D16" s="85"/>
      <c r="E16" s="85"/>
      <c r="F16" s="85"/>
      <c r="G16" s="85"/>
      <c r="H16" s="85">
        <v>15800</v>
      </c>
      <c r="I16" s="85">
        <v>12000</v>
      </c>
      <c r="J16" s="85">
        <v>20900</v>
      </c>
      <c r="K16" s="85">
        <v>21600</v>
      </c>
      <c r="L16" s="85">
        <v>22000</v>
      </c>
      <c r="M16" s="85">
        <v>5300</v>
      </c>
      <c r="N16" s="85">
        <v>20705</v>
      </c>
      <c r="O16" s="85">
        <v>17928</v>
      </c>
      <c r="P16" s="85">
        <v>15879</v>
      </c>
      <c r="Q16" s="85">
        <v>21085</v>
      </c>
      <c r="R16" s="85">
        <v>20432</v>
      </c>
      <c r="S16" s="85">
        <v>18744</v>
      </c>
      <c r="T16" s="85">
        <v>16400</v>
      </c>
      <c r="U16" s="85">
        <v>20492</v>
      </c>
      <c r="V16" s="85">
        <v>17234</v>
      </c>
      <c r="W16" s="85">
        <v>13553</v>
      </c>
      <c r="X16" s="85">
        <v>20942</v>
      </c>
      <c r="Y16" s="85">
        <v>20076</v>
      </c>
      <c r="Z16" s="85">
        <v>20798</v>
      </c>
      <c r="AA16" s="85">
        <v>16426</v>
      </c>
      <c r="AB16" s="85">
        <v>20590</v>
      </c>
      <c r="AC16" s="85">
        <v>18100</v>
      </c>
      <c r="AD16" s="85">
        <v>15800</v>
      </c>
      <c r="AE16" s="85">
        <v>18118</v>
      </c>
      <c r="AF16" s="85">
        <v>19229</v>
      </c>
      <c r="AG16" s="85">
        <v>18118</v>
      </c>
      <c r="AH16" s="85">
        <v>19500</v>
      </c>
      <c r="AI16" s="85">
        <v>20877</v>
      </c>
      <c r="AJ16" s="85">
        <v>17600</v>
      </c>
      <c r="AK16" s="85">
        <v>16010</v>
      </c>
      <c r="AL16" s="63">
        <v>20000</v>
      </c>
      <c r="AM16" s="63">
        <f t="shared" si="3"/>
        <v>22000</v>
      </c>
      <c r="AN16" s="63">
        <f t="shared" si="2"/>
        <v>5300</v>
      </c>
      <c r="AP16" s="63">
        <f t="shared" si="4"/>
        <v>22000</v>
      </c>
      <c r="AQ16" s="63">
        <f t="shared" si="5"/>
        <v>18100</v>
      </c>
      <c r="AR16" s="63">
        <f t="shared" si="5"/>
        <v>16010</v>
      </c>
    </row>
    <row r="17" spans="1:44" ht="12" customHeight="1">
      <c r="A17" s="67" t="s">
        <v>18</v>
      </c>
      <c r="B17" s="85"/>
      <c r="C17" s="85"/>
      <c r="D17" s="85"/>
      <c r="E17" s="85"/>
      <c r="F17" s="85"/>
      <c r="G17" s="85"/>
      <c r="H17" s="85">
        <v>16400</v>
      </c>
      <c r="I17" s="85">
        <v>12200</v>
      </c>
      <c r="J17" s="85">
        <v>19626</v>
      </c>
      <c r="K17" s="85">
        <v>22000</v>
      </c>
      <c r="L17" s="85">
        <v>22300</v>
      </c>
      <c r="M17" s="85">
        <v>20200</v>
      </c>
      <c r="N17" s="85">
        <v>20800</v>
      </c>
      <c r="O17" s="85">
        <v>18464</v>
      </c>
      <c r="P17" s="85">
        <v>16401</v>
      </c>
      <c r="Q17" s="85">
        <v>22335</v>
      </c>
      <c r="R17" s="85">
        <v>20965</v>
      </c>
      <c r="S17" s="85">
        <v>20365</v>
      </c>
      <c r="T17" s="85">
        <v>17100</v>
      </c>
      <c r="U17" s="85">
        <v>20900</v>
      </c>
      <c r="V17" s="85">
        <v>17538</v>
      </c>
      <c r="W17" s="85">
        <v>10744</v>
      </c>
      <c r="X17" s="85">
        <v>20640</v>
      </c>
      <c r="Y17" s="85">
        <v>20489</v>
      </c>
      <c r="Z17" s="85">
        <v>20660</v>
      </c>
      <c r="AA17" s="85">
        <v>16924</v>
      </c>
      <c r="AB17" s="85">
        <v>20559</v>
      </c>
      <c r="AC17" s="85">
        <v>18000</v>
      </c>
      <c r="AD17" s="85">
        <v>16200</v>
      </c>
      <c r="AE17" s="85">
        <v>18140</v>
      </c>
      <c r="AF17" s="85">
        <v>20030</v>
      </c>
      <c r="AG17" s="85">
        <v>18140</v>
      </c>
      <c r="AH17" s="85">
        <v>20100</v>
      </c>
      <c r="AI17" s="85">
        <v>20765</v>
      </c>
      <c r="AJ17" s="85">
        <v>17300</v>
      </c>
      <c r="AK17" s="85">
        <v>16780</v>
      </c>
      <c r="AL17" s="63">
        <v>20200</v>
      </c>
      <c r="AM17" s="63">
        <f t="shared" si="3"/>
        <v>22335</v>
      </c>
      <c r="AN17" s="63">
        <f t="shared" si="2"/>
        <v>10744</v>
      </c>
      <c r="AP17" s="63">
        <f t="shared" si="4"/>
        <v>22335</v>
      </c>
      <c r="AQ17" s="63">
        <f t="shared" si="5"/>
        <v>18464</v>
      </c>
      <c r="AR17" s="63">
        <f t="shared" si="5"/>
        <v>16780</v>
      </c>
    </row>
    <row r="18" spans="1:44" ht="12" customHeight="1">
      <c r="A18" s="67">
        <v>0.5</v>
      </c>
      <c r="B18" s="85"/>
      <c r="C18" s="85"/>
      <c r="D18" s="85"/>
      <c r="E18" s="85"/>
      <c r="F18" s="85"/>
      <c r="G18" s="85"/>
      <c r="H18" s="85">
        <v>17000</v>
      </c>
      <c r="I18" s="85">
        <v>12700</v>
      </c>
      <c r="J18" s="85">
        <v>20921</v>
      </c>
      <c r="K18" s="85">
        <v>22600</v>
      </c>
      <c r="L18" s="85">
        <v>23000</v>
      </c>
      <c r="M18" s="85">
        <v>21438</v>
      </c>
      <c r="N18" s="85">
        <v>21892</v>
      </c>
      <c r="O18" s="85">
        <v>18391</v>
      </c>
      <c r="P18" s="85">
        <v>17181</v>
      </c>
      <c r="Q18" s="85">
        <v>22181</v>
      </c>
      <c r="R18" s="85">
        <v>21333</v>
      </c>
      <c r="S18" s="85">
        <v>21956</v>
      </c>
      <c r="T18" s="85">
        <v>17300</v>
      </c>
      <c r="U18" s="85">
        <v>21193</v>
      </c>
      <c r="V18" s="85">
        <v>17924</v>
      </c>
      <c r="W18" s="85">
        <v>14952</v>
      </c>
      <c r="X18" s="85">
        <v>20774</v>
      </c>
      <c r="Y18" s="85">
        <v>22007</v>
      </c>
      <c r="Z18" s="85">
        <v>21223</v>
      </c>
      <c r="AA18" s="85">
        <v>17177</v>
      </c>
      <c r="AB18" s="85">
        <v>21274</v>
      </c>
      <c r="AC18" s="85">
        <v>18300</v>
      </c>
      <c r="AD18" s="85">
        <v>16100</v>
      </c>
      <c r="AE18" s="85">
        <v>20768</v>
      </c>
      <c r="AF18" s="85">
        <v>21284</v>
      </c>
      <c r="AG18" s="85">
        <v>20768</v>
      </c>
      <c r="AH18" s="85">
        <v>21025</v>
      </c>
      <c r="AI18" s="85">
        <v>21594</v>
      </c>
      <c r="AJ18" s="85">
        <v>17700</v>
      </c>
      <c r="AK18" s="85">
        <v>16999</v>
      </c>
      <c r="AL18" s="63">
        <v>21300</v>
      </c>
      <c r="AM18" s="63">
        <f t="shared" si="3"/>
        <v>23000</v>
      </c>
      <c r="AN18" s="63">
        <f t="shared" si="2"/>
        <v>12700</v>
      </c>
      <c r="AP18" s="63">
        <f t="shared" si="4"/>
        <v>23000</v>
      </c>
      <c r="AQ18" s="63">
        <f t="shared" si="5"/>
        <v>18391</v>
      </c>
      <c r="AR18" s="63">
        <f t="shared" si="5"/>
        <v>17181</v>
      </c>
    </row>
    <row r="19" spans="1:44" ht="12" customHeight="1">
      <c r="A19" s="67" t="s">
        <v>19</v>
      </c>
      <c r="B19" s="85"/>
      <c r="C19" s="85"/>
      <c r="D19" s="85"/>
      <c r="E19" s="85"/>
      <c r="F19" s="85"/>
      <c r="G19" s="85"/>
      <c r="H19" s="85">
        <v>17300</v>
      </c>
      <c r="I19" s="85">
        <v>12500</v>
      </c>
      <c r="J19" s="85">
        <v>21306</v>
      </c>
      <c r="K19" s="85">
        <v>22300</v>
      </c>
      <c r="L19" s="85">
        <v>21100</v>
      </c>
      <c r="M19" s="85">
        <v>21500</v>
      </c>
      <c r="N19" s="85">
        <v>21337</v>
      </c>
      <c r="O19" s="85">
        <v>18781</v>
      </c>
      <c r="P19" s="85">
        <v>17573</v>
      </c>
      <c r="Q19" s="85">
        <v>22181</v>
      </c>
      <c r="R19" s="85">
        <v>20639</v>
      </c>
      <c r="S19" s="85">
        <v>19596</v>
      </c>
      <c r="T19" s="85">
        <v>17800</v>
      </c>
      <c r="U19" s="85">
        <v>20555</v>
      </c>
      <c r="V19" s="85">
        <v>18430</v>
      </c>
      <c r="W19" s="85">
        <v>15367</v>
      </c>
      <c r="X19" s="85">
        <v>20704</v>
      </c>
      <c r="Y19" s="85">
        <v>19999</v>
      </c>
      <c r="Z19" s="85">
        <v>20770</v>
      </c>
      <c r="AA19" s="85">
        <v>17379</v>
      </c>
      <c r="AB19" s="85">
        <v>19796</v>
      </c>
      <c r="AC19" s="85">
        <v>18400</v>
      </c>
      <c r="AD19" s="85">
        <v>17200</v>
      </c>
      <c r="AE19" s="85">
        <v>21827</v>
      </c>
      <c r="AF19" s="85">
        <v>20593</v>
      </c>
      <c r="AG19" s="85">
        <v>21827</v>
      </c>
      <c r="AH19" s="85">
        <v>20805</v>
      </c>
      <c r="AI19" s="85">
        <v>20797</v>
      </c>
      <c r="AJ19" s="85">
        <v>17500</v>
      </c>
      <c r="AK19" s="85">
        <v>17193</v>
      </c>
      <c r="AL19" s="63">
        <v>19800</v>
      </c>
      <c r="AM19" s="63">
        <f t="shared" si="3"/>
        <v>22300</v>
      </c>
      <c r="AN19" s="63">
        <f t="shared" si="2"/>
        <v>12500</v>
      </c>
      <c r="AP19" s="63">
        <f t="shared" si="4"/>
        <v>22300</v>
      </c>
      <c r="AQ19" s="63">
        <f t="shared" si="5"/>
        <v>18781</v>
      </c>
      <c r="AR19" s="63">
        <f t="shared" si="5"/>
        <v>17573</v>
      </c>
    </row>
    <row r="20" spans="1:44" ht="12" customHeight="1">
      <c r="A20" s="67">
        <v>0.58333333333333337</v>
      </c>
      <c r="B20" s="85"/>
      <c r="C20" s="85"/>
      <c r="D20" s="85"/>
      <c r="E20" s="85"/>
      <c r="F20" s="85"/>
      <c r="G20" s="85"/>
      <c r="H20" s="85">
        <v>17300</v>
      </c>
      <c r="I20" s="85">
        <v>12900</v>
      </c>
      <c r="J20" s="85">
        <v>20453</v>
      </c>
      <c r="K20" s="85">
        <v>21400</v>
      </c>
      <c r="L20" s="85">
        <v>21000</v>
      </c>
      <c r="M20" s="85">
        <v>20600</v>
      </c>
      <c r="N20" s="85">
        <v>20701</v>
      </c>
      <c r="O20" s="85">
        <v>17740</v>
      </c>
      <c r="P20" s="85">
        <v>17303</v>
      </c>
      <c r="Q20" s="85">
        <v>20911</v>
      </c>
      <c r="R20" s="85">
        <v>21526</v>
      </c>
      <c r="S20" s="85">
        <v>19565</v>
      </c>
      <c r="T20" s="85">
        <v>17900</v>
      </c>
      <c r="U20" s="85">
        <v>20061</v>
      </c>
      <c r="V20" s="85">
        <v>18000</v>
      </c>
      <c r="W20" s="85">
        <v>15243</v>
      </c>
      <c r="X20" s="85">
        <v>20732</v>
      </c>
      <c r="Y20" s="85">
        <v>20394</v>
      </c>
      <c r="Z20" s="85">
        <v>21094</v>
      </c>
      <c r="AA20" s="85">
        <v>17360</v>
      </c>
      <c r="AB20" s="85">
        <v>19919</v>
      </c>
      <c r="AC20" s="85">
        <v>18400</v>
      </c>
      <c r="AD20" s="85">
        <v>16900</v>
      </c>
      <c r="AE20" s="85">
        <v>20400</v>
      </c>
      <c r="AF20" s="85">
        <v>18974</v>
      </c>
      <c r="AG20" s="85">
        <v>20400</v>
      </c>
      <c r="AH20" s="85">
        <v>20437</v>
      </c>
      <c r="AI20" s="85">
        <v>21328</v>
      </c>
      <c r="AJ20" s="85">
        <v>18400</v>
      </c>
      <c r="AK20" s="85">
        <v>15768</v>
      </c>
      <c r="AL20" s="63">
        <v>19700</v>
      </c>
      <c r="AM20" s="63">
        <f t="shared" si="3"/>
        <v>21526</v>
      </c>
      <c r="AN20" s="63">
        <f t="shared" si="2"/>
        <v>12900</v>
      </c>
      <c r="AP20" s="63">
        <f t="shared" si="4"/>
        <v>21526</v>
      </c>
      <c r="AQ20" s="63">
        <f t="shared" si="5"/>
        <v>18400</v>
      </c>
      <c r="AR20" s="63">
        <f t="shared" si="5"/>
        <v>17303</v>
      </c>
    </row>
    <row r="21" spans="1:44" ht="12" customHeight="1">
      <c r="A21" s="67" t="s">
        <v>20</v>
      </c>
      <c r="B21" s="85"/>
      <c r="C21" s="85"/>
      <c r="D21" s="85"/>
      <c r="E21" s="85"/>
      <c r="F21" s="85"/>
      <c r="G21" s="85"/>
      <c r="H21" s="85">
        <v>16400</v>
      </c>
      <c r="I21" s="85">
        <v>12700</v>
      </c>
      <c r="J21" s="85">
        <v>20914</v>
      </c>
      <c r="K21" s="85">
        <v>20800</v>
      </c>
      <c r="L21" s="85">
        <v>21000</v>
      </c>
      <c r="M21" s="85">
        <v>20500</v>
      </c>
      <c r="N21" s="85">
        <v>21175</v>
      </c>
      <c r="O21" s="85">
        <v>17492</v>
      </c>
      <c r="P21" s="85">
        <v>16781</v>
      </c>
      <c r="Q21" s="85">
        <v>20896</v>
      </c>
      <c r="R21" s="85">
        <v>20919</v>
      </c>
      <c r="S21" s="85">
        <v>20463</v>
      </c>
      <c r="T21" s="85">
        <v>17200</v>
      </c>
      <c r="U21" s="85">
        <v>20471</v>
      </c>
      <c r="V21" s="85">
        <v>17100</v>
      </c>
      <c r="W21" s="85">
        <v>14865</v>
      </c>
      <c r="X21" s="85">
        <v>21184</v>
      </c>
      <c r="Y21" s="85">
        <v>19887</v>
      </c>
      <c r="Z21" s="85">
        <v>20793</v>
      </c>
      <c r="AA21" s="85">
        <v>16877</v>
      </c>
      <c r="AB21" s="85">
        <v>20219</v>
      </c>
      <c r="AC21" s="85">
        <v>17900</v>
      </c>
      <c r="AD21" s="85">
        <v>16800</v>
      </c>
      <c r="AE21" s="85">
        <v>20600</v>
      </c>
      <c r="AF21" s="85">
        <v>19967</v>
      </c>
      <c r="AG21" s="85">
        <v>20600</v>
      </c>
      <c r="AH21" s="85">
        <v>20260</v>
      </c>
      <c r="AI21" s="85">
        <v>20193</v>
      </c>
      <c r="AJ21" s="85">
        <v>17700</v>
      </c>
      <c r="AK21" s="85">
        <v>16191</v>
      </c>
      <c r="AL21" s="63">
        <v>19000</v>
      </c>
      <c r="AM21" s="63">
        <f t="shared" si="3"/>
        <v>21184</v>
      </c>
      <c r="AN21" s="63">
        <f t="shared" si="2"/>
        <v>12700</v>
      </c>
      <c r="AP21" s="63">
        <f t="shared" si="4"/>
        <v>21184</v>
      </c>
      <c r="AQ21" s="63">
        <f t="shared" si="5"/>
        <v>17900</v>
      </c>
      <c r="AR21" s="63">
        <f t="shared" si="5"/>
        <v>16800</v>
      </c>
    </row>
    <row r="22" spans="1:44" ht="12" customHeight="1">
      <c r="A22" s="66" t="s">
        <v>21</v>
      </c>
      <c r="B22" s="85"/>
      <c r="C22" s="85"/>
      <c r="D22" s="85"/>
      <c r="E22" s="85"/>
      <c r="F22" s="85"/>
      <c r="G22" s="85"/>
      <c r="H22" s="85">
        <v>16600</v>
      </c>
      <c r="I22" s="85">
        <v>13700</v>
      </c>
      <c r="J22" s="85">
        <v>20724</v>
      </c>
      <c r="K22" s="85">
        <v>20900</v>
      </c>
      <c r="L22" s="85">
        <v>21700</v>
      </c>
      <c r="M22" s="85">
        <v>21237</v>
      </c>
      <c r="N22" s="85">
        <v>20931</v>
      </c>
      <c r="O22" s="85">
        <v>18285</v>
      </c>
      <c r="P22" s="85">
        <v>15398</v>
      </c>
      <c r="Q22" s="85">
        <v>20856</v>
      </c>
      <c r="R22" s="85">
        <v>20234</v>
      </c>
      <c r="S22" s="85">
        <v>21938</v>
      </c>
      <c r="T22" s="85">
        <v>16800</v>
      </c>
      <c r="U22" s="85">
        <v>19860</v>
      </c>
      <c r="V22" s="85">
        <v>16700</v>
      </c>
      <c r="W22" s="85">
        <v>13470</v>
      </c>
      <c r="X22" s="85">
        <v>20357</v>
      </c>
      <c r="Y22" s="85">
        <v>19871</v>
      </c>
      <c r="Z22" s="85">
        <v>20722</v>
      </c>
      <c r="AA22" s="85">
        <v>16100</v>
      </c>
      <c r="AB22" s="85">
        <v>19900</v>
      </c>
      <c r="AC22" s="85">
        <v>16800</v>
      </c>
      <c r="AD22" s="85">
        <v>16300</v>
      </c>
      <c r="AE22" s="85">
        <v>19900</v>
      </c>
      <c r="AF22" s="85">
        <v>19386</v>
      </c>
      <c r="AG22" s="85">
        <v>19900</v>
      </c>
      <c r="AH22" s="85">
        <v>19538</v>
      </c>
      <c r="AI22" s="85">
        <v>20537</v>
      </c>
      <c r="AJ22" s="85">
        <v>17400</v>
      </c>
      <c r="AK22" s="85">
        <v>15100</v>
      </c>
      <c r="AL22" s="63">
        <v>20000</v>
      </c>
      <c r="AM22" s="63">
        <f t="shared" si="3"/>
        <v>21938</v>
      </c>
      <c r="AN22" s="63">
        <f t="shared" si="2"/>
        <v>13470</v>
      </c>
      <c r="AP22" s="63">
        <f t="shared" si="4"/>
        <v>21938</v>
      </c>
      <c r="AQ22" s="63">
        <f t="shared" si="5"/>
        <v>18285</v>
      </c>
      <c r="AR22" s="63">
        <f t="shared" si="5"/>
        <v>16300</v>
      </c>
    </row>
    <row r="23" spans="1:44" ht="12" customHeight="1">
      <c r="A23" s="66" t="s">
        <v>22</v>
      </c>
      <c r="B23" s="85"/>
      <c r="C23" s="85"/>
      <c r="D23" s="85"/>
      <c r="E23" s="85"/>
      <c r="F23" s="85"/>
      <c r="G23" s="85"/>
      <c r="H23" s="85">
        <v>16000</v>
      </c>
      <c r="I23" s="85">
        <v>17200</v>
      </c>
      <c r="J23" s="85">
        <v>18700</v>
      </c>
      <c r="K23" s="85">
        <v>20300</v>
      </c>
      <c r="L23" s="85">
        <v>20100</v>
      </c>
      <c r="M23" s="85">
        <v>19403</v>
      </c>
      <c r="N23" s="85">
        <v>19437</v>
      </c>
      <c r="O23" s="85">
        <v>17052</v>
      </c>
      <c r="P23" s="85">
        <v>16386</v>
      </c>
      <c r="Q23" s="85">
        <v>20063</v>
      </c>
      <c r="R23" s="85">
        <v>18851</v>
      </c>
      <c r="S23" s="85">
        <v>19560</v>
      </c>
      <c r="T23" s="85">
        <v>16600</v>
      </c>
      <c r="U23" s="85">
        <v>19441</v>
      </c>
      <c r="V23" s="85">
        <v>16900</v>
      </c>
      <c r="W23" s="85">
        <v>17449</v>
      </c>
      <c r="X23" s="85">
        <v>19772</v>
      </c>
      <c r="Y23" s="85">
        <v>18664</v>
      </c>
      <c r="Z23" s="85">
        <v>19761</v>
      </c>
      <c r="AA23" s="85">
        <v>16200</v>
      </c>
      <c r="AB23" s="85">
        <v>19400</v>
      </c>
      <c r="AC23" s="85">
        <v>16700</v>
      </c>
      <c r="AD23" s="85">
        <v>16500</v>
      </c>
      <c r="AE23" s="85">
        <v>19500</v>
      </c>
      <c r="AF23" s="85">
        <v>18732</v>
      </c>
      <c r="AG23" s="85">
        <v>19500</v>
      </c>
      <c r="AH23" s="85">
        <v>19298</v>
      </c>
      <c r="AI23" s="85">
        <v>19876</v>
      </c>
      <c r="AJ23" s="85">
        <v>17200</v>
      </c>
      <c r="AK23" s="85">
        <v>14900</v>
      </c>
      <c r="AL23" s="63">
        <v>18800</v>
      </c>
      <c r="AM23" s="63">
        <f t="shared" si="3"/>
        <v>20300</v>
      </c>
      <c r="AN23" s="63">
        <f t="shared" si="2"/>
        <v>16000</v>
      </c>
      <c r="AP23" s="63">
        <f t="shared" si="4"/>
        <v>20300</v>
      </c>
      <c r="AQ23" s="63">
        <f t="shared" si="5"/>
        <v>17200</v>
      </c>
      <c r="AR23" s="63">
        <f t="shared" si="5"/>
        <v>17449</v>
      </c>
    </row>
    <row r="24" spans="1:44" ht="12" customHeight="1">
      <c r="A24" s="66" t="s">
        <v>23</v>
      </c>
      <c r="B24" s="85"/>
      <c r="C24" s="85"/>
      <c r="D24" s="85"/>
      <c r="E24" s="85"/>
      <c r="F24" s="85"/>
      <c r="G24" s="85"/>
      <c r="H24" s="85">
        <v>16500</v>
      </c>
      <c r="I24" s="85">
        <v>18300</v>
      </c>
      <c r="J24" s="85">
        <v>19400</v>
      </c>
      <c r="K24" s="85">
        <v>19902</v>
      </c>
      <c r="L24" s="85">
        <v>20900</v>
      </c>
      <c r="M24" s="85">
        <v>19316</v>
      </c>
      <c r="N24" s="85">
        <v>19088</v>
      </c>
      <c r="O24" s="85">
        <v>17475</v>
      </c>
      <c r="P24" s="85">
        <v>16982</v>
      </c>
      <c r="Q24" s="85">
        <v>19353</v>
      </c>
      <c r="R24" s="85">
        <v>18650</v>
      </c>
      <c r="S24" s="85">
        <v>19397</v>
      </c>
      <c r="T24" s="85">
        <v>17042</v>
      </c>
      <c r="U24" s="85">
        <v>18987</v>
      </c>
      <c r="V24" s="85">
        <v>17900</v>
      </c>
      <c r="W24" s="85">
        <v>17566</v>
      </c>
      <c r="X24" s="85">
        <v>18346</v>
      </c>
      <c r="Y24" s="85">
        <v>19296</v>
      </c>
      <c r="Z24" s="85">
        <v>19084</v>
      </c>
      <c r="AA24" s="85">
        <v>16600</v>
      </c>
      <c r="AB24" s="85">
        <v>18500</v>
      </c>
      <c r="AC24" s="85">
        <v>17200</v>
      </c>
      <c r="AD24" s="85">
        <v>16700</v>
      </c>
      <c r="AE24" s="85">
        <v>19400</v>
      </c>
      <c r="AF24" s="85">
        <v>18561</v>
      </c>
      <c r="AG24" s="85">
        <v>19400</v>
      </c>
      <c r="AH24" s="85">
        <v>18853</v>
      </c>
      <c r="AI24" s="85">
        <v>19465</v>
      </c>
      <c r="AJ24" s="85">
        <v>17900</v>
      </c>
      <c r="AK24" s="85">
        <v>16000</v>
      </c>
      <c r="AL24" s="63">
        <v>17500</v>
      </c>
      <c r="AM24" s="63">
        <f t="shared" si="3"/>
        <v>20900</v>
      </c>
      <c r="AN24" s="63">
        <f t="shared" si="2"/>
        <v>16500</v>
      </c>
      <c r="AP24" s="63">
        <f t="shared" si="4"/>
        <v>20900</v>
      </c>
      <c r="AQ24" s="63">
        <f t="shared" si="5"/>
        <v>17900</v>
      </c>
      <c r="AR24" s="63">
        <f t="shared" si="5"/>
        <v>18300</v>
      </c>
    </row>
    <row r="25" spans="1:44" s="68" customFormat="1" ht="12" customHeight="1">
      <c r="A25" s="62" t="s">
        <v>24</v>
      </c>
      <c r="B25" s="85"/>
      <c r="C25" s="85"/>
      <c r="D25" s="85"/>
      <c r="E25" s="85"/>
      <c r="F25" s="85"/>
      <c r="G25" s="85"/>
      <c r="H25" s="85">
        <v>21247</v>
      </c>
      <c r="I25" s="85">
        <v>21400</v>
      </c>
      <c r="J25" s="85">
        <v>23223</v>
      </c>
      <c r="K25" s="85">
        <v>23194</v>
      </c>
      <c r="L25" s="85">
        <v>23200</v>
      </c>
      <c r="M25" s="85">
        <v>22634</v>
      </c>
      <c r="N25" s="85">
        <v>22239</v>
      </c>
      <c r="O25" s="85">
        <v>21333</v>
      </c>
      <c r="P25" s="85">
        <v>20194</v>
      </c>
      <c r="Q25" s="85">
        <v>22629</v>
      </c>
      <c r="R25" s="85">
        <v>21824</v>
      </c>
      <c r="S25" s="85">
        <v>22506</v>
      </c>
      <c r="T25" s="85">
        <v>22068</v>
      </c>
      <c r="U25" s="85">
        <v>21850</v>
      </c>
      <c r="V25" s="85">
        <v>20922</v>
      </c>
      <c r="W25" s="85">
        <v>22231</v>
      </c>
      <c r="X25" s="85">
        <v>22432</v>
      </c>
      <c r="Y25" s="85">
        <v>23075</v>
      </c>
      <c r="Z25" s="85">
        <v>20957</v>
      </c>
      <c r="AA25" s="85">
        <v>20390</v>
      </c>
      <c r="AB25" s="85">
        <v>22145</v>
      </c>
      <c r="AC25" s="85">
        <v>21000</v>
      </c>
      <c r="AD25" s="85">
        <v>20400</v>
      </c>
      <c r="AE25" s="85">
        <v>22000</v>
      </c>
      <c r="AF25" s="85">
        <v>21786</v>
      </c>
      <c r="AG25" s="85">
        <v>22000</v>
      </c>
      <c r="AH25" s="85">
        <v>22683</v>
      </c>
      <c r="AI25" s="85">
        <v>22068</v>
      </c>
      <c r="AJ25" s="85">
        <v>21200</v>
      </c>
      <c r="AK25" s="85">
        <v>19169</v>
      </c>
      <c r="AL25" s="63">
        <v>20300</v>
      </c>
      <c r="AM25" s="63">
        <f t="shared" si="3"/>
        <v>23223</v>
      </c>
      <c r="AN25" s="63">
        <f t="shared" si="2"/>
        <v>20194</v>
      </c>
      <c r="AP25" s="63">
        <f t="shared" si="4"/>
        <v>23223</v>
      </c>
      <c r="AQ25" s="63">
        <f t="shared" si="5"/>
        <v>21333</v>
      </c>
      <c r="AR25" s="63">
        <f t="shared" si="5"/>
        <v>22231</v>
      </c>
    </row>
    <row r="26" spans="1:44" s="68" customFormat="1" ht="12" customHeight="1">
      <c r="A26" s="69">
        <v>0.83333333333333337</v>
      </c>
      <c r="B26" s="85"/>
      <c r="C26" s="85"/>
      <c r="D26" s="85"/>
      <c r="E26" s="85"/>
      <c r="F26" s="85"/>
      <c r="G26" s="85"/>
      <c r="H26" s="85">
        <v>20660</v>
      </c>
      <c r="I26" s="85">
        <v>21700</v>
      </c>
      <c r="J26" s="85">
        <v>23067</v>
      </c>
      <c r="K26" s="85">
        <v>22471</v>
      </c>
      <c r="L26" s="85">
        <v>23300</v>
      </c>
      <c r="M26" s="85">
        <v>23030</v>
      </c>
      <c r="N26" s="85">
        <v>22851</v>
      </c>
      <c r="O26" s="85">
        <v>21484</v>
      </c>
      <c r="P26" s="85">
        <v>21165</v>
      </c>
      <c r="Q26" s="85">
        <v>22786</v>
      </c>
      <c r="R26" s="85">
        <v>21942</v>
      </c>
      <c r="S26" s="85">
        <v>22482</v>
      </c>
      <c r="T26" s="85">
        <v>22410</v>
      </c>
      <c r="U26" s="85">
        <v>22200</v>
      </c>
      <c r="V26" s="85">
        <v>21222</v>
      </c>
      <c r="W26" s="85">
        <v>21136</v>
      </c>
      <c r="X26" s="85">
        <v>22781</v>
      </c>
      <c r="Y26" s="85">
        <v>4900</v>
      </c>
      <c r="Z26" s="85">
        <v>22190</v>
      </c>
      <c r="AA26" s="85">
        <v>20980</v>
      </c>
      <c r="AB26" s="85">
        <v>22138</v>
      </c>
      <c r="AC26" s="85">
        <v>21600</v>
      </c>
      <c r="AD26" s="85">
        <v>17600</v>
      </c>
      <c r="AE26" s="85">
        <v>22400</v>
      </c>
      <c r="AF26" s="85">
        <v>21569</v>
      </c>
      <c r="AG26" s="85">
        <v>22400</v>
      </c>
      <c r="AH26" s="85">
        <v>22850</v>
      </c>
      <c r="AI26" s="85">
        <v>22637</v>
      </c>
      <c r="AJ26" s="85">
        <v>22002</v>
      </c>
      <c r="AK26" s="85">
        <v>20467</v>
      </c>
      <c r="AL26" s="63">
        <v>21800</v>
      </c>
      <c r="AM26" s="63">
        <f t="shared" si="3"/>
        <v>23300</v>
      </c>
      <c r="AN26" s="63">
        <f t="shared" si="2"/>
        <v>4900</v>
      </c>
      <c r="AP26" s="63">
        <f t="shared" si="4"/>
        <v>23300</v>
      </c>
      <c r="AQ26" s="63">
        <f t="shared" si="5"/>
        <v>22002</v>
      </c>
      <c r="AR26" s="63">
        <f t="shared" si="5"/>
        <v>21700</v>
      </c>
    </row>
    <row r="27" spans="1:44" s="68" customFormat="1" ht="12" customHeight="1">
      <c r="A27" s="69">
        <v>0.875</v>
      </c>
      <c r="B27" s="85"/>
      <c r="C27" s="85"/>
      <c r="D27" s="85"/>
      <c r="E27" s="85"/>
      <c r="F27" s="85"/>
      <c r="G27" s="85"/>
      <c r="H27" s="85">
        <v>20072</v>
      </c>
      <c r="I27" s="85">
        <v>20900</v>
      </c>
      <c r="J27" s="85">
        <v>22100</v>
      </c>
      <c r="K27" s="85">
        <v>21815</v>
      </c>
      <c r="L27" s="85">
        <v>22700</v>
      </c>
      <c r="M27" s="85">
        <v>22041</v>
      </c>
      <c r="N27" s="85">
        <v>22332</v>
      </c>
      <c r="O27" s="85">
        <v>20871</v>
      </c>
      <c r="P27" s="85">
        <v>20681</v>
      </c>
      <c r="Q27" s="85">
        <v>20593</v>
      </c>
      <c r="R27" s="85">
        <v>20460</v>
      </c>
      <c r="S27" s="85">
        <v>21502</v>
      </c>
      <c r="T27" s="85">
        <v>20536</v>
      </c>
      <c r="U27" s="85">
        <v>21077</v>
      </c>
      <c r="V27" s="85">
        <v>20400</v>
      </c>
      <c r="W27" s="85">
        <v>20747</v>
      </c>
      <c r="X27" s="85">
        <v>22280</v>
      </c>
      <c r="Y27" s="85">
        <v>8300</v>
      </c>
      <c r="Z27" s="85">
        <v>21092</v>
      </c>
      <c r="AA27" s="85">
        <v>20006</v>
      </c>
      <c r="AB27" s="85">
        <v>20114</v>
      </c>
      <c r="AC27" s="85">
        <v>20600</v>
      </c>
      <c r="AD27" s="85">
        <v>13100</v>
      </c>
      <c r="AE27" s="85">
        <v>21500</v>
      </c>
      <c r="AF27" s="85">
        <v>21904</v>
      </c>
      <c r="AG27" s="85">
        <v>21500</v>
      </c>
      <c r="AH27" s="85">
        <v>22129</v>
      </c>
      <c r="AI27" s="85">
        <v>21434</v>
      </c>
      <c r="AJ27" s="85">
        <v>21000</v>
      </c>
      <c r="AK27" s="85">
        <v>19739</v>
      </c>
      <c r="AL27" s="63">
        <v>20800</v>
      </c>
      <c r="AM27" s="63">
        <f t="shared" si="3"/>
        <v>22700</v>
      </c>
      <c r="AN27" s="63">
        <f t="shared" si="2"/>
        <v>8300</v>
      </c>
      <c r="AP27" s="63">
        <f t="shared" si="4"/>
        <v>22700</v>
      </c>
      <c r="AQ27" s="63">
        <f t="shared" si="5"/>
        <v>21000</v>
      </c>
      <c r="AR27" s="63">
        <f t="shared" si="5"/>
        <v>20900</v>
      </c>
    </row>
    <row r="28" spans="1:44" ht="12" customHeight="1">
      <c r="A28" s="67" t="s">
        <v>25</v>
      </c>
      <c r="B28" s="85"/>
      <c r="C28" s="85"/>
      <c r="D28" s="85"/>
      <c r="E28" s="85"/>
      <c r="F28" s="85"/>
      <c r="G28" s="85"/>
      <c r="H28" s="85">
        <v>19453</v>
      </c>
      <c r="I28" s="85">
        <v>19200</v>
      </c>
      <c r="J28" s="85">
        <v>21300</v>
      </c>
      <c r="K28" s="85">
        <v>20800</v>
      </c>
      <c r="L28" s="85">
        <v>18800</v>
      </c>
      <c r="M28" s="85">
        <v>20324</v>
      </c>
      <c r="N28" s="85">
        <v>19934</v>
      </c>
      <c r="O28" s="85">
        <v>20283</v>
      </c>
      <c r="P28" s="85">
        <v>20483</v>
      </c>
      <c r="Q28" s="85">
        <v>18984</v>
      </c>
      <c r="R28" s="85">
        <v>19160</v>
      </c>
      <c r="S28" s="85">
        <v>21282</v>
      </c>
      <c r="T28" s="85">
        <v>19177</v>
      </c>
      <c r="U28" s="85">
        <v>19651</v>
      </c>
      <c r="V28" s="85">
        <v>19300</v>
      </c>
      <c r="W28" s="85">
        <v>18358</v>
      </c>
      <c r="X28" s="85">
        <v>20192</v>
      </c>
      <c r="Y28" s="85">
        <v>5800</v>
      </c>
      <c r="Z28" s="85">
        <v>20551</v>
      </c>
      <c r="AA28" s="85">
        <v>19256</v>
      </c>
      <c r="AB28" s="85">
        <v>19800</v>
      </c>
      <c r="AC28" s="85">
        <v>19600</v>
      </c>
      <c r="AD28" s="85">
        <v>14800</v>
      </c>
      <c r="AE28" s="85">
        <v>19800</v>
      </c>
      <c r="AF28" s="85">
        <v>19687</v>
      </c>
      <c r="AG28" s="85">
        <v>19800</v>
      </c>
      <c r="AH28" s="85">
        <v>16444</v>
      </c>
      <c r="AI28" s="85">
        <v>15400</v>
      </c>
      <c r="AJ28" s="85">
        <v>20000</v>
      </c>
      <c r="AK28" s="85">
        <v>17307</v>
      </c>
      <c r="AL28" s="63">
        <v>19100</v>
      </c>
      <c r="AM28" s="63">
        <f t="shared" si="3"/>
        <v>21300</v>
      </c>
      <c r="AN28" s="63">
        <f t="shared" si="2"/>
        <v>5800</v>
      </c>
      <c r="AP28" s="63">
        <f t="shared" si="4"/>
        <v>21300</v>
      </c>
      <c r="AQ28" s="63">
        <f t="shared" si="5"/>
        <v>20283</v>
      </c>
      <c r="AR28" s="63">
        <f t="shared" si="5"/>
        <v>20483</v>
      </c>
    </row>
    <row r="29" spans="1:44" ht="12" customHeight="1">
      <c r="A29" s="69">
        <v>0.95833333333333337</v>
      </c>
      <c r="B29" s="85"/>
      <c r="C29" s="85"/>
      <c r="D29" s="85"/>
      <c r="E29" s="85"/>
      <c r="F29" s="85"/>
      <c r="G29" s="85"/>
      <c r="H29" s="85">
        <v>18378</v>
      </c>
      <c r="I29" s="85">
        <v>17400</v>
      </c>
      <c r="J29" s="85">
        <v>18900</v>
      </c>
      <c r="K29" s="85">
        <v>18400</v>
      </c>
      <c r="L29" s="85">
        <v>18100</v>
      </c>
      <c r="M29" s="85">
        <v>19246</v>
      </c>
      <c r="N29" s="85">
        <v>17756</v>
      </c>
      <c r="O29" s="85">
        <v>15694</v>
      </c>
      <c r="P29" s="85">
        <v>16897</v>
      </c>
      <c r="Q29" s="85">
        <v>17637</v>
      </c>
      <c r="R29" s="85">
        <v>17957</v>
      </c>
      <c r="S29" s="85">
        <v>17658</v>
      </c>
      <c r="T29" s="85">
        <v>17351</v>
      </c>
      <c r="U29" s="85">
        <v>17581</v>
      </c>
      <c r="V29" s="85">
        <v>17600</v>
      </c>
      <c r="W29" s="85">
        <v>16650</v>
      </c>
      <c r="X29" s="85">
        <v>17200</v>
      </c>
      <c r="Y29" s="85">
        <v>12700</v>
      </c>
      <c r="Z29" s="85">
        <v>17020</v>
      </c>
      <c r="AA29" s="85">
        <v>16700</v>
      </c>
      <c r="AB29" s="85">
        <v>17600</v>
      </c>
      <c r="AC29" s="85">
        <v>17500</v>
      </c>
      <c r="AD29" s="85">
        <v>13400</v>
      </c>
      <c r="AE29" s="85">
        <v>16641</v>
      </c>
      <c r="AF29" s="85">
        <v>17809</v>
      </c>
      <c r="AG29" s="85">
        <v>16641</v>
      </c>
      <c r="AH29" s="85">
        <v>17908</v>
      </c>
      <c r="AI29" s="85">
        <v>15500</v>
      </c>
      <c r="AJ29" s="85">
        <v>18300</v>
      </c>
      <c r="AK29" s="85">
        <v>15500</v>
      </c>
      <c r="AL29" s="63">
        <v>16500</v>
      </c>
      <c r="AM29" s="63">
        <f t="shared" si="3"/>
        <v>19246</v>
      </c>
      <c r="AN29" s="63">
        <f t="shared" si="2"/>
        <v>12700</v>
      </c>
      <c r="AP29" s="63">
        <f t="shared" si="4"/>
        <v>19246</v>
      </c>
      <c r="AQ29" s="63">
        <f t="shared" si="5"/>
        <v>18378</v>
      </c>
      <c r="AR29" s="63">
        <f t="shared" si="5"/>
        <v>17400</v>
      </c>
    </row>
    <row r="30" spans="1:44" ht="12" customHeight="1">
      <c r="A30" s="62" t="s">
        <v>26</v>
      </c>
      <c r="B30" s="85"/>
      <c r="C30" s="85"/>
      <c r="D30" s="85"/>
      <c r="E30" s="85"/>
      <c r="F30" s="85"/>
      <c r="G30" s="85"/>
      <c r="H30" s="85">
        <v>6047</v>
      </c>
      <c r="I30" s="85">
        <v>16100</v>
      </c>
      <c r="J30" s="85">
        <v>16000</v>
      </c>
      <c r="K30" s="85">
        <v>16000</v>
      </c>
      <c r="L30" s="85">
        <v>16100</v>
      </c>
      <c r="M30" s="85">
        <v>15748</v>
      </c>
      <c r="N30" s="85">
        <v>15348</v>
      </c>
      <c r="O30" s="85">
        <v>16009</v>
      </c>
      <c r="P30" s="85">
        <v>14198</v>
      </c>
      <c r="Q30" s="85">
        <v>15600</v>
      </c>
      <c r="R30" s="85">
        <v>14263</v>
      </c>
      <c r="S30" s="85">
        <v>15900</v>
      </c>
      <c r="T30" s="85">
        <v>15100</v>
      </c>
      <c r="U30" s="85">
        <v>15506</v>
      </c>
      <c r="V30" s="85">
        <v>15400</v>
      </c>
      <c r="W30" s="85">
        <v>14900</v>
      </c>
      <c r="X30" s="85">
        <v>14987</v>
      </c>
      <c r="Y30" s="85">
        <v>11800</v>
      </c>
      <c r="Z30" s="85">
        <v>16000</v>
      </c>
      <c r="AA30" s="85">
        <v>14500</v>
      </c>
      <c r="AB30" s="85">
        <v>15800</v>
      </c>
      <c r="AC30" s="85">
        <v>15500</v>
      </c>
      <c r="AD30" s="85">
        <v>12800</v>
      </c>
      <c r="AE30" s="85">
        <v>14813</v>
      </c>
      <c r="AF30" s="85">
        <v>15500</v>
      </c>
      <c r="AG30" s="85">
        <v>14813</v>
      </c>
      <c r="AH30" s="85">
        <v>15500</v>
      </c>
      <c r="AI30" s="85">
        <v>15500</v>
      </c>
      <c r="AJ30" s="85">
        <v>16600</v>
      </c>
      <c r="AK30" s="85">
        <v>14200</v>
      </c>
      <c r="AL30" s="63">
        <v>14200</v>
      </c>
      <c r="AM30" s="63">
        <f t="shared" si="3"/>
        <v>16600</v>
      </c>
      <c r="AN30" s="63">
        <f t="shared" si="2"/>
        <v>6047</v>
      </c>
      <c r="AP30" s="63">
        <f t="shared" si="4"/>
        <v>16100</v>
      </c>
      <c r="AQ30" s="63">
        <f t="shared" si="5"/>
        <v>16600</v>
      </c>
      <c r="AR30" s="63">
        <f t="shared" si="5"/>
        <v>16100</v>
      </c>
    </row>
    <row r="31" spans="1:44" ht="12" customHeight="1">
      <c r="A31" s="70"/>
      <c r="B31" s="70"/>
      <c r="C31" s="70"/>
      <c r="D31" s="70"/>
      <c r="E31" s="70"/>
      <c r="F31" s="71"/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2"/>
      <c r="R31" s="73"/>
      <c r="S31" s="73"/>
      <c r="AC31" s="74"/>
    </row>
    <row r="32" spans="1:44">
      <c r="A32" s="75"/>
      <c r="B32" s="76" t="s">
        <v>27</v>
      </c>
      <c r="C32" s="75" t="s">
        <v>28</v>
      </c>
      <c r="D32" s="75" t="s">
        <v>29</v>
      </c>
      <c r="E32" s="77" t="s">
        <v>30</v>
      </c>
      <c r="F32" s="77" t="s">
        <v>31</v>
      </c>
      <c r="G32" s="77" t="s">
        <v>32</v>
      </c>
      <c r="H32" s="76" t="s">
        <v>33</v>
      </c>
      <c r="I32" s="76" t="s">
        <v>27</v>
      </c>
      <c r="J32" s="75" t="s">
        <v>28</v>
      </c>
      <c r="K32" s="75" t="s">
        <v>29</v>
      </c>
      <c r="L32" s="77" t="s">
        <v>30</v>
      </c>
      <c r="M32" s="77" t="s">
        <v>31</v>
      </c>
      <c r="N32" s="77" t="s">
        <v>32</v>
      </c>
      <c r="O32" s="76" t="s">
        <v>33</v>
      </c>
      <c r="P32" s="76" t="s">
        <v>27</v>
      </c>
      <c r="Q32" s="75" t="s">
        <v>28</v>
      </c>
      <c r="R32" s="75" t="s">
        <v>29</v>
      </c>
      <c r="S32" s="77" t="s">
        <v>30</v>
      </c>
      <c r="T32" s="77" t="s">
        <v>31</v>
      </c>
      <c r="U32" s="77" t="s">
        <v>32</v>
      </c>
      <c r="V32" s="76" t="s">
        <v>33</v>
      </c>
      <c r="W32" s="76" t="s">
        <v>27</v>
      </c>
      <c r="X32" s="75" t="s">
        <v>28</v>
      </c>
      <c r="Y32" s="75" t="s">
        <v>29</v>
      </c>
      <c r="Z32" s="77" t="s">
        <v>30</v>
      </c>
      <c r="AA32" s="77" t="s">
        <v>31</v>
      </c>
      <c r="AB32" s="77" t="s">
        <v>32</v>
      </c>
      <c r="AC32" s="76" t="s">
        <v>33</v>
      </c>
      <c r="AD32" s="76" t="s">
        <v>27</v>
      </c>
      <c r="AE32" s="75" t="s">
        <v>28</v>
      </c>
      <c r="AF32" s="75" t="s">
        <v>29</v>
      </c>
      <c r="AG32" s="77" t="s">
        <v>29</v>
      </c>
      <c r="AH32" s="77" t="s">
        <v>29</v>
      </c>
      <c r="AI32" s="77" t="s">
        <v>29</v>
      </c>
      <c r="AJ32" s="76" t="s">
        <v>29</v>
      </c>
      <c r="AK32" s="76" t="s">
        <v>29</v>
      </c>
      <c r="AL32" s="75" t="s">
        <v>29</v>
      </c>
      <c r="AN32" s="77"/>
      <c r="AO32" s="77"/>
      <c r="AP32" s="77"/>
      <c r="AQ32" s="77"/>
      <c r="AR32" s="77"/>
    </row>
    <row r="33" spans="1:46">
      <c r="A33" s="78"/>
      <c r="B33" s="78"/>
      <c r="C33" s="78"/>
      <c r="E33" s="79"/>
      <c r="F33" s="80"/>
      <c r="I33" s="75"/>
      <c r="J33" s="75"/>
      <c r="K33" s="75"/>
      <c r="L33" s="75"/>
      <c r="M33" s="75"/>
      <c r="N33" s="75"/>
      <c r="O33" s="75"/>
      <c r="P33" s="75"/>
      <c r="Q33" s="75"/>
      <c r="R33" s="82"/>
      <c r="T33" s="83"/>
      <c r="U33" s="82"/>
      <c r="V33" s="82"/>
      <c r="AC33" s="72"/>
    </row>
    <row r="34" spans="1:46">
      <c r="A34" s="78" t="s">
        <v>34</v>
      </c>
      <c r="B34" s="84">
        <f>MAX(B7:B30)</f>
        <v>0</v>
      </c>
      <c r="C34" s="84">
        <f t="shared" ref="C34:AN34" si="6">MAX(C7:C30)</f>
        <v>0</v>
      </c>
      <c r="D34" s="84">
        <f t="shared" si="6"/>
        <v>0</v>
      </c>
      <c r="E34" s="84">
        <f t="shared" si="6"/>
        <v>0</v>
      </c>
      <c r="F34" s="84">
        <f t="shared" si="6"/>
        <v>0</v>
      </c>
      <c r="G34" s="84">
        <f t="shared" si="6"/>
        <v>0</v>
      </c>
      <c r="H34" s="84">
        <f t="shared" si="6"/>
        <v>21247</v>
      </c>
      <c r="I34" s="84">
        <f t="shared" si="6"/>
        <v>21700</v>
      </c>
      <c r="J34" s="84">
        <f t="shared" si="6"/>
        <v>23223</v>
      </c>
      <c r="K34" s="84">
        <f t="shared" si="6"/>
        <v>23194</v>
      </c>
      <c r="L34" s="84">
        <f t="shared" si="6"/>
        <v>23300</v>
      </c>
      <c r="M34" s="84">
        <f t="shared" si="6"/>
        <v>23030</v>
      </c>
      <c r="N34" s="84">
        <f t="shared" si="6"/>
        <v>22851</v>
      </c>
      <c r="O34" s="84">
        <f t="shared" si="6"/>
        <v>21484</v>
      </c>
      <c r="P34" s="84">
        <f t="shared" si="6"/>
        <v>21165</v>
      </c>
      <c r="Q34" s="84">
        <f t="shared" si="6"/>
        <v>22786</v>
      </c>
      <c r="R34" s="84">
        <f t="shared" si="6"/>
        <v>21942</v>
      </c>
      <c r="S34" s="84">
        <f t="shared" si="6"/>
        <v>22506</v>
      </c>
      <c r="T34" s="84">
        <f t="shared" si="6"/>
        <v>22410</v>
      </c>
      <c r="U34" s="84">
        <f t="shared" si="6"/>
        <v>22200</v>
      </c>
      <c r="V34" s="84">
        <f t="shared" si="6"/>
        <v>21222</v>
      </c>
      <c r="W34" s="84">
        <f t="shared" si="6"/>
        <v>22231</v>
      </c>
      <c r="X34" s="84">
        <f t="shared" si="6"/>
        <v>22781</v>
      </c>
      <c r="Y34" s="84">
        <f t="shared" si="6"/>
        <v>23075</v>
      </c>
      <c r="Z34" s="84">
        <f t="shared" si="6"/>
        <v>22190</v>
      </c>
      <c r="AA34" s="84">
        <f t="shared" si="6"/>
        <v>20980</v>
      </c>
      <c r="AB34" s="84">
        <f t="shared" si="6"/>
        <v>22145</v>
      </c>
      <c r="AC34" s="84">
        <f t="shared" si="6"/>
        <v>21600</v>
      </c>
      <c r="AD34" s="84">
        <f t="shared" si="6"/>
        <v>20400</v>
      </c>
      <c r="AE34" s="84">
        <f t="shared" si="6"/>
        <v>22400</v>
      </c>
      <c r="AF34" s="84">
        <f t="shared" si="6"/>
        <v>21904</v>
      </c>
      <c r="AG34" s="84">
        <f t="shared" si="6"/>
        <v>22400</v>
      </c>
      <c r="AH34" s="84">
        <f t="shared" si="6"/>
        <v>22850</v>
      </c>
      <c r="AI34" s="84">
        <f t="shared" si="6"/>
        <v>22637</v>
      </c>
      <c r="AJ34" s="84">
        <f t="shared" si="6"/>
        <v>22002</v>
      </c>
      <c r="AK34" s="84">
        <f t="shared" si="6"/>
        <v>20467</v>
      </c>
      <c r="AL34" s="84">
        <f t="shared" si="6"/>
        <v>21800</v>
      </c>
      <c r="AM34" s="84">
        <f>MAX(AM7:AM30)</f>
        <v>23300</v>
      </c>
      <c r="AN34" s="84">
        <f t="shared" si="6"/>
        <v>20194</v>
      </c>
    </row>
    <row r="35" spans="1:46">
      <c r="A35" s="78" t="s">
        <v>35</v>
      </c>
      <c r="B35" s="84">
        <f>MIN(B7:B30)</f>
        <v>0</v>
      </c>
      <c r="C35" s="84">
        <f t="shared" ref="C35:AN35" si="7">MIN(C7:C30)</f>
        <v>0</v>
      </c>
      <c r="D35" s="84">
        <f t="shared" si="7"/>
        <v>0</v>
      </c>
      <c r="E35" s="84">
        <f t="shared" si="7"/>
        <v>0</v>
      </c>
      <c r="F35" s="84">
        <f t="shared" si="7"/>
        <v>0</v>
      </c>
      <c r="G35" s="84">
        <f t="shared" si="7"/>
        <v>0</v>
      </c>
      <c r="H35" s="84">
        <f t="shared" si="7"/>
        <v>6047</v>
      </c>
      <c r="I35" s="84">
        <f t="shared" si="7"/>
        <v>8000</v>
      </c>
      <c r="J35" s="84">
        <f t="shared" si="7"/>
        <v>13800</v>
      </c>
      <c r="K35" s="84">
        <f t="shared" si="7"/>
        <v>13800</v>
      </c>
      <c r="L35" s="84">
        <f t="shared" si="7"/>
        <v>14100</v>
      </c>
      <c r="M35" s="84">
        <f t="shared" si="7"/>
        <v>0</v>
      </c>
      <c r="N35" s="84">
        <f t="shared" si="7"/>
        <v>13600</v>
      </c>
      <c r="O35" s="84">
        <f t="shared" si="7"/>
        <v>14100</v>
      </c>
      <c r="P35" s="84">
        <f t="shared" si="7"/>
        <v>13284</v>
      </c>
      <c r="Q35" s="84">
        <f t="shared" si="7"/>
        <v>13482</v>
      </c>
      <c r="R35" s="84">
        <f t="shared" si="7"/>
        <v>12200</v>
      </c>
      <c r="S35" s="84">
        <f t="shared" si="7"/>
        <v>13240</v>
      </c>
      <c r="T35" s="84">
        <f t="shared" si="7"/>
        <v>13200</v>
      </c>
      <c r="U35" s="84">
        <f t="shared" si="7"/>
        <v>13100</v>
      </c>
      <c r="V35" s="84">
        <f t="shared" si="7"/>
        <v>12900</v>
      </c>
      <c r="W35" s="84">
        <f t="shared" si="7"/>
        <v>10744</v>
      </c>
      <c r="X35" s="84">
        <f t="shared" si="7"/>
        <v>13100</v>
      </c>
      <c r="Y35" s="84">
        <f t="shared" si="7"/>
        <v>4900</v>
      </c>
      <c r="Z35" s="84">
        <f t="shared" si="7"/>
        <v>12769</v>
      </c>
      <c r="AA35" s="84">
        <f t="shared" si="7"/>
        <v>13194</v>
      </c>
      <c r="AB35" s="84">
        <f t="shared" si="7"/>
        <v>13100</v>
      </c>
      <c r="AC35" s="84">
        <f t="shared" si="7"/>
        <v>13100</v>
      </c>
      <c r="AD35" s="84">
        <f t="shared" si="7"/>
        <v>12800</v>
      </c>
      <c r="AE35" s="84">
        <f t="shared" si="7"/>
        <v>10800</v>
      </c>
      <c r="AF35" s="84">
        <f t="shared" si="7"/>
        <v>12800</v>
      </c>
      <c r="AG35" s="84">
        <f t="shared" si="7"/>
        <v>10800</v>
      </c>
      <c r="AH35" s="84">
        <f t="shared" si="7"/>
        <v>13100</v>
      </c>
      <c r="AI35" s="84">
        <f t="shared" si="7"/>
        <v>13300</v>
      </c>
      <c r="AJ35" s="84">
        <f t="shared" si="7"/>
        <v>12900</v>
      </c>
      <c r="AK35" s="84">
        <f t="shared" si="7"/>
        <v>13200</v>
      </c>
      <c r="AL35" s="84">
        <f t="shared" si="7"/>
        <v>12000</v>
      </c>
      <c r="AM35" s="84">
        <f t="shared" si="7"/>
        <v>14900</v>
      </c>
      <c r="AN35" s="84">
        <f t="shared" si="7"/>
        <v>0</v>
      </c>
    </row>
    <row r="36" spans="1:46">
      <c r="A36" s="31"/>
      <c r="B36" s="31"/>
      <c r="C36" s="31"/>
      <c r="D36" s="6"/>
      <c r="E36" s="32"/>
      <c r="F36" s="26"/>
      <c r="G36" s="26"/>
      <c r="H36" s="26"/>
      <c r="I36" s="26"/>
      <c r="J36" s="26"/>
      <c r="K36" s="26"/>
      <c r="L36" s="30"/>
      <c r="M36" s="33"/>
      <c r="N36" s="33"/>
      <c r="O36" s="33"/>
      <c r="P36" s="33"/>
      <c r="Q36" s="33"/>
      <c r="R36" s="28"/>
      <c r="S36" s="3"/>
      <c r="T36" s="34"/>
      <c r="U36" s="28"/>
      <c r="V36" s="28"/>
      <c r="W36" s="3"/>
      <c r="X36" s="3"/>
      <c r="Y36" s="3"/>
      <c r="Z36" s="3"/>
      <c r="AA36" s="3"/>
      <c r="AB36" s="3"/>
      <c r="AC36" s="18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</row>
    <row r="37" spans="1:46">
      <c r="A37" s="14" t="s">
        <v>110</v>
      </c>
      <c r="B37" s="6"/>
      <c r="C37" s="3"/>
      <c r="D37" s="3"/>
      <c r="E37" s="6"/>
      <c r="F37" s="3"/>
      <c r="G37" s="35">
        <f>9350</f>
        <v>9350</v>
      </c>
      <c r="H37" s="90"/>
      <c r="I37" s="90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</row>
    <row r="38" spans="1:46">
      <c r="A38" s="14" t="s">
        <v>40</v>
      </c>
      <c r="B38" s="6"/>
      <c r="C38" s="3"/>
      <c r="D38" s="3"/>
      <c r="E38" s="6"/>
      <c r="F38" s="3"/>
      <c r="G38" s="37">
        <v>0.3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</row>
    <row r="39" spans="1:46">
      <c r="A39" s="14" t="s">
        <v>41</v>
      </c>
      <c r="B39" s="6"/>
      <c r="C39" s="3"/>
      <c r="D39" s="3"/>
      <c r="E39" s="6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</row>
    <row r="40" spans="1:46">
      <c r="A40" s="14" t="s">
        <v>42</v>
      </c>
      <c r="B40" s="6"/>
      <c r="C40" s="3"/>
      <c r="D40" s="3"/>
      <c r="E40" s="6"/>
      <c r="F40" s="3"/>
      <c r="G40" s="37">
        <v>0.5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</row>
    <row r="41" spans="1:46">
      <c r="A41" s="14" t="s">
        <v>43</v>
      </c>
      <c r="B41" s="6"/>
      <c r="C41" s="30"/>
      <c r="D41" s="6"/>
      <c r="E41" s="6"/>
      <c r="F41" s="26"/>
      <c r="G41" s="14" t="s">
        <v>44</v>
      </c>
      <c r="H41" s="38"/>
      <c r="I41" s="38"/>
      <c r="J41" s="38"/>
      <c r="K41" s="38"/>
      <c r="L41" s="38"/>
      <c r="M41" s="38"/>
      <c r="N41" s="39"/>
      <c r="O41" s="39"/>
      <c r="P41" s="40"/>
      <c r="Q41" s="38"/>
      <c r="R41" s="28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</row>
    <row r="42" spans="1:46">
      <c r="A42" s="26" t="s">
        <v>45</v>
      </c>
      <c r="B42" s="6"/>
      <c r="C42" s="30"/>
      <c r="D42" s="6"/>
      <c r="E42" s="41"/>
      <c r="F42" s="26"/>
      <c r="G42" s="38"/>
      <c r="H42" s="38"/>
      <c r="I42" s="38"/>
      <c r="J42" s="38"/>
      <c r="K42" s="38"/>
      <c r="L42" s="38"/>
      <c r="M42" s="38"/>
      <c r="N42" s="39"/>
      <c r="O42" s="39"/>
      <c r="P42" s="40"/>
      <c r="Q42" s="38"/>
      <c r="R42" s="28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</row>
    <row r="43" spans="1:46" ht="12.75" customHeight="1">
      <c r="A43" s="287" t="s">
        <v>2</v>
      </c>
      <c r="B43" s="4">
        <f>+B$4</f>
        <v>0</v>
      </c>
      <c r="C43" s="4">
        <f t="shared" ref="C43:AL43" si="8">+C$4</f>
        <v>1</v>
      </c>
      <c r="D43" s="4">
        <f t="shared" si="8"/>
        <v>2</v>
      </c>
      <c r="E43" s="4">
        <f t="shared" si="8"/>
        <v>3</v>
      </c>
      <c r="F43" s="4">
        <f t="shared" si="8"/>
        <v>4</v>
      </c>
      <c r="G43" s="4">
        <f t="shared" si="8"/>
        <v>5</v>
      </c>
      <c r="H43" s="4">
        <f t="shared" si="8"/>
        <v>1</v>
      </c>
      <c r="I43" s="4">
        <f t="shared" si="8"/>
        <v>2</v>
      </c>
      <c r="J43" s="4">
        <f t="shared" si="8"/>
        <v>3</v>
      </c>
      <c r="K43" s="4">
        <f t="shared" si="8"/>
        <v>4</v>
      </c>
      <c r="L43" s="4">
        <f t="shared" si="8"/>
        <v>5</v>
      </c>
      <c r="M43" s="4">
        <f t="shared" si="8"/>
        <v>6</v>
      </c>
      <c r="N43" s="4">
        <f t="shared" si="8"/>
        <v>7</v>
      </c>
      <c r="O43" s="4">
        <f t="shared" si="8"/>
        <v>8</v>
      </c>
      <c r="P43" s="4">
        <f t="shared" si="8"/>
        <v>9</v>
      </c>
      <c r="Q43" s="4">
        <f t="shared" si="8"/>
        <v>10</v>
      </c>
      <c r="R43" s="4">
        <f t="shared" si="8"/>
        <v>11</v>
      </c>
      <c r="S43" s="4">
        <f t="shared" si="8"/>
        <v>12</v>
      </c>
      <c r="T43" s="4">
        <f t="shared" si="8"/>
        <v>13</v>
      </c>
      <c r="U43" s="4">
        <f t="shared" si="8"/>
        <v>14</v>
      </c>
      <c r="V43" s="4">
        <f t="shared" si="8"/>
        <v>15</v>
      </c>
      <c r="W43" s="4">
        <f t="shared" si="8"/>
        <v>16</v>
      </c>
      <c r="X43" s="4">
        <f t="shared" si="8"/>
        <v>17</v>
      </c>
      <c r="Y43" s="4">
        <f t="shared" si="8"/>
        <v>18</v>
      </c>
      <c r="Z43" s="4">
        <f t="shared" si="8"/>
        <v>19</v>
      </c>
      <c r="AA43" s="4">
        <f t="shared" si="8"/>
        <v>20</v>
      </c>
      <c r="AB43" s="4">
        <f t="shared" si="8"/>
        <v>21</v>
      </c>
      <c r="AC43" s="4">
        <f t="shared" si="8"/>
        <v>22</v>
      </c>
      <c r="AD43" s="4">
        <f t="shared" si="8"/>
        <v>23</v>
      </c>
      <c r="AE43" s="4">
        <f t="shared" si="8"/>
        <v>24</v>
      </c>
      <c r="AF43" s="4">
        <f t="shared" si="8"/>
        <v>25</v>
      </c>
      <c r="AG43" s="4">
        <f t="shared" si="8"/>
        <v>26</v>
      </c>
      <c r="AH43" s="4">
        <f t="shared" si="8"/>
        <v>27</v>
      </c>
      <c r="AI43" s="4">
        <f t="shared" si="8"/>
        <v>28</v>
      </c>
      <c r="AJ43" s="4">
        <f t="shared" si="8"/>
        <v>29</v>
      </c>
      <c r="AK43" s="4">
        <f t="shared" si="8"/>
        <v>30</v>
      </c>
      <c r="AL43" s="4">
        <f t="shared" si="8"/>
        <v>31</v>
      </c>
      <c r="AM43" s="116" t="s">
        <v>3</v>
      </c>
      <c r="AN43" s="5" t="s">
        <v>4</v>
      </c>
      <c r="AO43" s="3"/>
      <c r="AP43" s="3"/>
      <c r="AQ43" s="3"/>
      <c r="AR43" s="3"/>
      <c r="AS43" s="3"/>
      <c r="AT43" s="3"/>
    </row>
    <row r="44" spans="1:46" s="59" customFormat="1" ht="11.25" customHeight="1">
      <c r="A44" s="288"/>
      <c r="B44" s="7">
        <f>B$5</f>
        <v>40391</v>
      </c>
      <c r="C44" s="7">
        <f t="shared" ref="C44:AL44" si="9">C$5</f>
        <v>40392</v>
      </c>
      <c r="D44" s="7">
        <f t="shared" si="9"/>
        <v>40393</v>
      </c>
      <c r="E44" s="7">
        <f t="shared" si="9"/>
        <v>40394</v>
      </c>
      <c r="F44" s="7">
        <f t="shared" si="9"/>
        <v>40395</v>
      </c>
      <c r="G44" s="7">
        <f t="shared" si="9"/>
        <v>40452</v>
      </c>
      <c r="H44" s="7">
        <f t="shared" si="9"/>
        <v>40544</v>
      </c>
      <c r="I44" s="7">
        <f t="shared" si="9"/>
        <v>40545</v>
      </c>
      <c r="J44" s="7">
        <f t="shared" si="9"/>
        <v>40546</v>
      </c>
      <c r="K44" s="7">
        <f t="shared" si="9"/>
        <v>40547</v>
      </c>
      <c r="L44" s="7">
        <f t="shared" si="9"/>
        <v>40548</v>
      </c>
      <c r="M44" s="7">
        <f t="shared" si="9"/>
        <v>40549</v>
      </c>
      <c r="N44" s="7">
        <f t="shared" si="9"/>
        <v>40550</v>
      </c>
      <c r="O44" s="7">
        <f t="shared" si="9"/>
        <v>40551</v>
      </c>
      <c r="P44" s="7">
        <f t="shared" si="9"/>
        <v>40552</v>
      </c>
      <c r="Q44" s="7">
        <f t="shared" si="9"/>
        <v>40553</v>
      </c>
      <c r="R44" s="7">
        <f t="shared" si="9"/>
        <v>40554</v>
      </c>
      <c r="S44" s="7">
        <f t="shared" si="9"/>
        <v>40555</v>
      </c>
      <c r="T44" s="7">
        <f t="shared" si="9"/>
        <v>40556</v>
      </c>
      <c r="U44" s="7">
        <f t="shared" si="9"/>
        <v>40557</v>
      </c>
      <c r="V44" s="7">
        <f t="shared" si="9"/>
        <v>40558</v>
      </c>
      <c r="W44" s="7">
        <f t="shared" si="9"/>
        <v>40559</v>
      </c>
      <c r="X44" s="7">
        <f t="shared" si="9"/>
        <v>40560</v>
      </c>
      <c r="Y44" s="7">
        <f t="shared" si="9"/>
        <v>40561</v>
      </c>
      <c r="Z44" s="7">
        <f t="shared" si="9"/>
        <v>40562</v>
      </c>
      <c r="AA44" s="7">
        <f t="shared" si="9"/>
        <v>40563</v>
      </c>
      <c r="AB44" s="7">
        <f t="shared" si="9"/>
        <v>40564</v>
      </c>
      <c r="AC44" s="7">
        <f t="shared" si="9"/>
        <v>40565</v>
      </c>
      <c r="AD44" s="7">
        <f t="shared" si="9"/>
        <v>40566</v>
      </c>
      <c r="AE44" s="7">
        <f t="shared" si="9"/>
        <v>40567</v>
      </c>
      <c r="AF44" s="7">
        <f t="shared" si="9"/>
        <v>40568</v>
      </c>
      <c r="AG44" s="158">
        <f t="shared" si="9"/>
        <v>40569</v>
      </c>
      <c r="AH44" s="158">
        <f t="shared" si="9"/>
        <v>40570</v>
      </c>
      <c r="AI44" s="158">
        <f t="shared" si="9"/>
        <v>40571</v>
      </c>
      <c r="AJ44" s="158">
        <f t="shared" si="9"/>
        <v>40572</v>
      </c>
      <c r="AK44" s="158">
        <f t="shared" si="9"/>
        <v>40573</v>
      </c>
      <c r="AL44" s="158">
        <f t="shared" si="9"/>
        <v>40574</v>
      </c>
      <c r="AM44" s="116"/>
      <c r="AN44" s="8"/>
      <c r="AO44" s="6"/>
      <c r="AP44" s="6"/>
      <c r="AQ44" s="6"/>
      <c r="AR44" s="6"/>
      <c r="AS44" s="6"/>
      <c r="AT44" s="6"/>
    </row>
    <row r="45" spans="1:46">
      <c r="A45" s="289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4"/>
      <c r="AH45" s="44"/>
      <c r="AI45" s="44"/>
      <c r="AJ45" s="44"/>
      <c r="AK45" s="44"/>
      <c r="AL45" s="44"/>
      <c r="AM45" s="45" t="s">
        <v>8</v>
      </c>
      <c r="AN45" s="5" t="s">
        <v>8</v>
      </c>
      <c r="AO45" s="3"/>
      <c r="AP45" s="3"/>
      <c r="AQ45" s="3"/>
      <c r="AR45" s="3"/>
      <c r="AS45" s="3"/>
      <c r="AT45" s="3"/>
    </row>
    <row r="46" spans="1:46">
      <c r="A46" s="9" t="s">
        <v>9</v>
      </c>
      <c r="B46" s="10">
        <f t="shared" ref="B46:AL52" si="10">B7-$G$38*B7+$G$40*($G$38*B7)</f>
        <v>0</v>
      </c>
      <c r="C46" s="10">
        <f t="shared" si="10"/>
        <v>0</v>
      </c>
      <c r="D46" s="10">
        <f>D7-$G$38*D7+$G$40*($G$38*D7)</f>
        <v>0</v>
      </c>
      <c r="E46" s="10">
        <f t="shared" si="10"/>
        <v>0</v>
      </c>
      <c r="F46" s="10">
        <f t="shared" si="10"/>
        <v>0</v>
      </c>
      <c r="G46" s="10">
        <f t="shared" si="10"/>
        <v>0</v>
      </c>
      <c r="H46" s="10">
        <f t="shared" si="10"/>
        <v>15407.95</v>
      </c>
      <c r="I46" s="10">
        <f t="shared" si="10"/>
        <v>10463.5</v>
      </c>
      <c r="J46" s="10">
        <f t="shared" si="10"/>
        <v>12325</v>
      </c>
      <c r="K46" s="10">
        <f t="shared" si="10"/>
        <v>12750</v>
      </c>
      <c r="L46" s="10">
        <f t="shared" si="10"/>
        <v>12580</v>
      </c>
      <c r="M46" s="10">
        <f t="shared" si="10"/>
        <v>12665</v>
      </c>
      <c r="N46" s="10">
        <f t="shared" si="10"/>
        <v>12580</v>
      </c>
      <c r="O46" s="10">
        <f t="shared" si="10"/>
        <v>12750</v>
      </c>
      <c r="P46" s="10">
        <f t="shared" si="10"/>
        <v>12737.25</v>
      </c>
      <c r="Q46" s="10">
        <f t="shared" si="10"/>
        <v>12144.8</v>
      </c>
      <c r="R46" s="10">
        <f t="shared" si="10"/>
        <v>12155</v>
      </c>
      <c r="S46" s="10">
        <f t="shared" si="10"/>
        <v>11407.85</v>
      </c>
      <c r="T46" s="10">
        <f t="shared" si="10"/>
        <v>12410</v>
      </c>
      <c r="U46" s="10">
        <f t="shared" si="10"/>
        <v>11985</v>
      </c>
      <c r="V46" s="10">
        <f t="shared" si="10"/>
        <v>12240</v>
      </c>
      <c r="W46" s="10">
        <f t="shared" si="10"/>
        <v>12325</v>
      </c>
      <c r="X46" s="10">
        <f t="shared" si="10"/>
        <v>11475</v>
      </c>
      <c r="Y46" s="10">
        <f t="shared" si="10"/>
        <v>11900</v>
      </c>
      <c r="Z46" s="10">
        <f t="shared" si="10"/>
        <v>11645</v>
      </c>
      <c r="AA46" s="10">
        <f t="shared" si="10"/>
        <v>12495</v>
      </c>
      <c r="AB46" s="10">
        <f t="shared" si="10"/>
        <v>11730</v>
      </c>
      <c r="AC46" s="10">
        <f t="shared" si="10"/>
        <v>12495</v>
      </c>
      <c r="AD46" s="10">
        <f t="shared" si="10"/>
        <v>12495</v>
      </c>
      <c r="AE46" s="10">
        <f t="shared" si="10"/>
        <v>10030</v>
      </c>
      <c r="AF46" s="10">
        <f t="shared" si="10"/>
        <v>11560</v>
      </c>
      <c r="AG46" s="10">
        <f t="shared" si="10"/>
        <v>10030</v>
      </c>
      <c r="AH46" s="10">
        <f t="shared" si="10"/>
        <v>11815</v>
      </c>
      <c r="AI46" s="10">
        <f t="shared" si="10"/>
        <v>12070</v>
      </c>
      <c r="AJ46" s="10">
        <f t="shared" si="10"/>
        <v>12070</v>
      </c>
      <c r="AK46" s="10">
        <f t="shared" si="10"/>
        <v>12835</v>
      </c>
      <c r="AL46" s="10">
        <f t="shared" si="10"/>
        <v>10455</v>
      </c>
      <c r="AM46" s="10">
        <f>MAX(B46:AL46)</f>
        <v>15407.95</v>
      </c>
      <c r="AN46" s="10">
        <f>MIN(B46:AF46)</f>
        <v>0</v>
      </c>
      <c r="AO46" s="3"/>
      <c r="AP46" s="3"/>
      <c r="AQ46" s="3"/>
      <c r="AR46" s="3"/>
      <c r="AS46" s="3"/>
      <c r="AT46" s="3"/>
    </row>
    <row r="47" spans="1:46">
      <c r="A47" s="9" t="s">
        <v>10</v>
      </c>
      <c r="B47" s="10">
        <f t="shared" si="10"/>
        <v>0</v>
      </c>
      <c r="C47" s="10">
        <f t="shared" si="10"/>
        <v>0</v>
      </c>
      <c r="D47" s="10">
        <f t="shared" si="10"/>
        <v>0</v>
      </c>
      <c r="E47" s="10">
        <f t="shared" si="10"/>
        <v>0</v>
      </c>
      <c r="F47" s="10">
        <f t="shared" si="10"/>
        <v>0</v>
      </c>
      <c r="G47" s="10">
        <f t="shared" si="10"/>
        <v>0</v>
      </c>
      <c r="H47" s="10">
        <f t="shared" si="10"/>
        <v>14960</v>
      </c>
      <c r="I47" s="10">
        <f t="shared" si="10"/>
        <v>9618.6</v>
      </c>
      <c r="J47" s="10">
        <f t="shared" si="10"/>
        <v>11985</v>
      </c>
      <c r="K47" s="10">
        <f t="shared" si="10"/>
        <v>12070</v>
      </c>
      <c r="L47" s="10">
        <f t="shared" si="10"/>
        <v>12325</v>
      </c>
      <c r="M47" s="10">
        <f t="shared" si="10"/>
        <v>12325</v>
      </c>
      <c r="N47" s="10">
        <f t="shared" si="10"/>
        <v>11985</v>
      </c>
      <c r="O47" s="10">
        <f t="shared" si="10"/>
        <v>12325</v>
      </c>
      <c r="P47" s="10">
        <f t="shared" si="10"/>
        <v>12557.05</v>
      </c>
      <c r="Q47" s="10">
        <f t="shared" si="10"/>
        <v>11805.65</v>
      </c>
      <c r="R47" s="10">
        <f t="shared" si="10"/>
        <v>11900</v>
      </c>
      <c r="S47" s="10">
        <f t="shared" si="10"/>
        <v>11583.8</v>
      </c>
      <c r="T47" s="10">
        <f t="shared" si="10"/>
        <v>11730</v>
      </c>
      <c r="U47" s="10">
        <f t="shared" si="10"/>
        <v>11305</v>
      </c>
      <c r="V47" s="10">
        <f t="shared" si="10"/>
        <v>11560</v>
      </c>
      <c r="W47" s="10">
        <f t="shared" si="10"/>
        <v>11843.05</v>
      </c>
      <c r="X47" s="10">
        <f t="shared" si="10"/>
        <v>11305</v>
      </c>
      <c r="Y47" s="10">
        <f t="shared" si="10"/>
        <v>11560</v>
      </c>
      <c r="Z47" s="10">
        <f t="shared" si="10"/>
        <v>12276.55</v>
      </c>
      <c r="AA47" s="10">
        <f t="shared" si="10"/>
        <v>12104</v>
      </c>
      <c r="AB47" s="10">
        <f t="shared" si="10"/>
        <v>11135</v>
      </c>
      <c r="AC47" s="10">
        <f t="shared" si="10"/>
        <v>11645</v>
      </c>
      <c r="AD47" s="10">
        <f t="shared" si="10"/>
        <v>11900</v>
      </c>
      <c r="AE47" s="10">
        <f t="shared" si="10"/>
        <v>9520</v>
      </c>
      <c r="AF47" s="10">
        <f t="shared" si="10"/>
        <v>11220</v>
      </c>
      <c r="AG47" s="10">
        <f t="shared" si="10"/>
        <v>9520</v>
      </c>
      <c r="AH47" s="10">
        <f t="shared" si="10"/>
        <v>11305</v>
      </c>
      <c r="AI47" s="10">
        <f t="shared" si="10"/>
        <v>11645</v>
      </c>
      <c r="AJ47" s="10">
        <f t="shared" si="10"/>
        <v>11560</v>
      </c>
      <c r="AK47" s="10">
        <f t="shared" si="10"/>
        <v>12325</v>
      </c>
      <c r="AL47" s="10">
        <f t="shared" si="10"/>
        <v>10540</v>
      </c>
      <c r="AM47" s="10">
        <f t="shared" ref="AM47:AM69" si="11">MAX(B47:AL47)</f>
        <v>14960</v>
      </c>
      <c r="AN47" s="10">
        <f>MIN(B47:AF47)</f>
        <v>0</v>
      </c>
      <c r="AO47" s="3"/>
      <c r="AP47" s="3"/>
      <c r="AQ47" s="3"/>
      <c r="AR47" s="3"/>
      <c r="AS47" s="3"/>
      <c r="AT47" s="3"/>
    </row>
    <row r="48" spans="1:46">
      <c r="A48" s="9" t="s">
        <v>11</v>
      </c>
      <c r="B48" s="10">
        <f t="shared" si="10"/>
        <v>0</v>
      </c>
      <c r="C48" s="10">
        <f t="shared" si="10"/>
        <v>0</v>
      </c>
      <c r="D48" s="10">
        <f t="shared" si="10"/>
        <v>0</v>
      </c>
      <c r="E48" s="10">
        <f t="shared" si="10"/>
        <v>0</v>
      </c>
      <c r="F48" s="10">
        <f t="shared" si="10"/>
        <v>0</v>
      </c>
      <c r="G48" s="10">
        <f t="shared" si="10"/>
        <v>0</v>
      </c>
      <c r="H48" s="10">
        <f t="shared" si="10"/>
        <v>14025</v>
      </c>
      <c r="I48" s="10">
        <f t="shared" si="10"/>
        <v>6800</v>
      </c>
      <c r="J48" s="10">
        <f t="shared" si="10"/>
        <v>11815</v>
      </c>
      <c r="K48" s="10">
        <f t="shared" si="10"/>
        <v>12070</v>
      </c>
      <c r="L48" s="10">
        <f t="shared" si="10"/>
        <v>11985</v>
      </c>
      <c r="M48" s="10">
        <f t="shared" si="10"/>
        <v>12070</v>
      </c>
      <c r="N48" s="10">
        <f t="shared" si="10"/>
        <v>11730</v>
      </c>
      <c r="O48" s="10">
        <f t="shared" si="10"/>
        <v>11985</v>
      </c>
      <c r="P48" s="10">
        <f t="shared" si="10"/>
        <v>11535.35</v>
      </c>
      <c r="Q48" s="10">
        <f t="shared" si="10"/>
        <v>11551.5</v>
      </c>
      <c r="R48" s="10">
        <f t="shared" si="10"/>
        <v>10370</v>
      </c>
      <c r="S48" s="10">
        <f t="shared" si="10"/>
        <v>11607.6</v>
      </c>
      <c r="T48" s="10">
        <f t="shared" si="10"/>
        <v>11475</v>
      </c>
      <c r="U48" s="10">
        <f t="shared" si="10"/>
        <v>11220</v>
      </c>
      <c r="V48" s="10">
        <f t="shared" si="10"/>
        <v>11220</v>
      </c>
      <c r="W48" s="10">
        <f t="shared" si="10"/>
        <v>11259.1</v>
      </c>
      <c r="X48" s="10">
        <f t="shared" si="10"/>
        <v>11135</v>
      </c>
      <c r="Y48" s="10">
        <f t="shared" si="10"/>
        <v>11050</v>
      </c>
      <c r="Z48" s="10">
        <f t="shared" si="10"/>
        <v>11003.25</v>
      </c>
      <c r="AA48" s="10">
        <f t="shared" si="10"/>
        <v>11691.75</v>
      </c>
      <c r="AB48" s="10">
        <f t="shared" si="10"/>
        <v>11135</v>
      </c>
      <c r="AC48" s="10">
        <f t="shared" si="10"/>
        <v>11135</v>
      </c>
      <c r="AD48" s="10">
        <f t="shared" si="10"/>
        <v>11645</v>
      </c>
      <c r="AE48" s="10">
        <f t="shared" si="10"/>
        <v>9350</v>
      </c>
      <c r="AF48" s="10">
        <f t="shared" si="10"/>
        <v>10880</v>
      </c>
      <c r="AG48" s="10">
        <f t="shared" si="10"/>
        <v>9350</v>
      </c>
      <c r="AH48" s="10">
        <f t="shared" si="10"/>
        <v>11135</v>
      </c>
      <c r="AI48" s="10">
        <f t="shared" si="10"/>
        <v>11390</v>
      </c>
      <c r="AJ48" s="10">
        <f t="shared" si="10"/>
        <v>11305</v>
      </c>
      <c r="AK48" s="10">
        <f t="shared" si="10"/>
        <v>11475</v>
      </c>
      <c r="AL48" s="10">
        <f t="shared" si="10"/>
        <v>10200</v>
      </c>
      <c r="AM48" s="10">
        <f t="shared" si="11"/>
        <v>14025</v>
      </c>
      <c r="AN48" s="10">
        <f t="shared" ref="AN48:AN69" si="12">MIN(B48:AF48)</f>
        <v>0</v>
      </c>
      <c r="AO48" s="3"/>
      <c r="AP48" s="3"/>
      <c r="AQ48" s="3"/>
      <c r="AR48" s="3"/>
      <c r="AS48" s="3"/>
      <c r="AT48" s="3"/>
    </row>
    <row r="49" spans="1:46">
      <c r="A49" s="9" t="s">
        <v>12</v>
      </c>
      <c r="B49" s="10">
        <f t="shared" si="10"/>
        <v>0</v>
      </c>
      <c r="C49" s="10">
        <f t="shared" si="10"/>
        <v>0</v>
      </c>
      <c r="D49" s="10">
        <f t="shared" si="10"/>
        <v>0</v>
      </c>
      <c r="E49" s="10">
        <f t="shared" si="10"/>
        <v>0</v>
      </c>
      <c r="F49" s="10">
        <f t="shared" si="10"/>
        <v>0</v>
      </c>
      <c r="G49" s="10">
        <f t="shared" si="10"/>
        <v>0</v>
      </c>
      <c r="H49" s="10">
        <f t="shared" si="10"/>
        <v>13515</v>
      </c>
      <c r="I49" s="10">
        <f t="shared" si="10"/>
        <v>9435</v>
      </c>
      <c r="J49" s="10">
        <f t="shared" si="10"/>
        <v>11730</v>
      </c>
      <c r="K49" s="10">
        <f t="shared" si="10"/>
        <v>11815</v>
      </c>
      <c r="L49" s="10">
        <f t="shared" si="10"/>
        <v>11985</v>
      </c>
      <c r="M49" s="10">
        <f t="shared" si="10"/>
        <v>12070</v>
      </c>
      <c r="N49" s="10">
        <f t="shared" si="10"/>
        <v>11560</v>
      </c>
      <c r="O49" s="10">
        <f t="shared" si="10"/>
        <v>11985</v>
      </c>
      <c r="P49" s="10">
        <f t="shared" si="10"/>
        <v>11439.3</v>
      </c>
      <c r="Q49" s="10">
        <f t="shared" si="10"/>
        <v>11459.699999999999</v>
      </c>
      <c r="R49" s="10">
        <f t="shared" si="10"/>
        <v>10370</v>
      </c>
      <c r="S49" s="10">
        <f t="shared" si="10"/>
        <v>11254</v>
      </c>
      <c r="T49" s="10">
        <f t="shared" si="10"/>
        <v>11475</v>
      </c>
      <c r="U49" s="10">
        <f t="shared" si="10"/>
        <v>11220</v>
      </c>
      <c r="V49" s="10">
        <f t="shared" si="10"/>
        <v>10965</v>
      </c>
      <c r="W49" s="10">
        <f t="shared" si="10"/>
        <v>11135</v>
      </c>
      <c r="X49" s="10">
        <f t="shared" si="10"/>
        <v>11220</v>
      </c>
      <c r="Y49" s="10">
        <f t="shared" si="10"/>
        <v>11050</v>
      </c>
      <c r="Z49" s="10">
        <f t="shared" si="10"/>
        <v>10931.85</v>
      </c>
      <c r="AA49" s="10">
        <f t="shared" si="10"/>
        <v>11255.699999999999</v>
      </c>
      <c r="AB49" s="10">
        <f t="shared" si="10"/>
        <v>11135</v>
      </c>
      <c r="AC49" s="10">
        <f t="shared" si="10"/>
        <v>11135</v>
      </c>
      <c r="AD49" s="10">
        <f t="shared" si="10"/>
        <v>11305</v>
      </c>
      <c r="AE49" s="10">
        <f t="shared" si="10"/>
        <v>9180</v>
      </c>
      <c r="AF49" s="10">
        <f t="shared" si="10"/>
        <v>10880</v>
      </c>
      <c r="AG49" s="10">
        <f t="shared" si="10"/>
        <v>9180</v>
      </c>
      <c r="AH49" s="10">
        <f t="shared" si="10"/>
        <v>11135</v>
      </c>
      <c r="AI49" s="10">
        <f t="shared" si="10"/>
        <v>11390</v>
      </c>
      <c r="AJ49" s="10">
        <f t="shared" si="10"/>
        <v>10965</v>
      </c>
      <c r="AK49" s="10">
        <f t="shared" si="10"/>
        <v>11305</v>
      </c>
      <c r="AL49" s="10">
        <f t="shared" si="10"/>
        <v>10200</v>
      </c>
      <c r="AM49" s="10">
        <f t="shared" si="11"/>
        <v>13515</v>
      </c>
      <c r="AN49" s="10">
        <f t="shared" si="12"/>
        <v>0</v>
      </c>
      <c r="AO49" s="3"/>
      <c r="AP49" s="3"/>
      <c r="AQ49" s="3"/>
      <c r="AR49" s="3"/>
      <c r="AS49" s="3"/>
      <c r="AT49" s="3"/>
    </row>
    <row r="50" spans="1:46">
      <c r="A50" s="9" t="s">
        <v>13</v>
      </c>
      <c r="B50" s="10">
        <f t="shared" si="10"/>
        <v>0</v>
      </c>
      <c r="C50" s="10">
        <f t="shared" si="10"/>
        <v>0</v>
      </c>
      <c r="D50" s="10">
        <f t="shared" si="10"/>
        <v>0</v>
      </c>
      <c r="E50" s="10">
        <f t="shared" si="10"/>
        <v>0</v>
      </c>
      <c r="F50" s="10">
        <f t="shared" si="10"/>
        <v>0</v>
      </c>
      <c r="G50" s="10">
        <f t="shared" si="10"/>
        <v>0</v>
      </c>
      <c r="H50" s="10">
        <f t="shared" si="10"/>
        <v>12665</v>
      </c>
      <c r="I50" s="10">
        <f t="shared" si="10"/>
        <v>9180</v>
      </c>
      <c r="J50" s="10">
        <f t="shared" si="10"/>
        <v>11730</v>
      </c>
      <c r="K50" s="10">
        <f t="shared" si="10"/>
        <v>11730</v>
      </c>
      <c r="L50" s="10">
        <f t="shared" si="10"/>
        <v>11985</v>
      </c>
      <c r="M50" s="10">
        <f t="shared" si="10"/>
        <v>11815</v>
      </c>
      <c r="N50" s="10">
        <f t="shared" si="10"/>
        <v>11645</v>
      </c>
      <c r="O50" s="10">
        <f t="shared" si="10"/>
        <v>12070</v>
      </c>
      <c r="P50" s="10">
        <f t="shared" si="10"/>
        <v>11383.199999999999</v>
      </c>
      <c r="Q50" s="10">
        <f t="shared" si="10"/>
        <v>11549.8</v>
      </c>
      <c r="R50" s="10">
        <f t="shared" si="10"/>
        <v>10370</v>
      </c>
      <c r="S50" s="10">
        <f t="shared" si="10"/>
        <v>11423.15</v>
      </c>
      <c r="T50" s="10">
        <f t="shared" si="10"/>
        <v>11220</v>
      </c>
      <c r="U50" s="10">
        <f t="shared" si="10"/>
        <v>11135</v>
      </c>
      <c r="V50" s="10">
        <f t="shared" si="10"/>
        <v>11220</v>
      </c>
      <c r="W50" s="10">
        <f t="shared" si="10"/>
        <v>10965</v>
      </c>
      <c r="X50" s="10">
        <f t="shared" si="10"/>
        <v>11220</v>
      </c>
      <c r="Y50" s="10">
        <f t="shared" si="10"/>
        <v>10880</v>
      </c>
      <c r="Z50" s="10">
        <f t="shared" si="10"/>
        <v>10853.65</v>
      </c>
      <c r="AA50" s="10">
        <f t="shared" si="10"/>
        <v>11214.9</v>
      </c>
      <c r="AB50" s="10">
        <f t="shared" si="10"/>
        <v>11135</v>
      </c>
      <c r="AC50" s="10">
        <f t="shared" si="10"/>
        <v>11220</v>
      </c>
      <c r="AD50" s="10">
        <f t="shared" si="10"/>
        <v>11390</v>
      </c>
      <c r="AE50" s="10">
        <f t="shared" si="10"/>
        <v>9180</v>
      </c>
      <c r="AF50" s="10">
        <f t="shared" si="10"/>
        <v>10880</v>
      </c>
      <c r="AG50" s="10">
        <f t="shared" si="10"/>
        <v>9180</v>
      </c>
      <c r="AH50" s="10">
        <f t="shared" si="10"/>
        <v>11135</v>
      </c>
      <c r="AI50" s="10">
        <f t="shared" si="10"/>
        <v>11305</v>
      </c>
      <c r="AJ50" s="10">
        <f t="shared" si="10"/>
        <v>11050</v>
      </c>
      <c r="AK50" s="10">
        <f t="shared" si="10"/>
        <v>11220</v>
      </c>
      <c r="AL50" s="10">
        <f t="shared" si="10"/>
        <v>10200</v>
      </c>
      <c r="AM50" s="10">
        <f t="shared" si="11"/>
        <v>12665</v>
      </c>
      <c r="AN50" s="10">
        <f t="shared" si="12"/>
        <v>0</v>
      </c>
      <c r="AO50" s="3"/>
      <c r="AP50" s="3"/>
      <c r="AQ50" s="3"/>
      <c r="AR50" s="3"/>
      <c r="AS50" s="3"/>
      <c r="AT50" s="3"/>
    </row>
    <row r="51" spans="1:46">
      <c r="A51" s="9" t="s">
        <v>14</v>
      </c>
      <c r="B51" s="10">
        <f t="shared" si="10"/>
        <v>0</v>
      </c>
      <c r="C51" s="10">
        <f t="shared" si="10"/>
        <v>0</v>
      </c>
      <c r="D51" s="10">
        <f t="shared" si="10"/>
        <v>0</v>
      </c>
      <c r="E51" s="10">
        <f t="shared" si="10"/>
        <v>0</v>
      </c>
      <c r="F51" s="10">
        <f t="shared" si="10"/>
        <v>0</v>
      </c>
      <c r="G51" s="10">
        <f t="shared" si="10"/>
        <v>0</v>
      </c>
      <c r="H51" s="10">
        <f t="shared" si="10"/>
        <v>12665</v>
      </c>
      <c r="I51" s="10">
        <f t="shared" si="10"/>
        <v>9180</v>
      </c>
      <c r="J51" s="10">
        <f t="shared" si="10"/>
        <v>11985</v>
      </c>
      <c r="K51" s="10">
        <f t="shared" si="10"/>
        <v>11985</v>
      </c>
      <c r="L51" s="10">
        <f t="shared" si="10"/>
        <v>12410</v>
      </c>
      <c r="M51" s="10">
        <f t="shared" si="10"/>
        <v>12070</v>
      </c>
      <c r="N51" s="10">
        <f t="shared" si="10"/>
        <v>12155</v>
      </c>
      <c r="O51" s="10">
        <f t="shared" si="10"/>
        <v>12070</v>
      </c>
      <c r="P51" s="10">
        <f t="shared" si="10"/>
        <v>11291.4</v>
      </c>
      <c r="Q51" s="10">
        <f t="shared" si="10"/>
        <v>11800.55</v>
      </c>
      <c r="R51" s="10">
        <f t="shared" si="10"/>
        <v>10795</v>
      </c>
      <c r="S51" s="10">
        <f t="shared" si="10"/>
        <v>11860.9</v>
      </c>
      <c r="T51" s="10">
        <f t="shared" si="10"/>
        <v>11475</v>
      </c>
      <c r="U51" s="10">
        <f t="shared" si="10"/>
        <v>11475</v>
      </c>
      <c r="V51" s="10">
        <f t="shared" si="10"/>
        <v>11475</v>
      </c>
      <c r="W51" s="10">
        <f t="shared" si="10"/>
        <v>9860</v>
      </c>
      <c r="X51" s="10">
        <f t="shared" si="10"/>
        <v>11900</v>
      </c>
      <c r="Y51" s="10">
        <f t="shared" si="10"/>
        <v>11560</v>
      </c>
      <c r="Z51" s="10">
        <f t="shared" si="10"/>
        <v>11720.65</v>
      </c>
      <c r="AA51" s="10">
        <f t="shared" si="10"/>
        <v>11328.8</v>
      </c>
      <c r="AB51" s="10">
        <f t="shared" si="10"/>
        <v>11730</v>
      </c>
      <c r="AC51" s="10">
        <f t="shared" si="10"/>
        <v>11560</v>
      </c>
      <c r="AD51" s="10">
        <f t="shared" si="10"/>
        <v>11220</v>
      </c>
      <c r="AE51" s="10">
        <f t="shared" si="10"/>
        <v>9520</v>
      </c>
      <c r="AF51" s="10">
        <f t="shared" si="10"/>
        <v>11730</v>
      </c>
      <c r="AG51" s="10">
        <f t="shared" si="10"/>
        <v>9520</v>
      </c>
      <c r="AH51" s="10">
        <f t="shared" si="10"/>
        <v>11815</v>
      </c>
      <c r="AI51" s="10">
        <f t="shared" si="10"/>
        <v>11985</v>
      </c>
      <c r="AJ51" s="10">
        <f t="shared" si="10"/>
        <v>11305</v>
      </c>
      <c r="AK51" s="10">
        <f t="shared" si="10"/>
        <v>11220</v>
      </c>
      <c r="AL51" s="10">
        <f t="shared" si="10"/>
        <v>11305</v>
      </c>
      <c r="AM51" s="10">
        <f t="shared" si="11"/>
        <v>12665</v>
      </c>
      <c r="AN51" s="10">
        <f t="shared" si="12"/>
        <v>0</v>
      </c>
      <c r="AO51" s="3"/>
      <c r="AP51" s="3"/>
      <c r="AQ51" s="3"/>
      <c r="AR51" s="3"/>
      <c r="AS51" s="3"/>
      <c r="AT51" s="3"/>
    </row>
    <row r="52" spans="1:46">
      <c r="A52" s="9" t="s">
        <v>15</v>
      </c>
      <c r="B52" s="10">
        <f t="shared" si="10"/>
        <v>0</v>
      </c>
      <c r="C52" s="10">
        <f t="shared" si="10"/>
        <v>0</v>
      </c>
      <c r="D52" s="10">
        <f t="shared" si="10"/>
        <v>0</v>
      </c>
      <c r="E52" s="10">
        <f t="shared" si="10"/>
        <v>0</v>
      </c>
      <c r="F52" s="10">
        <f t="shared" si="10"/>
        <v>0</v>
      </c>
      <c r="G52" s="10">
        <f t="shared" si="10"/>
        <v>0</v>
      </c>
      <c r="H52" s="10">
        <f t="shared" si="10"/>
        <v>12410</v>
      </c>
      <c r="I52" s="10">
        <f t="shared" si="10"/>
        <v>8755</v>
      </c>
      <c r="J52" s="10">
        <f t="shared" si="10"/>
        <v>12835</v>
      </c>
      <c r="K52" s="10">
        <f t="shared" si="10"/>
        <v>13005</v>
      </c>
      <c r="L52" s="10">
        <f t="shared" si="10"/>
        <v>13515</v>
      </c>
      <c r="M52" s="10">
        <f t="shared" si="10"/>
        <v>13770</v>
      </c>
      <c r="N52" s="10">
        <f t="shared" si="10"/>
        <v>13345</v>
      </c>
      <c r="O52" s="10">
        <f t="shared" si="10"/>
        <v>12410</v>
      </c>
      <c r="P52" s="10">
        <f t="shared" si="10"/>
        <v>11408.699999999999</v>
      </c>
      <c r="Q52" s="10">
        <f t="shared" si="10"/>
        <v>13756.4</v>
      </c>
      <c r="R52" s="10">
        <f t="shared" si="10"/>
        <v>13879.65</v>
      </c>
      <c r="S52" s="10">
        <f t="shared" si="10"/>
        <v>13804</v>
      </c>
      <c r="T52" s="10">
        <f t="shared" si="10"/>
        <v>11475</v>
      </c>
      <c r="U52" s="10">
        <f t="shared" si="10"/>
        <v>13772.55</v>
      </c>
      <c r="V52" s="10">
        <f t="shared" si="10"/>
        <v>12325</v>
      </c>
      <c r="W52" s="10">
        <f t="shared" si="10"/>
        <v>9860</v>
      </c>
      <c r="X52" s="10">
        <f t="shared" si="10"/>
        <v>13770</v>
      </c>
      <c r="Y52" s="10">
        <f t="shared" si="10"/>
        <v>13776.8</v>
      </c>
      <c r="Z52" s="10">
        <f t="shared" si="10"/>
        <v>13382.4</v>
      </c>
      <c r="AA52" s="10">
        <f t="shared" si="10"/>
        <v>11588.9</v>
      </c>
      <c r="AB52" s="10">
        <f t="shared" si="10"/>
        <v>13770</v>
      </c>
      <c r="AC52" s="10">
        <f t="shared" si="10"/>
        <v>12495</v>
      </c>
      <c r="AD52" s="10">
        <f t="shared" si="10"/>
        <v>11645</v>
      </c>
      <c r="AE52" s="10">
        <f t="shared" si="10"/>
        <v>11560</v>
      </c>
      <c r="AF52" s="10">
        <f t="shared" si="10"/>
        <v>13770</v>
      </c>
      <c r="AG52" s="10">
        <f t="shared" si="10"/>
        <v>11560</v>
      </c>
      <c r="AH52" s="10">
        <f t="shared" si="10"/>
        <v>13770</v>
      </c>
      <c r="AI52" s="10">
        <f t="shared" si="10"/>
        <v>12849.45</v>
      </c>
      <c r="AJ52" s="10">
        <f t="shared" ref="AG52:AL67" si="13">AJ13-$G$38*AJ13+$G$40*($G$38*AJ13)</f>
        <v>12325</v>
      </c>
      <c r="AK52" s="10">
        <f t="shared" si="13"/>
        <v>11305</v>
      </c>
      <c r="AL52" s="10">
        <f t="shared" si="13"/>
        <v>13600</v>
      </c>
      <c r="AM52" s="10">
        <f t="shared" si="11"/>
        <v>13879.65</v>
      </c>
      <c r="AN52" s="10">
        <f t="shared" si="12"/>
        <v>0</v>
      </c>
      <c r="AO52" s="3"/>
      <c r="AP52" s="3"/>
      <c r="AQ52" s="3"/>
      <c r="AR52" s="3"/>
      <c r="AS52" s="3"/>
      <c r="AT52" s="3"/>
    </row>
    <row r="53" spans="1:46">
      <c r="A53" s="12" t="s">
        <v>16</v>
      </c>
      <c r="B53" s="10">
        <f t="shared" ref="B53:AF61" si="14">B14-$G$38*B14+$G$40*($G$38*B14)</f>
        <v>0</v>
      </c>
      <c r="C53" s="10">
        <f t="shared" si="14"/>
        <v>0</v>
      </c>
      <c r="D53" s="10">
        <f t="shared" si="14"/>
        <v>0</v>
      </c>
      <c r="E53" s="10">
        <f t="shared" si="14"/>
        <v>0</v>
      </c>
      <c r="F53" s="10">
        <f t="shared" si="14"/>
        <v>0</v>
      </c>
      <c r="G53" s="10">
        <f t="shared" si="14"/>
        <v>0</v>
      </c>
      <c r="H53" s="10">
        <f t="shared" si="14"/>
        <v>12155</v>
      </c>
      <c r="I53" s="10">
        <f t="shared" si="14"/>
        <v>9010</v>
      </c>
      <c r="J53" s="10">
        <f t="shared" si="14"/>
        <v>15385</v>
      </c>
      <c r="K53" s="10">
        <f t="shared" si="14"/>
        <v>15725</v>
      </c>
      <c r="L53" s="10">
        <f t="shared" si="14"/>
        <v>15300</v>
      </c>
      <c r="M53" s="10">
        <f t="shared" si="14"/>
        <v>15385</v>
      </c>
      <c r="N53" s="10">
        <f t="shared" si="14"/>
        <v>15130</v>
      </c>
      <c r="O53" s="10">
        <f t="shared" si="14"/>
        <v>13090</v>
      </c>
      <c r="P53" s="10">
        <f t="shared" si="14"/>
        <v>11399.35</v>
      </c>
      <c r="Q53" s="10">
        <f t="shared" si="14"/>
        <v>14935.35</v>
      </c>
      <c r="R53" s="10">
        <f t="shared" si="14"/>
        <v>15090.05</v>
      </c>
      <c r="S53" s="10">
        <f t="shared" si="14"/>
        <v>15341.65</v>
      </c>
      <c r="T53" s="10">
        <f t="shared" si="14"/>
        <v>12240</v>
      </c>
      <c r="U53" s="10">
        <f t="shared" si="14"/>
        <v>15216.7</v>
      </c>
      <c r="V53" s="10">
        <f t="shared" si="14"/>
        <v>13368.8</v>
      </c>
      <c r="W53" s="10">
        <f t="shared" si="14"/>
        <v>9628.8000000000011</v>
      </c>
      <c r="X53" s="10">
        <f t="shared" si="14"/>
        <v>16218</v>
      </c>
      <c r="Y53" s="10">
        <f t="shared" si="14"/>
        <v>16065.85</v>
      </c>
      <c r="Z53" s="10">
        <f t="shared" si="14"/>
        <v>14582.6</v>
      </c>
      <c r="AA53" s="10">
        <f t="shared" si="14"/>
        <v>11956.95</v>
      </c>
      <c r="AB53" s="10">
        <f t="shared" si="14"/>
        <v>15159.75</v>
      </c>
      <c r="AC53" s="10">
        <f t="shared" si="14"/>
        <v>13005</v>
      </c>
      <c r="AD53" s="10">
        <f t="shared" si="14"/>
        <v>11560</v>
      </c>
      <c r="AE53" s="10">
        <f t="shared" si="14"/>
        <v>13005</v>
      </c>
      <c r="AF53" s="10">
        <f t="shared" si="14"/>
        <v>15763.25</v>
      </c>
      <c r="AG53" s="10">
        <f t="shared" si="13"/>
        <v>13005</v>
      </c>
      <c r="AH53" s="10">
        <f t="shared" si="13"/>
        <v>15215</v>
      </c>
      <c r="AI53" s="10">
        <f t="shared" si="13"/>
        <v>11985</v>
      </c>
      <c r="AJ53" s="10">
        <f t="shared" si="13"/>
        <v>13175</v>
      </c>
      <c r="AK53" s="10">
        <f t="shared" si="13"/>
        <v>11917.85</v>
      </c>
      <c r="AL53" s="10">
        <f t="shared" si="13"/>
        <v>14365</v>
      </c>
      <c r="AM53" s="10">
        <f t="shared" si="11"/>
        <v>16218</v>
      </c>
      <c r="AN53" s="10">
        <f t="shared" si="12"/>
        <v>0</v>
      </c>
      <c r="AO53" s="3"/>
      <c r="AP53" s="3"/>
      <c r="AQ53" s="3"/>
      <c r="AR53" s="3"/>
      <c r="AS53" s="3"/>
      <c r="AT53" s="3"/>
    </row>
    <row r="54" spans="1:46">
      <c r="A54" s="12" t="s">
        <v>17</v>
      </c>
      <c r="B54" s="10">
        <f t="shared" si="14"/>
        <v>0</v>
      </c>
      <c r="C54" s="10">
        <f t="shared" si="14"/>
        <v>0</v>
      </c>
      <c r="D54" s="10">
        <f t="shared" si="14"/>
        <v>0</v>
      </c>
      <c r="E54" s="10">
        <f t="shared" si="14"/>
        <v>0</v>
      </c>
      <c r="F54" s="10">
        <f t="shared" si="14"/>
        <v>0</v>
      </c>
      <c r="G54" s="10">
        <f t="shared" si="14"/>
        <v>0</v>
      </c>
      <c r="H54" s="10">
        <f t="shared" si="14"/>
        <v>13090</v>
      </c>
      <c r="I54" s="10">
        <f t="shared" si="14"/>
        <v>9775</v>
      </c>
      <c r="J54" s="10">
        <f t="shared" si="14"/>
        <v>17000</v>
      </c>
      <c r="K54" s="10">
        <f t="shared" si="14"/>
        <v>17595</v>
      </c>
      <c r="L54" s="10">
        <f t="shared" si="14"/>
        <v>18020</v>
      </c>
      <c r="M54" s="10">
        <f t="shared" si="14"/>
        <v>0</v>
      </c>
      <c r="N54" s="10">
        <f t="shared" si="14"/>
        <v>17085</v>
      </c>
      <c r="O54" s="10">
        <f t="shared" si="14"/>
        <v>14705</v>
      </c>
      <c r="P54" s="10">
        <f t="shared" si="14"/>
        <v>12629.3</v>
      </c>
      <c r="Q54" s="10">
        <f t="shared" si="14"/>
        <v>17090.100000000002</v>
      </c>
      <c r="R54" s="10">
        <f t="shared" si="14"/>
        <v>16858.899999999998</v>
      </c>
      <c r="S54" s="10">
        <f t="shared" si="14"/>
        <v>16450.05</v>
      </c>
      <c r="T54" s="10">
        <f t="shared" si="14"/>
        <v>13345</v>
      </c>
      <c r="U54" s="10">
        <f t="shared" si="14"/>
        <v>17290.7</v>
      </c>
      <c r="V54" s="10">
        <f t="shared" si="14"/>
        <v>14651.45</v>
      </c>
      <c r="W54" s="10">
        <f t="shared" si="14"/>
        <v>11212.35</v>
      </c>
      <c r="X54" s="10">
        <f t="shared" si="14"/>
        <v>17221</v>
      </c>
      <c r="Y54" s="10">
        <f t="shared" si="14"/>
        <v>18092.25</v>
      </c>
      <c r="Z54" s="10">
        <f t="shared" si="14"/>
        <v>16446.649999999998</v>
      </c>
      <c r="AA54" s="10">
        <f t="shared" si="14"/>
        <v>13230.25</v>
      </c>
      <c r="AB54" s="10">
        <f t="shared" si="14"/>
        <v>16477.25</v>
      </c>
      <c r="AC54" s="10">
        <f t="shared" si="14"/>
        <v>14280</v>
      </c>
      <c r="AD54" s="10">
        <f t="shared" si="14"/>
        <v>13260</v>
      </c>
      <c r="AE54" s="10">
        <f t="shared" si="14"/>
        <v>14824</v>
      </c>
      <c r="AF54" s="10">
        <f t="shared" si="14"/>
        <v>16133.85</v>
      </c>
      <c r="AG54" s="10">
        <f t="shared" si="13"/>
        <v>14824</v>
      </c>
      <c r="AH54" s="10">
        <f t="shared" si="13"/>
        <v>17170</v>
      </c>
      <c r="AI54" s="10">
        <f t="shared" si="13"/>
        <v>17357.850000000002</v>
      </c>
      <c r="AJ54" s="10">
        <f t="shared" si="13"/>
        <v>13770</v>
      </c>
      <c r="AK54" s="10">
        <f t="shared" si="13"/>
        <v>12827.35</v>
      </c>
      <c r="AL54" s="10">
        <f t="shared" si="13"/>
        <v>16320</v>
      </c>
      <c r="AM54" s="10">
        <f t="shared" si="11"/>
        <v>18092.25</v>
      </c>
      <c r="AN54" s="10">
        <f t="shared" si="12"/>
        <v>0</v>
      </c>
      <c r="AO54" s="3"/>
      <c r="AP54" s="3"/>
      <c r="AQ54" s="3"/>
      <c r="AR54" s="3"/>
      <c r="AS54" s="3"/>
      <c r="AT54" s="3"/>
    </row>
    <row r="55" spans="1:46">
      <c r="A55" s="13">
        <v>0.41666666666666669</v>
      </c>
      <c r="B55" s="10">
        <f t="shared" si="14"/>
        <v>0</v>
      </c>
      <c r="C55" s="10">
        <f t="shared" si="14"/>
        <v>0</v>
      </c>
      <c r="D55" s="10">
        <f t="shared" si="14"/>
        <v>0</v>
      </c>
      <c r="E55" s="10">
        <f t="shared" si="14"/>
        <v>0</v>
      </c>
      <c r="F55" s="10">
        <f t="shared" si="14"/>
        <v>0</v>
      </c>
      <c r="G55" s="10">
        <f t="shared" si="14"/>
        <v>0</v>
      </c>
      <c r="H55" s="10">
        <f t="shared" si="14"/>
        <v>13430</v>
      </c>
      <c r="I55" s="10">
        <f t="shared" si="14"/>
        <v>10200</v>
      </c>
      <c r="J55" s="10">
        <f t="shared" si="14"/>
        <v>17765</v>
      </c>
      <c r="K55" s="10">
        <f t="shared" si="14"/>
        <v>18360</v>
      </c>
      <c r="L55" s="10">
        <f t="shared" si="14"/>
        <v>18700</v>
      </c>
      <c r="M55" s="10">
        <f t="shared" si="14"/>
        <v>4505</v>
      </c>
      <c r="N55" s="10">
        <f t="shared" si="14"/>
        <v>17599.25</v>
      </c>
      <c r="O55" s="10">
        <f t="shared" si="14"/>
        <v>15238.8</v>
      </c>
      <c r="P55" s="10">
        <f t="shared" si="14"/>
        <v>13497.15</v>
      </c>
      <c r="Q55" s="10">
        <f t="shared" si="14"/>
        <v>17922.25</v>
      </c>
      <c r="R55" s="10">
        <f t="shared" si="14"/>
        <v>17367.2</v>
      </c>
      <c r="S55" s="10">
        <f t="shared" si="14"/>
        <v>15932.4</v>
      </c>
      <c r="T55" s="10">
        <f t="shared" si="14"/>
        <v>13940</v>
      </c>
      <c r="U55" s="10">
        <f t="shared" si="14"/>
        <v>17418.2</v>
      </c>
      <c r="V55" s="10">
        <f t="shared" si="14"/>
        <v>14648.9</v>
      </c>
      <c r="W55" s="10">
        <f t="shared" si="14"/>
        <v>11520.05</v>
      </c>
      <c r="X55" s="10">
        <f t="shared" si="14"/>
        <v>17800.7</v>
      </c>
      <c r="Y55" s="10">
        <f t="shared" si="14"/>
        <v>17064.600000000002</v>
      </c>
      <c r="Z55" s="10">
        <f t="shared" si="14"/>
        <v>17678.3</v>
      </c>
      <c r="AA55" s="10">
        <f t="shared" si="14"/>
        <v>13962.1</v>
      </c>
      <c r="AB55" s="10">
        <f t="shared" si="14"/>
        <v>17501.5</v>
      </c>
      <c r="AC55" s="10">
        <f t="shared" si="14"/>
        <v>15385</v>
      </c>
      <c r="AD55" s="10">
        <f t="shared" si="14"/>
        <v>13430</v>
      </c>
      <c r="AE55" s="10">
        <f t="shared" si="14"/>
        <v>15400.3</v>
      </c>
      <c r="AF55" s="10">
        <f t="shared" si="14"/>
        <v>16344.65</v>
      </c>
      <c r="AG55" s="10">
        <f t="shared" si="13"/>
        <v>15400.3</v>
      </c>
      <c r="AH55" s="10">
        <f t="shared" si="13"/>
        <v>16575</v>
      </c>
      <c r="AI55" s="10">
        <f t="shared" si="13"/>
        <v>17745.45</v>
      </c>
      <c r="AJ55" s="10">
        <f t="shared" si="13"/>
        <v>14960</v>
      </c>
      <c r="AK55" s="10">
        <f t="shared" si="13"/>
        <v>13608.5</v>
      </c>
      <c r="AL55" s="10">
        <f t="shared" si="13"/>
        <v>17000</v>
      </c>
      <c r="AM55" s="10">
        <f t="shared" si="11"/>
        <v>18700</v>
      </c>
      <c r="AN55" s="10">
        <f t="shared" si="12"/>
        <v>0</v>
      </c>
      <c r="AO55" s="3"/>
      <c r="AP55" s="3"/>
      <c r="AQ55" s="3"/>
      <c r="AR55" s="3"/>
      <c r="AS55" s="3"/>
      <c r="AT55" s="3"/>
    </row>
    <row r="56" spans="1:46">
      <c r="A56" s="13" t="s">
        <v>18</v>
      </c>
      <c r="B56" s="10">
        <f t="shared" si="14"/>
        <v>0</v>
      </c>
      <c r="C56" s="10">
        <f t="shared" si="14"/>
        <v>0</v>
      </c>
      <c r="D56" s="10">
        <f t="shared" si="14"/>
        <v>0</v>
      </c>
      <c r="E56" s="10">
        <f t="shared" si="14"/>
        <v>0</v>
      </c>
      <c r="F56" s="10">
        <f t="shared" si="14"/>
        <v>0</v>
      </c>
      <c r="G56" s="10">
        <f t="shared" si="14"/>
        <v>0</v>
      </c>
      <c r="H56" s="10">
        <f t="shared" si="14"/>
        <v>13940</v>
      </c>
      <c r="I56" s="10">
        <f t="shared" si="14"/>
        <v>10370</v>
      </c>
      <c r="J56" s="10">
        <f t="shared" si="14"/>
        <v>16682.100000000002</v>
      </c>
      <c r="K56" s="10">
        <f t="shared" si="14"/>
        <v>18700</v>
      </c>
      <c r="L56" s="10">
        <f t="shared" si="14"/>
        <v>18955</v>
      </c>
      <c r="M56" s="10">
        <f t="shared" si="14"/>
        <v>17170</v>
      </c>
      <c r="N56" s="10">
        <f t="shared" si="14"/>
        <v>17680</v>
      </c>
      <c r="O56" s="10">
        <f t="shared" si="14"/>
        <v>15694.4</v>
      </c>
      <c r="P56" s="10">
        <f t="shared" si="14"/>
        <v>13940.85</v>
      </c>
      <c r="Q56" s="10">
        <f t="shared" si="14"/>
        <v>18984.75</v>
      </c>
      <c r="R56" s="10">
        <f t="shared" si="14"/>
        <v>17820.25</v>
      </c>
      <c r="S56" s="10">
        <f t="shared" si="14"/>
        <v>17310.25</v>
      </c>
      <c r="T56" s="10">
        <f t="shared" si="14"/>
        <v>14535</v>
      </c>
      <c r="U56" s="10">
        <f t="shared" si="14"/>
        <v>17765</v>
      </c>
      <c r="V56" s="10">
        <f t="shared" si="14"/>
        <v>14907.3</v>
      </c>
      <c r="W56" s="10">
        <f t="shared" si="14"/>
        <v>9132.4</v>
      </c>
      <c r="X56" s="10">
        <f t="shared" si="14"/>
        <v>17544</v>
      </c>
      <c r="Y56" s="10">
        <f t="shared" si="14"/>
        <v>17415.649999999998</v>
      </c>
      <c r="Z56" s="10">
        <f t="shared" si="14"/>
        <v>17561</v>
      </c>
      <c r="AA56" s="10">
        <f t="shared" si="14"/>
        <v>14385.4</v>
      </c>
      <c r="AB56" s="10">
        <f t="shared" si="14"/>
        <v>17475.149999999998</v>
      </c>
      <c r="AC56" s="10">
        <f t="shared" si="14"/>
        <v>15300</v>
      </c>
      <c r="AD56" s="10">
        <f t="shared" si="14"/>
        <v>13770</v>
      </c>
      <c r="AE56" s="10">
        <f t="shared" si="14"/>
        <v>15419</v>
      </c>
      <c r="AF56" s="10">
        <f t="shared" si="14"/>
        <v>17025.5</v>
      </c>
      <c r="AG56" s="10">
        <f t="shared" si="13"/>
        <v>15419</v>
      </c>
      <c r="AH56" s="10">
        <f t="shared" si="13"/>
        <v>17085</v>
      </c>
      <c r="AI56" s="10">
        <f t="shared" si="13"/>
        <v>17650.25</v>
      </c>
      <c r="AJ56" s="10">
        <f t="shared" si="13"/>
        <v>14705</v>
      </c>
      <c r="AK56" s="10">
        <f t="shared" si="13"/>
        <v>14263</v>
      </c>
      <c r="AL56" s="10">
        <f t="shared" si="13"/>
        <v>17170</v>
      </c>
      <c r="AM56" s="10">
        <f t="shared" si="11"/>
        <v>18984.75</v>
      </c>
      <c r="AN56" s="10">
        <f t="shared" si="12"/>
        <v>0</v>
      </c>
      <c r="AO56" s="3"/>
      <c r="AP56" s="3"/>
      <c r="AQ56" s="3"/>
      <c r="AR56" s="3"/>
      <c r="AS56" s="3"/>
      <c r="AT56" s="3"/>
    </row>
    <row r="57" spans="1:46">
      <c r="A57" s="13">
        <v>0.5</v>
      </c>
      <c r="B57" s="10">
        <f t="shared" si="14"/>
        <v>0</v>
      </c>
      <c r="C57" s="10">
        <f t="shared" si="14"/>
        <v>0</v>
      </c>
      <c r="D57" s="10">
        <f t="shared" si="14"/>
        <v>0</v>
      </c>
      <c r="E57" s="10">
        <f t="shared" si="14"/>
        <v>0</v>
      </c>
      <c r="F57" s="10">
        <f t="shared" si="14"/>
        <v>0</v>
      </c>
      <c r="G57" s="10">
        <f t="shared" si="14"/>
        <v>0</v>
      </c>
      <c r="H57" s="10">
        <f t="shared" si="14"/>
        <v>14450</v>
      </c>
      <c r="I57" s="10">
        <f t="shared" si="14"/>
        <v>10795</v>
      </c>
      <c r="J57" s="10">
        <f t="shared" si="14"/>
        <v>17782.850000000002</v>
      </c>
      <c r="K57" s="10">
        <f t="shared" si="14"/>
        <v>19210</v>
      </c>
      <c r="L57" s="10">
        <f t="shared" si="14"/>
        <v>19550</v>
      </c>
      <c r="M57" s="10">
        <f t="shared" si="14"/>
        <v>18222.3</v>
      </c>
      <c r="N57" s="10">
        <f t="shared" si="14"/>
        <v>18608.2</v>
      </c>
      <c r="O57" s="10">
        <f t="shared" si="14"/>
        <v>15632.35</v>
      </c>
      <c r="P57" s="10">
        <f t="shared" si="14"/>
        <v>14603.85</v>
      </c>
      <c r="Q57" s="10">
        <f t="shared" si="14"/>
        <v>18853.850000000002</v>
      </c>
      <c r="R57" s="10">
        <f t="shared" si="14"/>
        <v>18133.05</v>
      </c>
      <c r="S57" s="10">
        <f t="shared" si="14"/>
        <v>18662.600000000002</v>
      </c>
      <c r="T57" s="10">
        <f t="shared" si="14"/>
        <v>14705</v>
      </c>
      <c r="U57" s="10">
        <f t="shared" si="14"/>
        <v>18014.05</v>
      </c>
      <c r="V57" s="10">
        <f t="shared" si="14"/>
        <v>15235.4</v>
      </c>
      <c r="W57" s="10">
        <f t="shared" si="14"/>
        <v>12709.2</v>
      </c>
      <c r="X57" s="10">
        <f t="shared" si="14"/>
        <v>17657.899999999998</v>
      </c>
      <c r="Y57" s="10">
        <f t="shared" si="14"/>
        <v>18705.95</v>
      </c>
      <c r="Z57" s="10">
        <f t="shared" si="14"/>
        <v>18039.55</v>
      </c>
      <c r="AA57" s="10">
        <f t="shared" si="14"/>
        <v>14600.45</v>
      </c>
      <c r="AB57" s="10">
        <f t="shared" si="14"/>
        <v>18082.899999999998</v>
      </c>
      <c r="AC57" s="10">
        <f t="shared" si="14"/>
        <v>15555</v>
      </c>
      <c r="AD57" s="10">
        <f t="shared" si="14"/>
        <v>13685</v>
      </c>
      <c r="AE57" s="10">
        <f t="shared" si="14"/>
        <v>17652.8</v>
      </c>
      <c r="AF57" s="10">
        <f t="shared" si="14"/>
        <v>18091.399999999998</v>
      </c>
      <c r="AG57" s="10">
        <f t="shared" si="13"/>
        <v>17652.8</v>
      </c>
      <c r="AH57" s="10">
        <f t="shared" si="13"/>
        <v>17871.25</v>
      </c>
      <c r="AI57" s="10">
        <f t="shared" si="13"/>
        <v>18354.899999999998</v>
      </c>
      <c r="AJ57" s="10">
        <f t="shared" si="13"/>
        <v>15045</v>
      </c>
      <c r="AK57" s="10">
        <f t="shared" si="13"/>
        <v>14449.15</v>
      </c>
      <c r="AL57" s="10">
        <f t="shared" si="13"/>
        <v>18105</v>
      </c>
      <c r="AM57" s="10">
        <f t="shared" si="11"/>
        <v>19550</v>
      </c>
      <c r="AN57" s="10">
        <f t="shared" si="12"/>
        <v>0</v>
      </c>
      <c r="AO57" s="3"/>
      <c r="AP57" s="3"/>
      <c r="AQ57" s="3"/>
      <c r="AR57" s="3"/>
      <c r="AS57" s="3"/>
      <c r="AT57" s="3"/>
    </row>
    <row r="58" spans="1:46">
      <c r="A58" s="13" t="s">
        <v>19</v>
      </c>
      <c r="B58" s="10">
        <f t="shared" si="14"/>
        <v>0</v>
      </c>
      <c r="C58" s="10">
        <f t="shared" si="14"/>
        <v>0</v>
      </c>
      <c r="D58" s="10">
        <f t="shared" si="14"/>
        <v>0</v>
      </c>
      <c r="E58" s="10">
        <f t="shared" si="14"/>
        <v>0</v>
      </c>
      <c r="F58" s="10">
        <f t="shared" si="14"/>
        <v>0</v>
      </c>
      <c r="G58" s="10">
        <f t="shared" si="14"/>
        <v>0</v>
      </c>
      <c r="H58" s="10">
        <f t="shared" si="14"/>
        <v>14705</v>
      </c>
      <c r="I58" s="10">
        <f t="shared" si="14"/>
        <v>10625</v>
      </c>
      <c r="J58" s="10">
        <f t="shared" si="14"/>
        <v>18110.100000000002</v>
      </c>
      <c r="K58" s="10">
        <f t="shared" si="14"/>
        <v>18955</v>
      </c>
      <c r="L58" s="10">
        <f t="shared" si="14"/>
        <v>17935</v>
      </c>
      <c r="M58" s="10">
        <f t="shared" si="14"/>
        <v>18275</v>
      </c>
      <c r="N58" s="10">
        <f t="shared" si="14"/>
        <v>18136.45</v>
      </c>
      <c r="O58" s="10">
        <f t="shared" si="14"/>
        <v>15963.85</v>
      </c>
      <c r="P58" s="10">
        <f t="shared" si="14"/>
        <v>14937.05</v>
      </c>
      <c r="Q58" s="10">
        <f t="shared" si="14"/>
        <v>18853.850000000002</v>
      </c>
      <c r="R58" s="10">
        <f t="shared" si="14"/>
        <v>17543.149999999998</v>
      </c>
      <c r="S58" s="10">
        <f t="shared" si="14"/>
        <v>16656.600000000002</v>
      </c>
      <c r="T58" s="10">
        <f t="shared" si="14"/>
        <v>15130</v>
      </c>
      <c r="U58" s="10">
        <f t="shared" si="14"/>
        <v>17471.75</v>
      </c>
      <c r="V58" s="10">
        <f t="shared" si="14"/>
        <v>15665.5</v>
      </c>
      <c r="W58" s="10">
        <f t="shared" si="14"/>
        <v>13061.95</v>
      </c>
      <c r="X58" s="10">
        <f t="shared" si="14"/>
        <v>17598.399999999998</v>
      </c>
      <c r="Y58" s="10">
        <f t="shared" si="14"/>
        <v>16999.149999999998</v>
      </c>
      <c r="Z58" s="10">
        <f t="shared" si="14"/>
        <v>17654.5</v>
      </c>
      <c r="AA58" s="10">
        <f t="shared" si="14"/>
        <v>14772.15</v>
      </c>
      <c r="AB58" s="10">
        <f t="shared" si="14"/>
        <v>16826.600000000002</v>
      </c>
      <c r="AC58" s="10">
        <f t="shared" si="14"/>
        <v>15640</v>
      </c>
      <c r="AD58" s="10">
        <f t="shared" si="14"/>
        <v>14620</v>
      </c>
      <c r="AE58" s="10">
        <f t="shared" si="14"/>
        <v>18552.95</v>
      </c>
      <c r="AF58" s="10">
        <f t="shared" si="14"/>
        <v>17504.05</v>
      </c>
      <c r="AG58" s="10">
        <f t="shared" si="13"/>
        <v>18552.95</v>
      </c>
      <c r="AH58" s="10">
        <f t="shared" si="13"/>
        <v>17684.25</v>
      </c>
      <c r="AI58" s="10">
        <f t="shared" si="13"/>
        <v>17677.45</v>
      </c>
      <c r="AJ58" s="10">
        <f t="shared" si="13"/>
        <v>14875</v>
      </c>
      <c r="AK58" s="10">
        <f t="shared" si="13"/>
        <v>14614.05</v>
      </c>
      <c r="AL58" s="10">
        <f t="shared" si="13"/>
        <v>16830</v>
      </c>
      <c r="AM58" s="10">
        <f t="shared" si="11"/>
        <v>18955</v>
      </c>
      <c r="AN58" s="10">
        <f t="shared" si="12"/>
        <v>0</v>
      </c>
      <c r="AO58" s="3"/>
      <c r="AP58" s="3"/>
      <c r="AQ58" s="3"/>
      <c r="AR58" s="3"/>
      <c r="AS58" s="3"/>
      <c r="AT58" s="3"/>
    </row>
    <row r="59" spans="1:46">
      <c r="A59" s="13">
        <v>0.58333333333333337</v>
      </c>
      <c r="B59" s="10">
        <f t="shared" si="14"/>
        <v>0</v>
      </c>
      <c r="C59" s="10">
        <f t="shared" si="14"/>
        <v>0</v>
      </c>
      <c r="D59" s="10">
        <f t="shared" si="14"/>
        <v>0</v>
      </c>
      <c r="E59" s="10">
        <f t="shared" si="14"/>
        <v>0</v>
      </c>
      <c r="F59" s="10">
        <f t="shared" si="14"/>
        <v>0</v>
      </c>
      <c r="G59" s="10">
        <f t="shared" si="14"/>
        <v>0</v>
      </c>
      <c r="H59" s="10">
        <f t="shared" si="14"/>
        <v>14705</v>
      </c>
      <c r="I59" s="10">
        <f t="shared" si="14"/>
        <v>10965</v>
      </c>
      <c r="J59" s="10">
        <f t="shared" si="14"/>
        <v>17385.05</v>
      </c>
      <c r="K59" s="10">
        <f t="shared" si="14"/>
        <v>18190</v>
      </c>
      <c r="L59" s="10">
        <f t="shared" si="14"/>
        <v>17850</v>
      </c>
      <c r="M59" s="10">
        <f t="shared" si="14"/>
        <v>17510</v>
      </c>
      <c r="N59" s="10">
        <f t="shared" si="14"/>
        <v>17595.850000000002</v>
      </c>
      <c r="O59" s="10">
        <f t="shared" si="14"/>
        <v>15079</v>
      </c>
      <c r="P59" s="10">
        <f t="shared" si="14"/>
        <v>14707.55</v>
      </c>
      <c r="Q59" s="10">
        <f t="shared" si="14"/>
        <v>17774.350000000002</v>
      </c>
      <c r="R59" s="10">
        <f t="shared" si="14"/>
        <v>18297.100000000002</v>
      </c>
      <c r="S59" s="10">
        <f t="shared" si="14"/>
        <v>16630.25</v>
      </c>
      <c r="T59" s="10">
        <f t="shared" si="14"/>
        <v>15215</v>
      </c>
      <c r="U59" s="10">
        <f t="shared" si="14"/>
        <v>17051.850000000002</v>
      </c>
      <c r="V59" s="10">
        <f t="shared" si="14"/>
        <v>15300</v>
      </c>
      <c r="W59" s="10">
        <f t="shared" si="14"/>
        <v>12956.55</v>
      </c>
      <c r="X59" s="10">
        <f t="shared" si="14"/>
        <v>17622.2</v>
      </c>
      <c r="Y59" s="10">
        <f t="shared" si="14"/>
        <v>17334.899999999998</v>
      </c>
      <c r="Z59" s="10">
        <f t="shared" si="14"/>
        <v>17929.899999999998</v>
      </c>
      <c r="AA59" s="10">
        <f t="shared" si="14"/>
        <v>14756</v>
      </c>
      <c r="AB59" s="10">
        <f t="shared" si="14"/>
        <v>16931.149999999998</v>
      </c>
      <c r="AC59" s="10">
        <f t="shared" si="14"/>
        <v>15640</v>
      </c>
      <c r="AD59" s="10">
        <f t="shared" si="14"/>
        <v>14365</v>
      </c>
      <c r="AE59" s="10">
        <f t="shared" si="14"/>
        <v>17340</v>
      </c>
      <c r="AF59" s="10">
        <f t="shared" si="14"/>
        <v>16127.9</v>
      </c>
      <c r="AG59" s="10">
        <f t="shared" si="13"/>
        <v>17340</v>
      </c>
      <c r="AH59" s="10">
        <f t="shared" si="13"/>
        <v>17371.45</v>
      </c>
      <c r="AI59" s="10">
        <f t="shared" si="13"/>
        <v>18128.8</v>
      </c>
      <c r="AJ59" s="10">
        <f t="shared" si="13"/>
        <v>15640</v>
      </c>
      <c r="AK59" s="10">
        <f t="shared" si="13"/>
        <v>13402.8</v>
      </c>
      <c r="AL59" s="10">
        <f t="shared" si="13"/>
        <v>16745</v>
      </c>
      <c r="AM59" s="10">
        <f t="shared" si="11"/>
        <v>18297.100000000002</v>
      </c>
      <c r="AN59" s="10">
        <f t="shared" si="12"/>
        <v>0</v>
      </c>
      <c r="AO59" s="3"/>
      <c r="AP59" s="3"/>
      <c r="AQ59" s="3"/>
      <c r="AR59" s="3"/>
      <c r="AS59" s="3"/>
      <c r="AT59" s="3"/>
    </row>
    <row r="60" spans="1:46">
      <c r="A60" s="13" t="s">
        <v>20</v>
      </c>
      <c r="B60" s="10">
        <f t="shared" si="14"/>
        <v>0</v>
      </c>
      <c r="C60" s="10">
        <f t="shared" si="14"/>
        <v>0</v>
      </c>
      <c r="D60" s="10">
        <f t="shared" si="14"/>
        <v>0</v>
      </c>
      <c r="E60" s="10">
        <f t="shared" si="14"/>
        <v>0</v>
      </c>
      <c r="F60" s="10">
        <f t="shared" si="14"/>
        <v>0</v>
      </c>
      <c r="G60" s="10">
        <f t="shared" si="14"/>
        <v>0</v>
      </c>
      <c r="H60" s="10">
        <f t="shared" si="14"/>
        <v>13940</v>
      </c>
      <c r="I60" s="10">
        <f t="shared" si="14"/>
        <v>10795</v>
      </c>
      <c r="J60" s="10">
        <f t="shared" si="14"/>
        <v>17776.899999999998</v>
      </c>
      <c r="K60" s="10">
        <f t="shared" si="14"/>
        <v>17680</v>
      </c>
      <c r="L60" s="10">
        <f t="shared" si="14"/>
        <v>17850</v>
      </c>
      <c r="M60" s="10">
        <f t="shared" si="14"/>
        <v>17425</v>
      </c>
      <c r="N60" s="10">
        <f t="shared" si="14"/>
        <v>17998.75</v>
      </c>
      <c r="O60" s="10">
        <f t="shared" si="14"/>
        <v>14868.2</v>
      </c>
      <c r="P60" s="10">
        <f t="shared" si="14"/>
        <v>14263.85</v>
      </c>
      <c r="Q60" s="10">
        <f t="shared" si="14"/>
        <v>17761.600000000002</v>
      </c>
      <c r="R60" s="10">
        <f t="shared" si="14"/>
        <v>17781.149999999998</v>
      </c>
      <c r="S60" s="10">
        <f t="shared" si="14"/>
        <v>17393.55</v>
      </c>
      <c r="T60" s="10">
        <f t="shared" si="14"/>
        <v>14620</v>
      </c>
      <c r="U60" s="10">
        <f t="shared" si="14"/>
        <v>17400.350000000002</v>
      </c>
      <c r="V60" s="10">
        <f t="shared" si="14"/>
        <v>14535</v>
      </c>
      <c r="W60" s="10">
        <f t="shared" si="14"/>
        <v>12635.25</v>
      </c>
      <c r="X60" s="10">
        <f t="shared" si="14"/>
        <v>18006.399999999998</v>
      </c>
      <c r="Y60" s="10">
        <f t="shared" si="14"/>
        <v>16903.95</v>
      </c>
      <c r="Z60" s="10">
        <f t="shared" si="14"/>
        <v>17674.05</v>
      </c>
      <c r="AA60" s="10">
        <f t="shared" si="14"/>
        <v>14345.45</v>
      </c>
      <c r="AB60" s="10">
        <f t="shared" si="14"/>
        <v>17186.149999999998</v>
      </c>
      <c r="AC60" s="10">
        <f t="shared" si="14"/>
        <v>15215</v>
      </c>
      <c r="AD60" s="10">
        <f t="shared" si="14"/>
        <v>14280</v>
      </c>
      <c r="AE60" s="10">
        <f t="shared" si="14"/>
        <v>17510</v>
      </c>
      <c r="AF60" s="10">
        <f t="shared" si="14"/>
        <v>16971.95</v>
      </c>
      <c r="AG60" s="10">
        <f t="shared" si="13"/>
        <v>17510</v>
      </c>
      <c r="AH60" s="10">
        <f t="shared" si="13"/>
        <v>17221</v>
      </c>
      <c r="AI60" s="10">
        <f t="shared" si="13"/>
        <v>17164.05</v>
      </c>
      <c r="AJ60" s="10">
        <f t="shared" si="13"/>
        <v>15045</v>
      </c>
      <c r="AK60" s="10">
        <f t="shared" si="13"/>
        <v>13762.35</v>
      </c>
      <c r="AL60" s="10">
        <f t="shared" si="13"/>
        <v>16150</v>
      </c>
      <c r="AM60" s="10">
        <f t="shared" si="11"/>
        <v>18006.399999999998</v>
      </c>
      <c r="AN60" s="10">
        <f t="shared" si="12"/>
        <v>0</v>
      </c>
      <c r="AO60" s="3"/>
      <c r="AP60" s="3"/>
      <c r="AQ60" s="3"/>
      <c r="AR60" s="3"/>
      <c r="AS60" s="3"/>
      <c r="AT60" s="3"/>
    </row>
    <row r="61" spans="1:46">
      <c r="A61" s="12" t="s">
        <v>21</v>
      </c>
      <c r="B61" s="10">
        <f t="shared" si="14"/>
        <v>0</v>
      </c>
      <c r="C61" s="10">
        <f t="shared" si="14"/>
        <v>0</v>
      </c>
      <c r="D61" s="10">
        <f t="shared" si="14"/>
        <v>0</v>
      </c>
      <c r="E61" s="10">
        <f t="shared" si="14"/>
        <v>0</v>
      </c>
      <c r="F61" s="10">
        <f t="shared" si="14"/>
        <v>0</v>
      </c>
      <c r="G61" s="10">
        <f t="shared" si="14"/>
        <v>0</v>
      </c>
      <c r="H61" s="10">
        <f t="shared" si="14"/>
        <v>14110</v>
      </c>
      <c r="I61" s="10">
        <f t="shared" ref="B61:AL69" si="15">I22-$G$38*I22+$G$40*($G$38*I22)</f>
        <v>11645</v>
      </c>
      <c r="J61" s="10">
        <f t="shared" si="15"/>
        <v>17615.399999999998</v>
      </c>
      <c r="K61" s="10">
        <f t="shared" si="15"/>
        <v>17765</v>
      </c>
      <c r="L61" s="10">
        <f t="shared" si="15"/>
        <v>18445</v>
      </c>
      <c r="M61" s="10">
        <f t="shared" si="15"/>
        <v>18051.45</v>
      </c>
      <c r="N61" s="10">
        <f t="shared" si="15"/>
        <v>17791.350000000002</v>
      </c>
      <c r="O61" s="10">
        <f t="shared" si="15"/>
        <v>15542.25</v>
      </c>
      <c r="P61" s="10">
        <f t="shared" si="15"/>
        <v>13088.3</v>
      </c>
      <c r="Q61" s="10">
        <f t="shared" si="15"/>
        <v>17727.600000000002</v>
      </c>
      <c r="R61" s="10">
        <f t="shared" si="15"/>
        <v>17198.899999999998</v>
      </c>
      <c r="S61" s="10">
        <f t="shared" si="15"/>
        <v>18647.3</v>
      </c>
      <c r="T61" s="10">
        <f t="shared" si="15"/>
        <v>14280</v>
      </c>
      <c r="U61" s="10">
        <f t="shared" si="15"/>
        <v>16881</v>
      </c>
      <c r="V61" s="10">
        <f t="shared" si="15"/>
        <v>14195</v>
      </c>
      <c r="W61" s="10">
        <f t="shared" si="15"/>
        <v>11449.5</v>
      </c>
      <c r="X61" s="10">
        <f t="shared" si="15"/>
        <v>17303.45</v>
      </c>
      <c r="Y61" s="10">
        <f t="shared" si="15"/>
        <v>16890.350000000002</v>
      </c>
      <c r="Z61" s="10">
        <f t="shared" si="15"/>
        <v>17613.7</v>
      </c>
      <c r="AA61" s="10">
        <f t="shared" si="15"/>
        <v>13685</v>
      </c>
      <c r="AB61" s="10">
        <f t="shared" si="15"/>
        <v>16915</v>
      </c>
      <c r="AC61" s="10">
        <f t="shared" si="15"/>
        <v>14280</v>
      </c>
      <c r="AD61" s="10">
        <f t="shared" si="15"/>
        <v>13855</v>
      </c>
      <c r="AE61" s="10">
        <f t="shared" si="15"/>
        <v>16915</v>
      </c>
      <c r="AF61" s="10">
        <f t="shared" si="15"/>
        <v>16478.100000000002</v>
      </c>
      <c r="AG61" s="10">
        <f t="shared" si="13"/>
        <v>16915</v>
      </c>
      <c r="AH61" s="10">
        <f t="shared" si="13"/>
        <v>16607.3</v>
      </c>
      <c r="AI61" s="10">
        <f t="shared" si="13"/>
        <v>17456.45</v>
      </c>
      <c r="AJ61" s="10">
        <f t="shared" si="13"/>
        <v>14790</v>
      </c>
      <c r="AK61" s="10">
        <f t="shared" si="13"/>
        <v>12835</v>
      </c>
      <c r="AL61" s="10">
        <f t="shared" si="13"/>
        <v>17000</v>
      </c>
      <c r="AM61" s="10">
        <f t="shared" si="11"/>
        <v>18647.3</v>
      </c>
      <c r="AN61" s="10">
        <f t="shared" si="12"/>
        <v>0</v>
      </c>
      <c r="AO61" s="3"/>
      <c r="AP61" s="3"/>
      <c r="AQ61" s="3"/>
      <c r="AR61" s="3"/>
      <c r="AS61" s="3"/>
      <c r="AT61" s="3"/>
    </row>
    <row r="62" spans="1:46">
      <c r="A62" s="12" t="s">
        <v>22</v>
      </c>
      <c r="B62" s="10">
        <f t="shared" si="15"/>
        <v>0</v>
      </c>
      <c r="C62" s="10">
        <f t="shared" si="15"/>
        <v>0</v>
      </c>
      <c r="D62" s="10">
        <f t="shared" si="15"/>
        <v>0</v>
      </c>
      <c r="E62" s="10">
        <f t="shared" si="15"/>
        <v>0</v>
      </c>
      <c r="F62" s="10">
        <f t="shared" si="15"/>
        <v>0</v>
      </c>
      <c r="G62" s="10">
        <f t="shared" si="15"/>
        <v>0</v>
      </c>
      <c r="H62" s="10">
        <f t="shared" si="15"/>
        <v>13600</v>
      </c>
      <c r="I62" s="10">
        <f t="shared" si="15"/>
        <v>14620</v>
      </c>
      <c r="J62" s="10">
        <f t="shared" si="15"/>
        <v>15895</v>
      </c>
      <c r="K62" s="10">
        <f t="shared" si="15"/>
        <v>17255</v>
      </c>
      <c r="L62" s="10">
        <f t="shared" si="15"/>
        <v>17085</v>
      </c>
      <c r="M62" s="10">
        <f t="shared" si="15"/>
        <v>16492.55</v>
      </c>
      <c r="N62" s="10">
        <f t="shared" si="15"/>
        <v>16521.45</v>
      </c>
      <c r="O62" s="10">
        <f t="shared" si="15"/>
        <v>14494.2</v>
      </c>
      <c r="P62" s="10">
        <f t="shared" si="15"/>
        <v>13928.1</v>
      </c>
      <c r="Q62" s="10">
        <f t="shared" si="15"/>
        <v>17053.55</v>
      </c>
      <c r="R62" s="10">
        <f t="shared" si="15"/>
        <v>16023.35</v>
      </c>
      <c r="S62" s="10">
        <f t="shared" si="15"/>
        <v>16626</v>
      </c>
      <c r="T62" s="10">
        <f t="shared" si="15"/>
        <v>14110</v>
      </c>
      <c r="U62" s="10">
        <f t="shared" si="15"/>
        <v>16524.850000000002</v>
      </c>
      <c r="V62" s="10">
        <f t="shared" si="15"/>
        <v>14365</v>
      </c>
      <c r="W62" s="10">
        <f t="shared" si="15"/>
        <v>14831.65</v>
      </c>
      <c r="X62" s="10">
        <f t="shared" si="15"/>
        <v>16806.2</v>
      </c>
      <c r="Y62" s="10">
        <f t="shared" si="15"/>
        <v>15864.4</v>
      </c>
      <c r="Z62" s="10">
        <f t="shared" si="15"/>
        <v>16796.850000000002</v>
      </c>
      <c r="AA62" s="10">
        <f t="shared" si="15"/>
        <v>13770</v>
      </c>
      <c r="AB62" s="10">
        <f t="shared" si="15"/>
        <v>16490</v>
      </c>
      <c r="AC62" s="10">
        <f t="shared" si="15"/>
        <v>14195</v>
      </c>
      <c r="AD62" s="10">
        <f t="shared" si="15"/>
        <v>14025</v>
      </c>
      <c r="AE62" s="10">
        <f t="shared" si="15"/>
        <v>16575</v>
      </c>
      <c r="AF62" s="10">
        <f t="shared" si="15"/>
        <v>15922.2</v>
      </c>
      <c r="AG62" s="10">
        <f t="shared" si="13"/>
        <v>16575</v>
      </c>
      <c r="AH62" s="10">
        <f t="shared" si="13"/>
        <v>16403.3</v>
      </c>
      <c r="AI62" s="10">
        <f t="shared" si="13"/>
        <v>16894.600000000002</v>
      </c>
      <c r="AJ62" s="10">
        <f t="shared" si="13"/>
        <v>14620</v>
      </c>
      <c r="AK62" s="10">
        <f t="shared" si="13"/>
        <v>12665</v>
      </c>
      <c r="AL62" s="10">
        <f t="shared" si="13"/>
        <v>15980</v>
      </c>
      <c r="AM62" s="10">
        <f t="shared" si="11"/>
        <v>17255</v>
      </c>
      <c r="AN62" s="10">
        <f t="shared" si="12"/>
        <v>0</v>
      </c>
      <c r="AO62" s="3"/>
      <c r="AP62" s="3"/>
      <c r="AQ62" s="3"/>
      <c r="AR62" s="3"/>
      <c r="AS62" s="3"/>
      <c r="AT62" s="3"/>
    </row>
    <row r="63" spans="1:46">
      <c r="A63" s="12" t="s">
        <v>23</v>
      </c>
      <c r="B63" s="10">
        <f t="shared" si="15"/>
        <v>0</v>
      </c>
      <c r="C63" s="10">
        <f t="shared" si="15"/>
        <v>0</v>
      </c>
      <c r="D63" s="10">
        <f t="shared" si="15"/>
        <v>0</v>
      </c>
      <c r="E63" s="10">
        <f t="shared" si="15"/>
        <v>0</v>
      </c>
      <c r="F63" s="10">
        <f t="shared" si="15"/>
        <v>0</v>
      </c>
      <c r="G63" s="10">
        <f t="shared" si="15"/>
        <v>0</v>
      </c>
      <c r="H63" s="10">
        <f t="shared" si="15"/>
        <v>14025</v>
      </c>
      <c r="I63" s="10">
        <f t="shared" si="15"/>
        <v>15555</v>
      </c>
      <c r="J63" s="10">
        <f t="shared" si="15"/>
        <v>16490</v>
      </c>
      <c r="K63" s="10">
        <f t="shared" si="15"/>
        <v>16916.7</v>
      </c>
      <c r="L63" s="10">
        <f t="shared" si="15"/>
        <v>17765</v>
      </c>
      <c r="M63" s="10">
        <f t="shared" si="15"/>
        <v>16418.600000000002</v>
      </c>
      <c r="N63" s="10">
        <f t="shared" si="15"/>
        <v>16224.8</v>
      </c>
      <c r="O63" s="10">
        <f t="shared" si="15"/>
        <v>14853.75</v>
      </c>
      <c r="P63" s="10">
        <f t="shared" si="15"/>
        <v>14434.7</v>
      </c>
      <c r="Q63" s="10">
        <f t="shared" si="15"/>
        <v>16450.05</v>
      </c>
      <c r="R63" s="10">
        <f t="shared" si="15"/>
        <v>15852.5</v>
      </c>
      <c r="S63" s="10">
        <f t="shared" si="15"/>
        <v>16487.45</v>
      </c>
      <c r="T63" s="10">
        <f t="shared" si="15"/>
        <v>14485.7</v>
      </c>
      <c r="U63" s="10">
        <f t="shared" si="15"/>
        <v>16138.95</v>
      </c>
      <c r="V63" s="10">
        <f t="shared" si="15"/>
        <v>15215</v>
      </c>
      <c r="W63" s="10">
        <f t="shared" si="15"/>
        <v>14931.1</v>
      </c>
      <c r="X63" s="10">
        <f t="shared" si="15"/>
        <v>15594.1</v>
      </c>
      <c r="Y63" s="10">
        <f t="shared" si="15"/>
        <v>16401.600000000002</v>
      </c>
      <c r="Z63" s="10">
        <f t="shared" si="15"/>
        <v>16221.4</v>
      </c>
      <c r="AA63" s="10">
        <f t="shared" si="15"/>
        <v>14110</v>
      </c>
      <c r="AB63" s="10">
        <f t="shared" si="15"/>
        <v>15725</v>
      </c>
      <c r="AC63" s="10">
        <f t="shared" si="15"/>
        <v>14620</v>
      </c>
      <c r="AD63" s="10">
        <f t="shared" si="15"/>
        <v>14195</v>
      </c>
      <c r="AE63" s="10">
        <f t="shared" si="15"/>
        <v>16490</v>
      </c>
      <c r="AF63" s="10">
        <f t="shared" si="15"/>
        <v>15776.85</v>
      </c>
      <c r="AG63" s="10">
        <f t="shared" si="13"/>
        <v>16490</v>
      </c>
      <c r="AH63" s="10">
        <f t="shared" si="13"/>
        <v>16025.05</v>
      </c>
      <c r="AI63" s="10">
        <f t="shared" si="13"/>
        <v>16545.25</v>
      </c>
      <c r="AJ63" s="10">
        <f t="shared" si="13"/>
        <v>15215</v>
      </c>
      <c r="AK63" s="10">
        <f t="shared" si="13"/>
        <v>13600</v>
      </c>
      <c r="AL63" s="10">
        <f t="shared" si="13"/>
        <v>14875</v>
      </c>
      <c r="AM63" s="10">
        <f t="shared" si="11"/>
        <v>17765</v>
      </c>
      <c r="AN63" s="10">
        <f t="shared" si="12"/>
        <v>0</v>
      </c>
      <c r="AO63" s="3"/>
      <c r="AP63" s="3"/>
      <c r="AQ63" s="3"/>
      <c r="AR63" s="3"/>
      <c r="AS63" s="3"/>
      <c r="AT63" s="3"/>
    </row>
    <row r="64" spans="1:46">
      <c r="A64" s="9" t="s">
        <v>24</v>
      </c>
      <c r="B64" s="10">
        <f t="shared" si="15"/>
        <v>0</v>
      </c>
      <c r="C64" s="10">
        <f t="shared" si="15"/>
        <v>0</v>
      </c>
      <c r="D64" s="10">
        <f t="shared" si="15"/>
        <v>0</v>
      </c>
      <c r="E64" s="10">
        <f t="shared" si="15"/>
        <v>0</v>
      </c>
      <c r="F64" s="10">
        <f t="shared" si="15"/>
        <v>0</v>
      </c>
      <c r="G64" s="10">
        <f t="shared" si="15"/>
        <v>0</v>
      </c>
      <c r="H64" s="10">
        <f t="shared" si="15"/>
        <v>18059.95</v>
      </c>
      <c r="I64" s="10">
        <f t="shared" si="15"/>
        <v>18190</v>
      </c>
      <c r="J64" s="10">
        <f t="shared" si="15"/>
        <v>19739.55</v>
      </c>
      <c r="K64" s="10">
        <f t="shared" si="15"/>
        <v>19714.899999999998</v>
      </c>
      <c r="L64" s="10">
        <f t="shared" si="15"/>
        <v>19720</v>
      </c>
      <c r="M64" s="10">
        <f t="shared" si="15"/>
        <v>19238.899999999998</v>
      </c>
      <c r="N64" s="10">
        <f t="shared" si="15"/>
        <v>18903.149999999998</v>
      </c>
      <c r="O64" s="10">
        <f t="shared" si="15"/>
        <v>18133.05</v>
      </c>
      <c r="P64" s="10">
        <f t="shared" si="15"/>
        <v>17164.899999999998</v>
      </c>
      <c r="Q64" s="10">
        <f t="shared" si="15"/>
        <v>19234.649999999998</v>
      </c>
      <c r="R64" s="10">
        <f t="shared" si="15"/>
        <v>18550.399999999998</v>
      </c>
      <c r="S64" s="10">
        <f t="shared" si="15"/>
        <v>19130.100000000002</v>
      </c>
      <c r="T64" s="10">
        <f t="shared" si="15"/>
        <v>18757.8</v>
      </c>
      <c r="U64" s="10">
        <f t="shared" si="15"/>
        <v>18572.5</v>
      </c>
      <c r="V64" s="10">
        <f t="shared" si="15"/>
        <v>17783.7</v>
      </c>
      <c r="W64" s="10">
        <f t="shared" si="15"/>
        <v>18896.350000000002</v>
      </c>
      <c r="X64" s="10">
        <f t="shared" si="15"/>
        <v>19067.2</v>
      </c>
      <c r="Y64" s="10">
        <f t="shared" si="15"/>
        <v>19613.75</v>
      </c>
      <c r="Z64" s="10">
        <f t="shared" si="15"/>
        <v>17813.45</v>
      </c>
      <c r="AA64" s="10">
        <f t="shared" si="15"/>
        <v>17331.5</v>
      </c>
      <c r="AB64" s="10">
        <f t="shared" si="15"/>
        <v>18823.25</v>
      </c>
      <c r="AC64" s="10">
        <f t="shared" si="15"/>
        <v>17850</v>
      </c>
      <c r="AD64" s="10">
        <f t="shared" si="15"/>
        <v>17340</v>
      </c>
      <c r="AE64" s="10">
        <f t="shared" si="15"/>
        <v>18700</v>
      </c>
      <c r="AF64" s="10">
        <f t="shared" si="15"/>
        <v>18518.100000000002</v>
      </c>
      <c r="AG64" s="10">
        <f t="shared" si="13"/>
        <v>18700</v>
      </c>
      <c r="AH64" s="10">
        <f t="shared" si="13"/>
        <v>19280.55</v>
      </c>
      <c r="AI64" s="10">
        <f t="shared" si="13"/>
        <v>18757.8</v>
      </c>
      <c r="AJ64" s="10">
        <f t="shared" si="13"/>
        <v>18020</v>
      </c>
      <c r="AK64" s="10">
        <f t="shared" si="13"/>
        <v>16293.65</v>
      </c>
      <c r="AL64" s="10">
        <f t="shared" si="13"/>
        <v>17255</v>
      </c>
      <c r="AM64" s="10">
        <f t="shared" si="11"/>
        <v>19739.55</v>
      </c>
      <c r="AN64" s="10">
        <f t="shared" si="12"/>
        <v>0</v>
      </c>
      <c r="AO64" s="3"/>
      <c r="AP64" s="3"/>
      <c r="AQ64" s="3"/>
      <c r="AR64" s="3"/>
      <c r="AS64" s="3"/>
      <c r="AT64" s="3"/>
    </row>
    <row r="65" spans="1:46">
      <c r="A65" s="15">
        <v>0.83333333333333337</v>
      </c>
      <c r="B65" s="10">
        <f t="shared" si="15"/>
        <v>0</v>
      </c>
      <c r="C65" s="10">
        <f t="shared" si="15"/>
        <v>0</v>
      </c>
      <c r="D65" s="10">
        <f t="shared" si="15"/>
        <v>0</v>
      </c>
      <c r="E65" s="10">
        <f t="shared" si="15"/>
        <v>0</v>
      </c>
      <c r="F65" s="10">
        <f t="shared" si="15"/>
        <v>0</v>
      </c>
      <c r="G65" s="10">
        <f t="shared" si="15"/>
        <v>0</v>
      </c>
      <c r="H65" s="10">
        <f t="shared" si="15"/>
        <v>17561</v>
      </c>
      <c r="I65" s="10">
        <f t="shared" si="15"/>
        <v>18445</v>
      </c>
      <c r="J65" s="10">
        <f t="shared" si="15"/>
        <v>19606.95</v>
      </c>
      <c r="K65" s="10">
        <f t="shared" si="15"/>
        <v>19100.350000000002</v>
      </c>
      <c r="L65" s="10">
        <f t="shared" si="15"/>
        <v>19805</v>
      </c>
      <c r="M65" s="10">
        <f t="shared" si="15"/>
        <v>19575.5</v>
      </c>
      <c r="N65" s="10">
        <f t="shared" si="15"/>
        <v>19423.350000000002</v>
      </c>
      <c r="O65" s="10">
        <f t="shared" si="15"/>
        <v>18261.399999999998</v>
      </c>
      <c r="P65" s="10">
        <f t="shared" si="15"/>
        <v>17990.25</v>
      </c>
      <c r="Q65" s="10">
        <f t="shared" si="15"/>
        <v>19368.100000000002</v>
      </c>
      <c r="R65" s="10">
        <f t="shared" si="15"/>
        <v>18650.7</v>
      </c>
      <c r="S65" s="10">
        <f t="shared" si="15"/>
        <v>19109.7</v>
      </c>
      <c r="T65" s="10">
        <f t="shared" si="15"/>
        <v>19048.5</v>
      </c>
      <c r="U65" s="10">
        <f t="shared" si="15"/>
        <v>18870</v>
      </c>
      <c r="V65" s="10">
        <f t="shared" si="15"/>
        <v>18038.7</v>
      </c>
      <c r="W65" s="10">
        <f t="shared" si="15"/>
        <v>17965.600000000002</v>
      </c>
      <c r="X65" s="10">
        <f t="shared" si="15"/>
        <v>19363.850000000002</v>
      </c>
      <c r="Y65" s="10">
        <f t="shared" si="15"/>
        <v>4165</v>
      </c>
      <c r="Z65" s="10">
        <f t="shared" si="15"/>
        <v>18861.5</v>
      </c>
      <c r="AA65" s="10">
        <f t="shared" si="15"/>
        <v>17833</v>
      </c>
      <c r="AB65" s="10">
        <f t="shared" si="15"/>
        <v>18817.3</v>
      </c>
      <c r="AC65" s="10">
        <f t="shared" si="15"/>
        <v>18360</v>
      </c>
      <c r="AD65" s="10">
        <f t="shared" si="15"/>
        <v>14960</v>
      </c>
      <c r="AE65" s="10">
        <f t="shared" si="15"/>
        <v>19040</v>
      </c>
      <c r="AF65" s="10">
        <f t="shared" si="15"/>
        <v>18333.649999999998</v>
      </c>
      <c r="AG65" s="10">
        <f t="shared" si="13"/>
        <v>19040</v>
      </c>
      <c r="AH65" s="10">
        <f t="shared" si="13"/>
        <v>19422.5</v>
      </c>
      <c r="AI65" s="10">
        <f t="shared" si="13"/>
        <v>19241.45</v>
      </c>
      <c r="AJ65" s="10">
        <f t="shared" si="13"/>
        <v>18701.7</v>
      </c>
      <c r="AK65" s="10">
        <f t="shared" si="13"/>
        <v>17396.95</v>
      </c>
      <c r="AL65" s="10">
        <f t="shared" si="13"/>
        <v>18530</v>
      </c>
      <c r="AM65" s="10">
        <f t="shared" si="11"/>
        <v>19805</v>
      </c>
      <c r="AN65" s="10">
        <f t="shared" si="12"/>
        <v>0</v>
      </c>
      <c r="AO65" s="3"/>
      <c r="AP65" s="3"/>
      <c r="AQ65" s="3"/>
      <c r="AR65" s="3"/>
      <c r="AS65" s="3"/>
      <c r="AT65" s="3"/>
    </row>
    <row r="66" spans="1:46">
      <c r="A66" s="15">
        <v>0.875</v>
      </c>
      <c r="B66" s="10">
        <f t="shared" si="15"/>
        <v>0</v>
      </c>
      <c r="C66" s="10">
        <f t="shared" si="15"/>
        <v>0</v>
      </c>
      <c r="D66" s="10">
        <f t="shared" si="15"/>
        <v>0</v>
      </c>
      <c r="E66" s="10">
        <f t="shared" si="15"/>
        <v>0</v>
      </c>
      <c r="F66" s="10">
        <f t="shared" si="15"/>
        <v>0</v>
      </c>
      <c r="G66" s="10">
        <f t="shared" si="15"/>
        <v>0</v>
      </c>
      <c r="H66" s="10">
        <f t="shared" si="15"/>
        <v>17061.2</v>
      </c>
      <c r="I66" s="10">
        <f t="shared" si="15"/>
        <v>17765</v>
      </c>
      <c r="J66" s="10">
        <f t="shared" si="15"/>
        <v>18785</v>
      </c>
      <c r="K66" s="10">
        <f t="shared" si="15"/>
        <v>18542.75</v>
      </c>
      <c r="L66" s="10">
        <f t="shared" si="15"/>
        <v>19295</v>
      </c>
      <c r="M66" s="10">
        <f t="shared" si="15"/>
        <v>18734.850000000002</v>
      </c>
      <c r="N66" s="10">
        <f t="shared" si="15"/>
        <v>18982.2</v>
      </c>
      <c r="O66" s="10">
        <f t="shared" si="15"/>
        <v>17740.350000000002</v>
      </c>
      <c r="P66" s="10">
        <f t="shared" si="15"/>
        <v>17578.850000000002</v>
      </c>
      <c r="Q66" s="10">
        <f t="shared" si="15"/>
        <v>17504.05</v>
      </c>
      <c r="R66" s="10">
        <f t="shared" si="15"/>
        <v>17391</v>
      </c>
      <c r="S66" s="10">
        <f t="shared" si="15"/>
        <v>18276.7</v>
      </c>
      <c r="T66" s="10">
        <f t="shared" si="15"/>
        <v>17455.600000000002</v>
      </c>
      <c r="U66" s="10">
        <f t="shared" si="15"/>
        <v>17915.45</v>
      </c>
      <c r="V66" s="10">
        <f t="shared" si="15"/>
        <v>17340</v>
      </c>
      <c r="W66" s="10">
        <f t="shared" si="15"/>
        <v>17634.95</v>
      </c>
      <c r="X66" s="10">
        <f t="shared" si="15"/>
        <v>18938</v>
      </c>
      <c r="Y66" s="10">
        <f t="shared" si="15"/>
        <v>7055</v>
      </c>
      <c r="Z66" s="10">
        <f t="shared" si="15"/>
        <v>17928.2</v>
      </c>
      <c r="AA66" s="10">
        <f t="shared" si="15"/>
        <v>17005.100000000002</v>
      </c>
      <c r="AB66" s="10">
        <f t="shared" si="15"/>
        <v>17096.899999999998</v>
      </c>
      <c r="AC66" s="10">
        <f t="shared" si="15"/>
        <v>17510</v>
      </c>
      <c r="AD66" s="10">
        <f t="shared" si="15"/>
        <v>11135</v>
      </c>
      <c r="AE66" s="10">
        <f t="shared" si="15"/>
        <v>18275</v>
      </c>
      <c r="AF66" s="10">
        <f t="shared" si="15"/>
        <v>18618.399999999998</v>
      </c>
      <c r="AG66" s="10">
        <f t="shared" si="13"/>
        <v>18275</v>
      </c>
      <c r="AH66" s="10">
        <f t="shared" si="13"/>
        <v>18809.649999999998</v>
      </c>
      <c r="AI66" s="10">
        <f t="shared" si="13"/>
        <v>18218.899999999998</v>
      </c>
      <c r="AJ66" s="10">
        <f t="shared" si="13"/>
        <v>17850</v>
      </c>
      <c r="AK66" s="10">
        <f t="shared" si="13"/>
        <v>16778.149999999998</v>
      </c>
      <c r="AL66" s="10">
        <f t="shared" si="13"/>
        <v>17680</v>
      </c>
      <c r="AM66" s="10">
        <f t="shared" si="11"/>
        <v>19295</v>
      </c>
      <c r="AN66" s="10">
        <f t="shared" si="12"/>
        <v>0</v>
      </c>
      <c r="AO66" s="3"/>
      <c r="AP66" s="3"/>
      <c r="AQ66" s="3"/>
      <c r="AR66" s="3"/>
      <c r="AS66" s="3"/>
      <c r="AT66" s="3"/>
    </row>
    <row r="67" spans="1:46">
      <c r="A67" s="13" t="s">
        <v>25</v>
      </c>
      <c r="B67" s="10">
        <f t="shared" si="15"/>
        <v>0</v>
      </c>
      <c r="C67" s="10">
        <f t="shared" si="15"/>
        <v>0</v>
      </c>
      <c r="D67" s="10">
        <f t="shared" si="15"/>
        <v>0</v>
      </c>
      <c r="E67" s="10">
        <f t="shared" si="15"/>
        <v>0</v>
      </c>
      <c r="F67" s="10">
        <f t="shared" si="15"/>
        <v>0</v>
      </c>
      <c r="G67" s="10">
        <f t="shared" si="15"/>
        <v>0</v>
      </c>
      <c r="H67" s="10">
        <f t="shared" si="15"/>
        <v>16535.05</v>
      </c>
      <c r="I67" s="10">
        <f t="shared" si="15"/>
        <v>16320</v>
      </c>
      <c r="J67" s="10">
        <f t="shared" si="15"/>
        <v>18105</v>
      </c>
      <c r="K67" s="10">
        <f t="shared" si="15"/>
        <v>17680</v>
      </c>
      <c r="L67" s="10">
        <f t="shared" si="15"/>
        <v>15980</v>
      </c>
      <c r="M67" s="10">
        <f t="shared" si="15"/>
        <v>17275.399999999998</v>
      </c>
      <c r="N67" s="10">
        <f t="shared" si="15"/>
        <v>16943.899999999998</v>
      </c>
      <c r="O67" s="10">
        <f t="shared" si="15"/>
        <v>17240.55</v>
      </c>
      <c r="P67" s="10">
        <f t="shared" si="15"/>
        <v>17410.55</v>
      </c>
      <c r="Q67" s="10">
        <f t="shared" si="15"/>
        <v>16136.4</v>
      </c>
      <c r="R67" s="10">
        <f t="shared" si="15"/>
        <v>16286</v>
      </c>
      <c r="S67" s="10">
        <f t="shared" si="15"/>
        <v>18089.7</v>
      </c>
      <c r="T67" s="10">
        <f t="shared" si="15"/>
        <v>16300.45</v>
      </c>
      <c r="U67" s="10">
        <f t="shared" si="15"/>
        <v>16703.350000000002</v>
      </c>
      <c r="V67" s="10">
        <f t="shared" si="15"/>
        <v>16405</v>
      </c>
      <c r="W67" s="10">
        <f t="shared" si="15"/>
        <v>15604.3</v>
      </c>
      <c r="X67" s="10">
        <f t="shared" si="15"/>
        <v>17163.2</v>
      </c>
      <c r="Y67" s="10">
        <f t="shared" si="15"/>
        <v>4930</v>
      </c>
      <c r="Z67" s="10">
        <f t="shared" si="15"/>
        <v>17468.350000000002</v>
      </c>
      <c r="AA67" s="10">
        <f t="shared" si="15"/>
        <v>16367.6</v>
      </c>
      <c r="AB67" s="10">
        <f t="shared" si="15"/>
        <v>16830</v>
      </c>
      <c r="AC67" s="10">
        <f t="shared" si="15"/>
        <v>16660</v>
      </c>
      <c r="AD67" s="10">
        <f t="shared" si="15"/>
        <v>12580</v>
      </c>
      <c r="AE67" s="10">
        <f t="shared" si="15"/>
        <v>16830</v>
      </c>
      <c r="AF67" s="10">
        <f t="shared" si="15"/>
        <v>16733.95</v>
      </c>
      <c r="AG67" s="10">
        <f t="shared" si="13"/>
        <v>16830</v>
      </c>
      <c r="AH67" s="10">
        <f t="shared" si="13"/>
        <v>13977.4</v>
      </c>
      <c r="AI67" s="10">
        <f t="shared" si="13"/>
        <v>13090</v>
      </c>
      <c r="AJ67" s="10">
        <f t="shared" si="13"/>
        <v>17000</v>
      </c>
      <c r="AK67" s="10">
        <f t="shared" si="13"/>
        <v>14710.95</v>
      </c>
      <c r="AL67" s="10">
        <f t="shared" si="13"/>
        <v>16235</v>
      </c>
      <c r="AM67" s="10">
        <f t="shared" si="11"/>
        <v>18105</v>
      </c>
      <c r="AN67" s="10">
        <f t="shared" si="12"/>
        <v>0</v>
      </c>
      <c r="AO67" s="3"/>
      <c r="AP67" s="3"/>
      <c r="AQ67" s="3"/>
      <c r="AR67" s="3"/>
      <c r="AS67" s="3"/>
      <c r="AT67" s="3"/>
    </row>
    <row r="68" spans="1:46">
      <c r="A68" s="15">
        <v>0.95833333333333337</v>
      </c>
      <c r="B68" s="10">
        <f t="shared" si="15"/>
        <v>0</v>
      </c>
      <c r="C68" s="10">
        <f t="shared" si="15"/>
        <v>0</v>
      </c>
      <c r="D68" s="10">
        <f t="shared" si="15"/>
        <v>0</v>
      </c>
      <c r="E68" s="10">
        <f t="shared" si="15"/>
        <v>0</v>
      </c>
      <c r="F68" s="10">
        <f t="shared" si="15"/>
        <v>0</v>
      </c>
      <c r="G68" s="10">
        <f t="shared" si="15"/>
        <v>0</v>
      </c>
      <c r="H68" s="10">
        <f t="shared" si="15"/>
        <v>15621.3</v>
      </c>
      <c r="I68" s="10">
        <f t="shared" si="15"/>
        <v>14790</v>
      </c>
      <c r="J68" s="10">
        <f t="shared" si="15"/>
        <v>16065</v>
      </c>
      <c r="K68" s="10">
        <f t="shared" si="15"/>
        <v>15640</v>
      </c>
      <c r="L68" s="10">
        <f t="shared" si="15"/>
        <v>15385</v>
      </c>
      <c r="M68" s="10">
        <f t="shared" si="15"/>
        <v>16359.1</v>
      </c>
      <c r="N68" s="10">
        <f t="shared" si="15"/>
        <v>15092.6</v>
      </c>
      <c r="O68" s="10">
        <f t="shared" si="15"/>
        <v>13339.9</v>
      </c>
      <c r="P68" s="10">
        <f t="shared" si="15"/>
        <v>14362.45</v>
      </c>
      <c r="Q68" s="10">
        <f t="shared" si="15"/>
        <v>14991.45</v>
      </c>
      <c r="R68" s="10">
        <f t="shared" si="15"/>
        <v>15263.45</v>
      </c>
      <c r="S68" s="10">
        <f t="shared" si="15"/>
        <v>15009.3</v>
      </c>
      <c r="T68" s="10">
        <f t="shared" si="15"/>
        <v>14748.35</v>
      </c>
      <c r="U68" s="10">
        <f t="shared" si="15"/>
        <v>14943.85</v>
      </c>
      <c r="V68" s="10">
        <f t="shared" si="15"/>
        <v>14960</v>
      </c>
      <c r="W68" s="10">
        <f t="shared" si="15"/>
        <v>14152.5</v>
      </c>
      <c r="X68" s="10">
        <f t="shared" si="15"/>
        <v>14620</v>
      </c>
      <c r="Y68" s="10">
        <f t="shared" si="15"/>
        <v>10795</v>
      </c>
      <c r="Z68" s="10">
        <f t="shared" si="15"/>
        <v>14467</v>
      </c>
      <c r="AA68" s="10">
        <f t="shared" si="15"/>
        <v>14195</v>
      </c>
      <c r="AB68" s="10">
        <f t="shared" si="15"/>
        <v>14960</v>
      </c>
      <c r="AC68" s="10">
        <f t="shared" si="15"/>
        <v>14875</v>
      </c>
      <c r="AD68" s="10">
        <f t="shared" si="15"/>
        <v>11390</v>
      </c>
      <c r="AE68" s="10">
        <f t="shared" si="15"/>
        <v>14144.85</v>
      </c>
      <c r="AF68" s="10">
        <f t="shared" si="15"/>
        <v>15137.65</v>
      </c>
      <c r="AG68" s="10">
        <f t="shared" si="15"/>
        <v>14144.85</v>
      </c>
      <c r="AH68" s="10">
        <f t="shared" si="15"/>
        <v>15221.8</v>
      </c>
      <c r="AI68" s="10">
        <f t="shared" si="15"/>
        <v>13175</v>
      </c>
      <c r="AJ68" s="10">
        <f t="shared" si="15"/>
        <v>15555</v>
      </c>
      <c r="AK68" s="10">
        <f t="shared" si="15"/>
        <v>13175</v>
      </c>
      <c r="AL68" s="10">
        <f t="shared" si="15"/>
        <v>14025</v>
      </c>
      <c r="AM68" s="10">
        <f t="shared" si="11"/>
        <v>16359.1</v>
      </c>
      <c r="AN68" s="10">
        <f t="shared" si="12"/>
        <v>0</v>
      </c>
      <c r="AO68" s="3"/>
      <c r="AP68" s="3"/>
      <c r="AQ68" s="3"/>
      <c r="AR68" s="3"/>
      <c r="AS68" s="3"/>
      <c r="AT68" s="3"/>
    </row>
    <row r="69" spans="1:46">
      <c r="A69" s="9" t="s">
        <v>26</v>
      </c>
      <c r="B69" s="10">
        <f t="shared" si="15"/>
        <v>0</v>
      </c>
      <c r="C69" s="10">
        <f t="shared" si="15"/>
        <v>0</v>
      </c>
      <c r="D69" s="10">
        <f t="shared" si="15"/>
        <v>0</v>
      </c>
      <c r="E69" s="10">
        <f t="shared" si="15"/>
        <v>0</v>
      </c>
      <c r="F69" s="10">
        <f t="shared" si="15"/>
        <v>0</v>
      </c>
      <c r="G69" s="10">
        <f t="shared" si="15"/>
        <v>0</v>
      </c>
      <c r="H69" s="10">
        <f t="shared" si="15"/>
        <v>5139.95</v>
      </c>
      <c r="I69" s="10">
        <f t="shared" si="15"/>
        <v>13685</v>
      </c>
      <c r="J69" s="10">
        <f t="shared" ref="J69:AL69" si="16">J30-$G$38*J30+$G$40*($G$38*J30)</f>
        <v>13600</v>
      </c>
      <c r="K69" s="10">
        <f t="shared" si="16"/>
        <v>13600</v>
      </c>
      <c r="L69" s="10">
        <f t="shared" si="16"/>
        <v>13685</v>
      </c>
      <c r="M69" s="10">
        <f t="shared" si="16"/>
        <v>13385.8</v>
      </c>
      <c r="N69" s="10">
        <f t="shared" si="16"/>
        <v>13045.8</v>
      </c>
      <c r="O69" s="10">
        <f t="shared" si="16"/>
        <v>13607.65</v>
      </c>
      <c r="P69" s="10">
        <f t="shared" si="16"/>
        <v>12068.3</v>
      </c>
      <c r="Q69" s="10">
        <f t="shared" si="16"/>
        <v>13260</v>
      </c>
      <c r="R69" s="10">
        <f t="shared" si="16"/>
        <v>12123.55</v>
      </c>
      <c r="S69" s="10">
        <f t="shared" si="16"/>
        <v>13515</v>
      </c>
      <c r="T69" s="10">
        <f t="shared" si="16"/>
        <v>12835</v>
      </c>
      <c r="U69" s="10">
        <f t="shared" si="16"/>
        <v>13180.1</v>
      </c>
      <c r="V69" s="10">
        <f t="shared" si="16"/>
        <v>13090</v>
      </c>
      <c r="W69" s="10">
        <f t="shared" si="16"/>
        <v>12665</v>
      </c>
      <c r="X69" s="10">
        <f t="shared" si="16"/>
        <v>12738.95</v>
      </c>
      <c r="Y69" s="10">
        <f t="shared" si="16"/>
        <v>10030</v>
      </c>
      <c r="Z69" s="10">
        <f t="shared" si="16"/>
        <v>13600</v>
      </c>
      <c r="AA69" s="10">
        <f t="shared" si="16"/>
        <v>12325</v>
      </c>
      <c r="AB69" s="10">
        <f t="shared" si="16"/>
        <v>13430</v>
      </c>
      <c r="AC69" s="10">
        <f t="shared" si="16"/>
        <v>13175</v>
      </c>
      <c r="AD69" s="10">
        <f t="shared" si="16"/>
        <v>10880</v>
      </c>
      <c r="AE69" s="10">
        <f t="shared" si="16"/>
        <v>12591.05</v>
      </c>
      <c r="AF69" s="10">
        <f t="shared" si="16"/>
        <v>13175</v>
      </c>
      <c r="AG69" s="10">
        <f t="shared" si="16"/>
        <v>12591.05</v>
      </c>
      <c r="AH69" s="10">
        <f t="shared" si="16"/>
        <v>13175</v>
      </c>
      <c r="AI69" s="10">
        <f t="shared" si="16"/>
        <v>13175</v>
      </c>
      <c r="AJ69" s="10">
        <f t="shared" si="16"/>
        <v>14110</v>
      </c>
      <c r="AK69" s="10">
        <f t="shared" si="16"/>
        <v>12070</v>
      </c>
      <c r="AL69" s="10">
        <f t="shared" si="16"/>
        <v>12070</v>
      </c>
      <c r="AM69" s="10">
        <f t="shared" si="11"/>
        <v>14110</v>
      </c>
      <c r="AN69" s="10">
        <f t="shared" si="12"/>
        <v>0</v>
      </c>
      <c r="AO69" s="3"/>
      <c r="AP69" s="3"/>
      <c r="AQ69" s="3"/>
      <c r="AR69" s="3"/>
      <c r="AS69" s="3"/>
      <c r="AT69" s="3"/>
    </row>
    <row r="70" spans="1:46">
      <c r="A70" s="46"/>
      <c r="B70" s="46"/>
      <c r="C70" s="46"/>
      <c r="D70" s="46"/>
      <c r="E70" s="46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</row>
    <row r="71" spans="1:46">
      <c r="A71" s="48"/>
      <c r="B71" s="48"/>
      <c r="C71" s="48"/>
      <c r="D71" s="48"/>
      <c r="E71" s="48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</row>
    <row r="72" spans="1:46">
      <c r="A72" s="6"/>
      <c r="B72" s="6"/>
      <c r="C72" s="6"/>
      <c r="D72" s="6"/>
      <c r="E72" s="6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</row>
    <row r="73" spans="1:46">
      <c r="A73" s="26" t="s">
        <v>46</v>
      </c>
      <c r="B73" s="6"/>
      <c r="C73" s="30"/>
      <c r="D73" s="6"/>
      <c r="E73" s="41"/>
      <c r="F73" s="26"/>
      <c r="G73" s="38"/>
      <c r="H73" s="38"/>
      <c r="I73" s="38"/>
      <c r="J73" s="38"/>
      <c r="K73" s="38"/>
      <c r="L73" s="38"/>
      <c r="M73" s="38"/>
      <c r="N73" s="39"/>
      <c r="O73" s="39"/>
      <c r="P73" s="40"/>
      <c r="Q73" s="38"/>
      <c r="R73" s="28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</row>
    <row r="74" spans="1:46" ht="12.75" customHeight="1">
      <c r="A74" s="287" t="s">
        <v>2</v>
      </c>
      <c r="B74" s="4">
        <f>+B$4</f>
        <v>0</v>
      </c>
      <c r="C74" s="4">
        <f t="shared" ref="C74:AL74" si="17">+C$4</f>
        <v>1</v>
      </c>
      <c r="D74" s="4">
        <f t="shared" si="17"/>
        <v>2</v>
      </c>
      <c r="E74" s="4">
        <f t="shared" si="17"/>
        <v>3</v>
      </c>
      <c r="F74" s="4">
        <f t="shared" si="17"/>
        <v>4</v>
      </c>
      <c r="G74" s="4">
        <f t="shared" si="17"/>
        <v>5</v>
      </c>
      <c r="H74" s="4">
        <f t="shared" si="17"/>
        <v>1</v>
      </c>
      <c r="I74" s="4">
        <f t="shared" si="17"/>
        <v>2</v>
      </c>
      <c r="J74" s="4">
        <f t="shared" si="17"/>
        <v>3</v>
      </c>
      <c r="K74" s="4">
        <f t="shared" si="17"/>
        <v>4</v>
      </c>
      <c r="L74" s="4">
        <f t="shared" si="17"/>
        <v>5</v>
      </c>
      <c r="M74" s="4">
        <f t="shared" si="17"/>
        <v>6</v>
      </c>
      <c r="N74" s="4">
        <f t="shared" si="17"/>
        <v>7</v>
      </c>
      <c r="O74" s="4">
        <f t="shared" si="17"/>
        <v>8</v>
      </c>
      <c r="P74" s="4">
        <f t="shared" si="17"/>
        <v>9</v>
      </c>
      <c r="Q74" s="4">
        <f t="shared" si="17"/>
        <v>10</v>
      </c>
      <c r="R74" s="4">
        <f t="shared" si="17"/>
        <v>11</v>
      </c>
      <c r="S74" s="4">
        <f t="shared" si="17"/>
        <v>12</v>
      </c>
      <c r="T74" s="4">
        <f t="shared" si="17"/>
        <v>13</v>
      </c>
      <c r="U74" s="4">
        <f t="shared" si="17"/>
        <v>14</v>
      </c>
      <c r="V74" s="4">
        <f t="shared" si="17"/>
        <v>15</v>
      </c>
      <c r="W74" s="4">
        <f t="shared" si="17"/>
        <v>16</v>
      </c>
      <c r="X74" s="4">
        <f t="shared" si="17"/>
        <v>17</v>
      </c>
      <c r="Y74" s="4">
        <f t="shared" si="17"/>
        <v>18</v>
      </c>
      <c r="Z74" s="4">
        <f t="shared" si="17"/>
        <v>19</v>
      </c>
      <c r="AA74" s="4">
        <f t="shared" si="17"/>
        <v>20</v>
      </c>
      <c r="AB74" s="4">
        <f t="shared" si="17"/>
        <v>21</v>
      </c>
      <c r="AC74" s="4">
        <f t="shared" si="17"/>
        <v>22</v>
      </c>
      <c r="AD74" s="4">
        <f t="shared" si="17"/>
        <v>23</v>
      </c>
      <c r="AE74" s="4">
        <f t="shared" si="17"/>
        <v>24</v>
      </c>
      <c r="AF74" s="4">
        <f t="shared" si="17"/>
        <v>25</v>
      </c>
      <c r="AG74" s="4">
        <f t="shared" si="17"/>
        <v>26</v>
      </c>
      <c r="AH74" s="4">
        <f t="shared" si="17"/>
        <v>27</v>
      </c>
      <c r="AI74" s="4">
        <f t="shared" si="17"/>
        <v>28</v>
      </c>
      <c r="AJ74" s="4">
        <f t="shared" si="17"/>
        <v>29</v>
      </c>
      <c r="AK74" s="4">
        <f t="shared" si="17"/>
        <v>30</v>
      </c>
      <c r="AL74" s="4">
        <f t="shared" si="17"/>
        <v>31</v>
      </c>
      <c r="AM74" s="116" t="s">
        <v>3</v>
      </c>
      <c r="AN74" s="5" t="s">
        <v>4</v>
      </c>
      <c r="AO74" s="3"/>
      <c r="AP74" s="3"/>
      <c r="AQ74" s="3"/>
      <c r="AR74" s="3"/>
      <c r="AS74" s="3"/>
      <c r="AT74" s="3"/>
    </row>
    <row r="75" spans="1:46" s="59" customFormat="1" ht="11.25" customHeight="1">
      <c r="A75" s="288"/>
      <c r="B75" s="7">
        <f>B$5</f>
        <v>40391</v>
      </c>
      <c r="C75" s="7">
        <f t="shared" ref="C75:AL75" si="18">C$5</f>
        <v>40392</v>
      </c>
      <c r="D75" s="7">
        <f t="shared" si="18"/>
        <v>40393</v>
      </c>
      <c r="E75" s="7">
        <f t="shared" si="18"/>
        <v>40394</v>
      </c>
      <c r="F75" s="7">
        <f t="shared" si="18"/>
        <v>40395</v>
      </c>
      <c r="G75" s="7">
        <f t="shared" si="18"/>
        <v>40452</v>
      </c>
      <c r="H75" s="7">
        <f t="shared" si="18"/>
        <v>40544</v>
      </c>
      <c r="I75" s="7">
        <f t="shared" si="18"/>
        <v>40545</v>
      </c>
      <c r="J75" s="7">
        <f t="shared" si="18"/>
        <v>40546</v>
      </c>
      <c r="K75" s="7">
        <f t="shared" si="18"/>
        <v>40547</v>
      </c>
      <c r="L75" s="7">
        <f t="shared" si="18"/>
        <v>40548</v>
      </c>
      <c r="M75" s="7">
        <f t="shared" si="18"/>
        <v>40549</v>
      </c>
      <c r="N75" s="7">
        <f t="shared" si="18"/>
        <v>40550</v>
      </c>
      <c r="O75" s="7">
        <f t="shared" si="18"/>
        <v>40551</v>
      </c>
      <c r="P75" s="7">
        <f t="shared" si="18"/>
        <v>40552</v>
      </c>
      <c r="Q75" s="7">
        <f t="shared" si="18"/>
        <v>40553</v>
      </c>
      <c r="R75" s="7">
        <f t="shared" si="18"/>
        <v>40554</v>
      </c>
      <c r="S75" s="7">
        <f t="shared" si="18"/>
        <v>40555</v>
      </c>
      <c r="T75" s="7">
        <f t="shared" si="18"/>
        <v>40556</v>
      </c>
      <c r="U75" s="7">
        <f t="shared" si="18"/>
        <v>40557</v>
      </c>
      <c r="V75" s="7">
        <f t="shared" si="18"/>
        <v>40558</v>
      </c>
      <c r="W75" s="7">
        <f t="shared" si="18"/>
        <v>40559</v>
      </c>
      <c r="X75" s="7">
        <f t="shared" si="18"/>
        <v>40560</v>
      </c>
      <c r="Y75" s="7">
        <f t="shared" si="18"/>
        <v>40561</v>
      </c>
      <c r="Z75" s="7">
        <f t="shared" si="18"/>
        <v>40562</v>
      </c>
      <c r="AA75" s="7">
        <f t="shared" si="18"/>
        <v>40563</v>
      </c>
      <c r="AB75" s="7">
        <f t="shared" si="18"/>
        <v>40564</v>
      </c>
      <c r="AC75" s="7">
        <f t="shared" si="18"/>
        <v>40565</v>
      </c>
      <c r="AD75" s="7">
        <f t="shared" si="18"/>
        <v>40566</v>
      </c>
      <c r="AE75" s="7">
        <f t="shared" si="18"/>
        <v>40567</v>
      </c>
      <c r="AF75" s="7">
        <f t="shared" si="18"/>
        <v>40568</v>
      </c>
      <c r="AG75" s="158">
        <f t="shared" si="18"/>
        <v>40569</v>
      </c>
      <c r="AH75" s="158">
        <f t="shared" si="18"/>
        <v>40570</v>
      </c>
      <c r="AI75" s="158">
        <f t="shared" si="18"/>
        <v>40571</v>
      </c>
      <c r="AJ75" s="158">
        <f t="shared" si="18"/>
        <v>40572</v>
      </c>
      <c r="AK75" s="158">
        <f t="shared" si="18"/>
        <v>40573</v>
      </c>
      <c r="AL75" s="158">
        <f t="shared" si="18"/>
        <v>40574</v>
      </c>
      <c r="AM75" s="116"/>
      <c r="AN75" s="8"/>
      <c r="AO75" s="6"/>
      <c r="AP75" s="6"/>
      <c r="AQ75" s="6"/>
      <c r="AR75" s="6"/>
      <c r="AS75" s="6"/>
      <c r="AT75" s="6"/>
    </row>
    <row r="76" spans="1:46">
      <c r="A76" s="289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4"/>
      <c r="AH76" s="44"/>
      <c r="AI76" s="44"/>
      <c r="AJ76" s="44"/>
      <c r="AK76" s="44"/>
      <c r="AL76" s="44"/>
      <c r="AM76" s="45" t="s">
        <v>8</v>
      </c>
      <c r="AN76" s="5" t="s">
        <v>8</v>
      </c>
      <c r="AO76" s="3"/>
      <c r="AP76" s="3"/>
      <c r="AQ76" s="3"/>
      <c r="AR76" s="3"/>
      <c r="AS76" s="3"/>
      <c r="AT76" s="3"/>
    </row>
    <row r="77" spans="1:46">
      <c r="A77" s="9" t="s">
        <v>9</v>
      </c>
      <c r="B77" s="50">
        <f t="shared" ref="B77:AL92" si="19">($G$38*B7)/$G$37</f>
        <v>0</v>
      </c>
      <c r="C77" s="50">
        <f t="shared" si="19"/>
        <v>0</v>
      </c>
      <c r="D77" s="50">
        <f>($G$38*D7-D137)/$G$37</f>
        <v>0</v>
      </c>
      <c r="E77" s="50">
        <f t="shared" ref="E77:AG77" si="20">($G$38*E7-E137)/$G$37</f>
        <v>0</v>
      </c>
      <c r="F77" s="50">
        <f t="shared" si="20"/>
        <v>0</v>
      </c>
      <c r="G77" s="50">
        <f t="shared" si="20"/>
        <v>0</v>
      </c>
      <c r="H77" s="50">
        <f t="shared" si="20"/>
        <v>0.58161497326203204</v>
      </c>
      <c r="I77" s="50">
        <f t="shared" si="20"/>
        <v>0.39497326203208555</v>
      </c>
      <c r="J77" s="50">
        <f t="shared" si="20"/>
        <v>0.46524064171122997</v>
      </c>
      <c r="K77" s="50">
        <f t="shared" si="20"/>
        <v>0.48128342245989303</v>
      </c>
      <c r="L77" s="50">
        <f t="shared" si="20"/>
        <v>0.4748663101604278</v>
      </c>
      <c r="M77" s="50">
        <f t="shared" si="20"/>
        <v>0.47807486631016044</v>
      </c>
      <c r="N77" s="50">
        <f t="shared" si="20"/>
        <v>0.4748663101604278</v>
      </c>
      <c r="O77" s="50">
        <f t="shared" si="20"/>
        <v>0.48128342245989303</v>
      </c>
      <c r="P77" s="50">
        <f t="shared" si="20"/>
        <v>0.48080213903743313</v>
      </c>
      <c r="Q77" s="50">
        <f t="shared" si="20"/>
        <v>0.45843850267379677</v>
      </c>
      <c r="R77" s="50">
        <f t="shared" si="20"/>
        <v>0.45882352941176469</v>
      </c>
      <c r="S77" s="50">
        <f t="shared" si="20"/>
        <v>0.43062032085561497</v>
      </c>
      <c r="T77" s="50">
        <f t="shared" si="20"/>
        <v>0.46844919786096256</v>
      </c>
      <c r="U77" s="50">
        <f t="shared" si="20"/>
        <v>0.45240641711229945</v>
      </c>
      <c r="V77" s="50">
        <f t="shared" si="20"/>
        <v>0.46203208556149733</v>
      </c>
      <c r="W77" s="50">
        <f t="shared" si="20"/>
        <v>0.46524064171122997</v>
      </c>
      <c r="X77" s="50">
        <f t="shared" si="20"/>
        <v>0.43315508021390375</v>
      </c>
      <c r="Y77" s="50">
        <f t="shared" si="20"/>
        <v>0.44919786096256686</v>
      </c>
      <c r="Z77" s="50">
        <f t="shared" si="20"/>
        <v>0.43957219251336899</v>
      </c>
      <c r="AA77" s="50">
        <f t="shared" si="20"/>
        <v>0.47165775401069521</v>
      </c>
      <c r="AB77" s="50">
        <f t="shared" si="20"/>
        <v>0.44278074866310163</v>
      </c>
      <c r="AC77" s="50">
        <f t="shared" si="20"/>
        <v>0.47165775401069521</v>
      </c>
      <c r="AD77" s="50">
        <f t="shared" si="20"/>
        <v>0.47165775401069521</v>
      </c>
      <c r="AE77" s="50">
        <f t="shared" si="20"/>
        <v>0.37860962566844919</v>
      </c>
      <c r="AF77" s="50">
        <f t="shared" si="20"/>
        <v>0.43636363636363634</v>
      </c>
      <c r="AG77" s="50">
        <f t="shared" si="20"/>
        <v>0.37860962566844919</v>
      </c>
      <c r="AH77" s="50">
        <f t="shared" si="19"/>
        <v>0.44598930481283422</v>
      </c>
      <c r="AI77" s="50">
        <f t="shared" si="19"/>
        <v>0.4556149732620321</v>
      </c>
      <c r="AJ77" s="50">
        <f t="shared" si="19"/>
        <v>0.4556149732620321</v>
      </c>
      <c r="AK77" s="50">
        <f t="shared" si="19"/>
        <v>0.48449197860962567</v>
      </c>
      <c r="AL77" s="50">
        <f t="shared" si="19"/>
        <v>0.3946524064171123</v>
      </c>
      <c r="AM77" s="51">
        <f>MAX(B77:AL77)</f>
        <v>0.58161497326203204</v>
      </c>
      <c r="AN77" s="51">
        <f>MIN(B77:AF77)</f>
        <v>0</v>
      </c>
      <c r="AO77" s="3"/>
      <c r="AP77" s="3"/>
      <c r="AQ77" s="3"/>
      <c r="AR77" s="3"/>
      <c r="AS77" s="3"/>
      <c r="AT77" s="3"/>
    </row>
    <row r="78" spans="1:46">
      <c r="A78" s="9" t="s">
        <v>10</v>
      </c>
      <c r="B78" s="50">
        <f t="shared" si="19"/>
        <v>0</v>
      </c>
      <c r="C78" s="50">
        <f t="shared" si="19"/>
        <v>0</v>
      </c>
      <c r="D78" s="50">
        <f t="shared" ref="D78:AG86" si="21">($G$38*D8-D138)/$G$37</f>
        <v>0</v>
      </c>
      <c r="E78" s="50">
        <f t="shared" si="21"/>
        <v>0</v>
      </c>
      <c r="F78" s="50">
        <f t="shared" si="21"/>
        <v>0</v>
      </c>
      <c r="G78" s="50">
        <f t="shared" si="21"/>
        <v>0</v>
      </c>
      <c r="H78" s="50">
        <f t="shared" si="21"/>
        <v>0.56470588235294117</v>
      </c>
      <c r="I78" s="50">
        <f t="shared" si="21"/>
        <v>0.36308021390374329</v>
      </c>
      <c r="J78" s="50">
        <f t="shared" si="21"/>
        <v>0.45240641711229945</v>
      </c>
      <c r="K78" s="50">
        <f t="shared" si="21"/>
        <v>0.4556149732620321</v>
      </c>
      <c r="L78" s="50">
        <f t="shared" si="21"/>
        <v>0.46524064171122997</v>
      </c>
      <c r="M78" s="50">
        <f t="shared" si="21"/>
        <v>0.46524064171122997</v>
      </c>
      <c r="N78" s="50">
        <f t="shared" si="21"/>
        <v>0.45240641711229945</v>
      </c>
      <c r="O78" s="50">
        <f t="shared" si="21"/>
        <v>0.46524064171122997</v>
      </c>
      <c r="P78" s="50">
        <f t="shared" si="21"/>
        <v>0.47399999999999998</v>
      </c>
      <c r="Q78" s="50">
        <f t="shared" si="21"/>
        <v>0.44563636363636361</v>
      </c>
      <c r="R78" s="50">
        <f t="shared" si="21"/>
        <v>0.44919786096256686</v>
      </c>
      <c r="S78" s="50">
        <f t="shared" si="21"/>
        <v>0.43726203208556147</v>
      </c>
      <c r="T78" s="50">
        <f t="shared" si="21"/>
        <v>0.44278074866310163</v>
      </c>
      <c r="U78" s="50">
        <f t="shared" si="21"/>
        <v>0.42673796791443852</v>
      </c>
      <c r="V78" s="50">
        <f t="shared" si="21"/>
        <v>0.43636363636363634</v>
      </c>
      <c r="W78" s="50">
        <f t="shared" si="21"/>
        <v>0.44704812834224594</v>
      </c>
      <c r="X78" s="50">
        <f t="shared" si="21"/>
        <v>0.42673796791443852</v>
      </c>
      <c r="Y78" s="50">
        <f t="shared" si="21"/>
        <v>0.43636363636363634</v>
      </c>
      <c r="Z78" s="50">
        <f t="shared" si="21"/>
        <v>0.4634117647058823</v>
      </c>
      <c r="AA78" s="50">
        <f t="shared" si="21"/>
        <v>0.45689839572192514</v>
      </c>
      <c r="AB78" s="50">
        <f t="shared" si="21"/>
        <v>0.42032085561497329</v>
      </c>
      <c r="AC78" s="50">
        <f t="shared" si="21"/>
        <v>0.43957219251336899</v>
      </c>
      <c r="AD78" s="50">
        <f t="shared" si="21"/>
        <v>0.44919786096256686</v>
      </c>
      <c r="AE78" s="50">
        <f t="shared" si="21"/>
        <v>0.35935828877005349</v>
      </c>
      <c r="AF78" s="50">
        <f t="shared" si="21"/>
        <v>0.42352941176470588</v>
      </c>
      <c r="AG78" s="50">
        <f t="shared" si="21"/>
        <v>0.35935828877005349</v>
      </c>
      <c r="AH78" s="50">
        <f t="shared" si="19"/>
        <v>0.42673796791443852</v>
      </c>
      <c r="AI78" s="50">
        <f t="shared" si="19"/>
        <v>0.43957219251336899</v>
      </c>
      <c r="AJ78" s="50">
        <f t="shared" si="19"/>
        <v>0.43636363636363634</v>
      </c>
      <c r="AK78" s="50">
        <f t="shared" si="19"/>
        <v>0.46524064171122997</v>
      </c>
      <c r="AL78" s="50">
        <f t="shared" si="19"/>
        <v>0.39786096256684494</v>
      </c>
      <c r="AM78" s="51">
        <f t="shared" ref="AM78:AM100" si="22">MAX(B78:AL78)</f>
        <v>0.56470588235294117</v>
      </c>
      <c r="AN78" s="51">
        <f>MIN(B78:AF78)</f>
        <v>0</v>
      </c>
      <c r="AO78" s="3"/>
      <c r="AP78" s="3"/>
      <c r="AQ78" s="3"/>
      <c r="AR78" s="3"/>
      <c r="AS78" s="3"/>
      <c r="AT78" s="3"/>
    </row>
    <row r="79" spans="1:46">
      <c r="A79" s="9" t="s">
        <v>11</v>
      </c>
      <c r="B79" s="50">
        <f t="shared" si="19"/>
        <v>0</v>
      </c>
      <c r="C79" s="50">
        <f t="shared" si="19"/>
        <v>0</v>
      </c>
      <c r="D79" s="50">
        <f t="shared" si="21"/>
        <v>0</v>
      </c>
      <c r="E79" s="50">
        <f t="shared" si="21"/>
        <v>0</v>
      </c>
      <c r="F79" s="50">
        <f t="shared" si="21"/>
        <v>0</v>
      </c>
      <c r="G79" s="50">
        <f t="shared" si="21"/>
        <v>0</v>
      </c>
      <c r="H79" s="50">
        <f t="shared" si="21"/>
        <v>0.52941176470588236</v>
      </c>
      <c r="I79" s="50">
        <f t="shared" si="21"/>
        <v>0.25668449197860965</v>
      </c>
      <c r="J79" s="50">
        <f t="shared" si="21"/>
        <v>0.44598930481283422</v>
      </c>
      <c r="K79" s="50">
        <f t="shared" si="21"/>
        <v>0.4556149732620321</v>
      </c>
      <c r="L79" s="50">
        <f t="shared" si="21"/>
        <v>0.45240641711229945</v>
      </c>
      <c r="M79" s="50">
        <f t="shared" si="21"/>
        <v>0.4556149732620321</v>
      </c>
      <c r="N79" s="50">
        <f t="shared" si="21"/>
        <v>0.44278074866310163</v>
      </c>
      <c r="O79" s="50">
        <f t="shared" si="21"/>
        <v>0.45240641711229945</v>
      </c>
      <c r="P79" s="50">
        <f t="shared" si="21"/>
        <v>0.43543315508021385</v>
      </c>
      <c r="Q79" s="50">
        <f t="shared" si="21"/>
        <v>0.43604278074866309</v>
      </c>
      <c r="R79" s="50">
        <f t="shared" si="21"/>
        <v>0.39144385026737966</v>
      </c>
      <c r="S79" s="50">
        <f t="shared" si="21"/>
        <v>0.43816042780748665</v>
      </c>
      <c r="T79" s="50">
        <f t="shared" si="21"/>
        <v>0.43315508021390375</v>
      </c>
      <c r="U79" s="50">
        <f t="shared" si="21"/>
        <v>0.42352941176470588</v>
      </c>
      <c r="V79" s="50">
        <f t="shared" si="21"/>
        <v>0.42352941176470588</v>
      </c>
      <c r="W79" s="50">
        <f t="shared" si="21"/>
        <v>0.42500534759358288</v>
      </c>
      <c r="X79" s="50">
        <f t="shared" si="21"/>
        <v>0.42032085561497329</v>
      </c>
      <c r="Y79" s="50">
        <f t="shared" si="21"/>
        <v>0.41711229946524064</v>
      </c>
      <c r="Z79" s="50">
        <f t="shared" si="21"/>
        <v>0.4153475935828877</v>
      </c>
      <c r="AA79" s="50">
        <f t="shared" si="21"/>
        <v>0.44133689839572193</v>
      </c>
      <c r="AB79" s="50">
        <f t="shared" si="21"/>
        <v>0.42032085561497329</v>
      </c>
      <c r="AC79" s="50">
        <f t="shared" si="21"/>
        <v>0.42032085561497329</v>
      </c>
      <c r="AD79" s="50">
        <f t="shared" si="21"/>
        <v>0.43957219251336899</v>
      </c>
      <c r="AE79" s="50">
        <f t="shared" si="21"/>
        <v>0.35294117647058826</v>
      </c>
      <c r="AF79" s="50">
        <f t="shared" si="21"/>
        <v>0.41069518716577541</v>
      </c>
      <c r="AG79" s="50">
        <f t="shared" si="21"/>
        <v>0.35294117647058826</v>
      </c>
      <c r="AH79" s="50">
        <f t="shared" si="19"/>
        <v>0.42032085561497329</v>
      </c>
      <c r="AI79" s="50">
        <f t="shared" si="19"/>
        <v>0.42994652406417111</v>
      </c>
      <c r="AJ79" s="50">
        <f t="shared" si="19"/>
        <v>0.42673796791443852</v>
      </c>
      <c r="AK79" s="50">
        <f t="shared" si="19"/>
        <v>0.43315508021390375</v>
      </c>
      <c r="AL79" s="50">
        <f t="shared" si="19"/>
        <v>0.38502673796791442</v>
      </c>
      <c r="AM79" s="51">
        <f t="shared" si="22"/>
        <v>0.52941176470588236</v>
      </c>
      <c r="AN79" s="51">
        <f t="shared" ref="AN79:AN100" si="23">MIN(B79:AF79)</f>
        <v>0</v>
      </c>
      <c r="AO79" s="3"/>
      <c r="AP79" s="3"/>
      <c r="AQ79" s="3"/>
      <c r="AR79" s="3"/>
      <c r="AS79" s="3"/>
      <c r="AT79" s="3"/>
    </row>
    <row r="80" spans="1:46">
      <c r="A80" s="9" t="s">
        <v>12</v>
      </c>
      <c r="B80" s="50">
        <f t="shared" si="19"/>
        <v>0</v>
      </c>
      <c r="C80" s="50">
        <f t="shared" si="19"/>
        <v>0</v>
      </c>
      <c r="D80" s="50">
        <f t="shared" si="21"/>
        <v>0</v>
      </c>
      <c r="E80" s="50">
        <f t="shared" si="21"/>
        <v>0</v>
      </c>
      <c r="F80" s="50">
        <f t="shared" si="21"/>
        <v>0</v>
      </c>
      <c r="G80" s="50">
        <f t="shared" si="21"/>
        <v>0</v>
      </c>
      <c r="H80" s="50">
        <f t="shared" si="21"/>
        <v>0.51016042780748661</v>
      </c>
      <c r="I80" s="50">
        <f t="shared" si="21"/>
        <v>0.35614973262032085</v>
      </c>
      <c r="J80" s="50">
        <f t="shared" si="21"/>
        <v>0.44278074866310163</v>
      </c>
      <c r="K80" s="50">
        <f t="shared" si="21"/>
        <v>0.44598930481283422</v>
      </c>
      <c r="L80" s="50">
        <f t="shared" si="21"/>
        <v>0.45240641711229945</v>
      </c>
      <c r="M80" s="50">
        <f t="shared" si="21"/>
        <v>0.4556149732620321</v>
      </c>
      <c r="N80" s="50">
        <f t="shared" si="21"/>
        <v>0.43636363636363634</v>
      </c>
      <c r="O80" s="50">
        <f t="shared" si="21"/>
        <v>0.45240641711229945</v>
      </c>
      <c r="P80" s="50">
        <f t="shared" si="21"/>
        <v>0.43180748663101598</v>
      </c>
      <c r="Q80" s="50">
        <f t="shared" si="21"/>
        <v>0.43257754010695187</v>
      </c>
      <c r="R80" s="50">
        <f t="shared" si="21"/>
        <v>0.39144385026737966</v>
      </c>
      <c r="S80" s="50">
        <f t="shared" si="21"/>
        <v>0.42481283422459892</v>
      </c>
      <c r="T80" s="50">
        <f t="shared" si="21"/>
        <v>0.43315508021390375</v>
      </c>
      <c r="U80" s="50">
        <f t="shared" si="21"/>
        <v>0.42352941176470588</v>
      </c>
      <c r="V80" s="50">
        <f t="shared" si="21"/>
        <v>0.413903743315508</v>
      </c>
      <c r="W80" s="50">
        <f t="shared" si="21"/>
        <v>0.42032085561497329</v>
      </c>
      <c r="X80" s="50">
        <f t="shared" si="21"/>
        <v>0.42352941176470588</v>
      </c>
      <c r="Y80" s="50">
        <f t="shared" si="21"/>
        <v>0.41711229946524064</v>
      </c>
      <c r="Z80" s="50">
        <f t="shared" si="21"/>
        <v>0.41265240641711226</v>
      </c>
      <c r="AA80" s="50">
        <f t="shared" si="21"/>
        <v>0.42487700534759359</v>
      </c>
      <c r="AB80" s="50">
        <f t="shared" si="21"/>
        <v>0.42032085561497329</v>
      </c>
      <c r="AC80" s="50">
        <f t="shared" si="21"/>
        <v>0.42032085561497329</v>
      </c>
      <c r="AD80" s="50">
        <f t="shared" si="21"/>
        <v>0.42673796791443852</v>
      </c>
      <c r="AE80" s="50">
        <f t="shared" si="21"/>
        <v>0.34652406417112297</v>
      </c>
      <c r="AF80" s="50">
        <f t="shared" si="21"/>
        <v>0.41069518716577541</v>
      </c>
      <c r="AG80" s="50">
        <f t="shared" si="21"/>
        <v>0.34652406417112297</v>
      </c>
      <c r="AH80" s="50">
        <f t="shared" si="19"/>
        <v>0.42032085561497329</v>
      </c>
      <c r="AI80" s="50">
        <f t="shared" si="19"/>
        <v>0.42994652406417111</v>
      </c>
      <c r="AJ80" s="50">
        <f t="shared" si="19"/>
        <v>0.413903743315508</v>
      </c>
      <c r="AK80" s="50">
        <f t="shared" si="19"/>
        <v>0.42673796791443852</v>
      </c>
      <c r="AL80" s="50">
        <f t="shared" si="19"/>
        <v>0.38502673796791442</v>
      </c>
      <c r="AM80" s="51">
        <f t="shared" si="22"/>
        <v>0.51016042780748661</v>
      </c>
      <c r="AN80" s="51">
        <f t="shared" si="23"/>
        <v>0</v>
      </c>
      <c r="AO80" s="3"/>
      <c r="AP80" s="3"/>
      <c r="AQ80" s="3"/>
      <c r="AR80" s="3"/>
      <c r="AS80" s="3"/>
      <c r="AT80" s="3"/>
    </row>
    <row r="81" spans="1:46">
      <c r="A81" s="9" t="s">
        <v>13</v>
      </c>
      <c r="B81" s="50">
        <f t="shared" si="19"/>
        <v>0</v>
      </c>
      <c r="C81" s="50">
        <f t="shared" si="19"/>
        <v>0</v>
      </c>
      <c r="D81" s="50">
        <f t="shared" si="21"/>
        <v>0</v>
      </c>
      <c r="E81" s="50">
        <f t="shared" si="21"/>
        <v>0</v>
      </c>
      <c r="F81" s="50">
        <f t="shared" si="21"/>
        <v>0</v>
      </c>
      <c r="G81" s="50">
        <f t="shared" si="21"/>
        <v>0</v>
      </c>
      <c r="H81" s="50">
        <f t="shared" si="21"/>
        <v>0.47807486631016044</v>
      </c>
      <c r="I81" s="50">
        <f t="shared" si="21"/>
        <v>0.34652406417112297</v>
      </c>
      <c r="J81" s="50">
        <f t="shared" si="21"/>
        <v>0.44278074866310163</v>
      </c>
      <c r="K81" s="50">
        <f t="shared" si="21"/>
        <v>0.44278074866310163</v>
      </c>
      <c r="L81" s="50">
        <f t="shared" si="21"/>
        <v>0.45240641711229945</v>
      </c>
      <c r="M81" s="50">
        <f t="shared" si="21"/>
        <v>0.44598930481283422</v>
      </c>
      <c r="N81" s="50">
        <f t="shared" si="21"/>
        <v>0.43957219251336899</v>
      </c>
      <c r="O81" s="50">
        <f t="shared" si="21"/>
        <v>0.4556149732620321</v>
      </c>
      <c r="P81" s="50">
        <f t="shared" si="21"/>
        <v>0.42968983957219248</v>
      </c>
      <c r="Q81" s="50">
        <f t="shared" si="21"/>
        <v>0.43597860962566842</v>
      </c>
      <c r="R81" s="50">
        <f t="shared" si="21"/>
        <v>0.39144385026737966</v>
      </c>
      <c r="S81" s="50">
        <f t="shared" si="21"/>
        <v>0.43119786096256685</v>
      </c>
      <c r="T81" s="50">
        <f t="shared" si="21"/>
        <v>0.42352941176470588</v>
      </c>
      <c r="U81" s="50">
        <f t="shared" si="21"/>
        <v>0.42032085561497329</v>
      </c>
      <c r="V81" s="50">
        <f t="shared" si="21"/>
        <v>0.42352941176470588</v>
      </c>
      <c r="W81" s="50">
        <f t="shared" si="21"/>
        <v>0.413903743315508</v>
      </c>
      <c r="X81" s="50">
        <f t="shared" si="21"/>
        <v>0.42352941176470588</v>
      </c>
      <c r="Y81" s="50">
        <f t="shared" si="21"/>
        <v>0.41069518716577541</v>
      </c>
      <c r="Z81" s="50">
        <f t="shared" si="21"/>
        <v>0.40970053475935825</v>
      </c>
      <c r="AA81" s="50">
        <f t="shared" si="21"/>
        <v>0.42333689839572192</v>
      </c>
      <c r="AB81" s="50">
        <f t="shared" si="21"/>
        <v>0.42032085561497329</v>
      </c>
      <c r="AC81" s="50">
        <f t="shared" si="21"/>
        <v>0.42352941176470588</v>
      </c>
      <c r="AD81" s="50">
        <f t="shared" si="21"/>
        <v>0.42994652406417111</v>
      </c>
      <c r="AE81" s="50">
        <f t="shared" si="21"/>
        <v>0.34652406417112297</v>
      </c>
      <c r="AF81" s="50">
        <f t="shared" si="21"/>
        <v>0.41069518716577541</v>
      </c>
      <c r="AG81" s="50">
        <f t="shared" si="21"/>
        <v>0.34652406417112297</v>
      </c>
      <c r="AH81" s="50">
        <f t="shared" si="19"/>
        <v>0.42032085561497329</v>
      </c>
      <c r="AI81" s="50">
        <f t="shared" si="19"/>
        <v>0.42673796791443852</v>
      </c>
      <c r="AJ81" s="50">
        <f t="shared" si="19"/>
        <v>0.41711229946524064</v>
      </c>
      <c r="AK81" s="50">
        <f t="shared" si="19"/>
        <v>0.42352941176470588</v>
      </c>
      <c r="AL81" s="50">
        <f t="shared" si="19"/>
        <v>0.38502673796791442</v>
      </c>
      <c r="AM81" s="51">
        <f t="shared" si="22"/>
        <v>0.47807486631016044</v>
      </c>
      <c r="AN81" s="51">
        <f t="shared" si="23"/>
        <v>0</v>
      </c>
      <c r="AO81" s="3"/>
      <c r="AP81" s="3"/>
      <c r="AQ81" s="3"/>
      <c r="AR81" s="3"/>
      <c r="AS81" s="3"/>
      <c r="AT81" s="3"/>
    </row>
    <row r="82" spans="1:46">
      <c r="A82" s="9" t="s">
        <v>14</v>
      </c>
      <c r="B82" s="50">
        <f t="shared" si="19"/>
        <v>0</v>
      </c>
      <c r="C82" s="50">
        <f t="shared" si="19"/>
        <v>0</v>
      </c>
      <c r="D82" s="50">
        <f t="shared" si="21"/>
        <v>0</v>
      </c>
      <c r="E82" s="50">
        <f t="shared" si="21"/>
        <v>0</v>
      </c>
      <c r="F82" s="50">
        <f t="shared" si="21"/>
        <v>0</v>
      </c>
      <c r="G82" s="50">
        <f t="shared" si="21"/>
        <v>0</v>
      </c>
      <c r="H82" s="50">
        <f t="shared" si="21"/>
        <v>0.47807486631016044</v>
      </c>
      <c r="I82" s="50">
        <f t="shared" si="21"/>
        <v>0.34652406417112297</v>
      </c>
      <c r="J82" s="50">
        <f t="shared" si="21"/>
        <v>0.45240641711229945</v>
      </c>
      <c r="K82" s="50">
        <f t="shared" si="21"/>
        <v>0.45240641711229945</v>
      </c>
      <c r="L82" s="50">
        <f t="shared" si="21"/>
        <v>0.46844919786096256</v>
      </c>
      <c r="M82" s="50">
        <f t="shared" si="21"/>
        <v>0.4556149732620321</v>
      </c>
      <c r="N82" s="50">
        <f t="shared" si="21"/>
        <v>0.45882352941176469</v>
      </c>
      <c r="O82" s="50">
        <f t="shared" si="21"/>
        <v>0.4556149732620321</v>
      </c>
      <c r="P82" s="50">
        <f t="shared" si="21"/>
        <v>0.42622459893048126</v>
      </c>
      <c r="Q82" s="50">
        <f t="shared" si="21"/>
        <v>0.44544385026737965</v>
      </c>
      <c r="R82" s="50">
        <f t="shared" si="21"/>
        <v>0.40748663101604277</v>
      </c>
      <c r="S82" s="50">
        <f t="shared" si="21"/>
        <v>0.4477219251336898</v>
      </c>
      <c r="T82" s="50">
        <f t="shared" si="21"/>
        <v>0.43315508021390375</v>
      </c>
      <c r="U82" s="50">
        <f t="shared" si="21"/>
        <v>0.43315508021390375</v>
      </c>
      <c r="V82" s="50">
        <f t="shared" si="21"/>
        <v>0.43315508021390375</v>
      </c>
      <c r="W82" s="50">
        <f t="shared" si="21"/>
        <v>0.37219251336898396</v>
      </c>
      <c r="X82" s="50">
        <f t="shared" si="21"/>
        <v>0.44919786096256686</v>
      </c>
      <c r="Y82" s="50">
        <f t="shared" si="21"/>
        <v>0.43636363636363634</v>
      </c>
      <c r="Z82" s="50">
        <f t="shared" si="21"/>
        <v>0.44242780748663102</v>
      </c>
      <c r="AA82" s="50">
        <f t="shared" si="21"/>
        <v>0.42763636363636359</v>
      </c>
      <c r="AB82" s="50">
        <f t="shared" si="21"/>
        <v>0.44278074866310163</v>
      </c>
      <c r="AC82" s="50">
        <f t="shared" si="21"/>
        <v>0.43636363636363634</v>
      </c>
      <c r="AD82" s="50">
        <f t="shared" si="21"/>
        <v>0.42352941176470588</v>
      </c>
      <c r="AE82" s="50">
        <f t="shared" si="21"/>
        <v>0.35935828877005349</v>
      </c>
      <c r="AF82" s="50">
        <f t="shared" si="21"/>
        <v>0.44278074866310163</v>
      </c>
      <c r="AG82" s="50">
        <f t="shared" si="21"/>
        <v>0.35935828877005349</v>
      </c>
      <c r="AH82" s="50">
        <f t="shared" si="19"/>
        <v>0.44598930481283422</v>
      </c>
      <c r="AI82" s="50">
        <f t="shared" si="19"/>
        <v>0.45240641711229945</v>
      </c>
      <c r="AJ82" s="50">
        <f t="shared" si="19"/>
        <v>0.42673796791443852</v>
      </c>
      <c r="AK82" s="50">
        <f t="shared" si="19"/>
        <v>0.42352941176470588</v>
      </c>
      <c r="AL82" s="50">
        <f t="shared" si="19"/>
        <v>0.42673796791443852</v>
      </c>
      <c r="AM82" s="51">
        <f t="shared" si="22"/>
        <v>0.47807486631016044</v>
      </c>
      <c r="AN82" s="51">
        <f t="shared" si="23"/>
        <v>0</v>
      </c>
      <c r="AO82" s="3"/>
      <c r="AP82" s="3"/>
      <c r="AQ82" s="3"/>
      <c r="AR82" s="3"/>
      <c r="AS82" s="3"/>
      <c r="AT82" s="3"/>
    </row>
    <row r="83" spans="1:46">
      <c r="A83" s="9" t="s">
        <v>15</v>
      </c>
      <c r="B83" s="50">
        <f t="shared" si="19"/>
        <v>0</v>
      </c>
      <c r="C83" s="50">
        <f t="shared" si="19"/>
        <v>0</v>
      </c>
      <c r="D83" s="50">
        <f t="shared" si="21"/>
        <v>0</v>
      </c>
      <c r="E83" s="50">
        <f t="shared" si="21"/>
        <v>0</v>
      </c>
      <c r="F83" s="50">
        <f t="shared" si="21"/>
        <v>0</v>
      </c>
      <c r="G83" s="50">
        <f t="shared" si="21"/>
        <v>0</v>
      </c>
      <c r="H83" s="50">
        <f t="shared" si="21"/>
        <v>0.46844919786096256</v>
      </c>
      <c r="I83" s="50">
        <f t="shared" si="21"/>
        <v>0.33048128342245991</v>
      </c>
      <c r="J83" s="50">
        <f t="shared" si="21"/>
        <v>0.48449197860962567</v>
      </c>
      <c r="K83" s="50">
        <f t="shared" si="21"/>
        <v>0.49090909090909091</v>
      </c>
      <c r="L83" s="50">
        <f t="shared" si="21"/>
        <v>0.51016042780748661</v>
      </c>
      <c r="M83" s="50">
        <f t="shared" si="21"/>
        <v>0.51978609625668448</v>
      </c>
      <c r="N83" s="50">
        <f t="shared" si="21"/>
        <v>0.50374331550802143</v>
      </c>
      <c r="O83" s="50">
        <f t="shared" si="21"/>
        <v>0.46844919786096256</v>
      </c>
      <c r="P83" s="50">
        <f t="shared" si="21"/>
        <v>0.43065240641711228</v>
      </c>
      <c r="Q83" s="50">
        <f t="shared" si="21"/>
        <v>0.51927272727272722</v>
      </c>
      <c r="R83" s="50">
        <f t="shared" si="21"/>
        <v>0.52392513368983951</v>
      </c>
      <c r="S83" s="50">
        <f t="shared" si="21"/>
        <v>0.52106951871657758</v>
      </c>
      <c r="T83" s="50">
        <f t="shared" si="21"/>
        <v>0.43315508021390375</v>
      </c>
      <c r="U83" s="50">
        <f t="shared" si="21"/>
        <v>0.51988235294117646</v>
      </c>
      <c r="V83" s="50">
        <f t="shared" si="21"/>
        <v>0.46524064171122997</v>
      </c>
      <c r="W83" s="50">
        <f t="shared" si="21"/>
        <v>0.37219251336898396</v>
      </c>
      <c r="X83" s="50">
        <f t="shared" si="21"/>
        <v>0.51978609625668448</v>
      </c>
      <c r="Y83" s="50">
        <f t="shared" si="21"/>
        <v>0.48795721925133684</v>
      </c>
      <c r="Z83" s="50">
        <f t="shared" si="21"/>
        <v>0.50515508021390376</v>
      </c>
      <c r="AA83" s="50">
        <f t="shared" si="21"/>
        <v>0.43745454545454543</v>
      </c>
      <c r="AB83" s="50">
        <f t="shared" si="21"/>
        <v>0.51978609625668448</v>
      </c>
      <c r="AC83" s="50">
        <f t="shared" si="21"/>
        <v>0.47165775401069521</v>
      </c>
      <c r="AD83" s="50">
        <f t="shared" si="21"/>
        <v>0.43957219251336899</v>
      </c>
      <c r="AE83" s="50">
        <f t="shared" si="21"/>
        <v>0.43636363636363634</v>
      </c>
      <c r="AF83" s="50">
        <f t="shared" si="21"/>
        <v>0.51978609625668448</v>
      </c>
      <c r="AG83" s="50">
        <f t="shared" si="21"/>
        <v>0.43636363636363634</v>
      </c>
      <c r="AH83" s="50">
        <f t="shared" si="19"/>
        <v>0.51978609625668448</v>
      </c>
      <c r="AI83" s="50">
        <f t="shared" si="19"/>
        <v>0.48503743315508013</v>
      </c>
      <c r="AJ83" s="50">
        <f t="shared" si="19"/>
        <v>0.46524064171122997</v>
      </c>
      <c r="AK83" s="50">
        <f t="shared" si="19"/>
        <v>0.42673796791443852</v>
      </c>
      <c r="AL83" s="50">
        <f t="shared" si="19"/>
        <v>0.5133689839572193</v>
      </c>
      <c r="AM83" s="51">
        <f t="shared" si="22"/>
        <v>0.52392513368983951</v>
      </c>
      <c r="AN83" s="51">
        <f t="shared" si="23"/>
        <v>0</v>
      </c>
      <c r="AO83" s="3"/>
      <c r="AP83" s="3"/>
      <c r="AQ83" s="3"/>
      <c r="AR83" s="3"/>
      <c r="AS83" s="3"/>
      <c r="AT83" s="3"/>
    </row>
    <row r="84" spans="1:46">
      <c r="A84" s="12" t="s">
        <v>16</v>
      </c>
      <c r="B84" s="50">
        <f t="shared" si="19"/>
        <v>0</v>
      </c>
      <c r="C84" s="50">
        <f t="shared" si="19"/>
        <v>0</v>
      </c>
      <c r="D84" s="50">
        <f t="shared" si="21"/>
        <v>0</v>
      </c>
      <c r="E84" s="50">
        <f t="shared" si="21"/>
        <v>0</v>
      </c>
      <c r="F84" s="50">
        <f t="shared" si="21"/>
        <v>0</v>
      </c>
      <c r="G84" s="50">
        <f t="shared" si="21"/>
        <v>0</v>
      </c>
      <c r="H84" s="50">
        <f t="shared" si="21"/>
        <v>0.41604278074866308</v>
      </c>
      <c r="I84" s="50">
        <f t="shared" si="21"/>
        <v>0.34010695187165774</v>
      </c>
      <c r="J84" s="50">
        <f t="shared" si="21"/>
        <v>0.53796791443850267</v>
      </c>
      <c r="K84" s="50">
        <f t="shared" si="21"/>
        <v>0.56149732620320858</v>
      </c>
      <c r="L84" s="50">
        <f t="shared" si="21"/>
        <v>0.5668449197860963</v>
      </c>
      <c r="M84" s="50">
        <f t="shared" si="21"/>
        <v>0.52727272727272723</v>
      </c>
      <c r="N84" s="50">
        <f t="shared" si="21"/>
        <v>0.4748663101604278</v>
      </c>
      <c r="O84" s="50">
        <f t="shared" si="21"/>
        <v>0.4406417112299465</v>
      </c>
      <c r="P84" s="50">
        <f t="shared" si="21"/>
        <v>0.43029946524064167</v>
      </c>
      <c r="Q84" s="50">
        <f t="shared" si="21"/>
        <v>0.54238502673796796</v>
      </c>
      <c r="R84" s="50">
        <f t="shared" si="21"/>
        <v>0.51613903743315503</v>
      </c>
      <c r="S84" s="50">
        <f t="shared" si="21"/>
        <v>0.56841711229946523</v>
      </c>
      <c r="T84" s="50">
        <f t="shared" si="21"/>
        <v>0.39786096256684494</v>
      </c>
      <c r="U84" s="50">
        <f t="shared" si="21"/>
        <v>0.52091978609625667</v>
      </c>
      <c r="V84" s="50">
        <f t="shared" si="21"/>
        <v>0.5046417112299465</v>
      </c>
      <c r="W84" s="50">
        <f t="shared" si="21"/>
        <v>0.34207486631016043</v>
      </c>
      <c r="X84" s="50">
        <f t="shared" si="21"/>
        <v>0.55871657754010695</v>
      </c>
      <c r="Y84" s="50">
        <f t="shared" si="21"/>
        <v>0.47810695187165775</v>
      </c>
      <c r="Z84" s="50">
        <f t="shared" si="21"/>
        <v>0.55045989304812837</v>
      </c>
      <c r="AA84" s="50">
        <f t="shared" si="21"/>
        <v>0.39787165775401062</v>
      </c>
      <c r="AB84" s="50">
        <f t="shared" si="21"/>
        <v>0.54016042780748663</v>
      </c>
      <c r="AC84" s="50">
        <f t="shared" si="21"/>
        <v>0.45882352941176469</v>
      </c>
      <c r="AD84" s="50">
        <f t="shared" si="21"/>
        <v>0.42566844919786095</v>
      </c>
      <c r="AE84" s="50">
        <f t="shared" si="21"/>
        <v>0.49090909090909091</v>
      </c>
      <c r="AF84" s="50">
        <f t="shared" si="21"/>
        <v>0.57363636363636361</v>
      </c>
      <c r="AG84" s="50">
        <f t="shared" si="21"/>
        <v>0.48021390374331552</v>
      </c>
      <c r="AH84" s="50">
        <f t="shared" si="19"/>
        <v>0.57433155080213905</v>
      </c>
      <c r="AI84" s="50">
        <f t="shared" si="19"/>
        <v>0.45240641711229945</v>
      </c>
      <c r="AJ84" s="50">
        <f t="shared" si="19"/>
        <v>0.49732620320855614</v>
      </c>
      <c r="AK84" s="50">
        <f t="shared" si="19"/>
        <v>0.44987165775401072</v>
      </c>
      <c r="AL84" s="50">
        <f t="shared" si="19"/>
        <v>0.54224598930481283</v>
      </c>
      <c r="AM84" s="51">
        <f t="shared" si="22"/>
        <v>0.57433155080213905</v>
      </c>
      <c r="AN84" s="51">
        <f t="shared" si="23"/>
        <v>0</v>
      </c>
      <c r="AO84" s="3"/>
      <c r="AP84" s="3"/>
      <c r="AQ84" s="3"/>
      <c r="AR84" s="3"/>
      <c r="AS84" s="3"/>
      <c r="AT84" s="3"/>
    </row>
    <row r="85" spans="1:46">
      <c r="A85" s="12" t="s">
        <v>17</v>
      </c>
      <c r="B85" s="50">
        <f t="shared" si="19"/>
        <v>0</v>
      </c>
      <c r="C85" s="50">
        <f t="shared" si="19"/>
        <v>0</v>
      </c>
      <c r="D85" s="50">
        <f t="shared" si="21"/>
        <v>0</v>
      </c>
      <c r="E85" s="50">
        <f t="shared" si="21"/>
        <v>0</v>
      </c>
      <c r="F85" s="50">
        <f t="shared" si="21"/>
        <v>0</v>
      </c>
      <c r="G85" s="50">
        <f t="shared" si="21"/>
        <v>0</v>
      </c>
      <c r="H85" s="50">
        <f t="shared" si="21"/>
        <v>0.3336898395721925</v>
      </c>
      <c r="I85" s="50">
        <f t="shared" si="21"/>
        <v>0.36898395721925131</v>
      </c>
      <c r="J85" s="50">
        <f t="shared" si="21"/>
        <v>0.53475935828877008</v>
      </c>
      <c r="K85" s="50">
        <f t="shared" si="21"/>
        <v>0.53582887700534765</v>
      </c>
      <c r="L85" s="50">
        <f t="shared" si="21"/>
        <v>0.51978609625668448</v>
      </c>
      <c r="M85" s="50">
        <f t="shared" si="21"/>
        <v>0</v>
      </c>
      <c r="N85" s="50">
        <f t="shared" si="21"/>
        <v>0.48449197860962567</v>
      </c>
      <c r="O85" s="50">
        <f t="shared" si="21"/>
        <v>0.40534759358288769</v>
      </c>
      <c r="P85" s="50">
        <f t="shared" si="21"/>
        <v>0.33768983957219245</v>
      </c>
      <c r="Q85" s="50">
        <f t="shared" si="21"/>
        <v>0.55955080213903741</v>
      </c>
      <c r="R85" s="50">
        <f t="shared" si="21"/>
        <v>0.50804278074866305</v>
      </c>
      <c r="S85" s="50">
        <f t="shared" si="21"/>
        <v>0.58886631016042779</v>
      </c>
      <c r="T85" s="50">
        <f t="shared" si="21"/>
        <v>0.36470588235294116</v>
      </c>
      <c r="U85" s="50">
        <f t="shared" si="21"/>
        <v>0.51364705882352935</v>
      </c>
      <c r="V85" s="50">
        <f t="shared" si="21"/>
        <v>0.40332620320855611</v>
      </c>
      <c r="W85" s="50">
        <f t="shared" si="21"/>
        <v>0.26281283422459889</v>
      </c>
      <c r="X85" s="50">
        <f t="shared" si="21"/>
        <v>0.5003208556149733</v>
      </c>
      <c r="Y85" s="50">
        <f t="shared" si="21"/>
        <v>0.49042780748663101</v>
      </c>
      <c r="Z85" s="50">
        <f t="shared" si="21"/>
        <v>0.4390053475935829</v>
      </c>
      <c r="AA85" s="50">
        <f t="shared" si="21"/>
        <v>0.36037433155080212</v>
      </c>
      <c r="AB85" s="50">
        <f t="shared" si="21"/>
        <v>0.51502673796791443</v>
      </c>
      <c r="AC85" s="50">
        <f t="shared" si="21"/>
        <v>0.43208556149732619</v>
      </c>
      <c r="AD85" s="50">
        <f t="shared" si="21"/>
        <v>0.44705882352941179</v>
      </c>
      <c r="AE85" s="50">
        <f t="shared" si="21"/>
        <v>0.4954010695187166</v>
      </c>
      <c r="AF85" s="50">
        <f t="shared" si="21"/>
        <v>0.55554010695187173</v>
      </c>
      <c r="AG85" s="50">
        <f t="shared" si="21"/>
        <v>0.48470588235294115</v>
      </c>
      <c r="AH85" s="50">
        <f t="shared" si="19"/>
        <v>0.64812834224598925</v>
      </c>
      <c r="AI85" s="50">
        <f t="shared" si="19"/>
        <v>0.6552192513368984</v>
      </c>
      <c r="AJ85" s="50">
        <f t="shared" si="19"/>
        <v>0.51978609625668448</v>
      </c>
      <c r="AK85" s="50">
        <f t="shared" si="19"/>
        <v>0.48420320855614973</v>
      </c>
      <c r="AL85" s="50">
        <f t="shared" si="19"/>
        <v>0.61604278074866314</v>
      </c>
      <c r="AM85" s="51">
        <f t="shared" si="22"/>
        <v>0.6552192513368984</v>
      </c>
      <c r="AN85" s="51">
        <f t="shared" si="23"/>
        <v>0</v>
      </c>
      <c r="AO85" s="3"/>
      <c r="AP85" s="3"/>
      <c r="AQ85" s="3"/>
      <c r="AR85" s="3"/>
      <c r="AS85" s="3"/>
      <c r="AT85" s="3"/>
    </row>
    <row r="86" spans="1:46">
      <c r="A86" s="13">
        <v>0.41666666666666669</v>
      </c>
      <c r="B86" s="50">
        <f t="shared" si="19"/>
        <v>0</v>
      </c>
      <c r="C86" s="50">
        <f t="shared" si="19"/>
        <v>0</v>
      </c>
      <c r="D86" s="50">
        <f t="shared" si="21"/>
        <v>0</v>
      </c>
      <c r="E86" s="50">
        <f t="shared" si="21"/>
        <v>0</v>
      </c>
      <c r="F86" s="50">
        <f t="shared" si="21"/>
        <v>0</v>
      </c>
      <c r="G86" s="50">
        <f t="shared" si="21"/>
        <v>0</v>
      </c>
      <c r="H86" s="50">
        <f t="shared" si="21"/>
        <v>0.30374331550802142</v>
      </c>
      <c r="I86" s="50">
        <f t="shared" si="21"/>
        <v>0.38502673796791442</v>
      </c>
      <c r="J86" s="50">
        <f t="shared" si="21"/>
        <v>0.52085561497326205</v>
      </c>
      <c r="K86" s="50">
        <f t="shared" si="21"/>
        <v>0.52192513368983962</v>
      </c>
      <c r="L86" s="50">
        <f t="shared" si="21"/>
        <v>0.48128342245989303</v>
      </c>
      <c r="M86" s="50">
        <f t="shared" si="21"/>
        <v>0.17005347593582887</v>
      </c>
      <c r="N86" s="50">
        <f t="shared" si="21"/>
        <v>0.43973262032085564</v>
      </c>
      <c r="O86" s="50">
        <f t="shared" si="21"/>
        <v>0.35063101604278069</v>
      </c>
      <c r="P86" s="50">
        <f t="shared" si="21"/>
        <v>0.27419251336898393</v>
      </c>
      <c r="Q86" s="50">
        <f t="shared" si="21"/>
        <v>0.462620320855615</v>
      </c>
      <c r="R86" s="50">
        <f t="shared" si="21"/>
        <v>0.46305882352941169</v>
      </c>
      <c r="S86" s="50">
        <f t="shared" ref="S86:AG86" si="24">($G$38*S16-S146)/$G$37</f>
        <v>0.47306951871657754</v>
      </c>
      <c r="T86" s="50">
        <f t="shared" si="24"/>
        <v>0.29090909090909089</v>
      </c>
      <c r="U86" s="50">
        <f t="shared" si="24"/>
        <v>0.44359358288770045</v>
      </c>
      <c r="V86" s="50">
        <f t="shared" si="24"/>
        <v>0.32836363636363636</v>
      </c>
      <c r="W86" s="50">
        <f t="shared" si="24"/>
        <v>0.21025668449197857</v>
      </c>
      <c r="X86" s="50">
        <f t="shared" si="24"/>
        <v>0.42594652406417105</v>
      </c>
      <c r="Y86" s="50">
        <f t="shared" si="24"/>
        <v>0.40885561497326206</v>
      </c>
      <c r="Z86" s="50">
        <f t="shared" si="24"/>
        <v>0.43202139037433152</v>
      </c>
      <c r="AA86" s="50">
        <f t="shared" si="24"/>
        <v>0.31313368983957224</v>
      </c>
      <c r="AB86" s="50">
        <f t="shared" si="24"/>
        <v>0.44673796791443848</v>
      </c>
      <c r="AC86" s="50">
        <f t="shared" si="24"/>
        <v>0.38823529411764707</v>
      </c>
      <c r="AD86" s="50">
        <f t="shared" si="24"/>
        <v>0.4</v>
      </c>
      <c r="AE86" s="50">
        <f t="shared" si="24"/>
        <v>0.52785026737967911</v>
      </c>
      <c r="AF86" s="50">
        <f t="shared" si="24"/>
        <v>0.51002139037433158</v>
      </c>
      <c r="AG86" s="50">
        <f t="shared" si="24"/>
        <v>0.45298395721925128</v>
      </c>
      <c r="AH86" s="50">
        <f t="shared" si="19"/>
        <v>0.62566844919786091</v>
      </c>
      <c r="AI86" s="50">
        <f t="shared" si="19"/>
        <v>0.66985026737967912</v>
      </c>
      <c r="AJ86" s="50">
        <f t="shared" si="19"/>
        <v>0.56470588235294117</v>
      </c>
      <c r="AK86" s="50">
        <f t="shared" si="19"/>
        <v>0.5136898395721925</v>
      </c>
      <c r="AL86" s="50">
        <f t="shared" si="19"/>
        <v>0.64171122994652408</v>
      </c>
      <c r="AM86" s="51">
        <f t="shared" si="22"/>
        <v>0.66985026737967912</v>
      </c>
      <c r="AN86" s="51">
        <f t="shared" si="23"/>
        <v>0</v>
      </c>
      <c r="AO86" s="3"/>
      <c r="AP86" s="3"/>
      <c r="AQ86" s="3"/>
      <c r="AR86" s="3"/>
      <c r="AS86" s="3"/>
      <c r="AT86" s="3"/>
    </row>
    <row r="87" spans="1:46">
      <c r="A87" s="13" t="s">
        <v>18</v>
      </c>
      <c r="B87" s="50">
        <f t="shared" si="19"/>
        <v>0</v>
      </c>
      <c r="C87" s="50">
        <f t="shared" si="19"/>
        <v>0</v>
      </c>
      <c r="D87" s="50">
        <f t="shared" ref="D87:AG95" si="25">($G$38*D17-D147)/$G$37</f>
        <v>0</v>
      </c>
      <c r="E87" s="50">
        <f t="shared" si="25"/>
        <v>0</v>
      </c>
      <c r="F87" s="50">
        <f t="shared" si="25"/>
        <v>0</v>
      </c>
      <c r="G87" s="50">
        <f t="shared" si="25"/>
        <v>0</v>
      </c>
      <c r="H87" s="50">
        <f t="shared" si="25"/>
        <v>0.25882352941176473</v>
      </c>
      <c r="I87" s="50">
        <f t="shared" si="25"/>
        <v>0.39144385026737966</v>
      </c>
      <c r="J87" s="50">
        <f t="shared" si="25"/>
        <v>0.60832085561497329</v>
      </c>
      <c r="K87" s="50">
        <f t="shared" si="25"/>
        <v>0.50267379679144386</v>
      </c>
      <c r="L87" s="50">
        <f t="shared" si="25"/>
        <v>0.45882352941176469</v>
      </c>
      <c r="M87" s="50">
        <f t="shared" si="25"/>
        <v>0.64812834224598925</v>
      </c>
      <c r="N87" s="50">
        <f t="shared" si="25"/>
        <v>0.38930481283422458</v>
      </c>
      <c r="O87" s="50">
        <f t="shared" si="25"/>
        <v>0.31435294117647056</v>
      </c>
      <c r="P87" s="50">
        <f t="shared" si="25"/>
        <v>0.23746524064171126</v>
      </c>
      <c r="Q87" s="50">
        <f t="shared" si="25"/>
        <v>0.44925133689839575</v>
      </c>
      <c r="R87" s="50">
        <f t="shared" si="25"/>
        <v>0.4052941176470588</v>
      </c>
      <c r="S87" s="50">
        <f t="shared" si="25"/>
        <v>0.47160427807486632</v>
      </c>
      <c r="T87" s="50">
        <f t="shared" si="25"/>
        <v>0.24919786096256685</v>
      </c>
      <c r="U87" s="50">
        <f t="shared" si="25"/>
        <v>0.40320855614973261</v>
      </c>
      <c r="V87" s="50">
        <f t="shared" si="25"/>
        <v>0.26325133689839569</v>
      </c>
      <c r="W87" s="50">
        <f t="shared" si="25"/>
        <v>6.6652406417112287E-2</v>
      </c>
      <c r="X87" s="50">
        <f t="shared" si="25"/>
        <v>0.38417112299465239</v>
      </c>
      <c r="Y87" s="50">
        <f t="shared" si="25"/>
        <v>0.39002139037433153</v>
      </c>
      <c r="Z87" s="50">
        <f t="shared" si="25"/>
        <v>0.38481283422459894</v>
      </c>
      <c r="AA87" s="50">
        <f t="shared" si="25"/>
        <v>0.28633155080213901</v>
      </c>
      <c r="AB87" s="50">
        <f t="shared" si="25"/>
        <v>0.40296256684491977</v>
      </c>
      <c r="AC87" s="50">
        <f t="shared" si="25"/>
        <v>0.31016042780748665</v>
      </c>
      <c r="AD87" s="50">
        <f t="shared" si="25"/>
        <v>0.41283422459893049</v>
      </c>
      <c r="AE87" s="50">
        <f t="shared" si="25"/>
        <v>0.46438502673796789</v>
      </c>
      <c r="AF87" s="50">
        <f t="shared" si="25"/>
        <v>0.45016042780748661</v>
      </c>
      <c r="AG87" s="50">
        <f t="shared" si="25"/>
        <v>0.46438502673796789</v>
      </c>
      <c r="AH87" s="50">
        <f t="shared" si="19"/>
        <v>0.64491978609625666</v>
      </c>
      <c r="AI87" s="50">
        <f t="shared" si="19"/>
        <v>0.66625668449197861</v>
      </c>
      <c r="AJ87" s="50">
        <f t="shared" si="19"/>
        <v>0.55508021390374329</v>
      </c>
      <c r="AK87" s="50">
        <f t="shared" si="19"/>
        <v>0.53839572192513374</v>
      </c>
      <c r="AL87" s="50">
        <f t="shared" si="19"/>
        <v>0.64812834224598925</v>
      </c>
      <c r="AM87" s="51">
        <f t="shared" si="22"/>
        <v>0.66625668449197861</v>
      </c>
      <c r="AN87" s="51">
        <f t="shared" si="23"/>
        <v>0</v>
      </c>
      <c r="AO87" s="3"/>
      <c r="AP87" s="3"/>
      <c r="AQ87" s="3"/>
      <c r="AR87" s="3"/>
      <c r="AS87" s="3"/>
      <c r="AT87" s="3"/>
    </row>
    <row r="88" spans="1:46">
      <c r="A88" s="13">
        <v>0.5</v>
      </c>
      <c r="B88" s="50">
        <f t="shared" si="19"/>
        <v>0</v>
      </c>
      <c r="C88" s="50">
        <f t="shared" si="19"/>
        <v>0</v>
      </c>
      <c r="D88" s="50">
        <f t="shared" si="25"/>
        <v>0</v>
      </c>
      <c r="E88" s="50">
        <f t="shared" si="25"/>
        <v>0</v>
      </c>
      <c r="F88" s="50">
        <f t="shared" si="25"/>
        <v>0</v>
      </c>
      <c r="G88" s="50">
        <f t="shared" si="25"/>
        <v>0</v>
      </c>
      <c r="H88" s="50">
        <f t="shared" si="25"/>
        <v>0.25668449197860965</v>
      </c>
      <c r="I88" s="50">
        <f t="shared" si="25"/>
        <v>0.40748663101604277</v>
      </c>
      <c r="J88" s="50">
        <f t="shared" si="25"/>
        <v>0.44666310160427808</v>
      </c>
      <c r="K88" s="50">
        <f t="shared" si="25"/>
        <v>0.48983957219251339</v>
      </c>
      <c r="L88" s="50">
        <f t="shared" si="25"/>
        <v>0.45989304812834225</v>
      </c>
      <c r="M88" s="50">
        <f t="shared" si="25"/>
        <v>0.68785026737967914</v>
      </c>
      <c r="N88" s="50">
        <f t="shared" si="25"/>
        <v>0.40295187165775398</v>
      </c>
      <c r="O88" s="50">
        <f t="shared" si="25"/>
        <v>0.27992513368983957</v>
      </c>
      <c r="P88" s="50">
        <f t="shared" si="25"/>
        <v>0.24110160427807489</v>
      </c>
      <c r="Q88" s="50">
        <f t="shared" si="25"/>
        <v>0.4122245989304813</v>
      </c>
      <c r="R88" s="50">
        <f t="shared" si="25"/>
        <v>0.39571122994652402</v>
      </c>
      <c r="S88" s="50">
        <f t="shared" si="25"/>
        <v>0.40500534759358292</v>
      </c>
      <c r="T88" s="50">
        <f t="shared" si="25"/>
        <v>0.2449197860962567</v>
      </c>
      <c r="U88" s="50">
        <f t="shared" si="25"/>
        <v>0.39121925133689833</v>
      </c>
      <c r="V88" s="50">
        <f t="shared" si="25"/>
        <v>0.27563636363636362</v>
      </c>
      <c r="W88" s="50">
        <f t="shared" si="25"/>
        <v>0.1695828877005347</v>
      </c>
      <c r="X88" s="50">
        <f t="shared" si="25"/>
        <v>0.36708021390374329</v>
      </c>
      <c r="Y88" s="50">
        <f t="shared" si="25"/>
        <v>0.43872727272727269</v>
      </c>
      <c r="Z88" s="50">
        <f t="shared" si="25"/>
        <v>0.43496256684491974</v>
      </c>
      <c r="AA88" s="50">
        <f t="shared" si="25"/>
        <v>0.2623636363636363</v>
      </c>
      <c r="AB88" s="50">
        <f t="shared" si="25"/>
        <v>0.39381818181818179</v>
      </c>
      <c r="AC88" s="50">
        <f t="shared" si="25"/>
        <v>0.28770053475935831</v>
      </c>
      <c r="AD88" s="50">
        <f t="shared" si="25"/>
        <v>0.40962566844919784</v>
      </c>
      <c r="AE88" s="50">
        <f t="shared" si="25"/>
        <v>0.50592513368983949</v>
      </c>
      <c r="AF88" s="50">
        <f t="shared" si="25"/>
        <v>0.39413903743315504</v>
      </c>
      <c r="AG88" s="50">
        <f t="shared" si="25"/>
        <v>0.55940106951871649</v>
      </c>
      <c r="AH88" s="50">
        <f t="shared" si="19"/>
        <v>0.67459893048128339</v>
      </c>
      <c r="AI88" s="50">
        <f t="shared" si="19"/>
        <v>0.69285561497326198</v>
      </c>
      <c r="AJ88" s="50">
        <f t="shared" si="19"/>
        <v>0.56791443850267376</v>
      </c>
      <c r="AK88" s="50">
        <f t="shared" si="19"/>
        <v>0.54542245989304816</v>
      </c>
      <c r="AL88" s="50">
        <f t="shared" si="19"/>
        <v>0.68342245989304817</v>
      </c>
      <c r="AM88" s="51">
        <f t="shared" si="22"/>
        <v>0.69285561497326198</v>
      </c>
      <c r="AN88" s="51">
        <f t="shared" si="23"/>
        <v>0</v>
      </c>
      <c r="AO88" s="3"/>
      <c r="AP88" s="3"/>
      <c r="AQ88" s="3"/>
      <c r="AR88" s="3"/>
      <c r="AS88" s="3"/>
      <c r="AT88" s="3"/>
    </row>
    <row r="89" spans="1:46">
      <c r="A89" s="13" t="s">
        <v>19</v>
      </c>
      <c r="B89" s="50">
        <f t="shared" si="19"/>
        <v>0</v>
      </c>
      <c r="C89" s="50">
        <f t="shared" si="19"/>
        <v>0</v>
      </c>
      <c r="D89" s="50">
        <f t="shared" si="25"/>
        <v>0</v>
      </c>
      <c r="E89" s="50">
        <f t="shared" si="25"/>
        <v>0</v>
      </c>
      <c r="F89" s="50">
        <f t="shared" si="25"/>
        <v>0</v>
      </c>
      <c r="G89" s="50">
        <f t="shared" si="25"/>
        <v>0</v>
      </c>
      <c r="H89" s="50">
        <f t="shared" si="25"/>
        <v>0.26631016042780747</v>
      </c>
      <c r="I89" s="50">
        <f t="shared" si="25"/>
        <v>0.40106951871657753</v>
      </c>
      <c r="J89" s="50">
        <f t="shared" si="25"/>
        <v>0.43762566844919787</v>
      </c>
      <c r="K89" s="50">
        <f t="shared" si="25"/>
        <v>0.48021390374331552</v>
      </c>
      <c r="L89" s="50">
        <f t="shared" si="25"/>
        <v>0.51657754010695189</v>
      </c>
      <c r="M89" s="50">
        <f t="shared" si="25"/>
        <v>0.68983957219251335</v>
      </c>
      <c r="N89" s="50">
        <f t="shared" si="25"/>
        <v>0.38514438502673792</v>
      </c>
      <c r="O89" s="50">
        <f t="shared" si="25"/>
        <v>0.29243850267379679</v>
      </c>
      <c r="P89" s="50">
        <f t="shared" si="25"/>
        <v>0.2536791443850267</v>
      </c>
      <c r="Q89" s="50">
        <f t="shared" si="25"/>
        <v>0.4122245989304813</v>
      </c>
      <c r="R89" s="50">
        <f t="shared" si="25"/>
        <v>0.36274866310160425</v>
      </c>
      <c r="S89" s="50">
        <f t="shared" si="25"/>
        <v>0.37206417112299467</v>
      </c>
      <c r="T89" s="50">
        <f t="shared" si="25"/>
        <v>0.26096256684491981</v>
      </c>
      <c r="U89" s="50">
        <f t="shared" si="25"/>
        <v>0.36005347593582887</v>
      </c>
      <c r="V89" s="50">
        <f t="shared" si="25"/>
        <v>0.29187165775401069</v>
      </c>
      <c r="W89" s="50">
        <f t="shared" si="25"/>
        <v>0.18289839572192507</v>
      </c>
      <c r="X89" s="50">
        <f t="shared" si="25"/>
        <v>0.36483422459893045</v>
      </c>
      <c r="Y89" s="50">
        <f t="shared" si="25"/>
        <v>0.41708021390374328</v>
      </c>
      <c r="Z89" s="50">
        <f t="shared" si="25"/>
        <v>0.45251336898395722</v>
      </c>
      <c r="AA89" s="50">
        <f t="shared" si="25"/>
        <v>0.25814973262032082</v>
      </c>
      <c r="AB89" s="50">
        <f t="shared" si="25"/>
        <v>0.34639572192513368</v>
      </c>
      <c r="AC89" s="50">
        <f t="shared" si="25"/>
        <v>0.31229946524064173</v>
      </c>
      <c r="AD89" s="50">
        <f t="shared" si="25"/>
        <v>0.49839572192513371</v>
      </c>
      <c r="AE89" s="50">
        <f t="shared" si="25"/>
        <v>0.58268449197860961</v>
      </c>
      <c r="AF89" s="50">
        <f t="shared" si="25"/>
        <v>0.57517647058823529</v>
      </c>
      <c r="AG89" s="50">
        <f t="shared" si="25"/>
        <v>0.62546524064171116</v>
      </c>
      <c r="AH89" s="50">
        <f t="shared" si="19"/>
        <v>0.6675401069518716</v>
      </c>
      <c r="AI89" s="50">
        <f t="shared" si="19"/>
        <v>0.66728342245989303</v>
      </c>
      <c r="AJ89" s="50">
        <f t="shared" si="19"/>
        <v>0.56149732620320858</v>
      </c>
      <c r="AK89" s="50">
        <f t="shared" si="19"/>
        <v>0.55164705882352938</v>
      </c>
      <c r="AL89" s="50">
        <f t="shared" si="19"/>
        <v>0.63529411764705879</v>
      </c>
      <c r="AM89" s="51">
        <f t="shared" si="22"/>
        <v>0.68983957219251335</v>
      </c>
      <c r="AN89" s="51">
        <f t="shared" si="23"/>
        <v>0</v>
      </c>
      <c r="AO89" s="3"/>
      <c r="AP89" s="3"/>
      <c r="AQ89" s="3"/>
      <c r="AR89" s="3"/>
      <c r="AS89" s="3"/>
      <c r="AT89" s="3"/>
    </row>
    <row r="90" spans="1:46">
      <c r="A90" s="13">
        <v>0.58333333333333337</v>
      </c>
      <c r="B90" s="50">
        <f t="shared" si="19"/>
        <v>0</v>
      </c>
      <c r="C90" s="50">
        <f t="shared" si="19"/>
        <v>0</v>
      </c>
      <c r="D90" s="50">
        <f t="shared" si="25"/>
        <v>0</v>
      </c>
      <c r="E90" s="50">
        <f t="shared" si="25"/>
        <v>0</v>
      </c>
      <c r="F90" s="50">
        <f t="shared" si="25"/>
        <v>0</v>
      </c>
      <c r="G90" s="50">
        <f t="shared" si="25"/>
        <v>0</v>
      </c>
      <c r="H90" s="50">
        <f t="shared" si="25"/>
        <v>0.27700534759358286</v>
      </c>
      <c r="I90" s="50">
        <f t="shared" si="25"/>
        <v>0.1893048128342246</v>
      </c>
      <c r="J90" s="50">
        <f t="shared" si="25"/>
        <v>0.47442780748663099</v>
      </c>
      <c r="K90" s="50">
        <f t="shared" si="25"/>
        <v>0.46203208556149733</v>
      </c>
      <c r="L90" s="50">
        <f t="shared" si="25"/>
        <v>0.45989304812834225</v>
      </c>
      <c r="M90" s="50">
        <f t="shared" si="25"/>
        <v>0.43636363636363634</v>
      </c>
      <c r="N90" s="50">
        <f t="shared" si="25"/>
        <v>0.3861283422459893</v>
      </c>
      <c r="O90" s="50">
        <f t="shared" si="25"/>
        <v>0.28042780748663104</v>
      </c>
      <c r="P90" s="50">
        <f t="shared" si="25"/>
        <v>0.26640641711229945</v>
      </c>
      <c r="Q90" s="50">
        <f t="shared" si="25"/>
        <v>0.39286631016042783</v>
      </c>
      <c r="R90" s="50">
        <f t="shared" si="25"/>
        <v>0.35912299465240644</v>
      </c>
      <c r="S90" s="50">
        <f t="shared" si="25"/>
        <v>0.43524064171122995</v>
      </c>
      <c r="T90" s="50">
        <f t="shared" si="25"/>
        <v>0.28556149732620323</v>
      </c>
      <c r="U90" s="50">
        <f t="shared" si="25"/>
        <v>0.36559358288770055</v>
      </c>
      <c r="V90" s="50">
        <f t="shared" si="25"/>
        <v>0.29946524064171121</v>
      </c>
      <c r="W90" s="50">
        <f t="shared" si="25"/>
        <v>0.20031016042780744</v>
      </c>
      <c r="X90" s="50">
        <f t="shared" si="25"/>
        <v>0.37642780748663096</v>
      </c>
      <c r="Y90" s="50">
        <f t="shared" si="25"/>
        <v>0.42975401069518715</v>
      </c>
      <c r="Z90" s="50">
        <f t="shared" si="25"/>
        <v>0.32387165775401067</v>
      </c>
      <c r="AA90" s="50">
        <f t="shared" si="25"/>
        <v>0.26823529411764707</v>
      </c>
      <c r="AB90" s="50">
        <f t="shared" si="25"/>
        <v>0.36103743315508019</v>
      </c>
      <c r="AC90" s="50">
        <f t="shared" si="25"/>
        <v>0.31229946524064173</v>
      </c>
      <c r="AD90" s="50">
        <f t="shared" si="25"/>
        <v>0.45668449197860961</v>
      </c>
      <c r="AE90" s="50">
        <f t="shared" si="25"/>
        <v>0.61176470588235299</v>
      </c>
      <c r="AF90" s="50">
        <f t="shared" si="25"/>
        <v>0.43766844919786096</v>
      </c>
      <c r="AG90" s="50">
        <f t="shared" si="25"/>
        <v>0.55828877005347599</v>
      </c>
      <c r="AH90" s="50">
        <f t="shared" si="19"/>
        <v>0.65573262032085555</v>
      </c>
      <c r="AI90" s="50">
        <f t="shared" si="19"/>
        <v>0.68432085561497324</v>
      </c>
      <c r="AJ90" s="50">
        <f t="shared" si="19"/>
        <v>0.5903743315508021</v>
      </c>
      <c r="AK90" s="50">
        <f t="shared" si="19"/>
        <v>0.50592513368983949</v>
      </c>
      <c r="AL90" s="50">
        <f t="shared" si="19"/>
        <v>0.6320855614973262</v>
      </c>
      <c r="AM90" s="51">
        <f t="shared" si="22"/>
        <v>0.68432085561497324</v>
      </c>
      <c r="AN90" s="51">
        <f t="shared" si="23"/>
        <v>0</v>
      </c>
      <c r="AO90" s="3"/>
      <c r="AP90" s="3"/>
      <c r="AQ90" s="3"/>
      <c r="AR90" s="3"/>
      <c r="AS90" s="3"/>
      <c r="AT90" s="3"/>
    </row>
    <row r="91" spans="1:46">
      <c r="A91" s="13" t="s">
        <v>20</v>
      </c>
      <c r="B91" s="50">
        <f t="shared" si="19"/>
        <v>0</v>
      </c>
      <c r="C91" s="50">
        <f t="shared" si="19"/>
        <v>0</v>
      </c>
      <c r="D91" s="50">
        <f t="shared" si="25"/>
        <v>0</v>
      </c>
      <c r="E91" s="50">
        <f t="shared" si="25"/>
        <v>0</v>
      </c>
      <c r="F91" s="50">
        <f t="shared" si="25"/>
        <v>0</v>
      </c>
      <c r="G91" s="50">
        <f t="shared" si="25"/>
        <v>0</v>
      </c>
      <c r="H91" s="50">
        <f t="shared" si="25"/>
        <v>0.29090909090909089</v>
      </c>
      <c r="I91" s="50">
        <f t="shared" si="25"/>
        <v>0.22566844919786097</v>
      </c>
      <c r="J91" s="50">
        <f t="shared" si="25"/>
        <v>0.47852406417112298</v>
      </c>
      <c r="K91" s="50">
        <f t="shared" si="25"/>
        <v>0.4748663101604278</v>
      </c>
      <c r="L91" s="50">
        <f t="shared" si="25"/>
        <v>0.48128342245989303</v>
      </c>
      <c r="M91" s="50">
        <f t="shared" si="25"/>
        <v>0.47593582887700536</v>
      </c>
      <c r="N91" s="50">
        <f t="shared" si="25"/>
        <v>0.43342245989304812</v>
      </c>
      <c r="O91" s="50">
        <f t="shared" si="25"/>
        <v>0.30455614973262024</v>
      </c>
      <c r="P91" s="50">
        <f t="shared" si="25"/>
        <v>0.2817433155080214</v>
      </c>
      <c r="Q91" s="50">
        <f t="shared" si="25"/>
        <v>0.42447058823529416</v>
      </c>
      <c r="R91" s="50">
        <f t="shared" si="25"/>
        <v>0.54285561497326196</v>
      </c>
      <c r="S91" s="50">
        <f t="shared" si="25"/>
        <v>0.47474866310160424</v>
      </c>
      <c r="T91" s="50">
        <f t="shared" si="25"/>
        <v>0.30588235294117649</v>
      </c>
      <c r="U91" s="50">
        <f t="shared" si="25"/>
        <v>0.42152941176470587</v>
      </c>
      <c r="V91" s="50">
        <f t="shared" si="25"/>
        <v>0.30267379679144385</v>
      </c>
      <c r="W91" s="50">
        <f t="shared" si="25"/>
        <v>0.23096256684491978</v>
      </c>
      <c r="X91" s="50">
        <f t="shared" si="25"/>
        <v>0.44440641711229945</v>
      </c>
      <c r="Y91" s="50">
        <f t="shared" si="25"/>
        <v>0.48835294117647055</v>
      </c>
      <c r="Z91" s="50">
        <f t="shared" si="25"/>
        <v>0.46394652406417108</v>
      </c>
      <c r="AA91" s="50">
        <f t="shared" si="25"/>
        <v>0.26343315508021387</v>
      </c>
      <c r="AB91" s="50">
        <f t="shared" si="25"/>
        <v>0.40274866310160423</v>
      </c>
      <c r="AC91" s="50">
        <f t="shared" si="25"/>
        <v>0.33903743315508023</v>
      </c>
      <c r="AD91" s="50">
        <f t="shared" si="25"/>
        <v>0.38930481283422458</v>
      </c>
      <c r="AE91" s="50">
        <f t="shared" si="25"/>
        <v>0.61818181818181817</v>
      </c>
      <c r="AF91" s="50">
        <f t="shared" si="25"/>
        <v>0.51231016042780742</v>
      </c>
      <c r="AG91" s="50">
        <f t="shared" si="25"/>
        <v>0.50053475935828873</v>
      </c>
      <c r="AH91" s="50">
        <f t="shared" si="19"/>
        <v>0.65005347593582885</v>
      </c>
      <c r="AI91" s="50">
        <f t="shared" si="19"/>
        <v>0.64790374331550793</v>
      </c>
      <c r="AJ91" s="50">
        <f t="shared" si="19"/>
        <v>0.56791443850267376</v>
      </c>
      <c r="AK91" s="50">
        <f t="shared" si="19"/>
        <v>0.51949732620320854</v>
      </c>
      <c r="AL91" s="50">
        <f t="shared" si="19"/>
        <v>0.60962566844919786</v>
      </c>
      <c r="AM91" s="51">
        <f t="shared" si="22"/>
        <v>0.65005347593582885</v>
      </c>
      <c r="AN91" s="51">
        <f t="shared" si="23"/>
        <v>0</v>
      </c>
      <c r="AO91" s="3"/>
      <c r="AP91" s="3"/>
      <c r="AQ91" s="3"/>
      <c r="AR91" s="3"/>
      <c r="AS91" s="3"/>
      <c r="AT91" s="3"/>
    </row>
    <row r="92" spans="1:46">
      <c r="A92" s="12" t="s">
        <v>21</v>
      </c>
      <c r="B92" s="50">
        <f t="shared" si="19"/>
        <v>0</v>
      </c>
      <c r="C92" s="50">
        <f t="shared" si="19"/>
        <v>0</v>
      </c>
      <c r="D92" s="50">
        <f t="shared" si="25"/>
        <v>0</v>
      </c>
      <c r="E92" s="50">
        <f t="shared" si="25"/>
        <v>0</v>
      </c>
      <c r="F92" s="50">
        <f t="shared" si="25"/>
        <v>0</v>
      </c>
      <c r="G92" s="50">
        <f t="shared" si="25"/>
        <v>0</v>
      </c>
      <c r="H92" s="50">
        <f t="shared" si="25"/>
        <v>0.31871657754010696</v>
      </c>
      <c r="I92" s="50">
        <f t="shared" si="25"/>
        <v>0.28983957219251338</v>
      </c>
      <c r="J92" s="50">
        <f t="shared" si="25"/>
        <v>0.52590374331550804</v>
      </c>
      <c r="K92" s="50">
        <f t="shared" si="25"/>
        <v>0.51016042780748661</v>
      </c>
      <c r="L92" s="50">
        <f t="shared" si="25"/>
        <v>0.5251336898395722</v>
      </c>
      <c r="M92" s="50">
        <f t="shared" si="25"/>
        <v>0.52097326203208549</v>
      </c>
      <c r="N92" s="50">
        <f t="shared" si="25"/>
        <v>0.48976470588235294</v>
      </c>
      <c r="O92" s="50">
        <f t="shared" si="25"/>
        <v>0.3941711229946524</v>
      </c>
      <c r="P92" s="50">
        <f t="shared" si="25"/>
        <v>0.35501604278074861</v>
      </c>
      <c r="Q92" s="50">
        <f t="shared" si="25"/>
        <v>0.54083422459893049</v>
      </c>
      <c r="R92" s="50">
        <f t="shared" si="25"/>
        <v>0.56365775401069518</v>
      </c>
      <c r="S92" s="50">
        <f t="shared" si="25"/>
        <v>0.52207486631016042</v>
      </c>
      <c r="T92" s="50">
        <f t="shared" si="25"/>
        <v>0.32513368983957219</v>
      </c>
      <c r="U92" s="50">
        <f t="shared" si="25"/>
        <v>0.48748663101604278</v>
      </c>
      <c r="V92" s="50">
        <f t="shared" si="25"/>
        <v>0.36470588235294116</v>
      </c>
      <c r="W92" s="50">
        <f t="shared" si="25"/>
        <v>0.25037433155080213</v>
      </c>
      <c r="X92" s="50">
        <f t="shared" si="25"/>
        <v>0.48204278074866302</v>
      </c>
      <c r="Y92" s="50">
        <f t="shared" si="25"/>
        <v>0.56270588235294117</v>
      </c>
      <c r="Z92" s="50">
        <f t="shared" si="25"/>
        <v>0.46166844919786093</v>
      </c>
      <c r="AA92" s="50">
        <f t="shared" si="25"/>
        <v>0.34545454545454546</v>
      </c>
      <c r="AB92" s="50">
        <f t="shared" si="25"/>
        <v>0.45668449197860961</v>
      </c>
      <c r="AC92" s="50">
        <f t="shared" si="25"/>
        <v>0.37860962566844919</v>
      </c>
      <c r="AD92" s="50">
        <f t="shared" si="25"/>
        <v>0.42673796791443852</v>
      </c>
      <c r="AE92" s="50">
        <f t="shared" si="25"/>
        <v>0.54224598930481283</v>
      </c>
      <c r="AF92" s="50">
        <f t="shared" si="25"/>
        <v>0.56853475935828879</v>
      </c>
      <c r="AG92" s="50">
        <f t="shared" si="25"/>
        <v>0.60641711229946527</v>
      </c>
      <c r="AH92" s="50">
        <f t="shared" si="19"/>
        <v>0.62688770053475928</v>
      </c>
      <c r="AI92" s="50">
        <f t="shared" si="19"/>
        <v>0.65894117647058814</v>
      </c>
      <c r="AJ92" s="50">
        <f t="shared" si="19"/>
        <v>0.55828877005347599</v>
      </c>
      <c r="AK92" s="50">
        <f t="shared" si="19"/>
        <v>0.48449197860962567</v>
      </c>
      <c r="AL92" s="50">
        <f t="shared" si="19"/>
        <v>0.64171122994652408</v>
      </c>
      <c r="AM92" s="51">
        <f t="shared" si="22"/>
        <v>0.65894117647058814</v>
      </c>
      <c r="AN92" s="51">
        <f t="shared" si="23"/>
        <v>0</v>
      </c>
      <c r="AO92" s="3"/>
      <c r="AP92" s="3"/>
      <c r="AQ92" s="3"/>
      <c r="AR92" s="3"/>
      <c r="AS92" s="3"/>
      <c r="AT92" s="3"/>
    </row>
    <row r="93" spans="1:46">
      <c r="A93" s="12" t="s">
        <v>22</v>
      </c>
      <c r="B93" s="50">
        <f t="shared" ref="B93:AL100" si="26">($G$38*B23)/$G$37</f>
        <v>0</v>
      </c>
      <c r="C93" s="50">
        <f t="shared" si="26"/>
        <v>0</v>
      </c>
      <c r="D93" s="50">
        <f t="shared" si="25"/>
        <v>0</v>
      </c>
      <c r="E93" s="50">
        <f t="shared" si="25"/>
        <v>0</v>
      </c>
      <c r="F93" s="50">
        <f t="shared" si="25"/>
        <v>0</v>
      </c>
      <c r="G93" s="50">
        <f t="shared" si="25"/>
        <v>0</v>
      </c>
      <c r="H93" s="50">
        <f t="shared" si="25"/>
        <v>0.41711229946524064</v>
      </c>
      <c r="I93" s="50">
        <f t="shared" si="25"/>
        <v>0.46631016042780749</v>
      </c>
      <c r="J93" s="50">
        <f t="shared" si="25"/>
        <v>0.5251336898395722</v>
      </c>
      <c r="K93" s="50">
        <f t="shared" si="25"/>
        <v>0.65133689839572195</v>
      </c>
      <c r="L93" s="50">
        <f t="shared" si="25"/>
        <v>0.59144385026737967</v>
      </c>
      <c r="M93" s="50">
        <f t="shared" si="25"/>
        <v>0.54768983957219253</v>
      </c>
      <c r="N93" s="50">
        <f t="shared" si="25"/>
        <v>0.57017112299465234</v>
      </c>
      <c r="O93" s="50">
        <f t="shared" si="25"/>
        <v>0.44017112299465233</v>
      </c>
      <c r="P93" s="50">
        <f t="shared" si="25"/>
        <v>0.44019251336898396</v>
      </c>
      <c r="Q93" s="50">
        <f t="shared" si="25"/>
        <v>0.59025668449197854</v>
      </c>
      <c r="R93" s="50">
        <f t="shared" si="25"/>
        <v>0.51928342245989312</v>
      </c>
      <c r="S93" s="50">
        <f t="shared" si="25"/>
        <v>0.54203208556149729</v>
      </c>
      <c r="T93" s="50">
        <f t="shared" si="25"/>
        <v>0.41497326203208557</v>
      </c>
      <c r="U93" s="50">
        <f t="shared" si="25"/>
        <v>0.52751871657754013</v>
      </c>
      <c r="V93" s="50">
        <f t="shared" si="25"/>
        <v>0.43529411764705883</v>
      </c>
      <c r="W93" s="50">
        <f t="shared" si="25"/>
        <v>0.45290909090909087</v>
      </c>
      <c r="X93" s="50">
        <f t="shared" si="25"/>
        <v>0.52744385026737961</v>
      </c>
      <c r="Y93" s="50">
        <f t="shared" si="25"/>
        <v>0.59884491978609622</v>
      </c>
      <c r="Z93" s="50">
        <f t="shared" si="25"/>
        <v>0.60195721925133694</v>
      </c>
      <c r="AA93" s="50">
        <f t="shared" si="25"/>
        <v>0.42352941176470588</v>
      </c>
      <c r="AB93" s="50">
        <f t="shared" si="25"/>
        <v>0.51550802139037433</v>
      </c>
      <c r="AC93" s="50">
        <f t="shared" si="25"/>
        <v>0.41818181818181815</v>
      </c>
      <c r="AD93" s="50">
        <f t="shared" si="25"/>
        <v>0.50802139037433158</v>
      </c>
      <c r="AE93" s="50">
        <f t="shared" si="25"/>
        <v>0.61497326203208558</v>
      </c>
      <c r="AF93" s="50">
        <f t="shared" si="25"/>
        <v>0.5475508021390374</v>
      </c>
      <c r="AG93" s="50">
        <f t="shared" si="25"/>
        <v>0.5935828877005348</v>
      </c>
      <c r="AH93" s="50">
        <f t="shared" si="26"/>
        <v>0.619187165775401</v>
      </c>
      <c r="AI93" s="50">
        <f t="shared" si="26"/>
        <v>0.63773262032085565</v>
      </c>
      <c r="AJ93" s="50">
        <f t="shared" si="26"/>
        <v>0.5518716577540107</v>
      </c>
      <c r="AK93" s="50">
        <f t="shared" si="26"/>
        <v>0.47807486631016044</v>
      </c>
      <c r="AL93" s="50">
        <f t="shared" si="26"/>
        <v>0.60320855614973257</v>
      </c>
      <c r="AM93" s="51">
        <f t="shared" si="22"/>
        <v>0.65133689839572195</v>
      </c>
      <c r="AN93" s="51">
        <f t="shared" si="23"/>
        <v>0</v>
      </c>
      <c r="AO93" s="3"/>
      <c r="AP93" s="3"/>
      <c r="AQ93" s="3"/>
      <c r="AR93" s="3"/>
      <c r="AS93" s="3"/>
      <c r="AT93" s="3"/>
    </row>
    <row r="94" spans="1:46">
      <c r="A94" s="12" t="s">
        <v>23</v>
      </c>
      <c r="B94" s="50">
        <f t="shared" si="26"/>
        <v>0</v>
      </c>
      <c r="C94" s="50">
        <f t="shared" si="26"/>
        <v>0</v>
      </c>
      <c r="D94" s="50">
        <f t="shared" si="25"/>
        <v>0</v>
      </c>
      <c r="E94" s="50">
        <f t="shared" si="25"/>
        <v>0</v>
      </c>
      <c r="F94" s="50">
        <f t="shared" si="25"/>
        <v>0</v>
      </c>
      <c r="G94" s="50">
        <f t="shared" si="25"/>
        <v>0</v>
      </c>
      <c r="H94" s="50">
        <f t="shared" si="25"/>
        <v>0.52941176470588236</v>
      </c>
      <c r="I94" s="50">
        <f t="shared" si="25"/>
        <v>0.58716577540106951</v>
      </c>
      <c r="J94" s="50">
        <f t="shared" si="25"/>
        <v>0.62245989304812832</v>
      </c>
      <c r="K94" s="50">
        <f t="shared" si="25"/>
        <v>0.63856684491978599</v>
      </c>
      <c r="L94" s="50">
        <f t="shared" si="25"/>
        <v>0.6705882352941176</v>
      </c>
      <c r="M94" s="50">
        <f t="shared" si="25"/>
        <v>0.619764705882353</v>
      </c>
      <c r="N94" s="50">
        <f t="shared" si="25"/>
        <v>0.61244919786096252</v>
      </c>
      <c r="O94" s="50">
        <f t="shared" si="25"/>
        <v>0.55000000000000004</v>
      </c>
      <c r="P94" s="50">
        <f t="shared" si="25"/>
        <v>0.54487700534759353</v>
      </c>
      <c r="Q94" s="50">
        <f t="shared" si="25"/>
        <v>0.61025668449197856</v>
      </c>
      <c r="R94" s="50">
        <f t="shared" si="25"/>
        <v>0.59839572192513368</v>
      </c>
      <c r="S94" s="50">
        <f t="shared" si="25"/>
        <v>0.60097326203208545</v>
      </c>
      <c r="T94" s="50">
        <f t="shared" si="25"/>
        <v>0.52541176470588224</v>
      </c>
      <c r="U94" s="50">
        <f t="shared" si="25"/>
        <v>0.59851336898395713</v>
      </c>
      <c r="V94" s="50">
        <f t="shared" si="25"/>
        <v>0.55294117647058827</v>
      </c>
      <c r="W94" s="50">
        <f t="shared" si="25"/>
        <v>0.56361497326203214</v>
      </c>
      <c r="X94" s="50">
        <f t="shared" si="25"/>
        <v>0.58864171122994657</v>
      </c>
      <c r="Y94" s="50">
        <f t="shared" si="25"/>
        <v>0.61912299465240639</v>
      </c>
      <c r="Z94" s="50">
        <f t="shared" si="25"/>
        <v>0.61232085561497329</v>
      </c>
      <c r="AA94" s="50">
        <f t="shared" si="25"/>
        <v>0.52192513368983962</v>
      </c>
      <c r="AB94" s="50">
        <f t="shared" si="25"/>
        <v>0.58288770053475936</v>
      </c>
      <c r="AC94" s="50">
        <f t="shared" si="25"/>
        <v>0.54117647058823526</v>
      </c>
      <c r="AD94" s="50">
        <f t="shared" si="25"/>
        <v>0.53582887700534765</v>
      </c>
      <c r="AE94" s="50">
        <f t="shared" si="25"/>
        <v>0.62245989304812832</v>
      </c>
      <c r="AF94" s="50">
        <f t="shared" si="25"/>
        <v>0.56345454545454543</v>
      </c>
      <c r="AG94" s="50">
        <f t="shared" si="25"/>
        <v>0.62245989304812832</v>
      </c>
      <c r="AH94" s="50">
        <f t="shared" si="26"/>
        <v>0.60490909090909084</v>
      </c>
      <c r="AI94" s="50">
        <f t="shared" si="26"/>
        <v>0.62454545454545451</v>
      </c>
      <c r="AJ94" s="50">
        <f t="shared" si="26"/>
        <v>0.57433155080213905</v>
      </c>
      <c r="AK94" s="50">
        <f t="shared" si="26"/>
        <v>0.5133689839572193</v>
      </c>
      <c r="AL94" s="50">
        <f t="shared" si="26"/>
        <v>0.56149732620320858</v>
      </c>
      <c r="AM94" s="51">
        <f t="shared" si="22"/>
        <v>0.6705882352941176</v>
      </c>
      <c r="AN94" s="51">
        <f t="shared" si="23"/>
        <v>0</v>
      </c>
      <c r="AO94" s="3"/>
      <c r="AP94" s="3"/>
      <c r="AQ94" s="3"/>
      <c r="AR94" s="3"/>
      <c r="AS94" s="3"/>
      <c r="AT94" s="3"/>
    </row>
    <row r="95" spans="1:46">
      <c r="A95" s="9" t="s">
        <v>24</v>
      </c>
      <c r="B95" s="50">
        <f t="shared" si="26"/>
        <v>0</v>
      </c>
      <c r="C95" s="50">
        <f t="shared" si="26"/>
        <v>0</v>
      </c>
      <c r="D95" s="50">
        <f t="shared" si="25"/>
        <v>0</v>
      </c>
      <c r="E95" s="50">
        <f t="shared" si="25"/>
        <v>0</v>
      </c>
      <c r="F95" s="50">
        <f t="shared" si="25"/>
        <v>0</v>
      </c>
      <c r="G95" s="50">
        <f t="shared" si="25"/>
        <v>0</v>
      </c>
      <c r="H95" s="50">
        <f t="shared" si="25"/>
        <v>0.68172192513368979</v>
      </c>
      <c r="I95" s="50">
        <f t="shared" si="25"/>
        <v>0.68663101604278076</v>
      </c>
      <c r="J95" s="50">
        <f t="shared" si="25"/>
        <v>0.74512299465240639</v>
      </c>
      <c r="K95" s="50">
        <f t="shared" si="25"/>
        <v>0.74419251336898395</v>
      </c>
      <c r="L95" s="50">
        <f t="shared" si="25"/>
        <v>0.74438502673796791</v>
      </c>
      <c r="M95" s="50">
        <f t="shared" si="25"/>
        <v>0.7262245989304813</v>
      </c>
      <c r="N95" s="50">
        <f t="shared" si="25"/>
        <v>0.71355080213903743</v>
      </c>
      <c r="O95" s="50">
        <f t="shared" si="25"/>
        <v>0.68448128342245984</v>
      </c>
      <c r="P95" s="50">
        <f t="shared" si="25"/>
        <v>0.64793582887700529</v>
      </c>
      <c r="Q95" s="50">
        <f t="shared" si="25"/>
        <v>0.72606417112299459</v>
      </c>
      <c r="R95" s="50">
        <f t="shared" si="25"/>
        <v>0.70023529411764707</v>
      </c>
      <c r="S95" s="50">
        <f t="shared" ref="S95:AG95" si="27">($G$38*S25-S155)/$G$37</f>
        <v>0.72211764705882353</v>
      </c>
      <c r="T95" s="50">
        <f t="shared" si="27"/>
        <v>0.70806417112299458</v>
      </c>
      <c r="U95" s="50">
        <f t="shared" si="27"/>
        <v>0.70106951871657752</v>
      </c>
      <c r="V95" s="50">
        <f t="shared" si="27"/>
        <v>0.67129411764705882</v>
      </c>
      <c r="W95" s="50">
        <f t="shared" si="27"/>
        <v>0.71329411764705886</v>
      </c>
      <c r="X95" s="50">
        <f t="shared" si="27"/>
        <v>0.71974331550802129</v>
      </c>
      <c r="Y95" s="50">
        <f t="shared" si="27"/>
        <v>0.74037433155080212</v>
      </c>
      <c r="Z95" s="50">
        <f t="shared" si="27"/>
        <v>0.67241711229946521</v>
      </c>
      <c r="AA95" s="50">
        <f t="shared" si="27"/>
        <v>0.65422459893048124</v>
      </c>
      <c r="AB95" s="50">
        <f t="shared" si="27"/>
        <v>0.7105347593582888</v>
      </c>
      <c r="AC95" s="50">
        <f t="shared" si="27"/>
        <v>0.6737967914438503</v>
      </c>
      <c r="AD95" s="50">
        <f t="shared" si="27"/>
        <v>0.65454545454545454</v>
      </c>
      <c r="AE95" s="50">
        <f t="shared" si="27"/>
        <v>0.70588235294117652</v>
      </c>
      <c r="AF95" s="50">
        <f t="shared" si="27"/>
        <v>0.69901604278074869</v>
      </c>
      <c r="AG95" s="50">
        <f t="shared" si="27"/>
        <v>0.70588235294117652</v>
      </c>
      <c r="AH95" s="50">
        <f t="shared" si="26"/>
        <v>0.72779679144385023</v>
      </c>
      <c r="AI95" s="50">
        <f t="shared" si="26"/>
        <v>0.70806417112299458</v>
      </c>
      <c r="AJ95" s="50">
        <f t="shared" si="26"/>
        <v>0.68021390374331547</v>
      </c>
      <c r="AK95" s="50">
        <f t="shared" si="26"/>
        <v>0.61504812834224598</v>
      </c>
      <c r="AL95" s="50">
        <f t="shared" si="26"/>
        <v>0.65133689839572195</v>
      </c>
      <c r="AM95" s="51">
        <f t="shared" si="22"/>
        <v>0.74512299465240639</v>
      </c>
      <c r="AN95" s="51">
        <f t="shared" si="23"/>
        <v>0</v>
      </c>
      <c r="AO95" s="3"/>
      <c r="AP95" s="3"/>
      <c r="AQ95" s="3"/>
      <c r="AR95" s="3"/>
      <c r="AS95" s="3"/>
      <c r="AT95" s="3"/>
    </row>
    <row r="96" spans="1:46">
      <c r="A96" s="15">
        <v>0.83333333333333337</v>
      </c>
      <c r="B96" s="50">
        <f t="shared" si="26"/>
        <v>0</v>
      </c>
      <c r="C96" s="50">
        <f t="shared" si="26"/>
        <v>0</v>
      </c>
      <c r="D96" s="50">
        <f t="shared" ref="D96:AG100" si="28">($G$38*D26-D156)/$G$37</f>
        <v>0</v>
      </c>
      <c r="E96" s="50">
        <f t="shared" si="28"/>
        <v>0</v>
      </c>
      <c r="F96" s="50">
        <f t="shared" si="28"/>
        <v>0</v>
      </c>
      <c r="G96" s="50">
        <f t="shared" si="28"/>
        <v>0</v>
      </c>
      <c r="H96" s="50">
        <f t="shared" si="28"/>
        <v>0.66288770053475932</v>
      </c>
      <c r="I96" s="50">
        <f t="shared" si="28"/>
        <v>0.69625668449197864</v>
      </c>
      <c r="J96" s="50">
        <f t="shared" si="28"/>
        <v>0.74011764705882344</v>
      </c>
      <c r="K96" s="50">
        <f t="shared" si="28"/>
        <v>0.72099465240641714</v>
      </c>
      <c r="L96" s="50">
        <f t="shared" si="28"/>
        <v>0.7475935828877005</v>
      </c>
      <c r="M96" s="50">
        <f t="shared" si="28"/>
        <v>0.73893048128342242</v>
      </c>
      <c r="N96" s="50">
        <f t="shared" si="28"/>
        <v>0.73318716577540111</v>
      </c>
      <c r="O96" s="50">
        <f t="shared" si="28"/>
        <v>0.68932620320855609</v>
      </c>
      <c r="P96" s="50">
        <f t="shared" si="28"/>
        <v>0.67909090909090908</v>
      </c>
      <c r="Q96" s="50">
        <f t="shared" si="28"/>
        <v>0.73110160427807491</v>
      </c>
      <c r="R96" s="50">
        <f t="shared" si="28"/>
        <v>0.70402139037433153</v>
      </c>
      <c r="S96" s="50">
        <f t="shared" si="28"/>
        <v>0.72134759358288769</v>
      </c>
      <c r="T96" s="50">
        <f t="shared" si="28"/>
        <v>0.71903743315508017</v>
      </c>
      <c r="U96" s="50">
        <f t="shared" si="28"/>
        <v>0.71229946524064169</v>
      </c>
      <c r="V96" s="50">
        <f t="shared" si="28"/>
        <v>0.68091978609625659</v>
      </c>
      <c r="W96" s="50">
        <f t="shared" si="28"/>
        <v>0.67816042780748664</v>
      </c>
      <c r="X96" s="50">
        <f t="shared" si="28"/>
        <v>0.73094117647058821</v>
      </c>
      <c r="Y96" s="50">
        <f t="shared" si="28"/>
        <v>0.1572192513368984</v>
      </c>
      <c r="Z96" s="50">
        <f t="shared" si="28"/>
        <v>0.7119786096256685</v>
      </c>
      <c r="AA96" s="50">
        <f t="shared" si="28"/>
        <v>0.67315508021390369</v>
      </c>
      <c r="AB96" s="50">
        <f t="shared" si="28"/>
        <v>0.71031016042780748</v>
      </c>
      <c r="AC96" s="50">
        <f t="shared" si="28"/>
        <v>0.69304812834224594</v>
      </c>
      <c r="AD96" s="50">
        <f t="shared" si="28"/>
        <v>0.56470588235294117</v>
      </c>
      <c r="AE96" s="50">
        <f t="shared" si="28"/>
        <v>0.71871657754010698</v>
      </c>
      <c r="AF96" s="50">
        <f t="shared" si="28"/>
        <v>0.69205347593582889</v>
      </c>
      <c r="AG96" s="50">
        <f t="shared" si="28"/>
        <v>0.71871657754010698</v>
      </c>
      <c r="AH96" s="50">
        <f t="shared" si="26"/>
        <v>0.73315508021390374</v>
      </c>
      <c r="AI96" s="50">
        <f t="shared" si="26"/>
        <v>0.72632085561497317</v>
      </c>
      <c r="AJ96" s="50">
        <f t="shared" si="26"/>
        <v>0.70594652406417102</v>
      </c>
      <c r="AK96" s="50">
        <f t="shared" si="26"/>
        <v>0.65669518716577535</v>
      </c>
      <c r="AL96" s="50">
        <f t="shared" si="26"/>
        <v>0.69946524064171123</v>
      </c>
      <c r="AM96" s="51">
        <f t="shared" si="22"/>
        <v>0.7475935828877005</v>
      </c>
      <c r="AN96" s="51">
        <f t="shared" si="23"/>
        <v>0</v>
      </c>
      <c r="AO96" s="3"/>
      <c r="AP96" s="3"/>
      <c r="AQ96" s="3"/>
      <c r="AR96" s="3"/>
      <c r="AS96" s="3"/>
      <c r="AT96" s="3"/>
    </row>
    <row r="97" spans="1:46">
      <c r="A97" s="15">
        <v>0.875</v>
      </c>
      <c r="B97" s="50">
        <f t="shared" si="26"/>
        <v>0</v>
      </c>
      <c r="C97" s="50">
        <f t="shared" si="26"/>
        <v>0</v>
      </c>
      <c r="D97" s="50">
        <f t="shared" si="28"/>
        <v>0</v>
      </c>
      <c r="E97" s="50">
        <f t="shared" si="28"/>
        <v>0</v>
      </c>
      <c r="F97" s="50">
        <f t="shared" si="28"/>
        <v>0</v>
      </c>
      <c r="G97" s="50">
        <f t="shared" si="28"/>
        <v>0</v>
      </c>
      <c r="H97" s="50">
        <f t="shared" si="28"/>
        <v>0.64402139037433148</v>
      </c>
      <c r="I97" s="50">
        <f t="shared" si="28"/>
        <v>0.6705882352941176</v>
      </c>
      <c r="J97" s="50">
        <f t="shared" si="28"/>
        <v>0.70909090909090911</v>
      </c>
      <c r="K97" s="50">
        <f t="shared" si="28"/>
        <v>0.69994652406417113</v>
      </c>
      <c r="L97" s="50">
        <f t="shared" si="28"/>
        <v>0.72834224598930486</v>
      </c>
      <c r="M97" s="50">
        <f t="shared" si="28"/>
        <v>0.70719786096256687</v>
      </c>
      <c r="N97" s="50">
        <f t="shared" si="28"/>
        <v>0.7165347593582887</v>
      </c>
      <c r="O97" s="50">
        <f t="shared" si="28"/>
        <v>0.66965775401069516</v>
      </c>
      <c r="P97" s="50">
        <f t="shared" si="28"/>
        <v>0.66356149732620318</v>
      </c>
      <c r="Q97" s="50">
        <f t="shared" si="28"/>
        <v>0.66073796791443851</v>
      </c>
      <c r="R97" s="50">
        <f t="shared" si="28"/>
        <v>0.65647058823529414</v>
      </c>
      <c r="S97" s="50">
        <f t="shared" si="28"/>
        <v>0.68990374331550797</v>
      </c>
      <c r="T97" s="50">
        <f t="shared" si="28"/>
        <v>0.65890909090909089</v>
      </c>
      <c r="U97" s="50">
        <f t="shared" si="28"/>
        <v>0.6762673796791443</v>
      </c>
      <c r="V97" s="50">
        <f t="shared" si="28"/>
        <v>0.65454545454545454</v>
      </c>
      <c r="W97" s="50">
        <f t="shared" si="28"/>
        <v>0.66567914438502673</v>
      </c>
      <c r="X97" s="50">
        <f t="shared" si="28"/>
        <v>0.71486631016042779</v>
      </c>
      <c r="Y97" s="50">
        <f t="shared" si="28"/>
        <v>0.26631016042780747</v>
      </c>
      <c r="Z97" s="50">
        <f t="shared" si="28"/>
        <v>0.6767486631016042</v>
      </c>
      <c r="AA97" s="50">
        <f t="shared" si="28"/>
        <v>0.64190374331550804</v>
      </c>
      <c r="AB97" s="50">
        <f t="shared" si="28"/>
        <v>0.6453689839572192</v>
      </c>
      <c r="AC97" s="50">
        <f t="shared" si="28"/>
        <v>0.66096256684491983</v>
      </c>
      <c r="AD97" s="50">
        <f t="shared" si="28"/>
        <v>0.42032085561497329</v>
      </c>
      <c r="AE97" s="50">
        <f t="shared" si="28"/>
        <v>0.68983957219251335</v>
      </c>
      <c r="AF97" s="50">
        <f t="shared" si="28"/>
        <v>0.70280213903743316</v>
      </c>
      <c r="AG97" s="50">
        <f t="shared" si="28"/>
        <v>0.68983957219251335</v>
      </c>
      <c r="AH97" s="50">
        <f t="shared" si="26"/>
        <v>0.71002139037433154</v>
      </c>
      <c r="AI97" s="50">
        <f t="shared" si="26"/>
        <v>0.68772192513368979</v>
      </c>
      <c r="AJ97" s="50">
        <f t="shared" si="26"/>
        <v>0.6737967914438503</v>
      </c>
      <c r="AK97" s="50">
        <f t="shared" si="26"/>
        <v>0.63333689839572194</v>
      </c>
      <c r="AL97" s="50">
        <f t="shared" si="26"/>
        <v>0.66737967914438501</v>
      </c>
      <c r="AM97" s="51">
        <f t="shared" si="22"/>
        <v>0.72834224598930486</v>
      </c>
      <c r="AN97" s="51">
        <f t="shared" si="23"/>
        <v>0</v>
      </c>
      <c r="AO97" s="3"/>
      <c r="AP97" s="3"/>
      <c r="AQ97" s="3"/>
      <c r="AR97" s="3"/>
      <c r="AS97" s="3"/>
      <c r="AT97" s="3"/>
    </row>
    <row r="98" spans="1:46">
      <c r="A98" s="13" t="s">
        <v>25</v>
      </c>
      <c r="B98" s="50">
        <f t="shared" si="26"/>
        <v>0</v>
      </c>
      <c r="C98" s="50">
        <f t="shared" si="26"/>
        <v>0</v>
      </c>
      <c r="D98" s="50">
        <f t="shared" si="28"/>
        <v>0</v>
      </c>
      <c r="E98" s="50">
        <f t="shared" si="28"/>
        <v>0</v>
      </c>
      <c r="F98" s="50">
        <f t="shared" si="28"/>
        <v>0</v>
      </c>
      <c r="G98" s="50">
        <f t="shared" si="28"/>
        <v>0</v>
      </c>
      <c r="H98" s="50">
        <f t="shared" si="28"/>
        <v>0.6241604278074866</v>
      </c>
      <c r="I98" s="50">
        <f t="shared" si="28"/>
        <v>0.61604278074866314</v>
      </c>
      <c r="J98" s="50">
        <f t="shared" si="28"/>
        <v>0.68342245989304817</v>
      </c>
      <c r="K98" s="50">
        <f t="shared" si="28"/>
        <v>0.66737967914438501</v>
      </c>
      <c r="L98" s="50">
        <f t="shared" si="28"/>
        <v>0.60320855614973257</v>
      </c>
      <c r="M98" s="50">
        <f t="shared" si="28"/>
        <v>0.65210695187165768</v>
      </c>
      <c r="N98" s="50">
        <f t="shared" si="28"/>
        <v>0.63959358288770052</v>
      </c>
      <c r="O98" s="50">
        <f t="shared" si="28"/>
        <v>0.65079144385026733</v>
      </c>
      <c r="P98" s="50">
        <f t="shared" si="28"/>
        <v>0.65720855614973261</v>
      </c>
      <c r="Q98" s="50">
        <f t="shared" si="28"/>
        <v>0.60911229946524059</v>
      </c>
      <c r="R98" s="50">
        <f t="shared" si="28"/>
        <v>0.61475935828877004</v>
      </c>
      <c r="S98" s="50">
        <f t="shared" si="28"/>
        <v>0.68284491978609618</v>
      </c>
      <c r="T98" s="50">
        <f t="shared" si="28"/>
        <v>0.61530481283422456</v>
      </c>
      <c r="U98" s="50">
        <f t="shared" si="28"/>
        <v>0.63051336898395727</v>
      </c>
      <c r="V98" s="50">
        <f t="shared" si="28"/>
        <v>0.61925133689839573</v>
      </c>
      <c r="W98" s="50">
        <f t="shared" si="28"/>
        <v>0.58902673796791438</v>
      </c>
      <c r="X98" s="50">
        <f t="shared" si="28"/>
        <v>0.64787165775401068</v>
      </c>
      <c r="Y98" s="50">
        <f t="shared" si="28"/>
        <v>0.18609625668449198</v>
      </c>
      <c r="Z98" s="50">
        <f t="shared" si="28"/>
        <v>0.65939037433155079</v>
      </c>
      <c r="AA98" s="50">
        <f t="shared" si="28"/>
        <v>0.6178395721925134</v>
      </c>
      <c r="AB98" s="50">
        <f t="shared" si="28"/>
        <v>0.63529411764705879</v>
      </c>
      <c r="AC98" s="50">
        <f t="shared" si="28"/>
        <v>0.62887700534759361</v>
      </c>
      <c r="AD98" s="50">
        <f t="shared" si="28"/>
        <v>0.4748663101604278</v>
      </c>
      <c r="AE98" s="50">
        <f t="shared" si="28"/>
        <v>0.63529411764705879</v>
      </c>
      <c r="AF98" s="50">
        <f t="shared" si="28"/>
        <v>0.63166844919786092</v>
      </c>
      <c r="AG98" s="50">
        <f t="shared" si="28"/>
        <v>0.63529411764705879</v>
      </c>
      <c r="AH98" s="50">
        <f t="shared" si="26"/>
        <v>0.52761497326203211</v>
      </c>
      <c r="AI98" s="50">
        <f t="shared" si="26"/>
        <v>0.49411764705882355</v>
      </c>
      <c r="AJ98" s="50">
        <f t="shared" si="26"/>
        <v>0.64171122994652408</v>
      </c>
      <c r="AK98" s="50">
        <f t="shared" si="26"/>
        <v>0.5553048128342245</v>
      </c>
      <c r="AL98" s="50">
        <f t="shared" si="26"/>
        <v>0.61283422459893044</v>
      </c>
      <c r="AM98" s="51">
        <f t="shared" si="22"/>
        <v>0.68342245989304817</v>
      </c>
      <c r="AN98" s="51">
        <f t="shared" si="23"/>
        <v>0</v>
      </c>
      <c r="AO98" s="3"/>
      <c r="AP98" s="3"/>
      <c r="AQ98" s="3"/>
      <c r="AR98" s="3"/>
      <c r="AS98" s="3"/>
      <c r="AT98" s="3"/>
    </row>
    <row r="99" spans="1:46">
      <c r="A99" s="15">
        <v>0.95833333333333337</v>
      </c>
      <c r="B99" s="50">
        <f t="shared" si="26"/>
        <v>0</v>
      </c>
      <c r="C99" s="50">
        <f t="shared" si="26"/>
        <v>0</v>
      </c>
      <c r="D99" s="50">
        <f t="shared" si="28"/>
        <v>0</v>
      </c>
      <c r="E99" s="50">
        <f t="shared" si="28"/>
        <v>0</v>
      </c>
      <c r="F99" s="50">
        <f t="shared" si="28"/>
        <v>0</v>
      </c>
      <c r="G99" s="50">
        <f t="shared" si="28"/>
        <v>0</v>
      </c>
      <c r="H99" s="50">
        <f t="shared" si="28"/>
        <v>0.58966844919786088</v>
      </c>
      <c r="I99" s="50">
        <f t="shared" si="28"/>
        <v>0.55828877005347599</v>
      </c>
      <c r="J99" s="50">
        <f t="shared" si="28"/>
        <v>0.60641711229946527</v>
      </c>
      <c r="K99" s="50">
        <f t="shared" si="28"/>
        <v>0.5903743315508021</v>
      </c>
      <c r="L99" s="50">
        <f t="shared" si="28"/>
        <v>0.58074866310160422</v>
      </c>
      <c r="M99" s="50">
        <f t="shared" si="28"/>
        <v>0.61751871657754009</v>
      </c>
      <c r="N99" s="50">
        <f t="shared" si="28"/>
        <v>0.56971122994652412</v>
      </c>
      <c r="O99" s="50">
        <f t="shared" si="28"/>
        <v>0.50355080213903747</v>
      </c>
      <c r="P99" s="50">
        <f t="shared" si="28"/>
        <v>0.54214973262032085</v>
      </c>
      <c r="Q99" s="50">
        <f t="shared" si="28"/>
        <v>0.56589304812834218</v>
      </c>
      <c r="R99" s="50">
        <f t="shared" si="28"/>
        <v>0.57616042780748655</v>
      </c>
      <c r="S99" s="50">
        <f t="shared" si="28"/>
        <v>0.56656684491978604</v>
      </c>
      <c r="T99" s="50">
        <f t="shared" si="28"/>
        <v>0.55671657754010695</v>
      </c>
      <c r="U99" s="50">
        <f t="shared" si="28"/>
        <v>0.56409625668449204</v>
      </c>
      <c r="V99" s="50">
        <f t="shared" si="28"/>
        <v>0.56470588235294117</v>
      </c>
      <c r="W99" s="50">
        <f t="shared" si="28"/>
        <v>0.53422459893048124</v>
      </c>
      <c r="X99" s="50">
        <f t="shared" si="28"/>
        <v>0.5518716577540107</v>
      </c>
      <c r="Y99" s="50">
        <f t="shared" si="28"/>
        <v>0.40748663101604277</v>
      </c>
      <c r="Z99" s="50">
        <f t="shared" si="28"/>
        <v>0.54609625668449202</v>
      </c>
      <c r="AA99" s="50">
        <f t="shared" si="28"/>
        <v>0.53582887700534765</v>
      </c>
      <c r="AB99" s="50">
        <f t="shared" si="28"/>
        <v>0.56470588235294117</v>
      </c>
      <c r="AC99" s="50">
        <f t="shared" si="28"/>
        <v>0.56149732620320858</v>
      </c>
      <c r="AD99" s="50">
        <f t="shared" si="28"/>
        <v>0.42994652406417111</v>
      </c>
      <c r="AE99" s="50">
        <f t="shared" si="28"/>
        <v>0.53393582887700541</v>
      </c>
      <c r="AF99" s="50">
        <f t="shared" si="28"/>
        <v>0.57141176470588229</v>
      </c>
      <c r="AG99" s="50">
        <f t="shared" si="28"/>
        <v>0.53393582887700541</v>
      </c>
      <c r="AH99" s="50">
        <f t="shared" si="26"/>
        <v>0.57458823529411762</v>
      </c>
      <c r="AI99" s="50">
        <f t="shared" si="26"/>
        <v>0.49732620320855614</v>
      </c>
      <c r="AJ99" s="50">
        <f t="shared" si="26"/>
        <v>0.58716577540106951</v>
      </c>
      <c r="AK99" s="50">
        <f t="shared" si="26"/>
        <v>0.49732620320855614</v>
      </c>
      <c r="AL99" s="50">
        <f t="shared" si="26"/>
        <v>0.52941176470588236</v>
      </c>
      <c r="AM99" s="51">
        <f t="shared" si="22"/>
        <v>0.61751871657754009</v>
      </c>
      <c r="AN99" s="51">
        <f t="shared" si="23"/>
        <v>0</v>
      </c>
      <c r="AO99" s="3"/>
      <c r="AP99" s="3"/>
      <c r="AQ99" s="3"/>
      <c r="AR99" s="3"/>
      <c r="AS99" s="3"/>
      <c r="AT99" s="3"/>
    </row>
    <row r="100" spans="1:46">
      <c r="A100" s="9" t="s">
        <v>26</v>
      </c>
      <c r="B100" s="50">
        <f t="shared" si="26"/>
        <v>0</v>
      </c>
      <c r="C100" s="50">
        <f t="shared" si="26"/>
        <v>0</v>
      </c>
      <c r="D100" s="50">
        <f t="shared" si="28"/>
        <v>0</v>
      </c>
      <c r="E100" s="50">
        <f t="shared" si="28"/>
        <v>0</v>
      </c>
      <c r="F100" s="50">
        <f t="shared" si="28"/>
        <v>0</v>
      </c>
      <c r="G100" s="50">
        <f t="shared" si="28"/>
        <v>0</v>
      </c>
      <c r="H100" s="50">
        <f t="shared" si="28"/>
        <v>0.19402139037433155</v>
      </c>
      <c r="I100" s="50">
        <f t="shared" si="28"/>
        <v>0.51657754010695189</v>
      </c>
      <c r="J100" s="50">
        <f t="shared" si="28"/>
        <v>0.5133689839572193</v>
      </c>
      <c r="K100" s="50">
        <f t="shared" si="28"/>
        <v>0.5133689839572193</v>
      </c>
      <c r="L100" s="50">
        <f t="shared" si="28"/>
        <v>0.51657754010695189</v>
      </c>
      <c r="M100" s="50">
        <f t="shared" si="28"/>
        <v>0.50528342245989299</v>
      </c>
      <c r="N100" s="50">
        <f t="shared" si="28"/>
        <v>0.49244919786096253</v>
      </c>
      <c r="O100" s="50">
        <f t="shared" si="28"/>
        <v>0.51365775401069513</v>
      </c>
      <c r="P100" s="50">
        <f t="shared" si="28"/>
        <v>0.45555080213903737</v>
      </c>
      <c r="Q100" s="50">
        <f t="shared" si="28"/>
        <v>0.50053475935828873</v>
      </c>
      <c r="R100" s="50">
        <f t="shared" si="28"/>
        <v>0.45763636363636362</v>
      </c>
      <c r="S100" s="50">
        <f t="shared" si="28"/>
        <v>0.51016042780748661</v>
      </c>
      <c r="T100" s="50">
        <f t="shared" si="28"/>
        <v>0.48449197860962567</v>
      </c>
      <c r="U100" s="50">
        <f t="shared" si="28"/>
        <v>0.4975187165775401</v>
      </c>
      <c r="V100" s="50">
        <f t="shared" si="28"/>
        <v>0.49411764705882355</v>
      </c>
      <c r="W100" s="50">
        <f t="shared" si="28"/>
        <v>0.47807486631016044</v>
      </c>
      <c r="X100" s="50">
        <f t="shared" si="28"/>
        <v>0.48086631016042775</v>
      </c>
      <c r="Y100" s="50">
        <f t="shared" si="28"/>
        <v>0.37860962566844919</v>
      </c>
      <c r="Z100" s="50">
        <f t="shared" si="28"/>
        <v>0.5133689839572193</v>
      </c>
      <c r="AA100" s="50">
        <f t="shared" si="28"/>
        <v>0.46524064171122997</v>
      </c>
      <c r="AB100" s="50">
        <f t="shared" si="28"/>
        <v>0.50695187165775402</v>
      </c>
      <c r="AC100" s="50">
        <f t="shared" si="28"/>
        <v>0.49732620320855614</v>
      </c>
      <c r="AD100" s="50">
        <f t="shared" si="28"/>
        <v>0.41069518716577541</v>
      </c>
      <c r="AE100" s="50">
        <f t="shared" si="28"/>
        <v>0.47528342245989302</v>
      </c>
      <c r="AF100" s="50">
        <f t="shared" si="28"/>
        <v>0.49732620320855614</v>
      </c>
      <c r="AG100" s="50">
        <f t="shared" si="28"/>
        <v>0.47528342245989302</v>
      </c>
      <c r="AH100" s="50">
        <f t="shared" si="26"/>
        <v>0.49732620320855614</v>
      </c>
      <c r="AI100" s="50">
        <f t="shared" si="26"/>
        <v>0.49732620320855614</v>
      </c>
      <c r="AJ100" s="50">
        <f t="shared" si="26"/>
        <v>0.53262032085561495</v>
      </c>
      <c r="AK100" s="50">
        <f t="shared" si="26"/>
        <v>0.4556149732620321</v>
      </c>
      <c r="AL100" s="50">
        <f t="shared" si="26"/>
        <v>0.4556149732620321</v>
      </c>
      <c r="AM100" s="51">
        <f t="shared" si="22"/>
        <v>0.53262032085561495</v>
      </c>
      <c r="AN100" s="51">
        <f t="shared" si="23"/>
        <v>0</v>
      </c>
      <c r="AO100" s="3"/>
      <c r="AP100" s="3"/>
      <c r="AQ100" s="3"/>
      <c r="AR100" s="3"/>
      <c r="AS100" s="3"/>
      <c r="AT100" s="3"/>
    </row>
    <row r="101" spans="1:46">
      <c r="A101" s="6"/>
      <c r="B101" s="6"/>
      <c r="C101" s="6"/>
      <c r="D101" s="6"/>
      <c r="E101" s="6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</row>
    <row r="102" spans="1:46">
      <c r="A102" s="6"/>
      <c r="B102" s="6"/>
      <c r="C102" s="6"/>
      <c r="D102" s="6"/>
      <c r="E102" s="6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</row>
    <row r="103" spans="1:46">
      <c r="A103" s="26" t="s">
        <v>47</v>
      </c>
      <c r="B103" s="6"/>
      <c r="C103" s="30"/>
      <c r="D103" s="6"/>
      <c r="E103" s="41"/>
      <c r="F103" s="26"/>
      <c r="G103" s="38"/>
      <c r="H103" s="38"/>
      <c r="I103" s="38"/>
      <c r="J103" s="38"/>
      <c r="K103" s="38"/>
      <c r="L103" s="38"/>
      <c r="M103" s="38"/>
      <c r="N103" s="39"/>
      <c r="O103" s="39"/>
      <c r="P103" s="40"/>
      <c r="Q103" s="38"/>
      <c r="R103" s="28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</row>
    <row r="104" spans="1:46" ht="12.75" customHeight="1">
      <c r="A104" s="287" t="s">
        <v>2</v>
      </c>
      <c r="B104" s="4">
        <f>+B$4</f>
        <v>0</v>
      </c>
      <c r="C104" s="4">
        <f t="shared" ref="C104:AL104" si="29">+C$4</f>
        <v>1</v>
      </c>
      <c r="D104" s="4">
        <f t="shared" si="29"/>
        <v>2</v>
      </c>
      <c r="E104" s="4">
        <f t="shared" si="29"/>
        <v>3</v>
      </c>
      <c r="F104" s="4">
        <f t="shared" si="29"/>
        <v>4</v>
      </c>
      <c r="G104" s="4">
        <f t="shared" si="29"/>
        <v>5</v>
      </c>
      <c r="H104" s="4">
        <f t="shared" si="29"/>
        <v>1</v>
      </c>
      <c r="I104" s="4">
        <f t="shared" si="29"/>
        <v>2</v>
      </c>
      <c r="J104" s="4">
        <f t="shared" si="29"/>
        <v>3</v>
      </c>
      <c r="K104" s="4">
        <f t="shared" si="29"/>
        <v>4</v>
      </c>
      <c r="L104" s="4">
        <f t="shared" si="29"/>
        <v>5</v>
      </c>
      <c r="M104" s="4">
        <f t="shared" si="29"/>
        <v>6</v>
      </c>
      <c r="N104" s="4">
        <f t="shared" si="29"/>
        <v>7</v>
      </c>
      <c r="O104" s="4">
        <f t="shared" si="29"/>
        <v>8</v>
      </c>
      <c r="P104" s="4">
        <f t="shared" si="29"/>
        <v>9</v>
      </c>
      <c r="Q104" s="4">
        <f t="shared" si="29"/>
        <v>10</v>
      </c>
      <c r="R104" s="4">
        <f t="shared" si="29"/>
        <v>11</v>
      </c>
      <c r="S104" s="4">
        <f t="shared" si="29"/>
        <v>12</v>
      </c>
      <c r="T104" s="4">
        <f t="shared" si="29"/>
        <v>13</v>
      </c>
      <c r="U104" s="4">
        <f t="shared" si="29"/>
        <v>14</v>
      </c>
      <c r="V104" s="4">
        <f t="shared" si="29"/>
        <v>15</v>
      </c>
      <c r="W104" s="4">
        <f t="shared" si="29"/>
        <v>16</v>
      </c>
      <c r="X104" s="4">
        <f t="shared" si="29"/>
        <v>17</v>
      </c>
      <c r="Y104" s="4">
        <f t="shared" si="29"/>
        <v>18</v>
      </c>
      <c r="Z104" s="4">
        <f t="shared" si="29"/>
        <v>19</v>
      </c>
      <c r="AA104" s="4">
        <f t="shared" si="29"/>
        <v>20</v>
      </c>
      <c r="AB104" s="4">
        <f t="shared" si="29"/>
        <v>21</v>
      </c>
      <c r="AC104" s="4">
        <f t="shared" si="29"/>
        <v>22</v>
      </c>
      <c r="AD104" s="4">
        <f t="shared" si="29"/>
        <v>23</v>
      </c>
      <c r="AE104" s="4">
        <f t="shared" si="29"/>
        <v>24</v>
      </c>
      <c r="AF104" s="4">
        <f t="shared" si="29"/>
        <v>25</v>
      </c>
      <c r="AG104" s="4">
        <f t="shared" si="29"/>
        <v>26</v>
      </c>
      <c r="AH104" s="4">
        <f t="shared" si="29"/>
        <v>27</v>
      </c>
      <c r="AI104" s="4">
        <f t="shared" si="29"/>
        <v>28</v>
      </c>
      <c r="AJ104" s="4">
        <f t="shared" si="29"/>
        <v>29</v>
      </c>
      <c r="AK104" s="4">
        <f t="shared" si="29"/>
        <v>30</v>
      </c>
      <c r="AL104" s="4">
        <f t="shared" si="29"/>
        <v>31</v>
      </c>
      <c r="AM104" s="116" t="s">
        <v>3</v>
      </c>
      <c r="AN104" s="5" t="s">
        <v>4</v>
      </c>
      <c r="AO104" s="3"/>
      <c r="AP104" s="3"/>
      <c r="AQ104" s="3"/>
      <c r="AR104" s="3"/>
      <c r="AS104" s="3"/>
      <c r="AT104" s="3"/>
    </row>
    <row r="105" spans="1:46" s="59" customFormat="1" ht="11.25" customHeight="1">
      <c r="A105" s="288"/>
      <c r="B105" s="7">
        <f>B$5</f>
        <v>40391</v>
      </c>
      <c r="C105" s="7">
        <f t="shared" ref="C105:AL105" si="30">C$5</f>
        <v>40392</v>
      </c>
      <c r="D105" s="7">
        <f t="shared" si="30"/>
        <v>40393</v>
      </c>
      <c r="E105" s="7">
        <f t="shared" si="30"/>
        <v>40394</v>
      </c>
      <c r="F105" s="7">
        <f t="shared" si="30"/>
        <v>40395</v>
      </c>
      <c r="G105" s="7">
        <f t="shared" si="30"/>
        <v>40452</v>
      </c>
      <c r="H105" s="7">
        <f t="shared" si="30"/>
        <v>40544</v>
      </c>
      <c r="I105" s="7">
        <f t="shared" si="30"/>
        <v>40545</v>
      </c>
      <c r="J105" s="7">
        <f t="shared" si="30"/>
        <v>40546</v>
      </c>
      <c r="K105" s="7">
        <f t="shared" si="30"/>
        <v>40547</v>
      </c>
      <c r="L105" s="7">
        <f t="shared" si="30"/>
        <v>40548</v>
      </c>
      <c r="M105" s="7">
        <f t="shared" si="30"/>
        <v>40549</v>
      </c>
      <c r="N105" s="7">
        <f t="shared" si="30"/>
        <v>40550</v>
      </c>
      <c r="O105" s="7">
        <f t="shared" si="30"/>
        <v>40551</v>
      </c>
      <c r="P105" s="7">
        <f t="shared" si="30"/>
        <v>40552</v>
      </c>
      <c r="Q105" s="7">
        <f t="shared" si="30"/>
        <v>40553</v>
      </c>
      <c r="R105" s="7">
        <f t="shared" si="30"/>
        <v>40554</v>
      </c>
      <c r="S105" s="7">
        <f t="shared" si="30"/>
        <v>40555</v>
      </c>
      <c r="T105" s="7">
        <f t="shared" si="30"/>
        <v>40556</v>
      </c>
      <c r="U105" s="7">
        <f t="shared" si="30"/>
        <v>40557</v>
      </c>
      <c r="V105" s="7">
        <f t="shared" si="30"/>
        <v>40558</v>
      </c>
      <c r="W105" s="7">
        <f t="shared" si="30"/>
        <v>40559</v>
      </c>
      <c r="X105" s="7">
        <f t="shared" si="30"/>
        <v>40560</v>
      </c>
      <c r="Y105" s="7">
        <f t="shared" si="30"/>
        <v>40561</v>
      </c>
      <c r="Z105" s="7">
        <f t="shared" si="30"/>
        <v>40562</v>
      </c>
      <c r="AA105" s="7">
        <f t="shared" si="30"/>
        <v>40563</v>
      </c>
      <c r="AB105" s="7">
        <f t="shared" si="30"/>
        <v>40564</v>
      </c>
      <c r="AC105" s="7">
        <f t="shared" si="30"/>
        <v>40565</v>
      </c>
      <c r="AD105" s="7">
        <f t="shared" si="30"/>
        <v>40566</v>
      </c>
      <c r="AE105" s="7">
        <f t="shared" si="30"/>
        <v>40567</v>
      </c>
      <c r="AF105" s="7">
        <f t="shared" si="30"/>
        <v>40568</v>
      </c>
      <c r="AG105" s="158">
        <f t="shared" si="30"/>
        <v>40569</v>
      </c>
      <c r="AH105" s="158">
        <f t="shared" si="30"/>
        <v>40570</v>
      </c>
      <c r="AI105" s="158">
        <f t="shared" si="30"/>
        <v>40571</v>
      </c>
      <c r="AJ105" s="158">
        <f t="shared" si="30"/>
        <v>40572</v>
      </c>
      <c r="AK105" s="158">
        <f t="shared" si="30"/>
        <v>40573</v>
      </c>
      <c r="AL105" s="158">
        <f t="shared" si="30"/>
        <v>40574</v>
      </c>
      <c r="AM105" s="116"/>
      <c r="AN105" s="8"/>
      <c r="AO105" s="6"/>
      <c r="AP105" s="6"/>
      <c r="AQ105" s="6"/>
      <c r="AR105" s="6"/>
      <c r="AS105" s="6"/>
      <c r="AT105" s="6"/>
    </row>
    <row r="106" spans="1:46">
      <c r="A106" s="289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4"/>
      <c r="AH106" s="44"/>
      <c r="AI106" s="44"/>
      <c r="AJ106" s="44"/>
      <c r="AK106" s="44"/>
      <c r="AL106" s="44"/>
      <c r="AM106" s="45" t="s">
        <v>8</v>
      </c>
      <c r="AN106" s="5" t="s">
        <v>8</v>
      </c>
      <c r="AO106" s="3"/>
      <c r="AP106" s="3"/>
      <c r="AQ106" s="3"/>
      <c r="AR106" s="3"/>
      <c r="AS106" s="3"/>
      <c r="AT106" s="3"/>
    </row>
    <row r="107" spans="1:46">
      <c r="A107" s="9" t="s">
        <v>9</v>
      </c>
      <c r="B107" s="52">
        <f t="shared" ref="B107:AL122" si="31">$G$38*B7</f>
        <v>0</v>
      </c>
      <c r="C107" s="52">
        <f t="shared" si="31"/>
        <v>0</v>
      </c>
      <c r="D107" s="52">
        <f>$G$38*D7-D137</f>
        <v>0</v>
      </c>
      <c r="E107" s="52">
        <f t="shared" ref="E107:AG107" si="32">$G$38*E7-E137</f>
        <v>0</v>
      </c>
      <c r="F107" s="52">
        <f t="shared" si="32"/>
        <v>0</v>
      </c>
      <c r="G107" s="52">
        <f t="shared" si="32"/>
        <v>0</v>
      </c>
      <c r="H107" s="52">
        <f t="shared" si="32"/>
        <v>5438.0999999999995</v>
      </c>
      <c r="I107" s="52">
        <f t="shared" si="32"/>
        <v>3693</v>
      </c>
      <c r="J107" s="52">
        <f t="shared" si="32"/>
        <v>4350</v>
      </c>
      <c r="K107" s="52">
        <f t="shared" si="32"/>
        <v>4500</v>
      </c>
      <c r="L107" s="52">
        <f t="shared" si="32"/>
        <v>4440</v>
      </c>
      <c r="M107" s="52">
        <f t="shared" si="32"/>
        <v>4470</v>
      </c>
      <c r="N107" s="52">
        <f t="shared" si="32"/>
        <v>4440</v>
      </c>
      <c r="O107" s="52">
        <f t="shared" si="32"/>
        <v>4500</v>
      </c>
      <c r="P107" s="52">
        <f t="shared" si="32"/>
        <v>4495.5</v>
      </c>
      <c r="Q107" s="52">
        <f t="shared" si="32"/>
        <v>4286.3999999999996</v>
      </c>
      <c r="R107" s="52">
        <f t="shared" si="32"/>
        <v>4290</v>
      </c>
      <c r="S107" s="52">
        <f t="shared" si="32"/>
        <v>4026.2999999999997</v>
      </c>
      <c r="T107" s="52">
        <f t="shared" si="32"/>
        <v>4380</v>
      </c>
      <c r="U107" s="52">
        <f t="shared" si="32"/>
        <v>4230</v>
      </c>
      <c r="V107" s="52">
        <f t="shared" si="32"/>
        <v>4320</v>
      </c>
      <c r="W107" s="52">
        <f t="shared" si="32"/>
        <v>4350</v>
      </c>
      <c r="X107" s="52">
        <f t="shared" si="32"/>
        <v>4050</v>
      </c>
      <c r="Y107" s="52">
        <f t="shared" si="32"/>
        <v>4200</v>
      </c>
      <c r="Z107" s="52">
        <f t="shared" si="32"/>
        <v>4110</v>
      </c>
      <c r="AA107" s="52">
        <f t="shared" si="32"/>
        <v>4410</v>
      </c>
      <c r="AB107" s="52">
        <f t="shared" si="32"/>
        <v>4140</v>
      </c>
      <c r="AC107" s="52">
        <f t="shared" si="32"/>
        <v>4410</v>
      </c>
      <c r="AD107" s="52">
        <f t="shared" si="32"/>
        <v>4410</v>
      </c>
      <c r="AE107" s="52">
        <f t="shared" si="32"/>
        <v>3540</v>
      </c>
      <c r="AF107" s="52">
        <f t="shared" si="32"/>
        <v>4080</v>
      </c>
      <c r="AG107" s="52">
        <f t="shared" si="32"/>
        <v>3540</v>
      </c>
      <c r="AH107" s="52">
        <f t="shared" si="31"/>
        <v>4170</v>
      </c>
      <c r="AI107" s="52">
        <f t="shared" si="31"/>
        <v>4260</v>
      </c>
      <c r="AJ107" s="52">
        <f t="shared" si="31"/>
        <v>4260</v>
      </c>
      <c r="AK107" s="52">
        <f t="shared" si="31"/>
        <v>4530</v>
      </c>
      <c r="AL107" s="52">
        <f t="shared" si="31"/>
        <v>3690</v>
      </c>
      <c r="AM107" s="10">
        <f>MAX(B107:AL107)</f>
        <v>5438.0999999999995</v>
      </c>
      <c r="AN107" s="10">
        <f>MIN(B107:AF107)</f>
        <v>0</v>
      </c>
      <c r="AO107" s="3"/>
      <c r="AP107" s="3"/>
      <c r="AQ107" s="3"/>
      <c r="AR107" s="10">
        <f>SUM(B107:AL107)</f>
        <v>132009.29999999999</v>
      </c>
      <c r="AS107" s="3"/>
      <c r="AT107" s="3"/>
    </row>
    <row r="108" spans="1:46">
      <c r="A108" s="9" t="s">
        <v>10</v>
      </c>
      <c r="B108" s="52">
        <f t="shared" si="31"/>
        <v>0</v>
      </c>
      <c r="C108" s="52">
        <f t="shared" si="31"/>
        <v>0</v>
      </c>
      <c r="D108" s="52">
        <f t="shared" ref="D108:AG116" si="33">$G$38*D8-D138</f>
        <v>0</v>
      </c>
      <c r="E108" s="52">
        <f t="shared" si="33"/>
        <v>0</v>
      </c>
      <c r="F108" s="52">
        <f t="shared" si="33"/>
        <v>0</v>
      </c>
      <c r="G108" s="52">
        <f t="shared" si="33"/>
        <v>0</v>
      </c>
      <c r="H108" s="52">
        <f t="shared" si="33"/>
        <v>5280</v>
      </c>
      <c r="I108" s="52">
        <f t="shared" si="33"/>
        <v>3394.7999999999997</v>
      </c>
      <c r="J108" s="52">
        <f t="shared" si="33"/>
        <v>4230</v>
      </c>
      <c r="K108" s="52">
        <f t="shared" si="33"/>
        <v>4260</v>
      </c>
      <c r="L108" s="52">
        <f t="shared" si="33"/>
        <v>4350</v>
      </c>
      <c r="M108" s="52">
        <f t="shared" si="33"/>
        <v>4350</v>
      </c>
      <c r="N108" s="52">
        <f t="shared" si="33"/>
        <v>4230</v>
      </c>
      <c r="O108" s="52">
        <f t="shared" si="33"/>
        <v>4350</v>
      </c>
      <c r="P108" s="52">
        <f t="shared" si="33"/>
        <v>4431.8999999999996</v>
      </c>
      <c r="Q108" s="52">
        <f t="shared" si="33"/>
        <v>4166.7</v>
      </c>
      <c r="R108" s="52">
        <f t="shared" si="33"/>
        <v>4200</v>
      </c>
      <c r="S108" s="52">
        <f t="shared" si="33"/>
        <v>4088.3999999999996</v>
      </c>
      <c r="T108" s="52">
        <f t="shared" si="33"/>
        <v>4140</v>
      </c>
      <c r="U108" s="52">
        <f t="shared" si="33"/>
        <v>3990</v>
      </c>
      <c r="V108" s="52">
        <f t="shared" si="33"/>
        <v>4080</v>
      </c>
      <c r="W108" s="52">
        <f t="shared" si="33"/>
        <v>4179.8999999999996</v>
      </c>
      <c r="X108" s="52">
        <f t="shared" si="33"/>
        <v>3990</v>
      </c>
      <c r="Y108" s="52">
        <f t="shared" si="33"/>
        <v>4080</v>
      </c>
      <c r="Z108" s="52">
        <f t="shared" si="33"/>
        <v>4332.8999999999996</v>
      </c>
      <c r="AA108" s="52">
        <f t="shared" si="33"/>
        <v>4272</v>
      </c>
      <c r="AB108" s="52">
        <f t="shared" si="33"/>
        <v>3930</v>
      </c>
      <c r="AC108" s="52">
        <f t="shared" si="33"/>
        <v>4110</v>
      </c>
      <c r="AD108" s="52">
        <f t="shared" si="33"/>
        <v>4200</v>
      </c>
      <c r="AE108" s="52">
        <f t="shared" si="33"/>
        <v>3360</v>
      </c>
      <c r="AF108" s="52">
        <f t="shared" si="33"/>
        <v>3960</v>
      </c>
      <c r="AG108" s="52">
        <f t="shared" si="33"/>
        <v>3360</v>
      </c>
      <c r="AH108" s="52">
        <f t="shared" si="31"/>
        <v>3990</v>
      </c>
      <c r="AI108" s="52">
        <f t="shared" si="31"/>
        <v>4110</v>
      </c>
      <c r="AJ108" s="52">
        <f t="shared" si="31"/>
        <v>4080</v>
      </c>
      <c r="AK108" s="52">
        <f t="shared" si="31"/>
        <v>4350</v>
      </c>
      <c r="AL108" s="52">
        <f t="shared" si="31"/>
        <v>3720</v>
      </c>
      <c r="AM108" s="10">
        <f t="shared" ref="AM108:AM130" si="34">MAX(B108:AL108)</f>
        <v>5280</v>
      </c>
      <c r="AN108" s="10">
        <f>MIN(B108:AF108)</f>
        <v>0</v>
      </c>
      <c r="AO108" s="3"/>
      <c r="AP108" s="3"/>
      <c r="AQ108" s="3"/>
      <c r="AR108" s="10">
        <f t="shared" ref="AR108:AR130" si="35">SUM(B108:AL108)</f>
        <v>127566.59999999999</v>
      </c>
      <c r="AS108" s="3"/>
      <c r="AT108" s="3"/>
    </row>
    <row r="109" spans="1:46">
      <c r="A109" s="9" t="s">
        <v>11</v>
      </c>
      <c r="B109" s="52">
        <f t="shared" si="31"/>
        <v>0</v>
      </c>
      <c r="C109" s="52">
        <f t="shared" si="31"/>
        <v>0</v>
      </c>
      <c r="D109" s="52">
        <f t="shared" si="33"/>
        <v>0</v>
      </c>
      <c r="E109" s="52">
        <f t="shared" si="33"/>
        <v>0</v>
      </c>
      <c r="F109" s="52">
        <f t="shared" si="33"/>
        <v>0</v>
      </c>
      <c r="G109" s="52">
        <f t="shared" si="33"/>
        <v>0</v>
      </c>
      <c r="H109" s="52">
        <f t="shared" si="33"/>
        <v>4950</v>
      </c>
      <c r="I109" s="52">
        <f t="shared" si="33"/>
        <v>2400</v>
      </c>
      <c r="J109" s="52">
        <f t="shared" si="33"/>
        <v>4170</v>
      </c>
      <c r="K109" s="52">
        <f t="shared" si="33"/>
        <v>4260</v>
      </c>
      <c r="L109" s="52">
        <f t="shared" si="33"/>
        <v>4230</v>
      </c>
      <c r="M109" s="52">
        <f t="shared" si="33"/>
        <v>4260</v>
      </c>
      <c r="N109" s="52">
        <f t="shared" si="33"/>
        <v>4140</v>
      </c>
      <c r="O109" s="52">
        <f t="shared" si="33"/>
        <v>4230</v>
      </c>
      <c r="P109" s="52">
        <f t="shared" si="33"/>
        <v>4071.2999999999997</v>
      </c>
      <c r="Q109" s="52">
        <f t="shared" si="33"/>
        <v>4077</v>
      </c>
      <c r="R109" s="52">
        <f t="shared" si="33"/>
        <v>3660</v>
      </c>
      <c r="S109" s="52">
        <f t="shared" si="33"/>
        <v>4096.8</v>
      </c>
      <c r="T109" s="52">
        <f t="shared" si="33"/>
        <v>4050</v>
      </c>
      <c r="U109" s="52">
        <f t="shared" si="33"/>
        <v>3960</v>
      </c>
      <c r="V109" s="52">
        <f t="shared" si="33"/>
        <v>3960</v>
      </c>
      <c r="W109" s="52">
        <f t="shared" si="33"/>
        <v>3973.7999999999997</v>
      </c>
      <c r="X109" s="52">
        <f t="shared" si="33"/>
        <v>3930</v>
      </c>
      <c r="Y109" s="52">
        <f t="shared" si="33"/>
        <v>3900</v>
      </c>
      <c r="Z109" s="52">
        <f t="shared" si="33"/>
        <v>3883.5</v>
      </c>
      <c r="AA109" s="52">
        <f t="shared" si="33"/>
        <v>4126.5</v>
      </c>
      <c r="AB109" s="52">
        <f t="shared" si="33"/>
        <v>3930</v>
      </c>
      <c r="AC109" s="52">
        <f t="shared" si="33"/>
        <v>3930</v>
      </c>
      <c r="AD109" s="52">
        <f t="shared" si="33"/>
        <v>4110</v>
      </c>
      <c r="AE109" s="52">
        <f t="shared" si="33"/>
        <v>3300</v>
      </c>
      <c r="AF109" s="52">
        <f t="shared" si="33"/>
        <v>3840</v>
      </c>
      <c r="AG109" s="52">
        <f t="shared" si="33"/>
        <v>3300</v>
      </c>
      <c r="AH109" s="52">
        <f t="shared" si="31"/>
        <v>3930</v>
      </c>
      <c r="AI109" s="52">
        <f t="shared" si="31"/>
        <v>4020</v>
      </c>
      <c r="AJ109" s="52">
        <f t="shared" si="31"/>
        <v>3990</v>
      </c>
      <c r="AK109" s="52">
        <f t="shared" si="31"/>
        <v>4050</v>
      </c>
      <c r="AL109" s="52">
        <f t="shared" si="31"/>
        <v>3600</v>
      </c>
      <c r="AM109" s="10">
        <f t="shared" si="34"/>
        <v>4950</v>
      </c>
      <c r="AN109" s="10">
        <f t="shared" ref="AN109:AN130" si="36">MIN(B109:AF109)</f>
        <v>0</v>
      </c>
      <c r="AO109" s="3"/>
      <c r="AP109" s="3"/>
      <c r="AQ109" s="3"/>
      <c r="AR109" s="10">
        <f t="shared" si="35"/>
        <v>122328.90000000001</v>
      </c>
      <c r="AS109" s="3"/>
      <c r="AT109" s="3"/>
    </row>
    <row r="110" spans="1:46">
      <c r="A110" s="9" t="s">
        <v>12</v>
      </c>
      <c r="B110" s="52">
        <f t="shared" si="31"/>
        <v>0</v>
      </c>
      <c r="C110" s="52">
        <f t="shared" si="31"/>
        <v>0</v>
      </c>
      <c r="D110" s="52">
        <f t="shared" si="33"/>
        <v>0</v>
      </c>
      <c r="E110" s="52">
        <f t="shared" si="33"/>
        <v>0</v>
      </c>
      <c r="F110" s="52">
        <f t="shared" si="33"/>
        <v>0</v>
      </c>
      <c r="G110" s="52">
        <f t="shared" si="33"/>
        <v>0</v>
      </c>
      <c r="H110" s="52">
        <f t="shared" si="33"/>
        <v>4770</v>
      </c>
      <c r="I110" s="52">
        <f t="shared" si="33"/>
        <v>3330</v>
      </c>
      <c r="J110" s="52">
        <f t="shared" si="33"/>
        <v>4140</v>
      </c>
      <c r="K110" s="52">
        <f t="shared" si="33"/>
        <v>4170</v>
      </c>
      <c r="L110" s="52">
        <f t="shared" si="33"/>
        <v>4230</v>
      </c>
      <c r="M110" s="52">
        <f t="shared" si="33"/>
        <v>4260</v>
      </c>
      <c r="N110" s="52">
        <f t="shared" si="33"/>
        <v>4080</v>
      </c>
      <c r="O110" s="52">
        <f t="shared" si="33"/>
        <v>4230</v>
      </c>
      <c r="P110" s="52">
        <f t="shared" si="33"/>
        <v>4037.3999999999996</v>
      </c>
      <c r="Q110" s="52">
        <f t="shared" si="33"/>
        <v>4044.6</v>
      </c>
      <c r="R110" s="52">
        <f t="shared" si="33"/>
        <v>3660</v>
      </c>
      <c r="S110" s="52">
        <f t="shared" si="33"/>
        <v>3972</v>
      </c>
      <c r="T110" s="52">
        <f t="shared" si="33"/>
        <v>4050</v>
      </c>
      <c r="U110" s="52">
        <f t="shared" si="33"/>
        <v>3960</v>
      </c>
      <c r="V110" s="52">
        <f t="shared" si="33"/>
        <v>3870</v>
      </c>
      <c r="W110" s="52">
        <f t="shared" si="33"/>
        <v>3930</v>
      </c>
      <c r="X110" s="52">
        <f t="shared" si="33"/>
        <v>3960</v>
      </c>
      <c r="Y110" s="52">
        <f t="shared" si="33"/>
        <v>3900</v>
      </c>
      <c r="Z110" s="52">
        <f t="shared" si="33"/>
        <v>3858.2999999999997</v>
      </c>
      <c r="AA110" s="52">
        <f t="shared" si="33"/>
        <v>3972.6</v>
      </c>
      <c r="AB110" s="52">
        <f t="shared" si="33"/>
        <v>3930</v>
      </c>
      <c r="AC110" s="52">
        <f t="shared" si="33"/>
        <v>3930</v>
      </c>
      <c r="AD110" s="52">
        <f t="shared" si="33"/>
        <v>3990</v>
      </c>
      <c r="AE110" s="52">
        <f t="shared" si="33"/>
        <v>3240</v>
      </c>
      <c r="AF110" s="52">
        <f t="shared" si="33"/>
        <v>3840</v>
      </c>
      <c r="AG110" s="52">
        <f t="shared" si="33"/>
        <v>3240</v>
      </c>
      <c r="AH110" s="52">
        <f t="shared" si="31"/>
        <v>3930</v>
      </c>
      <c r="AI110" s="52">
        <f t="shared" si="31"/>
        <v>4020</v>
      </c>
      <c r="AJ110" s="52">
        <f t="shared" si="31"/>
        <v>3870</v>
      </c>
      <c r="AK110" s="52">
        <f t="shared" si="31"/>
        <v>3990</v>
      </c>
      <c r="AL110" s="52">
        <f t="shared" si="31"/>
        <v>3600</v>
      </c>
      <c r="AM110" s="10">
        <f t="shared" si="34"/>
        <v>4770</v>
      </c>
      <c r="AN110" s="10">
        <f t="shared" si="36"/>
        <v>0</v>
      </c>
      <c r="AO110" s="3"/>
      <c r="AP110" s="3"/>
      <c r="AQ110" s="3"/>
      <c r="AR110" s="10">
        <f t="shared" si="35"/>
        <v>122004.90000000001</v>
      </c>
      <c r="AS110" s="3"/>
      <c r="AT110" s="3"/>
    </row>
    <row r="111" spans="1:46">
      <c r="A111" s="9" t="s">
        <v>13</v>
      </c>
      <c r="B111" s="52">
        <f t="shared" si="31"/>
        <v>0</v>
      </c>
      <c r="C111" s="52">
        <f t="shared" si="31"/>
        <v>0</v>
      </c>
      <c r="D111" s="52">
        <f t="shared" si="33"/>
        <v>0</v>
      </c>
      <c r="E111" s="52">
        <f t="shared" si="33"/>
        <v>0</v>
      </c>
      <c r="F111" s="52">
        <f t="shared" si="33"/>
        <v>0</v>
      </c>
      <c r="G111" s="52">
        <f t="shared" si="33"/>
        <v>0</v>
      </c>
      <c r="H111" s="52">
        <f t="shared" si="33"/>
        <v>4470</v>
      </c>
      <c r="I111" s="52">
        <f t="shared" si="33"/>
        <v>3240</v>
      </c>
      <c r="J111" s="52">
        <f t="shared" si="33"/>
        <v>4140</v>
      </c>
      <c r="K111" s="52">
        <f t="shared" si="33"/>
        <v>4140</v>
      </c>
      <c r="L111" s="52">
        <f t="shared" si="33"/>
        <v>4230</v>
      </c>
      <c r="M111" s="52">
        <f t="shared" si="33"/>
        <v>4170</v>
      </c>
      <c r="N111" s="52">
        <f t="shared" si="33"/>
        <v>4110</v>
      </c>
      <c r="O111" s="52">
        <f t="shared" si="33"/>
        <v>4260</v>
      </c>
      <c r="P111" s="52">
        <f t="shared" si="33"/>
        <v>4017.6</v>
      </c>
      <c r="Q111" s="52">
        <f t="shared" si="33"/>
        <v>4076.3999999999996</v>
      </c>
      <c r="R111" s="52">
        <f t="shared" si="33"/>
        <v>3660</v>
      </c>
      <c r="S111" s="52">
        <f t="shared" si="33"/>
        <v>4031.7</v>
      </c>
      <c r="T111" s="52">
        <f t="shared" si="33"/>
        <v>3960</v>
      </c>
      <c r="U111" s="52">
        <f t="shared" si="33"/>
        <v>3930</v>
      </c>
      <c r="V111" s="52">
        <f t="shared" si="33"/>
        <v>3960</v>
      </c>
      <c r="W111" s="52">
        <f t="shared" si="33"/>
        <v>3870</v>
      </c>
      <c r="X111" s="52">
        <f t="shared" si="33"/>
        <v>3960</v>
      </c>
      <c r="Y111" s="52">
        <f t="shared" si="33"/>
        <v>3840</v>
      </c>
      <c r="Z111" s="52">
        <f t="shared" si="33"/>
        <v>3830.7</v>
      </c>
      <c r="AA111" s="52">
        <f t="shared" si="33"/>
        <v>3958.2</v>
      </c>
      <c r="AB111" s="52">
        <f t="shared" si="33"/>
        <v>3930</v>
      </c>
      <c r="AC111" s="52">
        <f t="shared" si="33"/>
        <v>3960</v>
      </c>
      <c r="AD111" s="52">
        <f t="shared" si="33"/>
        <v>4020</v>
      </c>
      <c r="AE111" s="52">
        <f t="shared" si="33"/>
        <v>3240</v>
      </c>
      <c r="AF111" s="52">
        <f t="shared" si="33"/>
        <v>3840</v>
      </c>
      <c r="AG111" s="52">
        <f t="shared" si="33"/>
        <v>3240</v>
      </c>
      <c r="AH111" s="52">
        <f t="shared" si="31"/>
        <v>3930</v>
      </c>
      <c r="AI111" s="52">
        <f t="shared" si="31"/>
        <v>3990</v>
      </c>
      <c r="AJ111" s="52">
        <f t="shared" si="31"/>
        <v>3900</v>
      </c>
      <c r="AK111" s="52">
        <f t="shared" si="31"/>
        <v>3960</v>
      </c>
      <c r="AL111" s="52">
        <f t="shared" si="31"/>
        <v>3600</v>
      </c>
      <c r="AM111" s="10">
        <f t="shared" si="34"/>
        <v>4470</v>
      </c>
      <c r="AN111" s="10">
        <f t="shared" si="36"/>
        <v>0</v>
      </c>
      <c r="AO111" s="3"/>
      <c r="AP111" s="3"/>
      <c r="AQ111" s="3"/>
      <c r="AR111" s="10">
        <f t="shared" si="35"/>
        <v>121464.59999999999</v>
      </c>
      <c r="AS111" s="3"/>
      <c r="AT111" s="3"/>
    </row>
    <row r="112" spans="1:46">
      <c r="A112" s="9" t="s">
        <v>14</v>
      </c>
      <c r="B112" s="52">
        <f t="shared" si="31"/>
        <v>0</v>
      </c>
      <c r="C112" s="52">
        <f t="shared" si="31"/>
        <v>0</v>
      </c>
      <c r="D112" s="52">
        <f t="shared" si="33"/>
        <v>0</v>
      </c>
      <c r="E112" s="52">
        <f t="shared" si="33"/>
        <v>0</v>
      </c>
      <c r="F112" s="52">
        <f t="shared" si="33"/>
        <v>0</v>
      </c>
      <c r="G112" s="52">
        <f t="shared" si="33"/>
        <v>0</v>
      </c>
      <c r="H112" s="52">
        <f t="shared" si="33"/>
        <v>4470</v>
      </c>
      <c r="I112" s="52">
        <f t="shared" si="33"/>
        <v>3240</v>
      </c>
      <c r="J112" s="52">
        <f t="shared" si="33"/>
        <v>4230</v>
      </c>
      <c r="K112" s="52">
        <f t="shared" si="33"/>
        <v>4230</v>
      </c>
      <c r="L112" s="52">
        <f t="shared" si="33"/>
        <v>4380</v>
      </c>
      <c r="M112" s="52">
        <f t="shared" si="33"/>
        <v>4260</v>
      </c>
      <c r="N112" s="52">
        <f t="shared" si="33"/>
        <v>4290</v>
      </c>
      <c r="O112" s="52">
        <f t="shared" si="33"/>
        <v>4260</v>
      </c>
      <c r="P112" s="52">
        <f t="shared" si="33"/>
        <v>3985.2</v>
      </c>
      <c r="Q112" s="52">
        <f t="shared" si="33"/>
        <v>4164.8999999999996</v>
      </c>
      <c r="R112" s="52">
        <f t="shared" si="33"/>
        <v>3810</v>
      </c>
      <c r="S112" s="52">
        <f t="shared" si="33"/>
        <v>4186.2</v>
      </c>
      <c r="T112" s="52">
        <f t="shared" si="33"/>
        <v>4050</v>
      </c>
      <c r="U112" s="52">
        <f t="shared" si="33"/>
        <v>4050</v>
      </c>
      <c r="V112" s="52">
        <f t="shared" si="33"/>
        <v>4050</v>
      </c>
      <c r="W112" s="52">
        <f t="shared" si="33"/>
        <v>3480</v>
      </c>
      <c r="X112" s="52">
        <f t="shared" si="33"/>
        <v>4200</v>
      </c>
      <c r="Y112" s="52">
        <f t="shared" si="33"/>
        <v>4080</v>
      </c>
      <c r="Z112" s="52">
        <f t="shared" si="33"/>
        <v>4136.7</v>
      </c>
      <c r="AA112" s="52">
        <f t="shared" si="33"/>
        <v>3998.3999999999996</v>
      </c>
      <c r="AB112" s="52">
        <f t="shared" si="33"/>
        <v>4140</v>
      </c>
      <c r="AC112" s="52">
        <f t="shared" si="33"/>
        <v>4080</v>
      </c>
      <c r="AD112" s="52">
        <f t="shared" si="33"/>
        <v>3960</v>
      </c>
      <c r="AE112" s="52">
        <f t="shared" si="33"/>
        <v>3360</v>
      </c>
      <c r="AF112" s="52">
        <f t="shared" si="33"/>
        <v>4140</v>
      </c>
      <c r="AG112" s="52">
        <f t="shared" si="33"/>
        <v>3360</v>
      </c>
      <c r="AH112" s="52">
        <f t="shared" si="31"/>
        <v>4170</v>
      </c>
      <c r="AI112" s="52">
        <f t="shared" si="31"/>
        <v>4230</v>
      </c>
      <c r="AJ112" s="52">
        <f t="shared" si="31"/>
        <v>3990</v>
      </c>
      <c r="AK112" s="52">
        <f t="shared" si="31"/>
        <v>3960</v>
      </c>
      <c r="AL112" s="52">
        <f t="shared" si="31"/>
        <v>3990</v>
      </c>
      <c r="AM112" s="10">
        <f t="shared" si="34"/>
        <v>4470</v>
      </c>
      <c r="AN112" s="10">
        <f t="shared" si="36"/>
        <v>0</v>
      </c>
      <c r="AO112" s="3"/>
      <c r="AP112" s="3"/>
      <c r="AQ112" s="3"/>
      <c r="AR112" s="10">
        <f t="shared" si="35"/>
        <v>124931.39999999998</v>
      </c>
      <c r="AS112" s="3"/>
      <c r="AT112" s="3"/>
    </row>
    <row r="113" spans="1:46">
      <c r="A113" s="9" t="s">
        <v>15</v>
      </c>
      <c r="B113" s="52">
        <f t="shared" si="31"/>
        <v>0</v>
      </c>
      <c r="C113" s="52">
        <f t="shared" si="31"/>
        <v>0</v>
      </c>
      <c r="D113" s="52">
        <f t="shared" si="33"/>
        <v>0</v>
      </c>
      <c r="E113" s="52">
        <f t="shared" si="33"/>
        <v>0</v>
      </c>
      <c r="F113" s="52">
        <f t="shared" si="33"/>
        <v>0</v>
      </c>
      <c r="G113" s="52">
        <f t="shared" si="33"/>
        <v>0</v>
      </c>
      <c r="H113" s="52">
        <f t="shared" si="33"/>
        <v>4380</v>
      </c>
      <c r="I113" s="52">
        <f t="shared" si="33"/>
        <v>3090</v>
      </c>
      <c r="J113" s="52">
        <f t="shared" si="33"/>
        <v>4530</v>
      </c>
      <c r="K113" s="52">
        <f t="shared" si="33"/>
        <v>4590</v>
      </c>
      <c r="L113" s="52">
        <f t="shared" si="33"/>
        <v>4770</v>
      </c>
      <c r="M113" s="52">
        <f t="shared" si="33"/>
        <v>4860</v>
      </c>
      <c r="N113" s="52">
        <f t="shared" si="33"/>
        <v>4710</v>
      </c>
      <c r="O113" s="52">
        <f t="shared" si="33"/>
        <v>4380</v>
      </c>
      <c r="P113" s="52">
        <f t="shared" si="33"/>
        <v>4026.6</v>
      </c>
      <c r="Q113" s="52">
        <f t="shared" si="33"/>
        <v>4855.2</v>
      </c>
      <c r="R113" s="52">
        <f t="shared" si="33"/>
        <v>4898.7</v>
      </c>
      <c r="S113" s="52">
        <f t="shared" si="33"/>
        <v>4872</v>
      </c>
      <c r="T113" s="52">
        <f t="shared" si="33"/>
        <v>4050</v>
      </c>
      <c r="U113" s="52">
        <f t="shared" si="33"/>
        <v>4860.8999999999996</v>
      </c>
      <c r="V113" s="52">
        <f t="shared" si="33"/>
        <v>4350</v>
      </c>
      <c r="W113" s="52">
        <f t="shared" si="33"/>
        <v>3480</v>
      </c>
      <c r="X113" s="52">
        <f t="shared" si="33"/>
        <v>4860</v>
      </c>
      <c r="Y113" s="52">
        <f t="shared" si="33"/>
        <v>4562.3999999999996</v>
      </c>
      <c r="Z113" s="52">
        <f t="shared" si="33"/>
        <v>4723.2</v>
      </c>
      <c r="AA113" s="52">
        <f t="shared" si="33"/>
        <v>4090.2</v>
      </c>
      <c r="AB113" s="52">
        <f t="shared" si="33"/>
        <v>4860</v>
      </c>
      <c r="AC113" s="52">
        <f t="shared" si="33"/>
        <v>4410</v>
      </c>
      <c r="AD113" s="52">
        <f t="shared" si="33"/>
        <v>4110</v>
      </c>
      <c r="AE113" s="52">
        <f t="shared" si="33"/>
        <v>4080</v>
      </c>
      <c r="AF113" s="52">
        <f t="shared" si="33"/>
        <v>4860</v>
      </c>
      <c r="AG113" s="52">
        <f t="shared" si="33"/>
        <v>4080</v>
      </c>
      <c r="AH113" s="52">
        <f t="shared" si="31"/>
        <v>4860</v>
      </c>
      <c r="AI113" s="52">
        <f t="shared" si="31"/>
        <v>4535.0999999999995</v>
      </c>
      <c r="AJ113" s="52">
        <f t="shared" si="31"/>
        <v>4350</v>
      </c>
      <c r="AK113" s="52">
        <f t="shared" si="31"/>
        <v>3990</v>
      </c>
      <c r="AL113" s="52">
        <f t="shared" si="31"/>
        <v>4800</v>
      </c>
      <c r="AM113" s="10">
        <f t="shared" si="34"/>
        <v>4898.7</v>
      </c>
      <c r="AN113" s="10">
        <f t="shared" si="36"/>
        <v>0</v>
      </c>
      <c r="AO113" s="3"/>
      <c r="AP113" s="3"/>
      <c r="AQ113" s="3"/>
      <c r="AR113" s="10">
        <f t="shared" si="35"/>
        <v>137874.29999999999</v>
      </c>
      <c r="AS113" s="3"/>
      <c r="AT113" s="3"/>
    </row>
    <row r="114" spans="1:46">
      <c r="A114" s="12" t="s">
        <v>16</v>
      </c>
      <c r="B114" s="52">
        <f t="shared" si="31"/>
        <v>0</v>
      </c>
      <c r="C114" s="52">
        <f t="shared" si="31"/>
        <v>0</v>
      </c>
      <c r="D114" s="52">
        <f t="shared" si="33"/>
        <v>0</v>
      </c>
      <c r="E114" s="52">
        <f t="shared" si="33"/>
        <v>0</v>
      </c>
      <c r="F114" s="52">
        <f t="shared" si="33"/>
        <v>0</v>
      </c>
      <c r="G114" s="52">
        <f t="shared" si="33"/>
        <v>0</v>
      </c>
      <c r="H114" s="52">
        <f t="shared" si="33"/>
        <v>3890</v>
      </c>
      <c r="I114" s="52">
        <f t="shared" si="33"/>
        <v>3180</v>
      </c>
      <c r="J114" s="52">
        <f t="shared" si="33"/>
        <v>5030</v>
      </c>
      <c r="K114" s="52">
        <f t="shared" si="33"/>
        <v>5250</v>
      </c>
      <c r="L114" s="52">
        <f t="shared" si="33"/>
        <v>5300</v>
      </c>
      <c r="M114" s="52">
        <f t="shared" si="33"/>
        <v>4930</v>
      </c>
      <c r="N114" s="52">
        <f t="shared" si="33"/>
        <v>4440</v>
      </c>
      <c r="O114" s="52">
        <f t="shared" si="33"/>
        <v>4120</v>
      </c>
      <c r="P114" s="52">
        <f t="shared" si="33"/>
        <v>4023.2999999999997</v>
      </c>
      <c r="Q114" s="52">
        <f t="shared" si="33"/>
        <v>5071.3</v>
      </c>
      <c r="R114" s="52">
        <f t="shared" si="33"/>
        <v>4825.8999999999996</v>
      </c>
      <c r="S114" s="52">
        <f t="shared" si="33"/>
        <v>5314.7</v>
      </c>
      <c r="T114" s="52">
        <f t="shared" si="33"/>
        <v>3720</v>
      </c>
      <c r="U114" s="52">
        <f t="shared" si="33"/>
        <v>4870.5999999999995</v>
      </c>
      <c r="V114" s="52">
        <f t="shared" si="33"/>
        <v>4718.3999999999996</v>
      </c>
      <c r="W114" s="52">
        <f t="shared" si="33"/>
        <v>3198.4</v>
      </c>
      <c r="X114" s="52">
        <f t="shared" si="33"/>
        <v>5224</v>
      </c>
      <c r="Y114" s="52">
        <f t="shared" si="33"/>
        <v>4470.3</v>
      </c>
      <c r="Z114" s="52">
        <f t="shared" si="33"/>
        <v>5146.8</v>
      </c>
      <c r="AA114" s="52">
        <f t="shared" si="33"/>
        <v>3720.0999999999995</v>
      </c>
      <c r="AB114" s="52">
        <f t="shared" si="33"/>
        <v>5050.5</v>
      </c>
      <c r="AC114" s="52">
        <f t="shared" si="33"/>
        <v>4290</v>
      </c>
      <c r="AD114" s="52">
        <f t="shared" si="33"/>
        <v>3980</v>
      </c>
      <c r="AE114" s="52">
        <f t="shared" si="33"/>
        <v>4590</v>
      </c>
      <c r="AF114" s="52">
        <f t="shared" si="33"/>
        <v>5363.5</v>
      </c>
      <c r="AG114" s="52">
        <f t="shared" si="33"/>
        <v>4490</v>
      </c>
      <c r="AH114" s="52">
        <f t="shared" si="31"/>
        <v>5370</v>
      </c>
      <c r="AI114" s="52">
        <f t="shared" si="31"/>
        <v>4230</v>
      </c>
      <c r="AJ114" s="52">
        <f t="shared" si="31"/>
        <v>4650</v>
      </c>
      <c r="AK114" s="52">
        <f t="shared" si="31"/>
        <v>4206.3</v>
      </c>
      <c r="AL114" s="52">
        <f t="shared" si="31"/>
        <v>5070</v>
      </c>
      <c r="AM114" s="10">
        <f t="shared" si="34"/>
        <v>5370</v>
      </c>
      <c r="AN114" s="10">
        <f t="shared" si="36"/>
        <v>0</v>
      </c>
      <c r="AO114" s="3"/>
      <c r="AP114" s="3"/>
      <c r="AQ114" s="3"/>
      <c r="AR114" s="10">
        <f t="shared" si="35"/>
        <v>141734.09999999998</v>
      </c>
      <c r="AS114" s="3"/>
      <c r="AT114" s="3"/>
    </row>
    <row r="115" spans="1:46">
      <c r="A115" s="12" t="s">
        <v>17</v>
      </c>
      <c r="B115" s="52">
        <f t="shared" si="31"/>
        <v>0</v>
      </c>
      <c r="C115" s="52">
        <f t="shared" si="31"/>
        <v>0</v>
      </c>
      <c r="D115" s="52">
        <f t="shared" si="33"/>
        <v>0</v>
      </c>
      <c r="E115" s="52">
        <f t="shared" si="33"/>
        <v>0</v>
      </c>
      <c r="F115" s="52">
        <f t="shared" si="33"/>
        <v>0</v>
      </c>
      <c r="G115" s="52">
        <f t="shared" si="33"/>
        <v>0</v>
      </c>
      <c r="H115" s="52">
        <f t="shared" si="33"/>
        <v>3120</v>
      </c>
      <c r="I115" s="52">
        <f t="shared" si="33"/>
        <v>3450</v>
      </c>
      <c r="J115" s="52">
        <f t="shared" si="33"/>
        <v>5000</v>
      </c>
      <c r="K115" s="52">
        <f t="shared" si="33"/>
        <v>5010</v>
      </c>
      <c r="L115" s="52">
        <f t="shared" si="33"/>
        <v>4860</v>
      </c>
      <c r="M115" s="52">
        <f t="shared" si="33"/>
        <v>0</v>
      </c>
      <c r="N115" s="52">
        <f t="shared" si="33"/>
        <v>4530</v>
      </c>
      <c r="O115" s="52">
        <f t="shared" si="33"/>
        <v>3790</v>
      </c>
      <c r="P115" s="52">
        <f t="shared" si="33"/>
        <v>3157.3999999999996</v>
      </c>
      <c r="Q115" s="52">
        <f t="shared" si="33"/>
        <v>5231.8</v>
      </c>
      <c r="R115" s="52">
        <f t="shared" si="33"/>
        <v>4750.2</v>
      </c>
      <c r="S115" s="52">
        <f t="shared" si="33"/>
        <v>5505.9</v>
      </c>
      <c r="T115" s="52">
        <f t="shared" si="33"/>
        <v>3410</v>
      </c>
      <c r="U115" s="52">
        <f t="shared" si="33"/>
        <v>4802.5999999999995</v>
      </c>
      <c r="V115" s="52">
        <f t="shared" si="33"/>
        <v>3771.0999999999995</v>
      </c>
      <c r="W115" s="52">
        <f t="shared" si="33"/>
        <v>2457.2999999999997</v>
      </c>
      <c r="X115" s="52">
        <f t="shared" si="33"/>
        <v>4678</v>
      </c>
      <c r="Y115" s="52">
        <f t="shared" si="33"/>
        <v>4585.5</v>
      </c>
      <c r="Z115" s="52">
        <f t="shared" si="33"/>
        <v>4104.7</v>
      </c>
      <c r="AA115" s="52">
        <f t="shared" si="33"/>
        <v>3369.5</v>
      </c>
      <c r="AB115" s="52">
        <f t="shared" si="33"/>
        <v>4815.5</v>
      </c>
      <c r="AC115" s="52">
        <f t="shared" si="33"/>
        <v>4040</v>
      </c>
      <c r="AD115" s="52">
        <f t="shared" si="33"/>
        <v>4180</v>
      </c>
      <c r="AE115" s="52">
        <f t="shared" si="33"/>
        <v>4632</v>
      </c>
      <c r="AF115" s="52">
        <f t="shared" si="33"/>
        <v>5194.3</v>
      </c>
      <c r="AG115" s="52">
        <f t="shared" si="33"/>
        <v>4532</v>
      </c>
      <c r="AH115" s="52">
        <f t="shared" si="31"/>
        <v>6060</v>
      </c>
      <c r="AI115" s="52">
        <f t="shared" si="31"/>
        <v>6126.3</v>
      </c>
      <c r="AJ115" s="52">
        <f t="shared" si="31"/>
        <v>4860</v>
      </c>
      <c r="AK115" s="52">
        <f t="shared" si="31"/>
        <v>4527.3</v>
      </c>
      <c r="AL115" s="52">
        <f t="shared" si="31"/>
        <v>5760</v>
      </c>
      <c r="AM115" s="10">
        <f t="shared" si="34"/>
        <v>6126.3</v>
      </c>
      <c r="AN115" s="10">
        <f t="shared" si="36"/>
        <v>0</v>
      </c>
      <c r="AO115" s="3"/>
      <c r="AP115" s="3"/>
      <c r="AQ115" s="3"/>
      <c r="AR115" s="10">
        <f t="shared" si="35"/>
        <v>134311.40000000002</v>
      </c>
      <c r="AS115" s="3"/>
      <c r="AT115" s="3"/>
    </row>
    <row r="116" spans="1:46">
      <c r="A116" s="13">
        <v>0.41666666666666669</v>
      </c>
      <c r="B116" s="52">
        <f t="shared" si="31"/>
        <v>0</v>
      </c>
      <c r="C116" s="52">
        <f t="shared" si="31"/>
        <v>0</v>
      </c>
      <c r="D116" s="52">
        <f t="shared" si="33"/>
        <v>0</v>
      </c>
      <c r="E116" s="52">
        <f t="shared" si="33"/>
        <v>0</v>
      </c>
      <c r="F116" s="52">
        <f t="shared" si="33"/>
        <v>0</v>
      </c>
      <c r="G116" s="52">
        <f t="shared" si="33"/>
        <v>0</v>
      </c>
      <c r="H116" s="52">
        <f t="shared" si="33"/>
        <v>2840</v>
      </c>
      <c r="I116" s="52">
        <f t="shared" si="33"/>
        <v>3600</v>
      </c>
      <c r="J116" s="52">
        <f t="shared" si="33"/>
        <v>4870</v>
      </c>
      <c r="K116" s="52">
        <f t="shared" si="33"/>
        <v>4880</v>
      </c>
      <c r="L116" s="52">
        <f t="shared" si="33"/>
        <v>4500</v>
      </c>
      <c r="M116" s="52">
        <f t="shared" si="33"/>
        <v>1590</v>
      </c>
      <c r="N116" s="52">
        <f t="shared" si="33"/>
        <v>4111.5</v>
      </c>
      <c r="O116" s="52">
        <f t="shared" si="33"/>
        <v>3278.3999999999996</v>
      </c>
      <c r="P116" s="52">
        <f t="shared" si="33"/>
        <v>2563.6999999999998</v>
      </c>
      <c r="Q116" s="52">
        <f t="shared" si="33"/>
        <v>4325.5</v>
      </c>
      <c r="R116" s="52">
        <f t="shared" si="33"/>
        <v>4329.5999999999995</v>
      </c>
      <c r="S116" s="52">
        <f t="shared" ref="S116:AG116" si="37">$G$38*S16-S146</f>
        <v>4423.2</v>
      </c>
      <c r="T116" s="52">
        <f t="shared" si="37"/>
        <v>2720</v>
      </c>
      <c r="U116" s="52">
        <f t="shared" si="37"/>
        <v>4147.5999999999995</v>
      </c>
      <c r="V116" s="52">
        <f t="shared" si="37"/>
        <v>3070.2</v>
      </c>
      <c r="W116" s="52">
        <f t="shared" si="37"/>
        <v>1965.8999999999996</v>
      </c>
      <c r="X116" s="52">
        <f t="shared" si="37"/>
        <v>3982.5999999999995</v>
      </c>
      <c r="Y116" s="52">
        <f t="shared" si="37"/>
        <v>3822.8</v>
      </c>
      <c r="Z116" s="52">
        <f t="shared" si="37"/>
        <v>4039.3999999999996</v>
      </c>
      <c r="AA116" s="52">
        <f t="shared" si="37"/>
        <v>2927.8</v>
      </c>
      <c r="AB116" s="52">
        <f t="shared" si="37"/>
        <v>4177</v>
      </c>
      <c r="AC116" s="52">
        <f t="shared" si="37"/>
        <v>3630</v>
      </c>
      <c r="AD116" s="52">
        <f t="shared" si="37"/>
        <v>3740</v>
      </c>
      <c r="AE116" s="52">
        <f t="shared" si="37"/>
        <v>4935.3999999999996</v>
      </c>
      <c r="AF116" s="52">
        <f t="shared" si="37"/>
        <v>4768.7</v>
      </c>
      <c r="AG116" s="52">
        <f t="shared" si="37"/>
        <v>4235.3999999999996</v>
      </c>
      <c r="AH116" s="52">
        <f t="shared" si="31"/>
        <v>5850</v>
      </c>
      <c r="AI116" s="52">
        <f t="shared" si="31"/>
        <v>6263.0999999999995</v>
      </c>
      <c r="AJ116" s="52">
        <f t="shared" si="31"/>
        <v>5280</v>
      </c>
      <c r="AK116" s="52">
        <f t="shared" si="31"/>
        <v>4803</v>
      </c>
      <c r="AL116" s="52">
        <f t="shared" si="31"/>
        <v>6000</v>
      </c>
      <c r="AM116" s="10">
        <f t="shared" si="34"/>
        <v>6263.0999999999995</v>
      </c>
      <c r="AN116" s="10">
        <f t="shared" si="36"/>
        <v>0</v>
      </c>
      <c r="AO116" s="3"/>
      <c r="AP116" s="3"/>
      <c r="AQ116" s="3"/>
      <c r="AR116" s="10">
        <f t="shared" si="35"/>
        <v>125670.79999999999</v>
      </c>
      <c r="AS116" s="3"/>
      <c r="AT116" s="3"/>
    </row>
    <row r="117" spans="1:46">
      <c r="A117" s="13" t="s">
        <v>18</v>
      </c>
      <c r="B117" s="52">
        <f t="shared" si="31"/>
        <v>0</v>
      </c>
      <c r="C117" s="52">
        <f t="shared" si="31"/>
        <v>0</v>
      </c>
      <c r="D117" s="52">
        <f t="shared" ref="D117:AG125" si="38">$G$38*D17-D147</f>
        <v>0</v>
      </c>
      <c r="E117" s="52">
        <f t="shared" si="38"/>
        <v>0</v>
      </c>
      <c r="F117" s="52">
        <f t="shared" si="38"/>
        <v>0</v>
      </c>
      <c r="G117" s="52">
        <f t="shared" si="38"/>
        <v>0</v>
      </c>
      <c r="H117" s="52">
        <f t="shared" si="38"/>
        <v>2420</v>
      </c>
      <c r="I117" s="52">
        <f t="shared" si="38"/>
        <v>3660</v>
      </c>
      <c r="J117" s="52">
        <f t="shared" si="38"/>
        <v>5687.8</v>
      </c>
      <c r="K117" s="52">
        <f t="shared" si="38"/>
        <v>4700</v>
      </c>
      <c r="L117" s="52">
        <f t="shared" si="38"/>
        <v>4290</v>
      </c>
      <c r="M117" s="52">
        <f t="shared" si="38"/>
        <v>6060</v>
      </c>
      <c r="N117" s="52">
        <f t="shared" si="38"/>
        <v>3640</v>
      </c>
      <c r="O117" s="52">
        <f t="shared" si="38"/>
        <v>2939.2</v>
      </c>
      <c r="P117" s="52">
        <f t="shared" si="38"/>
        <v>2220.3000000000002</v>
      </c>
      <c r="Q117" s="52">
        <f t="shared" si="38"/>
        <v>4200.5</v>
      </c>
      <c r="R117" s="52">
        <f t="shared" si="38"/>
        <v>3789.5</v>
      </c>
      <c r="S117" s="52">
        <f t="shared" si="38"/>
        <v>4409.5</v>
      </c>
      <c r="T117" s="52">
        <f t="shared" si="38"/>
        <v>2330</v>
      </c>
      <c r="U117" s="52">
        <f t="shared" si="38"/>
        <v>3770</v>
      </c>
      <c r="V117" s="52">
        <f t="shared" si="38"/>
        <v>2461.3999999999996</v>
      </c>
      <c r="W117" s="52">
        <f t="shared" si="38"/>
        <v>623.19999999999982</v>
      </c>
      <c r="X117" s="52">
        <f t="shared" si="38"/>
        <v>3592</v>
      </c>
      <c r="Y117" s="52">
        <f t="shared" si="38"/>
        <v>3646.7</v>
      </c>
      <c r="Z117" s="52">
        <f t="shared" si="38"/>
        <v>3598</v>
      </c>
      <c r="AA117" s="52">
        <f t="shared" si="38"/>
        <v>2677.2</v>
      </c>
      <c r="AB117" s="52">
        <f t="shared" si="38"/>
        <v>3767.7</v>
      </c>
      <c r="AC117" s="52">
        <f t="shared" si="38"/>
        <v>2900</v>
      </c>
      <c r="AD117" s="52">
        <f t="shared" si="38"/>
        <v>3860</v>
      </c>
      <c r="AE117" s="52">
        <f t="shared" si="38"/>
        <v>4342</v>
      </c>
      <c r="AF117" s="52">
        <f t="shared" si="38"/>
        <v>4209</v>
      </c>
      <c r="AG117" s="52">
        <f t="shared" si="38"/>
        <v>4342</v>
      </c>
      <c r="AH117" s="52">
        <f t="shared" si="31"/>
        <v>6030</v>
      </c>
      <c r="AI117" s="52">
        <f t="shared" si="31"/>
        <v>6229.5</v>
      </c>
      <c r="AJ117" s="52">
        <f t="shared" si="31"/>
        <v>5190</v>
      </c>
      <c r="AK117" s="52">
        <f t="shared" si="31"/>
        <v>5034</v>
      </c>
      <c r="AL117" s="52">
        <f t="shared" si="31"/>
        <v>6060</v>
      </c>
      <c r="AM117" s="10">
        <f t="shared" si="34"/>
        <v>6229.5</v>
      </c>
      <c r="AN117" s="10">
        <f t="shared" si="36"/>
        <v>0</v>
      </c>
      <c r="AO117" s="3"/>
      <c r="AP117" s="3"/>
      <c r="AQ117" s="3"/>
      <c r="AR117" s="10">
        <f t="shared" si="35"/>
        <v>122679.5</v>
      </c>
      <c r="AS117" s="3"/>
      <c r="AT117" s="3"/>
    </row>
    <row r="118" spans="1:46">
      <c r="A118" s="13">
        <v>0.5</v>
      </c>
      <c r="B118" s="52">
        <f t="shared" si="31"/>
        <v>0</v>
      </c>
      <c r="C118" s="52">
        <f t="shared" si="31"/>
        <v>0</v>
      </c>
      <c r="D118" s="52">
        <f t="shared" si="38"/>
        <v>0</v>
      </c>
      <c r="E118" s="52">
        <f t="shared" si="38"/>
        <v>0</v>
      </c>
      <c r="F118" s="52">
        <f t="shared" si="38"/>
        <v>0</v>
      </c>
      <c r="G118" s="52">
        <f t="shared" si="38"/>
        <v>0</v>
      </c>
      <c r="H118" s="52">
        <f t="shared" si="38"/>
        <v>2400</v>
      </c>
      <c r="I118" s="52">
        <f t="shared" si="38"/>
        <v>3810</v>
      </c>
      <c r="J118" s="52">
        <f t="shared" si="38"/>
        <v>4176.3</v>
      </c>
      <c r="K118" s="52">
        <f t="shared" si="38"/>
        <v>4580</v>
      </c>
      <c r="L118" s="52">
        <f t="shared" si="38"/>
        <v>4300</v>
      </c>
      <c r="M118" s="52">
        <f t="shared" si="38"/>
        <v>6431.4</v>
      </c>
      <c r="N118" s="52">
        <f t="shared" si="38"/>
        <v>3767.5999999999995</v>
      </c>
      <c r="O118" s="52">
        <f t="shared" si="38"/>
        <v>2617.3000000000002</v>
      </c>
      <c r="P118" s="52">
        <f t="shared" si="38"/>
        <v>2254.3000000000002</v>
      </c>
      <c r="Q118" s="52">
        <f t="shared" si="38"/>
        <v>3854.3</v>
      </c>
      <c r="R118" s="52">
        <f t="shared" si="38"/>
        <v>3699.8999999999996</v>
      </c>
      <c r="S118" s="52">
        <f t="shared" si="38"/>
        <v>3786.8</v>
      </c>
      <c r="T118" s="52">
        <f t="shared" si="38"/>
        <v>2290</v>
      </c>
      <c r="U118" s="52">
        <f t="shared" si="38"/>
        <v>3657.8999999999996</v>
      </c>
      <c r="V118" s="52">
        <f t="shared" si="38"/>
        <v>2577.1999999999998</v>
      </c>
      <c r="W118" s="52">
        <f t="shared" si="38"/>
        <v>1585.5999999999995</v>
      </c>
      <c r="X118" s="52">
        <f t="shared" si="38"/>
        <v>3432.2</v>
      </c>
      <c r="Y118" s="52">
        <f t="shared" si="38"/>
        <v>4102.0999999999995</v>
      </c>
      <c r="Z118" s="52">
        <f t="shared" si="38"/>
        <v>4066.8999999999996</v>
      </c>
      <c r="AA118" s="52">
        <f t="shared" si="38"/>
        <v>2453.0999999999995</v>
      </c>
      <c r="AB118" s="52">
        <f t="shared" si="38"/>
        <v>3682.2</v>
      </c>
      <c r="AC118" s="52">
        <f t="shared" si="38"/>
        <v>2690</v>
      </c>
      <c r="AD118" s="52">
        <f t="shared" si="38"/>
        <v>3830</v>
      </c>
      <c r="AE118" s="52">
        <f t="shared" si="38"/>
        <v>4730.3999999999996</v>
      </c>
      <c r="AF118" s="52">
        <f t="shared" si="38"/>
        <v>3685.2</v>
      </c>
      <c r="AG118" s="52">
        <f t="shared" si="38"/>
        <v>5230.3999999999996</v>
      </c>
      <c r="AH118" s="52">
        <f t="shared" si="31"/>
        <v>6307.5</v>
      </c>
      <c r="AI118" s="52">
        <f t="shared" si="31"/>
        <v>6478.2</v>
      </c>
      <c r="AJ118" s="52">
        <f t="shared" si="31"/>
        <v>5310</v>
      </c>
      <c r="AK118" s="52">
        <f t="shared" si="31"/>
        <v>5099.7</v>
      </c>
      <c r="AL118" s="52">
        <f t="shared" si="31"/>
        <v>6390</v>
      </c>
      <c r="AM118" s="10">
        <f t="shared" si="34"/>
        <v>6478.2</v>
      </c>
      <c r="AN118" s="10">
        <f t="shared" si="36"/>
        <v>0</v>
      </c>
      <c r="AO118" s="3"/>
      <c r="AP118" s="3"/>
      <c r="AQ118" s="3"/>
      <c r="AR118" s="10">
        <f t="shared" si="35"/>
        <v>123276.49999999997</v>
      </c>
      <c r="AS118" s="3"/>
      <c r="AT118" s="3"/>
    </row>
    <row r="119" spans="1:46">
      <c r="A119" s="13" t="s">
        <v>19</v>
      </c>
      <c r="B119" s="52">
        <f t="shared" si="31"/>
        <v>0</v>
      </c>
      <c r="C119" s="52">
        <f t="shared" si="31"/>
        <v>0</v>
      </c>
      <c r="D119" s="52">
        <f t="shared" si="38"/>
        <v>0</v>
      </c>
      <c r="E119" s="52">
        <f t="shared" si="38"/>
        <v>0</v>
      </c>
      <c r="F119" s="52">
        <f t="shared" si="38"/>
        <v>0</v>
      </c>
      <c r="G119" s="52">
        <f t="shared" si="38"/>
        <v>0</v>
      </c>
      <c r="H119" s="52">
        <f t="shared" si="38"/>
        <v>2490</v>
      </c>
      <c r="I119" s="52">
        <f t="shared" si="38"/>
        <v>3750</v>
      </c>
      <c r="J119" s="52">
        <f t="shared" si="38"/>
        <v>4091.8</v>
      </c>
      <c r="K119" s="52">
        <f t="shared" si="38"/>
        <v>4490</v>
      </c>
      <c r="L119" s="52">
        <f t="shared" si="38"/>
        <v>4830</v>
      </c>
      <c r="M119" s="52">
        <f t="shared" si="38"/>
        <v>6450</v>
      </c>
      <c r="N119" s="52">
        <f t="shared" si="38"/>
        <v>3601.0999999999995</v>
      </c>
      <c r="O119" s="52">
        <f t="shared" si="38"/>
        <v>2734.3</v>
      </c>
      <c r="P119" s="52">
        <f t="shared" si="38"/>
        <v>2371.8999999999996</v>
      </c>
      <c r="Q119" s="52">
        <f t="shared" si="38"/>
        <v>3854.3</v>
      </c>
      <c r="R119" s="52">
        <f t="shared" si="38"/>
        <v>3391.7</v>
      </c>
      <c r="S119" s="52">
        <f t="shared" si="38"/>
        <v>3478.8</v>
      </c>
      <c r="T119" s="52">
        <f t="shared" si="38"/>
        <v>2440</v>
      </c>
      <c r="U119" s="52">
        <f t="shared" si="38"/>
        <v>3366.5</v>
      </c>
      <c r="V119" s="52">
        <f t="shared" si="38"/>
        <v>2729</v>
      </c>
      <c r="W119" s="52">
        <f t="shared" si="38"/>
        <v>1710.0999999999995</v>
      </c>
      <c r="X119" s="52">
        <f t="shared" si="38"/>
        <v>3411.2</v>
      </c>
      <c r="Y119" s="52">
        <f t="shared" si="38"/>
        <v>3899.7</v>
      </c>
      <c r="Z119" s="52">
        <f t="shared" si="38"/>
        <v>4231</v>
      </c>
      <c r="AA119" s="52">
        <f t="shared" si="38"/>
        <v>2413.6999999999998</v>
      </c>
      <c r="AB119" s="52">
        <f t="shared" si="38"/>
        <v>3238.8</v>
      </c>
      <c r="AC119" s="52">
        <f t="shared" si="38"/>
        <v>2920</v>
      </c>
      <c r="AD119" s="52">
        <f t="shared" si="38"/>
        <v>4660</v>
      </c>
      <c r="AE119" s="52">
        <f t="shared" si="38"/>
        <v>5448.0999999999995</v>
      </c>
      <c r="AF119" s="52">
        <f t="shared" si="38"/>
        <v>5377.9</v>
      </c>
      <c r="AG119" s="52">
        <f t="shared" si="38"/>
        <v>5848.0999999999995</v>
      </c>
      <c r="AH119" s="52">
        <f t="shared" si="31"/>
        <v>6241.5</v>
      </c>
      <c r="AI119" s="52">
        <f t="shared" si="31"/>
        <v>6239.0999999999995</v>
      </c>
      <c r="AJ119" s="52">
        <f t="shared" si="31"/>
        <v>5250</v>
      </c>
      <c r="AK119" s="52">
        <f t="shared" si="31"/>
        <v>5157.8999999999996</v>
      </c>
      <c r="AL119" s="52">
        <f t="shared" si="31"/>
        <v>5940</v>
      </c>
      <c r="AM119" s="10">
        <f t="shared" si="34"/>
        <v>6450</v>
      </c>
      <c r="AN119" s="10">
        <f t="shared" si="36"/>
        <v>0</v>
      </c>
      <c r="AO119" s="3"/>
      <c r="AP119" s="3"/>
      <c r="AQ119" s="3"/>
      <c r="AR119" s="10">
        <f t="shared" si="35"/>
        <v>126056.5</v>
      </c>
      <c r="AS119" s="3"/>
      <c r="AT119" s="3"/>
    </row>
    <row r="120" spans="1:46">
      <c r="A120" s="13">
        <v>0.58333333333333337</v>
      </c>
      <c r="B120" s="52">
        <f t="shared" si="31"/>
        <v>0</v>
      </c>
      <c r="C120" s="52">
        <f t="shared" si="31"/>
        <v>0</v>
      </c>
      <c r="D120" s="52">
        <f t="shared" si="38"/>
        <v>0</v>
      </c>
      <c r="E120" s="52">
        <f t="shared" si="38"/>
        <v>0</v>
      </c>
      <c r="F120" s="52">
        <f t="shared" si="38"/>
        <v>0</v>
      </c>
      <c r="G120" s="52">
        <f t="shared" si="38"/>
        <v>0</v>
      </c>
      <c r="H120" s="52">
        <f t="shared" si="38"/>
        <v>2590</v>
      </c>
      <c r="I120" s="52">
        <f t="shared" si="38"/>
        <v>1770</v>
      </c>
      <c r="J120" s="52">
        <f t="shared" si="38"/>
        <v>4435.8999999999996</v>
      </c>
      <c r="K120" s="52">
        <f t="shared" si="38"/>
        <v>4320</v>
      </c>
      <c r="L120" s="52">
        <f t="shared" si="38"/>
        <v>4300</v>
      </c>
      <c r="M120" s="52">
        <f t="shared" si="38"/>
        <v>4080</v>
      </c>
      <c r="N120" s="52">
        <f t="shared" si="38"/>
        <v>3610.3</v>
      </c>
      <c r="O120" s="52">
        <f t="shared" si="38"/>
        <v>2622</v>
      </c>
      <c r="P120" s="52">
        <f t="shared" si="38"/>
        <v>2490.8999999999996</v>
      </c>
      <c r="Q120" s="52">
        <f t="shared" si="38"/>
        <v>3673.3</v>
      </c>
      <c r="R120" s="52">
        <f t="shared" si="38"/>
        <v>3357.8</v>
      </c>
      <c r="S120" s="52">
        <f t="shared" si="38"/>
        <v>4069.5</v>
      </c>
      <c r="T120" s="52">
        <f t="shared" si="38"/>
        <v>2670</v>
      </c>
      <c r="U120" s="52">
        <f t="shared" si="38"/>
        <v>3418.3</v>
      </c>
      <c r="V120" s="52">
        <f t="shared" si="38"/>
        <v>2800</v>
      </c>
      <c r="W120" s="52">
        <f t="shared" si="38"/>
        <v>1872.8999999999996</v>
      </c>
      <c r="X120" s="52">
        <f t="shared" si="38"/>
        <v>3519.5999999999995</v>
      </c>
      <c r="Y120" s="52">
        <f t="shared" si="38"/>
        <v>4018.2</v>
      </c>
      <c r="Z120" s="52">
        <f t="shared" si="38"/>
        <v>3028.2</v>
      </c>
      <c r="AA120" s="52">
        <f t="shared" si="38"/>
        <v>2508</v>
      </c>
      <c r="AB120" s="52">
        <f t="shared" si="38"/>
        <v>3375.7</v>
      </c>
      <c r="AC120" s="52">
        <f t="shared" si="38"/>
        <v>2920</v>
      </c>
      <c r="AD120" s="52">
        <f t="shared" si="38"/>
        <v>4270</v>
      </c>
      <c r="AE120" s="52">
        <f t="shared" si="38"/>
        <v>5720</v>
      </c>
      <c r="AF120" s="52">
        <f t="shared" si="38"/>
        <v>4092.2</v>
      </c>
      <c r="AG120" s="52">
        <f t="shared" si="38"/>
        <v>5220</v>
      </c>
      <c r="AH120" s="52">
        <f t="shared" si="31"/>
        <v>6131.0999999999995</v>
      </c>
      <c r="AI120" s="52">
        <f t="shared" si="31"/>
        <v>6398.4</v>
      </c>
      <c r="AJ120" s="52">
        <f t="shared" si="31"/>
        <v>5520</v>
      </c>
      <c r="AK120" s="52">
        <f t="shared" si="31"/>
        <v>4730.3999999999996</v>
      </c>
      <c r="AL120" s="52">
        <f t="shared" si="31"/>
        <v>5910</v>
      </c>
      <c r="AM120" s="10">
        <f t="shared" si="34"/>
        <v>6398.4</v>
      </c>
      <c r="AN120" s="10">
        <f t="shared" si="36"/>
        <v>0</v>
      </c>
      <c r="AO120" s="3"/>
      <c r="AP120" s="3"/>
      <c r="AQ120" s="3"/>
      <c r="AR120" s="10">
        <f t="shared" si="35"/>
        <v>119442.7</v>
      </c>
      <c r="AS120" s="3"/>
      <c r="AT120" s="3"/>
    </row>
    <row r="121" spans="1:46">
      <c r="A121" s="13" t="s">
        <v>20</v>
      </c>
      <c r="B121" s="52">
        <f t="shared" si="31"/>
        <v>0</v>
      </c>
      <c r="C121" s="52">
        <f t="shared" si="31"/>
        <v>0</v>
      </c>
      <c r="D121" s="52">
        <f t="shared" si="38"/>
        <v>0</v>
      </c>
      <c r="E121" s="52">
        <f t="shared" si="38"/>
        <v>0</v>
      </c>
      <c r="F121" s="52">
        <f t="shared" si="38"/>
        <v>0</v>
      </c>
      <c r="G121" s="52">
        <f t="shared" si="38"/>
        <v>0</v>
      </c>
      <c r="H121" s="52">
        <f t="shared" si="38"/>
        <v>2720</v>
      </c>
      <c r="I121" s="52">
        <f t="shared" si="38"/>
        <v>2110</v>
      </c>
      <c r="J121" s="52">
        <f t="shared" si="38"/>
        <v>4474.2</v>
      </c>
      <c r="K121" s="52">
        <f t="shared" si="38"/>
        <v>4440</v>
      </c>
      <c r="L121" s="52">
        <f t="shared" si="38"/>
        <v>4500</v>
      </c>
      <c r="M121" s="52">
        <f t="shared" si="38"/>
        <v>4450</v>
      </c>
      <c r="N121" s="52">
        <f t="shared" si="38"/>
        <v>4052.5</v>
      </c>
      <c r="O121" s="52">
        <f t="shared" si="38"/>
        <v>2847.5999999999995</v>
      </c>
      <c r="P121" s="52">
        <f t="shared" si="38"/>
        <v>2634.3</v>
      </c>
      <c r="Q121" s="52">
        <f t="shared" si="38"/>
        <v>3968.8</v>
      </c>
      <c r="R121" s="52">
        <f t="shared" si="38"/>
        <v>5075.7</v>
      </c>
      <c r="S121" s="52">
        <f t="shared" si="38"/>
        <v>4438.8999999999996</v>
      </c>
      <c r="T121" s="52">
        <f t="shared" si="38"/>
        <v>2860</v>
      </c>
      <c r="U121" s="52">
        <f t="shared" si="38"/>
        <v>3941.3</v>
      </c>
      <c r="V121" s="52">
        <f t="shared" si="38"/>
        <v>2830</v>
      </c>
      <c r="W121" s="52">
        <f t="shared" si="38"/>
        <v>2159.5</v>
      </c>
      <c r="X121" s="52">
        <f t="shared" si="38"/>
        <v>4155.2</v>
      </c>
      <c r="Y121" s="52">
        <f t="shared" si="38"/>
        <v>4566.0999999999995</v>
      </c>
      <c r="Z121" s="52">
        <f t="shared" si="38"/>
        <v>4337.8999999999996</v>
      </c>
      <c r="AA121" s="52">
        <f t="shared" si="38"/>
        <v>2463.0999999999995</v>
      </c>
      <c r="AB121" s="52">
        <f t="shared" si="38"/>
        <v>3765.7</v>
      </c>
      <c r="AC121" s="52">
        <f t="shared" si="38"/>
        <v>3170</v>
      </c>
      <c r="AD121" s="52">
        <f t="shared" si="38"/>
        <v>3640</v>
      </c>
      <c r="AE121" s="52">
        <f t="shared" si="38"/>
        <v>5780</v>
      </c>
      <c r="AF121" s="52">
        <f t="shared" si="38"/>
        <v>4790.0999999999995</v>
      </c>
      <c r="AG121" s="52">
        <f t="shared" si="38"/>
        <v>4680</v>
      </c>
      <c r="AH121" s="52">
        <f t="shared" si="31"/>
        <v>6078</v>
      </c>
      <c r="AI121" s="52">
        <f t="shared" si="31"/>
        <v>6057.9</v>
      </c>
      <c r="AJ121" s="52">
        <f t="shared" si="31"/>
        <v>5310</v>
      </c>
      <c r="AK121" s="52">
        <f t="shared" si="31"/>
        <v>4857.3</v>
      </c>
      <c r="AL121" s="52">
        <f t="shared" si="31"/>
        <v>5700</v>
      </c>
      <c r="AM121" s="10">
        <f t="shared" si="34"/>
        <v>6078</v>
      </c>
      <c r="AN121" s="10">
        <f t="shared" si="36"/>
        <v>0</v>
      </c>
      <c r="AO121" s="3"/>
      <c r="AP121" s="3"/>
      <c r="AQ121" s="3"/>
      <c r="AR121" s="10">
        <f t="shared" si="35"/>
        <v>126854.1</v>
      </c>
      <c r="AS121" s="3"/>
      <c r="AT121" s="3"/>
    </row>
    <row r="122" spans="1:46">
      <c r="A122" s="12" t="s">
        <v>21</v>
      </c>
      <c r="B122" s="52">
        <f t="shared" si="31"/>
        <v>0</v>
      </c>
      <c r="C122" s="52">
        <f t="shared" si="31"/>
        <v>0</v>
      </c>
      <c r="D122" s="52">
        <f t="shared" si="38"/>
        <v>0</v>
      </c>
      <c r="E122" s="52">
        <f t="shared" si="38"/>
        <v>0</v>
      </c>
      <c r="F122" s="52">
        <f t="shared" si="38"/>
        <v>0</v>
      </c>
      <c r="G122" s="52">
        <f t="shared" si="38"/>
        <v>0</v>
      </c>
      <c r="H122" s="52">
        <f t="shared" si="38"/>
        <v>2980</v>
      </c>
      <c r="I122" s="52">
        <f t="shared" si="38"/>
        <v>2710</v>
      </c>
      <c r="J122" s="52">
        <f t="shared" si="38"/>
        <v>4917.2</v>
      </c>
      <c r="K122" s="52">
        <f t="shared" si="38"/>
        <v>4770</v>
      </c>
      <c r="L122" s="52">
        <f t="shared" si="38"/>
        <v>4910</v>
      </c>
      <c r="M122" s="52">
        <f t="shared" si="38"/>
        <v>4871.0999999999995</v>
      </c>
      <c r="N122" s="52">
        <f t="shared" si="38"/>
        <v>4579.3</v>
      </c>
      <c r="O122" s="52">
        <f t="shared" si="38"/>
        <v>3685.5</v>
      </c>
      <c r="P122" s="52">
        <f t="shared" si="38"/>
        <v>3319.3999999999996</v>
      </c>
      <c r="Q122" s="52">
        <f t="shared" si="38"/>
        <v>5056.8</v>
      </c>
      <c r="R122" s="52">
        <f t="shared" si="38"/>
        <v>5270.2</v>
      </c>
      <c r="S122" s="52">
        <f t="shared" si="38"/>
        <v>4881.3999999999996</v>
      </c>
      <c r="T122" s="52">
        <f t="shared" si="38"/>
        <v>3040</v>
      </c>
      <c r="U122" s="52">
        <f t="shared" si="38"/>
        <v>4558</v>
      </c>
      <c r="V122" s="52">
        <f t="shared" si="38"/>
        <v>3410</v>
      </c>
      <c r="W122" s="52">
        <f t="shared" si="38"/>
        <v>2341</v>
      </c>
      <c r="X122" s="52">
        <f t="shared" si="38"/>
        <v>4507.0999999999995</v>
      </c>
      <c r="Y122" s="52">
        <f t="shared" si="38"/>
        <v>5261.3</v>
      </c>
      <c r="Z122" s="52">
        <f t="shared" si="38"/>
        <v>4316.5999999999995</v>
      </c>
      <c r="AA122" s="52">
        <f t="shared" si="38"/>
        <v>3230</v>
      </c>
      <c r="AB122" s="52">
        <f t="shared" si="38"/>
        <v>4270</v>
      </c>
      <c r="AC122" s="52">
        <f t="shared" si="38"/>
        <v>3540</v>
      </c>
      <c r="AD122" s="52">
        <f t="shared" si="38"/>
        <v>3990</v>
      </c>
      <c r="AE122" s="52">
        <f t="shared" si="38"/>
        <v>5070</v>
      </c>
      <c r="AF122" s="52">
        <f t="shared" si="38"/>
        <v>5315.8</v>
      </c>
      <c r="AG122" s="52">
        <f t="shared" si="38"/>
        <v>5670</v>
      </c>
      <c r="AH122" s="52">
        <f t="shared" si="31"/>
        <v>5861.4</v>
      </c>
      <c r="AI122" s="52">
        <f t="shared" si="31"/>
        <v>6161.0999999999995</v>
      </c>
      <c r="AJ122" s="52">
        <f t="shared" si="31"/>
        <v>5220</v>
      </c>
      <c r="AK122" s="52">
        <f t="shared" si="31"/>
        <v>4530</v>
      </c>
      <c r="AL122" s="52">
        <f t="shared" si="31"/>
        <v>6000</v>
      </c>
      <c r="AM122" s="10">
        <f t="shared" si="34"/>
        <v>6161.0999999999995</v>
      </c>
      <c r="AN122" s="10">
        <f t="shared" si="36"/>
        <v>0</v>
      </c>
      <c r="AO122" s="3"/>
      <c r="AP122" s="3"/>
      <c r="AQ122" s="3"/>
      <c r="AR122" s="10">
        <f t="shared" si="35"/>
        <v>138243.20000000001</v>
      </c>
      <c r="AS122" s="3"/>
      <c r="AT122" s="3"/>
    </row>
    <row r="123" spans="1:46">
      <c r="A123" s="12" t="s">
        <v>22</v>
      </c>
      <c r="B123" s="52">
        <f t="shared" ref="B123:AL130" si="39">$G$38*B23</f>
        <v>0</v>
      </c>
      <c r="C123" s="52">
        <f t="shared" si="39"/>
        <v>0</v>
      </c>
      <c r="D123" s="52">
        <f t="shared" si="38"/>
        <v>0</v>
      </c>
      <c r="E123" s="52">
        <f t="shared" si="38"/>
        <v>0</v>
      </c>
      <c r="F123" s="52">
        <f t="shared" si="38"/>
        <v>0</v>
      </c>
      <c r="G123" s="52">
        <f t="shared" si="38"/>
        <v>0</v>
      </c>
      <c r="H123" s="52">
        <f t="shared" si="38"/>
        <v>3900</v>
      </c>
      <c r="I123" s="52">
        <f t="shared" si="38"/>
        <v>4360</v>
      </c>
      <c r="J123" s="52">
        <f t="shared" si="38"/>
        <v>4910</v>
      </c>
      <c r="K123" s="52">
        <f t="shared" si="38"/>
        <v>6090</v>
      </c>
      <c r="L123" s="52">
        <f t="shared" si="38"/>
        <v>5530</v>
      </c>
      <c r="M123" s="52">
        <f t="shared" si="38"/>
        <v>5120.8999999999996</v>
      </c>
      <c r="N123" s="52">
        <f t="shared" si="38"/>
        <v>5331.0999999999995</v>
      </c>
      <c r="O123" s="52">
        <f t="shared" si="38"/>
        <v>4115.5999999999995</v>
      </c>
      <c r="P123" s="52">
        <f t="shared" si="38"/>
        <v>4115.8</v>
      </c>
      <c r="Q123" s="52">
        <f t="shared" si="38"/>
        <v>5518.9</v>
      </c>
      <c r="R123" s="52">
        <f t="shared" si="38"/>
        <v>4855.3</v>
      </c>
      <c r="S123" s="52">
        <f t="shared" si="38"/>
        <v>5068</v>
      </c>
      <c r="T123" s="52">
        <f t="shared" si="38"/>
        <v>3880</v>
      </c>
      <c r="U123" s="52">
        <f t="shared" si="38"/>
        <v>4932.3</v>
      </c>
      <c r="V123" s="52">
        <f t="shared" si="38"/>
        <v>4070</v>
      </c>
      <c r="W123" s="52">
        <f t="shared" si="38"/>
        <v>4234.7</v>
      </c>
      <c r="X123" s="52">
        <f t="shared" si="38"/>
        <v>4931.5999999999995</v>
      </c>
      <c r="Y123" s="52">
        <f t="shared" si="38"/>
        <v>5599.2</v>
      </c>
      <c r="Z123" s="52">
        <f t="shared" si="38"/>
        <v>5628.3</v>
      </c>
      <c r="AA123" s="52">
        <f t="shared" si="38"/>
        <v>3960</v>
      </c>
      <c r="AB123" s="52">
        <f t="shared" si="38"/>
        <v>4820</v>
      </c>
      <c r="AC123" s="52">
        <f t="shared" si="38"/>
        <v>3910</v>
      </c>
      <c r="AD123" s="52">
        <f t="shared" si="38"/>
        <v>4750</v>
      </c>
      <c r="AE123" s="52">
        <f t="shared" si="38"/>
        <v>5750</v>
      </c>
      <c r="AF123" s="52">
        <f t="shared" si="38"/>
        <v>5119.5999999999995</v>
      </c>
      <c r="AG123" s="52">
        <f t="shared" si="38"/>
        <v>5550</v>
      </c>
      <c r="AH123" s="52">
        <f t="shared" si="39"/>
        <v>5789.4</v>
      </c>
      <c r="AI123" s="52">
        <f t="shared" si="39"/>
        <v>5962.8</v>
      </c>
      <c r="AJ123" s="52">
        <f t="shared" si="39"/>
        <v>5160</v>
      </c>
      <c r="AK123" s="52">
        <f t="shared" si="39"/>
        <v>4470</v>
      </c>
      <c r="AL123" s="52">
        <f t="shared" si="39"/>
        <v>5640</v>
      </c>
      <c r="AM123" s="10">
        <f t="shared" si="34"/>
        <v>6090</v>
      </c>
      <c r="AN123" s="10">
        <f t="shared" si="36"/>
        <v>0</v>
      </c>
      <c r="AO123" s="3"/>
      <c r="AP123" s="3"/>
      <c r="AQ123" s="3"/>
      <c r="AR123" s="10">
        <f t="shared" si="35"/>
        <v>153073.5</v>
      </c>
      <c r="AS123" s="3"/>
      <c r="AT123" s="3"/>
    </row>
    <row r="124" spans="1:46">
      <c r="A124" s="12" t="s">
        <v>23</v>
      </c>
      <c r="B124" s="52">
        <f t="shared" si="39"/>
        <v>0</v>
      </c>
      <c r="C124" s="52">
        <f t="shared" si="39"/>
        <v>0</v>
      </c>
      <c r="D124" s="52">
        <f t="shared" si="38"/>
        <v>0</v>
      </c>
      <c r="E124" s="52">
        <f t="shared" si="38"/>
        <v>0</v>
      </c>
      <c r="F124" s="52">
        <f t="shared" si="38"/>
        <v>0</v>
      </c>
      <c r="G124" s="52">
        <f t="shared" si="38"/>
        <v>0</v>
      </c>
      <c r="H124" s="52">
        <f t="shared" si="38"/>
        <v>4950</v>
      </c>
      <c r="I124" s="52">
        <f t="shared" si="38"/>
        <v>5490</v>
      </c>
      <c r="J124" s="52">
        <f t="shared" si="38"/>
        <v>5820</v>
      </c>
      <c r="K124" s="52">
        <f t="shared" si="38"/>
        <v>5970.5999999999995</v>
      </c>
      <c r="L124" s="52">
        <f t="shared" si="38"/>
        <v>6270</v>
      </c>
      <c r="M124" s="52">
        <f t="shared" si="38"/>
        <v>5794.8</v>
      </c>
      <c r="N124" s="52">
        <f t="shared" si="38"/>
        <v>5726.4</v>
      </c>
      <c r="O124" s="52">
        <f t="shared" si="38"/>
        <v>5142.5</v>
      </c>
      <c r="P124" s="52">
        <f t="shared" si="38"/>
        <v>5094.5999999999995</v>
      </c>
      <c r="Q124" s="52">
        <f t="shared" si="38"/>
        <v>5705.9</v>
      </c>
      <c r="R124" s="52">
        <f t="shared" si="38"/>
        <v>5595</v>
      </c>
      <c r="S124" s="52">
        <f t="shared" si="38"/>
        <v>5619.0999999999995</v>
      </c>
      <c r="T124" s="52">
        <f t="shared" si="38"/>
        <v>4912.5999999999995</v>
      </c>
      <c r="U124" s="52">
        <f t="shared" si="38"/>
        <v>5596.0999999999995</v>
      </c>
      <c r="V124" s="52">
        <f t="shared" si="38"/>
        <v>5170</v>
      </c>
      <c r="W124" s="52">
        <f t="shared" si="38"/>
        <v>5269.8</v>
      </c>
      <c r="X124" s="52">
        <f t="shared" si="38"/>
        <v>5503.8</v>
      </c>
      <c r="Y124" s="52">
        <f t="shared" si="38"/>
        <v>5788.8</v>
      </c>
      <c r="Z124" s="52">
        <f t="shared" si="38"/>
        <v>5725.2</v>
      </c>
      <c r="AA124" s="52">
        <f t="shared" si="38"/>
        <v>4880</v>
      </c>
      <c r="AB124" s="52">
        <f t="shared" si="38"/>
        <v>5450</v>
      </c>
      <c r="AC124" s="52">
        <f t="shared" si="38"/>
        <v>5060</v>
      </c>
      <c r="AD124" s="52">
        <f t="shared" si="38"/>
        <v>5010</v>
      </c>
      <c r="AE124" s="52">
        <f t="shared" si="38"/>
        <v>5820</v>
      </c>
      <c r="AF124" s="52">
        <f t="shared" si="38"/>
        <v>5268.3</v>
      </c>
      <c r="AG124" s="52">
        <f t="shared" si="38"/>
        <v>5820</v>
      </c>
      <c r="AH124" s="52">
        <f t="shared" si="39"/>
        <v>5655.9</v>
      </c>
      <c r="AI124" s="52">
        <f t="shared" si="39"/>
        <v>5839.5</v>
      </c>
      <c r="AJ124" s="52">
        <f t="shared" si="39"/>
        <v>5370</v>
      </c>
      <c r="AK124" s="52">
        <f t="shared" si="39"/>
        <v>4800</v>
      </c>
      <c r="AL124" s="52">
        <f t="shared" si="39"/>
        <v>5250</v>
      </c>
      <c r="AM124" s="10">
        <f t="shared" si="34"/>
        <v>6270</v>
      </c>
      <c r="AN124" s="10">
        <f t="shared" si="36"/>
        <v>0</v>
      </c>
      <c r="AO124" s="3"/>
      <c r="AP124" s="3"/>
      <c r="AQ124" s="3"/>
      <c r="AR124" s="10">
        <f t="shared" si="35"/>
        <v>169368.9</v>
      </c>
      <c r="AS124" s="3"/>
      <c r="AT124" s="3"/>
    </row>
    <row r="125" spans="1:46">
      <c r="A125" s="9" t="s">
        <v>24</v>
      </c>
      <c r="B125" s="52">
        <f t="shared" si="39"/>
        <v>0</v>
      </c>
      <c r="C125" s="52">
        <f t="shared" si="39"/>
        <v>0</v>
      </c>
      <c r="D125" s="52">
        <f t="shared" si="38"/>
        <v>0</v>
      </c>
      <c r="E125" s="52">
        <f t="shared" si="38"/>
        <v>0</v>
      </c>
      <c r="F125" s="52">
        <f t="shared" si="38"/>
        <v>0</v>
      </c>
      <c r="G125" s="52">
        <f t="shared" si="38"/>
        <v>0</v>
      </c>
      <c r="H125" s="52">
        <f t="shared" si="38"/>
        <v>6374.0999999999995</v>
      </c>
      <c r="I125" s="52">
        <f t="shared" si="38"/>
        <v>6420</v>
      </c>
      <c r="J125" s="52">
        <f t="shared" si="38"/>
        <v>6966.9</v>
      </c>
      <c r="K125" s="52">
        <f t="shared" si="38"/>
        <v>6958.2</v>
      </c>
      <c r="L125" s="52">
        <f t="shared" si="38"/>
        <v>6960</v>
      </c>
      <c r="M125" s="52">
        <f t="shared" si="38"/>
        <v>6790.2</v>
      </c>
      <c r="N125" s="52">
        <f t="shared" si="38"/>
        <v>6671.7</v>
      </c>
      <c r="O125" s="52">
        <f t="shared" si="38"/>
        <v>6399.9</v>
      </c>
      <c r="P125" s="52">
        <f t="shared" si="38"/>
        <v>6058.2</v>
      </c>
      <c r="Q125" s="52">
        <f t="shared" si="38"/>
        <v>6788.7</v>
      </c>
      <c r="R125" s="52">
        <f t="shared" si="38"/>
        <v>6547.2</v>
      </c>
      <c r="S125" s="52">
        <f t="shared" ref="S125:AG125" si="40">$G$38*S25-S155</f>
        <v>6751.8</v>
      </c>
      <c r="T125" s="52">
        <f t="shared" si="40"/>
        <v>6620.4</v>
      </c>
      <c r="U125" s="52">
        <f t="shared" si="40"/>
        <v>6555</v>
      </c>
      <c r="V125" s="52">
        <f t="shared" si="40"/>
        <v>6276.5999999999995</v>
      </c>
      <c r="W125" s="52">
        <f t="shared" si="40"/>
        <v>6669.3</v>
      </c>
      <c r="X125" s="52">
        <f t="shared" si="40"/>
        <v>6729.5999999999995</v>
      </c>
      <c r="Y125" s="52">
        <f t="shared" si="40"/>
        <v>6922.5</v>
      </c>
      <c r="Z125" s="52">
        <f t="shared" si="40"/>
        <v>6287.0999999999995</v>
      </c>
      <c r="AA125" s="52">
        <f t="shared" si="40"/>
        <v>6117</v>
      </c>
      <c r="AB125" s="52">
        <f t="shared" si="40"/>
        <v>6643.5</v>
      </c>
      <c r="AC125" s="52">
        <f t="shared" si="40"/>
        <v>6300</v>
      </c>
      <c r="AD125" s="52">
        <f t="shared" si="40"/>
        <v>6120</v>
      </c>
      <c r="AE125" s="52">
        <f t="shared" si="40"/>
        <v>6600</v>
      </c>
      <c r="AF125" s="52">
        <f t="shared" si="40"/>
        <v>6535.8</v>
      </c>
      <c r="AG125" s="52">
        <f t="shared" si="40"/>
        <v>6600</v>
      </c>
      <c r="AH125" s="52">
        <f t="shared" si="39"/>
        <v>6804.9</v>
      </c>
      <c r="AI125" s="52">
        <f t="shared" si="39"/>
        <v>6620.4</v>
      </c>
      <c r="AJ125" s="52">
        <f t="shared" si="39"/>
        <v>6360</v>
      </c>
      <c r="AK125" s="52">
        <f t="shared" si="39"/>
        <v>5750.7</v>
      </c>
      <c r="AL125" s="52">
        <f t="shared" si="39"/>
        <v>6090</v>
      </c>
      <c r="AM125" s="10">
        <f t="shared" si="34"/>
        <v>6966.9</v>
      </c>
      <c r="AN125" s="10">
        <f t="shared" si="36"/>
        <v>0</v>
      </c>
      <c r="AO125" s="3"/>
      <c r="AP125" s="3"/>
      <c r="AQ125" s="3"/>
      <c r="AR125" s="10">
        <f t="shared" si="35"/>
        <v>202289.7</v>
      </c>
      <c r="AS125" s="3"/>
      <c r="AT125" s="3"/>
    </row>
    <row r="126" spans="1:46">
      <c r="A126" s="15">
        <v>0.83333333333333337</v>
      </c>
      <c r="B126" s="52">
        <f t="shared" si="39"/>
        <v>0</v>
      </c>
      <c r="C126" s="52">
        <f t="shared" si="39"/>
        <v>0</v>
      </c>
      <c r="D126" s="52">
        <f t="shared" ref="D126:AG130" si="41">$G$38*D26-D156</f>
        <v>0</v>
      </c>
      <c r="E126" s="52">
        <f t="shared" si="41"/>
        <v>0</v>
      </c>
      <c r="F126" s="52">
        <f t="shared" si="41"/>
        <v>0</v>
      </c>
      <c r="G126" s="52">
        <f t="shared" si="41"/>
        <v>0</v>
      </c>
      <c r="H126" s="52">
        <f t="shared" si="41"/>
        <v>6198</v>
      </c>
      <c r="I126" s="52">
        <f t="shared" si="41"/>
        <v>6510</v>
      </c>
      <c r="J126" s="52">
        <f t="shared" si="41"/>
        <v>6920.0999999999995</v>
      </c>
      <c r="K126" s="52">
        <f t="shared" si="41"/>
        <v>6741.3</v>
      </c>
      <c r="L126" s="52">
        <f t="shared" si="41"/>
        <v>6990</v>
      </c>
      <c r="M126" s="52">
        <f t="shared" si="41"/>
        <v>6909</v>
      </c>
      <c r="N126" s="52">
        <f t="shared" si="41"/>
        <v>6855.3</v>
      </c>
      <c r="O126" s="52">
        <f t="shared" si="41"/>
        <v>6445.2</v>
      </c>
      <c r="P126" s="52">
        <f t="shared" si="41"/>
        <v>6349.5</v>
      </c>
      <c r="Q126" s="52">
        <f t="shared" si="41"/>
        <v>6835.8</v>
      </c>
      <c r="R126" s="52">
        <f t="shared" si="41"/>
        <v>6582.5999999999995</v>
      </c>
      <c r="S126" s="52">
        <f t="shared" si="41"/>
        <v>6744.5999999999995</v>
      </c>
      <c r="T126" s="52">
        <f t="shared" si="41"/>
        <v>6723</v>
      </c>
      <c r="U126" s="52">
        <f t="shared" si="41"/>
        <v>6660</v>
      </c>
      <c r="V126" s="52">
        <f t="shared" si="41"/>
        <v>6366.5999999999995</v>
      </c>
      <c r="W126" s="52">
        <f t="shared" si="41"/>
        <v>6340.8</v>
      </c>
      <c r="X126" s="52">
        <f t="shared" si="41"/>
        <v>6834.3</v>
      </c>
      <c r="Y126" s="52">
        <f t="shared" si="41"/>
        <v>1470</v>
      </c>
      <c r="Z126" s="52">
        <f t="shared" si="41"/>
        <v>6657</v>
      </c>
      <c r="AA126" s="52">
        <f t="shared" si="41"/>
        <v>6294</v>
      </c>
      <c r="AB126" s="52">
        <f t="shared" si="41"/>
        <v>6641.4</v>
      </c>
      <c r="AC126" s="52">
        <f t="shared" si="41"/>
        <v>6480</v>
      </c>
      <c r="AD126" s="52">
        <f t="shared" si="41"/>
        <v>5280</v>
      </c>
      <c r="AE126" s="52">
        <f t="shared" si="41"/>
        <v>6720</v>
      </c>
      <c r="AF126" s="52">
        <f t="shared" si="41"/>
        <v>6470.7</v>
      </c>
      <c r="AG126" s="52">
        <f t="shared" si="41"/>
        <v>6720</v>
      </c>
      <c r="AH126" s="52">
        <f t="shared" si="39"/>
        <v>6855</v>
      </c>
      <c r="AI126" s="52">
        <f t="shared" si="39"/>
        <v>6791.0999999999995</v>
      </c>
      <c r="AJ126" s="52">
        <f t="shared" si="39"/>
        <v>6600.5999999999995</v>
      </c>
      <c r="AK126" s="52">
        <f t="shared" si="39"/>
        <v>6140.0999999999995</v>
      </c>
      <c r="AL126" s="52">
        <f t="shared" si="39"/>
        <v>6540</v>
      </c>
      <c r="AM126" s="10">
        <f t="shared" si="34"/>
        <v>6990</v>
      </c>
      <c r="AN126" s="10">
        <f t="shared" si="36"/>
        <v>0</v>
      </c>
      <c r="AO126" s="3"/>
      <c r="AP126" s="3"/>
      <c r="AQ126" s="3"/>
      <c r="AR126" s="10">
        <f t="shared" si="35"/>
        <v>198666.00000000006</v>
      </c>
      <c r="AS126" s="3"/>
      <c r="AT126" s="3"/>
    </row>
    <row r="127" spans="1:46">
      <c r="A127" s="15">
        <v>0.875</v>
      </c>
      <c r="B127" s="52">
        <f t="shared" si="39"/>
        <v>0</v>
      </c>
      <c r="C127" s="52">
        <f t="shared" si="39"/>
        <v>0</v>
      </c>
      <c r="D127" s="52">
        <f t="shared" si="41"/>
        <v>0</v>
      </c>
      <c r="E127" s="52">
        <f t="shared" si="41"/>
        <v>0</v>
      </c>
      <c r="F127" s="52">
        <f t="shared" si="41"/>
        <v>0</v>
      </c>
      <c r="G127" s="52">
        <f t="shared" si="41"/>
        <v>0</v>
      </c>
      <c r="H127" s="52">
        <f t="shared" si="41"/>
        <v>6021.5999999999995</v>
      </c>
      <c r="I127" s="52">
        <f t="shared" si="41"/>
        <v>6270</v>
      </c>
      <c r="J127" s="52">
        <f t="shared" si="41"/>
        <v>6630</v>
      </c>
      <c r="K127" s="52">
        <f t="shared" si="41"/>
        <v>6544.5</v>
      </c>
      <c r="L127" s="52">
        <f t="shared" si="41"/>
        <v>6810</v>
      </c>
      <c r="M127" s="52">
        <f t="shared" si="41"/>
        <v>6612.3</v>
      </c>
      <c r="N127" s="52">
        <f t="shared" si="41"/>
        <v>6699.5999999999995</v>
      </c>
      <c r="O127" s="52">
        <f t="shared" si="41"/>
        <v>6261.3</v>
      </c>
      <c r="P127" s="52">
        <f t="shared" si="41"/>
        <v>6204.3</v>
      </c>
      <c r="Q127" s="52">
        <f t="shared" si="41"/>
        <v>6177.9</v>
      </c>
      <c r="R127" s="52">
        <f t="shared" si="41"/>
        <v>6138</v>
      </c>
      <c r="S127" s="52">
        <f t="shared" si="41"/>
        <v>6450.5999999999995</v>
      </c>
      <c r="T127" s="52">
        <f t="shared" si="41"/>
        <v>6160.8</v>
      </c>
      <c r="U127" s="52">
        <f t="shared" si="41"/>
        <v>6323.0999999999995</v>
      </c>
      <c r="V127" s="52">
        <f t="shared" si="41"/>
        <v>6120</v>
      </c>
      <c r="W127" s="52">
        <f t="shared" si="41"/>
        <v>6224.0999999999995</v>
      </c>
      <c r="X127" s="52">
        <f t="shared" si="41"/>
        <v>6684</v>
      </c>
      <c r="Y127" s="52">
        <f t="shared" si="41"/>
        <v>2490</v>
      </c>
      <c r="Z127" s="52">
        <f t="shared" si="41"/>
        <v>6327.5999999999995</v>
      </c>
      <c r="AA127" s="52">
        <f t="shared" si="41"/>
        <v>6001.8</v>
      </c>
      <c r="AB127" s="52">
        <f t="shared" si="41"/>
        <v>6034.2</v>
      </c>
      <c r="AC127" s="52">
        <f t="shared" si="41"/>
        <v>6180</v>
      </c>
      <c r="AD127" s="52">
        <f t="shared" si="41"/>
        <v>3930</v>
      </c>
      <c r="AE127" s="52">
        <f t="shared" si="41"/>
        <v>6450</v>
      </c>
      <c r="AF127" s="52">
        <f t="shared" si="41"/>
        <v>6571.2</v>
      </c>
      <c r="AG127" s="52">
        <f t="shared" si="41"/>
        <v>6450</v>
      </c>
      <c r="AH127" s="52">
        <f t="shared" si="39"/>
        <v>6638.7</v>
      </c>
      <c r="AI127" s="52">
        <f t="shared" si="39"/>
        <v>6430.2</v>
      </c>
      <c r="AJ127" s="52">
        <f t="shared" si="39"/>
        <v>6300</v>
      </c>
      <c r="AK127" s="52">
        <f t="shared" si="39"/>
        <v>5921.7</v>
      </c>
      <c r="AL127" s="52">
        <f t="shared" si="39"/>
        <v>6240</v>
      </c>
      <c r="AM127" s="10">
        <f t="shared" si="34"/>
        <v>6810</v>
      </c>
      <c r="AN127" s="10">
        <f t="shared" si="36"/>
        <v>0</v>
      </c>
      <c r="AO127" s="3"/>
      <c r="AP127" s="3"/>
      <c r="AQ127" s="3"/>
      <c r="AR127" s="10">
        <f t="shared" si="35"/>
        <v>190297.50000000006</v>
      </c>
      <c r="AS127" s="3"/>
      <c r="AT127" s="3"/>
    </row>
    <row r="128" spans="1:46">
      <c r="A128" s="13" t="s">
        <v>25</v>
      </c>
      <c r="B128" s="52">
        <f t="shared" si="39"/>
        <v>0</v>
      </c>
      <c r="C128" s="52">
        <f t="shared" si="39"/>
        <v>0</v>
      </c>
      <c r="D128" s="52">
        <f t="shared" si="41"/>
        <v>0</v>
      </c>
      <c r="E128" s="52">
        <f t="shared" si="41"/>
        <v>0</v>
      </c>
      <c r="F128" s="52">
        <f t="shared" si="41"/>
        <v>0</v>
      </c>
      <c r="G128" s="52">
        <f t="shared" si="41"/>
        <v>0</v>
      </c>
      <c r="H128" s="52">
        <f t="shared" si="41"/>
        <v>5835.9</v>
      </c>
      <c r="I128" s="52">
        <f t="shared" si="41"/>
        <v>5760</v>
      </c>
      <c r="J128" s="52">
        <f t="shared" si="41"/>
        <v>6390</v>
      </c>
      <c r="K128" s="52">
        <f t="shared" si="41"/>
        <v>6240</v>
      </c>
      <c r="L128" s="52">
        <f t="shared" si="41"/>
        <v>5640</v>
      </c>
      <c r="M128" s="52">
        <f t="shared" si="41"/>
        <v>6097.2</v>
      </c>
      <c r="N128" s="52">
        <f t="shared" si="41"/>
        <v>5980.2</v>
      </c>
      <c r="O128" s="52">
        <f t="shared" si="41"/>
        <v>6084.9</v>
      </c>
      <c r="P128" s="52">
        <f t="shared" si="41"/>
        <v>6144.9</v>
      </c>
      <c r="Q128" s="52">
        <f t="shared" si="41"/>
        <v>5695.2</v>
      </c>
      <c r="R128" s="52">
        <f t="shared" si="41"/>
        <v>5748</v>
      </c>
      <c r="S128" s="52">
        <f t="shared" si="41"/>
        <v>6384.5999999999995</v>
      </c>
      <c r="T128" s="52">
        <f t="shared" si="41"/>
        <v>5753.0999999999995</v>
      </c>
      <c r="U128" s="52">
        <f t="shared" si="41"/>
        <v>5895.3</v>
      </c>
      <c r="V128" s="52">
        <f t="shared" si="41"/>
        <v>5790</v>
      </c>
      <c r="W128" s="52">
        <f t="shared" si="41"/>
        <v>5507.4</v>
      </c>
      <c r="X128" s="52">
        <f t="shared" si="41"/>
        <v>6057.5999999999995</v>
      </c>
      <c r="Y128" s="52">
        <f t="shared" si="41"/>
        <v>1740</v>
      </c>
      <c r="Z128" s="52">
        <f t="shared" si="41"/>
        <v>6165.3</v>
      </c>
      <c r="AA128" s="52">
        <f t="shared" si="41"/>
        <v>5776.8</v>
      </c>
      <c r="AB128" s="52">
        <f t="shared" si="41"/>
        <v>5940</v>
      </c>
      <c r="AC128" s="52">
        <f t="shared" si="41"/>
        <v>5880</v>
      </c>
      <c r="AD128" s="52">
        <f t="shared" si="41"/>
        <v>4440</v>
      </c>
      <c r="AE128" s="52">
        <f t="shared" si="41"/>
        <v>5940</v>
      </c>
      <c r="AF128" s="52">
        <f t="shared" si="41"/>
        <v>5906.0999999999995</v>
      </c>
      <c r="AG128" s="52">
        <f t="shared" si="41"/>
        <v>5940</v>
      </c>
      <c r="AH128" s="52">
        <f t="shared" si="39"/>
        <v>4933.2</v>
      </c>
      <c r="AI128" s="52">
        <f t="shared" si="39"/>
        <v>4620</v>
      </c>
      <c r="AJ128" s="52">
        <f t="shared" si="39"/>
        <v>6000</v>
      </c>
      <c r="AK128" s="52">
        <f t="shared" si="39"/>
        <v>5192.0999999999995</v>
      </c>
      <c r="AL128" s="52">
        <f t="shared" si="39"/>
        <v>5730</v>
      </c>
      <c r="AM128" s="10">
        <f t="shared" si="34"/>
        <v>6390</v>
      </c>
      <c r="AN128" s="10">
        <f t="shared" si="36"/>
        <v>0</v>
      </c>
      <c r="AO128" s="3"/>
      <c r="AP128" s="3"/>
      <c r="AQ128" s="3"/>
      <c r="AR128" s="10">
        <f t="shared" si="35"/>
        <v>175207.80000000005</v>
      </c>
      <c r="AS128" s="3"/>
      <c r="AT128" s="3"/>
    </row>
    <row r="129" spans="1:46">
      <c r="A129" s="15">
        <v>0.95833333333333337</v>
      </c>
      <c r="B129" s="52">
        <f t="shared" si="39"/>
        <v>0</v>
      </c>
      <c r="C129" s="52">
        <f t="shared" si="39"/>
        <v>0</v>
      </c>
      <c r="D129" s="52">
        <f t="shared" si="41"/>
        <v>0</v>
      </c>
      <c r="E129" s="52">
        <f t="shared" si="41"/>
        <v>0</v>
      </c>
      <c r="F129" s="52">
        <f t="shared" si="41"/>
        <v>0</v>
      </c>
      <c r="G129" s="52">
        <f t="shared" si="41"/>
        <v>0</v>
      </c>
      <c r="H129" s="52">
        <f t="shared" si="41"/>
        <v>5513.4</v>
      </c>
      <c r="I129" s="52">
        <f t="shared" si="41"/>
        <v>5220</v>
      </c>
      <c r="J129" s="52">
        <f t="shared" si="41"/>
        <v>5670</v>
      </c>
      <c r="K129" s="52">
        <f t="shared" si="41"/>
        <v>5520</v>
      </c>
      <c r="L129" s="52">
        <f t="shared" si="41"/>
        <v>5430</v>
      </c>
      <c r="M129" s="52">
        <f t="shared" si="41"/>
        <v>5773.8</v>
      </c>
      <c r="N129" s="52">
        <f t="shared" si="41"/>
        <v>5326.8</v>
      </c>
      <c r="O129" s="52">
        <f t="shared" si="41"/>
        <v>4708.2</v>
      </c>
      <c r="P129" s="52">
        <f t="shared" si="41"/>
        <v>5069.0999999999995</v>
      </c>
      <c r="Q129" s="52">
        <f t="shared" si="41"/>
        <v>5291.0999999999995</v>
      </c>
      <c r="R129" s="52">
        <f t="shared" si="41"/>
        <v>5387.0999999999995</v>
      </c>
      <c r="S129" s="52">
        <f t="shared" si="41"/>
        <v>5297.4</v>
      </c>
      <c r="T129" s="52">
        <f t="shared" si="41"/>
        <v>5205.3</v>
      </c>
      <c r="U129" s="52">
        <f t="shared" si="41"/>
        <v>5274.3</v>
      </c>
      <c r="V129" s="52">
        <f t="shared" si="41"/>
        <v>5280</v>
      </c>
      <c r="W129" s="52">
        <f t="shared" si="41"/>
        <v>4995</v>
      </c>
      <c r="X129" s="52">
        <f t="shared" si="41"/>
        <v>5160</v>
      </c>
      <c r="Y129" s="52">
        <f t="shared" si="41"/>
        <v>3810</v>
      </c>
      <c r="Z129" s="52">
        <f t="shared" si="41"/>
        <v>5106</v>
      </c>
      <c r="AA129" s="52">
        <f t="shared" si="41"/>
        <v>5010</v>
      </c>
      <c r="AB129" s="52">
        <f t="shared" si="41"/>
        <v>5280</v>
      </c>
      <c r="AC129" s="52">
        <f t="shared" si="41"/>
        <v>5250</v>
      </c>
      <c r="AD129" s="52">
        <f t="shared" si="41"/>
        <v>4020</v>
      </c>
      <c r="AE129" s="52">
        <f t="shared" si="41"/>
        <v>4992.3</v>
      </c>
      <c r="AF129" s="52">
        <f t="shared" si="41"/>
        <v>5342.7</v>
      </c>
      <c r="AG129" s="52">
        <f t="shared" si="41"/>
        <v>4992.3</v>
      </c>
      <c r="AH129" s="52">
        <f t="shared" si="39"/>
        <v>5372.4</v>
      </c>
      <c r="AI129" s="52">
        <f t="shared" si="39"/>
        <v>4650</v>
      </c>
      <c r="AJ129" s="52">
        <f t="shared" si="39"/>
        <v>5490</v>
      </c>
      <c r="AK129" s="52">
        <f t="shared" si="39"/>
        <v>4650</v>
      </c>
      <c r="AL129" s="52">
        <f t="shared" si="39"/>
        <v>4950</v>
      </c>
      <c r="AM129" s="10">
        <f t="shared" si="34"/>
        <v>5773.8</v>
      </c>
      <c r="AN129" s="10">
        <f t="shared" si="36"/>
        <v>0</v>
      </c>
      <c r="AO129" s="3"/>
      <c r="AP129" s="3"/>
      <c r="AQ129" s="3"/>
      <c r="AR129" s="10">
        <f t="shared" si="35"/>
        <v>159037.19999999998</v>
      </c>
      <c r="AS129" s="3"/>
      <c r="AT129" s="3"/>
    </row>
    <row r="130" spans="1:46">
      <c r="A130" s="9" t="s">
        <v>26</v>
      </c>
      <c r="B130" s="52">
        <f t="shared" si="39"/>
        <v>0</v>
      </c>
      <c r="C130" s="52">
        <f t="shared" si="39"/>
        <v>0</v>
      </c>
      <c r="D130" s="52">
        <f>$G$38*D30-D160</f>
        <v>0</v>
      </c>
      <c r="E130" s="52">
        <f t="shared" si="41"/>
        <v>0</v>
      </c>
      <c r="F130" s="52">
        <f t="shared" si="41"/>
        <v>0</v>
      </c>
      <c r="G130" s="52">
        <f t="shared" si="41"/>
        <v>0</v>
      </c>
      <c r="H130" s="52">
        <f t="shared" si="41"/>
        <v>1814.1</v>
      </c>
      <c r="I130" s="52">
        <f t="shared" si="41"/>
        <v>4830</v>
      </c>
      <c r="J130" s="52">
        <f t="shared" si="41"/>
        <v>4800</v>
      </c>
      <c r="K130" s="52">
        <f t="shared" si="41"/>
        <v>4800</v>
      </c>
      <c r="L130" s="52">
        <f t="shared" si="41"/>
        <v>4830</v>
      </c>
      <c r="M130" s="52">
        <f t="shared" si="41"/>
        <v>4724.3999999999996</v>
      </c>
      <c r="N130" s="52">
        <f t="shared" si="41"/>
        <v>4604.3999999999996</v>
      </c>
      <c r="O130" s="52">
        <f t="shared" si="41"/>
        <v>4802.7</v>
      </c>
      <c r="P130" s="52">
        <f t="shared" si="41"/>
        <v>4259.3999999999996</v>
      </c>
      <c r="Q130" s="52">
        <f t="shared" si="41"/>
        <v>4680</v>
      </c>
      <c r="R130" s="52">
        <f t="shared" si="41"/>
        <v>4278.8999999999996</v>
      </c>
      <c r="S130" s="52">
        <f t="shared" si="41"/>
        <v>4770</v>
      </c>
      <c r="T130" s="52">
        <f t="shared" si="41"/>
        <v>4530</v>
      </c>
      <c r="U130" s="52">
        <f t="shared" si="41"/>
        <v>4651.8</v>
      </c>
      <c r="V130" s="52">
        <f t="shared" si="41"/>
        <v>4620</v>
      </c>
      <c r="W130" s="52">
        <f t="shared" si="41"/>
        <v>4470</v>
      </c>
      <c r="X130" s="52">
        <f t="shared" si="41"/>
        <v>4496.0999999999995</v>
      </c>
      <c r="Y130" s="52">
        <f t="shared" si="41"/>
        <v>3540</v>
      </c>
      <c r="Z130" s="52">
        <f t="shared" si="41"/>
        <v>4800</v>
      </c>
      <c r="AA130" s="52">
        <f t="shared" si="41"/>
        <v>4350</v>
      </c>
      <c r="AB130" s="52">
        <f t="shared" si="41"/>
        <v>4740</v>
      </c>
      <c r="AC130" s="52">
        <f t="shared" si="41"/>
        <v>4650</v>
      </c>
      <c r="AD130" s="52">
        <f t="shared" si="41"/>
        <v>3840</v>
      </c>
      <c r="AE130" s="52">
        <f t="shared" si="41"/>
        <v>4443.8999999999996</v>
      </c>
      <c r="AF130" s="52">
        <f t="shared" si="41"/>
        <v>4650</v>
      </c>
      <c r="AG130" s="52">
        <f t="shared" si="41"/>
        <v>4443.8999999999996</v>
      </c>
      <c r="AH130" s="52">
        <f t="shared" si="39"/>
        <v>4650</v>
      </c>
      <c r="AI130" s="52">
        <f t="shared" si="39"/>
        <v>4650</v>
      </c>
      <c r="AJ130" s="52">
        <f t="shared" si="39"/>
        <v>4980</v>
      </c>
      <c r="AK130" s="52">
        <f t="shared" si="39"/>
        <v>4260</v>
      </c>
      <c r="AL130" s="52">
        <f t="shared" si="39"/>
        <v>4260</v>
      </c>
      <c r="AM130" s="10">
        <f t="shared" si="34"/>
        <v>4980</v>
      </c>
      <c r="AN130" s="10">
        <f t="shared" si="36"/>
        <v>0</v>
      </c>
      <c r="AO130" s="3"/>
      <c r="AP130" s="3"/>
      <c r="AQ130" s="3"/>
      <c r="AR130" s="10">
        <f t="shared" si="35"/>
        <v>138219.6</v>
      </c>
      <c r="AS130" s="3"/>
      <c r="AT130" s="3"/>
    </row>
    <row r="131" spans="1:46">
      <c r="A131" s="6"/>
      <c r="B131" s="6"/>
      <c r="C131" s="6"/>
      <c r="D131" s="6"/>
      <c r="E131" s="6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27">
        <f>SUM(AR107:AR130)</f>
        <v>3432609.0000000005</v>
      </c>
      <c r="AS131" s="14" t="s">
        <v>48</v>
      </c>
      <c r="AT131" s="3"/>
    </row>
    <row r="132" spans="1:46">
      <c r="A132" s="6"/>
      <c r="B132" s="6"/>
      <c r="C132" s="6"/>
      <c r="D132" s="6"/>
      <c r="E132" s="6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</row>
    <row r="133" spans="1:46">
      <c r="A133" s="26" t="s">
        <v>109</v>
      </c>
      <c r="B133" s="6"/>
      <c r="C133" s="30"/>
      <c r="D133" s="6"/>
      <c r="E133" s="41"/>
      <c r="F133" s="26"/>
      <c r="G133" s="38"/>
      <c r="H133" s="38"/>
      <c r="I133" s="38"/>
      <c r="J133" s="38"/>
      <c r="K133" s="38"/>
      <c r="L133" s="38"/>
      <c r="M133" s="38"/>
      <c r="N133" s="39"/>
      <c r="O133" s="39"/>
      <c r="P133" s="40"/>
      <c r="Q133" s="38"/>
      <c r="R133" s="28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</row>
    <row r="134" spans="1:46" ht="12.75" customHeight="1">
      <c r="A134" s="287" t="s">
        <v>2</v>
      </c>
      <c r="B134" s="4">
        <f>+B$4</f>
        <v>0</v>
      </c>
      <c r="C134" s="4">
        <f t="shared" ref="C134:AL134" si="42">+C$4</f>
        <v>1</v>
      </c>
      <c r="D134" s="4">
        <f>+D$4</f>
        <v>2</v>
      </c>
      <c r="E134" s="4">
        <f t="shared" si="42"/>
        <v>3</v>
      </c>
      <c r="F134" s="4">
        <f t="shared" si="42"/>
        <v>4</v>
      </c>
      <c r="G134" s="4">
        <f t="shared" si="42"/>
        <v>5</v>
      </c>
      <c r="H134" s="4">
        <f t="shared" si="42"/>
        <v>1</v>
      </c>
      <c r="I134" s="4">
        <f t="shared" si="42"/>
        <v>2</v>
      </c>
      <c r="J134" s="4">
        <f t="shared" si="42"/>
        <v>3</v>
      </c>
      <c r="K134" s="4">
        <f t="shared" si="42"/>
        <v>4</v>
      </c>
      <c r="L134" s="4">
        <f t="shared" si="42"/>
        <v>5</v>
      </c>
      <c r="M134" s="4">
        <f t="shared" si="42"/>
        <v>6</v>
      </c>
      <c r="N134" s="4">
        <f t="shared" si="42"/>
        <v>7</v>
      </c>
      <c r="O134" s="4">
        <f t="shared" si="42"/>
        <v>8</v>
      </c>
      <c r="P134" s="4">
        <f t="shared" si="42"/>
        <v>9</v>
      </c>
      <c r="Q134" s="4">
        <f t="shared" si="42"/>
        <v>10</v>
      </c>
      <c r="R134" s="4">
        <f t="shared" si="42"/>
        <v>11</v>
      </c>
      <c r="S134" s="4">
        <f t="shared" si="42"/>
        <v>12</v>
      </c>
      <c r="T134" s="4">
        <f t="shared" si="42"/>
        <v>13</v>
      </c>
      <c r="U134" s="4">
        <f t="shared" si="42"/>
        <v>14</v>
      </c>
      <c r="V134" s="4">
        <f t="shared" si="42"/>
        <v>15</v>
      </c>
      <c r="W134" s="4">
        <f t="shared" si="42"/>
        <v>16</v>
      </c>
      <c r="X134" s="4">
        <f t="shared" si="42"/>
        <v>17</v>
      </c>
      <c r="Y134" s="4">
        <f t="shared" si="42"/>
        <v>18</v>
      </c>
      <c r="Z134" s="4">
        <f t="shared" si="42"/>
        <v>19</v>
      </c>
      <c r="AA134" s="4">
        <f t="shared" si="42"/>
        <v>20</v>
      </c>
      <c r="AB134" s="4">
        <f t="shared" si="42"/>
        <v>21</v>
      </c>
      <c r="AC134" s="4">
        <f t="shared" si="42"/>
        <v>22</v>
      </c>
      <c r="AD134" s="4">
        <f t="shared" si="42"/>
        <v>23</v>
      </c>
      <c r="AE134" s="4">
        <f t="shared" si="42"/>
        <v>24</v>
      </c>
      <c r="AF134" s="4">
        <f t="shared" si="42"/>
        <v>25</v>
      </c>
      <c r="AG134" s="4">
        <f t="shared" si="42"/>
        <v>26</v>
      </c>
      <c r="AH134" s="4">
        <f t="shared" si="42"/>
        <v>27</v>
      </c>
      <c r="AI134" s="4">
        <f t="shared" si="42"/>
        <v>28</v>
      </c>
      <c r="AJ134" s="4">
        <f t="shared" si="42"/>
        <v>29</v>
      </c>
      <c r="AK134" s="4">
        <f t="shared" si="42"/>
        <v>30</v>
      </c>
      <c r="AL134" s="4">
        <f t="shared" si="42"/>
        <v>31</v>
      </c>
      <c r="AM134" s="116" t="s">
        <v>3</v>
      </c>
      <c r="AN134" s="5" t="s">
        <v>4</v>
      </c>
      <c r="AO134" s="3"/>
      <c r="AP134" s="3"/>
      <c r="AQ134" s="3"/>
      <c r="AR134" s="3"/>
      <c r="AS134" s="3"/>
      <c r="AT134" s="3"/>
    </row>
    <row r="135" spans="1:46">
      <c r="A135" s="288"/>
      <c r="B135" s="7">
        <f>B$5</f>
        <v>40391</v>
      </c>
      <c r="C135" s="7">
        <f t="shared" ref="C135:AL135" si="43">C$5</f>
        <v>40392</v>
      </c>
      <c r="D135" s="7">
        <f>D$5</f>
        <v>40393</v>
      </c>
      <c r="E135" s="7">
        <f t="shared" si="43"/>
        <v>40394</v>
      </c>
      <c r="F135" s="7">
        <f t="shared" si="43"/>
        <v>40395</v>
      </c>
      <c r="G135" s="7">
        <f t="shared" si="43"/>
        <v>40452</v>
      </c>
      <c r="H135" s="7">
        <f t="shared" si="43"/>
        <v>40544</v>
      </c>
      <c r="I135" s="7">
        <f t="shared" si="43"/>
        <v>40545</v>
      </c>
      <c r="J135" s="7">
        <f t="shared" si="43"/>
        <v>40546</v>
      </c>
      <c r="K135" s="7">
        <f t="shared" si="43"/>
        <v>40547</v>
      </c>
      <c r="L135" s="7">
        <f t="shared" si="43"/>
        <v>40548</v>
      </c>
      <c r="M135" s="7">
        <f t="shared" si="43"/>
        <v>40549</v>
      </c>
      <c r="N135" s="7">
        <f t="shared" si="43"/>
        <v>40550</v>
      </c>
      <c r="O135" s="7">
        <f t="shared" si="43"/>
        <v>40551</v>
      </c>
      <c r="P135" s="7">
        <f t="shared" si="43"/>
        <v>40552</v>
      </c>
      <c r="Q135" s="7">
        <f t="shared" si="43"/>
        <v>40553</v>
      </c>
      <c r="R135" s="7">
        <f t="shared" si="43"/>
        <v>40554</v>
      </c>
      <c r="S135" s="7">
        <f t="shared" si="43"/>
        <v>40555</v>
      </c>
      <c r="T135" s="7">
        <f t="shared" si="43"/>
        <v>40556</v>
      </c>
      <c r="U135" s="7">
        <f t="shared" si="43"/>
        <v>40557</v>
      </c>
      <c r="V135" s="7">
        <f t="shared" si="43"/>
        <v>40558</v>
      </c>
      <c r="W135" s="7">
        <f t="shared" si="43"/>
        <v>40559</v>
      </c>
      <c r="X135" s="7">
        <f t="shared" si="43"/>
        <v>40560</v>
      </c>
      <c r="Y135" s="7">
        <f t="shared" si="43"/>
        <v>40561</v>
      </c>
      <c r="Z135" s="7">
        <f t="shared" si="43"/>
        <v>40562</v>
      </c>
      <c r="AA135" s="7">
        <f t="shared" si="43"/>
        <v>40563</v>
      </c>
      <c r="AB135" s="7">
        <f t="shared" si="43"/>
        <v>40564</v>
      </c>
      <c r="AC135" s="7">
        <f t="shared" si="43"/>
        <v>40565</v>
      </c>
      <c r="AD135" s="7">
        <f t="shared" si="43"/>
        <v>40566</v>
      </c>
      <c r="AE135" s="7">
        <f t="shared" si="43"/>
        <v>40567</v>
      </c>
      <c r="AF135" s="7">
        <f t="shared" si="43"/>
        <v>40568</v>
      </c>
      <c r="AG135" s="158">
        <f t="shared" si="43"/>
        <v>40569</v>
      </c>
      <c r="AH135" s="158">
        <f t="shared" si="43"/>
        <v>40570</v>
      </c>
      <c r="AI135" s="158">
        <f t="shared" si="43"/>
        <v>40571</v>
      </c>
      <c r="AJ135" s="158">
        <f t="shared" si="43"/>
        <v>40572</v>
      </c>
      <c r="AK135" s="158">
        <f t="shared" si="43"/>
        <v>40573</v>
      </c>
      <c r="AL135" s="158">
        <f t="shared" si="43"/>
        <v>40574</v>
      </c>
      <c r="AM135" s="116"/>
      <c r="AN135" s="8"/>
      <c r="AO135" s="3"/>
      <c r="AP135" s="3"/>
      <c r="AQ135" s="3"/>
      <c r="AR135" s="3"/>
      <c r="AS135" s="3"/>
      <c r="AT135" s="3"/>
    </row>
    <row r="136" spans="1:46">
      <c r="A136" s="289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4"/>
      <c r="AH136" s="44"/>
      <c r="AI136" s="44"/>
      <c r="AJ136" s="44"/>
      <c r="AK136" s="44"/>
      <c r="AL136" s="44"/>
      <c r="AM136" s="45" t="s">
        <v>8</v>
      </c>
      <c r="AN136" s="5" t="s">
        <v>8</v>
      </c>
      <c r="AO136" s="3"/>
      <c r="AP136" s="3"/>
      <c r="AQ136" s="3"/>
      <c r="AR136" s="3"/>
      <c r="AS136" s="3"/>
      <c r="AT136" s="3"/>
    </row>
    <row r="137" spans="1:46">
      <c r="A137" s="9" t="s">
        <v>9</v>
      </c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10">
        <f>MAX(B137:AL137)</f>
        <v>0</v>
      </c>
      <c r="AN137" s="10">
        <f>MIN(B137:AF137)</f>
        <v>0</v>
      </c>
      <c r="AO137" s="3"/>
      <c r="AP137" s="3"/>
      <c r="AQ137" s="3"/>
      <c r="AR137" s="3"/>
      <c r="AS137" s="3"/>
      <c r="AT137" s="3"/>
    </row>
    <row r="138" spans="1:46">
      <c r="A138" s="9" t="s">
        <v>10</v>
      </c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10">
        <f t="shared" ref="AM138:AM160" si="44">MAX(B138:AL138)</f>
        <v>0</v>
      </c>
      <c r="AN138" s="10">
        <f>MIN(B138:AF138)</f>
        <v>0</v>
      </c>
      <c r="AO138" s="3"/>
      <c r="AP138" s="3"/>
      <c r="AQ138" s="3"/>
      <c r="AR138" s="3"/>
      <c r="AS138" s="3"/>
      <c r="AT138" s="3"/>
    </row>
    <row r="139" spans="1:46">
      <c r="A139" s="9" t="s">
        <v>11</v>
      </c>
      <c r="B139" s="52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10">
        <f t="shared" si="44"/>
        <v>0</v>
      </c>
      <c r="AN139" s="10">
        <f t="shared" ref="AN139:AN160" si="45">MIN(B139:AF139)</f>
        <v>0</v>
      </c>
      <c r="AO139" s="3"/>
      <c r="AP139" s="3"/>
      <c r="AQ139" s="3"/>
      <c r="AR139" s="3"/>
      <c r="AS139" s="3"/>
      <c r="AT139" s="3"/>
    </row>
    <row r="140" spans="1:46">
      <c r="A140" s="9" t="s">
        <v>12</v>
      </c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10">
        <f t="shared" si="44"/>
        <v>0</v>
      </c>
      <c r="AN140" s="10">
        <f t="shared" si="45"/>
        <v>0</v>
      </c>
      <c r="AO140" s="3"/>
      <c r="AP140" s="3"/>
      <c r="AQ140" s="3"/>
      <c r="AR140" s="3"/>
      <c r="AS140" s="3"/>
      <c r="AT140" s="3"/>
    </row>
    <row r="141" spans="1:46">
      <c r="A141" s="9" t="s">
        <v>13</v>
      </c>
      <c r="B141" s="52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10">
        <f t="shared" si="44"/>
        <v>0</v>
      </c>
      <c r="AN141" s="10">
        <f t="shared" si="45"/>
        <v>0</v>
      </c>
      <c r="AO141" s="3"/>
      <c r="AP141" s="3"/>
      <c r="AQ141" s="3"/>
      <c r="AR141" s="3"/>
      <c r="AS141" s="3"/>
      <c r="AT141" s="3"/>
    </row>
    <row r="142" spans="1:46" ht="14">
      <c r="A142" s="9" t="s">
        <v>14</v>
      </c>
      <c r="B142" s="52"/>
      <c r="C142" s="52"/>
      <c r="D142" s="52"/>
      <c r="E142" s="52"/>
      <c r="F142" s="52"/>
      <c r="G142" s="52"/>
      <c r="H142" s="262">
        <v>0</v>
      </c>
      <c r="I142" s="262">
        <v>0</v>
      </c>
      <c r="J142" s="262">
        <v>0</v>
      </c>
      <c r="K142" s="262">
        <v>0</v>
      </c>
      <c r="L142" s="262">
        <v>0</v>
      </c>
      <c r="M142" s="262">
        <v>0</v>
      </c>
      <c r="N142" s="262">
        <v>0</v>
      </c>
      <c r="O142" s="262">
        <v>0</v>
      </c>
      <c r="P142" s="262">
        <v>0</v>
      </c>
      <c r="Q142" s="262"/>
      <c r="R142" s="264">
        <v>0</v>
      </c>
      <c r="S142" s="264">
        <v>0</v>
      </c>
      <c r="T142" s="262">
        <v>0</v>
      </c>
      <c r="U142" s="262">
        <v>0</v>
      </c>
      <c r="V142" s="262">
        <v>0</v>
      </c>
      <c r="W142" s="262">
        <v>0</v>
      </c>
      <c r="X142" s="264">
        <v>0</v>
      </c>
      <c r="Y142" s="262">
        <v>0</v>
      </c>
      <c r="Z142" s="262">
        <v>0</v>
      </c>
      <c r="AA142" s="262">
        <v>0</v>
      </c>
      <c r="AB142" s="264">
        <v>0</v>
      </c>
      <c r="AC142" s="264">
        <v>0</v>
      </c>
      <c r="AD142" s="264">
        <v>0</v>
      </c>
      <c r="AE142" s="264">
        <v>0</v>
      </c>
      <c r="AF142" s="264">
        <v>0</v>
      </c>
      <c r="AG142" s="264">
        <v>0</v>
      </c>
      <c r="AH142" s="262">
        <v>0</v>
      </c>
      <c r="AI142" s="262">
        <v>0</v>
      </c>
      <c r="AJ142" s="262">
        <v>0</v>
      </c>
      <c r="AK142" s="262">
        <v>0</v>
      </c>
      <c r="AL142" s="262">
        <v>0</v>
      </c>
      <c r="AM142" s="10">
        <f t="shared" si="44"/>
        <v>0</v>
      </c>
      <c r="AN142" s="10">
        <f t="shared" si="45"/>
        <v>0</v>
      </c>
      <c r="AO142" s="3"/>
      <c r="AP142" s="3"/>
      <c r="AQ142" s="3"/>
      <c r="AR142" s="3"/>
      <c r="AS142" s="3"/>
      <c r="AT142" s="3"/>
    </row>
    <row r="143" spans="1:46" ht="14">
      <c r="A143" s="9" t="s">
        <v>15</v>
      </c>
      <c r="B143" s="52"/>
      <c r="C143" s="52"/>
      <c r="D143" s="52"/>
      <c r="E143" s="52"/>
      <c r="F143" s="52"/>
      <c r="G143" s="52"/>
      <c r="H143" s="262">
        <v>0</v>
      </c>
      <c r="I143" s="262">
        <v>0</v>
      </c>
      <c r="J143" s="262">
        <v>0</v>
      </c>
      <c r="K143" s="262">
        <v>0</v>
      </c>
      <c r="L143" s="262">
        <v>0</v>
      </c>
      <c r="M143" s="262">
        <v>0</v>
      </c>
      <c r="N143" s="262">
        <v>0</v>
      </c>
      <c r="O143" s="262">
        <v>0</v>
      </c>
      <c r="P143" s="262">
        <v>0</v>
      </c>
      <c r="Q143" s="262"/>
      <c r="R143" s="264">
        <v>0</v>
      </c>
      <c r="S143" s="264">
        <v>0</v>
      </c>
      <c r="T143" s="262">
        <v>0</v>
      </c>
      <c r="U143" s="262">
        <v>0</v>
      </c>
      <c r="V143" s="262">
        <v>0</v>
      </c>
      <c r="W143" s="262">
        <v>0</v>
      </c>
      <c r="X143" s="264">
        <v>0</v>
      </c>
      <c r="Y143" s="262">
        <v>300</v>
      </c>
      <c r="Z143" s="262">
        <v>0</v>
      </c>
      <c r="AA143" s="262">
        <v>0</v>
      </c>
      <c r="AB143" s="264">
        <v>0</v>
      </c>
      <c r="AC143" s="264">
        <v>0</v>
      </c>
      <c r="AD143" s="264">
        <v>0</v>
      </c>
      <c r="AE143" s="264">
        <v>0</v>
      </c>
      <c r="AF143" s="264">
        <v>0</v>
      </c>
      <c r="AG143" s="264">
        <v>0</v>
      </c>
      <c r="AH143" s="262">
        <v>0</v>
      </c>
      <c r="AI143" s="262">
        <v>0</v>
      </c>
      <c r="AJ143" s="262">
        <v>0</v>
      </c>
      <c r="AK143" s="262">
        <v>0</v>
      </c>
      <c r="AL143" s="262">
        <v>0</v>
      </c>
      <c r="AM143" s="10">
        <f t="shared" si="44"/>
        <v>300</v>
      </c>
      <c r="AN143" s="10">
        <f t="shared" si="45"/>
        <v>0</v>
      </c>
      <c r="AO143" s="3"/>
      <c r="AP143" s="3"/>
      <c r="AQ143" s="3"/>
      <c r="AR143" s="3"/>
      <c r="AS143" s="3"/>
      <c r="AT143" s="3"/>
    </row>
    <row r="144" spans="1:46" ht="14">
      <c r="A144" s="12" t="s">
        <v>16</v>
      </c>
      <c r="B144" s="52"/>
      <c r="C144" s="52"/>
      <c r="D144" s="52"/>
      <c r="E144" s="52"/>
      <c r="F144" s="52"/>
      <c r="G144" s="52"/>
      <c r="H144" s="262">
        <v>400</v>
      </c>
      <c r="I144" s="262">
        <v>0</v>
      </c>
      <c r="J144" s="262">
        <v>400</v>
      </c>
      <c r="K144" s="262">
        <v>300</v>
      </c>
      <c r="L144" s="262">
        <v>100</v>
      </c>
      <c r="M144" s="262">
        <v>500</v>
      </c>
      <c r="N144" s="262">
        <v>900</v>
      </c>
      <c r="O144" s="262">
        <v>500</v>
      </c>
      <c r="P144" s="262">
        <v>0</v>
      </c>
      <c r="Q144" s="262">
        <v>200</v>
      </c>
      <c r="R144" s="262">
        <v>500</v>
      </c>
      <c r="S144" s="262">
        <v>100</v>
      </c>
      <c r="T144" s="262">
        <v>600</v>
      </c>
      <c r="U144" s="262">
        <v>500</v>
      </c>
      <c r="V144" s="262">
        <v>0</v>
      </c>
      <c r="W144" s="262">
        <v>200</v>
      </c>
      <c r="X144" s="262">
        <v>500</v>
      </c>
      <c r="Y144" s="262">
        <v>1200</v>
      </c>
      <c r="Z144" s="262">
        <v>0</v>
      </c>
      <c r="AA144" s="262">
        <v>500</v>
      </c>
      <c r="AB144" s="262">
        <v>300</v>
      </c>
      <c r="AC144" s="262">
        <v>300</v>
      </c>
      <c r="AD144" s="262">
        <v>100</v>
      </c>
      <c r="AE144" s="264">
        <v>0</v>
      </c>
      <c r="AF144" s="262">
        <v>200</v>
      </c>
      <c r="AG144" s="262">
        <v>100</v>
      </c>
      <c r="AH144" s="262">
        <v>600</v>
      </c>
      <c r="AI144" s="262">
        <v>200</v>
      </c>
      <c r="AJ144" s="262">
        <v>700</v>
      </c>
      <c r="AK144" s="262">
        <v>500</v>
      </c>
      <c r="AL144" s="262">
        <v>200</v>
      </c>
      <c r="AM144" s="10">
        <f t="shared" si="44"/>
        <v>1200</v>
      </c>
      <c r="AN144" s="10">
        <f t="shared" si="45"/>
        <v>0</v>
      </c>
      <c r="AO144" s="3"/>
      <c r="AP144" s="3"/>
      <c r="AQ144" s="3"/>
      <c r="AR144" s="3"/>
      <c r="AS144" s="3"/>
      <c r="AT144" s="3"/>
    </row>
    <row r="145" spans="1:46" ht="14">
      <c r="A145" s="12" t="s">
        <v>17</v>
      </c>
      <c r="B145" s="52"/>
      <c r="C145" s="52"/>
      <c r="D145" s="52"/>
      <c r="E145" s="52"/>
      <c r="F145" s="52"/>
      <c r="G145" s="52"/>
      <c r="H145" s="262">
        <v>1500</v>
      </c>
      <c r="I145" s="262">
        <v>0</v>
      </c>
      <c r="J145" s="262">
        <v>1000</v>
      </c>
      <c r="K145" s="262">
        <v>1200</v>
      </c>
      <c r="L145" s="262">
        <v>1500</v>
      </c>
      <c r="M145" s="262">
        <v>0</v>
      </c>
      <c r="N145" s="262">
        <v>1500</v>
      </c>
      <c r="O145" s="262">
        <v>1400</v>
      </c>
      <c r="P145" s="262">
        <v>1300</v>
      </c>
      <c r="Q145" s="262">
        <v>800</v>
      </c>
      <c r="R145" s="262">
        <v>1200</v>
      </c>
      <c r="S145" s="262">
        <v>300</v>
      </c>
      <c r="T145" s="262">
        <v>1300</v>
      </c>
      <c r="U145" s="262">
        <v>1300</v>
      </c>
      <c r="V145" s="262">
        <v>1400</v>
      </c>
      <c r="W145" s="262">
        <v>1500</v>
      </c>
      <c r="X145" s="262">
        <v>1400</v>
      </c>
      <c r="Y145" s="262">
        <v>1800</v>
      </c>
      <c r="Z145" s="262">
        <v>1700</v>
      </c>
      <c r="AA145" s="262">
        <v>1300</v>
      </c>
      <c r="AB145" s="262">
        <v>1000</v>
      </c>
      <c r="AC145" s="262">
        <v>1000</v>
      </c>
      <c r="AD145" s="262">
        <v>500</v>
      </c>
      <c r="AE145" s="262">
        <v>600</v>
      </c>
      <c r="AF145" s="262">
        <v>500</v>
      </c>
      <c r="AG145" s="262">
        <v>700</v>
      </c>
      <c r="AH145" s="262">
        <v>1400</v>
      </c>
      <c r="AI145" s="262">
        <v>1500</v>
      </c>
      <c r="AJ145" s="262">
        <v>1200</v>
      </c>
      <c r="AK145" s="262">
        <v>1100</v>
      </c>
      <c r="AL145" s="262">
        <v>1200</v>
      </c>
      <c r="AM145" s="10">
        <f t="shared" si="44"/>
        <v>1800</v>
      </c>
      <c r="AN145" s="10">
        <f t="shared" si="45"/>
        <v>0</v>
      </c>
      <c r="AO145" s="3"/>
      <c r="AP145" s="3"/>
      <c r="AQ145" s="3"/>
      <c r="AR145" s="3"/>
      <c r="AS145" s="3"/>
      <c r="AT145" s="3"/>
    </row>
    <row r="146" spans="1:46" ht="14">
      <c r="A146" s="13">
        <v>0.41666666666666669</v>
      </c>
      <c r="B146" s="52"/>
      <c r="C146" s="52"/>
      <c r="D146" s="52"/>
      <c r="E146" s="52"/>
      <c r="F146" s="52"/>
      <c r="G146" s="52"/>
      <c r="H146" s="262">
        <v>1900</v>
      </c>
      <c r="I146" s="262">
        <v>0</v>
      </c>
      <c r="J146" s="262">
        <v>1400</v>
      </c>
      <c r="K146" s="262">
        <v>1600</v>
      </c>
      <c r="L146" s="262">
        <v>2100</v>
      </c>
      <c r="M146" s="262">
        <v>0</v>
      </c>
      <c r="N146" s="262">
        <v>2100</v>
      </c>
      <c r="O146" s="262">
        <v>2100</v>
      </c>
      <c r="P146" s="262">
        <v>2200</v>
      </c>
      <c r="Q146" s="262">
        <v>2000</v>
      </c>
      <c r="R146" s="262">
        <v>1800</v>
      </c>
      <c r="S146" s="262">
        <v>1200</v>
      </c>
      <c r="T146" s="262">
        <v>2200</v>
      </c>
      <c r="U146" s="262">
        <v>2000</v>
      </c>
      <c r="V146" s="262">
        <v>2100</v>
      </c>
      <c r="W146" s="262">
        <v>2100</v>
      </c>
      <c r="X146" s="262">
        <v>2300</v>
      </c>
      <c r="Y146" s="262">
        <v>2200</v>
      </c>
      <c r="Z146" s="262">
        <v>2200</v>
      </c>
      <c r="AA146" s="262">
        <v>2000</v>
      </c>
      <c r="AB146" s="262">
        <v>2000</v>
      </c>
      <c r="AC146" s="262">
        <v>1800</v>
      </c>
      <c r="AD146" s="262">
        <v>1000</v>
      </c>
      <c r="AE146" s="262">
        <v>500</v>
      </c>
      <c r="AF146" s="262">
        <v>1000</v>
      </c>
      <c r="AG146" s="262">
        <v>1200</v>
      </c>
      <c r="AH146" s="262">
        <v>1000</v>
      </c>
      <c r="AI146" s="262">
        <v>1100</v>
      </c>
      <c r="AJ146" s="262">
        <v>1900</v>
      </c>
      <c r="AK146" s="262">
        <v>1900</v>
      </c>
      <c r="AL146" s="262">
        <v>1800</v>
      </c>
      <c r="AM146" s="10">
        <f t="shared" si="44"/>
        <v>2300</v>
      </c>
      <c r="AN146" s="10">
        <f t="shared" si="45"/>
        <v>0</v>
      </c>
      <c r="AO146" s="3"/>
      <c r="AP146" s="3"/>
      <c r="AQ146" s="3"/>
      <c r="AR146" s="3"/>
      <c r="AS146" s="3"/>
      <c r="AT146" s="3"/>
    </row>
    <row r="147" spans="1:46" ht="14">
      <c r="A147" s="13" t="s">
        <v>18</v>
      </c>
      <c r="B147" s="52"/>
      <c r="C147" s="52"/>
      <c r="D147" s="52"/>
      <c r="E147" s="52"/>
      <c r="F147" s="52"/>
      <c r="G147" s="52"/>
      <c r="H147" s="262">
        <v>2500</v>
      </c>
      <c r="I147" s="262">
        <v>0</v>
      </c>
      <c r="J147" s="262">
        <v>200</v>
      </c>
      <c r="K147" s="262">
        <v>1900</v>
      </c>
      <c r="L147" s="262">
        <v>2400</v>
      </c>
      <c r="M147" s="262">
        <v>0</v>
      </c>
      <c r="N147" s="262">
        <v>2600</v>
      </c>
      <c r="O147" s="262">
        <v>2600</v>
      </c>
      <c r="P147" s="262">
        <v>2700</v>
      </c>
      <c r="Q147" s="262">
        <v>2500</v>
      </c>
      <c r="R147" s="262">
        <v>2500</v>
      </c>
      <c r="S147" s="262">
        <v>1700</v>
      </c>
      <c r="T147" s="262">
        <v>2800</v>
      </c>
      <c r="U147" s="262">
        <v>2500</v>
      </c>
      <c r="V147" s="262">
        <v>2800</v>
      </c>
      <c r="W147" s="262">
        <v>2600</v>
      </c>
      <c r="X147" s="262">
        <v>2600</v>
      </c>
      <c r="Y147" s="262">
        <v>2500</v>
      </c>
      <c r="Z147" s="262">
        <v>2600</v>
      </c>
      <c r="AA147" s="262">
        <v>2400</v>
      </c>
      <c r="AB147" s="262">
        <v>2400</v>
      </c>
      <c r="AC147" s="262">
        <v>2500</v>
      </c>
      <c r="AD147" s="262">
        <v>1000</v>
      </c>
      <c r="AE147" s="262">
        <v>1100</v>
      </c>
      <c r="AF147" s="262">
        <v>1800</v>
      </c>
      <c r="AG147" s="262">
        <v>1100</v>
      </c>
      <c r="AH147" s="262">
        <v>900</v>
      </c>
      <c r="AI147" s="262">
        <v>2400</v>
      </c>
      <c r="AJ147" s="262">
        <v>2000</v>
      </c>
      <c r="AK147" s="262">
        <v>2000</v>
      </c>
      <c r="AL147" s="262">
        <v>1000</v>
      </c>
      <c r="AM147" s="10">
        <f t="shared" si="44"/>
        <v>2800</v>
      </c>
      <c r="AN147" s="10">
        <f t="shared" si="45"/>
        <v>0</v>
      </c>
      <c r="AO147" s="3"/>
      <c r="AP147" s="3"/>
      <c r="AQ147" s="3"/>
      <c r="AR147" s="3"/>
      <c r="AS147" s="3"/>
      <c r="AT147" s="3"/>
    </row>
    <row r="148" spans="1:46" ht="14">
      <c r="A148" s="13">
        <v>0.5</v>
      </c>
      <c r="B148" s="52"/>
      <c r="C148" s="52"/>
      <c r="D148" s="52"/>
      <c r="E148" s="52"/>
      <c r="F148" s="52"/>
      <c r="G148" s="52"/>
      <c r="H148" s="262">
        <v>2700</v>
      </c>
      <c r="I148" s="262">
        <v>0</v>
      </c>
      <c r="J148" s="262">
        <v>2100</v>
      </c>
      <c r="K148" s="262">
        <v>2200</v>
      </c>
      <c r="L148" s="262">
        <v>2600</v>
      </c>
      <c r="M148" s="262">
        <v>0</v>
      </c>
      <c r="N148" s="262">
        <v>2800</v>
      </c>
      <c r="O148" s="262">
        <v>2900</v>
      </c>
      <c r="P148" s="262">
        <v>2900</v>
      </c>
      <c r="Q148" s="262">
        <v>2800</v>
      </c>
      <c r="R148" s="262">
        <v>2700</v>
      </c>
      <c r="S148" s="262">
        <v>2800</v>
      </c>
      <c r="T148" s="262">
        <v>2900</v>
      </c>
      <c r="U148" s="262">
        <v>2700</v>
      </c>
      <c r="V148" s="262">
        <v>2800</v>
      </c>
      <c r="W148" s="262">
        <v>2900</v>
      </c>
      <c r="X148" s="262">
        <v>2800</v>
      </c>
      <c r="Y148" s="262">
        <v>2500</v>
      </c>
      <c r="Z148" s="262">
        <v>2300</v>
      </c>
      <c r="AA148" s="262">
        <v>2700</v>
      </c>
      <c r="AB148" s="262">
        <v>2700</v>
      </c>
      <c r="AC148" s="262">
        <v>2800</v>
      </c>
      <c r="AD148" s="262">
        <v>1000</v>
      </c>
      <c r="AE148" s="262">
        <v>1500</v>
      </c>
      <c r="AF148" s="262">
        <v>2700</v>
      </c>
      <c r="AG148" s="262">
        <v>1000</v>
      </c>
      <c r="AH148" s="262"/>
      <c r="AI148" s="262">
        <v>2700</v>
      </c>
      <c r="AJ148" s="262">
        <v>1000</v>
      </c>
      <c r="AK148" s="262">
        <v>1800</v>
      </c>
      <c r="AL148" s="262">
        <v>2600</v>
      </c>
      <c r="AM148" s="10">
        <f t="shared" si="44"/>
        <v>2900</v>
      </c>
      <c r="AN148" s="10">
        <f t="shared" si="45"/>
        <v>0</v>
      </c>
      <c r="AO148" s="3"/>
      <c r="AP148" s="3"/>
      <c r="AQ148" s="3"/>
      <c r="AR148" s="3"/>
      <c r="AS148" s="3"/>
      <c r="AT148" s="3"/>
    </row>
    <row r="149" spans="1:46" ht="14">
      <c r="A149" s="13" t="s">
        <v>19</v>
      </c>
      <c r="B149" s="52"/>
      <c r="C149" s="52"/>
      <c r="D149" s="52"/>
      <c r="E149" s="52"/>
      <c r="F149" s="52"/>
      <c r="G149" s="52"/>
      <c r="H149" s="262">
        <v>2700</v>
      </c>
      <c r="I149" s="262">
        <v>0</v>
      </c>
      <c r="J149" s="262">
        <v>2300</v>
      </c>
      <c r="K149" s="262">
        <v>2200</v>
      </c>
      <c r="L149" s="262">
        <v>1500</v>
      </c>
      <c r="M149" s="262">
        <v>0</v>
      </c>
      <c r="N149" s="262">
        <v>2800</v>
      </c>
      <c r="O149" s="262">
        <v>2900</v>
      </c>
      <c r="P149" s="262">
        <v>2900</v>
      </c>
      <c r="Q149" s="262">
        <v>2800</v>
      </c>
      <c r="R149" s="262">
        <v>2800</v>
      </c>
      <c r="S149" s="262">
        <v>2400</v>
      </c>
      <c r="T149" s="262">
        <v>2900</v>
      </c>
      <c r="U149" s="262">
        <v>2800</v>
      </c>
      <c r="V149" s="262">
        <v>2800</v>
      </c>
      <c r="W149" s="262">
        <v>2900</v>
      </c>
      <c r="X149" s="262">
        <v>2800</v>
      </c>
      <c r="Y149" s="262">
        <v>2100</v>
      </c>
      <c r="Z149" s="262">
        <v>2000</v>
      </c>
      <c r="AA149" s="262">
        <v>2800</v>
      </c>
      <c r="AB149" s="262">
        <v>2700</v>
      </c>
      <c r="AC149" s="262">
        <v>2600</v>
      </c>
      <c r="AD149" s="262">
        <v>500</v>
      </c>
      <c r="AE149" s="262">
        <v>1100</v>
      </c>
      <c r="AF149" s="262">
        <v>800</v>
      </c>
      <c r="AG149" s="262">
        <v>700</v>
      </c>
      <c r="AH149" s="262">
        <v>1200</v>
      </c>
      <c r="AI149" s="262">
        <v>2800</v>
      </c>
      <c r="AJ149" s="262">
        <v>900</v>
      </c>
      <c r="AK149" s="262">
        <v>1100</v>
      </c>
      <c r="AL149" s="262">
        <v>900</v>
      </c>
      <c r="AM149" s="10">
        <f t="shared" si="44"/>
        <v>2900</v>
      </c>
      <c r="AN149" s="10">
        <f t="shared" si="45"/>
        <v>0</v>
      </c>
      <c r="AO149" s="3"/>
      <c r="AP149" s="3"/>
      <c r="AQ149" s="3"/>
      <c r="AR149" s="3"/>
      <c r="AS149" s="3"/>
      <c r="AT149" s="3"/>
    </row>
    <row r="150" spans="1:46" ht="14">
      <c r="A150" s="13">
        <v>0.58333333333333337</v>
      </c>
      <c r="B150" s="52"/>
      <c r="C150" s="52"/>
      <c r="D150" s="52"/>
      <c r="E150" s="52"/>
      <c r="F150" s="52"/>
      <c r="G150" s="52"/>
      <c r="H150" s="262">
        <v>2600</v>
      </c>
      <c r="I150" s="262">
        <v>2100</v>
      </c>
      <c r="J150" s="262">
        <v>1700</v>
      </c>
      <c r="K150" s="262">
        <v>2100</v>
      </c>
      <c r="L150" s="262">
        <v>2000</v>
      </c>
      <c r="M150" s="262">
        <v>2100</v>
      </c>
      <c r="N150" s="262">
        <v>2600</v>
      </c>
      <c r="O150" s="262">
        <v>2700</v>
      </c>
      <c r="P150" s="262">
        <v>2700</v>
      </c>
      <c r="Q150" s="262">
        <v>2600</v>
      </c>
      <c r="R150" s="262">
        <v>3100</v>
      </c>
      <c r="S150" s="262">
        <v>1800</v>
      </c>
      <c r="T150" s="262">
        <v>2700</v>
      </c>
      <c r="U150" s="262">
        <v>2600</v>
      </c>
      <c r="V150" s="262">
        <v>2600</v>
      </c>
      <c r="W150" s="262">
        <v>2700</v>
      </c>
      <c r="X150" s="262">
        <v>2700</v>
      </c>
      <c r="Y150" s="262">
        <v>2100</v>
      </c>
      <c r="Z150" s="262">
        <v>3300</v>
      </c>
      <c r="AA150" s="262">
        <v>2700</v>
      </c>
      <c r="AB150" s="262">
        <v>2600</v>
      </c>
      <c r="AC150" s="262">
        <v>2600</v>
      </c>
      <c r="AD150" s="262">
        <v>800</v>
      </c>
      <c r="AE150" s="262">
        <v>400</v>
      </c>
      <c r="AF150" s="262">
        <v>1600</v>
      </c>
      <c r="AG150" s="262">
        <v>900</v>
      </c>
      <c r="AH150" s="262"/>
      <c r="AI150" s="262">
        <v>2700</v>
      </c>
      <c r="AJ150" s="262">
        <v>1700</v>
      </c>
      <c r="AK150" s="262">
        <v>90</v>
      </c>
      <c r="AL150" s="262">
        <v>1400</v>
      </c>
      <c r="AM150" s="10">
        <f t="shared" si="44"/>
        <v>3300</v>
      </c>
      <c r="AN150" s="10">
        <f t="shared" si="45"/>
        <v>400</v>
      </c>
      <c r="AO150" s="3"/>
      <c r="AP150" s="3"/>
      <c r="AQ150" s="3"/>
      <c r="AR150" s="3"/>
      <c r="AS150" s="3"/>
      <c r="AT150" s="3"/>
    </row>
    <row r="151" spans="1:46" ht="14">
      <c r="A151" s="13" t="s">
        <v>20</v>
      </c>
      <c r="B151" s="52"/>
      <c r="C151" s="52"/>
      <c r="D151" s="52"/>
      <c r="E151" s="52"/>
      <c r="F151" s="52"/>
      <c r="G151" s="52"/>
      <c r="H151" s="262">
        <v>2200</v>
      </c>
      <c r="I151" s="262">
        <v>1700</v>
      </c>
      <c r="J151" s="262">
        <v>1800</v>
      </c>
      <c r="K151" s="262">
        <v>1800</v>
      </c>
      <c r="L151" s="262">
        <v>1800</v>
      </c>
      <c r="M151" s="262">
        <v>1700</v>
      </c>
      <c r="N151" s="262">
        <v>2300</v>
      </c>
      <c r="O151" s="262">
        <v>2400</v>
      </c>
      <c r="P151" s="262">
        <v>2400</v>
      </c>
      <c r="Q151" s="262">
        <v>2300</v>
      </c>
      <c r="R151" s="262">
        <v>1200</v>
      </c>
      <c r="S151" s="262">
        <v>1700</v>
      </c>
      <c r="T151" s="262">
        <v>2300</v>
      </c>
      <c r="U151" s="262">
        <v>2200</v>
      </c>
      <c r="V151" s="262">
        <v>2300</v>
      </c>
      <c r="W151" s="262">
        <v>2300</v>
      </c>
      <c r="X151" s="262">
        <v>2200</v>
      </c>
      <c r="Y151" s="262">
        <v>1400</v>
      </c>
      <c r="Z151" s="262">
        <v>1900</v>
      </c>
      <c r="AA151" s="262">
        <v>2600</v>
      </c>
      <c r="AB151" s="262">
        <v>2300</v>
      </c>
      <c r="AC151" s="262">
        <v>2200</v>
      </c>
      <c r="AD151" s="262">
        <v>1400</v>
      </c>
      <c r="AE151" s="262">
        <v>400</v>
      </c>
      <c r="AF151" s="262">
        <v>1200</v>
      </c>
      <c r="AG151" s="262">
        <v>1500</v>
      </c>
      <c r="AH151" s="262">
        <v>1000</v>
      </c>
      <c r="AI151" s="262">
        <v>600</v>
      </c>
      <c r="AJ151" s="262">
        <v>1600</v>
      </c>
      <c r="AK151" s="262">
        <v>600</v>
      </c>
      <c r="AL151" s="262">
        <v>1400</v>
      </c>
      <c r="AM151" s="10">
        <f t="shared" si="44"/>
        <v>2600</v>
      </c>
      <c r="AN151" s="10">
        <f t="shared" si="45"/>
        <v>400</v>
      </c>
      <c r="AO151" s="3"/>
      <c r="AP151" s="3"/>
      <c r="AQ151" s="3"/>
      <c r="AR151" s="3"/>
      <c r="AS151" s="3"/>
      <c r="AT151" s="3"/>
    </row>
    <row r="152" spans="1:46" ht="14">
      <c r="A152" s="12" t="s">
        <v>21</v>
      </c>
      <c r="B152" s="52"/>
      <c r="C152" s="52"/>
      <c r="D152" s="52"/>
      <c r="E152" s="52"/>
      <c r="F152" s="52"/>
      <c r="G152" s="52"/>
      <c r="H152" s="262">
        <v>2000</v>
      </c>
      <c r="I152" s="262">
        <v>1400</v>
      </c>
      <c r="J152" s="262">
        <v>1300</v>
      </c>
      <c r="K152" s="262">
        <v>1500</v>
      </c>
      <c r="L152" s="262">
        <v>1600</v>
      </c>
      <c r="M152" s="262">
        <v>1500</v>
      </c>
      <c r="N152" s="262">
        <v>1700</v>
      </c>
      <c r="O152" s="262">
        <v>1800</v>
      </c>
      <c r="P152" s="262">
        <v>1300</v>
      </c>
      <c r="Q152" s="262">
        <v>1200</v>
      </c>
      <c r="R152" s="262">
        <v>800</v>
      </c>
      <c r="S152" s="262">
        <v>1700</v>
      </c>
      <c r="T152" s="262">
        <v>2000</v>
      </c>
      <c r="U152" s="262">
        <v>1400</v>
      </c>
      <c r="V152" s="262">
        <v>1600</v>
      </c>
      <c r="W152" s="262">
        <v>1700</v>
      </c>
      <c r="X152" s="262">
        <v>1600</v>
      </c>
      <c r="Y152" s="262">
        <v>700</v>
      </c>
      <c r="Z152" s="262">
        <v>1900</v>
      </c>
      <c r="AA152" s="262">
        <v>1600</v>
      </c>
      <c r="AB152" s="262">
        <v>1700</v>
      </c>
      <c r="AC152" s="262">
        <v>1500</v>
      </c>
      <c r="AD152" s="262">
        <v>900</v>
      </c>
      <c r="AE152" s="262">
        <v>900</v>
      </c>
      <c r="AF152" s="262">
        <v>500</v>
      </c>
      <c r="AG152" s="262">
        <v>300</v>
      </c>
      <c r="AH152" s="262">
        <v>800</v>
      </c>
      <c r="AI152" s="262">
        <v>300</v>
      </c>
      <c r="AJ152" s="262">
        <v>1200</v>
      </c>
      <c r="AK152" s="262">
        <v>400</v>
      </c>
      <c r="AL152" s="262">
        <v>1200</v>
      </c>
      <c r="AM152" s="10">
        <f t="shared" si="44"/>
        <v>2000</v>
      </c>
      <c r="AN152" s="10">
        <f t="shared" si="45"/>
        <v>500</v>
      </c>
      <c r="AO152" s="3"/>
      <c r="AP152" s="3"/>
      <c r="AQ152" s="3"/>
      <c r="AR152" s="3"/>
      <c r="AS152" s="3"/>
      <c r="AT152" s="3"/>
    </row>
    <row r="153" spans="1:46" ht="14">
      <c r="A153" s="12" t="s">
        <v>22</v>
      </c>
      <c r="B153" s="52"/>
      <c r="C153" s="52"/>
      <c r="D153" s="52"/>
      <c r="E153" s="52"/>
      <c r="F153" s="52"/>
      <c r="G153" s="52"/>
      <c r="H153" s="262">
        <v>900</v>
      </c>
      <c r="I153" s="262">
        <v>800</v>
      </c>
      <c r="J153" s="262">
        <v>700</v>
      </c>
      <c r="K153" s="262">
        <v>0</v>
      </c>
      <c r="L153" s="262">
        <v>500</v>
      </c>
      <c r="M153" s="262">
        <v>700</v>
      </c>
      <c r="N153" s="262">
        <v>500</v>
      </c>
      <c r="O153" s="262">
        <v>1000</v>
      </c>
      <c r="P153" s="262">
        <v>800</v>
      </c>
      <c r="Q153" s="262">
        <v>500</v>
      </c>
      <c r="R153" s="262">
        <v>800</v>
      </c>
      <c r="S153" s="262">
        <v>800</v>
      </c>
      <c r="T153" s="262">
        <v>1100</v>
      </c>
      <c r="U153" s="262">
        <v>900</v>
      </c>
      <c r="V153" s="262">
        <v>1000</v>
      </c>
      <c r="W153" s="262">
        <v>1000</v>
      </c>
      <c r="X153" s="262">
        <v>1000</v>
      </c>
      <c r="Y153" s="262">
        <v>0</v>
      </c>
      <c r="Z153" s="262">
        <v>300</v>
      </c>
      <c r="AA153" s="262">
        <v>900</v>
      </c>
      <c r="AB153" s="262">
        <v>1000</v>
      </c>
      <c r="AC153" s="262">
        <v>1100</v>
      </c>
      <c r="AD153" s="262">
        <v>200</v>
      </c>
      <c r="AE153" s="262">
        <v>100</v>
      </c>
      <c r="AF153" s="262">
        <v>500</v>
      </c>
      <c r="AG153" s="262">
        <v>300</v>
      </c>
      <c r="AH153" s="262">
        <v>800</v>
      </c>
      <c r="AI153" s="262">
        <v>300</v>
      </c>
      <c r="AJ153" s="262">
        <v>400</v>
      </c>
      <c r="AK153" s="262">
        <v>0</v>
      </c>
      <c r="AL153" s="262">
        <v>300</v>
      </c>
      <c r="AM153" s="10">
        <f t="shared" si="44"/>
        <v>1100</v>
      </c>
      <c r="AN153" s="10">
        <f t="shared" si="45"/>
        <v>0</v>
      </c>
      <c r="AO153" s="3"/>
      <c r="AP153" s="3"/>
      <c r="AQ153" s="3"/>
      <c r="AR153" s="3"/>
      <c r="AS153" s="3"/>
      <c r="AT153" s="3"/>
    </row>
    <row r="154" spans="1:46" ht="14">
      <c r="A154" s="12" t="s">
        <v>23</v>
      </c>
      <c r="B154" s="52"/>
      <c r="C154" s="52"/>
      <c r="D154" s="52"/>
      <c r="E154" s="52"/>
      <c r="F154" s="52"/>
      <c r="G154" s="52"/>
      <c r="H154" s="262">
        <v>0</v>
      </c>
      <c r="I154" s="262">
        <v>0</v>
      </c>
      <c r="J154" s="262">
        <v>0</v>
      </c>
      <c r="K154" s="262">
        <v>0</v>
      </c>
      <c r="L154" s="262">
        <v>0</v>
      </c>
      <c r="M154" s="262">
        <v>0</v>
      </c>
      <c r="N154" s="264">
        <v>0</v>
      </c>
      <c r="O154" s="262">
        <v>100</v>
      </c>
      <c r="P154" s="262">
        <v>0</v>
      </c>
      <c r="Q154" s="262">
        <v>100</v>
      </c>
      <c r="R154" s="264">
        <v>0</v>
      </c>
      <c r="S154" s="262">
        <v>200</v>
      </c>
      <c r="T154" s="262">
        <v>200</v>
      </c>
      <c r="U154" s="262">
        <v>100</v>
      </c>
      <c r="V154" s="262">
        <v>200</v>
      </c>
      <c r="W154" s="264">
        <v>0</v>
      </c>
      <c r="X154" s="264">
        <v>0</v>
      </c>
      <c r="Y154" s="262">
        <v>0</v>
      </c>
      <c r="Z154" s="262">
        <v>0</v>
      </c>
      <c r="AA154" s="262">
        <v>100</v>
      </c>
      <c r="AB154" s="262">
        <v>100</v>
      </c>
      <c r="AC154" s="262">
        <v>100</v>
      </c>
      <c r="AD154" s="264">
        <v>0</v>
      </c>
      <c r="AE154" s="264">
        <v>0</v>
      </c>
      <c r="AF154" s="262">
        <v>300</v>
      </c>
      <c r="AG154" s="264">
        <v>0</v>
      </c>
      <c r="AH154" s="262">
        <v>0</v>
      </c>
      <c r="AI154" s="262">
        <v>0</v>
      </c>
      <c r="AJ154" s="262">
        <v>0</v>
      </c>
      <c r="AK154" s="262">
        <v>0</v>
      </c>
      <c r="AL154" s="262">
        <v>0</v>
      </c>
      <c r="AM154" s="10">
        <f t="shared" si="44"/>
        <v>300</v>
      </c>
      <c r="AN154" s="10">
        <f t="shared" si="45"/>
        <v>0</v>
      </c>
      <c r="AO154" s="3"/>
      <c r="AP154" s="3"/>
      <c r="AQ154" s="3"/>
      <c r="AR154" s="3"/>
      <c r="AS154" s="3"/>
      <c r="AT154" s="3"/>
    </row>
    <row r="155" spans="1:46" ht="14">
      <c r="A155" s="9" t="s">
        <v>24</v>
      </c>
      <c r="B155" s="52"/>
      <c r="C155" s="52"/>
      <c r="D155" s="52"/>
      <c r="E155" s="52"/>
      <c r="F155" s="52"/>
      <c r="G155" s="52"/>
      <c r="H155" s="262">
        <v>0</v>
      </c>
      <c r="I155" s="262">
        <v>0</v>
      </c>
      <c r="J155" s="262">
        <v>0</v>
      </c>
      <c r="K155" s="262">
        <v>0</v>
      </c>
      <c r="L155" s="262">
        <v>0</v>
      </c>
      <c r="M155" s="262">
        <v>0</v>
      </c>
      <c r="N155" s="264">
        <v>0</v>
      </c>
      <c r="O155" s="262">
        <v>0</v>
      </c>
      <c r="P155" s="262">
        <v>0</v>
      </c>
      <c r="Q155" s="264">
        <v>0</v>
      </c>
      <c r="R155" s="264">
        <v>0</v>
      </c>
      <c r="S155" s="262">
        <v>0</v>
      </c>
      <c r="T155" s="264">
        <v>0</v>
      </c>
      <c r="U155" s="262">
        <v>0</v>
      </c>
      <c r="V155" s="262">
        <v>0</v>
      </c>
      <c r="W155" s="264">
        <v>0</v>
      </c>
      <c r="X155" s="264">
        <v>0</v>
      </c>
      <c r="Y155" s="262">
        <v>0</v>
      </c>
      <c r="Z155" s="262">
        <v>0</v>
      </c>
      <c r="AA155" s="262">
        <v>0</v>
      </c>
      <c r="AB155" s="264">
        <v>0</v>
      </c>
      <c r="AC155" s="264">
        <v>0</v>
      </c>
      <c r="AD155" s="264">
        <v>0</v>
      </c>
      <c r="AE155" s="264">
        <v>0</v>
      </c>
      <c r="AF155" s="264">
        <v>0</v>
      </c>
      <c r="AG155" s="264">
        <v>0</v>
      </c>
      <c r="AH155" s="262">
        <v>0</v>
      </c>
      <c r="AI155" s="262">
        <v>0</v>
      </c>
      <c r="AJ155" s="262">
        <v>0</v>
      </c>
      <c r="AK155" s="262">
        <v>0</v>
      </c>
      <c r="AL155" s="262">
        <v>0</v>
      </c>
      <c r="AM155" s="10">
        <f t="shared" si="44"/>
        <v>0</v>
      </c>
      <c r="AN155" s="10">
        <f t="shared" si="45"/>
        <v>0</v>
      </c>
      <c r="AO155" s="3"/>
      <c r="AP155" s="3"/>
      <c r="AQ155" s="3"/>
      <c r="AR155" s="3"/>
      <c r="AS155" s="3"/>
      <c r="AT155" s="3"/>
    </row>
    <row r="156" spans="1:46" ht="14">
      <c r="A156" s="15">
        <v>0.83333333333333337</v>
      </c>
      <c r="B156" s="52"/>
      <c r="C156" s="52"/>
      <c r="D156" s="52"/>
      <c r="E156" s="52"/>
      <c r="F156" s="52"/>
      <c r="G156" s="52"/>
      <c r="H156" s="262">
        <v>0</v>
      </c>
      <c r="I156" s="262">
        <v>0</v>
      </c>
      <c r="J156" s="262">
        <v>0</v>
      </c>
      <c r="K156" s="262">
        <v>0</v>
      </c>
      <c r="L156" s="262">
        <v>0</v>
      </c>
      <c r="M156" s="262">
        <v>0</v>
      </c>
      <c r="N156" s="264">
        <v>0</v>
      </c>
      <c r="O156" s="262">
        <v>0</v>
      </c>
      <c r="P156" s="262">
        <v>0</v>
      </c>
      <c r="Q156" s="264">
        <v>0</v>
      </c>
      <c r="R156" s="264">
        <v>0</v>
      </c>
      <c r="S156" s="262">
        <v>0</v>
      </c>
      <c r="T156" s="264">
        <v>0</v>
      </c>
      <c r="U156" s="262">
        <v>0</v>
      </c>
      <c r="V156" s="262">
        <v>0</v>
      </c>
      <c r="W156" s="264">
        <v>0</v>
      </c>
      <c r="X156" s="264">
        <v>0</v>
      </c>
      <c r="Y156" s="262">
        <v>0</v>
      </c>
      <c r="Z156" s="262">
        <v>0</v>
      </c>
      <c r="AA156" s="262">
        <v>0</v>
      </c>
      <c r="AB156" s="264">
        <v>0</v>
      </c>
      <c r="AC156" s="264">
        <v>0</v>
      </c>
      <c r="AD156" s="264">
        <v>0</v>
      </c>
      <c r="AE156" s="264">
        <v>0</v>
      </c>
      <c r="AF156" s="264">
        <v>0</v>
      </c>
      <c r="AG156" s="264">
        <v>0</v>
      </c>
      <c r="AH156" s="262">
        <v>0</v>
      </c>
      <c r="AI156" s="262">
        <v>0</v>
      </c>
      <c r="AJ156" s="262">
        <v>0</v>
      </c>
      <c r="AK156" s="262">
        <v>0</v>
      </c>
      <c r="AL156" s="262">
        <v>0</v>
      </c>
      <c r="AM156" s="10">
        <f t="shared" si="44"/>
        <v>0</v>
      </c>
      <c r="AN156" s="10">
        <f t="shared" si="45"/>
        <v>0</v>
      </c>
      <c r="AO156" s="3"/>
      <c r="AP156" s="3"/>
      <c r="AQ156" s="3"/>
      <c r="AR156" s="3"/>
      <c r="AS156" s="3"/>
      <c r="AT156" s="3"/>
    </row>
    <row r="157" spans="1:46">
      <c r="A157" s="15">
        <v>0.875</v>
      </c>
      <c r="B157" s="52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10">
        <f t="shared" si="44"/>
        <v>0</v>
      </c>
      <c r="AN157" s="10">
        <f t="shared" si="45"/>
        <v>0</v>
      </c>
      <c r="AO157" s="3"/>
      <c r="AP157" s="3"/>
      <c r="AQ157" s="3"/>
      <c r="AR157" s="3"/>
      <c r="AS157" s="3"/>
      <c r="AT157" s="3"/>
    </row>
    <row r="158" spans="1:46">
      <c r="A158" s="13" t="s">
        <v>25</v>
      </c>
      <c r="B158" s="52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10">
        <f t="shared" si="44"/>
        <v>0</v>
      </c>
      <c r="AN158" s="10">
        <f t="shared" si="45"/>
        <v>0</v>
      </c>
      <c r="AO158" s="3"/>
      <c r="AP158" s="3"/>
      <c r="AQ158" s="3"/>
      <c r="AR158" s="3"/>
      <c r="AS158" s="3"/>
      <c r="AT158" s="3"/>
    </row>
    <row r="159" spans="1:46">
      <c r="A159" s="15">
        <v>0.95833333333333337</v>
      </c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10">
        <f t="shared" si="44"/>
        <v>0</v>
      </c>
      <c r="AN159" s="10">
        <f t="shared" si="45"/>
        <v>0</v>
      </c>
      <c r="AO159" s="3"/>
      <c r="AP159" s="3"/>
      <c r="AQ159" s="3"/>
      <c r="AR159" s="3"/>
      <c r="AS159" s="3"/>
      <c r="AT159" s="3"/>
    </row>
    <row r="160" spans="1:46">
      <c r="A160" s="9" t="s">
        <v>26</v>
      </c>
      <c r="B160" s="52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10">
        <f t="shared" si="44"/>
        <v>0</v>
      </c>
      <c r="AN160" s="10">
        <f t="shared" si="45"/>
        <v>0</v>
      </c>
      <c r="AO160" s="3"/>
      <c r="AP160" s="3"/>
      <c r="AQ160" s="3"/>
      <c r="AR160" s="3"/>
      <c r="AS160" s="3"/>
      <c r="AT160" s="3"/>
    </row>
    <row r="161" spans="1:46">
      <c r="A161" s="6"/>
      <c r="B161" s="6"/>
      <c r="C161" s="6"/>
      <c r="D161" s="6"/>
      <c r="E161" s="6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</row>
    <row r="162" spans="1:46">
      <c r="A162" s="6"/>
      <c r="B162" s="6"/>
      <c r="C162" s="6"/>
      <c r="D162" s="6"/>
      <c r="E162" s="6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</row>
    <row r="163" spans="1:46">
      <c r="A163" s="26" t="s">
        <v>130</v>
      </c>
      <c r="B163" s="6"/>
      <c r="C163" s="30"/>
      <c r="D163" s="6"/>
      <c r="E163" s="41"/>
      <c r="F163" s="26"/>
      <c r="G163" s="38"/>
      <c r="H163" s="38"/>
      <c r="I163" s="38"/>
      <c r="J163" s="38"/>
      <c r="K163" s="38"/>
      <c r="L163" s="38"/>
      <c r="M163" s="38"/>
      <c r="N163" s="39"/>
      <c r="O163" s="39"/>
      <c r="P163" s="40"/>
      <c r="Q163" s="38"/>
      <c r="R163" s="28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</row>
    <row r="164" spans="1:46">
      <c r="A164" s="287" t="s">
        <v>2</v>
      </c>
      <c r="B164" s="4">
        <f>+B$4</f>
        <v>0</v>
      </c>
      <c r="C164" s="4">
        <f t="shared" ref="C164:AL164" si="46">+C$4</f>
        <v>1</v>
      </c>
      <c r="D164" s="4">
        <f>+D$4</f>
        <v>2</v>
      </c>
      <c r="E164" s="4">
        <f t="shared" si="46"/>
        <v>3</v>
      </c>
      <c r="F164" s="4">
        <f t="shared" si="46"/>
        <v>4</v>
      </c>
      <c r="G164" s="4">
        <f t="shared" si="46"/>
        <v>5</v>
      </c>
      <c r="H164" s="4">
        <f t="shared" si="46"/>
        <v>1</v>
      </c>
      <c r="I164" s="4">
        <f t="shared" si="46"/>
        <v>2</v>
      </c>
      <c r="J164" s="4">
        <f t="shared" si="46"/>
        <v>3</v>
      </c>
      <c r="K164" s="4">
        <f t="shared" si="46"/>
        <v>4</v>
      </c>
      <c r="L164" s="4">
        <f t="shared" si="46"/>
        <v>5</v>
      </c>
      <c r="M164" s="4">
        <f t="shared" si="46"/>
        <v>6</v>
      </c>
      <c r="N164" s="4">
        <f t="shared" si="46"/>
        <v>7</v>
      </c>
      <c r="O164" s="4">
        <f t="shared" si="46"/>
        <v>8</v>
      </c>
      <c r="P164" s="4">
        <f t="shared" si="46"/>
        <v>9</v>
      </c>
      <c r="Q164" s="4">
        <f t="shared" si="46"/>
        <v>10</v>
      </c>
      <c r="R164" s="4">
        <f t="shared" si="46"/>
        <v>11</v>
      </c>
      <c r="S164" s="4">
        <f t="shared" si="46"/>
        <v>12</v>
      </c>
      <c r="T164" s="4">
        <f t="shared" si="46"/>
        <v>13</v>
      </c>
      <c r="U164" s="4">
        <f t="shared" si="46"/>
        <v>14</v>
      </c>
      <c r="V164" s="4">
        <f t="shared" si="46"/>
        <v>15</v>
      </c>
      <c r="W164" s="4">
        <f t="shared" si="46"/>
        <v>16</v>
      </c>
      <c r="X164" s="4">
        <f t="shared" si="46"/>
        <v>17</v>
      </c>
      <c r="Y164" s="4">
        <f t="shared" si="46"/>
        <v>18</v>
      </c>
      <c r="Z164" s="4">
        <f t="shared" si="46"/>
        <v>19</v>
      </c>
      <c r="AA164" s="4">
        <f t="shared" si="46"/>
        <v>20</v>
      </c>
      <c r="AB164" s="4">
        <f t="shared" si="46"/>
        <v>21</v>
      </c>
      <c r="AC164" s="4">
        <f t="shared" si="46"/>
        <v>22</v>
      </c>
      <c r="AD164" s="4">
        <f t="shared" si="46"/>
        <v>23</v>
      </c>
      <c r="AE164" s="4">
        <f t="shared" si="46"/>
        <v>24</v>
      </c>
      <c r="AF164" s="4">
        <f t="shared" si="46"/>
        <v>25</v>
      </c>
      <c r="AG164" s="4">
        <f t="shared" si="46"/>
        <v>26</v>
      </c>
      <c r="AH164" s="4">
        <f t="shared" si="46"/>
        <v>27</v>
      </c>
      <c r="AI164" s="4">
        <f t="shared" si="46"/>
        <v>28</v>
      </c>
      <c r="AJ164" s="4">
        <f t="shared" si="46"/>
        <v>29</v>
      </c>
      <c r="AK164" s="4">
        <f t="shared" si="46"/>
        <v>30</v>
      </c>
      <c r="AL164" s="4">
        <f t="shared" si="46"/>
        <v>31</v>
      </c>
      <c r="AM164" s="116" t="s">
        <v>3</v>
      </c>
    </row>
    <row r="165" spans="1:46">
      <c r="A165" s="288"/>
      <c r="B165" s="7">
        <f>B$5</f>
        <v>40391</v>
      </c>
      <c r="C165" s="7">
        <f t="shared" ref="C165:AL165" si="47">C$5</f>
        <v>40392</v>
      </c>
      <c r="D165" s="7">
        <f>D$5</f>
        <v>40393</v>
      </c>
      <c r="E165" s="7">
        <f t="shared" si="47"/>
        <v>40394</v>
      </c>
      <c r="F165" s="7">
        <f t="shared" si="47"/>
        <v>40395</v>
      </c>
      <c r="G165" s="7">
        <f t="shared" si="47"/>
        <v>40452</v>
      </c>
      <c r="H165" s="7">
        <f t="shared" si="47"/>
        <v>40544</v>
      </c>
      <c r="I165" s="7">
        <f t="shared" si="47"/>
        <v>40545</v>
      </c>
      <c r="J165" s="7">
        <f t="shared" si="47"/>
        <v>40546</v>
      </c>
      <c r="K165" s="7">
        <f t="shared" si="47"/>
        <v>40547</v>
      </c>
      <c r="L165" s="7">
        <f t="shared" si="47"/>
        <v>40548</v>
      </c>
      <c r="M165" s="7">
        <f t="shared" si="47"/>
        <v>40549</v>
      </c>
      <c r="N165" s="7">
        <f t="shared" si="47"/>
        <v>40550</v>
      </c>
      <c r="O165" s="7">
        <f t="shared" si="47"/>
        <v>40551</v>
      </c>
      <c r="P165" s="7">
        <f t="shared" si="47"/>
        <v>40552</v>
      </c>
      <c r="Q165" s="7">
        <f t="shared" si="47"/>
        <v>40553</v>
      </c>
      <c r="R165" s="7">
        <f t="shared" si="47"/>
        <v>40554</v>
      </c>
      <c r="S165" s="7">
        <f t="shared" si="47"/>
        <v>40555</v>
      </c>
      <c r="T165" s="7">
        <f t="shared" si="47"/>
        <v>40556</v>
      </c>
      <c r="U165" s="7">
        <f t="shared" si="47"/>
        <v>40557</v>
      </c>
      <c r="V165" s="7">
        <f t="shared" si="47"/>
        <v>40558</v>
      </c>
      <c r="W165" s="7">
        <f t="shared" si="47"/>
        <v>40559</v>
      </c>
      <c r="X165" s="7">
        <f t="shared" si="47"/>
        <v>40560</v>
      </c>
      <c r="Y165" s="7">
        <f t="shared" si="47"/>
        <v>40561</v>
      </c>
      <c r="Z165" s="7">
        <f t="shared" si="47"/>
        <v>40562</v>
      </c>
      <c r="AA165" s="7">
        <f t="shared" si="47"/>
        <v>40563</v>
      </c>
      <c r="AB165" s="7">
        <f t="shared" si="47"/>
        <v>40564</v>
      </c>
      <c r="AC165" s="7">
        <f t="shared" si="47"/>
        <v>40565</v>
      </c>
      <c r="AD165" s="7">
        <f t="shared" si="47"/>
        <v>40566</v>
      </c>
      <c r="AE165" s="7">
        <f t="shared" si="47"/>
        <v>40567</v>
      </c>
      <c r="AF165" s="7">
        <f t="shared" si="47"/>
        <v>40568</v>
      </c>
      <c r="AG165" s="199">
        <f t="shared" si="47"/>
        <v>40569</v>
      </c>
      <c r="AH165" s="199">
        <f t="shared" si="47"/>
        <v>40570</v>
      </c>
      <c r="AI165" s="199">
        <f t="shared" si="47"/>
        <v>40571</v>
      </c>
      <c r="AJ165" s="199">
        <f t="shared" si="47"/>
        <v>40572</v>
      </c>
      <c r="AK165" s="199">
        <f t="shared" si="47"/>
        <v>40573</v>
      </c>
      <c r="AL165" s="199">
        <f t="shared" si="47"/>
        <v>40574</v>
      </c>
      <c r="AM165" s="116"/>
    </row>
    <row r="166" spans="1:46">
      <c r="A166" s="289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4"/>
      <c r="AH166" s="44"/>
      <c r="AI166" s="44"/>
      <c r="AJ166" s="44"/>
      <c r="AK166" s="44"/>
      <c r="AL166" s="44"/>
      <c r="AM166" s="45" t="s">
        <v>8</v>
      </c>
    </row>
    <row r="167" spans="1:46">
      <c r="A167" s="9" t="s">
        <v>9</v>
      </c>
      <c r="B167" s="52">
        <f t="shared" ref="B167:Q182" si="48">+$G$40*(B107+B137)</f>
        <v>0</v>
      </c>
      <c r="C167" s="52">
        <f t="shared" si="48"/>
        <v>0</v>
      </c>
      <c r="D167" s="52">
        <f>+$G$40*(D107+D137)</f>
        <v>0</v>
      </c>
      <c r="E167" s="52">
        <f t="shared" ref="E167:AL174" si="49">+$G$40*(E107+E137)</f>
        <v>0</v>
      </c>
      <c r="F167" s="52">
        <f t="shared" si="49"/>
        <v>0</v>
      </c>
      <c r="G167" s="52">
        <f t="shared" si="49"/>
        <v>0</v>
      </c>
      <c r="H167" s="52">
        <f t="shared" si="49"/>
        <v>2719.0499999999997</v>
      </c>
      <c r="I167" s="52">
        <f t="shared" si="49"/>
        <v>1846.5</v>
      </c>
      <c r="J167" s="52">
        <f t="shared" si="49"/>
        <v>2175</v>
      </c>
      <c r="K167" s="52">
        <f t="shared" si="49"/>
        <v>2250</v>
      </c>
      <c r="L167" s="52">
        <f t="shared" si="49"/>
        <v>2220</v>
      </c>
      <c r="M167" s="52">
        <f t="shared" si="49"/>
        <v>2235</v>
      </c>
      <c r="N167" s="52">
        <f t="shared" si="49"/>
        <v>2220</v>
      </c>
      <c r="O167" s="52">
        <f t="shared" si="49"/>
        <v>2250</v>
      </c>
      <c r="P167" s="52">
        <f t="shared" si="49"/>
        <v>2247.75</v>
      </c>
      <c r="Q167" s="52">
        <f t="shared" si="49"/>
        <v>2143.1999999999998</v>
      </c>
      <c r="R167" s="52">
        <f t="shared" si="49"/>
        <v>2145</v>
      </c>
      <c r="S167" s="52">
        <f t="shared" si="49"/>
        <v>2013.1499999999999</v>
      </c>
      <c r="T167" s="52">
        <f t="shared" si="49"/>
        <v>2190</v>
      </c>
      <c r="U167" s="52">
        <f t="shared" si="49"/>
        <v>2115</v>
      </c>
      <c r="V167" s="52">
        <f t="shared" si="49"/>
        <v>2160</v>
      </c>
      <c r="W167" s="52">
        <f t="shared" si="49"/>
        <v>2175</v>
      </c>
      <c r="X167" s="52">
        <f t="shared" si="49"/>
        <v>2025</v>
      </c>
      <c r="Y167" s="52">
        <f t="shared" si="49"/>
        <v>2100</v>
      </c>
      <c r="Z167" s="52">
        <f t="shared" si="49"/>
        <v>2055</v>
      </c>
      <c r="AA167" s="52">
        <f t="shared" si="49"/>
        <v>2205</v>
      </c>
      <c r="AB167" s="52">
        <f t="shared" si="49"/>
        <v>2070</v>
      </c>
      <c r="AC167" s="52">
        <f t="shared" si="49"/>
        <v>2205</v>
      </c>
      <c r="AD167" s="52">
        <f t="shared" si="49"/>
        <v>2205</v>
      </c>
      <c r="AE167" s="52">
        <f t="shared" si="49"/>
        <v>1770</v>
      </c>
      <c r="AF167" s="52">
        <f t="shared" si="49"/>
        <v>2040</v>
      </c>
      <c r="AG167" s="52">
        <f t="shared" si="49"/>
        <v>1770</v>
      </c>
      <c r="AH167" s="52">
        <f t="shared" si="49"/>
        <v>2085</v>
      </c>
      <c r="AI167" s="52">
        <f t="shared" si="49"/>
        <v>2130</v>
      </c>
      <c r="AJ167" s="52">
        <f t="shared" si="49"/>
        <v>2130</v>
      </c>
      <c r="AK167" s="52">
        <f t="shared" si="49"/>
        <v>2265</v>
      </c>
      <c r="AL167" s="52">
        <f t="shared" si="49"/>
        <v>1845</v>
      </c>
      <c r="AM167" s="10">
        <f>MAX(B167:AL167)</f>
        <v>2719.0499999999997</v>
      </c>
    </row>
    <row r="168" spans="1:46">
      <c r="A168" s="9" t="s">
        <v>10</v>
      </c>
      <c r="B168" s="52">
        <f t="shared" si="48"/>
        <v>0</v>
      </c>
      <c r="C168" s="52">
        <f t="shared" si="48"/>
        <v>0</v>
      </c>
      <c r="D168" s="52">
        <f t="shared" si="48"/>
        <v>0</v>
      </c>
      <c r="E168" s="52">
        <f t="shared" si="48"/>
        <v>0</v>
      </c>
      <c r="F168" s="52">
        <f t="shared" si="48"/>
        <v>0</v>
      </c>
      <c r="G168" s="52">
        <f t="shared" si="49"/>
        <v>0</v>
      </c>
      <c r="H168" s="52">
        <f t="shared" si="49"/>
        <v>2640</v>
      </c>
      <c r="I168" s="52">
        <f t="shared" si="49"/>
        <v>1697.3999999999999</v>
      </c>
      <c r="J168" s="52">
        <f t="shared" si="49"/>
        <v>2115</v>
      </c>
      <c r="K168" s="52">
        <f t="shared" si="49"/>
        <v>2130</v>
      </c>
      <c r="L168" s="52">
        <f t="shared" si="49"/>
        <v>2175</v>
      </c>
      <c r="M168" s="52">
        <f t="shared" si="49"/>
        <v>2175</v>
      </c>
      <c r="N168" s="52">
        <f t="shared" si="49"/>
        <v>2115</v>
      </c>
      <c r="O168" s="52">
        <f t="shared" si="49"/>
        <v>2175</v>
      </c>
      <c r="P168" s="52">
        <f t="shared" si="49"/>
        <v>2215.9499999999998</v>
      </c>
      <c r="Q168" s="52">
        <f t="shared" si="49"/>
        <v>2083.35</v>
      </c>
      <c r="R168" s="52">
        <f t="shared" si="49"/>
        <v>2100</v>
      </c>
      <c r="S168" s="52">
        <f t="shared" si="49"/>
        <v>2044.1999999999998</v>
      </c>
      <c r="T168" s="52">
        <f t="shared" si="49"/>
        <v>2070</v>
      </c>
      <c r="U168" s="52">
        <f t="shared" si="49"/>
        <v>1995</v>
      </c>
      <c r="V168" s="52">
        <f t="shared" si="49"/>
        <v>2040</v>
      </c>
      <c r="W168" s="52">
        <f t="shared" si="49"/>
        <v>2089.9499999999998</v>
      </c>
      <c r="X168" s="52">
        <f t="shared" si="49"/>
        <v>1995</v>
      </c>
      <c r="Y168" s="52">
        <f t="shared" si="49"/>
        <v>2040</v>
      </c>
      <c r="Z168" s="52">
        <f t="shared" si="49"/>
        <v>2166.4499999999998</v>
      </c>
      <c r="AA168" s="52">
        <f t="shared" si="49"/>
        <v>2136</v>
      </c>
      <c r="AB168" s="52">
        <f t="shared" si="49"/>
        <v>1965</v>
      </c>
      <c r="AC168" s="52">
        <f t="shared" si="49"/>
        <v>2055</v>
      </c>
      <c r="AD168" s="52">
        <f t="shared" si="49"/>
        <v>2100</v>
      </c>
      <c r="AE168" s="52">
        <f t="shared" si="49"/>
        <v>1680</v>
      </c>
      <c r="AF168" s="52">
        <f t="shared" si="49"/>
        <v>1980</v>
      </c>
      <c r="AG168" s="52">
        <f t="shared" si="49"/>
        <v>1680</v>
      </c>
      <c r="AH168" s="52">
        <f t="shared" si="49"/>
        <v>1995</v>
      </c>
      <c r="AI168" s="52">
        <f t="shared" si="49"/>
        <v>2055</v>
      </c>
      <c r="AJ168" s="52">
        <f t="shared" si="49"/>
        <v>2040</v>
      </c>
      <c r="AK168" s="52">
        <f t="shared" si="49"/>
        <v>2175</v>
      </c>
      <c r="AL168" s="52">
        <f t="shared" si="49"/>
        <v>1860</v>
      </c>
      <c r="AM168" s="10">
        <f t="shared" ref="AM168:AM190" si="50">MAX(B168:AL168)</f>
        <v>2640</v>
      </c>
    </row>
    <row r="169" spans="1:46">
      <c r="A169" s="9" t="s">
        <v>11</v>
      </c>
      <c r="B169" s="52">
        <f t="shared" si="48"/>
        <v>0</v>
      </c>
      <c r="C169" s="52">
        <f t="shared" si="48"/>
        <v>0</v>
      </c>
      <c r="D169" s="52">
        <f t="shared" si="48"/>
        <v>0</v>
      </c>
      <c r="E169" s="52">
        <f t="shared" si="48"/>
        <v>0</v>
      </c>
      <c r="F169" s="52">
        <f t="shared" si="48"/>
        <v>0</v>
      </c>
      <c r="G169" s="52">
        <f t="shared" si="49"/>
        <v>0</v>
      </c>
      <c r="H169" s="52">
        <f t="shared" si="49"/>
        <v>2475</v>
      </c>
      <c r="I169" s="52">
        <f t="shared" si="49"/>
        <v>1200</v>
      </c>
      <c r="J169" s="52">
        <f t="shared" si="49"/>
        <v>2085</v>
      </c>
      <c r="K169" s="52">
        <f t="shared" si="49"/>
        <v>2130</v>
      </c>
      <c r="L169" s="52">
        <f t="shared" si="49"/>
        <v>2115</v>
      </c>
      <c r="M169" s="52">
        <f t="shared" si="49"/>
        <v>2130</v>
      </c>
      <c r="N169" s="52">
        <f t="shared" si="49"/>
        <v>2070</v>
      </c>
      <c r="O169" s="52">
        <f t="shared" si="49"/>
        <v>2115</v>
      </c>
      <c r="P169" s="52">
        <f t="shared" si="49"/>
        <v>2035.6499999999999</v>
      </c>
      <c r="Q169" s="52">
        <f t="shared" si="49"/>
        <v>2038.5</v>
      </c>
      <c r="R169" s="52">
        <f t="shared" si="49"/>
        <v>1830</v>
      </c>
      <c r="S169" s="52">
        <f t="shared" si="49"/>
        <v>2048.4</v>
      </c>
      <c r="T169" s="52">
        <f t="shared" si="49"/>
        <v>2025</v>
      </c>
      <c r="U169" s="52">
        <f t="shared" si="49"/>
        <v>1980</v>
      </c>
      <c r="V169" s="52">
        <f t="shared" si="49"/>
        <v>1980</v>
      </c>
      <c r="W169" s="52">
        <f t="shared" si="49"/>
        <v>1986.8999999999999</v>
      </c>
      <c r="X169" s="52">
        <f t="shared" si="49"/>
        <v>1965</v>
      </c>
      <c r="Y169" s="52">
        <f t="shared" si="49"/>
        <v>1950</v>
      </c>
      <c r="Z169" s="52">
        <f t="shared" si="49"/>
        <v>1941.75</v>
      </c>
      <c r="AA169" s="52">
        <f t="shared" si="49"/>
        <v>2063.25</v>
      </c>
      <c r="AB169" s="52">
        <f t="shared" si="49"/>
        <v>1965</v>
      </c>
      <c r="AC169" s="52">
        <f t="shared" si="49"/>
        <v>1965</v>
      </c>
      <c r="AD169" s="52">
        <f t="shared" si="49"/>
        <v>2055</v>
      </c>
      <c r="AE169" s="52">
        <f t="shared" si="49"/>
        <v>1650</v>
      </c>
      <c r="AF169" s="52">
        <f t="shared" si="49"/>
        <v>1920</v>
      </c>
      <c r="AG169" s="52">
        <f t="shared" si="49"/>
        <v>1650</v>
      </c>
      <c r="AH169" s="52">
        <f t="shared" si="49"/>
        <v>1965</v>
      </c>
      <c r="AI169" s="52">
        <f t="shared" si="49"/>
        <v>2010</v>
      </c>
      <c r="AJ169" s="52">
        <f t="shared" si="49"/>
        <v>1995</v>
      </c>
      <c r="AK169" s="52">
        <f t="shared" si="49"/>
        <v>2025</v>
      </c>
      <c r="AL169" s="52">
        <f t="shared" si="49"/>
        <v>1800</v>
      </c>
      <c r="AM169" s="10">
        <f t="shared" si="50"/>
        <v>2475</v>
      </c>
    </row>
    <row r="170" spans="1:46">
      <c r="A170" s="9" t="s">
        <v>12</v>
      </c>
      <c r="B170" s="52">
        <f t="shared" si="48"/>
        <v>0</v>
      </c>
      <c r="C170" s="52">
        <f t="shared" si="48"/>
        <v>0</v>
      </c>
      <c r="D170" s="52">
        <f t="shared" si="48"/>
        <v>0</v>
      </c>
      <c r="E170" s="52">
        <f t="shared" si="48"/>
        <v>0</v>
      </c>
      <c r="F170" s="52">
        <f t="shared" si="48"/>
        <v>0</v>
      </c>
      <c r="G170" s="52">
        <f t="shared" si="49"/>
        <v>0</v>
      </c>
      <c r="H170" s="52">
        <f t="shared" si="49"/>
        <v>2385</v>
      </c>
      <c r="I170" s="52">
        <f t="shared" si="49"/>
        <v>1665</v>
      </c>
      <c r="J170" s="52">
        <f t="shared" si="49"/>
        <v>2070</v>
      </c>
      <c r="K170" s="52">
        <f t="shared" si="49"/>
        <v>2085</v>
      </c>
      <c r="L170" s="52">
        <f t="shared" si="49"/>
        <v>2115</v>
      </c>
      <c r="M170" s="52">
        <f t="shared" si="49"/>
        <v>2130</v>
      </c>
      <c r="N170" s="52">
        <f t="shared" si="49"/>
        <v>2040</v>
      </c>
      <c r="O170" s="52">
        <f t="shared" si="49"/>
        <v>2115</v>
      </c>
      <c r="P170" s="52">
        <f t="shared" si="49"/>
        <v>2018.6999999999998</v>
      </c>
      <c r="Q170" s="52">
        <f t="shared" si="49"/>
        <v>2022.3</v>
      </c>
      <c r="R170" s="52">
        <f t="shared" si="49"/>
        <v>1830</v>
      </c>
      <c r="S170" s="52">
        <f t="shared" si="49"/>
        <v>1986</v>
      </c>
      <c r="T170" s="52">
        <f t="shared" si="49"/>
        <v>2025</v>
      </c>
      <c r="U170" s="52">
        <f t="shared" si="49"/>
        <v>1980</v>
      </c>
      <c r="V170" s="52">
        <f t="shared" si="49"/>
        <v>1935</v>
      </c>
      <c r="W170" s="52">
        <f t="shared" si="49"/>
        <v>1965</v>
      </c>
      <c r="X170" s="52">
        <f t="shared" si="49"/>
        <v>1980</v>
      </c>
      <c r="Y170" s="52">
        <f t="shared" si="49"/>
        <v>1950</v>
      </c>
      <c r="Z170" s="52">
        <f t="shared" si="49"/>
        <v>1929.1499999999999</v>
      </c>
      <c r="AA170" s="52">
        <f t="shared" si="49"/>
        <v>1986.3</v>
      </c>
      <c r="AB170" s="52">
        <f t="shared" si="49"/>
        <v>1965</v>
      </c>
      <c r="AC170" s="52">
        <f t="shared" si="49"/>
        <v>1965</v>
      </c>
      <c r="AD170" s="52">
        <f t="shared" si="49"/>
        <v>1995</v>
      </c>
      <c r="AE170" s="52">
        <f t="shared" si="49"/>
        <v>1620</v>
      </c>
      <c r="AF170" s="52">
        <f t="shared" si="49"/>
        <v>1920</v>
      </c>
      <c r="AG170" s="52">
        <f t="shared" si="49"/>
        <v>1620</v>
      </c>
      <c r="AH170" s="52">
        <f t="shared" si="49"/>
        <v>1965</v>
      </c>
      <c r="AI170" s="52">
        <f t="shared" si="49"/>
        <v>2010</v>
      </c>
      <c r="AJ170" s="52">
        <f t="shared" si="49"/>
        <v>1935</v>
      </c>
      <c r="AK170" s="52">
        <f t="shared" si="49"/>
        <v>1995</v>
      </c>
      <c r="AL170" s="52">
        <f t="shared" si="49"/>
        <v>1800</v>
      </c>
      <c r="AM170" s="10">
        <f t="shared" si="50"/>
        <v>2385</v>
      </c>
    </row>
    <row r="171" spans="1:46">
      <c r="A171" s="9" t="s">
        <v>13</v>
      </c>
      <c r="B171" s="52">
        <f t="shared" si="48"/>
        <v>0</v>
      </c>
      <c r="C171" s="52">
        <f t="shared" si="48"/>
        <v>0</v>
      </c>
      <c r="D171" s="52">
        <f t="shared" si="48"/>
        <v>0</v>
      </c>
      <c r="E171" s="52">
        <f t="shared" si="48"/>
        <v>0</v>
      </c>
      <c r="F171" s="52">
        <f t="shared" si="48"/>
        <v>0</v>
      </c>
      <c r="G171" s="52">
        <f t="shared" si="49"/>
        <v>0</v>
      </c>
      <c r="H171" s="52">
        <f t="shared" si="49"/>
        <v>2235</v>
      </c>
      <c r="I171" s="52">
        <f t="shared" si="49"/>
        <v>1620</v>
      </c>
      <c r="J171" s="52">
        <f t="shared" si="49"/>
        <v>2070</v>
      </c>
      <c r="K171" s="52">
        <f t="shared" si="49"/>
        <v>2070</v>
      </c>
      <c r="L171" s="52">
        <f t="shared" si="49"/>
        <v>2115</v>
      </c>
      <c r="M171" s="52">
        <f t="shared" si="49"/>
        <v>2085</v>
      </c>
      <c r="N171" s="52">
        <f t="shared" si="49"/>
        <v>2055</v>
      </c>
      <c r="O171" s="52">
        <f t="shared" si="49"/>
        <v>2130</v>
      </c>
      <c r="P171" s="52">
        <f t="shared" si="49"/>
        <v>2008.8</v>
      </c>
      <c r="Q171" s="52">
        <f t="shared" si="49"/>
        <v>2038.1999999999998</v>
      </c>
      <c r="R171" s="52">
        <f t="shared" si="49"/>
        <v>1830</v>
      </c>
      <c r="S171" s="52">
        <f t="shared" si="49"/>
        <v>2015.85</v>
      </c>
      <c r="T171" s="52">
        <f t="shared" si="49"/>
        <v>1980</v>
      </c>
      <c r="U171" s="52">
        <f t="shared" si="49"/>
        <v>1965</v>
      </c>
      <c r="V171" s="52">
        <f t="shared" si="49"/>
        <v>1980</v>
      </c>
      <c r="W171" s="52">
        <f t="shared" si="49"/>
        <v>1935</v>
      </c>
      <c r="X171" s="52">
        <f t="shared" si="49"/>
        <v>1980</v>
      </c>
      <c r="Y171" s="52">
        <f t="shared" si="49"/>
        <v>1920</v>
      </c>
      <c r="Z171" s="52">
        <f t="shared" si="49"/>
        <v>1915.35</v>
      </c>
      <c r="AA171" s="52">
        <f t="shared" si="49"/>
        <v>1979.1</v>
      </c>
      <c r="AB171" s="52">
        <f t="shared" si="49"/>
        <v>1965</v>
      </c>
      <c r="AC171" s="52">
        <f t="shared" si="49"/>
        <v>1980</v>
      </c>
      <c r="AD171" s="52">
        <f t="shared" si="49"/>
        <v>2010</v>
      </c>
      <c r="AE171" s="52">
        <f t="shared" si="49"/>
        <v>1620</v>
      </c>
      <c r="AF171" s="52">
        <f t="shared" si="49"/>
        <v>1920</v>
      </c>
      <c r="AG171" s="52">
        <f t="shared" si="49"/>
        <v>1620</v>
      </c>
      <c r="AH171" s="52">
        <f t="shared" si="49"/>
        <v>1965</v>
      </c>
      <c r="AI171" s="52">
        <f t="shared" si="49"/>
        <v>1995</v>
      </c>
      <c r="AJ171" s="52">
        <f t="shared" si="49"/>
        <v>1950</v>
      </c>
      <c r="AK171" s="52">
        <f t="shared" si="49"/>
        <v>1980</v>
      </c>
      <c r="AL171" s="52">
        <f t="shared" si="49"/>
        <v>1800</v>
      </c>
      <c r="AM171" s="10">
        <f t="shared" si="50"/>
        <v>2235</v>
      </c>
    </row>
    <row r="172" spans="1:46">
      <c r="A172" s="9" t="s">
        <v>14</v>
      </c>
      <c r="B172" s="52">
        <f t="shared" si="48"/>
        <v>0</v>
      </c>
      <c r="C172" s="52">
        <f t="shared" si="48"/>
        <v>0</v>
      </c>
      <c r="D172" s="52">
        <f t="shared" si="48"/>
        <v>0</v>
      </c>
      <c r="E172" s="52">
        <f t="shared" si="48"/>
        <v>0</v>
      </c>
      <c r="F172" s="52">
        <f t="shared" si="48"/>
        <v>0</v>
      </c>
      <c r="G172" s="52">
        <f t="shared" si="49"/>
        <v>0</v>
      </c>
      <c r="H172" s="52">
        <f t="shared" si="49"/>
        <v>2235</v>
      </c>
      <c r="I172" s="52">
        <f t="shared" si="49"/>
        <v>1620</v>
      </c>
      <c r="J172" s="52">
        <f t="shared" si="49"/>
        <v>2115</v>
      </c>
      <c r="K172" s="52">
        <f t="shared" si="49"/>
        <v>2115</v>
      </c>
      <c r="L172" s="52">
        <f t="shared" si="49"/>
        <v>2190</v>
      </c>
      <c r="M172" s="52">
        <f t="shared" si="49"/>
        <v>2130</v>
      </c>
      <c r="N172" s="52">
        <f t="shared" si="49"/>
        <v>2145</v>
      </c>
      <c r="O172" s="52">
        <f t="shared" si="49"/>
        <v>2130</v>
      </c>
      <c r="P172" s="52">
        <f t="shared" si="49"/>
        <v>1992.6</v>
      </c>
      <c r="Q172" s="52">
        <f t="shared" si="49"/>
        <v>2082.4499999999998</v>
      </c>
      <c r="R172" s="52">
        <f t="shared" si="49"/>
        <v>1905</v>
      </c>
      <c r="S172" s="52">
        <f t="shared" si="49"/>
        <v>2093.1</v>
      </c>
      <c r="T172" s="52">
        <f t="shared" si="49"/>
        <v>2025</v>
      </c>
      <c r="U172" s="52">
        <f t="shared" si="49"/>
        <v>2025</v>
      </c>
      <c r="V172" s="52">
        <f t="shared" si="49"/>
        <v>2025</v>
      </c>
      <c r="W172" s="52">
        <f t="shared" si="49"/>
        <v>1740</v>
      </c>
      <c r="X172" s="52">
        <f t="shared" si="49"/>
        <v>2100</v>
      </c>
      <c r="Y172" s="52">
        <f t="shared" si="49"/>
        <v>2040</v>
      </c>
      <c r="Z172" s="52">
        <f t="shared" si="49"/>
        <v>2068.35</v>
      </c>
      <c r="AA172" s="52">
        <f t="shared" si="49"/>
        <v>1999.1999999999998</v>
      </c>
      <c r="AB172" s="52">
        <f t="shared" si="49"/>
        <v>2070</v>
      </c>
      <c r="AC172" s="52">
        <f t="shared" si="49"/>
        <v>2040</v>
      </c>
      <c r="AD172" s="52">
        <f t="shared" si="49"/>
        <v>1980</v>
      </c>
      <c r="AE172" s="52">
        <f t="shared" si="49"/>
        <v>1680</v>
      </c>
      <c r="AF172" s="52">
        <f t="shared" si="49"/>
        <v>2070</v>
      </c>
      <c r="AG172" s="52">
        <f t="shared" si="49"/>
        <v>1680</v>
      </c>
      <c r="AH172" s="52">
        <f t="shared" si="49"/>
        <v>2085</v>
      </c>
      <c r="AI172" s="52">
        <f t="shared" si="49"/>
        <v>2115</v>
      </c>
      <c r="AJ172" s="52">
        <f t="shared" si="49"/>
        <v>1995</v>
      </c>
      <c r="AK172" s="52">
        <f t="shared" si="49"/>
        <v>1980</v>
      </c>
      <c r="AL172" s="52">
        <f t="shared" si="49"/>
        <v>1995</v>
      </c>
      <c r="AM172" s="10">
        <f t="shared" si="50"/>
        <v>2235</v>
      </c>
    </row>
    <row r="173" spans="1:46">
      <c r="A173" s="9" t="s">
        <v>15</v>
      </c>
      <c r="B173" s="52">
        <f t="shared" si="48"/>
        <v>0</v>
      </c>
      <c r="C173" s="52">
        <f t="shared" si="48"/>
        <v>0</v>
      </c>
      <c r="D173" s="52">
        <f t="shared" si="48"/>
        <v>0</v>
      </c>
      <c r="E173" s="52">
        <f t="shared" si="48"/>
        <v>0</v>
      </c>
      <c r="F173" s="52">
        <f t="shared" si="48"/>
        <v>0</v>
      </c>
      <c r="G173" s="52">
        <f t="shared" si="49"/>
        <v>0</v>
      </c>
      <c r="H173" s="52">
        <f t="shared" si="49"/>
        <v>2190</v>
      </c>
      <c r="I173" s="52">
        <f t="shared" si="49"/>
        <v>1545</v>
      </c>
      <c r="J173" s="52">
        <f t="shared" si="49"/>
        <v>2265</v>
      </c>
      <c r="K173" s="52">
        <f t="shared" si="49"/>
        <v>2295</v>
      </c>
      <c r="L173" s="52">
        <f t="shared" si="49"/>
        <v>2385</v>
      </c>
      <c r="M173" s="52">
        <f t="shared" si="49"/>
        <v>2430</v>
      </c>
      <c r="N173" s="52">
        <f t="shared" si="49"/>
        <v>2355</v>
      </c>
      <c r="O173" s="52">
        <f t="shared" si="49"/>
        <v>2190</v>
      </c>
      <c r="P173" s="52">
        <f t="shared" si="49"/>
        <v>2013.3</v>
      </c>
      <c r="Q173" s="52">
        <f t="shared" si="49"/>
        <v>2427.6</v>
      </c>
      <c r="R173" s="52">
        <f t="shared" si="49"/>
        <v>2449.35</v>
      </c>
      <c r="S173" s="52">
        <f t="shared" si="49"/>
        <v>2436</v>
      </c>
      <c r="T173" s="52">
        <f t="shared" si="49"/>
        <v>2025</v>
      </c>
      <c r="U173" s="52">
        <f t="shared" si="49"/>
        <v>2430.4499999999998</v>
      </c>
      <c r="V173" s="52">
        <f t="shared" si="49"/>
        <v>2175</v>
      </c>
      <c r="W173" s="52">
        <f t="shared" si="49"/>
        <v>1740</v>
      </c>
      <c r="X173" s="52">
        <f t="shared" si="49"/>
        <v>2430</v>
      </c>
      <c r="Y173" s="52">
        <f t="shared" si="49"/>
        <v>2431.1999999999998</v>
      </c>
      <c r="Z173" s="52">
        <f t="shared" si="49"/>
        <v>2361.6</v>
      </c>
      <c r="AA173" s="52">
        <f t="shared" si="49"/>
        <v>2045.1</v>
      </c>
      <c r="AB173" s="52">
        <f t="shared" si="49"/>
        <v>2430</v>
      </c>
      <c r="AC173" s="52">
        <f t="shared" si="49"/>
        <v>2205</v>
      </c>
      <c r="AD173" s="52">
        <f t="shared" si="49"/>
        <v>2055</v>
      </c>
      <c r="AE173" s="52">
        <f t="shared" si="49"/>
        <v>2040</v>
      </c>
      <c r="AF173" s="52">
        <f t="shared" si="49"/>
        <v>2430</v>
      </c>
      <c r="AG173" s="52">
        <f t="shared" si="49"/>
        <v>2040</v>
      </c>
      <c r="AH173" s="52">
        <f t="shared" si="49"/>
        <v>2430</v>
      </c>
      <c r="AI173" s="52">
        <f t="shared" si="49"/>
        <v>2267.5499999999997</v>
      </c>
      <c r="AJ173" s="52">
        <f t="shared" si="49"/>
        <v>2175</v>
      </c>
      <c r="AK173" s="52">
        <f t="shared" si="49"/>
        <v>1995</v>
      </c>
      <c r="AL173" s="52">
        <f t="shared" si="49"/>
        <v>2400</v>
      </c>
      <c r="AM173" s="10">
        <f t="shared" si="50"/>
        <v>2449.35</v>
      </c>
    </row>
    <row r="174" spans="1:46">
      <c r="A174" s="12" t="s">
        <v>16</v>
      </c>
      <c r="B174" s="52">
        <f t="shared" si="48"/>
        <v>0</v>
      </c>
      <c r="C174" s="52">
        <f t="shared" si="48"/>
        <v>0</v>
      </c>
      <c r="D174" s="52">
        <f t="shared" si="48"/>
        <v>0</v>
      </c>
      <c r="E174" s="52">
        <f t="shared" si="48"/>
        <v>0</v>
      </c>
      <c r="F174" s="52">
        <f t="shared" si="48"/>
        <v>0</v>
      </c>
      <c r="G174" s="52">
        <f t="shared" si="49"/>
        <v>0</v>
      </c>
      <c r="H174" s="52">
        <f t="shared" si="49"/>
        <v>2145</v>
      </c>
      <c r="I174" s="52">
        <f t="shared" si="49"/>
        <v>1590</v>
      </c>
      <c r="J174" s="52">
        <f t="shared" si="49"/>
        <v>2715</v>
      </c>
      <c r="K174" s="52">
        <f t="shared" si="49"/>
        <v>2775</v>
      </c>
      <c r="L174" s="52">
        <f t="shared" si="49"/>
        <v>2700</v>
      </c>
      <c r="M174" s="52">
        <f t="shared" si="49"/>
        <v>2715</v>
      </c>
      <c r="N174" s="52">
        <f t="shared" si="49"/>
        <v>2670</v>
      </c>
      <c r="O174" s="52">
        <f t="shared" si="49"/>
        <v>2310</v>
      </c>
      <c r="P174" s="52">
        <f t="shared" si="49"/>
        <v>2011.6499999999999</v>
      </c>
      <c r="Q174" s="52">
        <f t="shared" si="49"/>
        <v>2635.65</v>
      </c>
      <c r="R174" s="52">
        <f t="shared" si="49"/>
        <v>2662.95</v>
      </c>
      <c r="S174" s="52">
        <f t="shared" si="49"/>
        <v>2707.35</v>
      </c>
      <c r="T174" s="52">
        <f t="shared" si="49"/>
        <v>2160</v>
      </c>
      <c r="U174" s="52">
        <f t="shared" si="49"/>
        <v>2685.2999999999997</v>
      </c>
      <c r="V174" s="52">
        <f t="shared" si="49"/>
        <v>2359.1999999999998</v>
      </c>
      <c r="W174" s="52">
        <f t="shared" si="49"/>
        <v>1699.2</v>
      </c>
      <c r="X174" s="52">
        <f t="shared" si="49"/>
        <v>2862</v>
      </c>
      <c r="Y174" s="52">
        <f t="shared" si="49"/>
        <v>2835.15</v>
      </c>
      <c r="Z174" s="52">
        <f t="shared" si="49"/>
        <v>2573.4</v>
      </c>
      <c r="AA174" s="52">
        <f t="shared" si="49"/>
        <v>2110.0499999999997</v>
      </c>
      <c r="AB174" s="52">
        <f t="shared" si="49"/>
        <v>2675.25</v>
      </c>
      <c r="AC174" s="52">
        <f t="shared" si="49"/>
        <v>2295</v>
      </c>
      <c r="AD174" s="52">
        <f t="shared" si="49"/>
        <v>2040</v>
      </c>
      <c r="AE174" s="52">
        <f t="shared" si="49"/>
        <v>2295</v>
      </c>
      <c r="AF174" s="52">
        <f t="shared" si="49"/>
        <v>2781.75</v>
      </c>
      <c r="AG174" s="52">
        <f t="shared" si="49"/>
        <v>2295</v>
      </c>
      <c r="AH174" s="52">
        <f t="shared" si="49"/>
        <v>2985</v>
      </c>
      <c r="AI174" s="52">
        <f t="shared" si="49"/>
        <v>2215</v>
      </c>
      <c r="AJ174" s="52">
        <f t="shared" ref="AJ174:AL174" si="51">+$G$40*(AJ114+AJ144)</f>
        <v>2675</v>
      </c>
      <c r="AK174" s="52">
        <f t="shared" si="51"/>
        <v>2353.15</v>
      </c>
      <c r="AL174" s="52">
        <f t="shared" si="51"/>
        <v>2635</v>
      </c>
      <c r="AM174" s="10">
        <f t="shared" si="50"/>
        <v>2985</v>
      </c>
    </row>
    <row r="175" spans="1:46">
      <c r="A175" s="12" t="s">
        <v>17</v>
      </c>
      <c r="B175" s="52">
        <f t="shared" si="48"/>
        <v>0</v>
      </c>
      <c r="C175" s="52">
        <f t="shared" si="48"/>
        <v>0</v>
      </c>
      <c r="D175" s="52">
        <f t="shared" si="48"/>
        <v>0</v>
      </c>
      <c r="E175" s="52">
        <f t="shared" si="48"/>
        <v>0</v>
      </c>
      <c r="F175" s="52">
        <f t="shared" si="48"/>
        <v>0</v>
      </c>
      <c r="G175" s="52">
        <f t="shared" si="48"/>
        <v>0</v>
      </c>
      <c r="H175" s="52">
        <f t="shared" si="48"/>
        <v>2310</v>
      </c>
      <c r="I175" s="52">
        <f t="shared" si="48"/>
        <v>1725</v>
      </c>
      <c r="J175" s="52">
        <f t="shared" si="48"/>
        <v>3000</v>
      </c>
      <c r="K175" s="52">
        <f t="shared" si="48"/>
        <v>3105</v>
      </c>
      <c r="L175" s="52">
        <f t="shared" si="48"/>
        <v>3180</v>
      </c>
      <c r="M175" s="52">
        <f t="shared" si="48"/>
        <v>0</v>
      </c>
      <c r="N175" s="52">
        <f t="shared" si="48"/>
        <v>3015</v>
      </c>
      <c r="O175" s="52">
        <f t="shared" si="48"/>
        <v>2595</v>
      </c>
      <c r="P175" s="52">
        <f t="shared" si="48"/>
        <v>2228.6999999999998</v>
      </c>
      <c r="Q175" s="52">
        <f t="shared" si="48"/>
        <v>3015.9</v>
      </c>
      <c r="R175" s="52">
        <f t="shared" ref="R175:AL182" si="52">+$G$40*(R115+R145)</f>
        <v>2975.1</v>
      </c>
      <c r="S175" s="52">
        <f t="shared" si="52"/>
        <v>2902.95</v>
      </c>
      <c r="T175" s="52">
        <f t="shared" si="52"/>
        <v>2355</v>
      </c>
      <c r="U175" s="52">
        <f t="shared" si="52"/>
        <v>3051.2999999999997</v>
      </c>
      <c r="V175" s="52">
        <f t="shared" si="52"/>
        <v>2585.5499999999997</v>
      </c>
      <c r="W175" s="52">
        <f t="shared" si="52"/>
        <v>1978.6499999999999</v>
      </c>
      <c r="X175" s="52">
        <f t="shared" si="52"/>
        <v>3039</v>
      </c>
      <c r="Y175" s="52">
        <f t="shared" si="52"/>
        <v>3192.75</v>
      </c>
      <c r="Z175" s="52">
        <f t="shared" si="52"/>
        <v>2902.35</v>
      </c>
      <c r="AA175" s="52">
        <f t="shared" si="52"/>
        <v>2334.75</v>
      </c>
      <c r="AB175" s="52">
        <f t="shared" si="52"/>
        <v>2907.75</v>
      </c>
      <c r="AC175" s="52">
        <f t="shared" si="52"/>
        <v>2520</v>
      </c>
      <c r="AD175" s="52">
        <f t="shared" si="52"/>
        <v>2340</v>
      </c>
      <c r="AE175" s="52">
        <f t="shared" si="52"/>
        <v>2616</v>
      </c>
      <c r="AF175" s="52">
        <f t="shared" si="52"/>
        <v>2847.15</v>
      </c>
      <c r="AG175" s="52">
        <f t="shared" si="52"/>
        <v>2616</v>
      </c>
      <c r="AH175" s="52">
        <f t="shared" si="52"/>
        <v>3730</v>
      </c>
      <c r="AI175" s="52">
        <f t="shared" si="52"/>
        <v>3813.15</v>
      </c>
      <c r="AJ175" s="52">
        <f t="shared" si="52"/>
        <v>3030</v>
      </c>
      <c r="AK175" s="52">
        <f t="shared" si="52"/>
        <v>2813.65</v>
      </c>
      <c r="AL175" s="52">
        <f t="shared" si="52"/>
        <v>3480</v>
      </c>
      <c r="AM175" s="10">
        <f t="shared" si="50"/>
        <v>3813.15</v>
      </c>
    </row>
    <row r="176" spans="1:46">
      <c r="A176" s="13">
        <v>0.41666666666666669</v>
      </c>
      <c r="B176" s="52">
        <f t="shared" si="48"/>
        <v>0</v>
      </c>
      <c r="C176" s="52">
        <f t="shared" si="48"/>
        <v>0</v>
      </c>
      <c r="D176" s="52">
        <f t="shared" si="48"/>
        <v>0</v>
      </c>
      <c r="E176" s="52">
        <f t="shared" si="48"/>
        <v>0</v>
      </c>
      <c r="F176" s="52">
        <f t="shared" si="48"/>
        <v>0</v>
      </c>
      <c r="G176" s="52">
        <f t="shared" si="48"/>
        <v>0</v>
      </c>
      <c r="H176" s="52">
        <f t="shared" si="48"/>
        <v>2370</v>
      </c>
      <c r="I176" s="52">
        <f t="shared" si="48"/>
        <v>1800</v>
      </c>
      <c r="J176" s="52">
        <f t="shared" si="48"/>
        <v>3135</v>
      </c>
      <c r="K176" s="52">
        <f t="shared" si="48"/>
        <v>3240</v>
      </c>
      <c r="L176" s="52">
        <f t="shared" si="48"/>
        <v>3300</v>
      </c>
      <c r="M176" s="52">
        <f t="shared" si="48"/>
        <v>795</v>
      </c>
      <c r="N176" s="52">
        <f t="shared" si="48"/>
        <v>3105.75</v>
      </c>
      <c r="O176" s="52">
        <f t="shared" si="48"/>
        <v>2689.2</v>
      </c>
      <c r="P176" s="52">
        <f t="shared" si="48"/>
        <v>2381.85</v>
      </c>
      <c r="Q176" s="52">
        <f t="shared" si="48"/>
        <v>3162.75</v>
      </c>
      <c r="R176" s="52">
        <f t="shared" si="52"/>
        <v>3064.7999999999997</v>
      </c>
      <c r="S176" s="52">
        <f t="shared" si="52"/>
        <v>2811.6</v>
      </c>
      <c r="T176" s="52">
        <f t="shared" si="52"/>
        <v>2460</v>
      </c>
      <c r="U176" s="52">
        <f t="shared" si="52"/>
        <v>3073.7999999999997</v>
      </c>
      <c r="V176" s="52">
        <f t="shared" si="52"/>
        <v>2585.1</v>
      </c>
      <c r="W176" s="52">
        <f t="shared" si="52"/>
        <v>2032.9499999999998</v>
      </c>
      <c r="X176" s="52">
        <f t="shared" si="52"/>
        <v>3141.2999999999997</v>
      </c>
      <c r="Y176" s="52">
        <f t="shared" si="52"/>
        <v>3011.4</v>
      </c>
      <c r="Z176" s="52">
        <f t="shared" si="52"/>
        <v>3119.7</v>
      </c>
      <c r="AA176" s="52">
        <f t="shared" si="52"/>
        <v>2463.9</v>
      </c>
      <c r="AB176" s="52">
        <f t="shared" si="52"/>
        <v>3088.5</v>
      </c>
      <c r="AC176" s="52">
        <f t="shared" si="52"/>
        <v>2715</v>
      </c>
      <c r="AD176" s="52">
        <f t="shared" si="52"/>
        <v>2370</v>
      </c>
      <c r="AE176" s="52">
        <f t="shared" si="52"/>
        <v>2717.7</v>
      </c>
      <c r="AF176" s="52">
        <f t="shared" si="52"/>
        <v>2884.35</v>
      </c>
      <c r="AG176" s="52">
        <f t="shared" si="52"/>
        <v>2717.7</v>
      </c>
      <c r="AH176" s="52">
        <f t="shared" si="52"/>
        <v>3425</v>
      </c>
      <c r="AI176" s="52">
        <f t="shared" si="52"/>
        <v>3681.5499999999997</v>
      </c>
      <c r="AJ176" s="52">
        <f t="shared" si="52"/>
        <v>3590</v>
      </c>
      <c r="AK176" s="52">
        <f t="shared" si="52"/>
        <v>3351.5</v>
      </c>
      <c r="AL176" s="52">
        <f t="shared" si="52"/>
        <v>3900</v>
      </c>
      <c r="AM176" s="10">
        <f t="shared" si="50"/>
        <v>3900</v>
      </c>
    </row>
    <row r="177" spans="1:39">
      <c r="A177" s="13" t="s">
        <v>18</v>
      </c>
      <c r="B177" s="52">
        <f t="shared" si="48"/>
        <v>0</v>
      </c>
      <c r="C177" s="52">
        <f t="shared" si="48"/>
        <v>0</v>
      </c>
      <c r="D177" s="52">
        <f t="shared" si="48"/>
        <v>0</v>
      </c>
      <c r="E177" s="52">
        <f t="shared" si="48"/>
        <v>0</v>
      </c>
      <c r="F177" s="52">
        <f t="shared" si="48"/>
        <v>0</v>
      </c>
      <c r="G177" s="52">
        <f t="shared" si="48"/>
        <v>0</v>
      </c>
      <c r="H177" s="52">
        <f t="shared" si="48"/>
        <v>2460</v>
      </c>
      <c r="I177" s="52">
        <f t="shared" si="48"/>
        <v>1830</v>
      </c>
      <c r="J177" s="52">
        <f t="shared" si="48"/>
        <v>2943.9</v>
      </c>
      <c r="K177" s="52">
        <f t="shared" si="48"/>
        <v>3300</v>
      </c>
      <c r="L177" s="52">
        <f t="shared" si="48"/>
        <v>3345</v>
      </c>
      <c r="M177" s="52">
        <f t="shared" si="48"/>
        <v>3030</v>
      </c>
      <c r="N177" s="52">
        <f t="shared" si="48"/>
        <v>3120</v>
      </c>
      <c r="O177" s="52">
        <f t="shared" si="48"/>
        <v>2769.6</v>
      </c>
      <c r="P177" s="52">
        <f t="shared" si="48"/>
        <v>2460.15</v>
      </c>
      <c r="Q177" s="52">
        <f t="shared" si="48"/>
        <v>3350.25</v>
      </c>
      <c r="R177" s="52">
        <f t="shared" si="52"/>
        <v>3144.75</v>
      </c>
      <c r="S177" s="52">
        <f t="shared" si="52"/>
        <v>3054.75</v>
      </c>
      <c r="T177" s="52">
        <f t="shared" si="52"/>
        <v>2565</v>
      </c>
      <c r="U177" s="52">
        <f t="shared" si="52"/>
        <v>3135</v>
      </c>
      <c r="V177" s="52">
        <f t="shared" si="52"/>
        <v>2630.7</v>
      </c>
      <c r="W177" s="52">
        <f t="shared" si="52"/>
        <v>1611.6</v>
      </c>
      <c r="X177" s="52">
        <f t="shared" si="52"/>
        <v>3096</v>
      </c>
      <c r="Y177" s="52">
        <f t="shared" si="52"/>
        <v>3073.35</v>
      </c>
      <c r="Z177" s="52">
        <f t="shared" si="52"/>
        <v>3099</v>
      </c>
      <c r="AA177" s="52">
        <f t="shared" si="52"/>
        <v>2538.6</v>
      </c>
      <c r="AB177" s="52">
        <f t="shared" si="52"/>
        <v>3083.85</v>
      </c>
      <c r="AC177" s="52">
        <f t="shared" si="52"/>
        <v>2700</v>
      </c>
      <c r="AD177" s="52">
        <f t="shared" si="52"/>
        <v>2430</v>
      </c>
      <c r="AE177" s="52">
        <f t="shared" si="52"/>
        <v>2721</v>
      </c>
      <c r="AF177" s="52">
        <f t="shared" si="52"/>
        <v>3004.5</v>
      </c>
      <c r="AG177" s="52">
        <f t="shared" si="52"/>
        <v>2721</v>
      </c>
      <c r="AH177" s="52">
        <f t="shared" si="52"/>
        <v>3465</v>
      </c>
      <c r="AI177" s="52">
        <f t="shared" si="52"/>
        <v>4314.75</v>
      </c>
      <c r="AJ177" s="52">
        <f t="shared" si="52"/>
        <v>3595</v>
      </c>
      <c r="AK177" s="52">
        <f t="shared" si="52"/>
        <v>3517</v>
      </c>
      <c r="AL177" s="52">
        <f t="shared" si="52"/>
        <v>3530</v>
      </c>
      <c r="AM177" s="10">
        <f t="shared" si="50"/>
        <v>4314.75</v>
      </c>
    </row>
    <row r="178" spans="1:39">
      <c r="A178" s="13">
        <v>0.5</v>
      </c>
      <c r="B178" s="52">
        <f t="shared" si="48"/>
        <v>0</v>
      </c>
      <c r="C178" s="52">
        <f t="shared" si="48"/>
        <v>0</v>
      </c>
      <c r="D178" s="52">
        <f t="shared" si="48"/>
        <v>0</v>
      </c>
      <c r="E178" s="52">
        <f t="shared" si="48"/>
        <v>0</v>
      </c>
      <c r="F178" s="52">
        <f t="shared" si="48"/>
        <v>0</v>
      </c>
      <c r="G178" s="52">
        <f t="shared" si="48"/>
        <v>0</v>
      </c>
      <c r="H178" s="52">
        <f t="shared" si="48"/>
        <v>2550</v>
      </c>
      <c r="I178" s="52">
        <f t="shared" si="48"/>
        <v>1905</v>
      </c>
      <c r="J178" s="52">
        <f t="shared" si="48"/>
        <v>3138.15</v>
      </c>
      <c r="K178" s="52">
        <f t="shared" si="48"/>
        <v>3390</v>
      </c>
      <c r="L178" s="52">
        <f t="shared" si="48"/>
        <v>3450</v>
      </c>
      <c r="M178" s="52">
        <f t="shared" si="48"/>
        <v>3215.7</v>
      </c>
      <c r="N178" s="52">
        <f t="shared" si="48"/>
        <v>3283.7999999999997</v>
      </c>
      <c r="O178" s="52">
        <f t="shared" si="48"/>
        <v>2758.65</v>
      </c>
      <c r="P178" s="52">
        <f t="shared" si="48"/>
        <v>2577.15</v>
      </c>
      <c r="Q178" s="52">
        <f t="shared" si="48"/>
        <v>3327.15</v>
      </c>
      <c r="R178" s="52">
        <f t="shared" si="52"/>
        <v>3199.95</v>
      </c>
      <c r="S178" s="52">
        <f t="shared" si="52"/>
        <v>3293.4</v>
      </c>
      <c r="T178" s="52">
        <f t="shared" si="52"/>
        <v>2595</v>
      </c>
      <c r="U178" s="52">
        <f t="shared" si="52"/>
        <v>3178.95</v>
      </c>
      <c r="V178" s="52">
        <f t="shared" si="52"/>
        <v>2688.6</v>
      </c>
      <c r="W178" s="52">
        <f t="shared" si="52"/>
        <v>2242.7999999999997</v>
      </c>
      <c r="X178" s="52">
        <f t="shared" si="52"/>
        <v>3116.1</v>
      </c>
      <c r="Y178" s="52">
        <f t="shared" si="52"/>
        <v>3301.0499999999997</v>
      </c>
      <c r="Z178" s="52">
        <f t="shared" si="52"/>
        <v>3183.45</v>
      </c>
      <c r="AA178" s="52">
        <f t="shared" si="52"/>
        <v>2576.5499999999997</v>
      </c>
      <c r="AB178" s="52">
        <f t="shared" si="52"/>
        <v>3191.1</v>
      </c>
      <c r="AC178" s="52">
        <f t="shared" si="52"/>
        <v>2745</v>
      </c>
      <c r="AD178" s="52">
        <f t="shared" si="52"/>
        <v>2415</v>
      </c>
      <c r="AE178" s="52">
        <f t="shared" si="52"/>
        <v>3115.2</v>
      </c>
      <c r="AF178" s="52">
        <f t="shared" si="52"/>
        <v>3192.6</v>
      </c>
      <c r="AG178" s="52">
        <f t="shared" si="52"/>
        <v>3115.2</v>
      </c>
      <c r="AH178" s="52">
        <f t="shared" si="52"/>
        <v>3153.75</v>
      </c>
      <c r="AI178" s="52">
        <f t="shared" si="52"/>
        <v>4589.1000000000004</v>
      </c>
      <c r="AJ178" s="52">
        <f t="shared" si="52"/>
        <v>3155</v>
      </c>
      <c r="AK178" s="52">
        <f t="shared" si="52"/>
        <v>3449.85</v>
      </c>
      <c r="AL178" s="52">
        <f t="shared" si="52"/>
        <v>4495</v>
      </c>
      <c r="AM178" s="10">
        <f t="shared" si="50"/>
        <v>4589.1000000000004</v>
      </c>
    </row>
    <row r="179" spans="1:39">
      <c r="A179" s="13" t="s">
        <v>19</v>
      </c>
      <c r="B179" s="52">
        <f t="shared" si="48"/>
        <v>0</v>
      </c>
      <c r="C179" s="52">
        <f t="shared" si="48"/>
        <v>0</v>
      </c>
      <c r="D179" s="52">
        <f t="shared" si="48"/>
        <v>0</v>
      </c>
      <c r="E179" s="52">
        <f t="shared" si="48"/>
        <v>0</v>
      </c>
      <c r="F179" s="52">
        <f t="shared" si="48"/>
        <v>0</v>
      </c>
      <c r="G179" s="52">
        <f t="shared" si="48"/>
        <v>0</v>
      </c>
      <c r="H179" s="52">
        <f t="shared" si="48"/>
        <v>2595</v>
      </c>
      <c r="I179" s="52">
        <f t="shared" si="48"/>
        <v>1875</v>
      </c>
      <c r="J179" s="52">
        <f t="shared" si="48"/>
        <v>3195.9</v>
      </c>
      <c r="K179" s="52">
        <f t="shared" si="48"/>
        <v>3345</v>
      </c>
      <c r="L179" s="52">
        <f t="shared" si="48"/>
        <v>3165</v>
      </c>
      <c r="M179" s="52">
        <f t="shared" si="48"/>
        <v>3225</v>
      </c>
      <c r="N179" s="52">
        <f t="shared" si="48"/>
        <v>3200.5499999999997</v>
      </c>
      <c r="O179" s="52">
        <f t="shared" si="48"/>
        <v>2817.15</v>
      </c>
      <c r="P179" s="52">
        <f t="shared" si="48"/>
        <v>2635.95</v>
      </c>
      <c r="Q179" s="52">
        <f t="shared" si="48"/>
        <v>3327.15</v>
      </c>
      <c r="R179" s="52">
        <f t="shared" si="52"/>
        <v>3095.85</v>
      </c>
      <c r="S179" s="52">
        <f t="shared" si="52"/>
        <v>2939.4</v>
      </c>
      <c r="T179" s="52">
        <f t="shared" si="52"/>
        <v>2670</v>
      </c>
      <c r="U179" s="52">
        <f t="shared" si="52"/>
        <v>3083.25</v>
      </c>
      <c r="V179" s="52">
        <f t="shared" si="52"/>
        <v>2764.5</v>
      </c>
      <c r="W179" s="52">
        <f t="shared" si="52"/>
        <v>2305.0499999999997</v>
      </c>
      <c r="X179" s="52">
        <f t="shared" si="52"/>
        <v>3105.6</v>
      </c>
      <c r="Y179" s="52">
        <f t="shared" si="52"/>
        <v>2999.85</v>
      </c>
      <c r="Z179" s="52">
        <f t="shared" si="52"/>
        <v>3115.5</v>
      </c>
      <c r="AA179" s="52">
        <f t="shared" si="52"/>
        <v>2606.85</v>
      </c>
      <c r="AB179" s="52">
        <f t="shared" si="52"/>
        <v>2969.4</v>
      </c>
      <c r="AC179" s="52">
        <f t="shared" si="52"/>
        <v>2760</v>
      </c>
      <c r="AD179" s="52">
        <f t="shared" si="52"/>
        <v>2580</v>
      </c>
      <c r="AE179" s="52">
        <f t="shared" si="52"/>
        <v>3274.0499999999997</v>
      </c>
      <c r="AF179" s="52">
        <f t="shared" si="52"/>
        <v>3088.95</v>
      </c>
      <c r="AG179" s="52">
        <f t="shared" si="52"/>
        <v>3274.0499999999997</v>
      </c>
      <c r="AH179" s="52">
        <f t="shared" si="52"/>
        <v>3720.75</v>
      </c>
      <c r="AI179" s="52">
        <f t="shared" si="52"/>
        <v>4519.5499999999993</v>
      </c>
      <c r="AJ179" s="52">
        <f t="shared" si="52"/>
        <v>3075</v>
      </c>
      <c r="AK179" s="52">
        <f t="shared" si="52"/>
        <v>3128.95</v>
      </c>
      <c r="AL179" s="52">
        <f t="shared" si="52"/>
        <v>3420</v>
      </c>
      <c r="AM179" s="10">
        <f t="shared" si="50"/>
        <v>4519.5499999999993</v>
      </c>
    </row>
    <row r="180" spans="1:39">
      <c r="A180" s="13">
        <v>0.58333333333333337</v>
      </c>
      <c r="B180" s="52">
        <f t="shared" si="48"/>
        <v>0</v>
      </c>
      <c r="C180" s="52">
        <f t="shared" si="48"/>
        <v>0</v>
      </c>
      <c r="D180" s="52">
        <f t="shared" si="48"/>
        <v>0</v>
      </c>
      <c r="E180" s="52">
        <f t="shared" si="48"/>
        <v>0</v>
      </c>
      <c r="F180" s="52">
        <f t="shared" si="48"/>
        <v>0</v>
      </c>
      <c r="G180" s="52">
        <f t="shared" si="48"/>
        <v>0</v>
      </c>
      <c r="H180" s="52">
        <f t="shared" si="48"/>
        <v>2595</v>
      </c>
      <c r="I180" s="52">
        <f t="shared" si="48"/>
        <v>1935</v>
      </c>
      <c r="J180" s="52">
        <f t="shared" si="48"/>
        <v>3067.95</v>
      </c>
      <c r="K180" s="52">
        <f t="shared" si="48"/>
        <v>3210</v>
      </c>
      <c r="L180" s="52">
        <f t="shared" si="48"/>
        <v>3150</v>
      </c>
      <c r="M180" s="52">
        <f t="shared" si="48"/>
        <v>3090</v>
      </c>
      <c r="N180" s="52">
        <f t="shared" si="48"/>
        <v>3105.15</v>
      </c>
      <c r="O180" s="52">
        <f t="shared" si="48"/>
        <v>2661</v>
      </c>
      <c r="P180" s="52">
        <f t="shared" si="48"/>
        <v>2595.4499999999998</v>
      </c>
      <c r="Q180" s="52">
        <f t="shared" si="48"/>
        <v>3136.65</v>
      </c>
      <c r="R180" s="52">
        <f t="shared" si="52"/>
        <v>3228.9</v>
      </c>
      <c r="S180" s="52">
        <f t="shared" si="52"/>
        <v>2934.75</v>
      </c>
      <c r="T180" s="52">
        <f t="shared" si="52"/>
        <v>2685</v>
      </c>
      <c r="U180" s="52">
        <f t="shared" si="52"/>
        <v>3009.15</v>
      </c>
      <c r="V180" s="52">
        <f t="shared" si="52"/>
        <v>2700</v>
      </c>
      <c r="W180" s="52">
        <f t="shared" si="52"/>
        <v>2286.4499999999998</v>
      </c>
      <c r="X180" s="52">
        <f t="shared" si="52"/>
        <v>3109.7999999999997</v>
      </c>
      <c r="Y180" s="52">
        <f t="shared" si="52"/>
        <v>3059.1</v>
      </c>
      <c r="Z180" s="52">
        <f t="shared" si="52"/>
        <v>3164.1</v>
      </c>
      <c r="AA180" s="52">
        <f t="shared" si="52"/>
        <v>2604</v>
      </c>
      <c r="AB180" s="52">
        <f t="shared" si="52"/>
        <v>2987.85</v>
      </c>
      <c r="AC180" s="52">
        <f t="shared" si="52"/>
        <v>2760</v>
      </c>
      <c r="AD180" s="52">
        <f t="shared" si="52"/>
        <v>2535</v>
      </c>
      <c r="AE180" s="52">
        <f t="shared" si="52"/>
        <v>3060</v>
      </c>
      <c r="AF180" s="52">
        <f t="shared" si="52"/>
        <v>2846.1</v>
      </c>
      <c r="AG180" s="52">
        <f t="shared" si="52"/>
        <v>3060</v>
      </c>
      <c r="AH180" s="52">
        <f t="shared" si="52"/>
        <v>3065.5499999999997</v>
      </c>
      <c r="AI180" s="52">
        <f t="shared" si="52"/>
        <v>4549.2</v>
      </c>
      <c r="AJ180" s="52">
        <f t="shared" si="52"/>
        <v>3610</v>
      </c>
      <c r="AK180" s="52">
        <f t="shared" si="52"/>
        <v>2410.1999999999998</v>
      </c>
      <c r="AL180" s="52">
        <f t="shared" si="52"/>
        <v>3655</v>
      </c>
      <c r="AM180" s="10">
        <f t="shared" si="50"/>
        <v>4549.2</v>
      </c>
    </row>
    <row r="181" spans="1:39">
      <c r="A181" s="13" t="s">
        <v>20</v>
      </c>
      <c r="B181" s="52">
        <f t="shared" si="48"/>
        <v>0</v>
      </c>
      <c r="C181" s="52">
        <f t="shared" si="48"/>
        <v>0</v>
      </c>
      <c r="D181" s="52">
        <f t="shared" si="48"/>
        <v>0</v>
      </c>
      <c r="E181" s="52">
        <f t="shared" si="48"/>
        <v>0</v>
      </c>
      <c r="F181" s="52">
        <f t="shared" si="48"/>
        <v>0</v>
      </c>
      <c r="G181" s="52">
        <f t="shared" si="48"/>
        <v>0</v>
      </c>
      <c r="H181" s="52">
        <f t="shared" si="48"/>
        <v>2460</v>
      </c>
      <c r="I181" s="52">
        <f t="shared" si="48"/>
        <v>1905</v>
      </c>
      <c r="J181" s="52">
        <f t="shared" si="48"/>
        <v>3137.1</v>
      </c>
      <c r="K181" s="52">
        <f t="shared" si="48"/>
        <v>3120</v>
      </c>
      <c r="L181" s="52">
        <f t="shared" si="48"/>
        <v>3150</v>
      </c>
      <c r="M181" s="52">
        <f t="shared" si="48"/>
        <v>3075</v>
      </c>
      <c r="N181" s="52">
        <f t="shared" si="48"/>
        <v>3176.25</v>
      </c>
      <c r="O181" s="52">
        <f t="shared" si="48"/>
        <v>2623.7999999999997</v>
      </c>
      <c r="P181" s="52">
        <f t="shared" si="48"/>
        <v>2517.15</v>
      </c>
      <c r="Q181" s="52">
        <f t="shared" si="48"/>
        <v>3134.4</v>
      </c>
      <c r="R181" s="52">
        <f t="shared" si="52"/>
        <v>3137.85</v>
      </c>
      <c r="S181" s="52">
        <f t="shared" si="52"/>
        <v>3069.45</v>
      </c>
      <c r="T181" s="52">
        <f t="shared" si="52"/>
        <v>2580</v>
      </c>
      <c r="U181" s="52">
        <f t="shared" si="52"/>
        <v>3070.65</v>
      </c>
      <c r="V181" s="52">
        <f t="shared" si="52"/>
        <v>2565</v>
      </c>
      <c r="W181" s="52">
        <f t="shared" si="52"/>
        <v>2229.75</v>
      </c>
      <c r="X181" s="52">
        <f t="shared" si="52"/>
        <v>3177.6</v>
      </c>
      <c r="Y181" s="52">
        <f t="shared" si="52"/>
        <v>2983.0499999999997</v>
      </c>
      <c r="Z181" s="52">
        <f t="shared" si="52"/>
        <v>3118.95</v>
      </c>
      <c r="AA181" s="52">
        <f t="shared" si="52"/>
        <v>2531.5499999999997</v>
      </c>
      <c r="AB181" s="52">
        <f t="shared" si="52"/>
        <v>3032.85</v>
      </c>
      <c r="AC181" s="52">
        <f t="shared" si="52"/>
        <v>2685</v>
      </c>
      <c r="AD181" s="52">
        <f t="shared" si="52"/>
        <v>2520</v>
      </c>
      <c r="AE181" s="52">
        <f t="shared" si="52"/>
        <v>3090</v>
      </c>
      <c r="AF181" s="52">
        <f t="shared" si="52"/>
        <v>2995.0499999999997</v>
      </c>
      <c r="AG181" s="52">
        <f t="shared" si="52"/>
        <v>3090</v>
      </c>
      <c r="AH181" s="52">
        <f t="shared" si="52"/>
        <v>3539</v>
      </c>
      <c r="AI181" s="52">
        <f t="shared" si="52"/>
        <v>3328.95</v>
      </c>
      <c r="AJ181" s="52">
        <f t="shared" si="52"/>
        <v>3455</v>
      </c>
      <c r="AK181" s="52">
        <f t="shared" si="52"/>
        <v>2728.65</v>
      </c>
      <c r="AL181" s="52">
        <f t="shared" si="52"/>
        <v>3550</v>
      </c>
      <c r="AM181" s="10">
        <f t="shared" si="50"/>
        <v>3550</v>
      </c>
    </row>
    <row r="182" spans="1:39">
      <c r="A182" s="12" t="s">
        <v>21</v>
      </c>
      <c r="B182" s="52">
        <f t="shared" si="48"/>
        <v>0</v>
      </c>
      <c r="C182" s="52">
        <f t="shared" si="48"/>
        <v>0</v>
      </c>
      <c r="D182" s="52">
        <f t="shared" si="48"/>
        <v>0</v>
      </c>
      <c r="E182" s="52">
        <f t="shared" si="48"/>
        <v>0</v>
      </c>
      <c r="F182" s="52">
        <f t="shared" si="48"/>
        <v>0</v>
      </c>
      <c r="G182" s="52">
        <f t="shared" si="48"/>
        <v>0</v>
      </c>
      <c r="H182" s="52">
        <f t="shared" si="48"/>
        <v>2490</v>
      </c>
      <c r="I182" s="52">
        <f t="shared" si="48"/>
        <v>2055</v>
      </c>
      <c r="J182" s="52">
        <f t="shared" si="48"/>
        <v>3108.6</v>
      </c>
      <c r="K182" s="52">
        <f t="shared" si="48"/>
        <v>3135</v>
      </c>
      <c r="L182" s="52">
        <f t="shared" si="48"/>
        <v>3255</v>
      </c>
      <c r="M182" s="52">
        <f t="shared" si="48"/>
        <v>3185.5499999999997</v>
      </c>
      <c r="N182" s="52">
        <f t="shared" si="48"/>
        <v>3139.65</v>
      </c>
      <c r="O182" s="52">
        <f t="shared" si="48"/>
        <v>2742.75</v>
      </c>
      <c r="P182" s="52">
        <f t="shared" si="48"/>
        <v>2309.6999999999998</v>
      </c>
      <c r="Q182" s="52">
        <f t="shared" si="48"/>
        <v>3128.4</v>
      </c>
      <c r="R182" s="52">
        <f t="shared" si="52"/>
        <v>3035.1</v>
      </c>
      <c r="S182" s="52">
        <f t="shared" si="52"/>
        <v>3290.7</v>
      </c>
      <c r="T182" s="52">
        <f t="shared" si="52"/>
        <v>2520</v>
      </c>
      <c r="U182" s="52">
        <f t="shared" si="52"/>
        <v>2979</v>
      </c>
      <c r="V182" s="52">
        <f t="shared" si="52"/>
        <v>2505</v>
      </c>
      <c r="W182" s="52">
        <f t="shared" si="52"/>
        <v>2020.5</v>
      </c>
      <c r="X182" s="52">
        <f t="shared" si="52"/>
        <v>3053.5499999999997</v>
      </c>
      <c r="Y182" s="52">
        <f t="shared" si="52"/>
        <v>2980.65</v>
      </c>
      <c r="Z182" s="52">
        <f t="shared" si="52"/>
        <v>3108.2999999999997</v>
      </c>
      <c r="AA182" s="52">
        <f t="shared" si="52"/>
        <v>2415</v>
      </c>
      <c r="AB182" s="52">
        <f t="shared" si="52"/>
        <v>2985</v>
      </c>
      <c r="AC182" s="52">
        <f t="shared" si="52"/>
        <v>2520</v>
      </c>
      <c r="AD182" s="52">
        <f t="shared" si="52"/>
        <v>2445</v>
      </c>
      <c r="AE182" s="52">
        <f t="shared" si="52"/>
        <v>2985</v>
      </c>
      <c r="AF182" s="52">
        <f t="shared" si="52"/>
        <v>2907.9</v>
      </c>
      <c r="AG182" s="52">
        <f t="shared" si="52"/>
        <v>2985</v>
      </c>
      <c r="AH182" s="52">
        <f t="shared" si="52"/>
        <v>3330.7</v>
      </c>
      <c r="AI182" s="52">
        <f t="shared" si="52"/>
        <v>3230.5499999999997</v>
      </c>
      <c r="AJ182" s="52">
        <f t="shared" si="52"/>
        <v>3210</v>
      </c>
      <c r="AK182" s="52">
        <f t="shared" si="52"/>
        <v>2465</v>
      </c>
      <c r="AL182" s="52">
        <f t="shared" si="52"/>
        <v>3600</v>
      </c>
      <c r="AM182" s="10">
        <f t="shared" si="50"/>
        <v>3600</v>
      </c>
    </row>
    <row r="183" spans="1:39">
      <c r="A183" s="12" t="s">
        <v>22</v>
      </c>
      <c r="B183" s="52">
        <f t="shared" ref="B183:AL189" si="53">+$G$40*(B123+B153)</f>
        <v>0</v>
      </c>
      <c r="C183" s="52">
        <f t="shared" si="53"/>
        <v>0</v>
      </c>
      <c r="D183" s="52">
        <f t="shared" si="53"/>
        <v>0</v>
      </c>
      <c r="E183" s="52">
        <f t="shared" si="53"/>
        <v>0</v>
      </c>
      <c r="F183" s="52">
        <f t="shared" si="53"/>
        <v>0</v>
      </c>
      <c r="G183" s="52">
        <f t="shared" si="53"/>
        <v>0</v>
      </c>
      <c r="H183" s="52">
        <f t="shared" si="53"/>
        <v>2400</v>
      </c>
      <c r="I183" s="52">
        <f t="shared" si="53"/>
        <v>2580</v>
      </c>
      <c r="J183" s="52">
        <f t="shared" si="53"/>
        <v>2805</v>
      </c>
      <c r="K183" s="52">
        <f t="shared" si="53"/>
        <v>3045</v>
      </c>
      <c r="L183" s="52">
        <f t="shared" si="53"/>
        <v>3015</v>
      </c>
      <c r="M183" s="52">
        <f t="shared" si="53"/>
        <v>2910.45</v>
      </c>
      <c r="N183" s="52">
        <f t="shared" si="53"/>
        <v>2915.5499999999997</v>
      </c>
      <c r="O183" s="52">
        <f t="shared" si="53"/>
        <v>2557.7999999999997</v>
      </c>
      <c r="P183" s="52">
        <f t="shared" si="53"/>
        <v>2457.9</v>
      </c>
      <c r="Q183" s="52">
        <f t="shared" si="53"/>
        <v>3009.45</v>
      </c>
      <c r="R183" s="52">
        <f t="shared" si="53"/>
        <v>2827.65</v>
      </c>
      <c r="S183" s="52">
        <f t="shared" si="53"/>
        <v>2934</v>
      </c>
      <c r="T183" s="52">
        <f t="shared" si="53"/>
        <v>2490</v>
      </c>
      <c r="U183" s="52">
        <f t="shared" si="53"/>
        <v>2916.15</v>
      </c>
      <c r="V183" s="52">
        <f t="shared" si="53"/>
        <v>2535</v>
      </c>
      <c r="W183" s="52">
        <f t="shared" si="53"/>
        <v>2617.35</v>
      </c>
      <c r="X183" s="52">
        <f t="shared" si="53"/>
        <v>2965.7999999999997</v>
      </c>
      <c r="Y183" s="52">
        <f t="shared" si="53"/>
        <v>2799.6</v>
      </c>
      <c r="Z183" s="52">
        <f t="shared" si="53"/>
        <v>2964.15</v>
      </c>
      <c r="AA183" s="52">
        <f t="shared" si="53"/>
        <v>2430</v>
      </c>
      <c r="AB183" s="52">
        <f t="shared" si="53"/>
        <v>2910</v>
      </c>
      <c r="AC183" s="52">
        <f t="shared" si="53"/>
        <v>2505</v>
      </c>
      <c r="AD183" s="52">
        <f t="shared" si="53"/>
        <v>2475</v>
      </c>
      <c r="AE183" s="52">
        <f t="shared" si="53"/>
        <v>2925</v>
      </c>
      <c r="AF183" s="52">
        <f t="shared" si="53"/>
        <v>2809.7999999999997</v>
      </c>
      <c r="AG183" s="52">
        <f t="shared" si="53"/>
        <v>2925</v>
      </c>
      <c r="AH183" s="52">
        <f t="shared" si="53"/>
        <v>3294.7</v>
      </c>
      <c r="AI183" s="52">
        <f t="shared" si="53"/>
        <v>3131.4</v>
      </c>
      <c r="AJ183" s="52">
        <f t="shared" si="53"/>
        <v>2780</v>
      </c>
      <c r="AK183" s="52">
        <f t="shared" si="53"/>
        <v>2235</v>
      </c>
      <c r="AL183" s="52">
        <f t="shared" si="53"/>
        <v>2970</v>
      </c>
      <c r="AM183" s="10">
        <f t="shared" si="50"/>
        <v>3294.7</v>
      </c>
    </row>
    <row r="184" spans="1:39">
      <c r="A184" s="12" t="s">
        <v>23</v>
      </c>
      <c r="B184" s="52">
        <f t="shared" si="53"/>
        <v>0</v>
      </c>
      <c r="C184" s="52">
        <f t="shared" si="53"/>
        <v>0</v>
      </c>
      <c r="D184" s="52">
        <f t="shared" si="53"/>
        <v>0</v>
      </c>
      <c r="E184" s="52">
        <f t="shared" si="53"/>
        <v>0</v>
      </c>
      <c r="F184" s="52">
        <f t="shared" si="53"/>
        <v>0</v>
      </c>
      <c r="G184" s="52">
        <f t="shared" si="53"/>
        <v>0</v>
      </c>
      <c r="H184" s="52">
        <f t="shared" si="53"/>
        <v>2475</v>
      </c>
      <c r="I184" s="52">
        <f t="shared" si="53"/>
        <v>2745</v>
      </c>
      <c r="J184" s="52">
        <f t="shared" si="53"/>
        <v>2910</v>
      </c>
      <c r="K184" s="52">
        <f t="shared" si="53"/>
        <v>2985.2999999999997</v>
      </c>
      <c r="L184" s="52">
        <f t="shared" si="53"/>
        <v>3135</v>
      </c>
      <c r="M184" s="52">
        <f t="shared" si="53"/>
        <v>2897.4</v>
      </c>
      <c r="N184" s="52">
        <f t="shared" si="53"/>
        <v>2863.2</v>
      </c>
      <c r="O184" s="52">
        <f t="shared" si="53"/>
        <v>2621.25</v>
      </c>
      <c r="P184" s="52">
        <f t="shared" si="53"/>
        <v>2547.2999999999997</v>
      </c>
      <c r="Q184" s="52">
        <f t="shared" si="53"/>
        <v>2902.95</v>
      </c>
      <c r="R184" s="52">
        <f t="shared" si="53"/>
        <v>2797.5</v>
      </c>
      <c r="S184" s="52">
        <f t="shared" si="53"/>
        <v>2909.5499999999997</v>
      </c>
      <c r="T184" s="52">
        <f t="shared" si="53"/>
        <v>2556.2999999999997</v>
      </c>
      <c r="U184" s="52">
        <f t="shared" si="53"/>
        <v>2848.0499999999997</v>
      </c>
      <c r="V184" s="52">
        <f t="shared" si="53"/>
        <v>2685</v>
      </c>
      <c r="W184" s="52">
        <f t="shared" si="53"/>
        <v>2634.9</v>
      </c>
      <c r="X184" s="52">
        <f t="shared" si="53"/>
        <v>2751.9</v>
      </c>
      <c r="Y184" s="52">
        <f t="shared" si="53"/>
        <v>2894.4</v>
      </c>
      <c r="Z184" s="52">
        <f t="shared" si="53"/>
        <v>2862.6</v>
      </c>
      <c r="AA184" s="52">
        <f t="shared" si="53"/>
        <v>2490</v>
      </c>
      <c r="AB184" s="52">
        <f t="shared" si="53"/>
        <v>2775</v>
      </c>
      <c r="AC184" s="52">
        <f t="shared" si="53"/>
        <v>2580</v>
      </c>
      <c r="AD184" s="52">
        <f t="shared" si="53"/>
        <v>2505</v>
      </c>
      <c r="AE184" s="52">
        <f t="shared" si="53"/>
        <v>2910</v>
      </c>
      <c r="AF184" s="52">
        <f t="shared" si="53"/>
        <v>2784.15</v>
      </c>
      <c r="AG184" s="52">
        <f t="shared" si="53"/>
        <v>2910</v>
      </c>
      <c r="AH184" s="52">
        <f t="shared" si="53"/>
        <v>2827.95</v>
      </c>
      <c r="AI184" s="52">
        <f t="shared" si="53"/>
        <v>2919.75</v>
      </c>
      <c r="AJ184" s="52">
        <f t="shared" si="53"/>
        <v>2685</v>
      </c>
      <c r="AK184" s="52">
        <f t="shared" si="53"/>
        <v>2400</v>
      </c>
      <c r="AL184" s="52">
        <f t="shared" si="53"/>
        <v>2625</v>
      </c>
      <c r="AM184" s="10">
        <f t="shared" si="50"/>
        <v>3135</v>
      </c>
    </row>
    <row r="185" spans="1:39">
      <c r="A185" s="9" t="s">
        <v>24</v>
      </c>
      <c r="B185" s="52">
        <f t="shared" si="53"/>
        <v>0</v>
      </c>
      <c r="C185" s="52">
        <f t="shared" si="53"/>
        <v>0</v>
      </c>
      <c r="D185" s="52">
        <f t="shared" si="53"/>
        <v>0</v>
      </c>
      <c r="E185" s="52">
        <f t="shared" si="53"/>
        <v>0</v>
      </c>
      <c r="F185" s="52">
        <f t="shared" si="53"/>
        <v>0</v>
      </c>
      <c r="G185" s="52">
        <f t="shared" si="53"/>
        <v>0</v>
      </c>
      <c r="H185" s="52">
        <f t="shared" si="53"/>
        <v>3187.0499999999997</v>
      </c>
      <c r="I185" s="52">
        <f t="shared" si="53"/>
        <v>3210</v>
      </c>
      <c r="J185" s="52">
        <f t="shared" si="53"/>
        <v>3483.45</v>
      </c>
      <c r="K185" s="52">
        <f t="shared" si="53"/>
        <v>3479.1</v>
      </c>
      <c r="L185" s="52">
        <f t="shared" si="53"/>
        <v>3480</v>
      </c>
      <c r="M185" s="52">
        <f t="shared" si="53"/>
        <v>3395.1</v>
      </c>
      <c r="N185" s="52">
        <f t="shared" si="53"/>
        <v>3335.85</v>
      </c>
      <c r="O185" s="52">
        <f t="shared" si="53"/>
        <v>3199.95</v>
      </c>
      <c r="P185" s="52">
        <f t="shared" si="53"/>
        <v>3029.1</v>
      </c>
      <c r="Q185" s="52">
        <f t="shared" si="53"/>
        <v>3394.35</v>
      </c>
      <c r="R185" s="52">
        <f t="shared" si="53"/>
        <v>3273.6</v>
      </c>
      <c r="S185" s="52">
        <f t="shared" si="53"/>
        <v>3375.9</v>
      </c>
      <c r="T185" s="52">
        <f t="shared" si="53"/>
        <v>3310.2</v>
      </c>
      <c r="U185" s="52">
        <f t="shared" si="53"/>
        <v>3277.5</v>
      </c>
      <c r="V185" s="52">
        <f t="shared" si="53"/>
        <v>3138.2999999999997</v>
      </c>
      <c r="W185" s="52">
        <f t="shared" si="53"/>
        <v>3334.65</v>
      </c>
      <c r="X185" s="52">
        <f t="shared" si="53"/>
        <v>3364.7999999999997</v>
      </c>
      <c r="Y185" s="52">
        <f t="shared" si="53"/>
        <v>3461.25</v>
      </c>
      <c r="Z185" s="52">
        <f t="shared" si="53"/>
        <v>3143.5499999999997</v>
      </c>
      <c r="AA185" s="52">
        <f t="shared" si="53"/>
        <v>3058.5</v>
      </c>
      <c r="AB185" s="52">
        <f t="shared" si="53"/>
        <v>3321.75</v>
      </c>
      <c r="AC185" s="52">
        <f t="shared" si="53"/>
        <v>3150</v>
      </c>
      <c r="AD185" s="52">
        <f t="shared" si="53"/>
        <v>3060</v>
      </c>
      <c r="AE185" s="52">
        <f t="shared" si="53"/>
        <v>3300</v>
      </c>
      <c r="AF185" s="52">
        <f t="shared" si="53"/>
        <v>3267.9</v>
      </c>
      <c r="AG185" s="52">
        <f t="shared" si="53"/>
        <v>3300</v>
      </c>
      <c r="AH185" s="52">
        <f t="shared" si="53"/>
        <v>3402.45</v>
      </c>
      <c r="AI185" s="52">
        <f t="shared" si="53"/>
        <v>3310.2</v>
      </c>
      <c r="AJ185" s="52">
        <f t="shared" si="53"/>
        <v>3180</v>
      </c>
      <c r="AK185" s="52">
        <f t="shared" si="53"/>
        <v>2875.35</v>
      </c>
      <c r="AL185" s="52">
        <f t="shared" si="53"/>
        <v>3045</v>
      </c>
      <c r="AM185" s="10">
        <f t="shared" si="50"/>
        <v>3483.45</v>
      </c>
    </row>
    <row r="186" spans="1:39">
      <c r="A186" s="15">
        <v>0.83333333333333337</v>
      </c>
      <c r="B186" s="52">
        <f t="shared" si="53"/>
        <v>0</v>
      </c>
      <c r="C186" s="52">
        <f t="shared" si="53"/>
        <v>0</v>
      </c>
      <c r="D186" s="52">
        <f t="shared" si="53"/>
        <v>0</v>
      </c>
      <c r="E186" s="52">
        <f t="shared" si="53"/>
        <v>0</v>
      </c>
      <c r="F186" s="52">
        <f t="shared" si="53"/>
        <v>0</v>
      </c>
      <c r="G186" s="52">
        <f t="shared" si="53"/>
        <v>0</v>
      </c>
      <c r="H186" s="52">
        <f t="shared" si="53"/>
        <v>3099</v>
      </c>
      <c r="I186" s="52">
        <f t="shared" si="53"/>
        <v>3255</v>
      </c>
      <c r="J186" s="52">
        <f t="shared" si="53"/>
        <v>3460.0499999999997</v>
      </c>
      <c r="K186" s="52">
        <f t="shared" si="53"/>
        <v>3370.65</v>
      </c>
      <c r="L186" s="52">
        <f t="shared" si="53"/>
        <v>3495</v>
      </c>
      <c r="M186" s="52">
        <f t="shared" si="53"/>
        <v>3454.5</v>
      </c>
      <c r="N186" s="52">
        <f t="shared" si="53"/>
        <v>3427.65</v>
      </c>
      <c r="O186" s="52">
        <f t="shared" si="53"/>
        <v>3222.6</v>
      </c>
      <c r="P186" s="52">
        <f t="shared" si="53"/>
        <v>3174.75</v>
      </c>
      <c r="Q186" s="52">
        <f t="shared" si="53"/>
        <v>3417.9</v>
      </c>
      <c r="R186" s="52">
        <f t="shared" si="53"/>
        <v>3291.2999999999997</v>
      </c>
      <c r="S186" s="52">
        <f t="shared" si="53"/>
        <v>3372.2999999999997</v>
      </c>
      <c r="T186" s="52">
        <f t="shared" si="53"/>
        <v>3361.5</v>
      </c>
      <c r="U186" s="52">
        <f t="shared" si="53"/>
        <v>3330</v>
      </c>
      <c r="V186" s="52">
        <f t="shared" si="53"/>
        <v>3183.2999999999997</v>
      </c>
      <c r="W186" s="52">
        <f t="shared" si="53"/>
        <v>3170.4</v>
      </c>
      <c r="X186" s="52">
        <f t="shared" si="53"/>
        <v>3417.15</v>
      </c>
      <c r="Y186" s="52">
        <f t="shared" si="53"/>
        <v>735</v>
      </c>
      <c r="Z186" s="52">
        <f t="shared" si="53"/>
        <v>3328.5</v>
      </c>
      <c r="AA186" s="52">
        <f t="shared" si="53"/>
        <v>3147</v>
      </c>
      <c r="AB186" s="52">
        <f t="shared" si="53"/>
        <v>3320.7</v>
      </c>
      <c r="AC186" s="52">
        <f t="shared" si="53"/>
        <v>3240</v>
      </c>
      <c r="AD186" s="52">
        <f t="shared" si="53"/>
        <v>2640</v>
      </c>
      <c r="AE186" s="52">
        <f t="shared" si="53"/>
        <v>3360</v>
      </c>
      <c r="AF186" s="52">
        <f t="shared" si="53"/>
        <v>3235.35</v>
      </c>
      <c r="AG186" s="52">
        <f t="shared" si="53"/>
        <v>3360</v>
      </c>
      <c r="AH186" s="52">
        <f t="shared" si="53"/>
        <v>3427.5</v>
      </c>
      <c r="AI186" s="52">
        <f t="shared" si="53"/>
        <v>3395.5499999999997</v>
      </c>
      <c r="AJ186" s="52">
        <f t="shared" si="53"/>
        <v>3300.2999999999997</v>
      </c>
      <c r="AK186" s="52">
        <f t="shared" si="53"/>
        <v>3070.0499999999997</v>
      </c>
      <c r="AL186" s="52">
        <f t="shared" si="53"/>
        <v>3270</v>
      </c>
      <c r="AM186" s="10">
        <f t="shared" si="50"/>
        <v>3495</v>
      </c>
    </row>
    <row r="187" spans="1:39">
      <c r="A187" s="15">
        <v>0.875</v>
      </c>
      <c r="B187" s="52">
        <f t="shared" si="53"/>
        <v>0</v>
      </c>
      <c r="C187" s="52">
        <f t="shared" si="53"/>
        <v>0</v>
      </c>
      <c r="D187" s="52">
        <f t="shared" si="53"/>
        <v>0</v>
      </c>
      <c r="E187" s="52">
        <f t="shared" si="53"/>
        <v>0</v>
      </c>
      <c r="F187" s="52">
        <f t="shared" si="53"/>
        <v>0</v>
      </c>
      <c r="G187" s="52">
        <f t="shared" si="53"/>
        <v>0</v>
      </c>
      <c r="H187" s="52">
        <f t="shared" si="53"/>
        <v>3010.7999999999997</v>
      </c>
      <c r="I187" s="52">
        <f t="shared" si="53"/>
        <v>3135</v>
      </c>
      <c r="J187" s="52">
        <f t="shared" si="53"/>
        <v>3315</v>
      </c>
      <c r="K187" s="52">
        <f t="shared" si="53"/>
        <v>3272.25</v>
      </c>
      <c r="L187" s="52">
        <f t="shared" si="53"/>
        <v>3405</v>
      </c>
      <c r="M187" s="52">
        <f t="shared" si="53"/>
        <v>3306.15</v>
      </c>
      <c r="N187" s="52">
        <f t="shared" si="53"/>
        <v>3349.7999999999997</v>
      </c>
      <c r="O187" s="52">
        <f t="shared" si="53"/>
        <v>3130.65</v>
      </c>
      <c r="P187" s="52">
        <f t="shared" si="53"/>
        <v>3102.15</v>
      </c>
      <c r="Q187" s="52">
        <f t="shared" si="53"/>
        <v>3088.95</v>
      </c>
      <c r="R187" s="52">
        <f t="shared" si="53"/>
        <v>3069</v>
      </c>
      <c r="S187" s="52">
        <f t="shared" si="53"/>
        <v>3225.2999999999997</v>
      </c>
      <c r="T187" s="52">
        <f t="shared" si="53"/>
        <v>3080.4</v>
      </c>
      <c r="U187" s="52">
        <f t="shared" si="53"/>
        <v>3161.5499999999997</v>
      </c>
      <c r="V187" s="52">
        <f t="shared" si="53"/>
        <v>3060</v>
      </c>
      <c r="W187" s="52">
        <f t="shared" si="53"/>
        <v>3112.0499999999997</v>
      </c>
      <c r="X187" s="52">
        <f t="shared" si="53"/>
        <v>3342</v>
      </c>
      <c r="Y187" s="52">
        <f t="shared" si="53"/>
        <v>1245</v>
      </c>
      <c r="Z187" s="52">
        <f t="shared" si="53"/>
        <v>3163.7999999999997</v>
      </c>
      <c r="AA187" s="52">
        <f t="shared" si="53"/>
        <v>3000.9</v>
      </c>
      <c r="AB187" s="52">
        <f t="shared" si="53"/>
        <v>3017.1</v>
      </c>
      <c r="AC187" s="52">
        <f t="shared" si="53"/>
        <v>3090</v>
      </c>
      <c r="AD187" s="52">
        <f t="shared" si="53"/>
        <v>1965</v>
      </c>
      <c r="AE187" s="52">
        <f t="shared" si="53"/>
        <v>3225</v>
      </c>
      <c r="AF187" s="52">
        <f t="shared" si="53"/>
        <v>3285.6</v>
      </c>
      <c r="AG187" s="52">
        <f t="shared" si="53"/>
        <v>3225</v>
      </c>
      <c r="AH187" s="52">
        <f t="shared" si="53"/>
        <v>3319.35</v>
      </c>
      <c r="AI187" s="52">
        <f t="shared" si="53"/>
        <v>3215.1</v>
      </c>
      <c r="AJ187" s="52">
        <f t="shared" si="53"/>
        <v>3150</v>
      </c>
      <c r="AK187" s="52">
        <f t="shared" si="53"/>
        <v>2960.85</v>
      </c>
      <c r="AL187" s="52">
        <f t="shared" si="53"/>
        <v>3120</v>
      </c>
      <c r="AM187" s="10">
        <f t="shared" si="50"/>
        <v>3405</v>
      </c>
    </row>
    <row r="188" spans="1:39">
      <c r="A188" s="13" t="s">
        <v>25</v>
      </c>
      <c r="B188" s="52">
        <f t="shared" si="53"/>
        <v>0</v>
      </c>
      <c r="C188" s="52">
        <f t="shared" si="53"/>
        <v>0</v>
      </c>
      <c r="D188" s="52">
        <f t="shared" si="53"/>
        <v>0</v>
      </c>
      <c r="E188" s="52">
        <f t="shared" si="53"/>
        <v>0</v>
      </c>
      <c r="F188" s="52">
        <f t="shared" si="53"/>
        <v>0</v>
      </c>
      <c r="G188" s="52">
        <f t="shared" si="53"/>
        <v>0</v>
      </c>
      <c r="H188" s="52">
        <f t="shared" si="53"/>
        <v>2917.95</v>
      </c>
      <c r="I188" s="52">
        <f t="shared" si="53"/>
        <v>2880</v>
      </c>
      <c r="J188" s="52">
        <f t="shared" si="53"/>
        <v>3195</v>
      </c>
      <c r="K188" s="52">
        <f t="shared" si="53"/>
        <v>3120</v>
      </c>
      <c r="L188" s="52">
        <f t="shared" si="53"/>
        <v>2820</v>
      </c>
      <c r="M188" s="52">
        <f t="shared" si="53"/>
        <v>3048.6</v>
      </c>
      <c r="N188" s="52">
        <f t="shared" si="53"/>
        <v>2990.1</v>
      </c>
      <c r="O188" s="52">
        <f t="shared" si="53"/>
        <v>3042.45</v>
      </c>
      <c r="P188" s="52">
        <f t="shared" si="53"/>
        <v>3072.45</v>
      </c>
      <c r="Q188" s="52">
        <f t="shared" si="53"/>
        <v>2847.6</v>
      </c>
      <c r="R188" s="52">
        <f t="shared" si="53"/>
        <v>2874</v>
      </c>
      <c r="S188" s="52">
        <f t="shared" si="53"/>
        <v>3192.2999999999997</v>
      </c>
      <c r="T188" s="52">
        <f t="shared" si="53"/>
        <v>2876.5499999999997</v>
      </c>
      <c r="U188" s="52">
        <f t="shared" si="53"/>
        <v>2947.65</v>
      </c>
      <c r="V188" s="52">
        <f t="shared" si="53"/>
        <v>2895</v>
      </c>
      <c r="W188" s="52">
        <f t="shared" si="53"/>
        <v>2753.7</v>
      </c>
      <c r="X188" s="52">
        <f t="shared" si="53"/>
        <v>3028.7999999999997</v>
      </c>
      <c r="Y188" s="52">
        <f t="shared" si="53"/>
        <v>870</v>
      </c>
      <c r="Z188" s="52">
        <f t="shared" si="53"/>
        <v>3082.65</v>
      </c>
      <c r="AA188" s="52">
        <f t="shared" si="53"/>
        <v>2888.4</v>
      </c>
      <c r="AB188" s="52">
        <f t="shared" si="53"/>
        <v>2970</v>
      </c>
      <c r="AC188" s="52">
        <f t="shared" si="53"/>
        <v>2940</v>
      </c>
      <c r="AD188" s="52">
        <f t="shared" si="53"/>
        <v>2220</v>
      </c>
      <c r="AE188" s="52">
        <f t="shared" si="53"/>
        <v>2970</v>
      </c>
      <c r="AF188" s="52">
        <f t="shared" si="53"/>
        <v>2953.0499999999997</v>
      </c>
      <c r="AG188" s="52">
        <f t="shared" si="53"/>
        <v>2970</v>
      </c>
      <c r="AH188" s="52">
        <f t="shared" si="53"/>
        <v>2466.6</v>
      </c>
      <c r="AI188" s="52">
        <f t="shared" si="53"/>
        <v>2310</v>
      </c>
      <c r="AJ188" s="52">
        <f t="shared" si="53"/>
        <v>3000</v>
      </c>
      <c r="AK188" s="52">
        <f t="shared" si="53"/>
        <v>2596.0499999999997</v>
      </c>
      <c r="AL188" s="52">
        <f t="shared" si="53"/>
        <v>2865</v>
      </c>
      <c r="AM188" s="10">
        <f t="shared" si="50"/>
        <v>3195</v>
      </c>
    </row>
    <row r="189" spans="1:39">
      <c r="A189" s="15">
        <v>0.95833333333333337</v>
      </c>
      <c r="B189" s="52">
        <f t="shared" si="53"/>
        <v>0</v>
      </c>
      <c r="C189" s="52">
        <f t="shared" si="53"/>
        <v>0</v>
      </c>
      <c r="D189" s="52">
        <f t="shared" si="53"/>
        <v>0</v>
      </c>
      <c r="E189" s="52">
        <f t="shared" si="53"/>
        <v>0</v>
      </c>
      <c r="F189" s="52">
        <f t="shared" si="53"/>
        <v>0</v>
      </c>
      <c r="G189" s="52">
        <f t="shared" si="53"/>
        <v>0</v>
      </c>
      <c r="H189" s="52">
        <f t="shared" si="53"/>
        <v>2756.7</v>
      </c>
      <c r="I189" s="52">
        <f t="shared" si="53"/>
        <v>2610</v>
      </c>
      <c r="J189" s="52">
        <f t="shared" si="53"/>
        <v>2835</v>
      </c>
      <c r="K189" s="52">
        <f t="shared" si="53"/>
        <v>2760</v>
      </c>
      <c r="L189" s="52">
        <f t="shared" si="53"/>
        <v>2715</v>
      </c>
      <c r="M189" s="52">
        <f t="shared" si="53"/>
        <v>2886.9</v>
      </c>
      <c r="N189" s="52">
        <f t="shared" si="53"/>
        <v>2663.4</v>
      </c>
      <c r="O189" s="52">
        <f t="shared" si="53"/>
        <v>2354.1</v>
      </c>
      <c r="P189" s="52">
        <f t="shared" si="53"/>
        <v>2534.5499999999997</v>
      </c>
      <c r="Q189" s="52">
        <f t="shared" si="53"/>
        <v>2645.5499999999997</v>
      </c>
      <c r="R189" s="52">
        <f t="shared" si="53"/>
        <v>2693.5499999999997</v>
      </c>
      <c r="S189" s="52">
        <f t="shared" si="53"/>
        <v>2648.7</v>
      </c>
      <c r="T189" s="52">
        <f t="shared" si="53"/>
        <v>2602.65</v>
      </c>
      <c r="U189" s="52">
        <f t="shared" si="53"/>
        <v>2637.15</v>
      </c>
      <c r="V189" s="52">
        <f t="shared" si="53"/>
        <v>2640</v>
      </c>
      <c r="W189" s="52">
        <f t="shared" si="53"/>
        <v>2497.5</v>
      </c>
      <c r="X189" s="52">
        <f t="shared" si="53"/>
        <v>2580</v>
      </c>
      <c r="Y189" s="52">
        <f t="shared" si="53"/>
        <v>1905</v>
      </c>
      <c r="Z189" s="52">
        <f t="shared" si="53"/>
        <v>2553</v>
      </c>
      <c r="AA189" s="52">
        <f t="shared" si="53"/>
        <v>2505</v>
      </c>
      <c r="AB189" s="52">
        <f t="shared" si="53"/>
        <v>2640</v>
      </c>
      <c r="AC189" s="52">
        <f t="shared" si="53"/>
        <v>2625</v>
      </c>
      <c r="AD189" s="52">
        <f t="shared" si="53"/>
        <v>2010</v>
      </c>
      <c r="AE189" s="52">
        <f t="shared" si="53"/>
        <v>2496.15</v>
      </c>
      <c r="AF189" s="52">
        <f t="shared" si="53"/>
        <v>2671.35</v>
      </c>
      <c r="AG189" s="52">
        <f t="shared" si="53"/>
        <v>2496.15</v>
      </c>
      <c r="AH189" s="52">
        <f t="shared" si="53"/>
        <v>2686.2</v>
      </c>
      <c r="AI189" s="52">
        <f t="shared" ref="AI189:AL189" si="54">+$G$40*(AI129+AI159)</f>
        <v>2325</v>
      </c>
      <c r="AJ189" s="52">
        <f t="shared" si="54"/>
        <v>2745</v>
      </c>
      <c r="AK189" s="52">
        <f t="shared" si="54"/>
        <v>2325</v>
      </c>
      <c r="AL189" s="52">
        <f t="shared" si="54"/>
        <v>2475</v>
      </c>
      <c r="AM189" s="10">
        <f t="shared" si="50"/>
        <v>2886.9</v>
      </c>
    </row>
    <row r="190" spans="1:39">
      <c r="A190" s="9" t="s">
        <v>26</v>
      </c>
      <c r="B190" s="52">
        <f t="shared" ref="B190:AL190" si="55">+$G$40*(B130+B160)</f>
        <v>0</v>
      </c>
      <c r="C190" s="52">
        <f t="shared" si="55"/>
        <v>0</v>
      </c>
      <c r="D190" s="52">
        <f t="shared" si="55"/>
        <v>0</v>
      </c>
      <c r="E190" s="52">
        <f t="shared" si="55"/>
        <v>0</v>
      </c>
      <c r="F190" s="52">
        <f t="shared" si="55"/>
        <v>0</v>
      </c>
      <c r="G190" s="52">
        <f t="shared" si="55"/>
        <v>0</v>
      </c>
      <c r="H190" s="52">
        <f t="shared" si="55"/>
        <v>907.05</v>
      </c>
      <c r="I190" s="52">
        <f t="shared" si="55"/>
        <v>2415</v>
      </c>
      <c r="J190" s="52">
        <f t="shared" si="55"/>
        <v>2400</v>
      </c>
      <c r="K190" s="52">
        <f t="shared" si="55"/>
        <v>2400</v>
      </c>
      <c r="L190" s="52">
        <f t="shared" si="55"/>
        <v>2415</v>
      </c>
      <c r="M190" s="52">
        <f t="shared" si="55"/>
        <v>2362.1999999999998</v>
      </c>
      <c r="N190" s="52">
        <f t="shared" si="55"/>
        <v>2302.1999999999998</v>
      </c>
      <c r="O190" s="52">
        <f t="shared" si="55"/>
        <v>2401.35</v>
      </c>
      <c r="P190" s="52">
        <f t="shared" si="55"/>
        <v>2129.6999999999998</v>
      </c>
      <c r="Q190" s="52">
        <f t="shared" si="55"/>
        <v>2340</v>
      </c>
      <c r="R190" s="52">
        <f t="shared" si="55"/>
        <v>2139.4499999999998</v>
      </c>
      <c r="S190" s="52">
        <f t="shared" si="55"/>
        <v>2385</v>
      </c>
      <c r="T190" s="52">
        <f t="shared" si="55"/>
        <v>2265</v>
      </c>
      <c r="U190" s="52">
        <f t="shared" si="55"/>
        <v>2325.9</v>
      </c>
      <c r="V190" s="52">
        <f t="shared" si="55"/>
        <v>2310</v>
      </c>
      <c r="W190" s="52">
        <f t="shared" si="55"/>
        <v>2235</v>
      </c>
      <c r="X190" s="52">
        <f t="shared" si="55"/>
        <v>2248.0499999999997</v>
      </c>
      <c r="Y190" s="52">
        <f t="shared" si="55"/>
        <v>1770</v>
      </c>
      <c r="Z190" s="52">
        <f t="shared" si="55"/>
        <v>2400</v>
      </c>
      <c r="AA190" s="52">
        <f t="shared" si="55"/>
        <v>2175</v>
      </c>
      <c r="AB190" s="52">
        <f t="shared" si="55"/>
        <v>2370</v>
      </c>
      <c r="AC190" s="52">
        <f t="shared" si="55"/>
        <v>2325</v>
      </c>
      <c r="AD190" s="52">
        <f t="shared" si="55"/>
        <v>1920</v>
      </c>
      <c r="AE190" s="52">
        <f t="shared" si="55"/>
        <v>2221.9499999999998</v>
      </c>
      <c r="AF190" s="52">
        <f t="shared" si="55"/>
        <v>2325</v>
      </c>
      <c r="AG190" s="52">
        <f t="shared" si="55"/>
        <v>2221.9499999999998</v>
      </c>
      <c r="AH190" s="52">
        <f t="shared" si="55"/>
        <v>2325</v>
      </c>
      <c r="AI190" s="52">
        <f t="shared" si="55"/>
        <v>2325</v>
      </c>
      <c r="AJ190" s="52">
        <f t="shared" si="55"/>
        <v>2490</v>
      </c>
      <c r="AK190" s="52">
        <f t="shared" si="55"/>
        <v>2130</v>
      </c>
      <c r="AL190" s="52">
        <f t="shared" si="55"/>
        <v>2130</v>
      </c>
      <c r="AM190" s="10">
        <f t="shared" si="50"/>
        <v>2490</v>
      </c>
    </row>
  </sheetData>
  <mergeCells count="9">
    <mergeCell ref="A164:A166"/>
    <mergeCell ref="A134:A136"/>
    <mergeCell ref="A104:A106"/>
    <mergeCell ref="A1:AM1"/>
    <mergeCell ref="A2:AM2"/>
    <mergeCell ref="A3:AM3"/>
    <mergeCell ref="A4:A6"/>
    <mergeCell ref="A43:A45"/>
    <mergeCell ref="A74:A76"/>
  </mergeCells>
  <conditionalFormatting sqref="Q31">
    <cfRule type="cellIs" dxfId="113" priority="8" stopIfTrue="1" operator="equal">
      <formula>MIN($Q$7:$Q$30)</formula>
    </cfRule>
    <cfRule type="cellIs" dxfId="112" priority="9" stopIfTrue="1" operator="equal">
      <formula>MAX($Q$7:$Q$30)</formula>
    </cfRule>
  </conditionalFormatting>
  <conditionalFormatting sqref="AM107:AN130 AM46:AN69 AM77:AN100 AP7:AR30 B7:AN30">
    <cfRule type="cellIs" dxfId="111" priority="7" operator="lessThan">
      <formula>1</formula>
    </cfRule>
  </conditionalFormatting>
  <conditionalFormatting sqref="AM107:AM130 AM46:AM69 AM77:AM100">
    <cfRule type="cellIs" dxfId="110" priority="6" operator="lessThan">
      <formula>1</formula>
    </cfRule>
  </conditionalFormatting>
  <conditionalFormatting sqref="AM137:AM160">
    <cfRule type="cellIs" dxfId="109" priority="5" operator="lessThan">
      <formula>1</formula>
    </cfRule>
  </conditionalFormatting>
  <conditionalFormatting sqref="AM107:AN130 AM46:AN69 AM77:AN100">
    <cfRule type="cellIs" dxfId="108" priority="4" operator="lessThan">
      <formula>1</formula>
    </cfRule>
  </conditionalFormatting>
  <conditionalFormatting sqref="AM137:AM160">
    <cfRule type="cellIs" dxfId="107" priority="3" operator="lessThan">
      <formula>1</formula>
    </cfRule>
  </conditionalFormatting>
  <conditionalFormatting sqref="AN137:AN160">
    <cfRule type="cellIs" dxfId="106" priority="2" operator="lessThan">
      <formula>1</formula>
    </cfRule>
  </conditionalFormatting>
  <conditionalFormatting sqref="AM167:AM190">
    <cfRule type="cellIs" dxfId="105" priority="1" operator="lessThan">
      <formula>1</formula>
    </cfRule>
  </conditionalFormatting>
  <printOptions horizontalCentered="1" verticalCentered="1"/>
  <pageMargins left="0.78740157499999996" right="0.78740157499999996" top="0" bottom="0" header="0" footer="0"/>
  <pageSetup paperSize="9" scale="90" orientation="landscape" horizontalDpi="300" verticalDpi="300"/>
  <headerFooter alignWithMargin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90"/>
  <sheetViews>
    <sheetView zoomScale="70" zoomScaleNormal="70" zoomScalePageLayoutView="70" workbookViewId="0">
      <selection activeCell="AO146" sqref="AO146"/>
    </sheetView>
  </sheetViews>
  <sheetFormatPr baseColWidth="10" defaultColWidth="8.83203125" defaultRowHeight="12" x14ac:dyDescent="0"/>
  <cols>
    <col min="1" max="1" width="4.5" style="59" customWidth="1"/>
    <col min="2" max="3" width="9" style="59" hidden="1" customWidth="1"/>
    <col min="4" max="5" width="9" style="59" customWidth="1"/>
    <col min="6" max="17" width="9" style="81" customWidth="1"/>
    <col min="18" max="31" width="9" style="56" customWidth="1"/>
    <col min="32" max="38" width="9" style="56" hidden="1" customWidth="1"/>
    <col min="39" max="39" width="9.83203125" style="56" customWidth="1"/>
    <col min="40" max="40" width="8" style="56" hidden="1" customWidth="1"/>
    <col min="41" max="16384" width="8.83203125" style="56"/>
  </cols>
  <sheetData>
    <row r="1" spans="1:44" s="54" customFormat="1" ht="18">
      <c r="A1" s="295" t="s">
        <v>0</v>
      </c>
      <c r="B1" s="296"/>
      <c r="C1" s="296"/>
      <c r="D1" s="296"/>
      <c r="E1" s="296"/>
      <c r="F1" s="296"/>
      <c r="G1" s="296"/>
      <c r="H1" s="296"/>
      <c r="I1" s="296"/>
      <c r="J1" s="296"/>
      <c r="K1" s="296"/>
      <c r="L1" s="296"/>
      <c r="M1" s="296"/>
      <c r="N1" s="296"/>
      <c r="O1" s="296"/>
      <c r="P1" s="296"/>
      <c r="Q1" s="296"/>
      <c r="R1" s="296"/>
      <c r="S1" s="296"/>
      <c r="T1" s="296"/>
      <c r="U1" s="296"/>
      <c r="V1" s="296"/>
      <c r="W1" s="296"/>
      <c r="X1" s="296"/>
      <c r="Y1" s="296"/>
      <c r="Z1" s="296"/>
      <c r="AA1" s="296"/>
      <c r="AB1" s="296"/>
      <c r="AC1" s="296"/>
      <c r="AD1" s="296"/>
      <c r="AE1" s="296"/>
      <c r="AF1" s="296"/>
      <c r="AG1" s="296"/>
      <c r="AH1" s="296"/>
      <c r="AI1" s="296"/>
      <c r="AJ1" s="296"/>
      <c r="AK1" s="296"/>
      <c r="AL1" s="296"/>
      <c r="AM1" s="296"/>
    </row>
    <row r="2" spans="1:44" s="55" customFormat="1" ht="15">
      <c r="A2" s="297" t="s">
        <v>1</v>
      </c>
      <c r="B2" s="296"/>
      <c r="C2" s="296"/>
      <c r="D2" s="296"/>
      <c r="E2" s="296"/>
      <c r="F2" s="296"/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296"/>
      <c r="U2" s="296"/>
      <c r="V2" s="296"/>
      <c r="W2" s="296"/>
      <c r="X2" s="296"/>
      <c r="Y2" s="296"/>
      <c r="Z2" s="296"/>
      <c r="AA2" s="296"/>
      <c r="AB2" s="296"/>
      <c r="AC2" s="296"/>
      <c r="AD2" s="296"/>
      <c r="AE2" s="296"/>
      <c r="AF2" s="296"/>
      <c r="AG2" s="296"/>
      <c r="AH2" s="296"/>
      <c r="AI2" s="296"/>
      <c r="AJ2" s="296"/>
      <c r="AK2" s="296"/>
      <c r="AL2" s="296"/>
      <c r="AM2" s="296"/>
    </row>
    <row r="3" spans="1:44">
      <c r="A3" s="298">
        <v>40575</v>
      </c>
      <c r="B3" s="299"/>
      <c r="C3" s="299"/>
      <c r="D3" s="299"/>
      <c r="E3" s="299"/>
      <c r="F3" s="299"/>
      <c r="G3" s="299"/>
      <c r="H3" s="299"/>
      <c r="I3" s="299"/>
      <c r="J3" s="299"/>
      <c r="K3" s="299"/>
      <c r="L3" s="299"/>
      <c r="M3" s="299"/>
      <c r="N3" s="299"/>
      <c r="O3" s="299"/>
      <c r="P3" s="299"/>
      <c r="Q3" s="299"/>
      <c r="R3" s="299"/>
      <c r="S3" s="299"/>
      <c r="T3" s="299"/>
      <c r="U3" s="299"/>
      <c r="V3" s="299"/>
      <c r="W3" s="299"/>
      <c r="X3" s="299"/>
      <c r="Y3" s="299"/>
      <c r="Z3" s="299"/>
      <c r="AA3" s="299"/>
      <c r="AB3" s="299"/>
      <c r="AC3" s="299"/>
      <c r="AD3" s="299"/>
      <c r="AE3" s="299"/>
      <c r="AF3" s="299"/>
      <c r="AG3" s="299"/>
      <c r="AH3" s="299"/>
      <c r="AI3" s="299"/>
      <c r="AJ3" s="299"/>
      <c r="AK3" s="299"/>
      <c r="AL3" s="299"/>
      <c r="AM3" s="299"/>
    </row>
    <row r="4" spans="1:44" s="59" customFormat="1" ht="12" customHeight="1">
      <c r="A4" s="300" t="s">
        <v>2</v>
      </c>
      <c r="C4" s="57">
        <v>1</v>
      </c>
      <c r="D4" s="57">
        <v>1</v>
      </c>
      <c r="E4" s="57">
        <f t="shared" ref="E4:AL5" si="0">+D4+1</f>
        <v>2</v>
      </c>
      <c r="F4" s="57">
        <f t="shared" si="0"/>
        <v>3</v>
      </c>
      <c r="G4" s="57">
        <f t="shared" si="0"/>
        <v>4</v>
      </c>
      <c r="H4" s="57">
        <f t="shared" si="0"/>
        <v>5</v>
      </c>
      <c r="I4" s="57">
        <f t="shared" si="0"/>
        <v>6</v>
      </c>
      <c r="J4" s="57">
        <f t="shared" si="0"/>
        <v>7</v>
      </c>
      <c r="K4" s="57">
        <f t="shared" si="0"/>
        <v>8</v>
      </c>
      <c r="L4" s="57">
        <f t="shared" si="0"/>
        <v>9</v>
      </c>
      <c r="M4" s="57">
        <f t="shared" si="0"/>
        <v>10</v>
      </c>
      <c r="N4" s="57">
        <f t="shared" si="0"/>
        <v>11</v>
      </c>
      <c r="O4" s="57">
        <f t="shared" si="0"/>
        <v>12</v>
      </c>
      <c r="P4" s="57">
        <f t="shared" si="0"/>
        <v>13</v>
      </c>
      <c r="Q4" s="57">
        <f t="shared" si="0"/>
        <v>14</v>
      </c>
      <c r="R4" s="57">
        <f t="shared" si="0"/>
        <v>15</v>
      </c>
      <c r="S4" s="57">
        <f t="shared" si="0"/>
        <v>16</v>
      </c>
      <c r="T4" s="57">
        <f t="shared" si="0"/>
        <v>17</v>
      </c>
      <c r="U4" s="57">
        <f t="shared" si="0"/>
        <v>18</v>
      </c>
      <c r="V4" s="57">
        <f t="shared" si="0"/>
        <v>19</v>
      </c>
      <c r="W4" s="57">
        <f t="shared" si="0"/>
        <v>20</v>
      </c>
      <c r="X4" s="57">
        <f t="shared" si="0"/>
        <v>21</v>
      </c>
      <c r="Y4" s="57">
        <f t="shared" si="0"/>
        <v>22</v>
      </c>
      <c r="Z4" s="57">
        <f t="shared" si="0"/>
        <v>23</v>
      </c>
      <c r="AA4" s="57">
        <f t="shared" si="0"/>
        <v>24</v>
      </c>
      <c r="AB4" s="57">
        <f t="shared" si="0"/>
        <v>25</v>
      </c>
      <c r="AC4" s="57">
        <f t="shared" si="0"/>
        <v>26</v>
      </c>
      <c r="AD4" s="57">
        <f t="shared" si="0"/>
        <v>27</v>
      </c>
      <c r="AE4" s="57">
        <f t="shared" si="0"/>
        <v>28</v>
      </c>
      <c r="AF4" s="57">
        <f t="shared" si="0"/>
        <v>29</v>
      </c>
      <c r="AG4" s="57">
        <f t="shared" si="0"/>
        <v>30</v>
      </c>
      <c r="AH4" s="57">
        <f t="shared" si="0"/>
        <v>31</v>
      </c>
      <c r="AI4" s="57">
        <f t="shared" si="0"/>
        <v>32</v>
      </c>
      <c r="AJ4" s="57">
        <f t="shared" si="0"/>
        <v>33</v>
      </c>
      <c r="AK4" s="57">
        <f t="shared" si="0"/>
        <v>34</v>
      </c>
      <c r="AL4" s="57">
        <f t="shared" si="0"/>
        <v>35</v>
      </c>
      <c r="AM4" s="58" t="s">
        <v>3</v>
      </c>
      <c r="AN4" s="58" t="s">
        <v>4</v>
      </c>
      <c r="AP4" s="58" t="s">
        <v>3</v>
      </c>
      <c r="AQ4" s="58" t="s">
        <v>3</v>
      </c>
      <c r="AR4" s="58" t="s">
        <v>3</v>
      </c>
    </row>
    <row r="5" spans="1:44" s="59" customFormat="1" ht="11.25" customHeight="1">
      <c r="A5" s="301"/>
      <c r="B5" s="60">
        <v>40391</v>
      </c>
      <c r="C5" s="60">
        <f>+B5+1</f>
        <v>40392</v>
      </c>
      <c r="D5" s="60">
        <v>40575</v>
      </c>
      <c r="E5" s="60">
        <f t="shared" si="0"/>
        <v>40576</v>
      </c>
      <c r="F5" s="60">
        <f t="shared" si="0"/>
        <v>40577</v>
      </c>
      <c r="G5" s="60">
        <f t="shared" si="0"/>
        <v>40578</v>
      </c>
      <c r="H5" s="60">
        <f t="shared" si="0"/>
        <v>40579</v>
      </c>
      <c r="I5" s="60">
        <f t="shared" si="0"/>
        <v>40580</v>
      </c>
      <c r="J5" s="60">
        <f t="shared" si="0"/>
        <v>40581</v>
      </c>
      <c r="K5" s="60">
        <f t="shared" si="0"/>
        <v>40582</v>
      </c>
      <c r="L5" s="60">
        <f t="shared" si="0"/>
        <v>40583</v>
      </c>
      <c r="M5" s="60">
        <f t="shared" si="0"/>
        <v>40584</v>
      </c>
      <c r="N5" s="60">
        <f t="shared" si="0"/>
        <v>40585</v>
      </c>
      <c r="O5" s="60">
        <f t="shared" si="0"/>
        <v>40586</v>
      </c>
      <c r="P5" s="60">
        <f t="shared" si="0"/>
        <v>40587</v>
      </c>
      <c r="Q5" s="60">
        <f t="shared" si="0"/>
        <v>40588</v>
      </c>
      <c r="R5" s="60">
        <f t="shared" si="0"/>
        <v>40589</v>
      </c>
      <c r="S5" s="60">
        <f t="shared" si="0"/>
        <v>40590</v>
      </c>
      <c r="T5" s="60">
        <f t="shared" si="0"/>
        <v>40591</v>
      </c>
      <c r="U5" s="60">
        <f t="shared" si="0"/>
        <v>40592</v>
      </c>
      <c r="V5" s="60">
        <f t="shared" si="0"/>
        <v>40593</v>
      </c>
      <c r="W5" s="60">
        <f t="shared" si="0"/>
        <v>40594</v>
      </c>
      <c r="X5" s="60">
        <f t="shared" si="0"/>
        <v>40595</v>
      </c>
      <c r="Y5" s="60">
        <f t="shared" si="0"/>
        <v>40596</v>
      </c>
      <c r="Z5" s="60">
        <f t="shared" si="0"/>
        <v>40597</v>
      </c>
      <c r="AA5" s="60">
        <f t="shared" si="0"/>
        <v>40598</v>
      </c>
      <c r="AB5" s="60">
        <f t="shared" si="0"/>
        <v>40599</v>
      </c>
      <c r="AC5" s="60">
        <f t="shared" si="0"/>
        <v>40600</v>
      </c>
      <c r="AD5" s="60">
        <f t="shared" si="0"/>
        <v>40601</v>
      </c>
      <c r="AE5" s="60">
        <f t="shared" si="0"/>
        <v>40602</v>
      </c>
      <c r="AF5" s="60">
        <f t="shared" si="0"/>
        <v>40603</v>
      </c>
      <c r="AG5" s="60">
        <f t="shared" si="0"/>
        <v>40604</v>
      </c>
      <c r="AH5" s="60">
        <f t="shared" si="0"/>
        <v>40605</v>
      </c>
      <c r="AI5" s="60">
        <f t="shared" si="0"/>
        <v>40606</v>
      </c>
      <c r="AJ5" s="60">
        <f t="shared" si="0"/>
        <v>40607</v>
      </c>
      <c r="AK5" s="60">
        <f t="shared" si="0"/>
        <v>40608</v>
      </c>
      <c r="AL5" s="60">
        <f t="shared" si="0"/>
        <v>40609</v>
      </c>
      <c r="AM5" s="58"/>
      <c r="AN5" s="61"/>
      <c r="AP5" s="58" t="s">
        <v>5</v>
      </c>
      <c r="AQ5" s="58" t="s">
        <v>6</v>
      </c>
      <c r="AR5" s="58" t="s">
        <v>7</v>
      </c>
    </row>
    <row r="6" spans="1:44" s="59" customFormat="1" ht="12" customHeight="1">
      <c r="A6" s="302"/>
      <c r="B6" s="57"/>
      <c r="C6" s="57"/>
      <c r="D6" s="57"/>
      <c r="E6" s="57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8" t="s">
        <v>8</v>
      </c>
      <c r="AN6" s="58" t="s">
        <v>8</v>
      </c>
      <c r="AP6" s="58" t="s">
        <v>8</v>
      </c>
      <c r="AQ6" s="58" t="s">
        <v>8</v>
      </c>
      <c r="AR6" s="58" t="s">
        <v>8</v>
      </c>
    </row>
    <row r="7" spans="1:44" ht="12" customHeight="1">
      <c r="A7" s="62" t="s">
        <v>9</v>
      </c>
      <c r="B7" s="85"/>
      <c r="C7" s="85"/>
      <c r="D7" s="85">
        <v>13100</v>
      </c>
      <c r="E7" s="85">
        <v>14200</v>
      </c>
      <c r="F7" s="85">
        <v>14200</v>
      </c>
      <c r="G7" s="85">
        <v>13800</v>
      </c>
      <c r="H7" s="85">
        <v>14900</v>
      </c>
      <c r="I7" s="85">
        <v>14200</v>
      </c>
      <c r="J7" s="85">
        <v>13600</v>
      </c>
      <c r="K7" s="85">
        <v>13600</v>
      </c>
      <c r="L7" s="85">
        <v>14000</v>
      </c>
      <c r="M7" s="85">
        <v>13700</v>
      </c>
      <c r="N7" s="85">
        <v>13500</v>
      </c>
      <c r="O7" s="85">
        <v>14000</v>
      </c>
      <c r="P7" s="85">
        <v>13900</v>
      </c>
      <c r="Q7" s="85">
        <v>12900</v>
      </c>
      <c r="R7" s="85">
        <v>13600</v>
      </c>
      <c r="S7" s="85">
        <v>13300</v>
      </c>
      <c r="T7" s="85">
        <v>13100</v>
      </c>
      <c r="U7" s="85">
        <v>13400</v>
      </c>
      <c r="V7" s="85">
        <v>14300</v>
      </c>
      <c r="W7" s="85">
        <v>13900</v>
      </c>
      <c r="X7" s="85">
        <v>13300</v>
      </c>
      <c r="Y7" s="85">
        <v>13600</v>
      </c>
      <c r="Z7" s="85">
        <v>14000</v>
      </c>
      <c r="AA7" s="85">
        <v>13900</v>
      </c>
      <c r="AB7" s="85">
        <v>14400</v>
      </c>
      <c r="AC7" s="85">
        <v>14200</v>
      </c>
      <c r="AD7" s="85">
        <v>15000</v>
      </c>
      <c r="AE7" s="85">
        <v>13600</v>
      </c>
      <c r="AF7" s="85"/>
      <c r="AG7" s="85"/>
      <c r="AH7" s="85"/>
      <c r="AI7" s="85"/>
      <c r="AJ7" s="85"/>
      <c r="AK7" s="85"/>
      <c r="AL7" s="63"/>
      <c r="AM7" s="63">
        <f>MAX(B7:AL7)</f>
        <v>15000</v>
      </c>
      <c r="AN7" s="63">
        <f t="shared" ref="AN7:AN30" si="1">MIN(B7:AF7)</f>
        <v>12900</v>
      </c>
      <c r="AP7" s="63">
        <f>MAX(C7:G7,J7:N7,Q7:U7,X7:AB7,AE7:AI7,AL7)</f>
        <v>14400</v>
      </c>
      <c r="AQ7" s="63">
        <f>MAX(H7,O7,V7,AC7,AJ7)</f>
        <v>14900</v>
      </c>
      <c r="AR7" s="63">
        <f>MAX(I7,P7,W7,AD7,AK7)</f>
        <v>15000</v>
      </c>
    </row>
    <row r="8" spans="1:44" ht="12" customHeight="1">
      <c r="A8" s="62" t="s">
        <v>10</v>
      </c>
      <c r="B8" s="85"/>
      <c r="C8" s="85"/>
      <c r="D8" s="85">
        <v>12800</v>
      </c>
      <c r="E8" s="85">
        <v>13600</v>
      </c>
      <c r="F8" s="85">
        <v>13400</v>
      </c>
      <c r="G8" s="85">
        <v>13300</v>
      </c>
      <c r="H8" s="85">
        <v>14100</v>
      </c>
      <c r="I8" s="85">
        <v>13600</v>
      </c>
      <c r="J8" s="85">
        <v>13500</v>
      </c>
      <c r="K8" s="85">
        <v>13500</v>
      </c>
      <c r="L8" s="85">
        <v>13700</v>
      </c>
      <c r="M8" s="85">
        <v>13100</v>
      </c>
      <c r="N8" s="85">
        <v>12800</v>
      </c>
      <c r="O8" s="85">
        <v>13200</v>
      </c>
      <c r="P8" s="85">
        <v>12900</v>
      </c>
      <c r="Q8" s="85">
        <v>12600</v>
      </c>
      <c r="R8" s="85">
        <v>13100</v>
      </c>
      <c r="S8" s="85">
        <v>12800</v>
      </c>
      <c r="T8" s="85">
        <v>12600</v>
      </c>
      <c r="U8" s="85">
        <v>12600</v>
      </c>
      <c r="V8" s="85">
        <v>13300</v>
      </c>
      <c r="W8" s="85">
        <v>13500</v>
      </c>
      <c r="X8" s="85">
        <v>13200</v>
      </c>
      <c r="Y8" s="85">
        <v>13200</v>
      </c>
      <c r="Z8" s="85">
        <v>13500</v>
      </c>
      <c r="AA8" s="85">
        <v>13600</v>
      </c>
      <c r="AB8" s="85">
        <v>13700</v>
      </c>
      <c r="AC8" s="85">
        <v>13900</v>
      </c>
      <c r="AD8" s="85">
        <v>13900</v>
      </c>
      <c r="AE8" s="85">
        <v>13100</v>
      </c>
      <c r="AF8" s="85"/>
      <c r="AG8" s="85"/>
      <c r="AH8" s="85"/>
      <c r="AI8" s="85"/>
      <c r="AJ8" s="85"/>
      <c r="AK8" s="85"/>
      <c r="AL8" s="63"/>
      <c r="AM8" s="63">
        <f t="shared" ref="AM8:AM30" si="2">MAX(B8:AL8)</f>
        <v>14100</v>
      </c>
      <c r="AN8" s="63">
        <f>MIN(B8:AF8)</f>
        <v>12600</v>
      </c>
      <c r="AP8" s="63">
        <f t="shared" ref="AP8:AP30" si="3">MAX(C8:G8,J8:N8,Q8:U8,X8:AB8,AE8:AI8,AL8)</f>
        <v>13700</v>
      </c>
      <c r="AQ8" s="63">
        <f t="shared" ref="AQ8:AR30" si="4">MAX(H8,O8,V8,AC8,AJ8)</f>
        <v>14100</v>
      </c>
      <c r="AR8" s="63">
        <f t="shared" si="4"/>
        <v>13900</v>
      </c>
    </row>
    <row r="9" spans="1:44" ht="12" customHeight="1">
      <c r="A9" s="62" t="s">
        <v>11</v>
      </c>
      <c r="B9" s="85"/>
      <c r="C9" s="85"/>
      <c r="D9" s="85">
        <v>12400</v>
      </c>
      <c r="E9" s="85">
        <v>13400</v>
      </c>
      <c r="F9" s="85">
        <v>13200</v>
      </c>
      <c r="G9" s="85">
        <v>13100</v>
      </c>
      <c r="H9" s="85">
        <v>13600</v>
      </c>
      <c r="I9" s="85">
        <v>13500</v>
      </c>
      <c r="J9" s="85">
        <v>13200</v>
      </c>
      <c r="K9" s="85">
        <v>13300</v>
      </c>
      <c r="L9" s="85">
        <v>13200</v>
      </c>
      <c r="M9" s="85">
        <v>13000</v>
      </c>
      <c r="N9" s="85">
        <v>12800</v>
      </c>
      <c r="O9" s="85">
        <v>12700</v>
      </c>
      <c r="P9" s="85">
        <v>12900</v>
      </c>
      <c r="Q9" s="85">
        <v>12300</v>
      </c>
      <c r="R9" s="85">
        <v>12800</v>
      </c>
      <c r="S9" s="85">
        <v>12800</v>
      </c>
      <c r="T9" s="85">
        <v>12300</v>
      </c>
      <c r="U9" s="85">
        <v>12600</v>
      </c>
      <c r="V9" s="85">
        <v>13200</v>
      </c>
      <c r="W9" s="85">
        <v>12900</v>
      </c>
      <c r="X9" s="85">
        <v>12800</v>
      </c>
      <c r="Y9" s="85">
        <v>12900</v>
      </c>
      <c r="Z9" s="85">
        <v>13100</v>
      </c>
      <c r="AA9" s="85">
        <v>13200</v>
      </c>
      <c r="AB9" s="85">
        <v>13600</v>
      </c>
      <c r="AC9" s="85">
        <v>13600</v>
      </c>
      <c r="AD9" s="85">
        <v>13600</v>
      </c>
      <c r="AE9" s="85">
        <v>13000</v>
      </c>
      <c r="AF9" s="85"/>
      <c r="AG9" s="85"/>
      <c r="AH9" s="85"/>
      <c r="AI9" s="85"/>
      <c r="AJ9" s="85"/>
      <c r="AK9" s="85"/>
      <c r="AL9" s="63"/>
      <c r="AM9" s="63">
        <f t="shared" si="2"/>
        <v>13600</v>
      </c>
      <c r="AN9" s="63">
        <f t="shared" si="1"/>
        <v>12300</v>
      </c>
      <c r="AP9" s="63">
        <f t="shared" si="3"/>
        <v>13600</v>
      </c>
      <c r="AQ9" s="63">
        <f t="shared" si="4"/>
        <v>13600</v>
      </c>
      <c r="AR9" s="63">
        <f t="shared" si="4"/>
        <v>13600</v>
      </c>
    </row>
    <row r="10" spans="1:44" ht="12" customHeight="1">
      <c r="A10" s="62" t="s">
        <v>12</v>
      </c>
      <c r="B10" s="85"/>
      <c r="C10" s="85"/>
      <c r="D10" s="85">
        <v>12400</v>
      </c>
      <c r="E10" s="85">
        <v>13500</v>
      </c>
      <c r="F10" s="85">
        <v>13200</v>
      </c>
      <c r="G10" s="85">
        <v>13100</v>
      </c>
      <c r="H10" s="85">
        <v>13300</v>
      </c>
      <c r="I10" s="85">
        <v>13100</v>
      </c>
      <c r="J10" s="85">
        <v>12900</v>
      </c>
      <c r="K10" s="85">
        <v>13100</v>
      </c>
      <c r="L10" s="85">
        <v>13000</v>
      </c>
      <c r="M10" s="85">
        <v>12700</v>
      </c>
      <c r="N10" s="85">
        <v>12600</v>
      </c>
      <c r="O10" s="85">
        <v>12700</v>
      </c>
      <c r="P10" s="85">
        <v>12800</v>
      </c>
      <c r="Q10" s="85">
        <v>12000</v>
      </c>
      <c r="R10" s="85">
        <v>12500</v>
      </c>
      <c r="S10" s="85">
        <v>12800</v>
      </c>
      <c r="T10" s="85">
        <v>12300</v>
      </c>
      <c r="U10" s="85">
        <v>12400</v>
      </c>
      <c r="V10" s="85">
        <v>12800</v>
      </c>
      <c r="W10" s="85">
        <v>12600</v>
      </c>
      <c r="X10" s="85">
        <v>12700</v>
      </c>
      <c r="Y10" s="85">
        <v>12900</v>
      </c>
      <c r="Z10" s="85">
        <v>13000</v>
      </c>
      <c r="AA10" s="85">
        <v>12900</v>
      </c>
      <c r="AB10" s="85">
        <v>13600</v>
      </c>
      <c r="AC10" s="85">
        <v>13600</v>
      </c>
      <c r="AD10" s="85">
        <v>13500</v>
      </c>
      <c r="AE10" s="85">
        <v>12900</v>
      </c>
      <c r="AF10" s="85"/>
      <c r="AG10" s="85"/>
      <c r="AH10" s="85"/>
      <c r="AI10" s="85"/>
      <c r="AJ10" s="85"/>
      <c r="AK10" s="85"/>
      <c r="AL10" s="63"/>
      <c r="AM10" s="63">
        <f t="shared" si="2"/>
        <v>13600</v>
      </c>
      <c r="AN10" s="63">
        <f t="shared" si="1"/>
        <v>12000</v>
      </c>
      <c r="AP10" s="63">
        <f t="shared" si="3"/>
        <v>13600</v>
      </c>
      <c r="AQ10" s="63">
        <f t="shared" si="4"/>
        <v>13600</v>
      </c>
      <c r="AR10" s="63">
        <f t="shared" si="4"/>
        <v>13500</v>
      </c>
    </row>
    <row r="11" spans="1:44" ht="12" customHeight="1">
      <c r="A11" s="62" t="s">
        <v>13</v>
      </c>
      <c r="B11" s="85"/>
      <c r="C11" s="85"/>
      <c r="D11" s="85">
        <v>12400</v>
      </c>
      <c r="E11" s="85">
        <v>13200</v>
      </c>
      <c r="F11" s="85">
        <v>13100</v>
      </c>
      <c r="G11" s="85">
        <v>13100</v>
      </c>
      <c r="H11" s="85">
        <v>13100</v>
      </c>
      <c r="I11" s="85">
        <v>13100</v>
      </c>
      <c r="J11" s="85">
        <v>13000</v>
      </c>
      <c r="K11" s="85">
        <v>13300</v>
      </c>
      <c r="L11" s="85">
        <v>13100</v>
      </c>
      <c r="M11" s="85">
        <v>13200</v>
      </c>
      <c r="N11" s="85">
        <v>12900</v>
      </c>
      <c r="O11" s="85">
        <v>12800</v>
      </c>
      <c r="P11" s="85">
        <v>12500</v>
      </c>
      <c r="Q11" s="85">
        <v>12100</v>
      </c>
      <c r="R11" s="85">
        <v>12500</v>
      </c>
      <c r="S11" s="85">
        <v>12800</v>
      </c>
      <c r="T11" s="85">
        <v>12600</v>
      </c>
      <c r="U11" s="85">
        <v>12500</v>
      </c>
      <c r="V11" s="85">
        <v>12900</v>
      </c>
      <c r="W11" s="85">
        <v>12800</v>
      </c>
      <c r="X11" s="85">
        <v>12800</v>
      </c>
      <c r="Y11" s="85">
        <v>12800</v>
      </c>
      <c r="Z11" s="85">
        <v>12900</v>
      </c>
      <c r="AA11" s="85">
        <v>13200</v>
      </c>
      <c r="AB11" s="85">
        <v>13600</v>
      </c>
      <c r="AC11" s="85">
        <v>13600</v>
      </c>
      <c r="AD11" s="85">
        <v>13400</v>
      </c>
      <c r="AE11" s="85">
        <v>12800</v>
      </c>
      <c r="AF11" s="85"/>
      <c r="AG11" s="85"/>
      <c r="AH11" s="85"/>
      <c r="AI11" s="85"/>
      <c r="AJ11" s="85"/>
      <c r="AK11" s="85"/>
      <c r="AL11" s="63"/>
      <c r="AM11" s="63">
        <f t="shared" si="2"/>
        <v>13600</v>
      </c>
      <c r="AN11" s="63">
        <f t="shared" si="1"/>
        <v>12100</v>
      </c>
      <c r="AP11" s="63">
        <f t="shared" si="3"/>
        <v>13600</v>
      </c>
      <c r="AQ11" s="63">
        <f t="shared" si="4"/>
        <v>13600</v>
      </c>
      <c r="AR11" s="63">
        <f t="shared" si="4"/>
        <v>13400</v>
      </c>
    </row>
    <row r="12" spans="1:44" ht="12" customHeight="1">
      <c r="A12" s="62" t="s">
        <v>14</v>
      </c>
      <c r="B12" s="85"/>
      <c r="C12" s="85"/>
      <c r="D12" s="85">
        <v>13300</v>
      </c>
      <c r="E12" s="85">
        <v>13600</v>
      </c>
      <c r="F12" s="85">
        <v>13600</v>
      </c>
      <c r="G12" s="85">
        <v>13900</v>
      </c>
      <c r="H12" s="85">
        <v>13100</v>
      </c>
      <c r="I12" s="85">
        <v>13100</v>
      </c>
      <c r="J12" s="85">
        <v>14000</v>
      </c>
      <c r="K12" s="85">
        <v>14000</v>
      </c>
      <c r="L12" s="85">
        <v>13900</v>
      </c>
      <c r="M12" s="85">
        <v>14200</v>
      </c>
      <c r="N12" s="85">
        <v>13700</v>
      </c>
      <c r="O12" s="85">
        <v>13300</v>
      </c>
      <c r="P12" s="85">
        <v>12500</v>
      </c>
      <c r="Q12" s="85">
        <v>13000</v>
      </c>
      <c r="R12" s="85">
        <v>13000</v>
      </c>
      <c r="S12" s="85">
        <v>13600</v>
      </c>
      <c r="T12" s="85">
        <v>13100</v>
      </c>
      <c r="U12" s="85">
        <v>12800</v>
      </c>
      <c r="V12" s="85">
        <v>13700</v>
      </c>
      <c r="W12" s="85">
        <v>12600</v>
      </c>
      <c r="X12" s="85">
        <v>13600</v>
      </c>
      <c r="Y12" s="85">
        <v>13400</v>
      </c>
      <c r="Z12" s="85">
        <v>13700</v>
      </c>
      <c r="AA12" s="85">
        <v>13700</v>
      </c>
      <c r="AB12" s="85">
        <v>14400</v>
      </c>
      <c r="AC12" s="85">
        <v>13900</v>
      </c>
      <c r="AD12" s="85">
        <v>13400</v>
      </c>
      <c r="AE12" s="85">
        <v>13300</v>
      </c>
      <c r="AF12" s="85"/>
      <c r="AG12" s="85"/>
      <c r="AH12" s="85"/>
      <c r="AI12" s="85"/>
      <c r="AJ12" s="85"/>
      <c r="AK12" s="85"/>
      <c r="AL12" s="63"/>
      <c r="AM12" s="63">
        <f t="shared" si="2"/>
        <v>14400</v>
      </c>
      <c r="AN12" s="63">
        <f t="shared" si="1"/>
        <v>12500</v>
      </c>
      <c r="AP12" s="63">
        <f t="shared" si="3"/>
        <v>14400</v>
      </c>
      <c r="AQ12" s="63">
        <f t="shared" si="4"/>
        <v>13900</v>
      </c>
      <c r="AR12" s="63">
        <f t="shared" si="4"/>
        <v>13400</v>
      </c>
    </row>
    <row r="13" spans="1:44" ht="12" customHeight="1">
      <c r="A13" s="62" t="s">
        <v>15</v>
      </c>
      <c r="B13" s="85"/>
      <c r="C13" s="85"/>
      <c r="D13" s="85">
        <v>15500</v>
      </c>
      <c r="E13" s="85">
        <v>17338</v>
      </c>
      <c r="F13" s="85">
        <v>16000</v>
      </c>
      <c r="G13" s="85">
        <v>16300</v>
      </c>
      <c r="H13" s="85">
        <v>14400</v>
      </c>
      <c r="I13" s="85">
        <v>13600</v>
      </c>
      <c r="J13" s="85">
        <v>16000</v>
      </c>
      <c r="K13" s="85">
        <v>16200</v>
      </c>
      <c r="L13" s="85">
        <v>16300</v>
      </c>
      <c r="M13" s="85">
        <v>16300</v>
      </c>
      <c r="N13" s="85">
        <v>15200</v>
      </c>
      <c r="O13" s="85">
        <v>14400</v>
      </c>
      <c r="P13" s="85">
        <v>12800</v>
      </c>
      <c r="Q13" s="85">
        <v>15700</v>
      </c>
      <c r="R13" s="85">
        <v>15500</v>
      </c>
      <c r="S13" s="85">
        <v>15500</v>
      </c>
      <c r="T13" s="85">
        <v>15300</v>
      </c>
      <c r="U13" s="85">
        <v>12000</v>
      </c>
      <c r="V13" s="85">
        <v>13900</v>
      </c>
      <c r="W13" s="85">
        <v>12600</v>
      </c>
      <c r="X13" s="85">
        <v>15500</v>
      </c>
      <c r="Y13" s="85">
        <v>16000</v>
      </c>
      <c r="Z13" s="85">
        <v>16300</v>
      </c>
      <c r="AA13" s="85">
        <v>16100</v>
      </c>
      <c r="AB13" s="85">
        <v>17000</v>
      </c>
      <c r="AC13" s="85">
        <v>14700</v>
      </c>
      <c r="AD13" s="85">
        <v>13600</v>
      </c>
      <c r="AE13" s="85">
        <v>17600</v>
      </c>
      <c r="AF13" s="85"/>
      <c r="AG13" s="85"/>
      <c r="AH13" s="85"/>
      <c r="AI13" s="85"/>
      <c r="AJ13" s="85"/>
      <c r="AK13" s="85"/>
      <c r="AL13" s="63"/>
      <c r="AM13" s="63">
        <f t="shared" si="2"/>
        <v>17600</v>
      </c>
      <c r="AN13" s="63">
        <f t="shared" si="1"/>
        <v>12000</v>
      </c>
      <c r="AP13" s="63">
        <f t="shared" si="3"/>
        <v>17600</v>
      </c>
      <c r="AQ13" s="63">
        <f t="shared" si="4"/>
        <v>14700</v>
      </c>
      <c r="AR13" s="63">
        <f t="shared" si="4"/>
        <v>13600</v>
      </c>
    </row>
    <row r="14" spans="1:44" ht="12" customHeight="1">
      <c r="A14" s="66" t="s">
        <v>16</v>
      </c>
      <c r="B14" s="85"/>
      <c r="C14" s="85"/>
      <c r="D14" s="85">
        <v>16811</v>
      </c>
      <c r="E14" s="85">
        <v>16946</v>
      </c>
      <c r="F14" s="85">
        <v>17500</v>
      </c>
      <c r="G14" s="85">
        <v>17900</v>
      </c>
      <c r="H14" s="85">
        <v>14800</v>
      </c>
      <c r="I14" s="85">
        <v>14300</v>
      </c>
      <c r="J14" s="85">
        <v>17200</v>
      </c>
      <c r="K14" s="85">
        <v>18700</v>
      </c>
      <c r="L14" s="85">
        <v>17700</v>
      </c>
      <c r="M14" s="85">
        <v>17600</v>
      </c>
      <c r="N14" s="85">
        <v>17200</v>
      </c>
      <c r="O14" s="85">
        <v>15000</v>
      </c>
      <c r="P14" s="85">
        <v>13300</v>
      </c>
      <c r="Q14" s="85">
        <v>17400</v>
      </c>
      <c r="R14" s="85">
        <v>17400</v>
      </c>
      <c r="S14" s="85">
        <v>17300</v>
      </c>
      <c r="T14" s="85">
        <v>18300</v>
      </c>
      <c r="U14" s="85">
        <v>16600</v>
      </c>
      <c r="V14" s="85">
        <v>15200</v>
      </c>
      <c r="W14" s="85">
        <v>13400</v>
      </c>
      <c r="X14" s="85">
        <v>17300</v>
      </c>
      <c r="Y14" s="85">
        <v>17300</v>
      </c>
      <c r="Z14" s="85">
        <v>18400</v>
      </c>
      <c r="AA14" s="85">
        <v>17407</v>
      </c>
      <c r="AB14" s="85">
        <v>18100</v>
      </c>
      <c r="AC14" s="85">
        <v>15200</v>
      </c>
      <c r="AD14" s="85">
        <v>14100</v>
      </c>
      <c r="AE14" s="85">
        <v>17500</v>
      </c>
      <c r="AF14" s="85"/>
      <c r="AG14" s="85"/>
      <c r="AH14" s="85"/>
      <c r="AI14" s="85"/>
      <c r="AJ14" s="85"/>
      <c r="AK14" s="85"/>
      <c r="AL14" s="63"/>
      <c r="AM14" s="63">
        <f t="shared" si="2"/>
        <v>18700</v>
      </c>
      <c r="AN14" s="63">
        <f t="shared" si="1"/>
        <v>13300</v>
      </c>
      <c r="AP14" s="63">
        <f t="shared" si="3"/>
        <v>18700</v>
      </c>
      <c r="AQ14" s="63">
        <f t="shared" si="4"/>
        <v>15200</v>
      </c>
      <c r="AR14" s="63">
        <f t="shared" si="4"/>
        <v>14300</v>
      </c>
    </row>
    <row r="15" spans="1:44" ht="12" customHeight="1">
      <c r="A15" s="66" t="s">
        <v>17</v>
      </c>
      <c r="B15" s="85"/>
      <c r="C15" s="85"/>
      <c r="D15" s="85">
        <v>19027</v>
      </c>
      <c r="E15" s="85">
        <v>18114</v>
      </c>
      <c r="F15" s="85">
        <v>19200</v>
      </c>
      <c r="G15" s="85">
        <v>19400</v>
      </c>
      <c r="H15" s="85">
        <v>16800</v>
      </c>
      <c r="I15" s="85">
        <v>15300</v>
      </c>
      <c r="J15" s="85">
        <v>19500</v>
      </c>
      <c r="K15" s="85">
        <v>19300</v>
      </c>
      <c r="L15" s="85">
        <v>19100</v>
      </c>
      <c r="M15" s="85">
        <v>18800</v>
      </c>
      <c r="N15" s="85">
        <v>19100</v>
      </c>
      <c r="O15" s="85">
        <v>16900</v>
      </c>
      <c r="P15" s="85">
        <v>14500</v>
      </c>
      <c r="Q15" s="85">
        <v>18500</v>
      </c>
      <c r="R15" s="85">
        <v>18552</v>
      </c>
      <c r="S15" s="85">
        <v>19300</v>
      </c>
      <c r="T15" s="85">
        <v>19791</v>
      </c>
      <c r="U15" s="85">
        <v>18632</v>
      </c>
      <c r="V15" s="85">
        <v>16700</v>
      </c>
      <c r="W15" s="85">
        <v>15000</v>
      </c>
      <c r="X15" s="85">
        <v>19500</v>
      </c>
      <c r="Y15" s="85">
        <v>20800</v>
      </c>
      <c r="Z15" s="85">
        <v>19600</v>
      </c>
      <c r="AA15" s="85">
        <v>20350</v>
      </c>
      <c r="AB15" s="85">
        <v>20900</v>
      </c>
      <c r="AC15" s="85">
        <v>17100</v>
      </c>
      <c r="AD15" s="85">
        <v>15700</v>
      </c>
      <c r="AE15" s="85">
        <v>19800</v>
      </c>
      <c r="AF15" s="85"/>
      <c r="AG15" s="85"/>
      <c r="AH15" s="85"/>
      <c r="AI15" s="85"/>
      <c r="AJ15" s="85"/>
      <c r="AK15" s="85"/>
      <c r="AL15" s="63"/>
      <c r="AM15" s="63">
        <f t="shared" si="2"/>
        <v>20900</v>
      </c>
      <c r="AN15" s="63">
        <f t="shared" si="1"/>
        <v>14500</v>
      </c>
      <c r="AP15" s="63">
        <f t="shared" si="3"/>
        <v>20900</v>
      </c>
      <c r="AQ15" s="63">
        <f t="shared" si="4"/>
        <v>17100</v>
      </c>
      <c r="AR15" s="63">
        <f t="shared" si="4"/>
        <v>15700</v>
      </c>
    </row>
    <row r="16" spans="1:44" ht="12" customHeight="1">
      <c r="A16" s="67">
        <v>0.41666666666666669</v>
      </c>
      <c r="B16" s="85"/>
      <c r="C16" s="85"/>
      <c r="D16" s="85">
        <v>19331</v>
      </c>
      <c r="E16" s="85">
        <v>18105</v>
      </c>
      <c r="F16" s="85">
        <v>19400</v>
      </c>
      <c r="G16" s="85">
        <v>20100</v>
      </c>
      <c r="H16" s="85">
        <v>17200</v>
      </c>
      <c r="I16" s="85">
        <v>16600</v>
      </c>
      <c r="J16" s="85">
        <v>20600</v>
      </c>
      <c r="K16" s="85">
        <v>20200</v>
      </c>
      <c r="L16" s="85">
        <v>18309</v>
      </c>
      <c r="M16" s="85">
        <v>18850</v>
      </c>
      <c r="N16" s="85">
        <v>20500</v>
      </c>
      <c r="O16" s="85">
        <v>17100</v>
      </c>
      <c r="P16" s="85">
        <v>15900</v>
      </c>
      <c r="Q16" s="85">
        <v>20100</v>
      </c>
      <c r="R16" s="85">
        <v>18963</v>
      </c>
      <c r="S16" s="85">
        <v>19710</v>
      </c>
      <c r="T16" s="85">
        <v>19212</v>
      </c>
      <c r="U16" s="85">
        <v>19187</v>
      </c>
      <c r="V16" s="85">
        <v>17200</v>
      </c>
      <c r="W16" s="85">
        <v>15900</v>
      </c>
      <c r="X16" s="85">
        <v>19900</v>
      </c>
      <c r="Y16" s="85">
        <v>20400</v>
      </c>
      <c r="Z16" s="85">
        <v>20300</v>
      </c>
      <c r="AA16" s="85">
        <v>20593</v>
      </c>
      <c r="AB16" s="85">
        <v>20537</v>
      </c>
      <c r="AC16" s="85">
        <v>17700</v>
      </c>
      <c r="AD16" s="85">
        <v>16400</v>
      </c>
      <c r="AE16" s="85">
        <v>20500</v>
      </c>
      <c r="AF16" s="85"/>
      <c r="AG16" s="85"/>
      <c r="AH16" s="85"/>
      <c r="AI16" s="85"/>
      <c r="AJ16" s="85"/>
      <c r="AK16" s="85"/>
      <c r="AL16" s="63"/>
      <c r="AM16" s="63">
        <f t="shared" si="2"/>
        <v>20600</v>
      </c>
      <c r="AN16" s="63">
        <f t="shared" si="1"/>
        <v>15900</v>
      </c>
      <c r="AP16" s="63">
        <f t="shared" si="3"/>
        <v>20600</v>
      </c>
      <c r="AQ16" s="63">
        <f t="shared" si="4"/>
        <v>17700</v>
      </c>
      <c r="AR16" s="63">
        <f t="shared" si="4"/>
        <v>16600</v>
      </c>
    </row>
    <row r="17" spans="1:44" ht="12" customHeight="1">
      <c r="A17" s="67" t="s">
        <v>18</v>
      </c>
      <c r="B17" s="85"/>
      <c r="C17" s="85"/>
      <c r="D17" s="85">
        <v>19944</v>
      </c>
      <c r="E17" s="85">
        <v>18300</v>
      </c>
      <c r="F17" s="85">
        <v>19900</v>
      </c>
      <c r="G17" s="85">
        <v>20100</v>
      </c>
      <c r="H17" s="85">
        <v>17700</v>
      </c>
      <c r="I17" s="85">
        <v>16300</v>
      </c>
      <c r="J17" s="85">
        <v>20772</v>
      </c>
      <c r="K17" s="85">
        <v>21000</v>
      </c>
      <c r="L17" s="85">
        <v>20525</v>
      </c>
      <c r="M17" s="85">
        <v>19400</v>
      </c>
      <c r="N17" s="85">
        <v>20206</v>
      </c>
      <c r="O17" s="85">
        <v>16800</v>
      </c>
      <c r="P17" s="85">
        <v>16200</v>
      </c>
      <c r="Q17" s="85">
        <v>19300</v>
      </c>
      <c r="R17" s="85">
        <v>19032</v>
      </c>
      <c r="S17" s="85">
        <v>20362</v>
      </c>
      <c r="T17" s="85">
        <v>19287</v>
      </c>
      <c r="U17" s="85">
        <v>19428</v>
      </c>
      <c r="V17" s="85">
        <v>17500</v>
      </c>
      <c r="W17" s="85">
        <v>16500</v>
      </c>
      <c r="X17" s="85">
        <v>20300</v>
      </c>
      <c r="Y17" s="85">
        <v>21100</v>
      </c>
      <c r="Z17" s="85">
        <v>21300</v>
      </c>
      <c r="AA17" s="85">
        <v>20887</v>
      </c>
      <c r="AB17" s="85">
        <v>20937</v>
      </c>
      <c r="AC17" s="85">
        <v>17900</v>
      </c>
      <c r="AD17" s="85">
        <v>16700</v>
      </c>
      <c r="AE17" s="85">
        <v>21200</v>
      </c>
      <c r="AF17" s="85"/>
      <c r="AG17" s="85"/>
      <c r="AH17" s="85"/>
      <c r="AI17" s="85"/>
      <c r="AJ17" s="85"/>
      <c r="AK17" s="85"/>
      <c r="AL17" s="63"/>
      <c r="AM17" s="63">
        <f t="shared" si="2"/>
        <v>21300</v>
      </c>
      <c r="AN17" s="63">
        <f t="shared" si="1"/>
        <v>16200</v>
      </c>
      <c r="AP17" s="63">
        <f t="shared" si="3"/>
        <v>21300</v>
      </c>
      <c r="AQ17" s="63">
        <f t="shared" si="4"/>
        <v>17900</v>
      </c>
      <c r="AR17" s="63">
        <f t="shared" si="4"/>
        <v>16700</v>
      </c>
    </row>
    <row r="18" spans="1:44" ht="12" customHeight="1">
      <c r="A18" s="67">
        <v>0.5</v>
      </c>
      <c r="B18" s="85"/>
      <c r="C18" s="85"/>
      <c r="D18" s="85">
        <v>20944</v>
      </c>
      <c r="E18" s="85">
        <v>19300</v>
      </c>
      <c r="F18" s="85">
        <v>20200</v>
      </c>
      <c r="G18" s="85">
        <v>20200</v>
      </c>
      <c r="H18" s="85">
        <v>18300</v>
      </c>
      <c r="I18" s="85">
        <v>16400</v>
      </c>
      <c r="J18" s="85">
        <v>19579</v>
      </c>
      <c r="K18" s="85">
        <v>22100</v>
      </c>
      <c r="L18" s="85">
        <v>20096</v>
      </c>
      <c r="M18" s="85">
        <v>20200</v>
      </c>
      <c r="N18" s="85">
        <v>20400</v>
      </c>
      <c r="O18" s="85">
        <v>18400</v>
      </c>
      <c r="P18" s="85">
        <v>16400</v>
      </c>
      <c r="Q18" s="85">
        <v>21000</v>
      </c>
      <c r="R18" s="85">
        <v>19642</v>
      </c>
      <c r="S18" s="85">
        <v>20368</v>
      </c>
      <c r="T18" s="85">
        <v>19799</v>
      </c>
      <c r="U18" s="85">
        <v>20538</v>
      </c>
      <c r="V18" s="85">
        <v>17600</v>
      </c>
      <c r="W18" s="85">
        <v>16400</v>
      </c>
      <c r="X18" s="85">
        <v>20900</v>
      </c>
      <c r="Y18" s="85">
        <v>21200</v>
      </c>
      <c r="Z18" s="85">
        <v>21500</v>
      </c>
      <c r="AA18" s="85">
        <v>21871</v>
      </c>
      <c r="AB18" s="85">
        <v>22328</v>
      </c>
      <c r="AC18" s="85">
        <v>18500</v>
      </c>
      <c r="AD18" s="85">
        <v>17000</v>
      </c>
      <c r="AE18" s="85">
        <v>22000</v>
      </c>
      <c r="AF18" s="85"/>
      <c r="AG18" s="85"/>
      <c r="AH18" s="85"/>
      <c r="AI18" s="85"/>
      <c r="AJ18" s="85"/>
      <c r="AK18" s="85"/>
      <c r="AL18" s="63"/>
      <c r="AM18" s="63">
        <f t="shared" si="2"/>
        <v>22328</v>
      </c>
      <c r="AN18" s="63">
        <f t="shared" si="1"/>
        <v>16400</v>
      </c>
      <c r="AP18" s="63">
        <f t="shared" si="3"/>
        <v>22328</v>
      </c>
      <c r="AQ18" s="63">
        <f t="shared" si="4"/>
        <v>18500</v>
      </c>
      <c r="AR18" s="63">
        <f t="shared" si="4"/>
        <v>17000</v>
      </c>
    </row>
    <row r="19" spans="1:44" ht="12" customHeight="1">
      <c r="A19" s="67" t="s">
        <v>19</v>
      </c>
      <c r="B19" s="85"/>
      <c r="C19" s="85"/>
      <c r="D19" s="85">
        <v>20727</v>
      </c>
      <c r="E19" s="85">
        <v>17100</v>
      </c>
      <c r="F19" s="85">
        <v>22200</v>
      </c>
      <c r="G19" s="85">
        <v>20500</v>
      </c>
      <c r="H19" s="85">
        <v>17800</v>
      </c>
      <c r="I19" s="85">
        <v>16900</v>
      </c>
      <c r="J19" s="85">
        <v>19938</v>
      </c>
      <c r="K19" s="85">
        <v>19500</v>
      </c>
      <c r="L19" s="85">
        <v>19352</v>
      </c>
      <c r="M19" s="85">
        <v>19300</v>
      </c>
      <c r="N19" s="85">
        <v>20200</v>
      </c>
      <c r="O19" s="85">
        <v>17900</v>
      </c>
      <c r="P19" s="85">
        <v>16800</v>
      </c>
      <c r="Q19" s="85">
        <v>21400</v>
      </c>
      <c r="R19" s="85">
        <v>19147</v>
      </c>
      <c r="S19" s="85">
        <v>20200</v>
      </c>
      <c r="T19" s="85">
        <v>19100</v>
      </c>
      <c r="U19" s="85">
        <v>19828</v>
      </c>
      <c r="V19" s="85">
        <v>17500</v>
      </c>
      <c r="W19" s="85">
        <v>17700</v>
      </c>
      <c r="X19" s="85">
        <v>20000</v>
      </c>
      <c r="Y19" s="85">
        <v>20900</v>
      </c>
      <c r="Z19" s="85">
        <v>21000</v>
      </c>
      <c r="AA19" s="85">
        <v>21498</v>
      </c>
      <c r="AB19" s="85">
        <v>20939</v>
      </c>
      <c r="AC19" s="85">
        <v>18800</v>
      </c>
      <c r="AD19" s="85">
        <v>17400</v>
      </c>
      <c r="AE19" s="85">
        <v>20800</v>
      </c>
      <c r="AF19" s="85"/>
      <c r="AG19" s="85"/>
      <c r="AH19" s="85"/>
      <c r="AI19" s="85"/>
      <c r="AJ19" s="85"/>
      <c r="AK19" s="85"/>
      <c r="AL19" s="63"/>
      <c r="AM19" s="63">
        <f t="shared" si="2"/>
        <v>22200</v>
      </c>
      <c r="AN19" s="63">
        <f t="shared" si="1"/>
        <v>16800</v>
      </c>
      <c r="AP19" s="63">
        <f t="shared" si="3"/>
        <v>22200</v>
      </c>
      <c r="AQ19" s="63">
        <f t="shared" si="4"/>
        <v>18800</v>
      </c>
      <c r="AR19" s="63">
        <f t="shared" si="4"/>
        <v>17700</v>
      </c>
    </row>
    <row r="20" spans="1:44" ht="12" customHeight="1">
      <c r="A20" s="67">
        <v>0.58333333333333337</v>
      </c>
      <c r="B20" s="85"/>
      <c r="C20" s="85"/>
      <c r="D20" s="85">
        <v>18325</v>
      </c>
      <c r="E20" s="85">
        <v>16500</v>
      </c>
      <c r="F20" s="85">
        <v>19800</v>
      </c>
      <c r="G20" s="85">
        <v>20400</v>
      </c>
      <c r="H20" s="85">
        <v>17500</v>
      </c>
      <c r="I20" s="85">
        <v>16700</v>
      </c>
      <c r="J20" s="85">
        <v>19067</v>
      </c>
      <c r="K20" s="85">
        <v>19100</v>
      </c>
      <c r="L20" s="85">
        <v>18081</v>
      </c>
      <c r="M20" s="85">
        <v>19000</v>
      </c>
      <c r="N20" s="85">
        <v>20300</v>
      </c>
      <c r="O20" s="85">
        <v>17900</v>
      </c>
      <c r="P20" s="85">
        <v>16700</v>
      </c>
      <c r="Q20" s="85">
        <v>19000</v>
      </c>
      <c r="R20" s="85">
        <v>18969</v>
      </c>
      <c r="S20" s="85">
        <v>19711</v>
      </c>
      <c r="T20" s="85">
        <v>18800</v>
      </c>
      <c r="U20" s="85">
        <v>19420</v>
      </c>
      <c r="V20" s="85">
        <v>17200</v>
      </c>
      <c r="W20" s="85">
        <v>17400</v>
      </c>
      <c r="X20" s="85">
        <v>21963</v>
      </c>
      <c r="Y20" s="85">
        <v>20300</v>
      </c>
      <c r="Z20" s="85">
        <v>20700</v>
      </c>
      <c r="AA20" s="85">
        <v>20565</v>
      </c>
      <c r="AB20" s="85">
        <v>21058</v>
      </c>
      <c r="AC20" s="85">
        <v>18400</v>
      </c>
      <c r="AD20" s="85">
        <v>17200</v>
      </c>
      <c r="AE20" s="85">
        <v>20300</v>
      </c>
      <c r="AF20" s="85"/>
      <c r="AG20" s="85"/>
      <c r="AH20" s="85"/>
      <c r="AI20" s="85"/>
      <c r="AJ20" s="85"/>
      <c r="AK20" s="85"/>
      <c r="AL20" s="63"/>
      <c r="AM20" s="63">
        <f t="shared" si="2"/>
        <v>21963</v>
      </c>
      <c r="AN20" s="63">
        <f t="shared" si="1"/>
        <v>16500</v>
      </c>
      <c r="AP20" s="63">
        <f t="shared" si="3"/>
        <v>21963</v>
      </c>
      <c r="AQ20" s="63">
        <f t="shared" si="4"/>
        <v>18400</v>
      </c>
      <c r="AR20" s="63">
        <f t="shared" si="4"/>
        <v>17400</v>
      </c>
    </row>
    <row r="21" spans="1:44" ht="12" customHeight="1">
      <c r="A21" s="67" t="s">
        <v>20</v>
      </c>
      <c r="B21" s="85"/>
      <c r="C21" s="85"/>
      <c r="D21" s="85">
        <v>19046</v>
      </c>
      <c r="E21" s="85">
        <v>17200</v>
      </c>
      <c r="F21" s="85">
        <v>20400</v>
      </c>
      <c r="G21" s="85">
        <v>20600</v>
      </c>
      <c r="H21" s="85">
        <v>16700</v>
      </c>
      <c r="I21" s="85">
        <v>16400</v>
      </c>
      <c r="J21" s="85">
        <v>17324</v>
      </c>
      <c r="K21" s="85">
        <v>19800</v>
      </c>
      <c r="L21" s="85">
        <v>18486</v>
      </c>
      <c r="M21" s="85">
        <v>19600</v>
      </c>
      <c r="N21" s="85">
        <v>19200</v>
      </c>
      <c r="O21" s="85">
        <v>16500</v>
      </c>
      <c r="P21" s="85">
        <v>16900</v>
      </c>
      <c r="Q21" s="85">
        <v>19100</v>
      </c>
      <c r="R21" s="85">
        <v>18900</v>
      </c>
      <c r="S21" s="85">
        <v>19685</v>
      </c>
      <c r="T21" s="85">
        <v>18800</v>
      </c>
      <c r="U21" s="85">
        <v>19335</v>
      </c>
      <c r="V21" s="85">
        <v>16600</v>
      </c>
      <c r="W21" s="85">
        <v>16900</v>
      </c>
      <c r="X21" s="85">
        <v>19822</v>
      </c>
      <c r="Y21" s="85">
        <v>21100</v>
      </c>
      <c r="Z21" s="85">
        <v>20700</v>
      </c>
      <c r="AA21" s="85">
        <v>20260</v>
      </c>
      <c r="AB21" s="85">
        <v>18400</v>
      </c>
      <c r="AC21" s="85">
        <v>17800</v>
      </c>
      <c r="AD21" s="85">
        <v>16800</v>
      </c>
      <c r="AE21" s="85">
        <v>20900</v>
      </c>
      <c r="AF21" s="85"/>
      <c r="AG21" s="85"/>
      <c r="AH21" s="85"/>
      <c r="AI21" s="85"/>
      <c r="AJ21" s="85"/>
      <c r="AK21" s="85"/>
      <c r="AL21" s="63"/>
      <c r="AM21" s="63">
        <f t="shared" si="2"/>
        <v>21100</v>
      </c>
      <c r="AN21" s="63">
        <f t="shared" si="1"/>
        <v>16400</v>
      </c>
      <c r="AP21" s="63">
        <f t="shared" si="3"/>
        <v>21100</v>
      </c>
      <c r="AQ21" s="63">
        <f t="shared" si="4"/>
        <v>17800</v>
      </c>
      <c r="AR21" s="63">
        <f t="shared" si="4"/>
        <v>16900</v>
      </c>
    </row>
    <row r="22" spans="1:44" ht="12" customHeight="1">
      <c r="A22" s="66" t="s">
        <v>21</v>
      </c>
      <c r="B22" s="85"/>
      <c r="C22" s="85"/>
      <c r="D22" s="85">
        <v>18900</v>
      </c>
      <c r="E22" s="85">
        <v>18700</v>
      </c>
      <c r="F22" s="85">
        <v>18500</v>
      </c>
      <c r="G22" s="85">
        <v>20300</v>
      </c>
      <c r="H22" s="85">
        <v>16700</v>
      </c>
      <c r="I22" s="85">
        <v>15900</v>
      </c>
      <c r="J22" s="85">
        <v>18500</v>
      </c>
      <c r="K22" s="85">
        <v>15000</v>
      </c>
      <c r="L22" s="85">
        <v>19300</v>
      </c>
      <c r="M22" s="85">
        <v>19800</v>
      </c>
      <c r="N22" s="85">
        <v>18800</v>
      </c>
      <c r="O22" s="85">
        <v>15500</v>
      </c>
      <c r="P22" s="85">
        <v>16000</v>
      </c>
      <c r="Q22" s="85">
        <v>19100</v>
      </c>
      <c r="R22" s="85">
        <v>19400</v>
      </c>
      <c r="S22" s="85">
        <v>13703</v>
      </c>
      <c r="T22" s="85">
        <v>19300</v>
      </c>
      <c r="U22" s="85">
        <v>19136</v>
      </c>
      <c r="V22" s="85">
        <v>16600</v>
      </c>
      <c r="W22" s="85">
        <v>16600</v>
      </c>
      <c r="X22" s="85">
        <v>19970</v>
      </c>
      <c r="Y22" s="85">
        <v>20700</v>
      </c>
      <c r="Z22" s="85">
        <v>20300</v>
      </c>
      <c r="AA22" s="85">
        <v>20038</v>
      </c>
      <c r="AB22" s="85">
        <v>21400</v>
      </c>
      <c r="AC22" s="85">
        <v>17200</v>
      </c>
      <c r="AD22" s="85">
        <v>16400</v>
      </c>
      <c r="AE22" s="85">
        <v>20800</v>
      </c>
      <c r="AF22" s="85"/>
      <c r="AG22" s="85"/>
      <c r="AH22" s="85"/>
      <c r="AI22" s="85"/>
      <c r="AJ22" s="85"/>
      <c r="AK22" s="85"/>
      <c r="AL22" s="63"/>
      <c r="AM22" s="63">
        <f t="shared" si="2"/>
        <v>21400</v>
      </c>
      <c r="AN22" s="63">
        <f t="shared" si="1"/>
        <v>13703</v>
      </c>
      <c r="AP22" s="63">
        <f t="shared" si="3"/>
        <v>21400</v>
      </c>
      <c r="AQ22" s="63">
        <f t="shared" si="4"/>
        <v>17200</v>
      </c>
      <c r="AR22" s="63">
        <f t="shared" si="4"/>
        <v>16600</v>
      </c>
    </row>
    <row r="23" spans="1:44" ht="12" customHeight="1">
      <c r="A23" s="66" t="s">
        <v>22</v>
      </c>
      <c r="B23" s="85"/>
      <c r="C23" s="85"/>
      <c r="D23" s="85">
        <v>15511</v>
      </c>
      <c r="E23" s="85">
        <v>17700</v>
      </c>
      <c r="F23" s="85">
        <v>18600</v>
      </c>
      <c r="G23" s="85">
        <v>19600</v>
      </c>
      <c r="H23" s="85">
        <v>16700</v>
      </c>
      <c r="I23" s="85">
        <v>16100</v>
      </c>
      <c r="J23" s="85">
        <v>18600</v>
      </c>
      <c r="K23" s="85">
        <v>14600</v>
      </c>
      <c r="L23" s="85">
        <v>19200</v>
      </c>
      <c r="M23" s="85">
        <v>18800</v>
      </c>
      <c r="N23" s="85">
        <v>18100</v>
      </c>
      <c r="O23" s="85">
        <v>16600</v>
      </c>
      <c r="P23" s="85">
        <v>16500</v>
      </c>
      <c r="Q23" s="85">
        <v>18900</v>
      </c>
      <c r="R23" s="85">
        <v>18800</v>
      </c>
      <c r="S23" s="85">
        <v>18381</v>
      </c>
      <c r="T23" s="85">
        <v>18000</v>
      </c>
      <c r="U23" s="85">
        <v>18238</v>
      </c>
      <c r="V23" s="85">
        <v>16200</v>
      </c>
      <c r="W23" s="85">
        <v>16000</v>
      </c>
      <c r="X23" s="85">
        <v>18860</v>
      </c>
      <c r="Y23" s="85">
        <v>19800</v>
      </c>
      <c r="Z23" s="85">
        <v>20000</v>
      </c>
      <c r="AA23" s="85">
        <v>19091</v>
      </c>
      <c r="AB23" s="85">
        <v>20500</v>
      </c>
      <c r="AC23" s="85">
        <v>17100</v>
      </c>
      <c r="AD23" s="85">
        <v>16400</v>
      </c>
      <c r="AE23" s="85">
        <v>19800</v>
      </c>
      <c r="AF23" s="85"/>
      <c r="AG23" s="85"/>
      <c r="AH23" s="85"/>
      <c r="AI23" s="85"/>
      <c r="AJ23" s="85"/>
      <c r="AK23" s="85"/>
      <c r="AL23" s="63"/>
      <c r="AM23" s="63">
        <f t="shared" si="2"/>
        <v>20500</v>
      </c>
      <c r="AN23" s="63">
        <f t="shared" si="1"/>
        <v>14600</v>
      </c>
      <c r="AP23" s="63">
        <f t="shared" si="3"/>
        <v>20500</v>
      </c>
      <c r="AQ23" s="63">
        <f t="shared" si="4"/>
        <v>17100</v>
      </c>
      <c r="AR23" s="63">
        <f t="shared" si="4"/>
        <v>16500</v>
      </c>
    </row>
    <row r="24" spans="1:44" ht="12" customHeight="1">
      <c r="A24" s="66" t="s">
        <v>23</v>
      </c>
      <c r="B24" s="85"/>
      <c r="C24" s="85"/>
      <c r="D24" s="85">
        <v>17859</v>
      </c>
      <c r="E24" s="85">
        <v>18600</v>
      </c>
      <c r="F24" s="85">
        <v>18400</v>
      </c>
      <c r="G24" s="85">
        <v>19000</v>
      </c>
      <c r="H24" s="85">
        <v>16900</v>
      </c>
      <c r="I24" s="85">
        <v>16600</v>
      </c>
      <c r="J24" s="85">
        <v>20777</v>
      </c>
      <c r="K24" s="85">
        <v>16100</v>
      </c>
      <c r="L24" s="85">
        <v>18400</v>
      </c>
      <c r="M24" s="85">
        <v>18500</v>
      </c>
      <c r="N24" s="85">
        <v>18400</v>
      </c>
      <c r="O24" s="85">
        <v>16700</v>
      </c>
      <c r="P24" s="85">
        <v>16100</v>
      </c>
      <c r="Q24" s="85">
        <v>18200</v>
      </c>
      <c r="R24" s="85">
        <v>18600</v>
      </c>
      <c r="S24" s="85">
        <v>18578</v>
      </c>
      <c r="T24" s="85">
        <v>18100</v>
      </c>
      <c r="U24" s="85">
        <v>18433</v>
      </c>
      <c r="V24" s="85">
        <v>16500</v>
      </c>
      <c r="W24" s="85">
        <v>16200</v>
      </c>
      <c r="X24" s="85">
        <v>19076</v>
      </c>
      <c r="Y24" s="85">
        <v>19500</v>
      </c>
      <c r="Z24" s="85">
        <v>19500</v>
      </c>
      <c r="AA24" s="85">
        <v>18305</v>
      </c>
      <c r="AB24" s="85">
        <v>19300</v>
      </c>
      <c r="AC24" s="85">
        <v>17200</v>
      </c>
      <c r="AD24" s="85">
        <v>16800</v>
      </c>
      <c r="AE24" s="85">
        <v>18900</v>
      </c>
      <c r="AF24" s="85"/>
      <c r="AG24" s="85"/>
      <c r="AH24" s="85"/>
      <c r="AI24" s="85"/>
      <c r="AJ24" s="85"/>
      <c r="AK24" s="85"/>
      <c r="AL24" s="63"/>
      <c r="AM24" s="63">
        <f t="shared" si="2"/>
        <v>20777</v>
      </c>
      <c r="AN24" s="63">
        <f t="shared" si="1"/>
        <v>16100</v>
      </c>
      <c r="AP24" s="63">
        <f t="shared" si="3"/>
        <v>20777</v>
      </c>
      <c r="AQ24" s="63">
        <f t="shared" si="4"/>
        <v>17200</v>
      </c>
      <c r="AR24" s="63">
        <f t="shared" si="4"/>
        <v>16800</v>
      </c>
    </row>
    <row r="25" spans="1:44" s="68" customFormat="1" ht="12" customHeight="1">
      <c r="A25" s="62" t="s">
        <v>24</v>
      </c>
      <c r="B25" s="85"/>
      <c r="C25" s="85"/>
      <c r="D25" s="85">
        <v>20438</v>
      </c>
      <c r="E25" s="85">
        <v>22447</v>
      </c>
      <c r="F25" s="85">
        <v>21100</v>
      </c>
      <c r="G25" s="85">
        <v>21700</v>
      </c>
      <c r="H25" s="85">
        <v>20568</v>
      </c>
      <c r="I25" s="85">
        <v>20019</v>
      </c>
      <c r="J25" s="85">
        <v>22645</v>
      </c>
      <c r="K25" s="85">
        <v>19400</v>
      </c>
      <c r="L25" s="85">
        <v>21200</v>
      </c>
      <c r="M25" s="85">
        <v>21200</v>
      </c>
      <c r="N25" s="85">
        <v>21200</v>
      </c>
      <c r="O25" s="85">
        <v>20000</v>
      </c>
      <c r="P25" s="85">
        <v>19600</v>
      </c>
      <c r="Q25" s="85">
        <v>22000</v>
      </c>
      <c r="R25" s="85">
        <v>20300</v>
      </c>
      <c r="S25" s="85">
        <v>20526</v>
      </c>
      <c r="T25" s="85">
        <v>21700</v>
      </c>
      <c r="U25" s="85">
        <v>20276</v>
      </c>
      <c r="V25" s="85">
        <v>20000</v>
      </c>
      <c r="W25" s="85">
        <v>19000</v>
      </c>
      <c r="X25" s="85">
        <v>21000</v>
      </c>
      <c r="Y25" s="85">
        <v>22200</v>
      </c>
      <c r="Z25" s="85">
        <v>21800</v>
      </c>
      <c r="AA25" s="85">
        <v>22543</v>
      </c>
      <c r="AB25" s="85">
        <v>21630</v>
      </c>
      <c r="AC25" s="85">
        <v>20133</v>
      </c>
      <c r="AD25" s="85">
        <v>21000</v>
      </c>
      <c r="AE25" s="85">
        <v>21400</v>
      </c>
      <c r="AF25" s="85"/>
      <c r="AG25" s="85"/>
      <c r="AH25" s="85"/>
      <c r="AI25" s="85"/>
      <c r="AJ25" s="85"/>
      <c r="AK25" s="85"/>
      <c r="AL25" s="63"/>
      <c r="AM25" s="63">
        <f t="shared" si="2"/>
        <v>22645</v>
      </c>
      <c r="AN25" s="63">
        <f t="shared" si="1"/>
        <v>19000</v>
      </c>
      <c r="AP25" s="63">
        <f t="shared" si="3"/>
        <v>22645</v>
      </c>
      <c r="AQ25" s="63">
        <f t="shared" si="4"/>
        <v>20568</v>
      </c>
      <c r="AR25" s="63">
        <f t="shared" si="4"/>
        <v>21000</v>
      </c>
    </row>
    <row r="26" spans="1:44" s="68" customFormat="1" ht="12" customHeight="1">
      <c r="A26" s="69">
        <v>0.83333333333333337</v>
      </c>
      <c r="B26" s="85"/>
      <c r="C26" s="85"/>
      <c r="D26" s="85">
        <v>22125</v>
      </c>
      <c r="E26" s="85">
        <v>22132</v>
      </c>
      <c r="F26" s="85">
        <v>21900</v>
      </c>
      <c r="G26" s="85">
        <v>22500</v>
      </c>
      <c r="H26" s="85">
        <v>22025</v>
      </c>
      <c r="I26" s="85">
        <v>12800</v>
      </c>
      <c r="J26" s="85">
        <v>21664</v>
      </c>
      <c r="K26" s="85">
        <v>20500</v>
      </c>
      <c r="L26" s="85">
        <v>22000</v>
      </c>
      <c r="M26" s="85">
        <v>22400</v>
      </c>
      <c r="N26" s="85">
        <v>22600</v>
      </c>
      <c r="O26" s="85">
        <v>21200</v>
      </c>
      <c r="P26" s="85">
        <v>20800</v>
      </c>
      <c r="Q26" s="85">
        <v>22327</v>
      </c>
      <c r="R26" s="85">
        <v>22100</v>
      </c>
      <c r="S26" s="85">
        <v>21839</v>
      </c>
      <c r="T26" s="85">
        <v>22100</v>
      </c>
      <c r="U26" s="85">
        <v>22513</v>
      </c>
      <c r="V26" s="85">
        <v>21400</v>
      </c>
      <c r="W26" s="85">
        <v>21600</v>
      </c>
      <c r="X26" s="85">
        <v>23000</v>
      </c>
      <c r="Y26" s="85">
        <v>23000</v>
      </c>
      <c r="Z26" s="85">
        <v>23236</v>
      </c>
      <c r="AA26" s="85">
        <v>23013</v>
      </c>
      <c r="AB26" s="85">
        <v>21776</v>
      </c>
      <c r="AC26" s="85">
        <v>22360</v>
      </c>
      <c r="AD26" s="85">
        <v>21500</v>
      </c>
      <c r="AE26" s="85">
        <v>22800</v>
      </c>
      <c r="AF26" s="85"/>
      <c r="AG26" s="85"/>
      <c r="AH26" s="85"/>
      <c r="AI26" s="85"/>
      <c r="AJ26" s="85"/>
      <c r="AK26" s="85"/>
      <c r="AL26" s="63"/>
      <c r="AM26" s="63">
        <f t="shared" si="2"/>
        <v>23236</v>
      </c>
      <c r="AN26" s="63">
        <f t="shared" si="1"/>
        <v>12800</v>
      </c>
      <c r="AP26" s="63">
        <f t="shared" si="3"/>
        <v>23236</v>
      </c>
      <c r="AQ26" s="63">
        <f t="shared" si="4"/>
        <v>22360</v>
      </c>
      <c r="AR26" s="63">
        <f t="shared" si="4"/>
        <v>21600</v>
      </c>
    </row>
    <row r="27" spans="1:44" s="68" customFormat="1" ht="12" customHeight="1">
      <c r="A27" s="69">
        <v>0.875</v>
      </c>
      <c r="B27" s="85"/>
      <c r="C27" s="85"/>
      <c r="D27" s="85">
        <v>21624</v>
      </c>
      <c r="E27" s="85">
        <v>21547</v>
      </c>
      <c r="F27" s="85">
        <v>21300</v>
      </c>
      <c r="G27" s="85">
        <v>21800</v>
      </c>
      <c r="H27" s="85">
        <v>21325</v>
      </c>
      <c r="I27" s="85">
        <v>20300</v>
      </c>
      <c r="J27" s="85">
        <v>20304</v>
      </c>
      <c r="K27" s="85">
        <v>19400</v>
      </c>
      <c r="L27" s="85">
        <v>21100</v>
      </c>
      <c r="M27" s="85">
        <v>21200</v>
      </c>
      <c r="N27" s="85">
        <v>21000</v>
      </c>
      <c r="O27" s="85">
        <v>20800</v>
      </c>
      <c r="P27" s="85">
        <v>19800</v>
      </c>
      <c r="Q27" s="85">
        <v>21000</v>
      </c>
      <c r="R27" s="85">
        <v>20900</v>
      </c>
      <c r="S27" s="85">
        <v>20900</v>
      </c>
      <c r="T27" s="85">
        <v>21000</v>
      </c>
      <c r="U27" s="85">
        <v>21028</v>
      </c>
      <c r="V27" s="85">
        <v>20100</v>
      </c>
      <c r="W27" s="85">
        <v>20300</v>
      </c>
      <c r="X27" s="85">
        <v>21600</v>
      </c>
      <c r="Y27" s="85">
        <v>22200</v>
      </c>
      <c r="Z27" s="85">
        <v>21200</v>
      </c>
      <c r="AA27" s="85">
        <v>22225</v>
      </c>
      <c r="AB27" s="85">
        <v>21862</v>
      </c>
      <c r="AC27" s="85">
        <v>21282</v>
      </c>
      <c r="AD27" s="85">
        <v>21000</v>
      </c>
      <c r="AE27" s="85">
        <v>21500</v>
      </c>
      <c r="AF27" s="85"/>
      <c r="AG27" s="85"/>
      <c r="AH27" s="85"/>
      <c r="AI27" s="85"/>
      <c r="AJ27" s="85"/>
      <c r="AK27" s="85"/>
      <c r="AL27" s="63"/>
      <c r="AM27" s="63">
        <f t="shared" si="2"/>
        <v>22225</v>
      </c>
      <c r="AN27" s="63">
        <f t="shared" si="1"/>
        <v>19400</v>
      </c>
      <c r="AP27" s="63">
        <f t="shared" si="3"/>
        <v>22225</v>
      </c>
      <c r="AQ27" s="63">
        <f t="shared" si="4"/>
        <v>21325</v>
      </c>
      <c r="AR27" s="63">
        <f t="shared" si="4"/>
        <v>21000</v>
      </c>
    </row>
    <row r="28" spans="1:44" ht="12" customHeight="1">
      <c r="A28" s="67" t="s">
        <v>25</v>
      </c>
      <c r="B28" s="85"/>
      <c r="C28" s="85"/>
      <c r="D28" s="85">
        <v>20414</v>
      </c>
      <c r="E28" s="85">
        <v>20026</v>
      </c>
      <c r="F28" s="85">
        <v>19800</v>
      </c>
      <c r="G28" s="85">
        <v>19800</v>
      </c>
      <c r="H28" s="85">
        <v>18845</v>
      </c>
      <c r="I28" s="85">
        <v>19400</v>
      </c>
      <c r="J28" s="85">
        <v>19275</v>
      </c>
      <c r="K28" s="85">
        <v>19100</v>
      </c>
      <c r="L28" s="85">
        <v>19400</v>
      </c>
      <c r="M28" s="85">
        <v>18700</v>
      </c>
      <c r="N28" s="85">
        <v>19200</v>
      </c>
      <c r="O28" s="85">
        <v>19000</v>
      </c>
      <c r="P28" s="85">
        <v>17800</v>
      </c>
      <c r="Q28" s="85">
        <v>19200</v>
      </c>
      <c r="R28" s="85">
        <v>19000</v>
      </c>
      <c r="S28" s="85">
        <v>18400</v>
      </c>
      <c r="T28" s="85">
        <v>19200</v>
      </c>
      <c r="U28" s="85">
        <v>19300</v>
      </c>
      <c r="V28" s="85">
        <v>18800</v>
      </c>
      <c r="W28" s="85">
        <v>18500</v>
      </c>
      <c r="X28" s="85">
        <v>20400</v>
      </c>
      <c r="Y28" s="85">
        <v>20600</v>
      </c>
      <c r="Z28" s="85">
        <v>19900</v>
      </c>
      <c r="AA28" s="85">
        <v>19700</v>
      </c>
      <c r="AB28" s="85">
        <v>20802</v>
      </c>
      <c r="AC28" s="85">
        <v>19872</v>
      </c>
      <c r="AD28" s="85">
        <v>19200</v>
      </c>
      <c r="AE28" s="85">
        <v>19100</v>
      </c>
      <c r="AF28" s="85"/>
      <c r="AG28" s="85"/>
      <c r="AH28" s="85"/>
      <c r="AI28" s="85"/>
      <c r="AJ28" s="85"/>
      <c r="AK28" s="85"/>
      <c r="AL28" s="63"/>
      <c r="AM28" s="63">
        <f t="shared" si="2"/>
        <v>20802</v>
      </c>
      <c r="AN28" s="63">
        <f t="shared" si="1"/>
        <v>17800</v>
      </c>
      <c r="AP28" s="63">
        <f t="shared" si="3"/>
        <v>20802</v>
      </c>
      <c r="AQ28" s="63">
        <f t="shared" si="4"/>
        <v>19872</v>
      </c>
      <c r="AR28" s="63">
        <f t="shared" si="4"/>
        <v>19400</v>
      </c>
    </row>
    <row r="29" spans="1:44" ht="12" customHeight="1">
      <c r="A29" s="69">
        <v>0.95833333333333337</v>
      </c>
      <c r="B29" s="85"/>
      <c r="C29" s="85"/>
      <c r="D29" s="85">
        <v>17467</v>
      </c>
      <c r="E29" s="85">
        <v>18119</v>
      </c>
      <c r="F29" s="85">
        <v>17300</v>
      </c>
      <c r="G29" s="85">
        <v>17200</v>
      </c>
      <c r="H29" s="85">
        <v>16942</v>
      </c>
      <c r="I29" s="85">
        <v>18100</v>
      </c>
      <c r="J29" s="85">
        <v>16716</v>
      </c>
      <c r="K29" s="85">
        <v>15900</v>
      </c>
      <c r="L29" s="85">
        <v>16100</v>
      </c>
      <c r="M29" s="85">
        <v>16400</v>
      </c>
      <c r="N29" s="85">
        <v>16600</v>
      </c>
      <c r="O29" s="85">
        <v>16700</v>
      </c>
      <c r="P29" s="85">
        <v>15200</v>
      </c>
      <c r="Q29" s="85">
        <v>16600</v>
      </c>
      <c r="R29" s="85">
        <v>16200</v>
      </c>
      <c r="S29" s="85">
        <v>16500</v>
      </c>
      <c r="T29" s="85">
        <v>16300</v>
      </c>
      <c r="U29" s="85">
        <v>17200</v>
      </c>
      <c r="V29" s="85">
        <v>16700</v>
      </c>
      <c r="W29" s="85">
        <v>16400</v>
      </c>
      <c r="X29" s="85">
        <v>18200</v>
      </c>
      <c r="Y29" s="85">
        <v>17100</v>
      </c>
      <c r="Z29" s="85">
        <v>17600</v>
      </c>
      <c r="AA29" s="85">
        <v>16600</v>
      </c>
      <c r="AB29" s="85">
        <v>17700</v>
      </c>
      <c r="AC29" s="85">
        <v>17540</v>
      </c>
      <c r="AD29" s="85">
        <v>16800</v>
      </c>
      <c r="AE29" s="85">
        <v>16800</v>
      </c>
      <c r="AF29" s="85"/>
      <c r="AG29" s="85"/>
      <c r="AH29" s="85"/>
      <c r="AI29" s="85"/>
      <c r="AJ29" s="85"/>
      <c r="AK29" s="85"/>
      <c r="AL29" s="63"/>
      <c r="AM29" s="63">
        <f t="shared" si="2"/>
        <v>18200</v>
      </c>
      <c r="AN29" s="63">
        <f t="shared" si="1"/>
        <v>15200</v>
      </c>
      <c r="AP29" s="63">
        <f t="shared" si="3"/>
        <v>18200</v>
      </c>
      <c r="AQ29" s="63">
        <f t="shared" si="4"/>
        <v>17540</v>
      </c>
      <c r="AR29" s="63">
        <f t="shared" si="4"/>
        <v>18100</v>
      </c>
    </row>
    <row r="30" spans="1:44" ht="12" customHeight="1">
      <c r="A30" s="62" t="s">
        <v>26</v>
      </c>
      <c r="B30" s="85"/>
      <c r="C30" s="85"/>
      <c r="D30" s="85">
        <v>15300</v>
      </c>
      <c r="E30" s="85">
        <v>15300</v>
      </c>
      <c r="F30" s="85">
        <v>15000</v>
      </c>
      <c r="G30" s="85">
        <v>15800</v>
      </c>
      <c r="H30" s="85">
        <v>16000</v>
      </c>
      <c r="I30" s="85">
        <v>16500</v>
      </c>
      <c r="J30" s="85">
        <v>14600</v>
      </c>
      <c r="K30" s="85">
        <v>15000</v>
      </c>
      <c r="L30" s="85">
        <v>14700</v>
      </c>
      <c r="M30" s="85">
        <v>14400</v>
      </c>
      <c r="N30" s="85">
        <v>15100</v>
      </c>
      <c r="O30" s="85">
        <v>15000</v>
      </c>
      <c r="P30" s="85">
        <v>13900</v>
      </c>
      <c r="Q30" s="85">
        <v>15000</v>
      </c>
      <c r="R30" s="85">
        <v>14400</v>
      </c>
      <c r="S30" s="85">
        <v>14500</v>
      </c>
      <c r="T30" s="85">
        <v>16500</v>
      </c>
      <c r="U30" s="85">
        <v>15300</v>
      </c>
      <c r="V30" s="85">
        <v>15200</v>
      </c>
      <c r="W30" s="85">
        <v>15400</v>
      </c>
      <c r="X30" s="85">
        <v>15400</v>
      </c>
      <c r="Y30" s="85">
        <v>15200</v>
      </c>
      <c r="Z30" s="85">
        <v>15348</v>
      </c>
      <c r="AA30" s="85">
        <v>14500</v>
      </c>
      <c r="AB30" s="85">
        <v>15900</v>
      </c>
      <c r="AC30" s="85">
        <v>16100</v>
      </c>
      <c r="AD30" s="85">
        <v>15300</v>
      </c>
      <c r="AE30" s="85">
        <v>15300</v>
      </c>
      <c r="AF30" s="85"/>
      <c r="AG30" s="85"/>
      <c r="AH30" s="85"/>
      <c r="AI30" s="85"/>
      <c r="AJ30" s="85"/>
      <c r="AK30" s="85"/>
      <c r="AL30" s="63"/>
      <c r="AM30" s="63">
        <f t="shared" si="2"/>
        <v>16500</v>
      </c>
      <c r="AN30" s="63">
        <f t="shared" si="1"/>
        <v>13900</v>
      </c>
      <c r="AP30" s="63">
        <f t="shared" si="3"/>
        <v>16500</v>
      </c>
      <c r="AQ30" s="63">
        <f t="shared" si="4"/>
        <v>16100</v>
      </c>
      <c r="AR30" s="63">
        <f t="shared" si="4"/>
        <v>16500</v>
      </c>
    </row>
    <row r="31" spans="1:44" ht="12" customHeight="1">
      <c r="A31" s="70"/>
      <c r="B31" s="70"/>
      <c r="C31" s="70"/>
      <c r="D31" s="70"/>
      <c r="E31" s="70"/>
      <c r="F31" s="71"/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2"/>
      <c r="R31" s="73"/>
      <c r="S31" s="73"/>
      <c r="AC31" s="74"/>
    </row>
    <row r="32" spans="1:44">
      <c r="A32" s="75"/>
      <c r="B32" s="76" t="s">
        <v>27</v>
      </c>
      <c r="C32" s="75" t="s">
        <v>28</v>
      </c>
      <c r="D32" s="75" t="s">
        <v>29</v>
      </c>
      <c r="E32" s="77" t="s">
        <v>30</v>
      </c>
      <c r="F32" s="77" t="s">
        <v>31</v>
      </c>
      <c r="G32" s="77" t="s">
        <v>32</v>
      </c>
      <c r="H32" s="76" t="s">
        <v>33</v>
      </c>
      <c r="I32" s="76" t="s">
        <v>27</v>
      </c>
      <c r="J32" s="75" t="s">
        <v>28</v>
      </c>
      <c r="K32" s="75" t="s">
        <v>29</v>
      </c>
      <c r="L32" s="77" t="s">
        <v>30</v>
      </c>
      <c r="M32" s="77" t="s">
        <v>31</v>
      </c>
      <c r="N32" s="77" t="s">
        <v>32</v>
      </c>
      <c r="O32" s="76" t="s">
        <v>33</v>
      </c>
      <c r="P32" s="76" t="s">
        <v>27</v>
      </c>
      <c r="Q32" s="75" t="s">
        <v>28</v>
      </c>
      <c r="R32" s="75" t="s">
        <v>29</v>
      </c>
      <c r="S32" s="77" t="s">
        <v>30</v>
      </c>
      <c r="T32" s="77" t="s">
        <v>31</v>
      </c>
      <c r="U32" s="77" t="s">
        <v>32</v>
      </c>
      <c r="V32" s="76" t="s">
        <v>33</v>
      </c>
      <c r="W32" s="76" t="s">
        <v>27</v>
      </c>
      <c r="X32" s="75" t="s">
        <v>28</v>
      </c>
      <c r="Y32" s="75" t="s">
        <v>29</v>
      </c>
      <c r="Z32" s="77" t="s">
        <v>30</v>
      </c>
      <c r="AA32" s="77" t="s">
        <v>31</v>
      </c>
      <c r="AB32" s="77" t="s">
        <v>32</v>
      </c>
      <c r="AC32" s="76" t="s">
        <v>33</v>
      </c>
      <c r="AD32" s="76" t="s">
        <v>27</v>
      </c>
      <c r="AE32" s="75" t="s">
        <v>28</v>
      </c>
      <c r="AF32" s="75" t="s">
        <v>29</v>
      </c>
      <c r="AG32" s="77" t="s">
        <v>29</v>
      </c>
      <c r="AH32" s="77" t="s">
        <v>29</v>
      </c>
      <c r="AI32" s="77" t="s">
        <v>29</v>
      </c>
      <c r="AJ32" s="76" t="s">
        <v>29</v>
      </c>
      <c r="AK32" s="76" t="s">
        <v>29</v>
      </c>
      <c r="AL32" s="75" t="s">
        <v>29</v>
      </c>
      <c r="AN32" s="77"/>
      <c r="AO32" s="77"/>
      <c r="AP32" s="77"/>
      <c r="AQ32" s="77"/>
      <c r="AR32" s="77"/>
    </row>
    <row r="33" spans="1:46">
      <c r="A33" s="78"/>
      <c r="B33" s="78"/>
      <c r="C33" s="78"/>
      <c r="E33" s="79"/>
      <c r="F33" s="80"/>
      <c r="I33" s="75"/>
      <c r="J33" s="75"/>
      <c r="K33" s="75"/>
      <c r="L33" s="75"/>
      <c r="M33" s="75"/>
      <c r="N33" s="75"/>
      <c r="O33" s="75"/>
      <c r="P33" s="75"/>
      <c r="Q33" s="75"/>
      <c r="R33" s="82"/>
      <c r="T33" s="83"/>
      <c r="U33" s="82"/>
      <c r="V33" s="82"/>
      <c r="AC33" s="72"/>
    </row>
    <row r="34" spans="1:46">
      <c r="A34" s="78" t="s">
        <v>34</v>
      </c>
      <c r="B34" s="84">
        <f>MAX(B7:B30)</f>
        <v>0</v>
      </c>
      <c r="C34" s="84">
        <f t="shared" ref="C34:AN34" si="5">MAX(C7:C30)</f>
        <v>0</v>
      </c>
      <c r="D34" s="84">
        <f t="shared" si="5"/>
        <v>22125</v>
      </c>
      <c r="E34" s="84">
        <f t="shared" si="5"/>
        <v>22447</v>
      </c>
      <c r="F34" s="84">
        <f t="shared" si="5"/>
        <v>22200</v>
      </c>
      <c r="G34" s="84">
        <f t="shared" si="5"/>
        <v>22500</v>
      </c>
      <c r="H34" s="84">
        <f t="shared" si="5"/>
        <v>22025</v>
      </c>
      <c r="I34" s="84">
        <f t="shared" si="5"/>
        <v>20300</v>
      </c>
      <c r="J34" s="84">
        <f t="shared" si="5"/>
        <v>22645</v>
      </c>
      <c r="K34" s="84">
        <f t="shared" si="5"/>
        <v>22100</v>
      </c>
      <c r="L34" s="84">
        <f t="shared" si="5"/>
        <v>22000</v>
      </c>
      <c r="M34" s="84">
        <f t="shared" si="5"/>
        <v>22400</v>
      </c>
      <c r="N34" s="84">
        <f t="shared" si="5"/>
        <v>22600</v>
      </c>
      <c r="O34" s="84">
        <f t="shared" si="5"/>
        <v>21200</v>
      </c>
      <c r="P34" s="84">
        <f t="shared" si="5"/>
        <v>20800</v>
      </c>
      <c r="Q34" s="84">
        <f t="shared" si="5"/>
        <v>22327</v>
      </c>
      <c r="R34" s="84">
        <f t="shared" si="5"/>
        <v>22100</v>
      </c>
      <c r="S34" s="84">
        <f t="shared" si="5"/>
        <v>21839</v>
      </c>
      <c r="T34" s="84">
        <f t="shared" si="5"/>
        <v>22100</v>
      </c>
      <c r="U34" s="84">
        <f t="shared" si="5"/>
        <v>22513</v>
      </c>
      <c r="V34" s="84">
        <f t="shared" si="5"/>
        <v>21400</v>
      </c>
      <c r="W34" s="84">
        <f t="shared" si="5"/>
        <v>21600</v>
      </c>
      <c r="X34" s="84">
        <f t="shared" si="5"/>
        <v>23000</v>
      </c>
      <c r="Y34" s="84">
        <f t="shared" si="5"/>
        <v>23000</v>
      </c>
      <c r="Z34" s="84">
        <f t="shared" si="5"/>
        <v>23236</v>
      </c>
      <c r="AA34" s="84">
        <f t="shared" si="5"/>
        <v>23013</v>
      </c>
      <c r="AB34" s="84">
        <f t="shared" si="5"/>
        <v>22328</v>
      </c>
      <c r="AC34" s="84">
        <f t="shared" si="5"/>
        <v>22360</v>
      </c>
      <c r="AD34" s="84">
        <f t="shared" si="5"/>
        <v>21500</v>
      </c>
      <c r="AE34" s="84">
        <f t="shared" si="5"/>
        <v>22800</v>
      </c>
      <c r="AF34" s="84">
        <f t="shared" si="5"/>
        <v>0</v>
      </c>
      <c r="AG34" s="84">
        <f t="shared" si="5"/>
        <v>0</v>
      </c>
      <c r="AH34" s="84">
        <f t="shared" si="5"/>
        <v>0</v>
      </c>
      <c r="AI34" s="84">
        <f t="shared" si="5"/>
        <v>0</v>
      </c>
      <c r="AJ34" s="84">
        <f t="shared" si="5"/>
        <v>0</v>
      </c>
      <c r="AK34" s="84">
        <f t="shared" si="5"/>
        <v>0</v>
      </c>
      <c r="AL34" s="84">
        <f t="shared" si="5"/>
        <v>0</v>
      </c>
      <c r="AM34" s="84">
        <f>MAX(AM7:AM30)</f>
        <v>23236</v>
      </c>
      <c r="AN34" s="84">
        <f t="shared" si="5"/>
        <v>19400</v>
      </c>
    </row>
    <row r="35" spans="1:46">
      <c r="A35" s="78" t="s">
        <v>35</v>
      </c>
      <c r="B35" s="84">
        <f>MIN(B7:B30)</f>
        <v>0</v>
      </c>
      <c r="C35" s="84">
        <f t="shared" ref="C35:AN35" si="6">MIN(C7:C30)</f>
        <v>0</v>
      </c>
      <c r="D35" s="84">
        <f t="shared" si="6"/>
        <v>12400</v>
      </c>
      <c r="E35" s="84">
        <f t="shared" si="6"/>
        <v>13200</v>
      </c>
      <c r="F35" s="84">
        <f t="shared" si="6"/>
        <v>13100</v>
      </c>
      <c r="G35" s="84">
        <f t="shared" si="6"/>
        <v>13100</v>
      </c>
      <c r="H35" s="84">
        <f t="shared" si="6"/>
        <v>13100</v>
      </c>
      <c r="I35" s="84">
        <f t="shared" si="6"/>
        <v>12800</v>
      </c>
      <c r="J35" s="84">
        <f t="shared" si="6"/>
        <v>12900</v>
      </c>
      <c r="K35" s="84">
        <f t="shared" si="6"/>
        <v>13100</v>
      </c>
      <c r="L35" s="84">
        <f t="shared" si="6"/>
        <v>13000</v>
      </c>
      <c r="M35" s="84">
        <f t="shared" si="6"/>
        <v>12700</v>
      </c>
      <c r="N35" s="84">
        <f t="shared" si="6"/>
        <v>12600</v>
      </c>
      <c r="O35" s="84">
        <f t="shared" si="6"/>
        <v>12700</v>
      </c>
      <c r="P35" s="84">
        <f t="shared" si="6"/>
        <v>12500</v>
      </c>
      <c r="Q35" s="84">
        <f t="shared" si="6"/>
        <v>12000</v>
      </c>
      <c r="R35" s="84">
        <f t="shared" si="6"/>
        <v>12500</v>
      </c>
      <c r="S35" s="84">
        <f t="shared" si="6"/>
        <v>12800</v>
      </c>
      <c r="T35" s="84">
        <f t="shared" si="6"/>
        <v>12300</v>
      </c>
      <c r="U35" s="84">
        <f t="shared" si="6"/>
        <v>12000</v>
      </c>
      <c r="V35" s="84">
        <f t="shared" si="6"/>
        <v>12800</v>
      </c>
      <c r="W35" s="84">
        <f t="shared" si="6"/>
        <v>12600</v>
      </c>
      <c r="X35" s="84">
        <f t="shared" si="6"/>
        <v>12700</v>
      </c>
      <c r="Y35" s="84">
        <f t="shared" si="6"/>
        <v>12800</v>
      </c>
      <c r="Z35" s="84">
        <f t="shared" si="6"/>
        <v>12900</v>
      </c>
      <c r="AA35" s="84">
        <f t="shared" si="6"/>
        <v>12900</v>
      </c>
      <c r="AB35" s="84">
        <f t="shared" si="6"/>
        <v>13600</v>
      </c>
      <c r="AC35" s="84">
        <f t="shared" si="6"/>
        <v>13600</v>
      </c>
      <c r="AD35" s="84">
        <f t="shared" si="6"/>
        <v>13400</v>
      </c>
      <c r="AE35" s="84">
        <f t="shared" si="6"/>
        <v>12800</v>
      </c>
      <c r="AF35" s="84">
        <f t="shared" si="6"/>
        <v>0</v>
      </c>
      <c r="AG35" s="84">
        <f t="shared" si="6"/>
        <v>0</v>
      </c>
      <c r="AH35" s="84">
        <f t="shared" si="6"/>
        <v>0</v>
      </c>
      <c r="AI35" s="84">
        <f t="shared" si="6"/>
        <v>0</v>
      </c>
      <c r="AJ35" s="84">
        <f t="shared" si="6"/>
        <v>0</v>
      </c>
      <c r="AK35" s="84">
        <f t="shared" si="6"/>
        <v>0</v>
      </c>
      <c r="AL35" s="84">
        <f t="shared" si="6"/>
        <v>0</v>
      </c>
      <c r="AM35" s="84">
        <f t="shared" si="6"/>
        <v>13600</v>
      </c>
      <c r="AN35" s="84">
        <f t="shared" si="6"/>
        <v>12000</v>
      </c>
    </row>
    <row r="36" spans="1:46">
      <c r="A36" s="31"/>
      <c r="B36" s="31"/>
      <c r="C36" s="31"/>
      <c r="D36" s="6"/>
      <c r="E36" s="32"/>
      <c r="F36" s="26"/>
      <c r="G36" s="26"/>
      <c r="H36" s="26"/>
      <c r="I36" s="26"/>
      <c r="J36" s="26"/>
      <c r="K36" s="26"/>
      <c r="L36" s="30"/>
      <c r="M36" s="33"/>
      <c r="N36" s="33"/>
      <c r="O36" s="33"/>
      <c r="P36" s="33"/>
      <c r="Q36" s="33"/>
      <c r="R36" s="28"/>
      <c r="S36" s="3"/>
      <c r="T36" s="34"/>
      <c r="U36" s="28"/>
      <c r="V36" s="28"/>
      <c r="W36" s="3"/>
      <c r="X36" s="3"/>
      <c r="Y36" s="3"/>
      <c r="Z36" s="3"/>
      <c r="AA36" s="3"/>
      <c r="AB36" s="3"/>
      <c r="AC36" s="18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</row>
    <row r="37" spans="1:46">
      <c r="A37" s="14" t="s">
        <v>110</v>
      </c>
      <c r="B37" s="6"/>
      <c r="C37" s="3"/>
      <c r="D37" s="3"/>
      <c r="E37" s="6"/>
      <c r="F37" s="3"/>
      <c r="G37" s="35">
        <f>9350</f>
        <v>9350</v>
      </c>
      <c r="H37" s="90"/>
      <c r="I37" s="90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</row>
    <row r="38" spans="1:46">
      <c r="A38" s="14" t="s">
        <v>40</v>
      </c>
      <c r="B38" s="6"/>
      <c r="C38" s="3"/>
      <c r="D38" s="3"/>
      <c r="E38" s="6"/>
      <c r="F38" s="3"/>
      <c r="G38" s="37">
        <v>0.3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</row>
    <row r="39" spans="1:46">
      <c r="A39" s="14" t="s">
        <v>41</v>
      </c>
      <c r="B39" s="6"/>
      <c r="C39" s="3"/>
      <c r="D39" s="3"/>
      <c r="E39" s="6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</row>
    <row r="40" spans="1:46">
      <c r="A40" s="14" t="s">
        <v>42</v>
      </c>
      <c r="B40" s="6"/>
      <c r="C40" s="3"/>
      <c r="D40" s="3"/>
      <c r="E40" s="6"/>
      <c r="F40" s="3"/>
      <c r="G40" s="37">
        <v>0.5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</row>
    <row r="41" spans="1:46">
      <c r="A41" s="14" t="s">
        <v>43</v>
      </c>
      <c r="B41" s="6"/>
      <c r="C41" s="30"/>
      <c r="D41" s="6"/>
      <c r="E41" s="6"/>
      <c r="F41" s="26"/>
      <c r="G41" s="14" t="s">
        <v>44</v>
      </c>
      <c r="H41" s="38"/>
      <c r="I41" s="38"/>
      <c r="J41" s="38"/>
      <c r="K41" s="38"/>
      <c r="L41" s="38"/>
      <c r="M41" s="38"/>
      <c r="N41" s="39"/>
      <c r="O41" s="39"/>
      <c r="P41" s="40"/>
      <c r="Q41" s="38"/>
      <c r="R41" s="28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</row>
    <row r="42" spans="1:46">
      <c r="A42" s="26" t="s">
        <v>45</v>
      </c>
      <c r="B42" s="6"/>
      <c r="C42" s="30"/>
      <c r="D42" s="6"/>
      <c r="E42" s="41"/>
      <c r="F42" s="26"/>
      <c r="G42" s="38"/>
      <c r="H42" s="38"/>
      <c r="I42" s="38"/>
      <c r="J42" s="38"/>
      <c r="K42" s="38"/>
      <c r="L42" s="38"/>
      <c r="M42" s="38"/>
      <c r="N42" s="39"/>
      <c r="O42" s="39"/>
      <c r="P42" s="40"/>
      <c r="Q42" s="38"/>
      <c r="R42" s="28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</row>
    <row r="43" spans="1:46" ht="12.75" customHeight="1">
      <c r="A43" s="287" t="s">
        <v>2</v>
      </c>
      <c r="B43" s="4">
        <f>+B$4</f>
        <v>0</v>
      </c>
      <c r="C43" s="4">
        <f t="shared" ref="C43:AL43" si="7">+C$4</f>
        <v>1</v>
      </c>
      <c r="D43" s="4">
        <f t="shared" si="7"/>
        <v>1</v>
      </c>
      <c r="E43" s="4">
        <f t="shared" si="7"/>
        <v>2</v>
      </c>
      <c r="F43" s="4">
        <f t="shared" si="7"/>
        <v>3</v>
      </c>
      <c r="G43" s="4">
        <f t="shared" si="7"/>
        <v>4</v>
      </c>
      <c r="H43" s="4">
        <f t="shared" si="7"/>
        <v>5</v>
      </c>
      <c r="I43" s="4">
        <f t="shared" si="7"/>
        <v>6</v>
      </c>
      <c r="J43" s="4">
        <f t="shared" si="7"/>
        <v>7</v>
      </c>
      <c r="K43" s="4">
        <f t="shared" si="7"/>
        <v>8</v>
      </c>
      <c r="L43" s="4">
        <f t="shared" si="7"/>
        <v>9</v>
      </c>
      <c r="M43" s="4">
        <f t="shared" si="7"/>
        <v>10</v>
      </c>
      <c r="N43" s="4">
        <f t="shared" si="7"/>
        <v>11</v>
      </c>
      <c r="O43" s="4">
        <f t="shared" si="7"/>
        <v>12</v>
      </c>
      <c r="P43" s="4">
        <f t="shared" si="7"/>
        <v>13</v>
      </c>
      <c r="Q43" s="4">
        <f t="shared" si="7"/>
        <v>14</v>
      </c>
      <c r="R43" s="4">
        <f t="shared" si="7"/>
        <v>15</v>
      </c>
      <c r="S43" s="4">
        <f t="shared" si="7"/>
        <v>16</v>
      </c>
      <c r="T43" s="4">
        <f t="shared" si="7"/>
        <v>17</v>
      </c>
      <c r="U43" s="4">
        <f t="shared" si="7"/>
        <v>18</v>
      </c>
      <c r="V43" s="4">
        <f t="shared" si="7"/>
        <v>19</v>
      </c>
      <c r="W43" s="4">
        <f t="shared" si="7"/>
        <v>20</v>
      </c>
      <c r="X43" s="4">
        <f t="shared" si="7"/>
        <v>21</v>
      </c>
      <c r="Y43" s="4">
        <f t="shared" si="7"/>
        <v>22</v>
      </c>
      <c r="Z43" s="4">
        <f t="shared" si="7"/>
        <v>23</v>
      </c>
      <c r="AA43" s="4">
        <f t="shared" si="7"/>
        <v>24</v>
      </c>
      <c r="AB43" s="4">
        <f t="shared" si="7"/>
        <v>25</v>
      </c>
      <c r="AC43" s="4">
        <f t="shared" si="7"/>
        <v>26</v>
      </c>
      <c r="AD43" s="4">
        <f t="shared" si="7"/>
        <v>27</v>
      </c>
      <c r="AE43" s="4">
        <f t="shared" si="7"/>
        <v>28</v>
      </c>
      <c r="AF43" s="4">
        <f t="shared" si="7"/>
        <v>29</v>
      </c>
      <c r="AG43" s="4">
        <f t="shared" si="7"/>
        <v>30</v>
      </c>
      <c r="AH43" s="4">
        <f t="shared" si="7"/>
        <v>31</v>
      </c>
      <c r="AI43" s="4">
        <f t="shared" si="7"/>
        <v>32</v>
      </c>
      <c r="AJ43" s="4">
        <f t="shared" si="7"/>
        <v>33</v>
      </c>
      <c r="AK43" s="4">
        <f t="shared" si="7"/>
        <v>34</v>
      </c>
      <c r="AL43" s="4">
        <f t="shared" si="7"/>
        <v>35</v>
      </c>
      <c r="AM43" s="116" t="s">
        <v>3</v>
      </c>
      <c r="AN43" s="5" t="s">
        <v>4</v>
      </c>
      <c r="AO43" s="3"/>
      <c r="AP43" s="3"/>
      <c r="AQ43" s="3"/>
      <c r="AR43" s="3"/>
      <c r="AS43" s="3"/>
      <c r="AT43" s="3"/>
    </row>
    <row r="44" spans="1:46" s="59" customFormat="1" ht="11.25" customHeight="1">
      <c r="A44" s="288"/>
      <c r="B44" s="7">
        <f>B$5</f>
        <v>40391</v>
      </c>
      <c r="C44" s="7">
        <f t="shared" ref="C44:AL44" si="8">C$5</f>
        <v>40392</v>
      </c>
      <c r="D44" s="7">
        <f t="shared" si="8"/>
        <v>40575</v>
      </c>
      <c r="E44" s="7">
        <f t="shared" si="8"/>
        <v>40576</v>
      </c>
      <c r="F44" s="7">
        <f t="shared" si="8"/>
        <v>40577</v>
      </c>
      <c r="G44" s="7">
        <f t="shared" si="8"/>
        <v>40578</v>
      </c>
      <c r="H44" s="7">
        <f t="shared" si="8"/>
        <v>40579</v>
      </c>
      <c r="I44" s="7">
        <f t="shared" si="8"/>
        <v>40580</v>
      </c>
      <c r="J44" s="7">
        <f t="shared" si="8"/>
        <v>40581</v>
      </c>
      <c r="K44" s="7">
        <f t="shared" si="8"/>
        <v>40582</v>
      </c>
      <c r="L44" s="7">
        <f t="shared" si="8"/>
        <v>40583</v>
      </c>
      <c r="M44" s="7">
        <f t="shared" si="8"/>
        <v>40584</v>
      </c>
      <c r="N44" s="7">
        <f t="shared" si="8"/>
        <v>40585</v>
      </c>
      <c r="O44" s="7">
        <f t="shared" si="8"/>
        <v>40586</v>
      </c>
      <c r="P44" s="7">
        <f t="shared" si="8"/>
        <v>40587</v>
      </c>
      <c r="Q44" s="7">
        <f t="shared" si="8"/>
        <v>40588</v>
      </c>
      <c r="R44" s="7">
        <f t="shared" si="8"/>
        <v>40589</v>
      </c>
      <c r="S44" s="7">
        <f t="shared" si="8"/>
        <v>40590</v>
      </c>
      <c r="T44" s="7">
        <f t="shared" si="8"/>
        <v>40591</v>
      </c>
      <c r="U44" s="7">
        <f t="shared" si="8"/>
        <v>40592</v>
      </c>
      <c r="V44" s="7">
        <f t="shared" si="8"/>
        <v>40593</v>
      </c>
      <c r="W44" s="7">
        <f t="shared" si="8"/>
        <v>40594</v>
      </c>
      <c r="X44" s="7">
        <f t="shared" si="8"/>
        <v>40595</v>
      </c>
      <c r="Y44" s="7">
        <f t="shared" si="8"/>
        <v>40596</v>
      </c>
      <c r="Z44" s="7">
        <f t="shared" si="8"/>
        <v>40597</v>
      </c>
      <c r="AA44" s="7">
        <f t="shared" si="8"/>
        <v>40598</v>
      </c>
      <c r="AB44" s="7">
        <f t="shared" si="8"/>
        <v>40599</v>
      </c>
      <c r="AC44" s="7">
        <f t="shared" si="8"/>
        <v>40600</v>
      </c>
      <c r="AD44" s="7">
        <f t="shared" si="8"/>
        <v>40601</v>
      </c>
      <c r="AE44" s="7">
        <f t="shared" si="8"/>
        <v>40602</v>
      </c>
      <c r="AF44" s="7">
        <f t="shared" si="8"/>
        <v>40603</v>
      </c>
      <c r="AG44" s="158">
        <f t="shared" si="8"/>
        <v>40604</v>
      </c>
      <c r="AH44" s="158">
        <f t="shared" si="8"/>
        <v>40605</v>
      </c>
      <c r="AI44" s="158">
        <f t="shared" si="8"/>
        <v>40606</v>
      </c>
      <c r="AJ44" s="158">
        <f t="shared" si="8"/>
        <v>40607</v>
      </c>
      <c r="AK44" s="158">
        <f t="shared" si="8"/>
        <v>40608</v>
      </c>
      <c r="AL44" s="158">
        <f t="shared" si="8"/>
        <v>40609</v>
      </c>
      <c r="AM44" s="116"/>
      <c r="AN44" s="8"/>
      <c r="AO44" s="6"/>
      <c r="AP44" s="6"/>
      <c r="AQ44" s="6"/>
      <c r="AR44" s="6"/>
      <c r="AS44" s="6"/>
      <c r="AT44" s="6"/>
    </row>
    <row r="45" spans="1:46">
      <c r="A45" s="289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4"/>
      <c r="AH45" s="44"/>
      <c r="AI45" s="44"/>
      <c r="AJ45" s="44"/>
      <c r="AK45" s="44"/>
      <c r="AL45" s="44"/>
      <c r="AM45" s="45" t="s">
        <v>8</v>
      </c>
      <c r="AN45" s="5" t="s">
        <v>8</v>
      </c>
      <c r="AO45" s="3"/>
      <c r="AP45" s="3"/>
      <c r="AQ45" s="3"/>
      <c r="AR45" s="3"/>
      <c r="AS45" s="3"/>
      <c r="AT45" s="3"/>
    </row>
    <row r="46" spans="1:46">
      <c r="A46" s="9" t="s">
        <v>9</v>
      </c>
      <c r="B46" s="10">
        <f t="shared" ref="B46:AL52" si="9">B7-$G$38*B7+$G$40*($G$38*B7)</f>
        <v>0</v>
      </c>
      <c r="C46" s="10">
        <f t="shared" si="9"/>
        <v>0</v>
      </c>
      <c r="D46" s="10">
        <f>D7-$G$38*D7+$G$40*($G$38*D7)</f>
        <v>11135</v>
      </c>
      <c r="E46" s="10">
        <f t="shared" si="9"/>
        <v>12070</v>
      </c>
      <c r="F46" s="10">
        <f t="shared" si="9"/>
        <v>12070</v>
      </c>
      <c r="G46" s="10">
        <f t="shared" si="9"/>
        <v>11730</v>
      </c>
      <c r="H46" s="10">
        <f t="shared" si="9"/>
        <v>12665</v>
      </c>
      <c r="I46" s="10">
        <f t="shared" si="9"/>
        <v>12070</v>
      </c>
      <c r="J46" s="10">
        <f t="shared" si="9"/>
        <v>11560</v>
      </c>
      <c r="K46" s="10">
        <f t="shared" si="9"/>
        <v>11560</v>
      </c>
      <c r="L46" s="10">
        <f t="shared" si="9"/>
        <v>11900</v>
      </c>
      <c r="M46" s="10">
        <f t="shared" si="9"/>
        <v>11645</v>
      </c>
      <c r="N46" s="10">
        <f t="shared" si="9"/>
        <v>11475</v>
      </c>
      <c r="O46" s="10">
        <f t="shared" si="9"/>
        <v>11900</v>
      </c>
      <c r="P46" s="10">
        <f t="shared" si="9"/>
        <v>11815</v>
      </c>
      <c r="Q46" s="10">
        <f t="shared" si="9"/>
        <v>10965</v>
      </c>
      <c r="R46" s="10">
        <f t="shared" si="9"/>
        <v>11560</v>
      </c>
      <c r="S46" s="10">
        <f t="shared" si="9"/>
        <v>11305</v>
      </c>
      <c r="T46" s="10">
        <f t="shared" si="9"/>
        <v>11135</v>
      </c>
      <c r="U46" s="10">
        <f t="shared" si="9"/>
        <v>11390</v>
      </c>
      <c r="V46" s="10">
        <f t="shared" si="9"/>
        <v>12155</v>
      </c>
      <c r="W46" s="10">
        <f t="shared" si="9"/>
        <v>11815</v>
      </c>
      <c r="X46" s="10">
        <f t="shared" si="9"/>
        <v>11305</v>
      </c>
      <c r="Y46" s="10">
        <f t="shared" si="9"/>
        <v>11560</v>
      </c>
      <c r="Z46" s="10">
        <f t="shared" si="9"/>
        <v>11900</v>
      </c>
      <c r="AA46" s="10">
        <f t="shared" si="9"/>
        <v>11815</v>
      </c>
      <c r="AB46" s="10">
        <f t="shared" si="9"/>
        <v>12240</v>
      </c>
      <c r="AC46" s="10">
        <f t="shared" si="9"/>
        <v>12070</v>
      </c>
      <c r="AD46" s="10">
        <f t="shared" si="9"/>
        <v>12750</v>
      </c>
      <c r="AE46" s="10">
        <f t="shared" si="9"/>
        <v>11560</v>
      </c>
      <c r="AF46" s="10">
        <f t="shared" si="9"/>
        <v>0</v>
      </c>
      <c r="AG46" s="10">
        <f t="shared" si="9"/>
        <v>0</v>
      </c>
      <c r="AH46" s="10">
        <f t="shared" si="9"/>
        <v>0</v>
      </c>
      <c r="AI46" s="10">
        <f t="shared" si="9"/>
        <v>0</v>
      </c>
      <c r="AJ46" s="10">
        <f t="shared" si="9"/>
        <v>0</v>
      </c>
      <c r="AK46" s="10">
        <f t="shared" si="9"/>
        <v>0</v>
      </c>
      <c r="AL46" s="10">
        <f t="shared" si="9"/>
        <v>0</v>
      </c>
      <c r="AM46" s="10">
        <f>MAX(B46:AL46)</f>
        <v>12750</v>
      </c>
      <c r="AN46" s="10">
        <f>MIN(B46:AF46)</f>
        <v>0</v>
      </c>
      <c r="AO46" s="3"/>
      <c r="AP46" s="3"/>
      <c r="AQ46" s="3"/>
      <c r="AR46" s="3"/>
      <c r="AS46" s="3"/>
      <c r="AT46" s="3"/>
    </row>
    <row r="47" spans="1:46">
      <c r="A47" s="9" t="s">
        <v>10</v>
      </c>
      <c r="B47" s="10">
        <f t="shared" si="9"/>
        <v>0</v>
      </c>
      <c r="C47" s="10">
        <f t="shared" si="9"/>
        <v>0</v>
      </c>
      <c r="D47" s="10">
        <f t="shared" si="9"/>
        <v>10880</v>
      </c>
      <c r="E47" s="10">
        <f t="shared" si="9"/>
        <v>11560</v>
      </c>
      <c r="F47" s="10">
        <f t="shared" si="9"/>
        <v>11390</v>
      </c>
      <c r="G47" s="10">
        <f t="shared" si="9"/>
        <v>11305</v>
      </c>
      <c r="H47" s="10">
        <f t="shared" si="9"/>
        <v>11985</v>
      </c>
      <c r="I47" s="10">
        <f t="shared" si="9"/>
        <v>11560</v>
      </c>
      <c r="J47" s="10">
        <f t="shared" si="9"/>
        <v>11475</v>
      </c>
      <c r="K47" s="10">
        <f t="shared" si="9"/>
        <v>11475</v>
      </c>
      <c r="L47" s="10">
        <f t="shared" si="9"/>
        <v>11645</v>
      </c>
      <c r="M47" s="10">
        <f t="shared" si="9"/>
        <v>11135</v>
      </c>
      <c r="N47" s="10">
        <f t="shared" si="9"/>
        <v>10880</v>
      </c>
      <c r="O47" s="10">
        <f t="shared" si="9"/>
        <v>11220</v>
      </c>
      <c r="P47" s="10">
        <f t="shared" si="9"/>
        <v>10965</v>
      </c>
      <c r="Q47" s="10">
        <f t="shared" si="9"/>
        <v>10710</v>
      </c>
      <c r="R47" s="10">
        <f t="shared" si="9"/>
        <v>11135</v>
      </c>
      <c r="S47" s="10">
        <f t="shared" si="9"/>
        <v>10880</v>
      </c>
      <c r="T47" s="10">
        <f t="shared" si="9"/>
        <v>10710</v>
      </c>
      <c r="U47" s="10">
        <f t="shared" si="9"/>
        <v>10710</v>
      </c>
      <c r="V47" s="10">
        <f t="shared" si="9"/>
        <v>11305</v>
      </c>
      <c r="W47" s="10">
        <f t="shared" si="9"/>
        <v>11475</v>
      </c>
      <c r="X47" s="10">
        <f t="shared" si="9"/>
        <v>11220</v>
      </c>
      <c r="Y47" s="10">
        <f t="shared" si="9"/>
        <v>11220</v>
      </c>
      <c r="Z47" s="10">
        <f t="shared" si="9"/>
        <v>11475</v>
      </c>
      <c r="AA47" s="10">
        <f t="shared" si="9"/>
        <v>11560</v>
      </c>
      <c r="AB47" s="10">
        <f t="shared" si="9"/>
        <v>11645</v>
      </c>
      <c r="AC47" s="10">
        <f t="shared" si="9"/>
        <v>11815</v>
      </c>
      <c r="AD47" s="10">
        <f t="shared" si="9"/>
        <v>11815</v>
      </c>
      <c r="AE47" s="10">
        <f t="shared" si="9"/>
        <v>11135</v>
      </c>
      <c r="AF47" s="10">
        <f t="shared" si="9"/>
        <v>0</v>
      </c>
      <c r="AG47" s="10">
        <f t="shared" si="9"/>
        <v>0</v>
      </c>
      <c r="AH47" s="10">
        <f t="shared" si="9"/>
        <v>0</v>
      </c>
      <c r="AI47" s="10">
        <f t="shared" si="9"/>
        <v>0</v>
      </c>
      <c r="AJ47" s="10">
        <f t="shared" si="9"/>
        <v>0</v>
      </c>
      <c r="AK47" s="10">
        <f t="shared" si="9"/>
        <v>0</v>
      </c>
      <c r="AL47" s="10">
        <f t="shared" si="9"/>
        <v>0</v>
      </c>
      <c r="AM47" s="10">
        <f t="shared" ref="AM47:AM69" si="10">MAX(B47:AL47)</f>
        <v>11985</v>
      </c>
      <c r="AN47" s="10">
        <f>MIN(B47:AF47)</f>
        <v>0</v>
      </c>
      <c r="AO47" s="3"/>
      <c r="AP47" s="3"/>
      <c r="AQ47" s="3"/>
      <c r="AR47" s="3"/>
      <c r="AS47" s="3"/>
      <c r="AT47" s="3"/>
    </row>
    <row r="48" spans="1:46">
      <c r="A48" s="9" t="s">
        <v>11</v>
      </c>
      <c r="B48" s="10">
        <f t="shared" si="9"/>
        <v>0</v>
      </c>
      <c r="C48" s="10">
        <f t="shared" si="9"/>
        <v>0</v>
      </c>
      <c r="D48" s="10">
        <f t="shared" si="9"/>
        <v>10540</v>
      </c>
      <c r="E48" s="10">
        <f t="shared" si="9"/>
        <v>11390</v>
      </c>
      <c r="F48" s="10">
        <f t="shared" si="9"/>
        <v>11220</v>
      </c>
      <c r="G48" s="10">
        <f t="shared" si="9"/>
        <v>11135</v>
      </c>
      <c r="H48" s="10">
        <f t="shared" si="9"/>
        <v>11560</v>
      </c>
      <c r="I48" s="10">
        <f t="shared" si="9"/>
        <v>11475</v>
      </c>
      <c r="J48" s="10">
        <f t="shared" si="9"/>
        <v>11220</v>
      </c>
      <c r="K48" s="10">
        <f t="shared" si="9"/>
        <v>11305</v>
      </c>
      <c r="L48" s="10">
        <f t="shared" si="9"/>
        <v>11220</v>
      </c>
      <c r="M48" s="10">
        <f t="shared" si="9"/>
        <v>11050</v>
      </c>
      <c r="N48" s="10">
        <f t="shared" si="9"/>
        <v>10880</v>
      </c>
      <c r="O48" s="10">
        <f t="shared" si="9"/>
        <v>10795</v>
      </c>
      <c r="P48" s="10">
        <f t="shared" si="9"/>
        <v>10965</v>
      </c>
      <c r="Q48" s="10">
        <f t="shared" si="9"/>
        <v>10455</v>
      </c>
      <c r="R48" s="10">
        <f t="shared" si="9"/>
        <v>10880</v>
      </c>
      <c r="S48" s="10">
        <f t="shared" si="9"/>
        <v>10880</v>
      </c>
      <c r="T48" s="10">
        <f t="shared" si="9"/>
        <v>10455</v>
      </c>
      <c r="U48" s="10">
        <f t="shared" si="9"/>
        <v>10710</v>
      </c>
      <c r="V48" s="10">
        <f t="shared" si="9"/>
        <v>11220</v>
      </c>
      <c r="W48" s="10">
        <f t="shared" si="9"/>
        <v>10965</v>
      </c>
      <c r="X48" s="10">
        <f t="shared" si="9"/>
        <v>10880</v>
      </c>
      <c r="Y48" s="10">
        <f t="shared" si="9"/>
        <v>10965</v>
      </c>
      <c r="Z48" s="10">
        <f t="shared" si="9"/>
        <v>11135</v>
      </c>
      <c r="AA48" s="10">
        <f t="shared" si="9"/>
        <v>11220</v>
      </c>
      <c r="AB48" s="10">
        <f t="shared" si="9"/>
        <v>11560</v>
      </c>
      <c r="AC48" s="10">
        <f t="shared" si="9"/>
        <v>11560</v>
      </c>
      <c r="AD48" s="10">
        <f t="shared" si="9"/>
        <v>11560</v>
      </c>
      <c r="AE48" s="10">
        <f t="shared" si="9"/>
        <v>11050</v>
      </c>
      <c r="AF48" s="10">
        <f t="shared" si="9"/>
        <v>0</v>
      </c>
      <c r="AG48" s="10">
        <f t="shared" si="9"/>
        <v>0</v>
      </c>
      <c r="AH48" s="10">
        <f t="shared" si="9"/>
        <v>0</v>
      </c>
      <c r="AI48" s="10">
        <f t="shared" si="9"/>
        <v>0</v>
      </c>
      <c r="AJ48" s="10">
        <f t="shared" si="9"/>
        <v>0</v>
      </c>
      <c r="AK48" s="10">
        <f t="shared" si="9"/>
        <v>0</v>
      </c>
      <c r="AL48" s="10">
        <f t="shared" si="9"/>
        <v>0</v>
      </c>
      <c r="AM48" s="10">
        <f t="shared" si="10"/>
        <v>11560</v>
      </c>
      <c r="AN48" s="10">
        <f t="shared" ref="AN48:AN69" si="11">MIN(B48:AF48)</f>
        <v>0</v>
      </c>
      <c r="AO48" s="3"/>
      <c r="AP48" s="3"/>
      <c r="AQ48" s="3"/>
      <c r="AR48" s="3"/>
      <c r="AS48" s="3"/>
      <c r="AT48" s="3"/>
    </row>
    <row r="49" spans="1:46">
      <c r="A49" s="9" t="s">
        <v>12</v>
      </c>
      <c r="B49" s="10">
        <f t="shared" si="9"/>
        <v>0</v>
      </c>
      <c r="C49" s="10">
        <f t="shared" si="9"/>
        <v>0</v>
      </c>
      <c r="D49" s="10">
        <f t="shared" si="9"/>
        <v>10540</v>
      </c>
      <c r="E49" s="10">
        <f t="shared" si="9"/>
        <v>11475</v>
      </c>
      <c r="F49" s="10">
        <f t="shared" si="9"/>
        <v>11220</v>
      </c>
      <c r="G49" s="10">
        <f t="shared" si="9"/>
        <v>11135</v>
      </c>
      <c r="H49" s="10">
        <f t="shared" si="9"/>
        <v>11305</v>
      </c>
      <c r="I49" s="10">
        <f t="shared" si="9"/>
        <v>11135</v>
      </c>
      <c r="J49" s="10">
        <f t="shared" si="9"/>
        <v>10965</v>
      </c>
      <c r="K49" s="10">
        <f t="shared" si="9"/>
        <v>11135</v>
      </c>
      <c r="L49" s="10">
        <f t="shared" si="9"/>
        <v>11050</v>
      </c>
      <c r="M49" s="10">
        <f t="shared" si="9"/>
        <v>10795</v>
      </c>
      <c r="N49" s="10">
        <f t="shared" si="9"/>
        <v>10710</v>
      </c>
      <c r="O49" s="10">
        <f t="shared" si="9"/>
        <v>10795</v>
      </c>
      <c r="P49" s="10">
        <f t="shared" si="9"/>
        <v>10880</v>
      </c>
      <c r="Q49" s="10">
        <f t="shared" si="9"/>
        <v>10200</v>
      </c>
      <c r="R49" s="10">
        <f t="shared" si="9"/>
        <v>10625</v>
      </c>
      <c r="S49" s="10">
        <f t="shared" si="9"/>
        <v>10880</v>
      </c>
      <c r="T49" s="10">
        <f t="shared" si="9"/>
        <v>10455</v>
      </c>
      <c r="U49" s="10">
        <f t="shared" si="9"/>
        <v>10540</v>
      </c>
      <c r="V49" s="10">
        <f t="shared" si="9"/>
        <v>10880</v>
      </c>
      <c r="W49" s="10">
        <f t="shared" si="9"/>
        <v>10710</v>
      </c>
      <c r="X49" s="10">
        <f t="shared" si="9"/>
        <v>10795</v>
      </c>
      <c r="Y49" s="10">
        <f t="shared" si="9"/>
        <v>10965</v>
      </c>
      <c r="Z49" s="10">
        <f t="shared" si="9"/>
        <v>11050</v>
      </c>
      <c r="AA49" s="10">
        <f t="shared" si="9"/>
        <v>10965</v>
      </c>
      <c r="AB49" s="10">
        <f t="shared" si="9"/>
        <v>11560</v>
      </c>
      <c r="AC49" s="10">
        <f t="shared" si="9"/>
        <v>11560</v>
      </c>
      <c r="AD49" s="10">
        <f t="shared" si="9"/>
        <v>11475</v>
      </c>
      <c r="AE49" s="10">
        <f t="shared" si="9"/>
        <v>10965</v>
      </c>
      <c r="AF49" s="10">
        <f t="shared" si="9"/>
        <v>0</v>
      </c>
      <c r="AG49" s="10">
        <f t="shared" si="9"/>
        <v>0</v>
      </c>
      <c r="AH49" s="10">
        <f t="shared" si="9"/>
        <v>0</v>
      </c>
      <c r="AI49" s="10">
        <f t="shared" si="9"/>
        <v>0</v>
      </c>
      <c r="AJ49" s="10">
        <f t="shared" si="9"/>
        <v>0</v>
      </c>
      <c r="AK49" s="10">
        <f t="shared" si="9"/>
        <v>0</v>
      </c>
      <c r="AL49" s="10">
        <f t="shared" si="9"/>
        <v>0</v>
      </c>
      <c r="AM49" s="10">
        <f t="shared" si="10"/>
        <v>11560</v>
      </c>
      <c r="AN49" s="10">
        <f t="shared" si="11"/>
        <v>0</v>
      </c>
      <c r="AO49" s="3"/>
      <c r="AP49" s="3"/>
      <c r="AQ49" s="3"/>
      <c r="AR49" s="3"/>
      <c r="AS49" s="3"/>
      <c r="AT49" s="3"/>
    </row>
    <row r="50" spans="1:46">
      <c r="A50" s="9" t="s">
        <v>13</v>
      </c>
      <c r="B50" s="10">
        <f t="shared" si="9"/>
        <v>0</v>
      </c>
      <c r="C50" s="10">
        <f t="shared" si="9"/>
        <v>0</v>
      </c>
      <c r="D50" s="10">
        <f t="shared" si="9"/>
        <v>10540</v>
      </c>
      <c r="E50" s="10">
        <f t="shared" si="9"/>
        <v>11220</v>
      </c>
      <c r="F50" s="10">
        <f t="shared" si="9"/>
        <v>11135</v>
      </c>
      <c r="G50" s="10">
        <f t="shared" si="9"/>
        <v>11135</v>
      </c>
      <c r="H50" s="10">
        <f t="shared" si="9"/>
        <v>11135</v>
      </c>
      <c r="I50" s="10">
        <f t="shared" si="9"/>
        <v>11135</v>
      </c>
      <c r="J50" s="10">
        <f t="shared" si="9"/>
        <v>11050</v>
      </c>
      <c r="K50" s="10">
        <f t="shared" si="9"/>
        <v>11305</v>
      </c>
      <c r="L50" s="10">
        <f t="shared" si="9"/>
        <v>11135</v>
      </c>
      <c r="M50" s="10">
        <f t="shared" si="9"/>
        <v>11220</v>
      </c>
      <c r="N50" s="10">
        <f t="shared" si="9"/>
        <v>10965</v>
      </c>
      <c r="O50" s="10">
        <f t="shared" si="9"/>
        <v>10880</v>
      </c>
      <c r="P50" s="10">
        <f t="shared" si="9"/>
        <v>10625</v>
      </c>
      <c r="Q50" s="10">
        <f t="shared" si="9"/>
        <v>10285</v>
      </c>
      <c r="R50" s="10">
        <f t="shared" si="9"/>
        <v>10625</v>
      </c>
      <c r="S50" s="10">
        <f t="shared" si="9"/>
        <v>10880</v>
      </c>
      <c r="T50" s="10">
        <f t="shared" si="9"/>
        <v>10710</v>
      </c>
      <c r="U50" s="10">
        <f t="shared" si="9"/>
        <v>10625</v>
      </c>
      <c r="V50" s="10">
        <f t="shared" si="9"/>
        <v>10965</v>
      </c>
      <c r="W50" s="10">
        <f t="shared" si="9"/>
        <v>10880</v>
      </c>
      <c r="X50" s="10">
        <f t="shared" si="9"/>
        <v>10880</v>
      </c>
      <c r="Y50" s="10">
        <f t="shared" si="9"/>
        <v>10880</v>
      </c>
      <c r="Z50" s="10">
        <f t="shared" si="9"/>
        <v>10965</v>
      </c>
      <c r="AA50" s="10">
        <f t="shared" si="9"/>
        <v>11220</v>
      </c>
      <c r="AB50" s="10">
        <f t="shared" si="9"/>
        <v>11560</v>
      </c>
      <c r="AC50" s="10">
        <f t="shared" si="9"/>
        <v>11560</v>
      </c>
      <c r="AD50" s="10">
        <f t="shared" si="9"/>
        <v>11390</v>
      </c>
      <c r="AE50" s="10">
        <f t="shared" si="9"/>
        <v>10880</v>
      </c>
      <c r="AF50" s="10">
        <f t="shared" si="9"/>
        <v>0</v>
      </c>
      <c r="AG50" s="10">
        <f t="shared" si="9"/>
        <v>0</v>
      </c>
      <c r="AH50" s="10">
        <f t="shared" si="9"/>
        <v>0</v>
      </c>
      <c r="AI50" s="10">
        <f t="shared" si="9"/>
        <v>0</v>
      </c>
      <c r="AJ50" s="10">
        <f t="shared" si="9"/>
        <v>0</v>
      </c>
      <c r="AK50" s="10">
        <f t="shared" si="9"/>
        <v>0</v>
      </c>
      <c r="AL50" s="10">
        <f t="shared" si="9"/>
        <v>0</v>
      </c>
      <c r="AM50" s="10">
        <f t="shared" si="10"/>
        <v>11560</v>
      </c>
      <c r="AN50" s="10">
        <f t="shared" si="11"/>
        <v>0</v>
      </c>
      <c r="AO50" s="3"/>
      <c r="AP50" s="3"/>
      <c r="AQ50" s="3"/>
      <c r="AR50" s="3"/>
      <c r="AS50" s="3"/>
      <c r="AT50" s="3"/>
    </row>
    <row r="51" spans="1:46">
      <c r="A51" s="9" t="s">
        <v>14</v>
      </c>
      <c r="B51" s="10">
        <f t="shared" si="9"/>
        <v>0</v>
      </c>
      <c r="C51" s="10">
        <f t="shared" si="9"/>
        <v>0</v>
      </c>
      <c r="D51" s="10">
        <f t="shared" si="9"/>
        <v>11305</v>
      </c>
      <c r="E51" s="10">
        <f t="shared" si="9"/>
        <v>11560</v>
      </c>
      <c r="F51" s="10">
        <f t="shared" si="9"/>
        <v>11560</v>
      </c>
      <c r="G51" s="10">
        <f t="shared" si="9"/>
        <v>11815</v>
      </c>
      <c r="H51" s="10">
        <f t="shared" si="9"/>
        <v>11135</v>
      </c>
      <c r="I51" s="10">
        <f t="shared" si="9"/>
        <v>11135</v>
      </c>
      <c r="J51" s="10">
        <f t="shared" si="9"/>
        <v>11900</v>
      </c>
      <c r="K51" s="10">
        <f t="shared" si="9"/>
        <v>11900</v>
      </c>
      <c r="L51" s="10">
        <f t="shared" si="9"/>
        <v>11815</v>
      </c>
      <c r="M51" s="10">
        <f t="shared" si="9"/>
        <v>12070</v>
      </c>
      <c r="N51" s="10">
        <f t="shared" si="9"/>
        <v>11645</v>
      </c>
      <c r="O51" s="10">
        <f t="shared" si="9"/>
        <v>11305</v>
      </c>
      <c r="P51" s="10">
        <f t="shared" si="9"/>
        <v>10625</v>
      </c>
      <c r="Q51" s="10">
        <f t="shared" si="9"/>
        <v>11050</v>
      </c>
      <c r="R51" s="10">
        <f t="shared" si="9"/>
        <v>11050</v>
      </c>
      <c r="S51" s="10">
        <f t="shared" si="9"/>
        <v>11560</v>
      </c>
      <c r="T51" s="10">
        <f t="shared" si="9"/>
        <v>11135</v>
      </c>
      <c r="U51" s="10">
        <f t="shared" si="9"/>
        <v>10880</v>
      </c>
      <c r="V51" s="10">
        <f t="shared" si="9"/>
        <v>11645</v>
      </c>
      <c r="W51" s="10">
        <f t="shared" si="9"/>
        <v>10710</v>
      </c>
      <c r="X51" s="10">
        <f t="shared" si="9"/>
        <v>11560</v>
      </c>
      <c r="Y51" s="10">
        <f t="shared" si="9"/>
        <v>11390</v>
      </c>
      <c r="Z51" s="10">
        <f t="shared" si="9"/>
        <v>11645</v>
      </c>
      <c r="AA51" s="10">
        <f t="shared" si="9"/>
        <v>11645</v>
      </c>
      <c r="AB51" s="10">
        <f t="shared" si="9"/>
        <v>12240</v>
      </c>
      <c r="AC51" s="10">
        <f t="shared" si="9"/>
        <v>11815</v>
      </c>
      <c r="AD51" s="10">
        <f t="shared" si="9"/>
        <v>11390</v>
      </c>
      <c r="AE51" s="10">
        <f t="shared" si="9"/>
        <v>11305</v>
      </c>
      <c r="AF51" s="10">
        <f t="shared" si="9"/>
        <v>0</v>
      </c>
      <c r="AG51" s="10">
        <f t="shared" si="9"/>
        <v>0</v>
      </c>
      <c r="AH51" s="10">
        <f t="shared" si="9"/>
        <v>0</v>
      </c>
      <c r="AI51" s="10">
        <f t="shared" si="9"/>
        <v>0</v>
      </c>
      <c r="AJ51" s="10">
        <f t="shared" si="9"/>
        <v>0</v>
      </c>
      <c r="AK51" s="10">
        <f t="shared" si="9"/>
        <v>0</v>
      </c>
      <c r="AL51" s="10">
        <f t="shared" si="9"/>
        <v>0</v>
      </c>
      <c r="AM51" s="10">
        <f t="shared" si="10"/>
        <v>12240</v>
      </c>
      <c r="AN51" s="10">
        <f t="shared" si="11"/>
        <v>0</v>
      </c>
      <c r="AO51" s="3"/>
      <c r="AP51" s="3"/>
      <c r="AQ51" s="3"/>
      <c r="AR51" s="3"/>
      <c r="AS51" s="3"/>
      <c r="AT51" s="3"/>
    </row>
    <row r="52" spans="1:46">
      <c r="A52" s="9" t="s">
        <v>15</v>
      </c>
      <c r="B52" s="10">
        <f t="shared" si="9"/>
        <v>0</v>
      </c>
      <c r="C52" s="10">
        <f t="shared" si="9"/>
        <v>0</v>
      </c>
      <c r="D52" s="10">
        <f t="shared" si="9"/>
        <v>13175</v>
      </c>
      <c r="E52" s="10">
        <f t="shared" si="9"/>
        <v>14737.3</v>
      </c>
      <c r="F52" s="10">
        <f t="shared" si="9"/>
        <v>13600</v>
      </c>
      <c r="G52" s="10">
        <f t="shared" si="9"/>
        <v>13855</v>
      </c>
      <c r="H52" s="10">
        <f t="shared" si="9"/>
        <v>12240</v>
      </c>
      <c r="I52" s="10">
        <f t="shared" si="9"/>
        <v>11560</v>
      </c>
      <c r="J52" s="10">
        <f t="shared" si="9"/>
        <v>13600</v>
      </c>
      <c r="K52" s="10">
        <f t="shared" si="9"/>
        <v>13770</v>
      </c>
      <c r="L52" s="10">
        <f t="shared" si="9"/>
        <v>13855</v>
      </c>
      <c r="M52" s="10">
        <f t="shared" si="9"/>
        <v>13855</v>
      </c>
      <c r="N52" s="10">
        <f t="shared" si="9"/>
        <v>12920</v>
      </c>
      <c r="O52" s="10">
        <f t="shared" si="9"/>
        <v>12240</v>
      </c>
      <c r="P52" s="10">
        <f t="shared" si="9"/>
        <v>10880</v>
      </c>
      <c r="Q52" s="10">
        <f t="shared" si="9"/>
        <v>13345</v>
      </c>
      <c r="R52" s="10">
        <f t="shared" si="9"/>
        <v>13175</v>
      </c>
      <c r="S52" s="10">
        <f t="shared" si="9"/>
        <v>13175</v>
      </c>
      <c r="T52" s="10">
        <f t="shared" si="9"/>
        <v>13005</v>
      </c>
      <c r="U52" s="10">
        <f t="shared" si="9"/>
        <v>10200</v>
      </c>
      <c r="V52" s="10">
        <f t="shared" si="9"/>
        <v>11815</v>
      </c>
      <c r="W52" s="10">
        <f t="shared" si="9"/>
        <v>10710</v>
      </c>
      <c r="X52" s="10">
        <f t="shared" si="9"/>
        <v>13175</v>
      </c>
      <c r="Y52" s="10">
        <f t="shared" si="9"/>
        <v>13600</v>
      </c>
      <c r="Z52" s="10">
        <f t="shared" si="9"/>
        <v>13855</v>
      </c>
      <c r="AA52" s="10">
        <f t="shared" si="9"/>
        <v>13685</v>
      </c>
      <c r="AB52" s="10">
        <f t="shared" si="9"/>
        <v>14450</v>
      </c>
      <c r="AC52" s="10">
        <f t="shared" si="9"/>
        <v>12495</v>
      </c>
      <c r="AD52" s="10">
        <f t="shared" si="9"/>
        <v>11560</v>
      </c>
      <c r="AE52" s="10">
        <f t="shared" si="9"/>
        <v>14960</v>
      </c>
      <c r="AF52" s="10">
        <f t="shared" si="9"/>
        <v>0</v>
      </c>
      <c r="AG52" s="10">
        <f t="shared" si="9"/>
        <v>0</v>
      </c>
      <c r="AH52" s="10">
        <f t="shared" si="9"/>
        <v>0</v>
      </c>
      <c r="AI52" s="10">
        <f t="shared" si="9"/>
        <v>0</v>
      </c>
      <c r="AJ52" s="10">
        <f t="shared" ref="AG52:AL67" si="12">AJ13-$G$38*AJ13+$G$40*($G$38*AJ13)</f>
        <v>0</v>
      </c>
      <c r="AK52" s="10">
        <f t="shared" si="12"/>
        <v>0</v>
      </c>
      <c r="AL52" s="10">
        <f t="shared" si="12"/>
        <v>0</v>
      </c>
      <c r="AM52" s="10">
        <f t="shared" si="10"/>
        <v>14960</v>
      </c>
      <c r="AN52" s="10">
        <f t="shared" si="11"/>
        <v>0</v>
      </c>
      <c r="AO52" s="3"/>
      <c r="AP52" s="3"/>
      <c r="AQ52" s="3"/>
      <c r="AR52" s="3"/>
      <c r="AS52" s="3"/>
      <c r="AT52" s="3"/>
    </row>
    <row r="53" spans="1:46">
      <c r="A53" s="12" t="s">
        <v>16</v>
      </c>
      <c r="B53" s="10">
        <f t="shared" ref="B53:AF61" si="13">B14-$G$38*B14+$G$40*($G$38*B14)</f>
        <v>0</v>
      </c>
      <c r="C53" s="10">
        <f t="shared" si="13"/>
        <v>0</v>
      </c>
      <c r="D53" s="10">
        <f t="shared" si="13"/>
        <v>14289.35</v>
      </c>
      <c r="E53" s="10">
        <f t="shared" si="13"/>
        <v>14404.1</v>
      </c>
      <c r="F53" s="10">
        <f t="shared" si="13"/>
        <v>14875</v>
      </c>
      <c r="G53" s="10">
        <f t="shared" si="13"/>
        <v>15215</v>
      </c>
      <c r="H53" s="10">
        <f t="shared" si="13"/>
        <v>12580</v>
      </c>
      <c r="I53" s="10">
        <f t="shared" si="13"/>
        <v>12155</v>
      </c>
      <c r="J53" s="10">
        <f t="shared" si="13"/>
        <v>14620</v>
      </c>
      <c r="K53" s="10">
        <f t="shared" si="13"/>
        <v>15895</v>
      </c>
      <c r="L53" s="10">
        <f t="shared" si="13"/>
        <v>15045</v>
      </c>
      <c r="M53" s="10">
        <f t="shared" si="13"/>
        <v>14960</v>
      </c>
      <c r="N53" s="10">
        <f t="shared" si="13"/>
        <v>14620</v>
      </c>
      <c r="O53" s="10">
        <f t="shared" si="13"/>
        <v>12750</v>
      </c>
      <c r="P53" s="10">
        <f t="shared" si="13"/>
        <v>11305</v>
      </c>
      <c r="Q53" s="10">
        <f t="shared" si="13"/>
        <v>14790</v>
      </c>
      <c r="R53" s="10">
        <f t="shared" si="13"/>
        <v>14790</v>
      </c>
      <c r="S53" s="10">
        <f t="shared" si="13"/>
        <v>14705</v>
      </c>
      <c r="T53" s="10">
        <f t="shared" si="13"/>
        <v>15555</v>
      </c>
      <c r="U53" s="10">
        <f t="shared" si="13"/>
        <v>14110</v>
      </c>
      <c r="V53" s="10">
        <f t="shared" si="13"/>
        <v>12920</v>
      </c>
      <c r="W53" s="10">
        <f t="shared" si="13"/>
        <v>11390</v>
      </c>
      <c r="X53" s="10">
        <f t="shared" si="13"/>
        <v>14705</v>
      </c>
      <c r="Y53" s="10">
        <f t="shared" si="13"/>
        <v>14705</v>
      </c>
      <c r="Z53" s="10">
        <f t="shared" si="13"/>
        <v>15640</v>
      </c>
      <c r="AA53" s="10">
        <f t="shared" si="13"/>
        <v>14795.95</v>
      </c>
      <c r="AB53" s="10">
        <f t="shared" si="13"/>
        <v>15385</v>
      </c>
      <c r="AC53" s="10">
        <f t="shared" si="13"/>
        <v>12920</v>
      </c>
      <c r="AD53" s="10">
        <f t="shared" si="13"/>
        <v>11985</v>
      </c>
      <c r="AE53" s="10">
        <f t="shared" si="13"/>
        <v>14875</v>
      </c>
      <c r="AF53" s="10">
        <f t="shared" si="13"/>
        <v>0</v>
      </c>
      <c r="AG53" s="10">
        <f t="shared" si="12"/>
        <v>0</v>
      </c>
      <c r="AH53" s="10">
        <f t="shared" si="12"/>
        <v>0</v>
      </c>
      <c r="AI53" s="10">
        <f t="shared" si="12"/>
        <v>0</v>
      </c>
      <c r="AJ53" s="10">
        <f t="shared" si="12"/>
        <v>0</v>
      </c>
      <c r="AK53" s="10">
        <f t="shared" si="12"/>
        <v>0</v>
      </c>
      <c r="AL53" s="10">
        <f t="shared" si="12"/>
        <v>0</v>
      </c>
      <c r="AM53" s="10">
        <f t="shared" si="10"/>
        <v>15895</v>
      </c>
      <c r="AN53" s="10">
        <f t="shared" si="11"/>
        <v>0</v>
      </c>
      <c r="AO53" s="3"/>
      <c r="AP53" s="3"/>
      <c r="AQ53" s="3"/>
      <c r="AR53" s="3"/>
      <c r="AS53" s="3"/>
      <c r="AT53" s="3"/>
    </row>
    <row r="54" spans="1:46">
      <c r="A54" s="12" t="s">
        <v>17</v>
      </c>
      <c r="B54" s="10">
        <f t="shared" si="13"/>
        <v>0</v>
      </c>
      <c r="C54" s="10">
        <f t="shared" si="13"/>
        <v>0</v>
      </c>
      <c r="D54" s="10">
        <f t="shared" si="13"/>
        <v>16172.95</v>
      </c>
      <c r="E54" s="10">
        <f t="shared" si="13"/>
        <v>15396.9</v>
      </c>
      <c r="F54" s="10">
        <f t="shared" si="13"/>
        <v>16320</v>
      </c>
      <c r="G54" s="10">
        <f t="shared" si="13"/>
        <v>16490</v>
      </c>
      <c r="H54" s="10">
        <f t="shared" si="13"/>
        <v>14280</v>
      </c>
      <c r="I54" s="10">
        <f t="shared" si="13"/>
        <v>13005</v>
      </c>
      <c r="J54" s="10">
        <f t="shared" si="13"/>
        <v>16575</v>
      </c>
      <c r="K54" s="10">
        <f t="shared" si="13"/>
        <v>16405</v>
      </c>
      <c r="L54" s="10">
        <f t="shared" si="13"/>
        <v>16235</v>
      </c>
      <c r="M54" s="10">
        <f t="shared" si="13"/>
        <v>15980</v>
      </c>
      <c r="N54" s="10">
        <f t="shared" si="13"/>
        <v>16235</v>
      </c>
      <c r="O54" s="10">
        <f t="shared" si="13"/>
        <v>14365</v>
      </c>
      <c r="P54" s="10">
        <f t="shared" si="13"/>
        <v>12325</v>
      </c>
      <c r="Q54" s="10">
        <f t="shared" si="13"/>
        <v>15725</v>
      </c>
      <c r="R54" s="10">
        <f t="shared" si="13"/>
        <v>15769.2</v>
      </c>
      <c r="S54" s="10">
        <f t="shared" si="13"/>
        <v>16405</v>
      </c>
      <c r="T54" s="10">
        <f t="shared" si="13"/>
        <v>16822.350000000002</v>
      </c>
      <c r="U54" s="10">
        <f t="shared" si="13"/>
        <v>15837.2</v>
      </c>
      <c r="V54" s="10">
        <f t="shared" si="13"/>
        <v>14195</v>
      </c>
      <c r="W54" s="10">
        <f t="shared" si="13"/>
        <v>12750</v>
      </c>
      <c r="X54" s="10">
        <f t="shared" si="13"/>
        <v>16575</v>
      </c>
      <c r="Y54" s="10">
        <f t="shared" si="13"/>
        <v>17680</v>
      </c>
      <c r="Z54" s="10">
        <f t="shared" si="13"/>
        <v>16660</v>
      </c>
      <c r="AA54" s="10">
        <f t="shared" si="13"/>
        <v>17297.5</v>
      </c>
      <c r="AB54" s="10">
        <f t="shared" si="13"/>
        <v>17765</v>
      </c>
      <c r="AC54" s="10">
        <f t="shared" si="13"/>
        <v>14535</v>
      </c>
      <c r="AD54" s="10">
        <f t="shared" si="13"/>
        <v>13345</v>
      </c>
      <c r="AE54" s="10">
        <f t="shared" si="13"/>
        <v>16830</v>
      </c>
      <c r="AF54" s="10">
        <f t="shared" si="13"/>
        <v>0</v>
      </c>
      <c r="AG54" s="10">
        <f t="shared" si="12"/>
        <v>0</v>
      </c>
      <c r="AH54" s="10">
        <f t="shared" si="12"/>
        <v>0</v>
      </c>
      <c r="AI54" s="10">
        <f t="shared" si="12"/>
        <v>0</v>
      </c>
      <c r="AJ54" s="10">
        <f t="shared" si="12"/>
        <v>0</v>
      </c>
      <c r="AK54" s="10">
        <f t="shared" si="12"/>
        <v>0</v>
      </c>
      <c r="AL54" s="10">
        <f t="shared" si="12"/>
        <v>0</v>
      </c>
      <c r="AM54" s="10">
        <f t="shared" si="10"/>
        <v>17765</v>
      </c>
      <c r="AN54" s="10">
        <f t="shared" si="11"/>
        <v>0</v>
      </c>
      <c r="AO54" s="3"/>
      <c r="AP54" s="3"/>
      <c r="AQ54" s="3"/>
      <c r="AR54" s="3"/>
      <c r="AS54" s="3"/>
      <c r="AT54" s="3"/>
    </row>
    <row r="55" spans="1:46">
      <c r="A55" s="13">
        <v>0.41666666666666669</v>
      </c>
      <c r="B55" s="10">
        <f t="shared" si="13"/>
        <v>0</v>
      </c>
      <c r="C55" s="10">
        <f t="shared" si="13"/>
        <v>0</v>
      </c>
      <c r="D55" s="10">
        <f t="shared" si="13"/>
        <v>16431.350000000002</v>
      </c>
      <c r="E55" s="10">
        <f t="shared" si="13"/>
        <v>15389.25</v>
      </c>
      <c r="F55" s="10">
        <f t="shared" si="13"/>
        <v>16490</v>
      </c>
      <c r="G55" s="10">
        <f t="shared" si="13"/>
        <v>17085</v>
      </c>
      <c r="H55" s="10">
        <f t="shared" si="13"/>
        <v>14620</v>
      </c>
      <c r="I55" s="10">
        <f t="shared" si="13"/>
        <v>14110</v>
      </c>
      <c r="J55" s="10">
        <f t="shared" si="13"/>
        <v>17510</v>
      </c>
      <c r="K55" s="10">
        <f t="shared" si="13"/>
        <v>17170</v>
      </c>
      <c r="L55" s="10">
        <f t="shared" si="13"/>
        <v>15562.65</v>
      </c>
      <c r="M55" s="10">
        <f t="shared" si="13"/>
        <v>16022.5</v>
      </c>
      <c r="N55" s="10">
        <f t="shared" si="13"/>
        <v>17425</v>
      </c>
      <c r="O55" s="10">
        <f t="shared" si="13"/>
        <v>14535</v>
      </c>
      <c r="P55" s="10">
        <f t="shared" si="13"/>
        <v>13515</v>
      </c>
      <c r="Q55" s="10">
        <f t="shared" si="13"/>
        <v>17085</v>
      </c>
      <c r="R55" s="10">
        <f t="shared" si="13"/>
        <v>16118.55</v>
      </c>
      <c r="S55" s="10">
        <f t="shared" si="13"/>
        <v>16753.5</v>
      </c>
      <c r="T55" s="10">
        <f t="shared" si="13"/>
        <v>16330.2</v>
      </c>
      <c r="U55" s="10">
        <f t="shared" si="13"/>
        <v>16308.95</v>
      </c>
      <c r="V55" s="10">
        <f t="shared" si="13"/>
        <v>14620</v>
      </c>
      <c r="W55" s="10">
        <f t="shared" si="13"/>
        <v>13515</v>
      </c>
      <c r="X55" s="10">
        <f t="shared" si="13"/>
        <v>16915</v>
      </c>
      <c r="Y55" s="10">
        <f t="shared" si="13"/>
        <v>17340</v>
      </c>
      <c r="Z55" s="10">
        <f t="shared" si="13"/>
        <v>17255</v>
      </c>
      <c r="AA55" s="10">
        <f t="shared" si="13"/>
        <v>17504.05</v>
      </c>
      <c r="AB55" s="10">
        <f t="shared" si="13"/>
        <v>17456.45</v>
      </c>
      <c r="AC55" s="10">
        <f t="shared" si="13"/>
        <v>15045</v>
      </c>
      <c r="AD55" s="10">
        <f t="shared" si="13"/>
        <v>13940</v>
      </c>
      <c r="AE55" s="10">
        <f t="shared" si="13"/>
        <v>17425</v>
      </c>
      <c r="AF55" s="10">
        <f t="shared" si="13"/>
        <v>0</v>
      </c>
      <c r="AG55" s="10">
        <f t="shared" si="12"/>
        <v>0</v>
      </c>
      <c r="AH55" s="10">
        <f t="shared" si="12"/>
        <v>0</v>
      </c>
      <c r="AI55" s="10">
        <f t="shared" si="12"/>
        <v>0</v>
      </c>
      <c r="AJ55" s="10">
        <f t="shared" si="12"/>
        <v>0</v>
      </c>
      <c r="AK55" s="10">
        <f t="shared" si="12"/>
        <v>0</v>
      </c>
      <c r="AL55" s="10">
        <f t="shared" si="12"/>
        <v>0</v>
      </c>
      <c r="AM55" s="10">
        <f t="shared" si="10"/>
        <v>17510</v>
      </c>
      <c r="AN55" s="10">
        <f t="shared" si="11"/>
        <v>0</v>
      </c>
      <c r="AO55" s="3"/>
      <c r="AP55" s="3"/>
      <c r="AQ55" s="3"/>
      <c r="AR55" s="3"/>
      <c r="AS55" s="3"/>
      <c r="AT55" s="3"/>
    </row>
    <row r="56" spans="1:46">
      <c r="A56" s="13" t="s">
        <v>18</v>
      </c>
      <c r="B56" s="10">
        <f t="shared" si="13"/>
        <v>0</v>
      </c>
      <c r="C56" s="10">
        <f t="shared" si="13"/>
        <v>0</v>
      </c>
      <c r="D56" s="10">
        <f t="shared" si="13"/>
        <v>16952.399999999998</v>
      </c>
      <c r="E56" s="10">
        <f t="shared" si="13"/>
        <v>15555</v>
      </c>
      <c r="F56" s="10">
        <f t="shared" si="13"/>
        <v>16915</v>
      </c>
      <c r="G56" s="10">
        <f t="shared" si="13"/>
        <v>17085</v>
      </c>
      <c r="H56" s="10">
        <f t="shared" si="13"/>
        <v>15045</v>
      </c>
      <c r="I56" s="10">
        <f t="shared" si="13"/>
        <v>13855</v>
      </c>
      <c r="J56" s="10">
        <f t="shared" si="13"/>
        <v>17656.2</v>
      </c>
      <c r="K56" s="10">
        <f t="shared" si="13"/>
        <v>17850</v>
      </c>
      <c r="L56" s="10">
        <f t="shared" si="13"/>
        <v>17446.25</v>
      </c>
      <c r="M56" s="10">
        <f t="shared" si="13"/>
        <v>16490</v>
      </c>
      <c r="N56" s="10">
        <f t="shared" si="13"/>
        <v>17175.100000000002</v>
      </c>
      <c r="O56" s="10">
        <f t="shared" si="13"/>
        <v>14280</v>
      </c>
      <c r="P56" s="10">
        <f t="shared" si="13"/>
        <v>13770</v>
      </c>
      <c r="Q56" s="10">
        <f t="shared" si="13"/>
        <v>16405</v>
      </c>
      <c r="R56" s="10">
        <f t="shared" si="13"/>
        <v>16177.2</v>
      </c>
      <c r="S56" s="10">
        <f t="shared" si="13"/>
        <v>17307.7</v>
      </c>
      <c r="T56" s="10">
        <f t="shared" si="13"/>
        <v>16393.95</v>
      </c>
      <c r="U56" s="10">
        <f t="shared" si="13"/>
        <v>16513.8</v>
      </c>
      <c r="V56" s="10">
        <f t="shared" si="13"/>
        <v>14875</v>
      </c>
      <c r="W56" s="10">
        <f t="shared" si="13"/>
        <v>14025</v>
      </c>
      <c r="X56" s="10">
        <f t="shared" si="13"/>
        <v>17255</v>
      </c>
      <c r="Y56" s="10">
        <f t="shared" si="13"/>
        <v>17935</v>
      </c>
      <c r="Z56" s="10">
        <f t="shared" si="13"/>
        <v>18105</v>
      </c>
      <c r="AA56" s="10">
        <f t="shared" si="13"/>
        <v>17753.95</v>
      </c>
      <c r="AB56" s="10">
        <f t="shared" si="13"/>
        <v>17796.45</v>
      </c>
      <c r="AC56" s="10">
        <f t="shared" si="13"/>
        <v>15215</v>
      </c>
      <c r="AD56" s="10">
        <f t="shared" si="13"/>
        <v>14195</v>
      </c>
      <c r="AE56" s="10">
        <f t="shared" si="13"/>
        <v>18020</v>
      </c>
      <c r="AF56" s="10">
        <f t="shared" si="13"/>
        <v>0</v>
      </c>
      <c r="AG56" s="10">
        <f t="shared" si="12"/>
        <v>0</v>
      </c>
      <c r="AH56" s="10">
        <f t="shared" si="12"/>
        <v>0</v>
      </c>
      <c r="AI56" s="10">
        <f t="shared" si="12"/>
        <v>0</v>
      </c>
      <c r="AJ56" s="10">
        <f t="shared" si="12"/>
        <v>0</v>
      </c>
      <c r="AK56" s="10">
        <f t="shared" si="12"/>
        <v>0</v>
      </c>
      <c r="AL56" s="10">
        <f t="shared" si="12"/>
        <v>0</v>
      </c>
      <c r="AM56" s="10">
        <f t="shared" si="10"/>
        <v>18105</v>
      </c>
      <c r="AN56" s="10">
        <f t="shared" si="11"/>
        <v>0</v>
      </c>
      <c r="AO56" s="3"/>
      <c r="AP56" s="3"/>
      <c r="AQ56" s="3"/>
      <c r="AR56" s="3"/>
      <c r="AS56" s="3"/>
      <c r="AT56" s="3"/>
    </row>
    <row r="57" spans="1:46">
      <c r="A57" s="13">
        <v>0.5</v>
      </c>
      <c r="B57" s="10">
        <f t="shared" si="13"/>
        <v>0</v>
      </c>
      <c r="C57" s="10">
        <f t="shared" si="13"/>
        <v>0</v>
      </c>
      <c r="D57" s="10">
        <f t="shared" si="13"/>
        <v>17802.399999999998</v>
      </c>
      <c r="E57" s="10">
        <f t="shared" si="13"/>
        <v>16405</v>
      </c>
      <c r="F57" s="10">
        <f t="shared" si="13"/>
        <v>17170</v>
      </c>
      <c r="G57" s="10">
        <f t="shared" si="13"/>
        <v>17170</v>
      </c>
      <c r="H57" s="10">
        <f t="shared" si="13"/>
        <v>15555</v>
      </c>
      <c r="I57" s="10">
        <f t="shared" si="13"/>
        <v>13940</v>
      </c>
      <c r="J57" s="10">
        <f t="shared" si="13"/>
        <v>16642.149999999998</v>
      </c>
      <c r="K57" s="10">
        <f t="shared" si="13"/>
        <v>18785</v>
      </c>
      <c r="L57" s="10">
        <f t="shared" si="13"/>
        <v>17081.600000000002</v>
      </c>
      <c r="M57" s="10">
        <f t="shared" si="13"/>
        <v>17170</v>
      </c>
      <c r="N57" s="10">
        <f t="shared" si="13"/>
        <v>17340</v>
      </c>
      <c r="O57" s="10">
        <f t="shared" si="13"/>
        <v>15640</v>
      </c>
      <c r="P57" s="10">
        <f t="shared" si="13"/>
        <v>13940</v>
      </c>
      <c r="Q57" s="10">
        <f t="shared" si="13"/>
        <v>17850</v>
      </c>
      <c r="R57" s="10">
        <f t="shared" si="13"/>
        <v>16695.7</v>
      </c>
      <c r="S57" s="10">
        <f t="shared" si="13"/>
        <v>17312.8</v>
      </c>
      <c r="T57" s="10">
        <f t="shared" si="13"/>
        <v>16829.149999999998</v>
      </c>
      <c r="U57" s="10">
        <f t="shared" si="13"/>
        <v>17457.3</v>
      </c>
      <c r="V57" s="10">
        <f t="shared" si="13"/>
        <v>14960</v>
      </c>
      <c r="W57" s="10">
        <f t="shared" si="13"/>
        <v>13940</v>
      </c>
      <c r="X57" s="10">
        <f t="shared" si="13"/>
        <v>17765</v>
      </c>
      <c r="Y57" s="10">
        <f t="shared" si="13"/>
        <v>18020</v>
      </c>
      <c r="Z57" s="10">
        <f t="shared" si="13"/>
        <v>18275</v>
      </c>
      <c r="AA57" s="10">
        <f t="shared" si="13"/>
        <v>18590.350000000002</v>
      </c>
      <c r="AB57" s="10">
        <f t="shared" si="13"/>
        <v>18978.8</v>
      </c>
      <c r="AC57" s="10">
        <f t="shared" si="13"/>
        <v>15725</v>
      </c>
      <c r="AD57" s="10">
        <f t="shared" si="13"/>
        <v>14450</v>
      </c>
      <c r="AE57" s="10">
        <f t="shared" si="13"/>
        <v>18700</v>
      </c>
      <c r="AF57" s="10">
        <f t="shared" si="13"/>
        <v>0</v>
      </c>
      <c r="AG57" s="10">
        <f t="shared" si="12"/>
        <v>0</v>
      </c>
      <c r="AH57" s="10">
        <f t="shared" si="12"/>
        <v>0</v>
      </c>
      <c r="AI57" s="10">
        <f t="shared" si="12"/>
        <v>0</v>
      </c>
      <c r="AJ57" s="10">
        <f t="shared" si="12"/>
        <v>0</v>
      </c>
      <c r="AK57" s="10">
        <f t="shared" si="12"/>
        <v>0</v>
      </c>
      <c r="AL57" s="10">
        <f t="shared" si="12"/>
        <v>0</v>
      </c>
      <c r="AM57" s="10">
        <f t="shared" si="10"/>
        <v>18978.8</v>
      </c>
      <c r="AN57" s="10">
        <f t="shared" si="11"/>
        <v>0</v>
      </c>
      <c r="AO57" s="3"/>
      <c r="AP57" s="3"/>
      <c r="AQ57" s="3"/>
      <c r="AR57" s="3"/>
      <c r="AS57" s="3"/>
      <c r="AT57" s="3"/>
    </row>
    <row r="58" spans="1:46">
      <c r="A58" s="13" t="s">
        <v>19</v>
      </c>
      <c r="B58" s="10">
        <f t="shared" si="13"/>
        <v>0</v>
      </c>
      <c r="C58" s="10">
        <f t="shared" si="13"/>
        <v>0</v>
      </c>
      <c r="D58" s="10">
        <f t="shared" si="13"/>
        <v>17617.95</v>
      </c>
      <c r="E58" s="10">
        <f t="shared" si="13"/>
        <v>14535</v>
      </c>
      <c r="F58" s="10">
        <f t="shared" si="13"/>
        <v>18870</v>
      </c>
      <c r="G58" s="10">
        <f t="shared" si="13"/>
        <v>17425</v>
      </c>
      <c r="H58" s="10">
        <f t="shared" si="13"/>
        <v>15130</v>
      </c>
      <c r="I58" s="10">
        <f t="shared" si="13"/>
        <v>14365</v>
      </c>
      <c r="J58" s="10">
        <f t="shared" si="13"/>
        <v>16947.3</v>
      </c>
      <c r="K58" s="10">
        <f t="shared" si="13"/>
        <v>16575</v>
      </c>
      <c r="L58" s="10">
        <f t="shared" si="13"/>
        <v>16449.2</v>
      </c>
      <c r="M58" s="10">
        <f t="shared" si="13"/>
        <v>16405</v>
      </c>
      <c r="N58" s="10">
        <f t="shared" si="13"/>
        <v>17170</v>
      </c>
      <c r="O58" s="10">
        <f t="shared" si="13"/>
        <v>15215</v>
      </c>
      <c r="P58" s="10">
        <f t="shared" si="13"/>
        <v>14280</v>
      </c>
      <c r="Q58" s="10">
        <f t="shared" si="13"/>
        <v>18190</v>
      </c>
      <c r="R58" s="10">
        <f t="shared" si="13"/>
        <v>16274.95</v>
      </c>
      <c r="S58" s="10">
        <f t="shared" si="13"/>
        <v>17170</v>
      </c>
      <c r="T58" s="10">
        <f t="shared" si="13"/>
        <v>16235</v>
      </c>
      <c r="U58" s="10">
        <f t="shared" si="13"/>
        <v>16853.8</v>
      </c>
      <c r="V58" s="10">
        <f t="shared" si="13"/>
        <v>14875</v>
      </c>
      <c r="W58" s="10">
        <f t="shared" si="13"/>
        <v>15045</v>
      </c>
      <c r="X58" s="10">
        <f t="shared" si="13"/>
        <v>17000</v>
      </c>
      <c r="Y58" s="10">
        <f t="shared" si="13"/>
        <v>17765</v>
      </c>
      <c r="Z58" s="10">
        <f t="shared" si="13"/>
        <v>17850</v>
      </c>
      <c r="AA58" s="10">
        <f t="shared" si="13"/>
        <v>18273.3</v>
      </c>
      <c r="AB58" s="10">
        <f t="shared" si="13"/>
        <v>17798.149999999998</v>
      </c>
      <c r="AC58" s="10">
        <f t="shared" si="13"/>
        <v>15980</v>
      </c>
      <c r="AD58" s="10">
        <f t="shared" si="13"/>
        <v>14790</v>
      </c>
      <c r="AE58" s="10">
        <f t="shared" si="13"/>
        <v>17680</v>
      </c>
      <c r="AF58" s="10">
        <f t="shared" si="13"/>
        <v>0</v>
      </c>
      <c r="AG58" s="10">
        <f t="shared" si="12"/>
        <v>0</v>
      </c>
      <c r="AH58" s="10">
        <f t="shared" si="12"/>
        <v>0</v>
      </c>
      <c r="AI58" s="10">
        <f t="shared" si="12"/>
        <v>0</v>
      </c>
      <c r="AJ58" s="10">
        <f t="shared" si="12"/>
        <v>0</v>
      </c>
      <c r="AK58" s="10">
        <f t="shared" si="12"/>
        <v>0</v>
      </c>
      <c r="AL58" s="10">
        <f t="shared" si="12"/>
        <v>0</v>
      </c>
      <c r="AM58" s="10">
        <f t="shared" si="10"/>
        <v>18870</v>
      </c>
      <c r="AN58" s="10">
        <f t="shared" si="11"/>
        <v>0</v>
      </c>
      <c r="AO58" s="3"/>
      <c r="AP58" s="3"/>
      <c r="AQ58" s="3"/>
      <c r="AR58" s="3"/>
      <c r="AS58" s="3"/>
      <c r="AT58" s="3"/>
    </row>
    <row r="59" spans="1:46">
      <c r="A59" s="13">
        <v>0.58333333333333337</v>
      </c>
      <c r="B59" s="10">
        <f t="shared" si="13"/>
        <v>0</v>
      </c>
      <c r="C59" s="10">
        <f t="shared" si="13"/>
        <v>0</v>
      </c>
      <c r="D59" s="10">
        <f t="shared" si="13"/>
        <v>15576.25</v>
      </c>
      <c r="E59" s="10">
        <f t="shared" si="13"/>
        <v>14025</v>
      </c>
      <c r="F59" s="10">
        <f t="shared" si="13"/>
        <v>16830</v>
      </c>
      <c r="G59" s="10">
        <f t="shared" si="13"/>
        <v>17340</v>
      </c>
      <c r="H59" s="10">
        <f t="shared" si="13"/>
        <v>14875</v>
      </c>
      <c r="I59" s="10">
        <f t="shared" si="13"/>
        <v>14195</v>
      </c>
      <c r="J59" s="10">
        <f t="shared" si="13"/>
        <v>16206.95</v>
      </c>
      <c r="K59" s="10">
        <f t="shared" si="13"/>
        <v>16235</v>
      </c>
      <c r="L59" s="10">
        <f t="shared" si="13"/>
        <v>15368.85</v>
      </c>
      <c r="M59" s="10">
        <f t="shared" si="13"/>
        <v>16150</v>
      </c>
      <c r="N59" s="10">
        <f t="shared" si="13"/>
        <v>17255</v>
      </c>
      <c r="O59" s="10">
        <f t="shared" si="13"/>
        <v>15215</v>
      </c>
      <c r="P59" s="10">
        <f t="shared" si="13"/>
        <v>14195</v>
      </c>
      <c r="Q59" s="10">
        <f t="shared" si="13"/>
        <v>16150</v>
      </c>
      <c r="R59" s="10">
        <f t="shared" si="13"/>
        <v>16123.65</v>
      </c>
      <c r="S59" s="10">
        <f t="shared" si="13"/>
        <v>16754.350000000002</v>
      </c>
      <c r="T59" s="10">
        <f t="shared" si="13"/>
        <v>15980</v>
      </c>
      <c r="U59" s="10">
        <f t="shared" si="13"/>
        <v>16507</v>
      </c>
      <c r="V59" s="10">
        <f t="shared" si="13"/>
        <v>14620</v>
      </c>
      <c r="W59" s="10">
        <f t="shared" si="13"/>
        <v>14790</v>
      </c>
      <c r="X59" s="10">
        <f t="shared" si="13"/>
        <v>18668.55</v>
      </c>
      <c r="Y59" s="10">
        <f t="shared" si="13"/>
        <v>17255</v>
      </c>
      <c r="Z59" s="10">
        <f t="shared" si="13"/>
        <v>17595</v>
      </c>
      <c r="AA59" s="10">
        <f t="shared" si="13"/>
        <v>17480.25</v>
      </c>
      <c r="AB59" s="10">
        <f t="shared" si="13"/>
        <v>17899.3</v>
      </c>
      <c r="AC59" s="10">
        <f t="shared" si="13"/>
        <v>15640</v>
      </c>
      <c r="AD59" s="10">
        <f t="shared" si="13"/>
        <v>14620</v>
      </c>
      <c r="AE59" s="10">
        <f t="shared" si="13"/>
        <v>17255</v>
      </c>
      <c r="AF59" s="10">
        <f t="shared" si="13"/>
        <v>0</v>
      </c>
      <c r="AG59" s="10">
        <f t="shared" si="12"/>
        <v>0</v>
      </c>
      <c r="AH59" s="10">
        <f t="shared" si="12"/>
        <v>0</v>
      </c>
      <c r="AI59" s="10">
        <f t="shared" si="12"/>
        <v>0</v>
      </c>
      <c r="AJ59" s="10">
        <f t="shared" si="12"/>
        <v>0</v>
      </c>
      <c r="AK59" s="10">
        <f t="shared" si="12"/>
        <v>0</v>
      </c>
      <c r="AL59" s="10">
        <f t="shared" si="12"/>
        <v>0</v>
      </c>
      <c r="AM59" s="10">
        <f t="shared" si="10"/>
        <v>18668.55</v>
      </c>
      <c r="AN59" s="10">
        <f t="shared" si="11"/>
        <v>0</v>
      </c>
      <c r="AO59" s="3"/>
      <c r="AP59" s="3"/>
      <c r="AQ59" s="3"/>
      <c r="AR59" s="3"/>
      <c r="AS59" s="3"/>
      <c r="AT59" s="3"/>
    </row>
    <row r="60" spans="1:46">
      <c r="A60" s="13" t="s">
        <v>20</v>
      </c>
      <c r="B60" s="10">
        <f t="shared" si="13"/>
        <v>0</v>
      </c>
      <c r="C60" s="10">
        <f t="shared" si="13"/>
        <v>0</v>
      </c>
      <c r="D60" s="10">
        <f t="shared" si="13"/>
        <v>16189.1</v>
      </c>
      <c r="E60" s="10">
        <f t="shared" si="13"/>
        <v>14620</v>
      </c>
      <c r="F60" s="10">
        <f t="shared" si="13"/>
        <v>17340</v>
      </c>
      <c r="G60" s="10">
        <f t="shared" si="13"/>
        <v>17510</v>
      </c>
      <c r="H60" s="10">
        <f t="shared" si="13"/>
        <v>14195</v>
      </c>
      <c r="I60" s="10">
        <f t="shared" si="13"/>
        <v>13940</v>
      </c>
      <c r="J60" s="10">
        <f t="shared" si="13"/>
        <v>14725.4</v>
      </c>
      <c r="K60" s="10">
        <f t="shared" si="13"/>
        <v>16830</v>
      </c>
      <c r="L60" s="10">
        <f t="shared" si="13"/>
        <v>15713.1</v>
      </c>
      <c r="M60" s="10">
        <f t="shared" si="13"/>
        <v>16660</v>
      </c>
      <c r="N60" s="10">
        <f t="shared" si="13"/>
        <v>16320</v>
      </c>
      <c r="O60" s="10">
        <f t="shared" si="13"/>
        <v>14025</v>
      </c>
      <c r="P60" s="10">
        <f t="shared" si="13"/>
        <v>14365</v>
      </c>
      <c r="Q60" s="10">
        <f t="shared" si="13"/>
        <v>16235</v>
      </c>
      <c r="R60" s="10">
        <f t="shared" si="13"/>
        <v>16065</v>
      </c>
      <c r="S60" s="10">
        <f t="shared" si="13"/>
        <v>16732.25</v>
      </c>
      <c r="T60" s="10">
        <f t="shared" si="13"/>
        <v>15980</v>
      </c>
      <c r="U60" s="10">
        <f t="shared" si="13"/>
        <v>16434.75</v>
      </c>
      <c r="V60" s="10">
        <f t="shared" si="13"/>
        <v>14110</v>
      </c>
      <c r="W60" s="10">
        <f t="shared" si="13"/>
        <v>14365</v>
      </c>
      <c r="X60" s="10">
        <f t="shared" si="13"/>
        <v>16848.7</v>
      </c>
      <c r="Y60" s="10">
        <f t="shared" si="13"/>
        <v>17935</v>
      </c>
      <c r="Z60" s="10">
        <f t="shared" si="13"/>
        <v>17595</v>
      </c>
      <c r="AA60" s="10">
        <f t="shared" si="13"/>
        <v>17221</v>
      </c>
      <c r="AB60" s="10">
        <f t="shared" si="13"/>
        <v>15640</v>
      </c>
      <c r="AC60" s="10">
        <f t="shared" si="13"/>
        <v>15130</v>
      </c>
      <c r="AD60" s="10">
        <f t="shared" si="13"/>
        <v>14280</v>
      </c>
      <c r="AE60" s="10">
        <f t="shared" si="13"/>
        <v>17765</v>
      </c>
      <c r="AF60" s="10">
        <f t="shared" si="13"/>
        <v>0</v>
      </c>
      <c r="AG60" s="10">
        <f t="shared" si="12"/>
        <v>0</v>
      </c>
      <c r="AH60" s="10">
        <f t="shared" si="12"/>
        <v>0</v>
      </c>
      <c r="AI60" s="10">
        <f t="shared" si="12"/>
        <v>0</v>
      </c>
      <c r="AJ60" s="10">
        <f t="shared" si="12"/>
        <v>0</v>
      </c>
      <c r="AK60" s="10">
        <f t="shared" si="12"/>
        <v>0</v>
      </c>
      <c r="AL60" s="10">
        <f t="shared" si="12"/>
        <v>0</v>
      </c>
      <c r="AM60" s="10">
        <f t="shared" si="10"/>
        <v>17935</v>
      </c>
      <c r="AN60" s="10">
        <f t="shared" si="11"/>
        <v>0</v>
      </c>
      <c r="AO60" s="3"/>
      <c r="AP60" s="3"/>
      <c r="AQ60" s="3"/>
      <c r="AR60" s="3"/>
      <c r="AS60" s="3"/>
      <c r="AT60" s="3"/>
    </row>
    <row r="61" spans="1:46">
      <c r="A61" s="12" t="s">
        <v>21</v>
      </c>
      <c r="B61" s="10">
        <f t="shared" si="13"/>
        <v>0</v>
      </c>
      <c r="C61" s="10">
        <f t="shared" si="13"/>
        <v>0</v>
      </c>
      <c r="D61" s="10">
        <f t="shared" si="13"/>
        <v>16065</v>
      </c>
      <c r="E61" s="10">
        <f t="shared" si="13"/>
        <v>15895</v>
      </c>
      <c r="F61" s="10">
        <f t="shared" si="13"/>
        <v>15725</v>
      </c>
      <c r="G61" s="10">
        <f t="shared" si="13"/>
        <v>17255</v>
      </c>
      <c r="H61" s="10">
        <f t="shared" si="13"/>
        <v>14195</v>
      </c>
      <c r="I61" s="10">
        <f t="shared" ref="B61:AL69" si="14">I22-$G$38*I22+$G$40*($G$38*I22)</f>
        <v>13515</v>
      </c>
      <c r="J61" s="10">
        <f t="shared" si="14"/>
        <v>15725</v>
      </c>
      <c r="K61" s="10">
        <f t="shared" si="14"/>
        <v>12750</v>
      </c>
      <c r="L61" s="10">
        <f t="shared" si="14"/>
        <v>16405</v>
      </c>
      <c r="M61" s="10">
        <f t="shared" si="14"/>
        <v>16830</v>
      </c>
      <c r="N61" s="10">
        <f t="shared" si="14"/>
        <v>15980</v>
      </c>
      <c r="O61" s="10">
        <f t="shared" si="14"/>
        <v>13175</v>
      </c>
      <c r="P61" s="10">
        <f t="shared" si="14"/>
        <v>13600</v>
      </c>
      <c r="Q61" s="10">
        <f t="shared" si="14"/>
        <v>16235</v>
      </c>
      <c r="R61" s="10">
        <f t="shared" si="14"/>
        <v>16490</v>
      </c>
      <c r="S61" s="10">
        <f t="shared" si="14"/>
        <v>11647.55</v>
      </c>
      <c r="T61" s="10">
        <f t="shared" si="14"/>
        <v>16405</v>
      </c>
      <c r="U61" s="10">
        <f t="shared" si="14"/>
        <v>16265.6</v>
      </c>
      <c r="V61" s="10">
        <f t="shared" si="14"/>
        <v>14110</v>
      </c>
      <c r="W61" s="10">
        <f t="shared" si="14"/>
        <v>14110</v>
      </c>
      <c r="X61" s="10">
        <f t="shared" si="14"/>
        <v>16974.5</v>
      </c>
      <c r="Y61" s="10">
        <f t="shared" si="14"/>
        <v>17595</v>
      </c>
      <c r="Z61" s="10">
        <f t="shared" si="14"/>
        <v>17255</v>
      </c>
      <c r="AA61" s="10">
        <f t="shared" si="14"/>
        <v>17032.3</v>
      </c>
      <c r="AB61" s="10">
        <f t="shared" si="14"/>
        <v>18190</v>
      </c>
      <c r="AC61" s="10">
        <f t="shared" si="14"/>
        <v>14620</v>
      </c>
      <c r="AD61" s="10">
        <f t="shared" si="14"/>
        <v>13940</v>
      </c>
      <c r="AE61" s="10">
        <f t="shared" si="14"/>
        <v>17680</v>
      </c>
      <c r="AF61" s="10">
        <f t="shared" si="14"/>
        <v>0</v>
      </c>
      <c r="AG61" s="10">
        <f t="shared" si="12"/>
        <v>0</v>
      </c>
      <c r="AH61" s="10">
        <f t="shared" si="12"/>
        <v>0</v>
      </c>
      <c r="AI61" s="10">
        <f t="shared" si="12"/>
        <v>0</v>
      </c>
      <c r="AJ61" s="10">
        <f t="shared" si="12"/>
        <v>0</v>
      </c>
      <c r="AK61" s="10">
        <f t="shared" si="12"/>
        <v>0</v>
      </c>
      <c r="AL61" s="10">
        <f t="shared" si="12"/>
        <v>0</v>
      </c>
      <c r="AM61" s="10">
        <f t="shared" si="10"/>
        <v>18190</v>
      </c>
      <c r="AN61" s="10">
        <f t="shared" si="11"/>
        <v>0</v>
      </c>
      <c r="AO61" s="3"/>
      <c r="AP61" s="3"/>
      <c r="AQ61" s="3"/>
      <c r="AR61" s="3"/>
      <c r="AS61" s="3"/>
      <c r="AT61" s="3"/>
    </row>
    <row r="62" spans="1:46">
      <c r="A62" s="12" t="s">
        <v>22</v>
      </c>
      <c r="B62" s="10">
        <f t="shared" si="14"/>
        <v>0</v>
      </c>
      <c r="C62" s="10">
        <f t="shared" si="14"/>
        <v>0</v>
      </c>
      <c r="D62" s="10">
        <f t="shared" si="14"/>
        <v>13184.35</v>
      </c>
      <c r="E62" s="10">
        <f t="shared" si="14"/>
        <v>15045</v>
      </c>
      <c r="F62" s="10">
        <f t="shared" si="14"/>
        <v>15810</v>
      </c>
      <c r="G62" s="10">
        <f t="shared" si="14"/>
        <v>16660</v>
      </c>
      <c r="H62" s="10">
        <f t="shared" si="14"/>
        <v>14195</v>
      </c>
      <c r="I62" s="10">
        <f t="shared" si="14"/>
        <v>13685</v>
      </c>
      <c r="J62" s="10">
        <f t="shared" si="14"/>
        <v>15810</v>
      </c>
      <c r="K62" s="10">
        <f t="shared" si="14"/>
        <v>12410</v>
      </c>
      <c r="L62" s="10">
        <f t="shared" si="14"/>
        <v>16320</v>
      </c>
      <c r="M62" s="10">
        <f t="shared" si="14"/>
        <v>15980</v>
      </c>
      <c r="N62" s="10">
        <f t="shared" si="14"/>
        <v>15385</v>
      </c>
      <c r="O62" s="10">
        <f t="shared" si="14"/>
        <v>14110</v>
      </c>
      <c r="P62" s="10">
        <f t="shared" si="14"/>
        <v>14025</v>
      </c>
      <c r="Q62" s="10">
        <f t="shared" si="14"/>
        <v>16065</v>
      </c>
      <c r="R62" s="10">
        <f t="shared" si="14"/>
        <v>15980</v>
      </c>
      <c r="S62" s="10">
        <f t="shared" si="14"/>
        <v>15623.85</v>
      </c>
      <c r="T62" s="10">
        <f t="shared" si="14"/>
        <v>15300</v>
      </c>
      <c r="U62" s="10">
        <f t="shared" si="14"/>
        <v>15502.3</v>
      </c>
      <c r="V62" s="10">
        <f t="shared" si="14"/>
        <v>13770</v>
      </c>
      <c r="W62" s="10">
        <f t="shared" si="14"/>
        <v>13600</v>
      </c>
      <c r="X62" s="10">
        <f t="shared" si="14"/>
        <v>16031</v>
      </c>
      <c r="Y62" s="10">
        <f t="shared" si="14"/>
        <v>16830</v>
      </c>
      <c r="Z62" s="10">
        <f t="shared" si="14"/>
        <v>17000</v>
      </c>
      <c r="AA62" s="10">
        <f t="shared" si="14"/>
        <v>16227.35</v>
      </c>
      <c r="AB62" s="10">
        <f t="shared" si="14"/>
        <v>17425</v>
      </c>
      <c r="AC62" s="10">
        <f t="shared" si="14"/>
        <v>14535</v>
      </c>
      <c r="AD62" s="10">
        <f t="shared" si="14"/>
        <v>13940</v>
      </c>
      <c r="AE62" s="10">
        <f t="shared" si="14"/>
        <v>16830</v>
      </c>
      <c r="AF62" s="10">
        <f t="shared" si="14"/>
        <v>0</v>
      </c>
      <c r="AG62" s="10">
        <f t="shared" si="12"/>
        <v>0</v>
      </c>
      <c r="AH62" s="10">
        <f t="shared" si="12"/>
        <v>0</v>
      </c>
      <c r="AI62" s="10">
        <f t="shared" si="12"/>
        <v>0</v>
      </c>
      <c r="AJ62" s="10">
        <f t="shared" si="12"/>
        <v>0</v>
      </c>
      <c r="AK62" s="10">
        <f t="shared" si="12"/>
        <v>0</v>
      </c>
      <c r="AL62" s="10">
        <f t="shared" si="12"/>
        <v>0</v>
      </c>
      <c r="AM62" s="10">
        <f t="shared" si="10"/>
        <v>17425</v>
      </c>
      <c r="AN62" s="10">
        <f t="shared" si="11"/>
        <v>0</v>
      </c>
      <c r="AO62" s="3"/>
      <c r="AP62" s="3"/>
      <c r="AQ62" s="3"/>
      <c r="AR62" s="3"/>
      <c r="AS62" s="3"/>
      <c r="AT62" s="3"/>
    </row>
    <row r="63" spans="1:46">
      <c r="A63" s="12" t="s">
        <v>23</v>
      </c>
      <c r="B63" s="10">
        <f t="shared" si="14"/>
        <v>0</v>
      </c>
      <c r="C63" s="10">
        <f t="shared" si="14"/>
        <v>0</v>
      </c>
      <c r="D63" s="10">
        <f t="shared" si="14"/>
        <v>15180.15</v>
      </c>
      <c r="E63" s="10">
        <f t="shared" si="14"/>
        <v>15810</v>
      </c>
      <c r="F63" s="10">
        <f t="shared" si="14"/>
        <v>15640</v>
      </c>
      <c r="G63" s="10">
        <f t="shared" si="14"/>
        <v>16150</v>
      </c>
      <c r="H63" s="10">
        <f t="shared" si="14"/>
        <v>14365</v>
      </c>
      <c r="I63" s="10">
        <f t="shared" si="14"/>
        <v>14110</v>
      </c>
      <c r="J63" s="10">
        <f t="shared" si="14"/>
        <v>17660.45</v>
      </c>
      <c r="K63" s="10">
        <f t="shared" si="14"/>
        <v>13685</v>
      </c>
      <c r="L63" s="10">
        <f t="shared" si="14"/>
        <v>15640</v>
      </c>
      <c r="M63" s="10">
        <f t="shared" si="14"/>
        <v>15725</v>
      </c>
      <c r="N63" s="10">
        <f t="shared" si="14"/>
        <v>15640</v>
      </c>
      <c r="O63" s="10">
        <f t="shared" si="14"/>
        <v>14195</v>
      </c>
      <c r="P63" s="10">
        <f t="shared" si="14"/>
        <v>13685</v>
      </c>
      <c r="Q63" s="10">
        <f t="shared" si="14"/>
        <v>15470</v>
      </c>
      <c r="R63" s="10">
        <f t="shared" si="14"/>
        <v>15810</v>
      </c>
      <c r="S63" s="10">
        <f t="shared" si="14"/>
        <v>15791.3</v>
      </c>
      <c r="T63" s="10">
        <f t="shared" si="14"/>
        <v>15385</v>
      </c>
      <c r="U63" s="10">
        <f t="shared" si="14"/>
        <v>15668.05</v>
      </c>
      <c r="V63" s="10">
        <f t="shared" si="14"/>
        <v>14025</v>
      </c>
      <c r="W63" s="10">
        <f t="shared" si="14"/>
        <v>13770</v>
      </c>
      <c r="X63" s="10">
        <f t="shared" si="14"/>
        <v>16214.6</v>
      </c>
      <c r="Y63" s="10">
        <f t="shared" si="14"/>
        <v>16575</v>
      </c>
      <c r="Z63" s="10">
        <f t="shared" si="14"/>
        <v>16575</v>
      </c>
      <c r="AA63" s="10">
        <f t="shared" si="14"/>
        <v>15559.25</v>
      </c>
      <c r="AB63" s="10">
        <f t="shared" si="14"/>
        <v>16405</v>
      </c>
      <c r="AC63" s="10">
        <f t="shared" si="14"/>
        <v>14620</v>
      </c>
      <c r="AD63" s="10">
        <f t="shared" si="14"/>
        <v>14280</v>
      </c>
      <c r="AE63" s="10">
        <f t="shared" si="14"/>
        <v>16065</v>
      </c>
      <c r="AF63" s="10">
        <f t="shared" si="14"/>
        <v>0</v>
      </c>
      <c r="AG63" s="10">
        <f t="shared" si="12"/>
        <v>0</v>
      </c>
      <c r="AH63" s="10">
        <f t="shared" si="12"/>
        <v>0</v>
      </c>
      <c r="AI63" s="10">
        <f t="shared" si="12"/>
        <v>0</v>
      </c>
      <c r="AJ63" s="10">
        <f t="shared" si="12"/>
        <v>0</v>
      </c>
      <c r="AK63" s="10">
        <f t="shared" si="12"/>
        <v>0</v>
      </c>
      <c r="AL63" s="10">
        <f t="shared" si="12"/>
        <v>0</v>
      </c>
      <c r="AM63" s="10">
        <f t="shared" si="10"/>
        <v>17660.45</v>
      </c>
      <c r="AN63" s="10">
        <f t="shared" si="11"/>
        <v>0</v>
      </c>
      <c r="AO63" s="3"/>
      <c r="AP63" s="3"/>
      <c r="AQ63" s="3"/>
      <c r="AR63" s="3"/>
      <c r="AS63" s="3"/>
      <c r="AT63" s="3"/>
    </row>
    <row r="64" spans="1:46">
      <c r="A64" s="9" t="s">
        <v>24</v>
      </c>
      <c r="B64" s="10">
        <f t="shared" si="14"/>
        <v>0</v>
      </c>
      <c r="C64" s="10">
        <f t="shared" si="14"/>
        <v>0</v>
      </c>
      <c r="D64" s="10">
        <f t="shared" si="14"/>
        <v>17372.3</v>
      </c>
      <c r="E64" s="10">
        <f t="shared" si="14"/>
        <v>19079.95</v>
      </c>
      <c r="F64" s="10">
        <f t="shared" si="14"/>
        <v>17935</v>
      </c>
      <c r="G64" s="10">
        <f t="shared" si="14"/>
        <v>18445</v>
      </c>
      <c r="H64" s="10">
        <f t="shared" si="14"/>
        <v>17482.8</v>
      </c>
      <c r="I64" s="10">
        <f t="shared" si="14"/>
        <v>17016.149999999998</v>
      </c>
      <c r="J64" s="10">
        <f t="shared" si="14"/>
        <v>19248.25</v>
      </c>
      <c r="K64" s="10">
        <f t="shared" si="14"/>
        <v>16490</v>
      </c>
      <c r="L64" s="10">
        <f t="shared" si="14"/>
        <v>18020</v>
      </c>
      <c r="M64" s="10">
        <f t="shared" si="14"/>
        <v>18020</v>
      </c>
      <c r="N64" s="10">
        <f t="shared" si="14"/>
        <v>18020</v>
      </c>
      <c r="O64" s="10">
        <f t="shared" si="14"/>
        <v>17000</v>
      </c>
      <c r="P64" s="10">
        <f t="shared" si="14"/>
        <v>16660</v>
      </c>
      <c r="Q64" s="10">
        <f t="shared" si="14"/>
        <v>18700</v>
      </c>
      <c r="R64" s="10">
        <f t="shared" si="14"/>
        <v>17255</v>
      </c>
      <c r="S64" s="10">
        <f t="shared" si="14"/>
        <v>17447.100000000002</v>
      </c>
      <c r="T64" s="10">
        <f t="shared" si="14"/>
        <v>18445</v>
      </c>
      <c r="U64" s="10">
        <f t="shared" si="14"/>
        <v>17234.600000000002</v>
      </c>
      <c r="V64" s="10">
        <f t="shared" si="14"/>
        <v>17000</v>
      </c>
      <c r="W64" s="10">
        <f t="shared" si="14"/>
        <v>16150</v>
      </c>
      <c r="X64" s="10">
        <f t="shared" si="14"/>
        <v>17850</v>
      </c>
      <c r="Y64" s="10">
        <f t="shared" si="14"/>
        <v>18870</v>
      </c>
      <c r="Z64" s="10">
        <f t="shared" si="14"/>
        <v>18530</v>
      </c>
      <c r="AA64" s="10">
        <f t="shared" si="14"/>
        <v>19161.55</v>
      </c>
      <c r="AB64" s="10">
        <f t="shared" si="14"/>
        <v>18385.5</v>
      </c>
      <c r="AC64" s="10">
        <f t="shared" si="14"/>
        <v>17113.05</v>
      </c>
      <c r="AD64" s="10">
        <f t="shared" si="14"/>
        <v>17850</v>
      </c>
      <c r="AE64" s="10">
        <f t="shared" si="14"/>
        <v>18190</v>
      </c>
      <c r="AF64" s="10">
        <f t="shared" si="14"/>
        <v>0</v>
      </c>
      <c r="AG64" s="10">
        <f t="shared" si="12"/>
        <v>0</v>
      </c>
      <c r="AH64" s="10">
        <f t="shared" si="12"/>
        <v>0</v>
      </c>
      <c r="AI64" s="10">
        <f t="shared" si="12"/>
        <v>0</v>
      </c>
      <c r="AJ64" s="10">
        <f t="shared" si="12"/>
        <v>0</v>
      </c>
      <c r="AK64" s="10">
        <f t="shared" si="12"/>
        <v>0</v>
      </c>
      <c r="AL64" s="10">
        <f t="shared" si="12"/>
        <v>0</v>
      </c>
      <c r="AM64" s="10">
        <f t="shared" si="10"/>
        <v>19248.25</v>
      </c>
      <c r="AN64" s="10">
        <f t="shared" si="11"/>
        <v>0</v>
      </c>
      <c r="AO64" s="3"/>
      <c r="AP64" s="3"/>
      <c r="AQ64" s="3"/>
      <c r="AR64" s="3"/>
      <c r="AS64" s="3"/>
      <c r="AT64" s="3"/>
    </row>
    <row r="65" spans="1:46">
      <c r="A65" s="15">
        <v>0.83333333333333337</v>
      </c>
      <c r="B65" s="10">
        <f t="shared" si="14"/>
        <v>0</v>
      </c>
      <c r="C65" s="10">
        <f t="shared" si="14"/>
        <v>0</v>
      </c>
      <c r="D65" s="10">
        <f t="shared" si="14"/>
        <v>18806.25</v>
      </c>
      <c r="E65" s="10">
        <f t="shared" si="14"/>
        <v>18812.2</v>
      </c>
      <c r="F65" s="10">
        <f t="shared" si="14"/>
        <v>18615</v>
      </c>
      <c r="G65" s="10">
        <f t="shared" si="14"/>
        <v>19125</v>
      </c>
      <c r="H65" s="10">
        <f t="shared" si="14"/>
        <v>18721.25</v>
      </c>
      <c r="I65" s="10">
        <f t="shared" si="14"/>
        <v>10880</v>
      </c>
      <c r="J65" s="10">
        <f t="shared" si="14"/>
        <v>18414.399999999998</v>
      </c>
      <c r="K65" s="10">
        <f t="shared" si="14"/>
        <v>17425</v>
      </c>
      <c r="L65" s="10">
        <f t="shared" si="14"/>
        <v>18700</v>
      </c>
      <c r="M65" s="10">
        <f t="shared" si="14"/>
        <v>19040</v>
      </c>
      <c r="N65" s="10">
        <f t="shared" si="14"/>
        <v>19210</v>
      </c>
      <c r="O65" s="10">
        <f t="shared" si="14"/>
        <v>18020</v>
      </c>
      <c r="P65" s="10">
        <f t="shared" si="14"/>
        <v>17680</v>
      </c>
      <c r="Q65" s="10">
        <f t="shared" si="14"/>
        <v>18977.95</v>
      </c>
      <c r="R65" s="10">
        <f t="shared" si="14"/>
        <v>18785</v>
      </c>
      <c r="S65" s="10">
        <f t="shared" si="14"/>
        <v>18563.149999999998</v>
      </c>
      <c r="T65" s="10">
        <f t="shared" si="14"/>
        <v>18785</v>
      </c>
      <c r="U65" s="10">
        <f t="shared" si="14"/>
        <v>19136.05</v>
      </c>
      <c r="V65" s="10">
        <f t="shared" si="14"/>
        <v>18190</v>
      </c>
      <c r="W65" s="10">
        <f t="shared" si="14"/>
        <v>18360</v>
      </c>
      <c r="X65" s="10">
        <f t="shared" si="14"/>
        <v>19550</v>
      </c>
      <c r="Y65" s="10">
        <f t="shared" si="14"/>
        <v>19550</v>
      </c>
      <c r="Z65" s="10">
        <f t="shared" si="14"/>
        <v>19750.600000000002</v>
      </c>
      <c r="AA65" s="10">
        <f t="shared" si="14"/>
        <v>19561.05</v>
      </c>
      <c r="AB65" s="10">
        <f t="shared" si="14"/>
        <v>18509.600000000002</v>
      </c>
      <c r="AC65" s="10">
        <f t="shared" si="14"/>
        <v>19006</v>
      </c>
      <c r="AD65" s="10">
        <f t="shared" si="14"/>
        <v>18275</v>
      </c>
      <c r="AE65" s="10">
        <f t="shared" si="14"/>
        <v>19380</v>
      </c>
      <c r="AF65" s="10">
        <f t="shared" si="14"/>
        <v>0</v>
      </c>
      <c r="AG65" s="10">
        <f t="shared" si="12"/>
        <v>0</v>
      </c>
      <c r="AH65" s="10">
        <f t="shared" si="12"/>
        <v>0</v>
      </c>
      <c r="AI65" s="10">
        <f t="shared" si="12"/>
        <v>0</v>
      </c>
      <c r="AJ65" s="10">
        <f t="shared" si="12"/>
        <v>0</v>
      </c>
      <c r="AK65" s="10">
        <f t="shared" si="12"/>
        <v>0</v>
      </c>
      <c r="AL65" s="10">
        <f t="shared" si="12"/>
        <v>0</v>
      </c>
      <c r="AM65" s="10">
        <f t="shared" si="10"/>
        <v>19750.600000000002</v>
      </c>
      <c r="AN65" s="10">
        <f t="shared" si="11"/>
        <v>0</v>
      </c>
      <c r="AO65" s="3"/>
      <c r="AP65" s="3"/>
      <c r="AQ65" s="3"/>
      <c r="AR65" s="3"/>
      <c r="AS65" s="3"/>
      <c r="AT65" s="3"/>
    </row>
    <row r="66" spans="1:46">
      <c r="A66" s="15">
        <v>0.875</v>
      </c>
      <c r="B66" s="10">
        <f t="shared" si="14"/>
        <v>0</v>
      </c>
      <c r="C66" s="10">
        <f t="shared" si="14"/>
        <v>0</v>
      </c>
      <c r="D66" s="10">
        <f t="shared" si="14"/>
        <v>18380.399999999998</v>
      </c>
      <c r="E66" s="10">
        <f t="shared" si="14"/>
        <v>18314.95</v>
      </c>
      <c r="F66" s="10">
        <f t="shared" si="14"/>
        <v>18105</v>
      </c>
      <c r="G66" s="10">
        <f t="shared" si="14"/>
        <v>18530</v>
      </c>
      <c r="H66" s="10">
        <f t="shared" si="14"/>
        <v>18126.25</v>
      </c>
      <c r="I66" s="10">
        <f t="shared" si="14"/>
        <v>17255</v>
      </c>
      <c r="J66" s="10">
        <f t="shared" si="14"/>
        <v>17258.399999999998</v>
      </c>
      <c r="K66" s="10">
        <f t="shared" si="14"/>
        <v>16490</v>
      </c>
      <c r="L66" s="10">
        <f t="shared" si="14"/>
        <v>17935</v>
      </c>
      <c r="M66" s="10">
        <f t="shared" si="14"/>
        <v>18020</v>
      </c>
      <c r="N66" s="10">
        <f t="shared" si="14"/>
        <v>17850</v>
      </c>
      <c r="O66" s="10">
        <f t="shared" si="14"/>
        <v>17680</v>
      </c>
      <c r="P66" s="10">
        <f t="shared" si="14"/>
        <v>16830</v>
      </c>
      <c r="Q66" s="10">
        <f t="shared" si="14"/>
        <v>17850</v>
      </c>
      <c r="R66" s="10">
        <f t="shared" si="14"/>
        <v>17765</v>
      </c>
      <c r="S66" s="10">
        <f t="shared" si="14"/>
        <v>17765</v>
      </c>
      <c r="T66" s="10">
        <f t="shared" si="14"/>
        <v>17850</v>
      </c>
      <c r="U66" s="10">
        <f t="shared" si="14"/>
        <v>17873.8</v>
      </c>
      <c r="V66" s="10">
        <f t="shared" si="14"/>
        <v>17085</v>
      </c>
      <c r="W66" s="10">
        <f t="shared" si="14"/>
        <v>17255</v>
      </c>
      <c r="X66" s="10">
        <f t="shared" si="14"/>
        <v>18360</v>
      </c>
      <c r="Y66" s="10">
        <f t="shared" si="14"/>
        <v>18870</v>
      </c>
      <c r="Z66" s="10">
        <f t="shared" si="14"/>
        <v>18020</v>
      </c>
      <c r="AA66" s="10">
        <f t="shared" si="14"/>
        <v>18891.25</v>
      </c>
      <c r="AB66" s="10">
        <f t="shared" si="14"/>
        <v>18582.7</v>
      </c>
      <c r="AC66" s="10">
        <f t="shared" si="14"/>
        <v>18089.7</v>
      </c>
      <c r="AD66" s="10">
        <f t="shared" si="14"/>
        <v>17850</v>
      </c>
      <c r="AE66" s="10">
        <f t="shared" si="14"/>
        <v>18275</v>
      </c>
      <c r="AF66" s="10">
        <f t="shared" si="14"/>
        <v>0</v>
      </c>
      <c r="AG66" s="10">
        <f t="shared" si="12"/>
        <v>0</v>
      </c>
      <c r="AH66" s="10">
        <f t="shared" si="12"/>
        <v>0</v>
      </c>
      <c r="AI66" s="10">
        <f t="shared" si="12"/>
        <v>0</v>
      </c>
      <c r="AJ66" s="10">
        <f t="shared" si="12"/>
        <v>0</v>
      </c>
      <c r="AK66" s="10">
        <f t="shared" si="12"/>
        <v>0</v>
      </c>
      <c r="AL66" s="10">
        <f t="shared" si="12"/>
        <v>0</v>
      </c>
      <c r="AM66" s="10">
        <f t="shared" si="10"/>
        <v>18891.25</v>
      </c>
      <c r="AN66" s="10">
        <f t="shared" si="11"/>
        <v>0</v>
      </c>
      <c r="AO66" s="3"/>
      <c r="AP66" s="3"/>
      <c r="AQ66" s="3"/>
      <c r="AR66" s="3"/>
      <c r="AS66" s="3"/>
      <c r="AT66" s="3"/>
    </row>
    <row r="67" spans="1:46">
      <c r="A67" s="13" t="s">
        <v>25</v>
      </c>
      <c r="B67" s="10">
        <f t="shared" si="14"/>
        <v>0</v>
      </c>
      <c r="C67" s="10">
        <f t="shared" si="14"/>
        <v>0</v>
      </c>
      <c r="D67" s="10">
        <f t="shared" si="14"/>
        <v>17351.899999999998</v>
      </c>
      <c r="E67" s="10">
        <f t="shared" si="14"/>
        <v>17022.100000000002</v>
      </c>
      <c r="F67" s="10">
        <f t="shared" si="14"/>
        <v>16830</v>
      </c>
      <c r="G67" s="10">
        <f t="shared" si="14"/>
        <v>16830</v>
      </c>
      <c r="H67" s="10">
        <f t="shared" si="14"/>
        <v>16018.25</v>
      </c>
      <c r="I67" s="10">
        <f t="shared" si="14"/>
        <v>16490</v>
      </c>
      <c r="J67" s="10">
        <f t="shared" si="14"/>
        <v>16383.75</v>
      </c>
      <c r="K67" s="10">
        <f t="shared" si="14"/>
        <v>16235</v>
      </c>
      <c r="L67" s="10">
        <f t="shared" si="14"/>
        <v>16490</v>
      </c>
      <c r="M67" s="10">
        <f t="shared" si="14"/>
        <v>15895</v>
      </c>
      <c r="N67" s="10">
        <f t="shared" si="14"/>
        <v>16320</v>
      </c>
      <c r="O67" s="10">
        <f t="shared" si="14"/>
        <v>16150</v>
      </c>
      <c r="P67" s="10">
        <f t="shared" si="14"/>
        <v>15130</v>
      </c>
      <c r="Q67" s="10">
        <f t="shared" si="14"/>
        <v>16320</v>
      </c>
      <c r="R67" s="10">
        <f t="shared" si="14"/>
        <v>16150</v>
      </c>
      <c r="S67" s="10">
        <f t="shared" si="14"/>
        <v>15640</v>
      </c>
      <c r="T67" s="10">
        <f t="shared" si="14"/>
        <v>16320</v>
      </c>
      <c r="U67" s="10">
        <f t="shared" si="14"/>
        <v>16405</v>
      </c>
      <c r="V67" s="10">
        <f t="shared" si="14"/>
        <v>15980</v>
      </c>
      <c r="W67" s="10">
        <f t="shared" si="14"/>
        <v>15725</v>
      </c>
      <c r="X67" s="10">
        <f t="shared" si="14"/>
        <v>17340</v>
      </c>
      <c r="Y67" s="10">
        <f t="shared" si="14"/>
        <v>17510</v>
      </c>
      <c r="Z67" s="10">
        <f t="shared" si="14"/>
        <v>16915</v>
      </c>
      <c r="AA67" s="10">
        <f t="shared" si="14"/>
        <v>16745</v>
      </c>
      <c r="AB67" s="10">
        <f t="shared" si="14"/>
        <v>17681.7</v>
      </c>
      <c r="AC67" s="10">
        <f t="shared" si="14"/>
        <v>16891.2</v>
      </c>
      <c r="AD67" s="10">
        <f t="shared" si="14"/>
        <v>16320</v>
      </c>
      <c r="AE67" s="10">
        <f t="shared" si="14"/>
        <v>16235</v>
      </c>
      <c r="AF67" s="10">
        <f t="shared" si="14"/>
        <v>0</v>
      </c>
      <c r="AG67" s="10">
        <f t="shared" si="12"/>
        <v>0</v>
      </c>
      <c r="AH67" s="10">
        <f t="shared" si="12"/>
        <v>0</v>
      </c>
      <c r="AI67" s="10">
        <f t="shared" si="12"/>
        <v>0</v>
      </c>
      <c r="AJ67" s="10">
        <f t="shared" si="12"/>
        <v>0</v>
      </c>
      <c r="AK67" s="10">
        <f t="shared" si="12"/>
        <v>0</v>
      </c>
      <c r="AL67" s="10">
        <f t="shared" si="12"/>
        <v>0</v>
      </c>
      <c r="AM67" s="10">
        <f t="shared" si="10"/>
        <v>17681.7</v>
      </c>
      <c r="AN67" s="10">
        <f t="shared" si="11"/>
        <v>0</v>
      </c>
      <c r="AO67" s="3"/>
      <c r="AP67" s="3"/>
      <c r="AQ67" s="3"/>
      <c r="AR67" s="3"/>
      <c r="AS67" s="3"/>
      <c r="AT67" s="3"/>
    </row>
    <row r="68" spans="1:46">
      <c r="A68" s="15">
        <v>0.95833333333333337</v>
      </c>
      <c r="B68" s="10">
        <f t="shared" si="14"/>
        <v>0</v>
      </c>
      <c r="C68" s="10">
        <f t="shared" si="14"/>
        <v>0</v>
      </c>
      <c r="D68" s="10">
        <f t="shared" si="14"/>
        <v>14846.95</v>
      </c>
      <c r="E68" s="10">
        <f t="shared" si="14"/>
        <v>15401.15</v>
      </c>
      <c r="F68" s="10">
        <f t="shared" si="14"/>
        <v>14705</v>
      </c>
      <c r="G68" s="10">
        <f t="shared" si="14"/>
        <v>14620</v>
      </c>
      <c r="H68" s="10">
        <f t="shared" si="14"/>
        <v>14400.7</v>
      </c>
      <c r="I68" s="10">
        <f t="shared" si="14"/>
        <v>15385</v>
      </c>
      <c r="J68" s="10">
        <f t="shared" si="14"/>
        <v>14208.6</v>
      </c>
      <c r="K68" s="10">
        <f t="shared" si="14"/>
        <v>13515</v>
      </c>
      <c r="L68" s="10">
        <f t="shared" si="14"/>
        <v>13685</v>
      </c>
      <c r="M68" s="10">
        <f t="shared" si="14"/>
        <v>13940</v>
      </c>
      <c r="N68" s="10">
        <f t="shared" si="14"/>
        <v>14110</v>
      </c>
      <c r="O68" s="10">
        <f t="shared" si="14"/>
        <v>14195</v>
      </c>
      <c r="P68" s="10">
        <f t="shared" si="14"/>
        <v>12920</v>
      </c>
      <c r="Q68" s="10">
        <f t="shared" si="14"/>
        <v>14110</v>
      </c>
      <c r="R68" s="10">
        <f t="shared" si="14"/>
        <v>13770</v>
      </c>
      <c r="S68" s="10">
        <f t="shared" si="14"/>
        <v>14025</v>
      </c>
      <c r="T68" s="10">
        <f t="shared" si="14"/>
        <v>13855</v>
      </c>
      <c r="U68" s="10">
        <f t="shared" si="14"/>
        <v>14620</v>
      </c>
      <c r="V68" s="10">
        <f t="shared" si="14"/>
        <v>14195</v>
      </c>
      <c r="W68" s="10">
        <f t="shared" si="14"/>
        <v>13940</v>
      </c>
      <c r="X68" s="10">
        <f t="shared" si="14"/>
        <v>15470</v>
      </c>
      <c r="Y68" s="10">
        <f t="shared" si="14"/>
        <v>14535</v>
      </c>
      <c r="Z68" s="10">
        <f t="shared" si="14"/>
        <v>14960</v>
      </c>
      <c r="AA68" s="10">
        <f t="shared" si="14"/>
        <v>14110</v>
      </c>
      <c r="AB68" s="10">
        <f t="shared" si="14"/>
        <v>15045</v>
      </c>
      <c r="AC68" s="10">
        <f t="shared" si="14"/>
        <v>14909</v>
      </c>
      <c r="AD68" s="10">
        <f t="shared" si="14"/>
        <v>14280</v>
      </c>
      <c r="AE68" s="10">
        <f t="shared" si="14"/>
        <v>14280</v>
      </c>
      <c r="AF68" s="10">
        <f t="shared" si="14"/>
        <v>0</v>
      </c>
      <c r="AG68" s="10">
        <f t="shared" si="14"/>
        <v>0</v>
      </c>
      <c r="AH68" s="10">
        <f t="shared" si="14"/>
        <v>0</v>
      </c>
      <c r="AI68" s="10">
        <f t="shared" si="14"/>
        <v>0</v>
      </c>
      <c r="AJ68" s="10">
        <f t="shared" si="14"/>
        <v>0</v>
      </c>
      <c r="AK68" s="10">
        <f t="shared" si="14"/>
        <v>0</v>
      </c>
      <c r="AL68" s="10">
        <f t="shared" si="14"/>
        <v>0</v>
      </c>
      <c r="AM68" s="10">
        <f t="shared" si="10"/>
        <v>15470</v>
      </c>
      <c r="AN68" s="10">
        <f t="shared" si="11"/>
        <v>0</v>
      </c>
      <c r="AO68" s="3"/>
      <c r="AP68" s="3"/>
      <c r="AQ68" s="3"/>
      <c r="AR68" s="3"/>
      <c r="AS68" s="3"/>
      <c r="AT68" s="3"/>
    </row>
    <row r="69" spans="1:46">
      <c r="A69" s="9" t="s">
        <v>26</v>
      </c>
      <c r="B69" s="10">
        <f t="shared" si="14"/>
        <v>0</v>
      </c>
      <c r="C69" s="10">
        <f t="shared" si="14"/>
        <v>0</v>
      </c>
      <c r="D69" s="10">
        <f t="shared" si="14"/>
        <v>13005</v>
      </c>
      <c r="E69" s="10">
        <f t="shared" si="14"/>
        <v>13005</v>
      </c>
      <c r="F69" s="10">
        <f t="shared" si="14"/>
        <v>12750</v>
      </c>
      <c r="G69" s="10">
        <f t="shared" si="14"/>
        <v>13430</v>
      </c>
      <c r="H69" s="10">
        <f t="shared" si="14"/>
        <v>13600</v>
      </c>
      <c r="I69" s="10">
        <f t="shared" si="14"/>
        <v>14025</v>
      </c>
      <c r="J69" s="10">
        <f t="shared" ref="J69:AL69" si="15">J30-$G$38*J30+$G$40*($G$38*J30)</f>
        <v>12410</v>
      </c>
      <c r="K69" s="10">
        <f t="shared" si="15"/>
        <v>12750</v>
      </c>
      <c r="L69" s="10">
        <f t="shared" si="15"/>
        <v>12495</v>
      </c>
      <c r="M69" s="10">
        <f t="shared" si="15"/>
        <v>12240</v>
      </c>
      <c r="N69" s="10">
        <f t="shared" si="15"/>
        <v>12835</v>
      </c>
      <c r="O69" s="10">
        <f t="shared" si="15"/>
        <v>12750</v>
      </c>
      <c r="P69" s="10">
        <f t="shared" si="15"/>
        <v>11815</v>
      </c>
      <c r="Q69" s="10">
        <f t="shared" si="15"/>
        <v>12750</v>
      </c>
      <c r="R69" s="10">
        <f t="shared" si="15"/>
        <v>12240</v>
      </c>
      <c r="S69" s="10">
        <f t="shared" si="15"/>
        <v>12325</v>
      </c>
      <c r="T69" s="10">
        <f t="shared" si="15"/>
        <v>14025</v>
      </c>
      <c r="U69" s="10">
        <f t="shared" si="15"/>
        <v>13005</v>
      </c>
      <c r="V69" s="10">
        <f t="shared" si="15"/>
        <v>12920</v>
      </c>
      <c r="W69" s="10">
        <f t="shared" si="15"/>
        <v>13090</v>
      </c>
      <c r="X69" s="10">
        <f t="shared" si="15"/>
        <v>13090</v>
      </c>
      <c r="Y69" s="10">
        <f t="shared" si="15"/>
        <v>12920</v>
      </c>
      <c r="Z69" s="10">
        <f t="shared" si="15"/>
        <v>13045.8</v>
      </c>
      <c r="AA69" s="10">
        <f t="shared" si="15"/>
        <v>12325</v>
      </c>
      <c r="AB69" s="10">
        <f t="shared" si="15"/>
        <v>13515</v>
      </c>
      <c r="AC69" s="10">
        <f t="shared" si="15"/>
        <v>13685</v>
      </c>
      <c r="AD69" s="10">
        <f t="shared" si="15"/>
        <v>13005</v>
      </c>
      <c r="AE69" s="10">
        <f t="shared" si="15"/>
        <v>13005</v>
      </c>
      <c r="AF69" s="10">
        <f t="shared" si="15"/>
        <v>0</v>
      </c>
      <c r="AG69" s="10">
        <f t="shared" si="15"/>
        <v>0</v>
      </c>
      <c r="AH69" s="10">
        <f t="shared" si="15"/>
        <v>0</v>
      </c>
      <c r="AI69" s="10">
        <f t="shared" si="15"/>
        <v>0</v>
      </c>
      <c r="AJ69" s="10">
        <f t="shared" si="15"/>
        <v>0</v>
      </c>
      <c r="AK69" s="10">
        <f t="shared" si="15"/>
        <v>0</v>
      </c>
      <c r="AL69" s="10">
        <f t="shared" si="15"/>
        <v>0</v>
      </c>
      <c r="AM69" s="10">
        <f t="shared" si="10"/>
        <v>14025</v>
      </c>
      <c r="AN69" s="10">
        <f t="shared" si="11"/>
        <v>0</v>
      </c>
      <c r="AO69" s="3"/>
      <c r="AP69" s="3"/>
      <c r="AQ69" s="3"/>
      <c r="AR69" s="3"/>
      <c r="AS69" s="3"/>
      <c r="AT69" s="3"/>
    </row>
    <row r="70" spans="1:46">
      <c r="A70" s="46"/>
      <c r="B70" s="46"/>
      <c r="C70" s="46"/>
      <c r="D70" s="46"/>
      <c r="E70" s="46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</row>
    <row r="71" spans="1:46">
      <c r="A71" s="48"/>
      <c r="B71" s="48"/>
      <c r="C71" s="48"/>
      <c r="D71" s="48"/>
      <c r="E71" s="48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</row>
    <row r="72" spans="1:46">
      <c r="A72" s="6"/>
      <c r="B72" s="6"/>
      <c r="C72" s="6"/>
      <c r="D72" s="6"/>
      <c r="E72" s="6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</row>
    <row r="73" spans="1:46">
      <c r="A73" s="26" t="s">
        <v>46</v>
      </c>
      <c r="B73" s="6"/>
      <c r="C73" s="30"/>
      <c r="D73" s="6"/>
      <c r="E73" s="41"/>
      <c r="F73" s="26"/>
      <c r="G73" s="38"/>
      <c r="H73" s="38"/>
      <c r="I73" s="38"/>
      <c r="J73" s="38"/>
      <c r="K73" s="38"/>
      <c r="L73" s="38"/>
      <c r="M73" s="38"/>
      <c r="N73" s="39"/>
      <c r="O73" s="39"/>
      <c r="P73" s="40"/>
      <c r="Q73" s="38"/>
      <c r="R73" s="28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</row>
    <row r="74" spans="1:46" ht="12.75" customHeight="1">
      <c r="A74" s="287" t="s">
        <v>2</v>
      </c>
      <c r="B74" s="4">
        <f>+B$4</f>
        <v>0</v>
      </c>
      <c r="C74" s="4">
        <f t="shared" ref="C74:AL74" si="16">+C$4</f>
        <v>1</v>
      </c>
      <c r="D74" s="4">
        <f t="shared" si="16"/>
        <v>1</v>
      </c>
      <c r="E74" s="4">
        <f t="shared" si="16"/>
        <v>2</v>
      </c>
      <c r="F74" s="4">
        <f t="shared" si="16"/>
        <v>3</v>
      </c>
      <c r="G74" s="4">
        <f t="shared" si="16"/>
        <v>4</v>
      </c>
      <c r="H74" s="4">
        <f t="shared" si="16"/>
        <v>5</v>
      </c>
      <c r="I74" s="4">
        <f t="shared" si="16"/>
        <v>6</v>
      </c>
      <c r="J74" s="4">
        <f t="shared" si="16"/>
        <v>7</v>
      </c>
      <c r="K74" s="4">
        <f t="shared" si="16"/>
        <v>8</v>
      </c>
      <c r="L74" s="4">
        <f t="shared" si="16"/>
        <v>9</v>
      </c>
      <c r="M74" s="4">
        <f t="shared" si="16"/>
        <v>10</v>
      </c>
      <c r="N74" s="4">
        <f t="shared" si="16"/>
        <v>11</v>
      </c>
      <c r="O74" s="4">
        <f t="shared" si="16"/>
        <v>12</v>
      </c>
      <c r="P74" s="4">
        <f t="shared" si="16"/>
        <v>13</v>
      </c>
      <c r="Q74" s="4">
        <f t="shared" si="16"/>
        <v>14</v>
      </c>
      <c r="R74" s="4">
        <f t="shared" si="16"/>
        <v>15</v>
      </c>
      <c r="S74" s="4">
        <f t="shared" si="16"/>
        <v>16</v>
      </c>
      <c r="T74" s="4">
        <f t="shared" si="16"/>
        <v>17</v>
      </c>
      <c r="U74" s="4">
        <f t="shared" si="16"/>
        <v>18</v>
      </c>
      <c r="V74" s="4">
        <f t="shared" si="16"/>
        <v>19</v>
      </c>
      <c r="W74" s="4">
        <f t="shared" si="16"/>
        <v>20</v>
      </c>
      <c r="X74" s="4">
        <f t="shared" si="16"/>
        <v>21</v>
      </c>
      <c r="Y74" s="4">
        <f t="shared" si="16"/>
        <v>22</v>
      </c>
      <c r="Z74" s="4">
        <f t="shared" si="16"/>
        <v>23</v>
      </c>
      <c r="AA74" s="4">
        <f t="shared" si="16"/>
        <v>24</v>
      </c>
      <c r="AB74" s="4">
        <f t="shared" si="16"/>
        <v>25</v>
      </c>
      <c r="AC74" s="4">
        <f t="shared" si="16"/>
        <v>26</v>
      </c>
      <c r="AD74" s="4">
        <f t="shared" si="16"/>
        <v>27</v>
      </c>
      <c r="AE74" s="4">
        <f t="shared" si="16"/>
        <v>28</v>
      </c>
      <c r="AF74" s="4">
        <f t="shared" si="16"/>
        <v>29</v>
      </c>
      <c r="AG74" s="4">
        <f t="shared" si="16"/>
        <v>30</v>
      </c>
      <c r="AH74" s="4">
        <f t="shared" si="16"/>
        <v>31</v>
      </c>
      <c r="AI74" s="4">
        <f t="shared" si="16"/>
        <v>32</v>
      </c>
      <c r="AJ74" s="4">
        <f t="shared" si="16"/>
        <v>33</v>
      </c>
      <c r="AK74" s="4">
        <f t="shared" si="16"/>
        <v>34</v>
      </c>
      <c r="AL74" s="4">
        <f t="shared" si="16"/>
        <v>35</v>
      </c>
      <c r="AM74" s="116" t="s">
        <v>3</v>
      </c>
      <c r="AN74" s="5" t="s">
        <v>4</v>
      </c>
      <c r="AO74" s="3"/>
      <c r="AP74" s="3"/>
      <c r="AQ74" s="3"/>
      <c r="AR74" s="3"/>
      <c r="AS74" s="3"/>
      <c r="AT74" s="3"/>
    </row>
    <row r="75" spans="1:46" s="59" customFormat="1" ht="11.25" customHeight="1">
      <c r="A75" s="288"/>
      <c r="B75" s="7">
        <f>B$5</f>
        <v>40391</v>
      </c>
      <c r="C75" s="7">
        <f t="shared" ref="C75:AL75" si="17">C$5</f>
        <v>40392</v>
      </c>
      <c r="D75" s="7">
        <f t="shared" si="17"/>
        <v>40575</v>
      </c>
      <c r="E75" s="7">
        <f t="shared" si="17"/>
        <v>40576</v>
      </c>
      <c r="F75" s="7">
        <f t="shared" si="17"/>
        <v>40577</v>
      </c>
      <c r="G75" s="7">
        <f t="shared" si="17"/>
        <v>40578</v>
      </c>
      <c r="H75" s="7">
        <f t="shared" si="17"/>
        <v>40579</v>
      </c>
      <c r="I75" s="7">
        <f t="shared" si="17"/>
        <v>40580</v>
      </c>
      <c r="J75" s="7">
        <f t="shared" si="17"/>
        <v>40581</v>
      </c>
      <c r="K75" s="7">
        <f t="shared" si="17"/>
        <v>40582</v>
      </c>
      <c r="L75" s="7">
        <f t="shared" si="17"/>
        <v>40583</v>
      </c>
      <c r="M75" s="7">
        <f t="shared" si="17"/>
        <v>40584</v>
      </c>
      <c r="N75" s="7">
        <f t="shared" si="17"/>
        <v>40585</v>
      </c>
      <c r="O75" s="7">
        <f t="shared" si="17"/>
        <v>40586</v>
      </c>
      <c r="P75" s="7">
        <f t="shared" si="17"/>
        <v>40587</v>
      </c>
      <c r="Q75" s="7">
        <f t="shared" si="17"/>
        <v>40588</v>
      </c>
      <c r="R75" s="7">
        <f t="shared" si="17"/>
        <v>40589</v>
      </c>
      <c r="S75" s="7">
        <f t="shared" si="17"/>
        <v>40590</v>
      </c>
      <c r="T75" s="7">
        <f t="shared" si="17"/>
        <v>40591</v>
      </c>
      <c r="U75" s="7">
        <f t="shared" si="17"/>
        <v>40592</v>
      </c>
      <c r="V75" s="7">
        <f t="shared" si="17"/>
        <v>40593</v>
      </c>
      <c r="W75" s="7">
        <f t="shared" si="17"/>
        <v>40594</v>
      </c>
      <c r="X75" s="7">
        <f t="shared" si="17"/>
        <v>40595</v>
      </c>
      <c r="Y75" s="7">
        <f t="shared" si="17"/>
        <v>40596</v>
      </c>
      <c r="Z75" s="7">
        <f t="shared" si="17"/>
        <v>40597</v>
      </c>
      <c r="AA75" s="7">
        <f t="shared" si="17"/>
        <v>40598</v>
      </c>
      <c r="AB75" s="7">
        <f t="shared" si="17"/>
        <v>40599</v>
      </c>
      <c r="AC75" s="7">
        <f t="shared" si="17"/>
        <v>40600</v>
      </c>
      <c r="AD75" s="7">
        <f t="shared" si="17"/>
        <v>40601</v>
      </c>
      <c r="AE75" s="7">
        <f t="shared" si="17"/>
        <v>40602</v>
      </c>
      <c r="AF75" s="7">
        <f t="shared" si="17"/>
        <v>40603</v>
      </c>
      <c r="AG75" s="158">
        <f t="shared" si="17"/>
        <v>40604</v>
      </c>
      <c r="AH75" s="158">
        <f t="shared" si="17"/>
        <v>40605</v>
      </c>
      <c r="AI75" s="158">
        <f t="shared" si="17"/>
        <v>40606</v>
      </c>
      <c r="AJ75" s="158">
        <f t="shared" si="17"/>
        <v>40607</v>
      </c>
      <c r="AK75" s="158">
        <f t="shared" si="17"/>
        <v>40608</v>
      </c>
      <c r="AL75" s="158">
        <f t="shared" si="17"/>
        <v>40609</v>
      </c>
      <c r="AM75" s="116"/>
      <c r="AN75" s="8"/>
      <c r="AO75" s="6"/>
      <c r="AP75" s="6"/>
      <c r="AQ75" s="6"/>
      <c r="AR75" s="6"/>
      <c r="AS75" s="6"/>
      <c r="AT75" s="6"/>
    </row>
    <row r="76" spans="1:46">
      <c r="A76" s="289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4"/>
      <c r="AH76" s="44"/>
      <c r="AI76" s="44"/>
      <c r="AJ76" s="44"/>
      <c r="AK76" s="44"/>
      <c r="AL76" s="44"/>
      <c r="AM76" s="45" t="s">
        <v>8</v>
      </c>
      <c r="AN76" s="5" t="s">
        <v>8</v>
      </c>
      <c r="AO76" s="3"/>
      <c r="AP76" s="3"/>
      <c r="AQ76" s="3"/>
      <c r="AR76" s="3"/>
      <c r="AS76" s="3"/>
      <c r="AT76" s="3"/>
    </row>
    <row r="77" spans="1:46">
      <c r="A77" s="9" t="s">
        <v>9</v>
      </c>
      <c r="B77" s="50">
        <f t="shared" ref="B77:AL92" si="18">($G$38*B7)/$G$37</f>
        <v>0</v>
      </c>
      <c r="C77" s="50">
        <f t="shared" si="18"/>
        <v>0</v>
      </c>
      <c r="D77" s="50">
        <f>($G$38*D7-D137)/$G$37</f>
        <v>0.42032085561497329</v>
      </c>
      <c r="E77" s="50">
        <f t="shared" ref="E77:AG77" si="19">($G$38*E7-E137)/$G$37</f>
        <v>0.4556149732620321</v>
      </c>
      <c r="F77" s="50">
        <f t="shared" si="19"/>
        <v>0.4556149732620321</v>
      </c>
      <c r="G77" s="50">
        <f t="shared" si="19"/>
        <v>0.44278074866310163</v>
      </c>
      <c r="H77" s="50">
        <f t="shared" si="19"/>
        <v>0.47807486631016044</v>
      </c>
      <c r="I77" s="50">
        <f t="shared" si="19"/>
        <v>0.4556149732620321</v>
      </c>
      <c r="J77" s="50">
        <f t="shared" si="19"/>
        <v>0.43636363636363634</v>
      </c>
      <c r="K77" s="50">
        <f t="shared" si="19"/>
        <v>0.43636363636363634</v>
      </c>
      <c r="L77" s="50">
        <f t="shared" si="19"/>
        <v>0.44919786096256686</v>
      </c>
      <c r="M77" s="50">
        <f t="shared" si="19"/>
        <v>0.43957219251336899</v>
      </c>
      <c r="N77" s="50">
        <f t="shared" si="19"/>
        <v>0.43315508021390375</v>
      </c>
      <c r="O77" s="50">
        <f t="shared" si="19"/>
        <v>0.44919786096256686</v>
      </c>
      <c r="P77" s="50">
        <f t="shared" si="19"/>
        <v>0.44598930481283422</v>
      </c>
      <c r="Q77" s="50">
        <f t="shared" si="19"/>
        <v>0.413903743315508</v>
      </c>
      <c r="R77" s="50">
        <f t="shared" si="19"/>
        <v>0.43636363636363634</v>
      </c>
      <c r="S77" s="50">
        <f t="shared" si="19"/>
        <v>0.42673796791443852</v>
      </c>
      <c r="T77" s="50">
        <f t="shared" si="19"/>
        <v>0.42032085561497329</v>
      </c>
      <c r="U77" s="50">
        <f t="shared" si="19"/>
        <v>0.42994652406417111</v>
      </c>
      <c r="V77" s="50">
        <f t="shared" si="19"/>
        <v>0.45882352941176469</v>
      </c>
      <c r="W77" s="50">
        <f t="shared" si="19"/>
        <v>0.44598930481283422</v>
      </c>
      <c r="X77" s="50">
        <f t="shared" si="19"/>
        <v>0.42673796791443852</v>
      </c>
      <c r="Y77" s="50">
        <f t="shared" si="19"/>
        <v>0.43636363636363634</v>
      </c>
      <c r="Z77" s="50">
        <f t="shared" si="19"/>
        <v>0.44919786096256686</v>
      </c>
      <c r="AA77" s="50">
        <f t="shared" si="19"/>
        <v>0.44598930481283422</v>
      </c>
      <c r="AB77" s="50">
        <f t="shared" si="19"/>
        <v>0.46203208556149733</v>
      </c>
      <c r="AC77" s="50">
        <f t="shared" si="19"/>
        <v>0.4556149732620321</v>
      </c>
      <c r="AD77" s="50">
        <f t="shared" si="19"/>
        <v>0.48128342245989303</v>
      </c>
      <c r="AE77" s="50">
        <f t="shared" si="19"/>
        <v>0.43636363636363634</v>
      </c>
      <c r="AF77" s="50">
        <f t="shared" si="19"/>
        <v>0</v>
      </c>
      <c r="AG77" s="50">
        <f t="shared" si="19"/>
        <v>0</v>
      </c>
      <c r="AH77" s="50">
        <f t="shared" si="18"/>
        <v>0</v>
      </c>
      <c r="AI77" s="50">
        <f t="shared" si="18"/>
        <v>0</v>
      </c>
      <c r="AJ77" s="50">
        <f t="shared" si="18"/>
        <v>0</v>
      </c>
      <c r="AK77" s="50">
        <f t="shared" si="18"/>
        <v>0</v>
      </c>
      <c r="AL77" s="50">
        <f t="shared" si="18"/>
        <v>0</v>
      </c>
      <c r="AM77" s="51">
        <f>MAX(B77:AL77)</f>
        <v>0.48128342245989303</v>
      </c>
      <c r="AN77" s="51">
        <f>MIN(B77:AF77)</f>
        <v>0</v>
      </c>
      <c r="AO77" s="3"/>
      <c r="AP77" s="3"/>
      <c r="AQ77" s="3"/>
      <c r="AR77" s="3"/>
      <c r="AS77" s="3"/>
      <c r="AT77" s="3"/>
    </row>
    <row r="78" spans="1:46">
      <c r="A78" s="9" t="s">
        <v>10</v>
      </c>
      <c r="B78" s="50">
        <f t="shared" si="18"/>
        <v>0</v>
      </c>
      <c r="C78" s="50">
        <f t="shared" si="18"/>
        <v>0</v>
      </c>
      <c r="D78" s="50">
        <f t="shared" ref="D78:AG86" si="20">($G$38*D8-D138)/$G$37</f>
        <v>0.41069518716577541</v>
      </c>
      <c r="E78" s="50">
        <f t="shared" si="20"/>
        <v>0.43636363636363634</v>
      </c>
      <c r="F78" s="50">
        <f t="shared" si="20"/>
        <v>0.42994652406417111</v>
      </c>
      <c r="G78" s="50">
        <f t="shared" si="20"/>
        <v>0.42673796791443852</v>
      </c>
      <c r="H78" s="50">
        <f t="shared" si="20"/>
        <v>0.45240641711229945</v>
      </c>
      <c r="I78" s="50">
        <f t="shared" si="20"/>
        <v>0.43636363636363634</v>
      </c>
      <c r="J78" s="50">
        <f t="shared" si="20"/>
        <v>0.43315508021390375</v>
      </c>
      <c r="K78" s="50">
        <f t="shared" si="20"/>
        <v>0.43315508021390375</v>
      </c>
      <c r="L78" s="50">
        <f t="shared" si="20"/>
        <v>0.43957219251336899</v>
      </c>
      <c r="M78" s="50">
        <f t="shared" si="20"/>
        <v>0.42032085561497329</v>
      </c>
      <c r="N78" s="50">
        <f t="shared" si="20"/>
        <v>0.41069518716577541</v>
      </c>
      <c r="O78" s="50">
        <f t="shared" si="20"/>
        <v>0.42352941176470588</v>
      </c>
      <c r="P78" s="50">
        <f t="shared" si="20"/>
        <v>0.413903743315508</v>
      </c>
      <c r="Q78" s="50">
        <f t="shared" si="20"/>
        <v>0.40427807486631018</v>
      </c>
      <c r="R78" s="50">
        <f t="shared" si="20"/>
        <v>0.42032085561497329</v>
      </c>
      <c r="S78" s="50">
        <f t="shared" si="20"/>
        <v>0.41069518716577541</v>
      </c>
      <c r="T78" s="50">
        <f t="shared" si="20"/>
        <v>0.40427807486631018</v>
      </c>
      <c r="U78" s="50">
        <f t="shared" si="20"/>
        <v>0.40427807486631018</v>
      </c>
      <c r="V78" s="50">
        <f t="shared" si="20"/>
        <v>0.42673796791443852</v>
      </c>
      <c r="W78" s="50">
        <f t="shared" si="20"/>
        <v>0.43315508021390375</v>
      </c>
      <c r="X78" s="50">
        <f t="shared" si="20"/>
        <v>0.42352941176470588</v>
      </c>
      <c r="Y78" s="50">
        <f t="shared" si="20"/>
        <v>0.42352941176470588</v>
      </c>
      <c r="Z78" s="50">
        <f t="shared" si="20"/>
        <v>0.43315508021390375</v>
      </c>
      <c r="AA78" s="50">
        <f t="shared" si="20"/>
        <v>0.43636363636363634</v>
      </c>
      <c r="AB78" s="50">
        <f t="shared" si="20"/>
        <v>0.43957219251336899</v>
      </c>
      <c r="AC78" s="50">
        <f t="shared" si="20"/>
        <v>0.44598930481283422</v>
      </c>
      <c r="AD78" s="50">
        <f t="shared" si="20"/>
        <v>0.44598930481283422</v>
      </c>
      <c r="AE78" s="50">
        <f t="shared" si="20"/>
        <v>0.42032085561497329</v>
      </c>
      <c r="AF78" s="50">
        <f t="shared" si="20"/>
        <v>0</v>
      </c>
      <c r="AG78" s="50">
        <f t="shared" si="20"/>
        <v>0</v>
      </c>
      <c r="AH78" s="50">
        <f t="shared" si="18"/>
        <v>0</v>
      </c>
      <c r="AI78" s="50">
        <f t="shared" si="18"/>
        <v>0</v>
      </c>
      <c r="AJ78" s="50">
        <f t="shared" si="18"/>
        <v>0</v>
      </c>
      <c r="AK78" s="50">
        <f t="shared" si="18"/>
        <v>0</v>
      </c>
      <c r="AL78" s="50">
        <f t="shared" si="18"/>
        <v>0</v>
      </c>
      <c r="AM78" s="51">
        <f t="shared" ref="AM78:AM100" si="21">MAX(B78:AL78)</f>
        <v>0.45240641711229945</v>
      </c>
      <c r="AN78" s="51">
        <f>MIN(B78:AF78)</f>
        <v>0</v>
      </c>
      <c r="AO78" s="3"/>
      <c r="AP78" s="3"/>
      <c r="AQ78" s="3"/>
      <c r="AR78" s="3"/>
      <c r="AS78" s="3"/>
      <c r="AT78" s="3"/>
    </row>
    <row r="79" spans="1:46">
      <c r="A79" s="9" t="s">
        <v>11</v>
      </c>
      <c r="B79" s="50">
        <f t="shared" si="18"/>
        <v>0</v>
      </c>
      <c r="C79" s="50">
        <f t="shared" si="18"/>
        <v>0</v>
      </c>
      <c r="D79" s="50">
        <f t="shared" si="20"/>
        <v>0.39786096256684494</v>
      </c>
      <c r="E79" s="50">
        <f t="shared" si="20"/>
        <v>0.42994652406417111</v>
      </c>
      <c r="F79" s="50">
        <f t="shared" si="20"/>
        <v>0.42352941176470588</v>
      </c>
      <c r="G79" s="50">
        <f t="shared" si="20"/>
        <v>0.42032085561497329</v>
      </c>
      <c r="H79" s="50">
        <f t="shared" si="20"/>
        <v>0.43636363636363634</v>
      </c>
      <c r="I79" s="50">
        <f t="shared" si="20"/>
        <v>0.43315508021390375</v>
      </c>
      <c r="J79" s="50">
        <f t="shared" si="20"/>
        <v>0.42352941176470588</v>
      </c>
      <c r="K79" s="50">
        <f t="shared" si="20"/>
        <v>0.42673796791443852</v>
      </c>
      <c r="L79" s="50">
        <f t="shared" si="20"/>
        <v>0.42352941176470588</v>
      </c>
      <c r="M79" s="50">
        <f t="shared" si="20"/>
        <v>0.41711229946524064</v>
      </c>
      <c r="N79" s="50">
        <f t="shared" si="20"/>
        <v>0.41069518716577541</v>
      </c>
      <c r="O79" s="50">
        <f t="shared" si="20"/>
        <v>0.40748663101604277</v>
      </c>
      <c r="P79" s="50">
        <f t="shared" si="20"/>
        <v>0.413903743315508</v>
      </c>
      <c r="Q79" s="50">
        <f t="shared" si="20"/>
        <v>0.3946524064171123</v>
      </c>
      <c r="R79" s="50">
        <f t="shared" si="20"/>
        <v>0.41069518716577541</v>
      </c>
      <c r="S79" s="50">
        <f t="shared" si="20"/>
        <v>0.41069518716577541</v>
      </c>
      <c r="T79" s="50">
        <f t="shared" si="20"/>
        <v>0.3946524064171123</v>
      </c>
      <c r="U79" s="50">
        <f t="shared" si="20"/>
        <v>0.40427807486631018</v>
      </c>
      <c r="V79" s="50">
        <f t="shared" si="20"/>
        <v>0.42352941176470588</v>
      </c>
      <c r="W79" s="50">
        <f t="shared" si="20"/>
        <v>0.413903743315508</v>
      </c>
      <c r="X79" s="50">
        <f t="shared" si="20"/>
        <v>0.41069518716577541</v>
      </c>
      <c r="Y79" s="50">
        <f t="shared" si="20"/>
        <v>0.413903743315508</v>
      </c>
      <c r="Z79" s="50">
        <f t="shared" si="20"/>
        <v>0.42032085561497329</v>
      </c>
      <c r="AA79" s="50">
        <f t="shared" si="20"/>
        <v>0.42352941176470588</v>
      </c>
      <c r="AB79" s="50">
        <f t="shared" si="20"/>
        <v>0.43636363636363634</v>
      </c>
      <c r="AC79" s="50">
        <f t="shared" si="20"/>
        <v>0.43636363636363634</v>
      </c>
      <c r="AD79" s="50">
        <f t="shared" si="20"/>
        <v>0.43636363636363634</v>
      </c>
      <c r="AE79" s="50">
        <f t="shared" si="20"/>
        <v>0.41711229946524064</v>
      </c>
      <c r="AF79" s="50">
        <f t="shared" si="20"/>
        <v>0</v>
      </c>
      <c r="AG79" s="50">
        <f t="shared" si="20"/>
        <v>0</v>
      </c>
      <c r="AH79" s="50">
        <f t="shared" si="18"/>
        <v>0</v>
      </c>
      <c r="AI79" s="50">
        <f t="shared" si="18"/>
        <v>0</v>
      </c>
      <c r="AJ79" s="50">
        <f t="shared" si="18"/>
        <v>0</v>
      </c>
      <c r="AK79" s="50">
        <f t="shared" si="18"/>
        <v>0</v>
      </c>
      <c r="AL79" s="50">
        <f t="shared" si="18"/>
        <v>0</v>
      </c>
      <c r="AM79" s="51">
        <f t="shared" si="21"/>
        <v>0.43636363636363634</v>
      </c>
      <c r="AN79" s="51">
        <f t="shared" ref="AN79:AN100" si="22">MIN(B79:AF79)</f>
        <v>0</v>
      </c>
      <c r="AO79" s="3"/>
      <c r="AP79" s="3"/>
      <c r="AQ79" s="3"/>
      <c r="AR79" s="3"/>
      <c r="AS79" s="3"/>
      <c r="AT79" s="3"/>
    </row>
    <row r="80" spans="1:46">
      <c r="A80" s="9" t="s">
        <v>12</v>
      </c>
      <c r="B80" s="50">
        <f t="shared" si="18"/>
        <v>0</v>
      </c>
      <c r="C80" s="50">
        <f t="shared" si="18"/>
        <v>0</v>
      </c>
      <c r="D80" s="50">
        <f t="shared" si="20"/>
        <v>0.39786096256684494</v>
      </c>
      <c r="E80" s="50">
        <f t="shared" si="20"/>
        <v>0.43315508021390375</v>
      </c>
      <c r="F80" s="50">
        <f t="shared" si="20"/>
        <v>0.42352941176470588</v>
      </c>
      <c r="G80" s="50">
        <f t="shared" si="20"/>
        <v>0.42032085561497329</v>
      </c>
      <c r="H80" s="50">
        <f t="shared" si="20"/>
        <v>0.42673796791443852</v>
      </c>
      <c r="I80" s="50">
        <f t="shared" si="20"/>
        <v>0.42032085561497329</v>
      </c>
      <c r="J80" s="50">
        <f t="shared" si="20"/>
        <v>0.413903743315508</v>
      </c>
      <c r="K80" s="50">
        <f t="shared" si="20"/>
        <v>0.42032085561497329</v>
      </c>
      <c r="L80" s="50">
        <f t="shared" si="20"/>
        <v>0.41711229946524064</v>
      </c>
      <c r="M80" s="50">
        <f t="shared" si="20"/>
        <v>0.40748663101604277</v>
      </c>
      <c r="N80" s="50">
        <f t="shared" si="20"/>
        <v>0.40427807486631018</v>
      </c>
      <c r="O80" s="50">
        <f t="shared" si="20"/>
        <v>0.40748663101604277</v>
      </c>
      <c r="P80" s="50">
        <f t="shared" si="20"/>
        <v>0.41069518716577541</v>
      </c>
      <c r="Q80" s="50">
        <f t="shared" si="20"/>
        <v>0.38502673796791442</v>
      </c>
      <c r="R80" s="50">
        <f t="shared" si="20"/>
        <v>0.40106951871657753</v>
      </c>
      <c r="S80" s="50">
        <f t="shared" si="20"/>
        <v>0.41069518716577541</v>
      </c>
      <c r="T80" s="50">
        <f t="shared" si="20"/>
        <v>0.3946524064171123</v>
      </c>
      <c r="U80" s="50">
        <f t="shared" si="20"/>
        <v>0.39786096256684494</v>
      </c>
      <c r="V80" s="50">
        <f t="shared" si="20"/>
        <v>0.41069518716577541</v>
      </c>
      <c r="W80" s="50">
        <f t="shared" si="20"/>
        <v>0.40427807486631018</v>
      </c>
      <c r="X80" s="50">
        <f t="shared" si="20"/>
        <v>0.40748663101604277</v>
      </c>
      <c r="Y80" s="50">
        <f t="shared" si="20"/>
        <v>0.413903743315508</v>
      </c>
      <c r="Z80" s="50">
        <f t="shared" si="20"/>
        <v>0.41711229946524064</v>
      </c>
      <c r="AA80" s="50">
        <f t="shared" si="20"/>
        <v>0.413903743315508</v>
      </c>
      <c r="AB80" s="50">
        <f t="shared" si="20"/>
        <v>0.43636363636363634</v>
      </c>
      <c r="AC80" s="50">
        <f t="shared" si="20"/>
        <v>0.43636363636363634</v>
      </c>
      <c r="AD80" s="50">
        <f t="shared" si="20"/>
        <v>0.43315508021390375</v>
      </c>
      <c r="AE80" s="50">
        <f t="shared" si="20"/>
        <v>0.413903743315508</v>
      </c>
      <c r="AF80" s="50">
        <f t="shared" si="20"/>
        <v>0</v>
      </c>
      <c r="AG80" s="50">
        <f t="shared" si="20"/>
        <v>0</v>
      </c>
      <c r="AH80" s="50">
        <f t="shared" si="18"/>
        <v>0</v>
      </c>
      <c r="AI80" s="50">
        <f t="shared" si="18"/>
        <v>0</v>
      </c>
      <c r="AJ80" s="50">
        <f t="shared" si="18"/>
        <v>0</v>
      </c>
      <c r="AK80" s="50">
        <f t="shared" si="18"/>
        <v>0</v>
      </c>
      <c r="AL80" s="50">
        <f t="shared" si="18"/>
        <v>0</v>
      </c>
      <c r="AM80" s="51">
        <f t="shared" si="21"/>
        <v>0.43636363636363634</v>
      </c>
      <c r="AN80" s="51">
        <f t="shared" si="22"/>
        <v>0</v>
      </c>
      <c r="AO80" s="3"/>
      <c r="AP80" s="3"/>
      <c r="AQ80" s="3"/>
      <c r="AR80" s="3"/>
      <c r="AS80" s="3"/>
      <c r="AT80" s="3"/>
    </row>
    <row r="81" spans="1:46">
      <c r="A81" s="9" t="s">
        <v>13</v>
      </c>
      <c r="B81" s="50">
        <f t="shared" si="18"/>
        <v>0</v>
      </c>
      <c r="C81" s="50">
        <f t="shared" si="18"/>
        <v>0</v>
      </c>
      <c r="D81" s="50">
        <f t="shared" si="20"/>
        <v>0.39786096256684494</v>
      </c>
      <c r="E81" s="50">
        <f t="shared" si="20"/>
        <v>0.42352941176470588</v>
      </c>
      <c r="F81" s="50">
        <f t="shared" si="20"/>
        <v>0.42032085561497329</v>
      </c>
      <c r="G81" s="50">
        <f t="shared" si="20"/>
        <v>0.42032085561497329</v>
      </c>
      <c r="H81" s="50">
        <f t="shared" si="20"/>
        <v>0.42032085561497329</v>
      </c>
      <c r="I81" s="50">
        <f t="shared" si="20"/>
        <v>0.42032085561497329</v>
      </c>
      <c r="J81" s="50">
        <f t="shared" si="20"/>
        <v>0.41711229946524064</v>
      </c>
      <c r="K81" s="50">
        <f t="shared" si="20"/>
        <v>0.42673796791443852</v>
      </c>
      <c r="L81" s="50">
        <f t="shared" si="20"/>
        <v>0.42032085561497329</v>
      </c>
      <c r="M81" s="50">
        <f t="shared" si="20"/>
        <v>0.42352941176470588</v>
      </c>
      <c r="N81" s="50">
        <f t="shared" si="20"/>
        <v>0.413903743315508</v>
      </c>
      <c r="O81" s="50">
        <f t="shared" si="20"/>
        <v>0.41069518716577541</v>
      </c>
      <c r="P81" s="50">
        <f t="shared" si="20"/>
        <v>0.40106951871657753</v>
      </c>
      <c r="Q81" s="50">
        <f t="shared" si="20"/>
        <v>0.38823529411764707</v>
      </c>
      <c r="R81" s="50">
        <f t="shared" si="20"/>
        <v>0.40106951871657753</v>
      </c>
      <c r="S81" s="50">
        <f t="shared" si="20"/>
        <v>0.41069518716577541</v>
      </c>
      <c r="T81" s="50">
        <f t="shared" si="20"/>
        <v>0.40427807486631018</v>
      </c>
      <c r="U81" s="50">
        <f t="shared" si="20"/>
        <v>0.40106951871657753</v>
      </c>
      <c r="V81" s="50">
        <f t="shared" si="20"/>
        <v>0.413903743315508</v>
      </c>
      <c r="W81" s="50">
        <f t="shared" si="20"/>
        <v>0.41069518716577541</v>
      </c>
      <c r="X81" s="50">
        <f t="shared" si="20"/>
        <v>0.41069518716577541</v>
      </c>
      <c r="Y81" s="50">
        <f t="shared" si="20"/>
        <v>0.41069518716577541</v>
      </c>
      <c r="Z81" s="50">
        <f t="shared" si="20"/>
        <v>0.413903743315508</v>
      </c>
      <c r="AA81" s="50">
        <f t="shared" si="20"/>
        <v>0.42352941176470588</v>
      </c>
      <c r="AB81" s="50">
        <f t="shared" si="20"/>
        <v>0.43636363636363634</v>
      </c>
      <c r="AC81" s="50">
        <f t="shared" si="20"/>
        <v>0.43636363636363634</v>
      </c>
      <c r="AD81" s="50">
        <f t="shared" si="20"/>
        <v>0.42994652406417111</v>
      </c>
      <c r="AE81" s="50">
        <f t="shared" si="20"/>
        <v>0.41069518716577541</v>
      </c>
      <c r="AF81" s="50">
        <f t="shared" si="20"/>
        <v>0</v>
      </c>
      <c r="AG81" s="50">
        <f t="shared" si="20"/>
        <v>0</v>
      </c>
      <c r="AH81" s="50">
        <f t="shared" si="18"/>
        <v>0</v>
      </c>
      <c r="AI81" s="50">
        <f t="shared" si="18"/>
        <v>0</v>
      </c>
      <c r="AJ81" s="50">
        <f t="shared" si="18"/>
        <v>0</v>
      </c>
      <c r="AK81" s="50">
        <f t="shared" si="18"/>
        <v>0</v>
      </c>
      <c r="AL81" s="50">
        <f t="shared" si="18"/>
        <v>0</v>
      </c>
      <c r="AM81" s="51">
        <f t="shared" si="21"/>
        <v>0.43636363636363634</v>
      </c>
      <c r="AN81" s="51">
        <f t="shared" si="22"/>
        <v>0</v>
      </c>
      <c r="AO81" s="3"/>
      <c r="AP81" s="3"/>
      <c r="AQ81" s="3"/>
      <c r="AR81" s="3"/>
      <c r="AS81" s="3"/>
      <c r="AT81" s="3"/>
    </row>
    <row r="82" spans="1:46">
      <c r="A82" s="9" t="s">
        <v>14</v>
      </c>
      <c r="B82" s="50">
        <f t="shared" si="18"/>
        <v>0</v>
      </c>
      <c r="C82" s="50">
        <f t="shared" si="18"/>
        <v>0</v>
      </c>
      <c r="D82" s="50">
        <f t="shared" si="20"/>
        <v>0.42673796791443852</v>
      </c>
      <c r="E82" s="50">
        <f t="shared" si="20"/>
        <v>0.43636363636363634</v>
      </c>
      <c r="F82" s="50">
        <f t="shared" si="20"/>
        <v>0.43636363636363634</v>
      </c>
      <c r="G82" s="50">
        <f t="shared" si="20"/>
        <v>0.44598930481283422</v>
      </c>
      <c r="H82" s="50">
        <f t="shared" si="20"/>
        <v>0.42032085561497329</v>
      </c>
      <c r="I82" s="50">
        <f t="shared" si="20"/>
        <v>0.42032085561497329</v>
      </c>
      <c r="J82" s="50">
        <f t="shared" si="20"/>
        <v>0.44919786096256686</v>
      </c>
      <c r="K82" s="50">
        <f t="shared" si="20"/>
        <v>0.44919786096256686</v>
      </c>
      <c r="L82" s="50">
        <f t="shared" si="20"/>
        <v>0.44598930481283422</v>
      </c>
      <c r="M82" s="50">
        <f t="shared" si="20"/>
        <v>0.4556149732620321</v>
      </c>
      <c r="N82" s="50">
        <f t="shared" si="20"/>
        <v>0.43957219251336899</v>
      </c>
      <c r="O82" s="50">
        <f t="shared" si="20"/>
        <v>0.42673796791443852</v>
      </c>
      <c r="P82" s="50">
        <f t="shared" si="20"/>
        <v>0.40106951871657753</v>
      </c>
      <c r="Q82" s="50">
        <f t="shared" si="20"/>
        <v>0.41711229946524064</v>
      </c>
      <c r="R82" s="50">
        <f t="shared" si="20"/>
        <v>0.41711229946524064</v>
      </c>
      <c r="S82" s="50">
        <f t="shared" si="20"/>
        <v>0.43636363636363634</v>
      </c>
      <c r="T82" s="50">
        <f t="shared" si="20"/>
        <v>0.42032085561497329</v>
      </c>
      <c r="U82" s="50">
        <f t="shared" si="20"/>
        <v>0.41069518716577541</v>
      </c>
      <c r="V82" s="50">
        <f t="shared" si="20"/>
        <v>0.43957219251336899</v>
      </c>
      <c r="W82" s="50">
        <f t="shared" si="20"/>
        <v>0.40427807486631018</v>
      </c>
      <c r="X82" s="50">
        <f t="shared" si="20"/>
        <v>0.43636363636363634</v>
      </c>
      <c r="Y82" s="50">
        <f t="shared" si="20"/>
        <v>0.42994652406417111</v>
      </c>
      <c r="Z82" s="50">
        <f t="shared" si="20"/>
        <v>0.43957219251336899</v>
      </c>
      <c r="AA82" s="50">
        <f t="shared" si="20"/>
        <v>0.43957219251336899</v>
      </c>
      <c r="AB82" s="50">
        <f t="shared" si="20"/>
        <v>0.46203208556149733</v>
      </c>
      <c r="AC82" s="50">
        <f t="shared" si="20"/>
        <v>0.44598930481283422</v>
      </c>
      <c r="AD82" s="50">
        <f t="shared" si="20"/>
        <v>0.42994652406417111</v>
      </c>
      <c r="AE82" s="50">
        <f t="shared" si="20"/>
        <v>0.42673796791443852</v>
      </c>
      <c r="AF82" s="50">
        <f t="shared" si="20"/>
        <v>0</v>
      </c>
      <c r="AG82" s="50">
        <f t="shared" si="20"/>
        <v>0</v>
      </c>
      <c r="AH82" s="50">
        <f t="shared" si="18"/>
        <v>0</v>
      </c>
      <c r="AI82" s="50">
        <f t="shared" si="18"/>
        <v>0</v>
      </c>
      <c r="AJ82" s="50">
        <f t="shared" si="18"/>
        <v>0</v>
      </c>
      <c r="AK82" s="50">
        <f t="shared" si="18"/>
        <v>0</v>
      </c>
      <c r="AL82" s="50">
        <f t="shared" si="18"/>
        <v>0</v>
      </c>
      <c r="AM82" s="51">
        <f t="shared" si="21"/>
        <v>0.46203208556149733</v>
      </c>
      <c r="AN82" s="51">
        <f t="shared" si="22"/>
        <v>0</v>
      </c>
      <c r="AO82" s="3"/>
      <c r="AP82" s="3"/>
      <c r="AQ82" s="3"/>
      <c r="AR82" s="3"/>
      <c r="AS82" s="3"/>
      <c r="AT82" s="3"/>
    </row>
    <row r="83" spans="1:46">
      <c r="A83" s="9" t="s">
        <v>15</v>
      </c>
      <c r="B83" s="50">
        <f t="shared" si="18"/>
        <v>0</v>
      </c>
      <c r="C83" s="50">
        <f t="shared" si="18"/>
        <v>0</v>
      </c>
      <c r="D83" s="50">
        <f t="shared" si="20"/>
        <v>0.49732620320855614</v>
      </c>
      <c r="E83" s="50">
        <f t="shared" si="20"/>
        <v>0.55629946524064167</v>
      </c>
      <c r="F83" s="50">
        <f t="shared" si="20"/>
        <v>0.5133689839572193</v>
      </c>
      <c r="G83" s="50">
        <f t="shared" si="20"/>
        <v>0.52299465240641707</v>
      </c>
      <c r="H83" s="50">
        <f t="shared" si="20"/>
        <v>0.46203208556149733</v>
      </c>
      <c r="I83" s="50">
        <f t="shared" si="20"/>
        <v>0.43636363636363634</v>
      </c>
      <c r="J83" s="50">
        <f t="shared" si="20"/>
        <v>0.44919786096256686</v>
      </c>
      <c r="K83" s="50">
        <f t="shared" si="20"/>
        <v>0.51978609625668448</v>
      </c>
      <c r="L83" s="50">
        <f t="shared" si="20"/>
        <v>0.52299465240641707</v>
      </c>
      <c r="M83" s="50">
        <f t="shared" si="20"/>
        <v>0.52299465240641707</v>
      </c>
      <c r="N83" s="50">
        <f t="shared" si="20"/>
        <v>0.48770053475935826</v>
      </c>
      <c r="O83" s="50">
        <f t="shared" si="20"/>
        <v>0.46203208556149733</v>
      </c>
      <c r="P83" s="50">
        <f t="shared" si="20"/>
        <v>0.41069518716577541</v>
      </c>
      <c r="Q83" s="50">
        <f t="shared" si="20"/>
        <v>0.50374331550802143</v>
      </c>
      <c r="R83" s="50">
        <f t="shared" si="20"/>
        <v>0.49732620320855614</v>
      </c>
      <c r="S83" s="50">
        <f t="shared" si="20"/>
        <v>0.49732620320855614</v>
      </c>
      <c r="T83" s="50">
        <f t="shared" si="20"/>
        <v>0.4481283422459893</v>
      </c>
      <c r="U83" s="50">
        <f t="shared" si="20"/>
        <v>0.34224598930481281</v>
      </c>
      <c r="V83" s="50">
        <f t="shared" si="20"/>
        <v>0.43529411764705883</v>
      </c>
      <c r="W83" s="50">
        <f t="shared" si="20"/>
        <v>0.40427807486631018</v>
      </c>
      <c r="X83" s="50">
        <f t="shared" si="20"/>
        <v>0.49732620320855614</v>
      </c>
      <c r="Y83" s="50">
        <f t="shared" si="20"/>
        <v>0.5133689839572193</v>
      </c>
      <c r="Z83" s="50">
        <f t="shared" si="20"/>
        <v>0.52299465240641707</v>
      </c>
      <c r="AA83" s="50">
        <f t="shared" si="20"/>
        <v>0.51657754010695189</v>
      </c>
      <c r="AB83" s="50">
        <f t="shared" si="20"/>
        <v>0.54545454545454541</v>
      </c>
      <c r="AC83" s="50">
        <f t="shared" si="20"/>
        <v>0.46096256684491976</v>
      </c>
      <c r="AD83" s="50">
        <f t="shared" si="20"/>
        <v>0.43636363636363634</v>
      </c>
      <c r="AE83" s="50">
        <f t="shared" si="20"/>
        <v>0.56470588235294117</v>
      </c>
      <c r="AF83" s="50">
        <f t="shared" si="20"/>
        <v>0</v>
      </c>
      <c r="AG83" s="50">
        <f t="shared" si="20"/>
        <v>0</v>
      </c>
      <c r="AH83" s="50">
        <f t="shared" si="18"/>
        <v>0</v>
      </c>
      <c r="AI83" s="50">
        <f t="shared" si="18"/>
        <v>0</v>
      </c>
      <c r="AJ83" s="50">
        <f t="shared" si="18"/>
        <v>0</v>
      </c>
      <c r="AK83" s="50">
        <f t="shared" si="18"/>
        <v>0</v>
      </c>
      <c r="AL83" s="50">
        <f t="shared" si="18"/>
        <v>0</v>
      </c>
      <c r="AM83" s="51">
        <f t="shared" si="21"/>
        <v>0.56470588235294117</v>
      </c>
      <c r="AN83" s="51">
        <f t="shared" si="22"/>
        <v>0</v>
      </c>
      <c r="AO83" s="3"/>
      <c r="AP83" s="3"/>
      <c r="AQ83" s="3"/>
      <c r="AR83" s="3"/>
      <c r="AS83" s="3"/>
      <c r="AT83" s="3"/>
    </row>
    <row r="84" spans="1:46">
      <c r="A84" s="12" t="s">
        <v>16</v>
      </c>
      <c r="B84" s="50">
        <f t="shared" si="18"/>
        <v>0</v>
      </c>
      <c r="C84" s="50">
        <f t="shared" si="18"/>
        <v>0</v>
      </c>
      <c r="D84" s="50">
        <f t="shared" si="20"/>
        <v>0.4859144385026738</v>
      </c>
      <c r="E84" s="50">
        <f t="shared" si="20"/>
        <v>0.54372192513368989</v>
      </c>
      <c r="F84" s="50">
        <f t="shared" si="20"/>
        <v>0.5401069518716578</v>
      </c>
      <c r="G84" s="50">
        <f t="shared" si="20"/>
        <v>0.54224598930481283</v>
      </c>
      <c r="H84" s="50">
        <f t="shared" si="20"/>
        <v>0.46417112299465241</v>
      </c>
      <c r="I84" s="50">
        <f t="shared" si="20"/>
        <v>0.41604278074866308</v>
      </c>
      <c r="J84" s="50">
        <f t="shared" si="20"/>
        <v>0.43422459893048126</v>
      </c>
      <c r="K84" s="50">
        <f t="shared" si="20"/>
        <v>0.49304812834224598</v>
      </c>
      <c r="L84" s="50">
        <f t="shared" si="20"/>
        <v>0.54652406417112298</v>
      </c>
      <c r="M84" s="50">
        <f t="shared" si="20"/>
        <v>0.54331550802139039</v>
      </c>
      <c r="N84" s="50">
        <f t="shared" si="20"/>
        <v>0.49839572192513371</v>
      </c>
      <c r="O84" s="50">
        <f t="shared" si="20"/>
        <v>0.41711229946524064</v>
      </c>
      <c r="P84" s="50">
        <f t="shared" si="20"/>
        <v>0.37326203208556152</v>
      </c>
      <c r="Q84" s="50">
        <f t="shared" si="20"/>
        <v>0.52620320855614977</v>
      </c>
      <c r="R84" s="50">
        <f t="shared" si="20"/>
        <v>0.50481283422459888</v>
      </c>
      <c r="S84" s="50">
        <f t="shared" si="20"/>
        <v>0.49090909090909091</v>
      </c>
      <c r="T84" s="50">
        <f t="shared" si="20"/>
        <v>0.49090909090909091</v>
      </c>
      <c r="U84" s="50">
        <f t="shared" si="20"/>
        <v>0.45775401069518717</v>
      </c>
      <c r="V84" s="50">
        <f t="shared" si="20"/>
        <v>0.43422459893048126</v>
      </c>
      <c r="W84" s="50">
        <f t="shared" si="20"/>
        <v>0.3871657754010695</v>
      </c>
      <c r="X84" s="50">
        <f t="shared" si="20"/>
        <v>0.52299465240641707</v>
      </c>
      <c r="Y84" s="50">
        <f t="shared" si="20"/>
        <v>0.52299465240641707</v>
      </c>
      <c r="Z84" s="50">
        <f t="shared" si="20"/>
        <v>0.50481283422459888</v>
      </c>
      <c r="AA84" s="50">
        <f t="shared" si="20"/>
        <v>0.52642780748663098</v>
      </c>
      <c r="AB84" s="50">
        <f t="shared" si="20"/>
        <v>0.52727272727272723</v>
      </c>
      <c r="AC84" s="50">
        <f t="shared" si="20"/>
        <v>0.43422459893048126</v>
      </c>
      <c r="AD84" s="50">
        <f t="shared" si="20"/>
        <v>0.40962566844919784</v>
      </c>
      <c r="AE84" s="50">
        <f t="shared" si="20"/>
        <v>0.50802139037433158</v>
      </c>
      <c r="AF84" s="50">
        <f t="shared" si="20"/>
        <v>0</v>
      </c>
      <c r="AG84" s="50">
        <f t="shared" si="20"/>
        <v>0</v>
      </c>
      <c r="AH84" s="50">
        <f t="shared" si="18"/>
        <v>0</v>
      </c>
      <c r="AI84" s="50">
        <f t="shared" si="18"/>
        <v>0</v>
      </c>
      <c r="AJ84" s="50">
        <f t="shared" si="18"/>
        <v>0</v>
      </c>
      <c r="AK84" s="50">
        <f t="shared" si="18"/>
        <v>0</v>
      </c>
      <c r="AL84" s="50">
        <f t="shared" si="18"/>
        <v>0</v>
      </c>
      <c r="AM84" s="51">
        <f t="shared" si="21"/>
        <v>0.54652406417112298</v>
      </c>
      <c r="AN84" s="51">
        <f t="shared" si="22"/>
        <v>0</v>
      </c>
      <c r="AO84" s="3"/>
      <c r="AP84" s="3"/>
      <c r="AQ84" s="3"/>
      <c r="AR84" s="3"/>
      <c r="AS84" s="3"/>
      <c r="AT84" s="3"/>
    </row>
    <row r="85" spans="1:46">
      <c r="A85" s="12" t="s">
        <v>17</v>
      </c>
      <c r="B85" s="50">
        <f t="shared" si="18"/>
        <v>0</v>
      </c>
      <c r="C85" s="50">
        <f t="shared" si="18"/>
        <v>0</v>
      </c>
      <c r="D85" s="50">
        <f t="shared" si="20"/>
        <v>0.46075935828877002</v>
      </c>
      <c r="E85" s="50">
        <f t="shared" si="20"/>
        <v>0.58119786096256687</v>
      </c>
      <c r="F85" s="50">
        <f t="shared" si="20"/>
        <v>0.50909090909090904</v>
      </c>
      <c r="G85" s="50">
        <f t="shared" si="20"/>
        <v>0.49411764705882355</v>
      </c>
      <c r="H85" s="50">
        <f t="shared" si="20"/>
        <v>0.3679144385026738</v>
      </c>
      <c r="I85" s="50">
        <f t="shared" si="20"/>
        <v>0.37326203208556152</v>
      </c>
      <c r="J85" s="50">
        <f t="shared" si="20"/>
        <v>0.42245989304812837</v>
      </c>
      <c r="K85" s="50">
        <f t="shared" si="20"/>
        <v>0.48021390374331552</v>
      </c>
      <c r="L85" s="50">
        <f t="shared" si="20"/>
        <v>0.53796791443850267</v>
      </c>
      <c r="M85" s="50">
        <f t="shared" si="20"/>
        <v>0.43208556149732619</v>
      </c>
      <c r="N85" s="50">
        <f t="shared" si="20"/>
        <v>0.43101604278074868</v>
      </c>
      <c r="O85" s="50">
        <f t="shared" si="20"/>
        <v>0.30695187165775401</v>
      </c>
      <c r="P85" s="50">
        <f t="shared" si="20"/>
        <v>0.32620320855614976</v>
      </c>
      <c r="Q85" s="50">
        <f t="shared" si="20"/>
        <v>0.42245989304812837</v>
      </c>
      <c r="R85" s="50">
        <f t="shared" si="20"/>
        <v>0.41343315508021383</v>
      </c>
      <c r="S85" s="50">
        <f t="shared" si="20"/>
        <v>0.45882352941176469</v>
      </c>
      <c r="T85" s="50">
        <f t="shared" si="20"/>
        <v>0.47457754010695191</v>
      </c>
      <c r="U85" s="50">
        <f t="shared" si="20"/>
        <v>0.41599999999999993</v>
      </c>
      <c r="V85" s="50">
        <f t="shared" si="20"/>
        <v>0.36470588235294116</v>
      </c>
      <c r="W85" s="50">
        <f t="shared" si="20"/>
        <v>0.33155080213903743</v>
      </c>
      <c r="X85" s="50">
        <f t="shared" si="20"/>
        <v>0.46524064171122997</v>
      </c>
      <c r="Y85" s="50">
        <f t="shared" si="20"/>
        <v>0.43208556149732619</v>
      </c>
      <c r="Z85" s="50">
        <f t="shared" si="20"/>
        <v>0.52192513368983962</v>
      </c>
      <c r="AA85" s="50">
        <f t="shared" si="20"/>
        <v>0.54598930481283425</v>
      </c>
      <c r="AB85" s="50">
        <f t="shared" si="20"/>
        <v>0.57433155080213905</v>
      </c>
      <c r="AC85" s="50">
        <f t="shared" si="20"/>
        <v>0.38823529411764707</v>
      </c>
      <c r="AD85" s="50">
        <f t="shared" si="20"/>
        <v>0.3754010695187166</v>
      </c>
      <c r="AE85" s="50">
        <f t="shared" si="20"/>
        <v>0.48556149732620318</v>
      </c>
      <c r="AF85" s="50">
        <f t="shared" si="20"/>
        <v>0</v>
      </c>
      <c r="AG85" s="50">
        <f t="shared" si="20"/>
        <v>0</v>
      </c>
      <c r="AH85" s="50">
        <f t="shared" si="18"/>
        <v>0</v>
      </c>
      <c r="AI85" s="50">
        <f t="shared" si="18"/>
        <v>0</v>
      </c>
      <c r="AJ85" s="50">
        <f t="shared" si="18"/>
        <v>0</v>
      </c>
      <c r="AK85" s="50">
        <f t="shared" si="18"/>
        <v>0</v>
      </c>
      <c r="AL85" s="50">
        <f t="shared" si="18"/>
        <v>0</v>
      </c>
      <c r="AM85" s="51">
        <f t="shared" si="21"/>
        <v>0.58119786096256687</v>
      </c>
      <c r="AN85" s="51">
        <f t="shared" si="22"/>
        <v>0</v>
      </c>
      <c r="AO85" s="3"/>
      <c r="AP85" s="3"/>
      <c r="AQ85" s="3"/>
      <c r="AR85" s="3"/>
      <c r="AS85" s="3"/>
      <c r="AT85" s="3"/>
    </row>
    <row r="86" spans="1:46">
      <c r="A86" s="13">
        <v>0.41666666666666669</v>
      </c>
      <c r="B86" s="50">
        <f t="shared" si="18"/>
        <v>0</v>
      </c>
      <c r="C86" s="50">
        <f t="shared" si="18"/>
        <v>0</v>
      </c>
      <c r="D86" s="50">
        <f t="shared" si="20"/>
        <v>0.39564705882352941</v>
      </c>
      <c r="E86" s="50">
        <f t="shared" si="20"/>
        <v>0.58090909090909093</v>
      </c>
      <c r="F86" s="50">
        <f t="shared" si="20"/>
        <v>0.49411764705882355</v>
      </c>
      <c r="G86" s="50">
        <f t="shared" si="20"/>
        <v>0.44171122994652406</v>
      </c>
      <c r="H86" s="50">
        <f t="shared" si="20"/>
        <v>0.31657754010695188</v>
      </c>
      <c r="I86" s="50">
        <f t="shared" si="20"/>
        <v>0.31871657754010696</v>
      </c>
      <c r="J86" s="50">
        <f t="shared" si="20"/>
        <v>0.35080213903743318</v>
      </c>
      <c r="K86" s="50">
        <f t="shared" si="20"/>
        <v>0.49839572192513371</v>
      </c>
      <c r="L86" s="50">
        <f t="shared" si="20"/>
        <v>0.43772192513368979</v>
      </c>
      <c r="M86" s="50">
        <f t="shared" si="20"/>
        <v>0.35882352941176471</v>
      </c>
      <c r="N86" s="50">
        <f t="shared" si="20"/>
        <v>0.5401069518716578</v>
      </c>
      <c r="O86" s="50">
        <f t="shared" si="20"/>
        <v>0.25989304812834224</v>
      </c>
      <c r="P86" s="50">
        <f t="shared" si="20"/>
        <v>0.24278074866310159</v>
      </c>
      <c r="Q86" s="50">
        <f t="shared" si="20"/>
        <v>0.32406417112299463</v>
      </c>
      <c r="R86" s="50">
        <f t="shared" si="20"/>
        <v>0.34105882352941175</v>
      </c>
      <c r="S86" s="50">
        <f t="shared" ref="S86:AG86" si="23">($G$38*S16-S146)/$G$37</f>
        <v>0.35433155080213902</v>
      </c>
      <c r="T86" s="50">
        <f t="shared" si="23"/>
        <v>0.39182887700534752</v>
      </c>
      <c r="U86" s="50">
        <f t="shared" si="23"/>
        <v>0.43380748663101598</v>
      </c>
      <c r="V86" s="50">
        <f t="shared" si="23"/>
        <v>0.28449197860962566</v>
      </c>
      <c r="W86" s="50">
        <f t="shared" si="23"/>
        <v>0.2641711229946524</v>
      </c>
      <c r="X86" s="50">
        <f t="shared" si="23"/>
        <v>0.39251336898395722</v>
      </c>
      <c r="Y86" s="50">
        <f t="shared" si="23"/>
        <v>0.41925133689839572</v>
      </c>
      <c r="Z86" s="50">
        <f t="shared" si="23"/>
        <v>0.45882352941176469</v>
      </c>
      <c r="AA86" s="50">
        <f t="shared" si="23"/>
        <v>0.48961497326203207</v>
      </c>
      <c r="AB86" s="50">
        <f t="shared" si="23"/>
        <v>0.49851336898395715</v>
      </c>
      <c r="AC86" s="50">
        <f t="shared" si="23"/>
        <v>0.33262032085561499</v>
      </c>
      <c r="AD86" s="50">
        <f t="shared" si="23"/>
        <v>0.32299465240641712</v>
      </c>
      <c r="AE86" s="50">
        <f t="shared" si="23"/>
        <v>0.44385026737967914</v>
      </c>
      <c r="AF86" s="50">
        <f t="shared" si="23"/>
        <v>0</v>
      </c>
      <c r="AG86" s="50">
        <f t="shared" si="23"/>
        <v>0</v>
      </c>
      <c r="AH86" s="50">
        <f t="shared" si="18"/>
        <v>0</v>
      </c>
      <c r="AI86" s="50">
        <f t="shared" si="18"/>
        <v>0</v>
      </c>
      <c r="AJ86" s="50">
        <f t="shared" si="18"/>
        <v>0</v>
      </c>
      <c r="AK86" s="50">
        <f t="shared" si="18"/>
        <v>0</v>
      </c>
      <c r="AL86" s="50">
        <f t="shared" si="18"/>
        <v>0</v>
      </c>
      <c r="AM86" s="51">
        <f t="shared" si="21"/>
        <v>0.58090909090909093</v>
      </c>
      <c r="AN86" s="51">
        <f t="shared" si="22"/>
        <v>0</v>
      </c>
      <c r="AO86" s="3"/>
      <c r="AP86" s="3"/>
      <c r="AQ86" s="3"/>
      <c r="AR86" s="3"/>
      <c r="AS86" s="3"/>
      <c r="AT86" s="3"/>
    </row>
    <row r="87" spans="1:46">
      <c r="A87" s="13" t="s">
        <v>18</v>
      </c>
      <c r="B87" s="50">
        <f t="shared" si="18"/>
        <v>0</v>
      </c>
      <c r="C87" s="50">
        <f t="shared" si="18"/>
        <v>0</v>
      </c>
      <c r="D87" s="50">
        <f t="shared" ref="D87:AG95" si="24">($G$38*D17-D147)/$G$37</f>
        <v>0.35114438502673795</v>
      </c>
      <c r="E87" s="50">
        <f t="shared" si="24"/>
        <v>0.58716577540106951</v>
      </c>
      <c r="F87" s="50">
        <f t="shared" si="24"/>
        <v>0.53155080213903738</v>
      </c>
      <c r="G87" s="50">
        <f t="shared" si="24"/>
        <v>0.40962566844919784</v>
      </c>
      <c r="H87" s="50">
        <f t="shared" si="24"/>
        <v>0.28983957219251338</v>
      </c>
      <c r="I87" s="50">
        <f t="shared" si="24"/>
        <v>0.26631016042780747</v>
      </c>
      <c r="J87" s="50">
        <f t="shared" si="24"/>
        <v>0.31354010695187162</v>
      </c>
      <c r="K87" s="50">
        <f t="shared" si="24"/>
        <v>0.41711229946524064</v>
      </c>
      <c r="L87" s="50">
        <f t="shared" si="24"/>
        <v>0.45534759358288768</v>
      </c>
      <c r="M87" s="50">
        <f t="shared" si="24"/>
        <v>0.29090909090909089</v>
      </c>
      <c r="N87" s="50">
        <f t="shared" si="24"/>
        <v>0.44511229946524067</v>
      </c>
      <c r="O87" s="50">
        <f t="shared" si="24"/>
        <v>0.2716577540106952</v>
      </c>
      <c r="P87" s="50">
        <f t="shared" si="24"/>
        <v>0.18823529411764706</v>
      </c>
      <c r="Q87" s="50">
        <f t="shared" si="24"/>
        <v>0.27700534759358286</v>
      </c>
      <c r="R87" s="50">
        <f t="shared" si="24"/>
        <v>0.28979679144385023</v>
      </c>
      <c r="S87" s="50">
        <f t="shared" si="24"/>
        <v>0.30038502673796785</v>
      </c>
      <c r="T87" s="50">
        <f t="shared" si="24"/>
        <v>0.3086737967914438</v>
      </c>
      <c r="U87" s="50">
        <f t="shared" si="24"/>
        <v>0.29180748663101602</v>
      </c>
      <c r="V87" s="50">
        <f t="shared" si="24"/>
        <v>0.22994652406417113</v>
      </c>
      <c r="W87" s="50">
        <f t="shared" si="24"/>
        <v>0.19786096256684493</v>
      </c>
      <c r="X87" s="50">
        <f t="shared" si="24"/>
        <v>0.3411764705882353</v>
      </c>
      <c r="Y87" s="50">
        <f t="shared" si="24"/>
        <v>0.42032085561497329</v>
      </c>
      <c r="Z87" s="50">
        <f t="shared" si="24"/>
        <v>0.40534759358288769</v>
      </c>
      <c r="AA87" s="50">
        <f t="shared" si="24"/>
        <v>0.4776577540106951</v>
      </c>
      <c r="AB87" s="50">
        <f t="shared" si="24"/>
        <v>0.51134759358288762</v>
      </c>
      <c r="AC87" s="50">
        <f t="shared" si="24"/>
        <v>0.30695187165775401</v>
      </c>
      <c r="AD87" s="50">
        <f t="shared" si="24"/>
        <v>0.26844919786096255</v>
      </c>
      <c r="AE87" s="50">
        <f t="shared" si="24"/>
        <v>0.4021390374331551</v>
      </c>
      <c r="AF87" s="50">
        <f t="shared" si="24"/>
        <v>0</v>
      </c>
      <c r="AG87" s="50">
        <f t="shared" si="24"/>
        <v>0</v>
      </c>
      <c r="AH87" s="50">
        <f t="shared" si="18"/>
        <v>0</v>
      </c>
      <c r="AI87" s="50">
        <f t="shared" si="18"/>
        <v>0</v>
      </c>
      <c r="AJ87" s="50">
        <f t="shared" si="18"/>
        <v>0</v>
      </c>
      <c r="AK87" s="50">
        <f t="shared" si="18"/>
        <v>0</v>
      </c>
      <c r="AL87" s="50">
        <f t="shared" si="18"/>
        <v>0</v>
      </c>
      <c r="AM87" s="51">
        <f t="shared" si="21"/>
        <v>0.58716577540106951</v>
      </c>
      <c r="AN87" s="51">
        <f t="shared" si="22"/>
        <v>0</v>
      </c>
      <c r="AO87" s="3"/>
      <c r="AP87" s="3"/>
      <c r="AQ87" s="3"/>
      <c r="AR87" s="3"/>
      <c r="AS87" s="3"/>
      <c r="AT87" s="3"/>
    </row>
    <row r="88" spans="1:46">
      <c r="A88" s="13">
        <v>0.5</v>
      </c>
      <c r="B88" s="50">
        <f t="shared" si="18"/>
        <v>0</v>
      </c>
      <c r="C88" s="50">
        <f t="shared" si="18"/>
        <v>0</v>
      </c>
      <c r="D88" s="50">
        <f t="shared" si="24"/>
        <v>0.37253475935828873</v>
      </c>
      <c r="E88" s="50">
        <f t="shared" si="24"/>
        <v>0.61925133689839573</v>
      </c>
      <c r="F88" s="50">
        <f t="shared" si="24"/>
        <v>0.57326203208556148</v>
      </c>
      <c r="G88" s="50">
        <f t="shared" si="24"/>
        <v>0.44491978609625671</v>
      </c>
      <c r="H88" s="50">
        <f t="shared" si="24"/>
        <v>0.26631016042780747</v>
      </c>
      <c r="I88" s="50">
        <f t="shared" si="24"/>
        <v>0.22673796791443851</v>
      </c>
      <c r="J88" s="50">
        <f t="shared" si="24"/>
        <v>0.41429946524064171</v>
      </c>
      <c r="K88" s="50">
        <f t="shared" si="24"/>
        <v>0.37754010695187168</v>
      </c>
      <c r="L88" s="50">
        <f t="shared" si="24"/>
        <v>0.35602139037433156</v>
      </c>
      <c r="M88" s="50">
        <f t="shared" si="24"/>
        <v>0.28449197860962566</v>
      </c>
      <c r="N88" s="50">
        <f t="shared" si="24"/>
        <v>0.25882352941176473</v>
      </c>
      <c r="O88" s="50">
        <f t="shared" si="24"/>
        <v>0.17326203208556148</v>
      </c>
      <c r="P88" s="50">
        <f t="shared" si="24"/>
        <v>0.15187165775401071</v>
      </c>
      <c r="Q88" s="50">
        <f t="shared" si="24"/>
        <v>0.26737967914438504</v>
      </c>
      <c r="R88" s="50">
        <f t="shared" si="24"/>
        <v>0.26658823529411757</v>
      </c>
      <c r="S88" s="50">
        <f t="shared" si="24"/>
        <v>0.27918716577540104</v>
      </c>
      <c r="T88" s="50">
        <f t="shared" si="24"/>
        <v>0.26093048128342244</v>
      </c>
      <c r="U88" s="50">
        <f t="shared" si="24"/>
        <v>0.31672727272727269</v>
      </c>
      <c r="V88" s="50">
        <f t="shared" si="24"/>
        <v>0.20106951871657755</v>
      </c>
      <c r="W88" s="50">
        <f t="shared" si="24"/>
        <v>0.1625668449197861</v>
      </c>
      <c r="X88" s="50">
        <f t="shared" si="24"/>
        <v>0.33903743315508023</v>
      </c>
      <c r="Y88" s="50">
        <f t="shared" si="24"/>
        <v>0.41283422459893049</v>
      </c>
      <c r="Z88" s="50">
        <f t="shared" si="24"/>
        <v>0.39037433155080214</v>
      </c>
      <c r="AA88" s="50">
        <f t="shared" si="24"/>
        <v>0.48783957219251339</v>
      </c>
      <c r="AB88" s="50">
        <f t="shared" si="24"/>
        <v>0.49180748663101598</v>
      </c>
      <c r="AC88" s="50">
        <f t="shared" si="24"/>
        <v>0.27272727272727271</v>
      </c>
      <c r="AD88" s="50">
        <f t="shared" si="24"/>
        <v>0.24598930481283424</v>
      </c>
      <c r="AE88" s="50">
        <f t="shared" si="24"/>
        <v>0.40641711229946526</v>
      </c>
      <c r="AF88" s="50">
        <f t="shared" si="24"/>
        <v>0</v>
      </c>
      <c r="AG88" s="50">
        <f t="shared" si="24"/>
        <v>0</v>
      </c>
      <c r="AH88" s="50">
        <f t="shared" si="18"/>
        <v>0</v>
      </c>
      <c r="AI88" s="50">
        <f t="shared" si="18"/>
        <v>0</v>
      </c>
      <c r="AJ88" s="50">
        <f t="shared" si="18"/>
        <v>0</v>
      </c>
      <c r="AK88" s="50">
        <f t="shared" si="18"/>
        <v>0</v>
      </c>
      <c r="AL88" s="50">
        <f t="shared" si="18"/>
        <v>0</v>
      </c>
      <c r="AM88" s="51">
        <f t="shared" si="21"/>
        <v>0.61925133689839573</v>
      </c>
      <c r="AN88" s="51">
        <f t="shared" si="22"/>
        <v>0</v>
      </c>
      <c r="AO88" s="3"/>
      <c r="AP88" s="3"/>
      <c r="AQ88" s="3"/>
      <c r="AR88" s="3"/>
      <c r="AS88" s="3"/>
      <c r="AT88" s="3"/>
    </row>
    <row r="89" spans="1:46">
      <c r="A89" s="13" t="s">
        <v>19</v>
      </c>
      <c r="B89" s="50">
        <f t="shared" si="18"/>
        <v>0</v>
      </c>
      <c r="C89" s="50">
        <f t="shared" si="18"/>
        <v>0</v>
      </c>
      <c r="D89" s="50">
        <f t="shared" si="24"/>
        <v>0.34418181818181814</v>
      </c>
      <c r="E89" s="50">
        <f t="shared" si="24"/>
        <v>0.54866310160427811</v>
      </c>
      <c r="F89" s="50">
        <f t="shared" si="24"/>
        <v>0.61604278074866314</v>
      </c>
      <c r="G89" s="50">
        <f t="shared" si="24"/>
        <v>0.37967914438502676</v>
      </c>
      <c r="H89" s="50">
        <f t="shared" si="24"/>
        <v>0.25026737967914436</v>
      </c>
      <c r="I89" s="50">
        <f t="shared" si="24"/>
        <v>0.2320855614973262</v>
      </c>
      <c r="J89" s="50">
        <f t="shared" si="24"/>
        <v>0.38303743315508015</v>
      </c>
      <c r="K89" s="50">
        <f t="shared" si="24"/>
        <v>0.35828877005347592</v>
      </c>
      <c r="L89" s="50">
        <f t="shared" si="24"/>
        <v>0.24658823529411758</v>
      </c>
      <c r="M89" s="50">
        <f t="shared" si="24"/>
        <v>0.2449197860962567</v>
      </c>
      <c r="N89" s="50">
        <f t="shared" si="24"/>
        <v>0.25240641711229944</v>
      </c>
      <c r="O89" s="50">
        <f t="shared" si="24"/>
        <v>0.17860962566844921</v>
      </c>
      <c r="P89" s="50">
        <f t="shared" si="24"/>
        <v>0.15401069518716579</v>
      </c>
      <c r="Q89" s="50">
        <f t="shared" si="24"/>
        <v>0.25882352941176473</v>
      </c>
      <c r="R89" s="50">
        <f t="shared" si="24"/>
        <v>0.22931550802139031</v>
      </c>
      <c r="S89" s="50">
        <f t="shared" si="24"/>
        <v>0.27379679144385027</v>
      </c>
      <c r="T89" s="50">
        <f t="shared" si="24"/>
        <v>0.29197860962566846</v>
      </c>
      <c r="U89" s="50">
        <f t="shared" si="24"/>
        <v>0.27255614973262027</v>
      </c>
      <c r="V89" s="50">
        <f t="shared" si="24"/>
        <v>0.18716577540106952</v>
      </c>
      <c r="W89" s="50">
        <f t="shared" si="24"/>
        <v>0.19358288770053475</v>
      </c>
      <c r="X89" s="50">
        <f t="shared" si="24"/>
        <v>0.29946524064171121</v>
      </c>
      <c r="Y89" s="50">
        <f t="shared" si="24"/>
        <v>0.40320855614973261</v>
      </c>
      <c r="Z89" s="50">
        <f t="shared" si="24"/>
        <v>0.37433155080213903</v>
      </c>
      <c r="AA89" s="50">
        <f t="shared" si="24"/>
        <v>0.42239572192513364</v>
      </c>
      <c r="AB89" s="50">
        <f t="shared" si="24"/>
        <v>0.39376470588235291</v>
      </c>
      <c r="AC89" s="50">
        <f t="shared" si="24"/>
        <v>0.2716577540106952</v>
      </c>
      <c r="AD89" s="50">
        <f t="shared" si="24"/>
        <v>0.24812834224598931</v>
      </c>
      <c r="AE89" s="50">
        <f t="shared" si="24"/>
        <v>0.34652406417112297</v>
      </c>
      <c r="AF89" s="50">
        <f t="shared" si="24"/>
        <v>0</v>
      </c>
      <c r="AG89" s="50">
        <f t="shared" si="24"/>
        <v>0</v>
      </c>
      <c r="AH89" s="50">
        <f t="shared" si="18"/>
        <v>0</v>
      </c>
      <c r="AI89" s="50">
        <f t="shared" si="18"/>
        <v>0</v>
      </c>
      <c r="AJ89" s="50">
        <f t="shared" si="18"/>
        <v>0</v>
      </c>
      <c r="AK89" s="50">
        <f t="shared" si="18"/>
        <v>0</v>
      </c>
      <c r="AL89" s="50">
        <f t="shared" si="18"/>
        <v>0</v>
      </c>
      <c r="AM89" s="51">
        <f t="shared" si="21"/>
        <v>0.61604278074866314</v>
      </c>
      <c r="AN89" s="51">
        <f t="shared" si="22"/>
        <v>0</v>
      </c>
      <c r="AO89" s="3"/>
      <c r="AP89" s="3"/>
      <c r="AQ89" s="3"/>
      <c r="AR89" s="3"/>
      <c r="AS89" s="3"/>
      <c r="AT89" s="3"/>
    </row>
    <row r="90" spans="1:46">
      <c r="A90" s="13">
        <v>0.58333333333333337</v>
      </c>
      <c r="B90" s="50">
        <f t="shared" si="18"/>
        <v>0</v>
      </c>
      <c r="C90" s="50">
        <f t="shared" si="18"/>
        <v>0</v>
      </c>
      <c r="D90" s="50">
        <f t="shared" si="24"/>
        <v>0.39545454545454545</v>
      </c>
      <c r="E90" s="50">
        <f t="shared" si="24"/>
        <v>0.52941176470588236</v>
      </c>
      <c r="F90" s="50">
        <f t="shared" si="24"/>
        <v>0.54973262032085557</v>
      </c>
      <c r="G90" s="50">
        <f t="shared" si="24"/>
        <v>0.3871657754010695</v>
      </c>
      <c r="H90" s="50">
        <f t="shared" si="24"/>
        <v>0.27272727272727271</v>
      </c>
      <c r="I90" s="50">
        <f t="shared" si="24"/>
        <v>0.24705882352941178</v>
      </c>
      <c r="J90" s="50">
        <f t="shared" si="24"/>
        <v>0.44065240641711223</v>
      </c>
      <c r="K90" s="50">
        <f t="shared" si="24"/>
        <v>0.38823529411764707</v>
      </c>
      <c r="L90" s="50">
        <f t="shared" si="24"/>
        <v>0.58013903743315509</v>
      </c>
      <c r="M90" s="50">
        <f t="shared" si="24"/>
        <v>0.26737967914438504</v>
      </c>
      <c r="N90" s="50">
        <f t="shared" si="24"/>
        <v>0.48021390374331552</v>
      </c>
      <c r="O90" s="50">
        <f t="shared" si="24"/>
        <v>0.54224598930481283</v>
      </c>
      <c r="P90" s="50">
        <f t="shared" si="24"/>
        <v>0.17219251336898395</v>
      </c>
      <c r="Q90" s="50">
        <f t="shared" si="24"/>
        <v>0.24598930481283424</v>
      </c>
      <c r="R90" s="50">
        <f t="shared" si="24"/>
        <v>0.2449946524064171</v>
      </c>
      <c r="S90" s="50">
        <f t="shared" si="24"/>
        <v>0.26880213903743316</v>
      </c>
      <c r="T90" s="50">
        <f t="shared" si="24"/>
        <v>0.25026737967914436</v>
      </c>
      <c r="U90" s="50">
        <f t="shared" si="24"/>
        <v>0.27016042780748661</v>
      </c>
      <c r="V90" s="50">
        <f t="shared" si="24"/>
        <v>0.19893048128342247</v>
      </c>
      <c r="W90" s="50">
        <f t="shared" si="24"/>
        <v>0.20534759358288771</v>
      </c>
      <c r="X90" s="50">
        <f t="shared" si="24"/>
        <v>0.39453475935828874</v>
      </c>
      <c r="Y90" s="50">
        <f t="shared" si="24"/>
        <v>0.40534759358288769</v>
      </c>
      <c r="Z90" s="50">
        <f t="shared" si="24"/>
        <v>0.3754010695187166</v>
      </c>
      <c r="AA90" s="50">
        <f t="shared" si="24"/>
        <v>0.41385026737967917</v>
      </c>
      <c r="AB90" s="50">
        <f t="shared" si="24"/>
        <v>0.40827807486631013</v>
      </c>
      <c r="AC90" s="50">
        <f t="shared" si="24"/>
        <v>0.26951871657754012</v>
      </c>
      <c r="AD90" s="50">
        <f t="shared" si="24"/>
        <v>0.26310160427807489</v>
      </c>
      <c r="AE90" s="50">
        <f t="shared" si="24"/>
        <v>0.36256684491978608</v>
      </c>
      <c r="AF90" s="50">
        <f t="shared" si="24"/>
        <v>0</v>
      </c>
      <c r="AG90" s="50">
        <f t="shared" si="24"/>
        <v>0</v>
      </c>
      <c r="AH90" s="50">
        <f t="shared" si="18"/>
        <v>0</v>
      </c>
      <c r="AI90" s="50">
        <f t="shared" si="18"/>
        <v>0</v>
      </c>
      <c r="AJ90" s="50">
        <f t="shared" si="18"/>
        <v>0</v>
      </c>
      <c r="AK90" s="50">
        <f t="shared" si="18"/>
        <v>0</v>
      </c>
      <c r="AL90" s="50">
        <f t="shared" si="18"/>
        <v>0</v>
      </c>
      <c r="AM90" s="51">
        <f t="shared" si="21"/>
        <v>0.58013903743315509</v>
      </c>
      <c r="AN90" s="51">
        <f t="shared" si="22"/>
        <v>0</v>
      </c>
      <c r="AO90" s="3"/>
      <c r="AP90" s="3"/>
      <c r="AQ90" s="3"/>
      <c r="AR90" s="3"/>
      <c r="AS90" s="3"/>
      <c r="AT90" s="3"/>
    </row>
    <row r="91" spans="1:46">
      <c r="A91" s="13" t="s">
        <v>20</v>
      </c>
      <c r="B91" s="50">
        <f t="shared" si="18"/>
        <v>0</v>
      </c>
      <c r="C91" s="50">
        <f t="shared" si="18"/>
        <v>0</v>
      </c>
      <c r="D91" s="50">
        <f t="shared" si="24"/>
        <v>0.39719786096256687</v>
      </c>
      <c r="E91" s="50">
        <f t="shared" si="24"/>
        <v>0.5518716577540107</v>
      </c>
      <c r="F91" s="50">
        <f t="shared" si="24"/>
        <v>0.48342245989304811</v>
      </c>
      <c r="G91" s="50">
        <f t="shared" si="24"/>
        <v>0.41497326203208557</v>
      </c>
      <c r="H91" s="50">
        <f t="shared" si="24"/>
        <v>0.26844919786096255</v>
      </c>
      <c r="I91" s="50">
        <f t="shared" si="24"/>
        <v>0.26951871657754012</v>
      </c>
      <c r="J91" s="50">
        <f t="shared" si="24"/>
        <v>0.4275080213903743</v>
      </c>
      <c r="K91" s="50">
        <f t="shared" si="24"/>
        <v>0.44278074866310163</v>
      </c>
      <c r="L91" s="50">
        <f t="shared" si="24"/>
        <v>0.59313368983957226</v>
      </c>
      <c r="M91" s="50">
        <f t="shared" si="24"/>
        <v>0.30802139037433157</v>
      </c>
      <c r="N91" s="50">
        <f t="shared" si="24"/>
        <v>0.53048128342245993</v>
      </c>
      <c r="O91" s="50">
        <f t="shared" si="24"/>
        <v>0.26203208556149732</v>
      </c>
      <c r="P91" s="50">
        <f t="shared" si="24"/>
        <v>0.17860962566844921</v>
      </c>
      <c r="Q91" s="50">
        <f t="shared" si="24"/>
        <v>0.29197860962566846</v>
      </c>
      <c r="R91" s="50">
        <f t="shared" si="24"/>
        <v>0.29625668449197862</v>
      </c>
      <c r="S91" s="50">
        <f t="shared" si="24"/>
        <v>0.33213903743315509</v>
      </c>
      <c r="T91" s="50">
        <f t="shared" si="24"/>
        <v>0.33582887700534758</v>
      </c>
      <c r="U91" s="50">
        <f t="shared" si="24"/>
        <v>0.32090909090909092</v>
      </c>
      <c r="V91" s="50">
        <f t="shared" si="24"/>
        <v>0.21176470588235294</v>
      </c>
      <c r="W91" s="50">
        <f t="shared" si="24"/>
        <v>0.22139037433155082</v>
      </c>
      <c r="X91" s="50">
        <f t="shared" si="24"/>
        <v>0.36862032085561491</v>
      </c>
      <c r="Y91" s="50">
        <f t="shared" si="24"/>
        <v>0.45240641711229945</v>
      </c>
      <c r="Z91" s="50">
        <f t="shared" si="24"/>
        <v>0.41818181818181815</v>
      </c>
      <c r="AA91" s="50">
        <f t="shared" si="24"/>
        <v>0.48962566844919786</v>
      </c>
      <c r="AB91" s="50">
        <f t="shared" si="24"/>
        <v>0.41925133689839572</v>
      </c>
      <c r="AC91" s="50">
        <f t="shared" si="24"/>
        <v>0.30374331550802142</v>
      </c>
      <c r="AD91" s="50">
        <f t="shared" si="24"/>
        <v>0.29304812834224597</v>
      </c>
      <c r="AE91" s="50">
        <f t="shared" si="24"/>
        <v>0.413903743315508</v>
      </c>
      <c r="AF91" s="50">
        <f t="shared" si="24"/>
        <v>0</v>
      </c>
      <c r="AG91" s="50">
        <f t="shared" si="24"/>
        <v>0</v>
      </c>
      <c r="AH91" s="50">
        <f t="shared" si="18"/>
        <v>0</v>
      </c>
      <c r="AI91" s="50">
        <f t="shared" si="18"/>
        <v>0</v>
      </c>
      <c r="AJ91" s="50">
        <f t="shared" si="18"/>
        <v>0</v>
      </c>
      <c r="AK91" s="50">
        <f t="shared" si="18"/>
        <v>0</v>
      </c>
      <c r="AL91" s="50">
        <f t="shared" si="18"/>
        <v>0</v>
      </c>
      <c r="AM91" s="51">
        <f t="shared" si="21"/>
        <v>0.59313368983957226</v>
      </c>
      <c r="AN91" s="51">
        <f t="shared" si="22"/>
        <v>0</v>
      </c>
      <c r="AO91" s="3"/>
      <c r="AP91" s="3"/>
      <c r="AQ91" s="3"/>
      <c r="AR91" s="3"/>
      <c r="AS91" s="3"/>
      <c r="AT91" s="3"/>
    </row>
    <row r="92" spans="1:46">
      <c r="A92" s="12" t="s">
        <v>21</v>
      </c>
      <c r="B92" s="50">
        <f t="shared" si="18"/>
        <v>0</v>
      </c>
      <c r="C92" s="50">
        <f t="shared" si="18"/>
        <v>0</v>
      </c>
      <c r="D92" s="50">
        <f t="shared" si="24"/>
        <v>0.40320855614973261</v>
      </c>
      <c r="E92" s="50">
        <f t="shared" si="24"/>
        <v>0.6</v>
      </c>
      <c r="F92" s="50">
        <f t="shared" si="24"/>
        <v>0.44385026737967914</v>
      </c>
      <c r="G92" s="50">
        <f t="shared" si="24"/>
        <v>0.43743315508021391</v>
      </c>
      <c r="H92" s="50">
        <f t="shared" si="24"/>
        <v>0.34331550802139038</v>
      </c>
      <c r="I92" s="50">
        <f t="shared" si="24"/>
        <v>0.31764705882352939</v>
      </c>
      <c r="J92" s="50">
        <f t="shared" si="24"/>
        <v>0.5401069518716578</v>
      </c>
      <c r="K92" s="50">
        <f t="shared" si="24"/>
        <v>0.40641711229946526</v>
      </c>
      <c r="L92" s="50">
        <f t="shared" si="24"/>
        <v>0.43743315508021391</v>
      </c>
      <c r="M92" s="50">
        <f t="shared" si="24"/>
        <v>0.33582887700534758</v>
      </c>
      <c r="N92" s="50">
        <f t="shared" si="24"/>
        <v>0.53903743315508024</v>
      </c>
      <c r="O92" s="50">
        <f t="shared" si="24"/>
        <v>0.32620320855614976</v>
      </c>
      <c r="P92" s="50">
        <f t="shared" si="24"/>
        <v>0.25668449197860965</v>
      </c>
      <c r="Q92" s="50">
        <f t="shared" si="24"/>
        <v>0.37754010695187168</v>
      </c>
      <c r="R92" s="50">
        <f t="shared" si="24"/>
        <v>0.3871657754010695</v>
      </c>
      <c r="S92" s="50">
        <f t="shared" si="24"/>
        <v>0.18298395721925129</v>
      </c>
      <c r="T92" s="50">
        <f t="shared" si="24"/>
        <v>0.41604278074866308</v>
      </c>
      <c r="U92" s="50">
        <f t="shared" si="24"/>
        <v>0.37869518716577544</v>
      </c>
      <c r="V92" s="50">
        <f t="shared" si="24"/>
        <v>0.27593582887700535</v>
      </c>
      <c r="W92" s="50">
        <f t="shared" si="24"/>
        <v>0.27593582887700535</v>
      </c>
      <c r="X92" s="50">
        <f t="shared" si="24"/>
        <v>0.41614973262032084</v>
      </c>
      <c r="Y92" s="50">
        <f t="shared" si="24"/>
        <v>0.4823529411764706</v>
      </c>
      <c r="Z92" s="50">
        <f t="shared" si="24"/>
        <v>0.46951871657754013</v>
      </c>
      <c r="AA92" s="50">
        <f t="shared" si="24"/>
        <v>0.50389304812834224</v>
      </c>
      <c r="AB92" s="50">
        <f t="shared" si="24"/>
        <v>0.52620320855614977</v>
      </c>
      <c r="AC92" s="50">
        <f t="shared" si="24"/>
        <v>0.34866310160427805</v>
      </c>
      <c r="AD92" s="50">
        <f t="shared" si="24"/>
        <v>0.3336898395721925</v>
      </c>
      <c r="AE92" s="50">
        <f t="shared" si="24"/>
        <v>0.4748663101604278</v>
      </c>
      <c r="AF92" s="50">
        <f t="shared" si="24"/>
        <v>0</v>
      </c>
      <c r="AG92" s="50">
        <f t="shared" si="24"/>
        <v>0</v>
      </c>
      <c r="AH92" s="50">
        <f t="shared" si="18"/>
        <v>0</v>
      </c>
      <c r="AI92" s="50">
        <f t="shared" si="18"/>
        <v>0</v>
      </c>
      <c r="AJ92" s="50">
        <f t="shared" si="18"/>
        <v>0</v>
      </c>
      <c r="AK92" s="50">
        <f t="shared" si="18"/>
        <v>0</v>
      </c>
      <c r="AL92" s="50">
        <f t="shared" si="18"/>
        <v>0</v>
      </c>
      <c r="AM92" s="51">
        <f t="shared" si="21"/>
        <v>0.6</v>
      </c>
      <c r="AN92" s="51">
        <f t="shared" si="22"/>
        <v>0</v>
      </c>
      <c r="AO92" s="3"/>
      <c r="AP92" s="3"/>
      <c r="AQ92" s="3"/>
      <c r="AR92" s="3"/>
      <c r="AS92" s="3"/>
      <c r="AT92" s="3"/>
    </row>
    <row r="93" spans="1:46">
      <c r="A93" s="12" t="s">
        <v>22</v>
      </c>
      <c r="B93" s="50">
        <f t="shared" ref="B93:AL100" si="25">($G$38*B23)/$G$37</f>
        <v>0</v>
      </c>
      <c r="C93" s="50">
        <f t="shared" si="25"/>
        <v>0</v>
      </c>
      <c r="D93" s="50">
        <f t="shared" si="24"/>
        <v>0.49767914438502675</v>
      </c>
      <c r="E93" s="50">
        <f t="shared" si="24"/>
        <v>0.56791443850267376</v>
      </c>
      <c r="F93" s="50">
        <f t="shared" si="24"/>
        <v>0.48983957219251339</v>
      </c>
      <c r="G93" s="50">
        <f t="shared" si="24"/>
        <v>0.52192513368983962</v>
      </c>
      <c r="H93" s="50">
        <f t="shared" si="24"/>
        <v>0.45026737967914437</v>
      </c>
      <c r="I93" s="50">
        <f t="shared" si="24"/>
        <v>0.43101604278074868</v>
      </c>
      <c r="J93" s="50">
        <f t="shared" si="24"/>
        <v>0.59679144385026739</v>
      </c>
      <c r="K93" s="50">
        <f t="shared" si="24"/>
        <v>0.46844919786096256</v>
      </c>
      <c r="L93" s="50">
        <f t="shared" si="24"/>
        <v>0.44491978609625671</v>
      </c>
      <c r="M93" s="50">
        <f t="shared" si="24"/>
        <v>0.4213903743315508</v>
      </c>
      <c r="N93" s="50">
        <f t="shared" si="24"/>
        <v>0.57005347593582889</v>
      </c>
      <c r="O93" s="50">
        <f t="shared" si="24"/>
        <v>0.38288770053475935</v>
      </c>
      <c r="P93" s="50">
        <f t="shared" si="24"/>
        <v>0.37967914438502676</v>
      </c>
      <c r="Q93" s="50">
        <f t="shared" si="24"/>
        <v>0.52085561497326205</v>
      </c>
      <c r="R93" s="50">
        <f t="shared" si="24"/>
        <v>0.45347593582887702</v>
      </c>
      <c r="S93" s="50">
        <f t="shared" si="24"/>
        <v>0.39725133689839576</v>
      </c>
      <c r="T93" s="50">
        <f t="shared" si="24"/>
        <v>0.5133689839572193</v>
      </c>
      <c r="U93" s="50">
        <f t="shared" si="24"/>
        <v>0.51031016042780741</v>
      </c>
      <c r="V93" s="50">
        <f t="shared" si="24"/>
        <v>0.37005347593582888</v>
      </c>
      <c r="W93" s="50">
        <f t="shared" si="24"/>
        <v>0.37433155080213903</v>
      </c>
      <c r="X93" s="50">
        <f t="shared" si="24"/>
        <v>0.51957219251336895</v>
      </c>
      <c r="Y93" s="50">
        <f t="shared" si="24"/>
        <v>0.54973262032085557</v>
      </c>
      <c r="Z93" s="50">
        <f t="shared" si="24"/>
        <v>0.5133689839572193</v>
      </c>
      <c r="AA93" s="50">
        <f t="shared" si="24"/>
        <v>0.55906951871657751</v>
      </c>
      <c r="AB93" s="50">
        <f t="shared" si="24"/>
        <v>0.57219251336898391</v>
      </c>
      <c r="AC93" s="50">
        <f t="shared" si="24"/>
        <v>0.44171122994652406</v>
      </c>
      <c r="AD93" s="50">
        <f t="shared" si="24"/>
        <v>0.42994652406417111</v>
      </c>
      <c r="AE93" s="50">
        <f t="shared" si="24"/>
        <v>0.50695187165775402</v>
      </c>
      <c r="AF93" s="50">
        <f t="shared" si="24"/>
        <v>0</v>
      </c>
      <c r="AG93" s="50">
        <f t="shared" si="24"/>
        <v>0</v>
      </c>
      <c r="AH93" s="50">
        <f t="shared" si="25"/>
        <v>0</v>
      </c>
      <c r="AI93" s="50">
        <f t="shared" si="25"/>
        <v>0</v>
      </c>
      <c r="AJ93" s="50">
        <f t="shared" si="25"/>
        <v>0</v>
      </c>
      <c r="AK93" s="50">
        <f t="shared" si="25"/>
        <v>0</v>
      </c>
      <c r="AL93" s="50">
        <f t="shared" si="25"/>
        <v>0</v>
      </c>
      <c r="AM93" s="51">
        <f t="shared" si="21"/>
        <v>0.59679144385026739</v>
      </c>
      <c r="AN93" s="51">
        <f t="shared" si="22"/>
        <v>0</v>
      </c>
      <c r="AO93" s="3"/>
      <c r="AP93" s="3"/>
      <c r="AQ93" s="3"/>
      <c r="AR93" s="3"/>
      <c r="AS93" s="3"/>
      <c r="AT93" s="3"/>
    </row>
    <row r="94" spans="1:46">
      <c r="A94" s="12" t="s">
        <v>23</v>
      </c>
      <c r="B94" s="50">
        <f t="shared" si="25"/>
        <v>0</v>
      </c>
      <c r="C94" s="50">
        <f t="shared" si="25"/>
        <v>0</v>
      </c>
      <c r="D94" s="50">
        <f t="shared" si="24"/>
        <v>0.57301604278074869</v>
      </c>
      <c r="E94" s="50">
        <f t="shared" si="24"/>
        <v>0.59679144385026739</v>
      </c>
      <c r="F94" s="50">
        <f t="shared" si="24"/>
        <v>0.5903743315508021</v>
      </c>
      <c r="G94" s="50">
        <f t="shared" si="24"/>
        <v>0.60962566844919786</v>
      </c>
      <c r="H94" s="50">
        <f t="shared" si="24"/>
        <v>0.54224598930481283</v>
      </c>
      <c r="I94" s="50">
        <f t="shared" si="24"/>
        <v>0.52192513368983962</v>
      </c>
      <c r="J94" s="50">
        <f t="shared" si="24"/>
        <v>0.66664171122994642</v>
      </c>
      <c r="K94" s="50">
        <f t="shared" si="24"/>
        <v>0.51657754010695189</v>
      </c>
      <c r="L94" s="50">
        <f t="shared" si="24"/>
        <v>0.56898395721925132</v>
      </c>
      <c r="M94" s="50">
        <f t="shared" si="24"/>
        <v>0.5935828877005348</v>
      </c>
      <c r="N94" s="50">
        <f t="shared" si="24"/>
        <v>0.5903743315508021</v>
      </c>
      <c r="O94" s="50">
        <f t="shared" si="24"/>
        <v>0.53582887700534765</v>
      </c>
      <c r="P94" s="50">
        <f t="shared" si="24"/>
        <v>0.49518716577540106</v>
      </c>
      <c r="Q94" s="50">
        <f t="shared" si="24"/>
        <v>0.58395721925133692</v>
      </c>
      <c r="R94" s="50">
        <f t="shared" si="24"/>
        <v>0.56470588235294117</v>
      </c>
      <c r="S94" s="50">
        <f t="shared" si="24"/>
        <v>0.53191443850267373</v>
      </c>
      <c r="T94" s="50">
        <f t="shared" si="24"/>
        <v>0.57005347593582889</v>
      </c>
      <c r="U94" s="50">
        <f t="shared" si="24"/>
        <v>0.54865240641711222</v>
      </c>
      <c r="V94" s="50">
        <f t="shared" si="24"/>
        <v>0.48663101604278075</v>
      </c>
      <c r="W94" s="50">
        <f t="shared" si="24"/>
        <v>0.48770053475935826</v>
      </c>
      <c r="X94" s="50">
        <f t="shared" si="24"/>
        <v>0.53719786096256683</v>
      </c>
      <c r="Y94" s="50">
        <f t="shared" si="24"/>
        <v>0.5935828877005348</v>
      </c>
      <c r="Z94" s="50">
        <f t="shared" si="24"/>
        <v>0.5935828877005348</v>
      </c>
      <c r="AA94" s="50">
        <f t="shared" si="24"/>
        <v>0.55524064171123</v>
      </c>
      <c r="AB94" s="50">
        <f t="shared" si="24"/>
        <v>0.59786096256684496</v>
      </c>
      <c r="AC94" s="50">
        <f t="shared" si="24"/>
        <v>0.51978609625668448</v>
      </c>
      <c r="AD94" s="50">
        <f t="shared" si="24"/>
        <v>0.51764705882352946</v>
      </c>
      <c r="AE94" s="50">
        <f t="shared" si="24"/>
        <v>0.58502673796791449</v>
      </c>
      <c r="AF94" s="50">
        <f t="shared" si="24"/>
        <v>0</v>
      </c>
      <c r="AG94" s="50">
        <f t="shared" si="24"/>
        <v>0</v>
      </c>
      <c r="AH94" s="50">
        <f t="shared" si="25"/>
        <v>0</v>
      </c>
      <c r="AI94" s="50">
        <f t="shared" si="25"/>
        <v>0</v>
      </c>
      <c r="AJ94" s="50">
        <f t="shared" si="25"/>
        <v>0</v>
      </c>
      <c r="AK94" s="50">
        <f t="shared" si="25"/>
        <v>0</v>
      </c>
      <c r="AL94" s="50">
        <f t="shared" si="25"/>
        <v>0</v>
      </c>
      <c r="AM94" s="51">
        <f t="shared" si="21"/>
        <v>0.66664171122994642</v>
      </c>
      <c r="AN94" s="51">
        <f t="shared" si="22"/>
        <v>0</v>
      </c>
      <c r="AO94" s="3"/>
      <c r="AP94" s="3"/>
      <c r="AQ94" s="3"/>
      <c r="AR94" s="3"/>
      <c r="AS94" s="3"/>
      <c r="AT94" s="3"/>
    </row>
    <row r="95" spans="1:46">
      <c r="A95" s="9" t="s">
        <v>24</v>
      </c>
      <c r="B95" s="50">
        <f t="shared" si="25"/>
        <v>0</v>
      </c>
      <c r="C95" s="50">
        <f t="shared" si="25"/>
        <v>0</v>
      </c>
      <c r="D95" s="50">
        <f t="shared" si="24"/>
        <v>0.65576470588235292</v>
      </c>
      <c r="E95" s="50">
        <f t="shared" si="24"/>
        <v>0.72022459893048119</v>
      </c>
      <c r="F95" s="50">
        <f t="shared" si="24"/>
        <v>0.67700534759358288</v>
      </c>
      <c r="G95" s="50">
        <f t="shared" si="24"/>
        <v>0.69625668449197864</v>
      </c>
      <c r="H95" s="50">
        <f t="shared" si="24"/>
        <v>0.6599358288770053</v>
      </c>
      <c r="I95" s="50">
        <f t="shared" si="24"/>
        <v>0.64232085561497321</v>
      </c>
      <c r="J95" s="50">
        <f t="shared" si="24"/>
        <v>0.72657754010695186</v>
      </c>
      <c r="K95" s="50">
        <f t="shared" si="24"/>
        <v>0.62245989304812832</v>
      </c>
      <c r="L95" s="50">
        <f t="shared" si="24"/>
        <v>0.68021390374331547</v>
      </c>
      <c r="M95" s="50">
        <f t="shared" si="24"/>
        <v>0.68021390374331547</v>
      </c>
      <c r="N95" s="50">
        <f t="shared" si="24"/>
        <v>0.68021390374331547</v>
      </c>
      <c r="O95" s="50">
        <f t="shared" si="24"/>
        <v>0.64171122994652408</v>
      </c>
      <c r="P95" s="50">
        <f t="shared" si="24"/>
        <v>0.62887700534759361</v>
      </c>
      <c r="Q95" s="50">
        <f t="shared" si="24"/>
        <v>0.70588235294117652</v>
      </c>
      <c r="R95" s="50">
        <f t="shared" si="24"/>
        <v>0.65133689839572195</v>
      </c>
      <c r="S95" s="50">
        <f t="shared" ref="S95:AG95" si="26">($G$38*S25-S155)/$G$37</f>
        <v>0.6585882352941177</v>
      </c>
      <c r="T95" s="50">
        <f t="shared" si="26"/>
        <v>0.69625668449197864</v>
      </c>
      <c r="U95" s="50">
        <f t="shared" si="26"/>
        <v>0.65056684491978611</v>
      </c>
      <c r="V95" s="50">
        <f t="shared" si="26"/>
        <v>0.64171122994652408</v>
      </c>
      <c r="W95" s="50">
        <f t="shared" si="26"/>
        <v>0.60962566844919786</v>
      </c>
      <c r="X95" s="50">
        <f t="shared" si="26"/>
        <v>0.6737967914438503</v>
      </c>
      <c r="Y95" s="50">
        <f t="shared" si="26"/>
        <v>0.71229946524064169</v>
      </c>
      <c r="Z95" s="50">
        <f t="shared" si="26"/>
        <v>0.69946524064171123</v>
      </c>
      <c r="AA95" s="50">
        <f t="shared" si="26"/>
        <v>0.72330481283422454</v>
      </c>
      <c r="AB95" s="50">
        <f t="shared" si="26"/>
        <v>0.69401069518716574</v>
      </c>
      <c r="AC95" s="50">
        <f t="shared" si="26"/>
        <v>0.64597860962566844</v>
      </c>
      <c r="AD95" s="50">
        <f t="shared" si="26"/>
        <v>0.6737967914438503</v>
      </c>
      <c r="AE95" s="50">
        <f t="shared" si="26"/>
        <v>0.68663101604278076</v>
      </c>
      <c r="AF95" s="50">
        <f t="shared" si="26"/>
        <v>0</v>
      </c>
      <c r="AG95" s="50">
        <f t="shared" si="26"/>
        <v>0</v>
      </c>
      <c r="AH95" s="50">
        <f t="shared" si="25"/>
        <v>0</v>
      </c>
      <c r="AI95" s="50">
        <f t="shared" si="25"/>
        <v>0</v>
      </c>
      <c r="AJ95" s="50">
        <f t="shared" si="25"/>
        <v>0</v>
      </c>
      <c r="AK95" s="50">
        <f t="shared" si="25"/>
        <v>0</v>
      </c>
      <c r="AL95" s="50">
        <f t="shared" si="25"/>
        <v>0</v>
      </c>
      <c r="AM95" s="51">
        <f t="shared" si="21"/>
        <v>0.72657754010695186</v>
      </c>
      <c r="AN95" s="51">
        <f t="shared" si="22"/>
        <v>0</v>
      </c>
      <c r="AO95" s="3"/>
      <c r="AP95" s="3"/>
      <c r="AQ95" s="3"/>
      <c r="AR95" s="3"/>
      <c r="AS95" s="3"/>
      <c r="AT95" s="3"/>
    </row>
    <row r="96" spans="1:46">
      <c r="A96" s="15">
        <v>0.83333333333333337</v>
      </c>
      <c r="B96" s="50">
        <f t="shared" si="25"/>
        <v>0</v>
      </c>
      <c r="C96" s="50">
        <f t="shared" si="25"/>
        <v>0</v>
      </c>
      <c r="D96" s="50">
        <f t="shared" ref="D96:AG100" si="27">($G$38*D26-D156)/$G$37</f>
        <v>0.7098930481283422</v>
      </c>
      <c r="E96" s="50">
        <f t="shared" si="27"/>
        <v>0.71011764705882352</v>
      </c>
      <c r="F96" s="50">
        <f t="shared" si="27"/>
        <v>0.70267379679144382</v>
      </c>
      <c r="G96" s="50">
        <f t="shared" si="27"/>
        <v>0.72192513368983957</v>
      </c>
      <c r="H96" s="50">
        <f t="shared" si="27"/>
        <v>0.70668449197860961</v>
      </c>
      <c r="I96" s="50">
        <f t="shared" si="27"/>
        <v>0.41069518716577541</v>
      </c>
      <c r="J96" s="50">
        <f t="shared" si="27"/>
        <v>0.69510160427807488</v>
      </c>
      <c r="K96" s="50">
        <f t="shared" si="27"/>
        <v>0.65775401069518713</v>
      </c>
      <c r="L96" s="50">
        <f t="shared" si="27"/>
        <v>0.70588235294117652</v>
      </c>
      <c r="M96" s="50">
        <f t="shared" si="27"/>
        <v>0.71871657754010698</v>
      </c>
      <c r="N96" s="50">
        <f t="shared" si="27"/>
        <v>0.72513368983957216</v>
      </c>
      <c r="O96" s="50">
        <f t="shared" si="27"/>
        <v>0.68021390374331547</v>
      </c>
      <c r="P96" s="50">
        <f t="shared" si="27"/>
        <v>0.66737967914438501</v>
      </c>
      <c r="Q96" s="50">
        <f t="shared" si="27"/>
        <v>0.7163743315508021</v>
      </c>
      <c r="R96" s="50">
        <f t="shared" si="27"/>
        <v>0.70909090909090911</v>
      </c>
      <c r="S96" s="50">
        <f t="shared" si="27"/>
        <v>0.70071657754010697</v>
      </c>
      <c r="T96" s="50">
        <f t="shared" si="27"/>
        <v>0.70909090909090911</v>
      </c>
      <c r="U96" s="50">
        <f t="shared" si="27"/>
        <v>0.72234224598930474</v>
      </c>
      <c r="V96" s="50">
        <f t="shared" si="27"/>
        <v>0.68663101604278076</v>
      </c>
      <c r="W96" s="50">
        <f t="shared" si="27"/>
        <v>0.69304812834224594</v>
      </c>
      <c r="X96" s="50">
        <f t="shared" si="27"/>
        <v>0.73796791443850263</v>
      </c>
      <c r="Y96" s="50">
        <f t="shared" si="27"/>
        <v>0.73796791443850263</v>
      </c>
      <c r="Z96" s="50">
        <f t="shared" si="27"/>
        <v>0.74554010695187167</v>
      </c>
      <c r="AA96" s="50">
        <f t="shared" si="27"/>
        <v>0.73838502673796791</v>
      </c>
      <c r="AB96" s="50">
        <f t="shared" si="27"/>
        <v>0.69869518716577539</v>
      </c>
      <c r="AC96" s="50">
        <f t="shared" si="27"/>
        <v>0.71743315508021388</v>
      </c>
      <c r="AD96" s="50">
        <f t="shared" si="27"/>
        <v>0.68983957219251335</v>
      </c>
      <c r="AE96" s="50">
        <f t="shared" si="27"/>
        <v>0.73155080213903745</v>
      </c>
      <c r="AF96" s="50">
        <f t="shared" si="27"/>
        <v>0</v>
      </c>
      <c r="AG96" s="50">
        <f t="shared" si="27"/>
        <v>0</v>
      </c>
      <c r="AH96" s="50">
        <f t="shared" si="25"/>
        <v>0</v>
      </c>
      <c r="AI96" s="50">
        <f t="shared" si="25"/>
        <v>0</v>
      </c>
      <c r="AJ96" s="50">
        <f t="shared" si="25"/>
        <v>0</v>
      </c>
      <c r="AK96" s="50">
        <f t="shared" si="25"/>
        <v>0</v>
      </c>
      <c r="AL96" s="50">
        <f t="shared" si="25"/>
        <v>0</v>
      </c>
      <c r="AM96" s="51">
        <f t="shared" si="21"/>
        <v>0.74554010695187167</v>
      </c>
      <c r="AN96" s="51">
        <f t="shared" si="22"/>
        <v>0</v>
      </c>
      <c r="AO96" s="3"/>
      <c r="AP96" s="3"/>
      <c r="AQ96" s="3"/>
      <c r="AR96" s="3"/>
      <c r="AS96" s="3"/>
      <c r="AT96" s="3"/>
    </row>
    <row r="97" spans="1:46">
      <c r="A97" s="15">
        <v>0.875</v>
      </c>
      <c r="B97" s="50">
        <f t="shared" si="25"/>
        <v>0</v>
      </c>
      <c r="C97" s="50">
        <f t="shared" si="25"/>
        <v>0</v>
      </c>
      <c r="D97" s="50">
        <f t="shared" si="27"/>
        <v>0.69381818181818178</v>
      </c>
      <c r="E97" s="50">
        <f t="shared" si="27"/>
        <v>0.69134759358288767</v>
      </c>
      <c r="F97" s="50">
        <f t="shared" si="27"/>
        <v>0.68342245989304817</v>
      </c>
      <c r="G97" s="50">
        <f t="shared" si="27"/>
        <v>0.69946524064171123</v>
      </c>
      <c r="H97" s="50">
        <f t="shared" si="27"/>
        <v>0.68422459893048126</v>
      </c>
      <c r="I97" s="50">
        <f t="shared" si="27"/>
        <v>0.65133689839572195</v>
      </c>
      <c r="J97" s="50">
        <f t="shared" si="27"/>
        <v>0.65146524064171119</v>
      </c>
      <c r="K97" s="50">
        <f t="shared" si="27"/>
        <v>0.62245989304812832</v>
      </c>
      <c r="L97" s="50">
        <f t="shared" si="27"/>
        <v>0.67700534759358288</v>
      </c>
      <c r="M97" s="50">
        <f t="shared" si="27"/>
        <v>0.68021390374331547</v>
      </c>
      <c r="N97" s="50">
        <f t="shared" si="27"/>
        <v>0.6737967914438503</v>
      </c>
      <c r="O97" s="50">
        <f t="shared" si="27"/>
        <v>0.66737967914438501</v>
      </c>
      <c r="P97" s="50">
        <f t="shared" si="27"/>
        <v>0.63529411764705879</v>
      </c>
      <c r="Q97" s="50">
        <f t="shared" si="27"/>
        <v>0.6737967914438503</v>
      </c>
      <c r="R97" s="50">
        <f t="shared" si="27"/>
        <v>0.6705882352941176</v>
      </c>
      <c r="S97" s="50">
        <f t="shared" si="27"/>
        <v>0.6705882352941176</v>
      </c>
      <c r="T97" s="50">
        <f t="shared" si="27"/>
        <v>0.6737967914438503</v>
      </c>
      <c r="U97" s="50">
        <f t="shared" si="27"/>
        <v>0.67469518716577537</v>
      </c>
      <c r="V97" s="50">
        <f t="shared" si="27"/>
        <v>0.64491978609625666</v>
      </c>
      <c r="W97" s="50">
        <f t="shared" si="27"/>
        <v>0.65133689839572195</v>
      </c>
      <c r="X97" s="50">
        <f t="shared" si="27"/>
        <v>0.69304812834224594</v>
      </c>
      <c r="Y97" s="50">
        <f t="shared" si="27"/>
        <v>0.71229946524064169</v>
      </c>
      <c r="Z97" s="50">
        <f t="shared" si="27"/>
        <v>0.68021390374331547</v>
      </c>
      <c r="AA97" s="50">
        <f t="shared" si="27"/>
        <v>0.7131016042780749</v>
      </c>
      <c r="AB97" s="50">
        <f t="shared" si="27"/>
        <v>0.70145454545454544</v>
      </c>
      <c r="AC97" s="50">
        <f t="shared" si="27"/>
        <v>0.68284491978609618</v>
      </c>
      <c r="AD97" s="50">
        <f t="shared" si="27"/>
        <v>0.6737967914438503</v>
      </c>
      <c r="AE97" s="50">
        <f t="shared" si="27"/>
        <v>0.68983957219251335</v>
      </c>
      <c r="AF97" s="50">
        <f t="shared" si="27"/>
        <v>0</v>
      </c>
      <c r="AG97" s="50">
        <f t="shared" si="27"/>
        <v>0</v>
      </c>
      <c r="AH97" s="50">
        <f t="shared" si="25"/>
        <v>0</v>
      </c>
      <c r="AI97" s="50">
        <f t="shared" si="25"/>
        <v>0</v>
      </c>
      <c r="AJ97" s="50">
        <f t="shared" si="25"/>
        <v>0</v>
      </c>
      <c r="AK97" s="50">
        <f t="shared" si="25"/>
        <v>0</v>
      </c>
      <c r="AL97" s="50">
        <f t="shared" si="25"/>
        <v>0</v>
      </c>
      <c r="AM97" s="51">
        <f t="shared" si="21"/>
        <v>0.7131016042780749</v>
      </c>
      <c r="AN97" s="51">
        <f t="shared" si="22"/>
        <v>0</v>
      </c>
      <c r="AO97" s="3"/>
      <c r="AP97" s="3"/>
      <c r="AQ97" s="3"/>
      <c r="AR97" s="3"/>
      <c r="AS97" s="3"/>
      <c r="AT97" s="3"/>
    </row>
    <row r="98" spans="1:46">
      <c r="A98" s="13" t="s">
        <v>25</v>
      </c>
      <c r="B98" s="50">
        <f t="shared" si="25"/>
        <v>0</v>
      </c>
      <c r="C98" s="50">
        <f t="shared" si="25"/>
        <v>0</v>
      </c>
      <c r="D98" s="50">
        <f t="shared" si="27"/>
        <v>0.65499465240641708</v>
      </c>
      <c r="E98" s="50">
        <f t="shared" si="27"/>
        <v>0.64254545454545453</v>
      </c>
      <c r="F98" s="50">
        <f t="shared" si="27"/>
        <v>0.63529411764705879</v>
      </c>
      <c r="G98" s="50">
        <f t="shared" si="27"/>
        <v>0.63529411764705879</v>
      </c>
      <c r="H98" s="50">
        <f t="shared" si="27"/>
        <v>0.60465240641711226</v>
      </c>
      <c r="I98" s="50">
        <f t="shared" si="27"/>
        <v>0.62245989304812832</v>
      </c>
      <c r="J98" s="50">
        <f t="shared" si="27"/>
        <v>0.61844919786096253</v>
      </c>
      <c r="K98" s="50">
        <f t="shared" si="27"/>
        <v>0.61283422459893044</v>
      </c>
      <c r="L98" s="50">
        <f t="shared" si="27"/>
        <v>0.62245989304812832</v>
      </c>
      <c r="M98" s="50">
        <f t="shared" si="27"/>
        <v>0.6</v>
      </c>
      <c r="N98" s="50">
        <f t="shared" si="27"/>
        <v>0.61604278074866314</v>
      </c>
      <c r="O98" s="50">
        <f t="shared" si="27"/>
        <v>0.60962566844919786</v>
      </c>
      <c r="P98" s="50">
        <f t="shared" si="27"/>
        <v>0.57112299465240646</v>
      </c>
      <c r="Q98" s="50">
        <f t="shared" si="27"/>
        <v>0.61604278074866314</v>
      </c>
      <c r="R98" s="50">
        <f t="shared" si="27"/>
        <v>0.60962566844919786</v>
      </c>
      <c r="S98" s="50">
        <f t="shared" si="27"/>
        <v>0.5903743315508021</v>
      </c>
      <c r="T98" s="50">
        <f t="shared" si="27"/>
        <v>0.61604278074866314</v>
      </c>
      <c r="U98" s="50">
        <f t="shared" si="27"/>
        <v>0.61925133689839573</v>
      </c>
      <c r="V98" s="50">
        <f t="shared" si="27"/>
        <v>0.60320855614973257</v>
      </c>
      <c r="W98" s="50">
        <f t="shared" si="27"/>
        <v>0.5935828877005348</v>
      </c>
      <c r="X98" s="50">
        <f t="shared" si="27"/>
        <v>0.65454545454545454</v>
      </c>
      <c r="Y98" s="50">
        <f t="shared" si="27"/>
        <v>0.66096256684491983</v>
      </c>
      <c r="Z98" s="50">
        <f t="shared" si="27"/>
        <v>0.63850267379679149</v>
      </c>
      <c r="AA98" s="50">
        <f t="shared" si="27"/>
        <v>0.6320855614973262</v>
      </c>
      <c r="AB98" s="50">
        <f t="shared" si="27"/>
        <v>0.66744385026737962</v>
      </c>
      <c r="AC98" s="50">
        <f t="shared" si="27"/>
        <v>0.6376042780748663</v>
      </c>
      <c r="AD98" s="50">
        <f t="shared" si="27"/>
        <v>0.61604278074866314</v>
      </c>
      <c r="AE98" s="50">
        <f t="shared" si="27"/>
        <v>0.61283422459893044</v>
      </c>
      <c r="AF98" s="50">
        <f t="shared" si="27"/>
        <v>0</v>
      </c>
      <c r="AG98" s="50">
        <f t="shared" si="27"/>
        <v>0</v>
      </c>
      <c r="AH98" s="50">
        <f t="shared" si="25"/>
        <v>0</v>
      </c>
      <c r="AI98" s="50">
        <f t="shared" si="25"/>
        <v>0</v>
      </c>
      <c r="AJ98" s="50">
        <f t="shared" si="25"/>
        <v>0</v>
      </c>
      <c r="AK98" s="50">
        <f t="shared" si="25"/>
        <v>0</v>
      </c>
      <c r="AL98" s="50">
        <f t="shared" si="25"/>
        <v>0</v>
      </c>
      <c r="AM98" s="51">
        <f t="shared" si="21"/>
        <v>0.66744385026737962</v>
      </c>
      <c r="AN98" s="51">
        <f t="shared" si="22"/>
        <v>0</v>
      </c>
      <c r="AO98" s="3"/>
      <c r="AP98" s="3"/>
      <c r="AQ98" s="3"/>
      <c r="AR98" s="3"/>
      <c r="AS98" s="3"/>
      <c r="AT98" s="3"/>
    </row>
    <row r="99" spans="1:46">
      <c r="A99" s="15">
        <v>0.95833333333333337</v>
      </c>
      <c r="B99" s="50">
        <f t="shared" si="25"/>
        <v>0</v>
      </c>
      <c r="C99" s="50">
        <f t="shared" si="25"/>
        <v>0</v>
      </c>
      <c r="D99" s="50">
        <f t="shared" si="27"/>
        <v>0.56043850267379669</v>
      </c>
      <c r="E99" s="50">
        <f t="shared" si="27"/>
        <v>0.58135828877005347</v>
      </c>
      <c r="F99" s="50">
        <f t="shared" si="27"/>
        <v>0.55508021390374329</v>
      </c>
      <c r="G99" s="50">
        <f t="shared" si="27"/>
        <v>0.5518716577540107</v>
      </c>
      <c r="H99" s="50">
        <f t="shared" si="27"/>
        <v>0.54359358288770043</v>
      </c>
      <c r="I99" s="50">
        <f t="shared" si="27"/>
        <v>0.58074866310160422</v>
      </c>
      <c r="J99" s="50">
        <f t="shared" si="27"/>
        <v>0.5363422459893048</v>
      </c>
      <c r="K99" s="50">
        <f t="shared" si="27"/>
        <v>0.51016042780748661</v>
      </c>
      <c r="L99" s="50">
        <f t="shared" si="27"/>
        <v>0.51657754010695189</v>
      </c>
      <c r="M99" s="50">
        <f t="shared" si="27"/>
        <v>0.52620320855614977</v>
      </c>
      <c r="N99" s="50">
        <f t="shared" si="27"/>
        <v>0.53262032085561495</v>
      </c>
      <c r="O99" s="50">
        <f t="shared" si="27"/>
        <v>0.53582887700534765</v>
      </c>
      <c r="P99" s="50">
        <f t="shared" si="27"/>
        <v>0.48770053475935826</v>
      </c>
      <c r="Q99" s="50">
        <f t="shared" si="27"/>
        <v>0.53262032085561495</v>
      </c>
      <c r="R99" s="50">
        <f t="shared" si="27"/>
        <v>0.51978609625668448</v>
      </c>
      <c r="S99" s="50">
        <f t="shared" si="27"/>
        <v>0.52941176470588236</v>
      </c>
      <c r="T99" s="50">
        <f t="shared" si="27"/>
        <v>0.52299465240641707</v>
      </c>
      <c r="U99" s="50">
        <f t="shared" si="27"/>
        <v>0.5518716577540107</v>
      </c>
      <c r="V99" s="50">
        <f t="shared" si="27"/>
        <v>0.53582887700534765</v>
      </c>
      <c r="W99" s="50">
        <f t="shared" si="27"/>
        <v>0.52620320855614977</v>
      </c>
      <c r="X99" s="50">
        <f t="shared" si="27"/>
        <v>0.58395721925133692</v>
      </c>
      <c r="Y99" s="50">
        <f t="shared" si="27"/>
        <v>0.54866310160427811</v>
      </c>
      <c r="Z99" s="50">
        <f t="shared" si="27"/>
        <v>0.56470588235294117</v>
      </c>
      <c r="AA99" s="50">
        <f t="shared" si="27"/>
        <v>0.53262032085561495</v>
      </c>
      <c r="AB99" s="50">
        <f t="shared" si="27"/>
        <v>0.56791443850267376</v>
      </c>
      <c r="AC99" s="50">
        <f t="shared" si="27"/>
        <v>0.56278074866310157</v>
      </c>
      <c r="AD99" s="50">
        <f t="shared" si="27"/>
        <v>0.53903743315508024</v>
      </c>
      <c r="AE99" s="50">
        <f t="shared" si="27"/>
        <v>0.53903743315508024</v>
      </c>
      <c r="AF99" s="50">
        <f t="shared" si="27"/>
        <v>0</v>
      </c>
      <c r="AG99" s="50">
        <f t="shared" si="27"/>
        <v>0</v>
      </c>
      <c r="AH99" s="50">
        <f t="shared" si="25"/>
        <v>0</v>
      </c>
      <c r="AI99" s="50">
        <f t="shared" si="25"/>
        <v>0</v>
      </c>
      <c r="AJ99" s="50">
        <f t="shared" si="25"/>
        <v>0</v>
      </c>
      <c r="AK99" s="50">
        <f t="shared" si="25"/>
        <v>0</v>
      </c>
      <c r="AL99" s="50">
        <f t="shared" si="25"/>
        <v>0</v>
      </c>
      <c r="AM99" s="51">
        <f t="shared" si="21"/>
        <v>0.58395721925133692</v>
      </c>
      <c r="AN99" s="51">
        <f t="shared" si="22"/>
        <v>0</v>
      </c>
      <c r="AO99" s="3"/>
      <c r="AP99" s="3"/>
      <c r="AQ99" s="3"/>
      <c r="AR99" s="3"/>
      <c r="AS99" s="3"/>
      <c r="AT99" s="3"/>
    </row>
    <row r="100" spans="1:46">
      <c r="A100" s="9" t="s">
        <v>26</v>
      </c>
      <c r="B100" s="50">
        <f t="shared" si="25"/>
        <v>0</v>
      </c>
      <c r="C100" s="50">
        <f t="shared" si="25"/>
        <v>0</v>
      </c>
      <c r="D100" s="50">
        <f t="shared" si="27"/>
        <v>0.49090909090909091</v>
      </c>
      <c r="E100" s="50">
        <f t="shared" si="27"/>
        <v>0.49090909090909091</v>
      </c>
      <c r="F100" s="50">
        <f t="shared" si="27"/>
        <v>0.48128342245989303</v>
      </c>
      <c r="G100" s="50">
        <f t="shared" si="27"/>
        <v>0.50695187165775402</v>
      </c>
      <c r="H100" s="50">
        <f t="shared" si="27"/>
        <v>0.5133689839572193</v>
      </c>
      <c r="I100" s="50">
        <f t="shared" si="27"/>
        <v>0.52941176470588236</v>
      </c>
      <c r="J100" s="50">
        <f t="shared" si="27"/>
        <v>0.46844919786096256</v>
      </c>
      <c r="K100" s="50">
        <f t="shared" si="27"/>
        <v>0.48128342245989303</v>
      </c>
      <c r="L100" s="50">
        <f t="shared" si="27"/>
        <v>0.47165775401069521</v>
      </c>
      <c r="M100" s="50">
        <f t="shared" si="27"/>
        <v>0.46203208556149733</v>
      </c>
      <c r="N100" s="50">
        <f t="shared" si="27"/>
        <v>0.48449197860962567</v>
      </c>
      <c r="O100" s="50">
        <f t="shared" si="27"/>
        <v>0.48128342245989303</v>
      </c>
      <c r="P100" s="50">
        <f t="shared" si="27"/>
        <v>0.44598930481283422</v>
      </c>
      <c r="Q100" s="50">
        <f t="shared" si="27"/>
        <v>0.48128342245989303</v>
      </c>
      <c r="R100" s="50">
        <f t="shared" si="27"/>
        <v>0.46203208556149733</v>
      </c>
      <c r="S100" s="50">
        <f t="shared" si="27"/>
        <v>0.46524064171122997</v>
      </c>
      <c r="T100" s="50">
        <f t="shared" si="27"/>
        <v>0.52941176470588236</v>
      </c>
      <c r="U100" s="50">
        <f t="shared" si="27"/>
        <v>0.49090909090909091</v>
      </c>
      <c r="V100" s="50">
        <f t="shared" si="27"/>
        <v>0.48770053475935826</v>
      </c>
      <c r="W100" s="50">
        <f t="shared" si="27"/>
        <v>0.49411764705882355</v>
      </c>
      <c r="X100" s="50">
        <f t="shared" si="27"/>
        <v>0.49411764705882355</v>
      </c>
      <c r="Y100" s="50">
        <f t="shared" si="27"/>
        <v>0.48770053475935826</v>
      </c>
      <c r="Z100" s="50">
        <f t="shared" si="27"/>
        <v>0.49244919786096253</v>
      </c>
      <c r="AA100" s="50">
        <f t="shared" si="27"/>
        <v>0.46524064171122997</v>
      </c>
      <c r="AB100" s="50">
        <f t="shared" si="27"/>
        <v>0.51016042780748661</v>
      </c>
      <c r="AC100" s="50">
        <f t="shared" si="27"/>
        <v>0.51657754010695189</v>
      </c>
      <c r="AD100" s="50">
        <f t="shared" si="27"/>
        <v>0.49090909090909091</v>
      </c>
      <c r="AE100" s="50">
        <f t="shared" si="27"/>
        <v>0.49090909090909091</v>
      </c>
      <c r="AF100" s="50">
        <f t="shared" si="27"/>
        <v>0</v>
      </c>
      <c r="AG100" s="50">
        <f t="shared" si="27"/>
        <v>0</v>
      </c>
      <c r="AH100" s="50">
        <f t="shared" si="25"/>
        <v>0</v>
      </c>
      <c r="AI100" s="50">
        <f t="shared" si="25"/>
        <v>0</v>
      </c>
      <c r="AJ100" s="50">
        <f t="shared" si="25"/>
        <v>0</v>
      </c>
      <c r="AK100" s="50">
        <f t="shared" si="25"/>
        <v>0</v>
      </c>
      <c r="AL100" s="50">
        <f t="shared" si="25"/>
        <v>0</v>
      </c>
      <c r="AM100" s="51">
        <f t="shared" si="21"/>
        <v>0.52941176470588236</v>
      </c>
      <c r="AN100" s="51">
        <f t="shared" si="22"/>
        <v>0</v>
      </c>
      <c r="AO100" s="3"/>
      <c r="AP100" s="3"/>
      <c r="AQ100" s="3"/>
      <c r="AR100" s="3"/>
      <c r="AS100" s="3"/>
      <c r="AT100" s="3"/>
    </row>
    <row r="101" spans="1:46">
      <c r="A101" s="6"/>
      <c r="B101" s="6"/>
      <c r="C101" s="6"/>
      <c r="D101" s="6"/>
      <c r="E101" s="6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</row>
    <row r="102" spans="1:46">
      <c r="A102" s="6"/>
      <c r="B102" s="6"/>
      <c r="C102" s="6"/>
      <c r="D102" s="6"/>
      <c r="E102" s="6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</row>
    <row r="103" spans="1:46">
      <c r="A103" s="26" t="s">
        <v>47</v>
      </c>
      <c r="B103" s="6"/>
      <c r="C103" s="30"/>
      <c r="D103" s="6"/>
      <c r="E103" s="41"/>
      <c r="F103" s="26"/>
      <c r="G103" s="38"/>
      <c r="H103" s="38"/>
      <c r="I103" s="38"/>
      <c r="J103" s="38"/>
      <c r="K103" s="38"/>
      <c r="L103" s="38"/>
      <c r="M103" s="38"/>
      <c r="N103" s="39"/>
      <c r="O103" s="39"/>
      <c r="P103" s="40"/>
      <c r="Q103" s="38"/>
      <c r="R103" s="28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</row>
    <row r="104" spans="1:46" ht="12.75" customHeight="1">
      <c r="A104" s="287" t="s">
        <v>2</v>
      </c>
      <c r="B104" s="4">
        <f>+B$4</f>
        <v>0</v>
      </c>
      <c r="C104" s="4">
        <f t="shared" ref="C104:AL104" si="28">+C$4</f>
        <v>1</v>
      </c>
      <c r="D104" s="4">
        <f t="shared" si="28"/>
        <v>1</v>
      </c>
      <c r="E104" s="4">
        <f t="shared" si="28"/>
        <v>2</v>
      </c>
      <c r="F104" s="4">
        <f t="shared" si="28"/>
        <v>3</v>
      </c>
      <c r="G104" s="4">
        <f t="shared" si="28"/>
        <v>4</v>
      </c>
      <c r="H104" s="4">
        <f t="shared" si="28"/>
        <v>5</v>
      </c>
      <c r="I104" s="4">
        <f t="shared" si="28"/>
        <v>6</v>
      </c>
      <c r="J104" s="4">
        <f t="shared" si="28"/>
        <v>7</v>
      </c>
      <c r="K104" s="4">
        <f t="shared" si="28"/>
        <v>8</v>
      </c>
      <c r="L104" s="4">
        <f t="shared" si="28"/>
        <v>9</v>
      </c>
      <c r="M104" s="4">
        <f t="shared" si="28"/>
        <v>10</v>
      </c>
      <c r="N104" s="4">
        <f t="shared" si="28"/>
        <v>11</v>
      </c>
      <c r="O104" s="4">
        <f t="shared" si="28"/>
        <v>12</v>
      </c>
      <c r="P104" s="4">
        <f t="shared" si="28"/>
        <v>13</v>
      </c>
      <c r="Q104" s="4">
        <f t="shared" si="28"/>
        <v>14</v>
      </c>
      <c r="R104" s="4">
        <f t="shared" si="28"/>
        <v>15</v>
      </c>
      <c r="S104" s="4">
        <f t="shared" si="28"/>
        <v>16</v>
      </c>
      <c r="T104" s="4">
        <f t="shared" si="28"/>
        <v>17</v>
      </c>
      <c r="U104" s="4">
        <f t="shared" si="28"/>
        <v>18</v>
      </c>
      <c r="V104" s="4">
        <f t="shared" si="28"/>
        <v>19</v>
      </c>
      <c r="W104" s="4">
        <f t="shared" si="28"/>
        <v>20</v>
      </c>
      <c r="X104" s="4">
        <f t="shared" si="28"/>
        <v>21</v>
      </c>
      <c r="Y104" s="4">
        <f t="shared" si="28"/>
        <v>22</v>
      </c>
      <c r="Z104" s="4">
        <f t="shared" si="28"/>
        <v>23</v>
      </c>
      <c r="AA104" s="4">
        <f t="shared" si="28"/>
        <v>24</v>
      </c>
      <c r="AB104" s="4">
        <f t="shared" si="28"/>
        <v>25</v>
      </c>
      <c r="AC104" s="4">
        <f t="shared" si="28"/>
        <v>26</v>
      </c>
      <c r="AD104" s="4">
        <f t="shared" si="28"/>
        <v>27</v>
      </c>
      <c r="AE104" s="4">
        <f t="shared" si="28"/>
        <v>28</v>
      </c>
      <c r="AF104" s="4">
        <f t="shared" si="28"/>
        <v>29</v>
      </c>
      <c r="AG104" s="4">
        <f t="shared" si="28"/>
        <v>30</v>
      </c>
      <c r="AH104" s="4">
        <f t="shared" si="28"/>
        <v>31</v>
      </c>
      <c r="AI104" s="4">
        <f t="shared" si="28"/>
        <v>32</v>
      </c>
      <c r="AJ104" s="4">
        <f t="shared" si="28"/>
        <v>33</v>
      </c>
      <c r="AK104" s="4">
        <f t="shared" si="28"/>
        <v>34</v>
      </c>
      <c r="AL104" s="4">
        <f t="shared" si="28"/>
        <v>35</v>
      </c>
      <c r="AM104" s="116" t="s">
        <v>3</v>
      </c>
      <c r="AN104" s="5" t="s">
        <v>4</v>
      </c>
      <c r="AO104" s="3"/>
      <c r="AP104" s="3"/>
      <c r="AQ104" s="3"/>
      <c r="AR104" s="3"/>
      <c r="AS104" s="3"/>
      <c r="AT104" s="3"/>
    </row>
    <row r="105" spans="1:46" s="59" customFormat="1" ht="11.25" customHeight="1">
      <c r="A105" s="288"/>
      <c r="B105" s="7">
        <f>B$5</f>
        <v>40391</v>
      </c>
      <c r="C105" s="7">
        <f t="shared" ref="C105:AL105" si="29">C$5</f>
        <v>40392</v>
      </c>
      <c r="D105" s="7">
        <f t="shared" si="29"/>
        <v>40575</v>
      </c>
      <c r="E105" s="7">
        <f t="shared" si="29"/>
        <v>40576</v>
      </c>
      <c r="F105" s="7">
        <f t="shared" si="29"/>
        <v>40577</v>
      </c>
      <c r="G105" s="7">
        <f t="shared" si="29"/>
        <v>40578</v>
      </c>
      <c r="H105" s="7">
        <f t="shared" si="29"/>
        <v>40579</v>
      </c>
      <c r="I105" s="7">
        <f t="shared" si="29"/>
        <v>40580</v>
      </c>
      <c r="J105" s="7">
        <f t="shared" si="29"/>
        <v>40581</v>
      </c>
      <c r="K105" s="7">
        <f t="shared" si="29"/>
        <v>40582</v>
      </c>
      <c r="L105" s="7">
        <f t="shared" si="29"/>
        <v>40583</v>
      </c>
      <c r="M105" s="7">
        <f t="shared" si="29"/>
        <v>40584</v>
      </c>
      <c r="N105" s="7">
        <f t="shared" si="29"/>
        <v>40585</v>
      </c>
      <c r="O105" s="7">
        <f t="shared" si="29"/>
        <v>40586</v>
      </c>
      <c r="P105" s="7">
        <f t="shared" si="29"/>
        <v>40587</v>
      </c>
      <c r="Q105" s="7">
        <f t="shared" si="29"/>
        <v>40588</v>
      </c>
      <c r="R105" s="7">
        <f t="shared" si="29"/>
        <v>40589</v>
      </c>
      <c r="S105" s="7">
        <f t="shared" si="29"/>
        <v>40590</v>
      </c>
      <c r="T105" s="7">
        <f t="shared" si="29"/>
        <v>40591</v>
      </c>
      <c r="U105" s="7">
        <f t="shared" si="29"/>
        <v>40592</v>
      </c>
      <c r="V105" s="7">
        <f t="shared" si="29"/>
        <v>40593</v>
      </c>
      <c r="W105" s="7">
        <f t="shared" si="29"/>
        <v>40594</v>
      </c>
      <c r="X105" s="7">
        <f t="shared" si="29"/>
        <v>40595</v>
      </c>
      <c r="Y105" s="7">
        <f t="shared" si="29"/>
        <v>40596</v>
      </c>
      <c r="Z105" s="7">
        <f t="shared" si="29"/>
        <v>40597</v>
      </c>
      <c r="AA105" s="7">
        <f t="shared" si="29"/>
        <v>40598</v>
      </c>
      <c r="AB105" s="7">
        <f t="shared" si="29"/>
        <v>40599</v>
      </c>
      <c r="AC105" s="7">
        <f t="shared" si="29"/>
        <v>40600</v>
      </c>
      <c r="AD105" s="7">
        <f t="shared" si="29"/>
        <v>40601</v>
      </c>
      <c r="AE105" s="7">
        <f t="shared" si="29"/>
        <v>40602</v>
      </c>
      <c r="AF105" s="7">
        <f t="shared" si="29"/>
        <v>40603</v>
      </c>
      <c r="AG105" s="158">
        <f t="shared" si="29"/>
        <v>40604</v>
      </c>
      <c r="AH105" s="158">
        <f t="shared" si="29"/>
        <v>40605</v>
      </c>
      <c r="AI105" s="158">
        <f t="shared" si="29"/>
        <v>40606</v>
      </c>
      <c r="AJ105" s="158">
        <f t="shared" si="29"/>
        <v>40607</v>
      </c>
      <c r="AK105" s="158">
        <f t="shared" si="29"/>
        <v>40608</v>
      </c>
      <c r="AL105" s="158">
        <f t="shared" si="29"/>
        <v>40609</v>
      </c>
      <c r="AM105" s="116"/>
      <c r="AN105" s="8"/>
      <c r="AO105" s="6"/>
      <c r="AP105" s="6"/>
      <c r="AQ105" s="6"/>
      <c r="AR105" s="6"/>
      <c r="AS105" s="6"/>
      <c r="AT105" s="6"/>
    </row>
    <row r="106" spans="1:46">
      <c r="A106" s="289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4"/>
      <c r="AH106" s="44"/>
      <c r="AI106" s="44"/>
      <c r="AJ106" s="44"/>
      <c r="AK106" s="44"/>
      <c r="AL106" s="44"/>
      <c r="AM106" s="45" t="s">
        <v>8</v>
      </c>
      <c r="AN106" s="5" t="s">
        <v>8</v>
      </c>
      <c r="AO106" s="3"/>
      <c r="AP106" s="3"/>
      <c r="AQ106" s="3"/>
      <c r="AR106" s="3"/>
      <c r="AS106" s="3"/>
      <c r="AT106" s="3"/>
    </row>
    <row r="107" spans="1:46">
      <c r="A107" s="9" t="s">
        <v>9</v>
      </c>
      <c r="B107" s="52">
        <f t="shared" ref="B107:AL122" si="30">$G$38*B7</f>
        <v>0</v>
      </c>
      <c r="C107" s="52">
        <f t="shared" si="30"/>
        <v>0</v>
      </c>
      <c r="D107" s="52">
        <f>$G$38*D7-D137</f>
        <v>3930</v>
      </c>
      <c r="E107" s="52">
        <f t="shared" ref="E107:AG107" si="31">$G$38*E7-E137</f>
        <v>4260</v>
      </c>
      <c r="F107" s="52">
        <f t="shared" si="31"/>
        <v>4260</v>
      </c>
      <c r="G107" s="52">
        <f t="shared" si="31"/>
        <v>4140</v>
      </c>
      <c r="H107" s="52">
        <f t="shared" si="31"/>
        <v>4470</v>
      </c>
      <c r="I107" s="52">
        <f t="shared" si="31"/>
        <v>4260</v>
      </c>
      <c r="J107" s="52">
        <f t="shared" si="31"/>
        <v>4080</v>
      </c>
      <c r="K107" s="52">
        <f t="shared" si="31"/>
        <v>4080</v>
      </c>
      <c r="L107" s="52">
        <f t="shared" si="31"/>
        <v>4200</v>
      </c>
      <c r="M107" s="52">
        <f t="shared" si="31"/>
        <v>4110</v>
      </c>
      <c r="N107" s="52">
        <f t="shared" si="31"/>
        <v>4050</v>
      </c>
      <c r="O107" s="52">
        <f t="shared" si="31"/>
        <v>4200</v>
      </c>
      <c r="P107" s="52">
        <f t="shared" si="31"/>
        <v>4170</v>
      </c>
      <c r="Q107" s="52">
        <f t="shared" si="31"/>
        <v>3870</v>
      </c>
      <c r="R107" s="52">
        <f t="shared" si="31"/>
        <v>4080</v>
      </c>
      <c r="S107" s="52">
        <f t="shared" si="31"/>
        <v>3990</v>
      </c>
      <c r="T107" s="52">
        <f t="shared" si="31"/>
        <v>3930</v>
      </c>
      <c r="U107" s="52">
        <f t="shared" si="31"/>
        <v>4020</v>
      </c>
      <c r="V107" s="52">
        <f t="shared" si="31"/>
        <v>4290</v>
      </c>
      <c r="W107" s="52">
        <f t="shared" si="31"/>
        <v>4170</v>
      </c>
      <c r="X107" s="52">
        <f t="shared" si="31"/>
        <v>3990</v>
      </c>
      <c r="Y107" s="52">
        <f t="shared" si="31"/>
        <v>4080</v>
      </c>
      <c r="Z107" s="52">
        <f t="shared" si="31"/>
        <v>4200</v>
      </c>
      <c r="AA107" s="52">
        <f t="shared" si="31"/>
        <v>4170</v>
      </c>
      <c r="AB107" s="52">
        <f t="shared" si="31"/>
        <v>4320</v>
      </c>
      <c r="AC107" s="52">
        <f t="shared" si="31"/>
        <v>4260</v>
      </c>
      <c r="AD107" s="52">
        <f t="shared" si="31"/>
        <v>4500</v>
      </c>
      <c r="AE107" s="52">
        <f t="shared" si="31"/>
        <v>4080</v>
      </c>
      <c r="AF107" s="52">
        <f t="shared" si="31"/>
        <v>0</v>
      </c>
      <c r="AG107" s="52">
        <f t="shared" si="31"/>
        <v>0</v>
      </c>
      <c r="AH107" s="52">
        <f t="shared" si="30"/>
        <v>0</v>
      </c>
      <c r="AI107" s="52">
        <f t="shared" si="30"/>
        <v>0</v>
      </c>
      <c r="AJ107" s="52">
        <f t="shared" si="30"/>
        <v>0</v>
      </c>
      <c r="AK107" s="52">
        <f t="shared" si="30"/>
        <v>0</v>
      </c>
      <c r="AL107" s="52">
        <f t="shared" si="30"/>
        <v>0</v>
      </c>
      <c r="AM107" s="10">
        <f>MAX(B107:AL107)</f>
        <v>4500</v>
      </c>
      <c r="AN107" s="10">
        <f>MIN(B107:AF107)</f>
        <v>0</v>
      </c>
      <c r="AO107" s="3"/>
      <c r="AP107" s="3"/>
      <c r="AQ107" s="3"/>
      <c r="AR107" s="10">
        <f>SUM(B107:AL107)</f>
        <v>116160</v>
      </c>
      <c r="AS107" s="3"/>
      <c r="AT107" s="3"/>
    </row>
    <row r="108" spans="1:46">
      <c r="A108" s="9" t="s">
        <v>10</v>
      </c>
      <c r="B108" s="52">
        <f t="shared" si="30"/>
        <v>0</v>
      </c>
      <c r="C108" s="52">
        <f t="shared" si="30"/>
        <v>0</v>
      </c>
      <c r="D108" s="52">
        <f t="shared" ref="D108:AG116" si="32">$G$38*D8-D138</f>
        <v>3840</v>
      </c>
      <c r="E108" s="52">
        <f t="shared" si="32"/>
        <v>4080</v>
      </c>
      <c r="F108" s="52">
        <f t="shared" si="32"/>
        <v>4020</v>
      </c>
      <c r="G108" s="52">
        <f t="shared" si="32"/>
        <v>3990</v>
      </c>
      <c r="H108" s="52">
        <f t="shared" si="32"/>
        <v>4230</v>
      </c>
      <c r="I108" s="52">
        <f t="shared" si="32"/>
        <v>4080</v>
      </c>
      <c r="J108" s="52">
        <f t="shared" si="32"/>
        <v>4050</v>
      </c>
      <c r="K108" s="52">
        <f t="shared" si="32"/>
        <v>4050</v>
      </c>
      <c r="L108" s="52">
        <f t="shared" si="32"/>
        <v>4110</v>
      </c>
      <c r="M108" s="52">
        <f t="shared" si="32"/>
        <v>3930</v>
      </c>
      <c r="N108" s="52">
        <f t="shared" si="32"/>
        <v>3840</v>
      </c>
      <c r="O108" s="52">
        <f t="shared" si="32"/>
        <v>3960</v>
      </c>
      <c r="P108" s="52">
        <f t="shared" si="32"/>
        <v>3870</v>
      </c>
      <c r="Q108" s="52">
        <f t="shared" si="32"/>
        <v>3780</v>
      </c>
      <c r="R108" s="52">
        <f t="shared" si="32"/>
        <v>3930</v>
      </c>
      <c r="S108" s="52">
        <f t="shared" si="32"/>
        <v>3840</v>
      </c>
      <c r="T108" s="52">
        <f t="shared" si="32"/>
        <v>3780</v>
      </c>
      <c r="U108" s="52">
        <f t="shared" si="32"/>
        <v>3780</v>
      </c>
      <c r="V108" s="52">
        <f t="shared" si="32"/>
        <v>3990</v>
      </c>
      <c r="W108" s="52">
        <f t="shared" si="32"/>
        <v>4050</v>
      </c>
      <c r="X108" s="52">
        <f t="shared" si="32"/>
        <v>3960</v>
      </c>
      <c r="Y108" s="52">
        <f t="shared" si="32"/>
        <v>3960</v>
      </c>
      <c r="Z108" s="52">
        <f t="shared" si="32"/>
        <v>4050</v>
      </c>
      <c r="AA108" s="52">
        <f t="shared" si="32"/>
        <v>4080</v>
      </c>
      <c r="AB108" s="52">
        <f t="shared" si="32"/>
        <v>4110</v>
      </c>
      <c r="AC108" s="52">
        <f t="shared" si="32"/>
        <v>4170</v>
      </c>
      <c r="AD108" s="52">
        <f t="shared" si="32"/>
        <v>4170</v>
      </c>
      <c r="AE108" s="52">
        <f t="shared" si="32"/>
        <v>3930</v>
      </c>
      <c r="AF108" s="52">
        <f t="shared" si="32"/>
        <v>0</v>
      </c>
      <c r="AG108" s="52">
        <f t="shared" si="32"/>
        <v>0</v>
      </c>
      <c r="AH108" s="52">
        <f t="shared" si="30"/>
        <v>0</v>
      </c>
      <c r="AI108" s="52">
        <f t="shared" si="30"/>
        <v>0</v>
      </c>
      <c r="AJ108" s="52">
        <f t="shared" si="30"/>
        <v>0</v>
      </c>
      <c r="AK108" s="52">
        <f t="shared" si="30"/>
        <v>0</v>
      </c>
      <c r="AL108" s="52">
        <f t="shared" si="30"/>
        <v>0</v>
      </c>
      <c r="AM108" s="10">
        <f t="shared" ref="AM108:AM130" si="33">MAX(B108:AL108)</f>
        <v>4230</v>
      </c>
      <c r="AN108" s="10">
        <f>MIN(B108:AF108)</f>
        <v>0</v>
      </c>
      <c r="AO108" s="3"/>
      <c r="AP108" s="3"/>
      <c r="AQ108" s="3"/>
      <c r="AR108" s="10">
        <f t="shared" ref="AR108:AR130" si="34">SUM(B108:AL108)</f>
        <v>111630</v>
      </c>
      <c r="AS108" s="3"/>
      <c r="AT108" s="3"/>
    </row>
    <row r="109" spans="1:46">
      <c r="A109" s="9" t="s">
        <v>11</v>
      </c>
      <c r="B109" s="52">
        <f t="shared" si="30"/>
        <v>0</v>
      </c>
      <c r="C109" s="52">
        <f t="shared" si="30"/>
        <v>0</v>
      </c>
      <c r="D109" s="52">
        <f t="shared" si="32"/>
        <v>3720</v>
      </c>
      <c r="E109" s="52">
        <f t="shared" si="32"/>
        <v>4020</v>
      </c>
      <c r="F109" s="52">
        <f t="shared" si="32"/>
        <v>3960</v>
      </c>
      <c r="G109" s="52">
        <f t="shared" si="32"/>
        <v>3930</v>
      </c>
      <c r="H109" s="52">
        <f t="shared" si="32"/>
        <v>4080</v>
      </c>
      <c r="I109" s="52">
        <f t="shared" si="32"/>
        <v>4050</v>
      </c>
      <c r="J109" s="52">
        <f t="shared" si="32"/>
        <v>3960</v>
      </c>
      <c r="K109" s="52">
        <f t="shared" si="32"/>
        <v>3990</v>
      </c>
      <c r="L109" s="52">
        <f t="shared" si="32"/>
        <v>3960</v>
      </c>
      <c r="M109" s="52">
        <f t="shared" si="32"/>
        <v>3900</v>
      </c>
      <c r="N109" s="52">
        <f t="shared" si="32"/>
        <v>3840</v>
      </c>
      <c r="O109" s="52">
        <f t="shared" si="32"/>
        <v>3810</v>
      </c>
      <c r="P109" s="52">
        <f t="shared" si="32"/>
        <v>3870</v>
      </c>
      <c r="Q109" s="52">
        <f t="shared" si="32"/>
        <v>3690</v>
      </c>
      <c r="R109" s="52">
        <f t="shared" si="32"/>
        <v>3840</v>
      </c>
      <c r="S109" s="52">
        <f t="shared" si="32"/>
        <v>3840</v>
      </c>
      <c r="T109" s="52">
        <f t="shared" si="32"/>
        <v>3690</v>
      </c>
      <c r="U109" s="52">
        <f t="shared" si="32"/>
        <v>3780</v>
      </c>
      <c r="V109" s="52">
        <f t="shared" si="32"/>
        <v>3960</v>
      </c>
      <c r="W109" s="52">
        <f t="shared" si="32"/>
        <v>3870</v>
      </c>
      <c r="X109" s="52">
        <f t="shared" si="32"/>
        <v>3840</v>
      </c>
      <c r="Y109" s="52">
        <f t="shared" si="32"/>
        <v>3870</v>
      </c>
      <c r="Z109" s="52">
        <f t="shared" si="32"/>
        <v>3930</v>
      </c>
      <c r="AA109" s="52">
        <f t="shared" si="32"/>
        <v>3960</v>
      </c>
      <c r="AB109" s="52">
        <f t="shared" si="32"/>
        <v>4080</v>
      </c>
      <c r="AC109" s="52">
        <f t="shared" si="32"/>
        <v>4080</v>
      </c>
      <c r="AD109" s="52">
        <f t="shared" si="32"/>
        <v>4080</v>
      </c>
      <c r="AE109" s="52">
        <f t="shared" si="32"/>
        <v>3900</v>
      </c>
      <c r="AF109" s="52">
        <f t="shared" si="32"/>
        <v>0</v>
      </c>
      <c r="AG109" s="52">
        <f t="shared" si="32"/>
        <v>0</v>
      </c>
      <c r="AH109" s="52">
        <f t="shared" si="30"/>
        <v>0</v>
      </c>
      <c r="AI109" s="52">
        <f t="shared" si="30"/>
        <v>0</v>
      </c>
      <c r="AJ109" s="52">
        <f t="shared" si="30"/>
        <v>0</v>
      </c>
      <c r="AK109" s="52">
        <f t="shared" si="30"/>
        <v>0</v>
      </c>
      <c r="AL109" s="52">
        <f t="shared" si="30"/>
        <v>0</v>
      </c>
      <c r="AM109" s="10">
        <f t="shared" si="33"/>
        <v>4080</v>
      </c>
      <c r="AN109" s="10">
        <f t="shared" ref="AN109:AN130" si="35">MIN(B109:AF109)</f>
        <v>0</v>
      </c>
      <c r="AO109" s="3"/>
      <c r="AP109" s="3"/>
      <c r="AQ109" s="3"/>
      <c r="AR109" s="10">
        <f t="shared" si="34"/>
        <v>109500</v>
      </c>
      <c r="AS109" s="3"/>
      <c r="AT109" s="3"/>
    </row>
    <row r="110" spans="1:46">
      <c r="A110" s="9" t="s">
        <v>12</v>
      </c>
      <c r="B110" s="52">
        <f t="shared" si="30"/>
        <v>0</v>
      </c>
      <c r="C110" s="52">
        <f t="shared" si="30"/>
        <v>0</v>
      </c>
      <c r="D110" s="52">
        <f t="shared" si="32"/>
        <v>3720</v>
      </c>
      <c r="E110" s="52">
        <f t="shared" si="32"/>
        <v>4050</v>
      </c>
      <c r="F110" s="52">
        <f t="shared" si="32"/>
        <v>3960</v>
      </c>
      <c r="G110" s="52">
        <f t="shared" si="32"/>
        <v>3930</v>
      </c>
      <c r="H110" s="52">
        <f t="shared" si="32"/>
        <v>3990</v>
      </c>
      <c r="I110" s="52">
        <f t="shared" si="32"/>
        <v>3930</v>
      </c>
      <c r="J110" s="52">
        <f t="shared" si="32"/>
        <v>3870</v>
      </c>
      <c r="K110" s="52">
        <f t="shared" si="32"/>
        <v>3930</v>
      </c>
      <c r="L110" s="52">
        <f t="shared" si="32"/>
        <v>3900</v>
      </c>
      <c r="M110" s="52">
        <f t="shared" si="32"/>
        <v>3810</v>
      </c>
      <c r="N110" s="52">
        <f t="shared" si="32"/>
        <v>3780</v>
      </c>
      <c r="O110" s="52">
        <f t="shared" si="32"/>
        <v>3810</v>
      </c>
      <c r="P110" s="52">
        <f t="shared" si="32"/>
        <v>3840</v>
      </c>
      <c r="Q110" s="52">
        <f t="shared" si="32"/>
        <v>3600</v>
      </c>
      <c r="R110" s="52">
        <f t="shared" si="32"/>
        <v>3750</v>
      </c>
      <c r="S110" s="52">
        <f t="shared" si="32"/>
        <v>3840</v>
      </c>
      <c r="T110" s="52">
        <f t="shared" si="32"/>
        <v>3690</v>
      </c>
      <c r="U110" s="52">
        <f t="shared" si="32"/>
        <v>3720</v>
      </c>
      <c r="V110" s="52">
        <f t="shared" si="32"/>
        <v>3840</v>
      </c>
      <c r="W110" s="52">
        <f t="shared" si="32"/>
        <v>3780</v>
      </c>
      <c r="X110" s="52">
        <f t="shared" si="32"/>
        <v>3810</v>
      </c>
      <c r="Y110" s="52">
        <f t="shared" si="32"/>
        <v>3870</v>
      </c>
      <c r="Z110" s="52">
        <f t="shared" si="32"/>
        <v>3900</v>
      </c>
      <c r="AA110" s="52">
        <f t="shared" si="32"/>
        <v>3870</v>
      </c>
      <c r="AB110" s="52">
        <f t="shared" si="32"/>
        <v>4080</v>
      </c>
      <c r="AC110" s="52">
        <f t="shared" si="32"/>
        <v>4080</v>
      </c>
      <c r="AD110" s="52">
        <f t="shared" si="32"/>
        <v>4050</v>
      </c>
      <c r="AE110" s="52">
        <f t="shared" si="32"/>
        <v>3870</v>
      </c>
      <c r="AF110" s="52">
        <f t="shared" si="32"/>
        <v>0</v>
      </c>
      <c r="AG110" s="52">
        <f t="shared" si="32"/>
        <v>0</v>
      </c>
      <c r="AH110" s="52">
        <f t="shared" si="30"/>
        <v>0</v>
      </c>
      <c r="AI110" s="52">
        <f t="shared" si="30"/>
        <v>0</v>
      </c>
      <c r="AJ110" s="52">
        <f t="shared" si="30"/>
        <v>0</v>
      </c>
      <c r="AK110" s="52">
        <f t="shared" si="30"/>
        <v>0</v>
      </c>
      <c r="AL110" s="52">
        <f t="shared" si="30"/>
        <v>0</v>
      </c>
      <c r="AM110" s="10">
        <f t="shared" si="33"/>
        <v>4080</v>
      </c>
      <c r="AN110" s="10">
        <f t="shared" si="35"/>
        <v>0</v>
      </c>
      <c r="AO110" s="3"/>
      <c r="AP110" s="3"/>
      <c r="AQ110" s="3"/>
      <c r="AR110" s="10">
        <f t="shared" si="34"/>
        <v>108270</v>
      </c>
      <c r="AS110" s="3"/>
      <c r="AT110" s="3"/>
    </row>
    <row r="111" spans="1:46">
      <c r="A111" s="9" t="s">
        <v>13</v>
      </c>
      <c r="B111" s="52">
        <f t="shared" si="30"/>
        <v>0</v>
      </c>
      <c r="C111" s="52">
        <f t="shared" si="30"/>
        <v>0</v>
      </c>
      <c r="D111" s="52">
        <f t="shared" si="32"/>
        <v>3720</v>
      </c>
      <c r="E111" s="52">
        <f t="shared" si="32"/>
        <v>3960</v>
      </c>
      <c r="F111" s="52">
        <f t="shared" si="32"/>
        <v>3930</v>
      </c>
      <c r="G111" s="52">
        <f t="shared" si="32"/>
        <v>3930</v>
      </c>
      <c r="H111" s="52">
        <f t="shared" si="32"/>
        <v>3930</v>
      </c>
      <c r="I111" s="52">
        <f t="shared" si="32"/>
        <v>3930</v>
      </c>
      <c r="J111" s="52">
        <f t="shared" si="32"/>
        <v>3900</v>
      </c>
      <c r="K111" s="52">
        <f t="shared" si="32"/>
        <v>3990</v>
      </c>
      <c r="L111" s="52">
        <f t="shared" si="32"/>
        <v>3930</v>
      </c>
      <c r="M111" s="52">
        <f t="shared" si="32"/>
        <v>3960</v>
      </c>
      <c r="N111" s="52">
        <f t="shared" si="32"/>
        <v>3870</v>
      </c>
      <c r="O111" s="52">
        <f t="shared" si="32"/>
        <v>3840</v>
      </c>
      <c r="P111" s="52">
        <f t="shared" si="32"/>
        <v>3750</v>
      </c>
      <c r="Q111" s="52">
        <f t="shared" si="32"/>
        <v>3630</v>
      </c>
      <c r="R111" s="52">
        <f t="shared" si="32"/>
        <v>3750</v>
      </c>
      <c r="S111" s="52">
        <f t="shared" si="32"/>
        <v>3840</v>
      </c>
      <c r="T111" s="52">
        <f t="shared" si="32"/>
        <v>3780</v>
      </c>
      <c r="U111" s="52">
        <f t="shared" si="32"/>
        <v>3750</v>
      </c>
      <c r="V111" s="52">
        <f t="shared" si="32"/>
        <v>3870</v>
      </c>
      <c r="W111" s="52">
        <f t="shared" si="32"/>
        <v>3840</v>
      </c>
      <c r="X111" s="52">
        <f t="shared" si="32"/>
        <v>3840</v>
      </c>
      <c r="Y111" s="52">
        <f t="shared" si="32"/>
        <v>3840</v>
      </c>
      <c r="Z111" s="52">
        <f t="shared" si="32"/>
        <v>3870</v>
      </c>
      <c r="AA111" s="52">
        <f t="shared" si="32"/>
        <v>3960</v>
      </c>
      <c r="AB111" s="52">
        <f t="shared" si="32"/>
        <v>4080</v>
      </c>
      <c r="AC111" s="52">
        <f t="shared" si="32"/>
        <v>4080</v>
      </c>
      <c r="AD111" s="52">
        <f t="shared" si="32"/>
        <v>4020</v>
      </c>
      <c r="AE111" s="52">
        <f t="shared" si="32"/>
        <v>3840</v>
      </c>
      <c r="AF111" s="52">
        <f t="shared" si="32"/>
        <v>0</v>
      </c>
      <c r="AG111" s="52">
        <f t="shared" si="32"/>
        <v>0</v>
      </c>
      <c r="AH111" s="52">
        <f t="shared" si="30"/>
        <v>0</v>
      </c>
      <c r="AI111" s="52">
        <f t="shared" si="30"/>
        <v>0</v>
      </c>
      <c r="AJ111" s="52">
        <f t="shared" si="30"/>
        <v>0</v>
      </c>
      <c r="AK111" s="52">
        <f t="shared" si="30"/>
        <v>0</v>
      </c>
      <c r="AL111" s="52">
        <f t="shared" si="30"/>
        <v>0</v>
      </c>
      <c r="AM111" s="10">
        <f t="shared" si="33"/>
        <v>4080</v>
      </c>
      <c r="AN111" s="10">
        <f t="shared" si="35"/>
        <v>0</v>
      </c>
      <c r="AO111" s="3"/>
      <c r="AP111" s="3"/>
      <c r="AQ111" s="3"/>
      <c r="AR111" s="10">
        <f t="shared" si="34"/>
        <v>108630</v>
      </c>
      <c r="AS111" s="3"/>
      <c r="AT111" s="3"/>
    </row>
    <row r="112" spans="1:46">
      <c r="A112" s="9" t="s">
        <v>14</v>
      </c>
      <c r="B112" s="52">
        <f t="shared" si="30"/>
        <v>0</v>
      </c>
      <c r="C112" s="52">
        <f t="shared" si="30"/>
        <v>0</v>
      </c>
      <c r="D112" s="52">
        <f t="shared" si="32"/>
        <v>3990</v>
      </c>
      <c r="E112" s="52">
        <f t="shared" si="32"/>
        <v>4080</v>
      </c>
      <c r="F112" s="52">
        <f t="shared" si="32"/>
        <v>4080</v>
      </c>
      <c r="G112" s="52">
        <f t="shared" si="32"/>
        <v>4170</v>
      </c>
      <c r="H112" s="52">
        <f t="shared" si="32"/>
        <v>3930</v>
      </c>
      <c r="I112" s="52">
        <f t="shared" si="32"/>
        <v>3930</v>
      </c>
      <c r="J112" s="52">
        <f t="shared" si="32"/>
        <v>4200</v>
      </c>
      <c r="K112" s="52">
        <f t="shared" si="32"/>
        <v>4200</v>
      </c>
      <c r="L112" s="52">
        <f t="shared" si="32"/>
        <v>4170</v>
      </c>
      <c r="M112" s="52">
        <f t="shared" si="32"/>
        <v>4260</v>
      </c>
      <c r="N112" s="52">
        <f t="shared" si="32"/>
        <v>4110</v>
      </c>
      <c r="O112" s="52">
        <f t="shared" si="32"/>
        <v>3990</v>
      </c>
      <c r="P112" s="52">
        <f t="shared" si="32"/>
        <v>3750</v>
      </c>
      <c r="Q112" s="52">
        <f t="shared" si="32"/>
        <v>3900</v>
      </c>
      <c r="R112" s="52">
        <f t="shared" si="32"/>
        <v>3900</v>
      </c>
      <c r="S112" s="52">
        <f t="shared" si="32"/>
        <v>4080</v>
      </c>
      <c r="T112" s="52">
        <f t="shared" si="32"/>
        <v>3930</v>
      </c>
      <c r="U112" s="52">
        <f t="shared" si="32"/>
        <v>3840</v>
      </c>
      <c r="V112" s="52">
        <f t="shared" si="32"/>
        <v>4110</v>
      </c>
      <c r="W112" s="52">
        <f t="shared" si="32"/>
        <v>3780</v>
      </c>
      <c r="X112" s="52">
        <f t="shared" si="32"/>
        <v>4080</v>
      </c>
      <c r="Y112" s="52">
        <f t="shared" si="32"/>
        <v>4020</v>
      </c>
      <c r="Z112" s="52">
        <f t="shared" si="32"/>
        <v>4110</v>
      </c>
      <c r="AA112" s="52">
        <f t="shared" si="32"/>
        <v>4110</v>
      </c>
      <c r="AB112" s="52">
        <f t="shared" si="32"/>
        <v>4320</v>
      </c>
      <c r="AC112" s="52">
        <f t="shared" si="32"/>
        <v>4170</v>
      </c>
      <c r="AD112" s="52">
        <f t="shared" si="32"/>
        <v>4020</v>
      </c>
      <c r="AE112" s="52">
        <f t="shared" si="32"/>
        <v>3990</v>
      </c>
      <c r="AF112" s="52">
        <f t="shared" si="32"/>
        <v>0</v>
      </c>
      <c r="AG112" s="52">
        <f t="shared" si="32"/>
        <v>0</v>
      </c>
      <c r="AH112" s="52">
        <f t="shared" si="30"/>
        <v>0</v>
      </c>
      <c r="AI112" s="52">
        <f t="shared" si="30"/>
        <v>0</v>
      </c>
      <c r="AJ112" s="52">
        <f t="shared" si="30"/>
        <v>0</v>
      </c>
      <c r="AK112" s="52">
        <f t="shared" si="30"/>
        <v>0</v>
      </c>
      <c r="AL112" s="52">
        <f t="shared" si="30"/>
        <v>0</v>
      </c>
      <c r="AM112" s="10">
        <f t="shared" si="33"/>
        <v>4320</v>
      </c>
      <c r="AN112" s="10">
        <f t="shared" si="35"/>
        <v>0</v>
      </c>
      <c r="AO112" s="3"/>
      <c r="AP112" s="3"/>
      <c r="AQ112" s="3"/>
      <c r="AR112" s="10">
        <f t="shared" si="34"/>
        <v>113220</v>
      </c>
      <c r="AS112" s="3"/>
      <c r="AT112" s="3"/>
    </row>
    <row r="113" spans="1:46">
      <c r="A113" s="9" t="s">
        <v>15</v>
      </c>
      <c r="B113" s="52">
        <f t="shared" si="30"/>
        <v>0</v>
      </c>
      <c r="C113" s="52">
        <f t="shared" si="30"/>
        <v>0</v>
      </c>
      <c r="D113" s="52">
        <f t="shared" si="32"/>
        <v>4650</v>
      </c>
      <c r="E113" s="52">
        <f t="shared" si="32"/>
        <v>5201.3999999999996</v>
      </c>
      <c r="F113" s="52">
        <f t="shared" si="32"/>
        <v>4800</v>
      </c>
      <c r="G113" s="52">
        <f t="shared" si="32"/>
        <v>4890</v>
      </c>
      <c r="H113" s="52">
        <f t="shared" si="32"/>
        <v>4320</v>
      </c>
      <c r="I113" s="52">
        <f t="shared" si="32"/>
        <v>4080</v>
      </c>
      <c r="J113" s="52">
        <f t="shared" si="32"/>
        <v>4200</v>
      </c>
      <c r="K113" s="52">
        <f t="shared" si="32"/>
        <v>4860</v>
      </c>
      <c r="L113" s="52">
        <f t="shared" si="32"/>
        <v>4890</v>
      </c>
      <c r="M113" s="52">
        <f t="shared" si="32"/>
        <v>4890</v>
      </c>
      <c r="N113" s="52">
        <f t="shared" si="32"/>
        <v>4560</v>
      </c>
      <c r="O113" s="52">
        <f t="shared" si="32"/>
        <v>4320</v>
      </c>
      <c r="P113" s="52">
        <f t="shared" si="32"/>
        <v>3840</v>
      </c>
      <c r="Q113" s="52">
        <f t="shared" si="32"/>
        <v>4710</v>
      </c>
      <c r="R113" s="52">
        <f t="shared" si="32"/>
        <v>4650</v>
      </c>
      <c r="S113" s="52">
        <f t="shared" si="32"/>
        <v>4650</v>
      </c>
      <c r="T113" s="52">
        <f t="shared" si="32"/>
        <v>4190</v>
      </c>
      <c r="U113" s="52">
        <f t="shared" si="32"/>
        <v>3200</v>
      </c>
      <c r="V113" s="52">
        <f t="shared" si="32"/>
        <v>4070</v>
      </c>
      <c r="W113" s="52">
        <f t="shared" si="32"/>
        <v>3780</v>
      </c>
      <c r="X113" s="52">
        <f t="shared" si="32"/>
        <v>4650</v>
      </c>
      <c r="Y113" s="52">
        <f t="shared" si="32"/>
        <v>4800</v>
      </c>
      <c r="Z113" s="52">
        <f t="shared" si="32"/>
        <v>4890</v>
      </c>
      <c r="AA113" s="52">
        <f t="shared" si="32"/>
        <v>4830</v>
      </c>
      <c r="AB113" s="52">
        <f t="shared" si="32"/>
        <v>5100</v>
      </c>
      <c r="AC113" s="52">
        <f t="shared" si="32"/>
        <v>4310</v>
      </c>
      <c r="AD113" s="52">
        <f t="shared" si="32"/>
        <v>4080</v>
      </c>
      <c r="AE113" s="52">
        <f t="shared" si="32"/>
        <v>5280</v>
      </c>
      <c r="AF113" s="52">
        <f t="shared" si="32"/>
        <v>0</v>
      </c>
      <c r="AG113" s="52">
        <f t="shared" si="32"/>
        <v>0</v>
      </c>
      <c r="AH113" s="52">
        <f t="shared" si="30"/>
        <v>0</v>
      </c>
      <c r="AI113" s="52">
        <f t="shared" si="30"/>
        <v>0</v>
      </c>
      <c r="AJ113" s="52">
        <f t="shared" si="30"/>
        <v>0</v>
      </c>
      <c r="AK113" s="52">
        <f t="shared" si="30"/>
        <v>0</v>
      </c>
      <c r="AL113" s="52">
        <f t="shared" si="30"/>
        <v>0</v>
      </c>
      <c r="AM113" s="10">
        <f t="shared" si="33"/>
        <v>5280</v>
      </c>
      <c r="AN113" s="10">
        <f t="shared" si="35"/>
        <v>0</v>
      </c>
      <c r="AO113" s="3"/>
      <c r="AP113" s="3"/>
      <c r="AQ113" s="3"/>
      <c r="AR113" s="10">
        <f t="shared" si="34"/>
        <v>126691.4</v>
      </c>
      <c r="AS113" s="3"/>
      <c r="AT113" s="3"/>
    </row>
    <row r="114" spans="1:46">
      <c r="A114" s="12" t="s">
        <v>16</v>
      </c>
      <c r="B114" s="52">
        <f t="shared" si="30"/>
        <v>0</v>
      </c>
      <c r="C114" s="52">
        <f t="shared" si="30"/>
        <v>0</v>
      </c>
      <c r="D114" s="52">
        <f t="shared" si="32"/>
        <v>4543.3</v>
      </c>
      <c r="E114" s="52">
        <f t="shared" si="32"/>
        <v>5083.8</v>
      </c>
      <c r="F114" s="52">
        <f t="shared" si="32"/>
        <v>5050</v>
      </c>
      <c r="G114" s="52">
        <f t="shared" si="32"/>
        <v>5070</v>
      </c>
      <c r="H114" s="52">
        <f t="shared" si="32"/>
        <v>4340</v>
      </c>
      <c r="I114" s="52">
        <f t="shared" si="32"/>
        <v>3890</v>
      </c>
      <c r="J114" s="52">
        <f t="shared" si="32"/>
        <v>4060</v>
      </c>
      <c r="K114" s="52">
        <f t="shared" si="32"/>
        <v>4610</v>
      </c>
      <c r="L114" s="52">
        <f t="shared" si="32"/>
        <v>5110</v>
      </c>
      <c r="M114" s="52">
        <f t="shared" si="32"/>
        <v>5080</v>
      </c>
      <c r="N114" s="52">
        <f t="shared" si="32"/>
        <v>4660</v>
      </c>
      <c r="O114" s="52">
        <f t="shared" si="32"/>
        <v>3900</v>
      </c>
      <c r="P114" s="52">
        <f t="shared" si="32"/>
        <v>3490</v>
      </c>
      <c r="Q114" s="52">
        <f t="shared" si="32"/>
        <v>4920</v>
      </c>
      <c r="R114" s="52">
        <f t="shared" si="32"/>
        <v>4720</v>
      </c>
      <c r="S114" s="52">
        <f t="shared" si="32"/>
        <v>4590</v>
      </c>
      <c r="T114" s="52">
        <f t="shared" si="32"/>
        <v>4590</v>
      </c>
      <c r="U114" s="52">
        <f t="shared" si="32"/>
        <v>4280</v>
      </c>
      <c r="V114" s="52">
        <f t="shared" si="32"/>
        <v>4060</v>
      </c>
      <c r="W114" s="52">
        <f t="shared" si="32"/>
        <v>3620</v>
      </c>
      <c r="X114" s="52">
        <f t="shared" si="32"/>
        <v>4890</v>
      </c>
      <c r="Y114" s="52">
        <f t="shared" si="32"/>
        <v>4890</v>
      </c>
      <c r="Z114" s="52">
        <f t="shared" si="32"/>
        <v>4720</v>
      </c>
      <c r="AA114" s="52">
        <f t="shared" si="32"/>
        <v>4922.0999999999995</v>
      </c>
      <c r="AB114" s="52">
        <f t="shared" si="32"/>
        <v>4930</v>
      </c>
      <c r="AC114" s="52">
        <f t="shared" si="32"/>
        <v>4060</v>
      </c>
      <c r="AD114" s="52">
        <f t="shared" si="32"/>
        <v>3830</v>
      </c>
      <c r="AE114" s="52">
        <f t="shared" si="32"/>
        <v>4750</v>
      </c>
      <c r="AF114" s="52">
        <f t="shared" si="32"/>
        <v>0</v>
      </c>
      <c r="AG114" s="52">
        <f t="shared" si="32"/>
        <v>0</v>
      </c>
      <c r="AH114" s="52">
        <f t="shared" si="30"/>
        <v>0</v>
      </c>
      <c r="AI114" s="52">
        <f t="shared" si="30"/>
        <v>0</v>
      </c>
      <c r="AJ114" s="52">
        <f t="shared" si="30"/>
        <v>0</v>
      </c>
      <c r="AK114" s="52">
        <f t="shared" si="30"/>
        <v>0</v>
      </c>
      <c r="AL114" s="52">
        <f t="shared" si="30"/>
        <v>0</v>
      </c>
      <c r="AM114" s="10">
        <f t="shared" si="33"/>
        <v>5110</v>
      </c>
      <c r="AN114" s="10">
        <f t="shared" si="35"/>
        <v>0</v>
      </c>
      <c r="AO114" s="3"/>
      <c r="AP114" s="3"/>
      <c r="AQ114" s="3"/>
      <c r="AR114" s="10">
        <f t="shared" si="34"/>
        <v>126659.20000000001</v>
      </c>
      <c r="AS114" s="3"/>
      <c r="AT114" s="3"/>
    </row>
    <row r="115" spans="1:46">
      <c r="A115" s="12" t="s">
        <v>17</v>
      </c>
      <c r="B115" s="52">
        <f t="shared" si="30"/>
        <v>0</v>
      </c>
      <c r="C115" s="52">
        <f t="shared" si="30"/>
        <v>0</v>
      </c>
      <c r="D115" s="52">
        <f t="shared" si="32"/>
        <v>4308.0999999999995</v>
      </c>
      <c r="E115" s="52">
        <f t="shared" si="32"/>
        <v>5434.2</v>
      </c>
      <c r="F115" s="52">
        <f t="shared" si="32"/>
        <v>4760</v>
      </c>
      <c r="G115" s="52">
        <f t="shared" si="32"/>
        <v>4620</v>
      </c>
      <c r="H115" s="52">
        <f t="shared" si="32"/>
        <v>3440</v>
      </c>
      <c r="I115" s="52">
        <f t="shared" si="32"/>
        <v>3490</v>
      </c>
      <c r="J115" s="52">
        <f t="shared" si="32"/>
        <v>3950</v>
      </c>
      <c r="K115" s="52">
        <f t="shared" si="32"/>
        <v>4490</v>
      </c>
      <c r="L115" s="52">
        <f t="shared" si="32"/>
        <v>5030</v>
      </c>
      <c r="M115" s="52">
        <f t="shared" si="32"/>
        <v>4040</v>
      </c>
      <c r="N115" s="52">
        <f t="shared" si="32"/>
        <v>4030</v>
      </c>
      <c r="O115" s="52">
        <f t="shared" si="32"/>
        <v>2870</v>
      </c>
      <c r="P115" s="52">
        <f t="shared" si="32"/>
        <v>3050</v>
      </c>
      <c r="Q115" s="52">
        <f t="shared" si="32"/>
        <v>3950</v>
      </c>
      <c r="R115" s="52">
        <f t="shared" si="32"/>
        <v>3865.5999999999995</v>
      </c>
      <c r="S115" s="52">
        <f t="shared" si="32"/>
        <v>4290</v>
      </c>
      <c r="T115" s="52">
        <f t="shared" si="32"/>
        <v>4437.3</v>
      </c>
      <c r="U115" s="52">
        <f t="shared" si="32"/>
        <v>3889.5999999999995</v>
      </c>
      <c r="V115" s="52">
        <f t="shared" si="32"/>
        <v>3410</v>
      </c>
      <c r="W115" s="52">
        <f t="shared" si="32"/>
        <v>3100</v>
      </c>
      <c r="X115" s="52">
        <f t="shared" si="32"/>
        <v>4350</v>
      </c>
      <c r="Y115" s="52">
        <f t="shared" si="32"/>
        <v>4040</v>
      </c>
      <c r="Z115" s="52">
        <f t="shared" si="32"/>
        <v>4880</v>
      </c>
      <c r="AA115" s="52">
        <f t="shared" si="32"/>
        <v>5105</v>
      </c>
      <c r="AB115" s="52">
        <f t="shared" si="32"/>
        <v>5370</v>
      </c>
      <c r="AC115" s="52">
        <f t="shared" si="32"/>
        <v>3630</v>
      </c>
      <c r="AD115" s="52">
        <f t="shared" si="32"/>
        <v>3510</v>
      </c>
      <c r="AE115" s="52">
        <f t="shared" si="32"/>
        <v>4540</v>
      </c>
      <c r="AF115" s="52">
        <f t="shared" si="32"/>
        <v>0</v>
      </c>
      <c r="AG115" s="52">
        <f t="shared" si="32"/>
        <v>0</v>
      </c>
      <c r="AH115" s="52">
        <f t="shared" si="30"/>
        <v>0</v>
      </c>
      <c r="AI115" s="52">
        <f t="shared" si="30"/>
        <v>0</v>
      </c>
      <c r="AJ115" s="52">
        <f t="shared" si="30"/>
        <v>0</v>
      </c>
      <c r="AK115" s="52">
        <f t="shared" si="30"/>
        <v>0</v>
      </c>
      <c r="AL115" s="52">
        <f t="shared" si="30"/>
        <v>0</v>
      </c>
      <c r="AM115" s="10">
        <f t="shared" si="33"/>
        <v>5434.2</v>
      </c>
      <c r="AN115" s="10">
        <f t="shared" si="35"/>
        <v>0</v>
      </c>
      <c r="AO115" s="3"/>
      <c r="AP115" s="3"/>
      <c r="AQ115" s="3"/>
      <c r="AR115" s="10">
        <f t="shared" si="34"/>
        <v>115879.8</v>
      </c>
      <c r="AS115" s="3"/>
      <c r="AT115" s="3"/>
    </row>
    <row r="116" spans="1:46">
      <c r="A116" s="13">
        <v>0.41666666666666669</v>
      </c>
      <c r="B116" s="52">
        <f t="shared" si="30"/>
        <v>0</v>
      </c>
      <c r="C116" s="52">
        <f t="shared" si="30"/>
        <v>0</v>
      </c>
      <c r="D116" s="52">
        <f t="shared" si="32"/>
        <v>3699.3</v>
      </c>
      <c r="E116" s="52">
        <f t="shared" si="32"/>
        <v>5431.5</v>
      </c>
      <c r="F116" s="52">
        <f t="shared" si="32"/>
        <v>4620</v>
      </c>
      <c r="G116" s="52">
        <f t="shared" si="32"/>
        <v>4130</v>
      </c>
      <c r="H116" s="52">
        <f t="shared" si="32"/>
        <v>2960</v>
      </c>
      <c r="I116" s="52">
        <f t="shared" si="32"/>
        <v>2980</v>
      </c>
      <c r="J116" s="52">
        <f t="shared" si="32"/>
        <v>3280</v>
      </c>
      <c r="K116" s="52">
        <f t="shared" si="32"/>
        <v>4660</v>
      </c>
      <c r="L116" s="52">
        <f t="shared" si="32"/>
        <v>4092.7</v>
      </c>
      <c r="M116" s="52">
        <f t="shared" si="32"/>
        <v>3355</v>
      </c>
      <c r="N116" s="52">
        <f t="shared" si="32"/>
        <v>5050</v>
      </c>
      <c r="O116" s="52">
        <f t="shared" si="32"/>
        <v>2430</v>
      </c>
      <c r="P116" s="52">
        <f t="shared" si="32"/>
        <v>2270</v>
      </c>
      <c r="Q116" s="52">
        <f t="shared" si="32"/>
        <v>3030</v>
      </c>
      <c r="R116" s="52">
        <f t="shared" si="32"/>
        <v>3188.8999999999996</v>
      </c>
      <c r="S116" s="52">
        <f t="shared" ref="S116:AG116" si="36">$G$38*S16-S146</f>
        <v>3313</v>
      </c>
      <c r="T116" s="52">
        <f t="shared" si="36"/>
        <v>3663.5999999999995</v>
      </c>
      <c r="U116" s="52">
        <f t="shared" si="36"/>
        <v>4056.0999999999995</v>
      </c>
      <c r="V116" s="52">
        <f t="shared" si="36"/>
        <v>2660</v>
      </c>
      <c r="W116" s="52">
        <f t="shared" si="36"/>
        <v>2470</v>
      </c>
      <c r="X116" s="52">
        <f t="shared" si="36"/>
        <v>3670</v>
      </c>
      <c r="Y116" s="52">
        <f t="shared" si="36"/>
        <v>3920</v>
      </c>
      <c r="Z116" s="52">
        <f t="shared" si="36"/>
        <v>4290</v>
      </c>
      <c r="AA116" s="52">
        <f t="shared" si="36"/>
        <v>4577.8999999999996</v>
      </c>
      <c r="AB116" s="52">
        <f t="shared" si="36"/>
        <v>4661.0999999999995</v>
      </c>
      <c r="AC116" s="52">
        <f t="shared" si="36"/>
        <v>3110</v>
      </c>
      <c r="AD116" s="52">
        <f t="shared" si="36"/>
        <v>3020</v>
      </c>
      <c r="AE116" s="52">
        <f t="shared" si="36"/>
        <v>4150</v>
      </c>
      <c r="AF116" s="52">
        <f t="shared" si="36"/>
        <v>0</v>
      </c>
      <c r="AG116" s="52">
        <f t="shared" si="36"/>
        <v>0</v>
      </c>
      <c r="AH116" s="52">
        <f t="shared" si="30"/>
        <v>0</v>
      </c>
      <c r="AI116" s="52">
        <f t="shared" si="30"/>
        <v>0</v>
      </c>
      <c r="AJ116" s="52">
        <f t="shared" si="30"/>
        <v>0</v>
      </c>
      <c r="AK116" s="52">
        <f t="shared" si="30"/>
        <v>0</v>
      </c>
      <c r="AL116" s="52">
        <f t="shared" si="30"/>
        <v>0</v>
      </c>
      <c r="AM116" s="10">
        <f t="shared" si="33"/>
        <v>5431.5</v>
      </c>
      <c r="AN116" s="10">
        <f t="shared" si="35"/>
        <v>0</v>
      </c>
      <c r="AO116" s="3"/>
      <c r="AP116" s="3"/>
      <c r="AQ116" s="3"/>
      <c r="AR116" s="10">
        <f t="shared" si="34"/>
        <v>102739.1</v>
      </c>
      <c r="AS116" s="3"/>
      <c r="AT116" s="3"/>
    </row>
    <row r="117" spans="1:46">
      <c r="A117" s="13" t="s">
        <v>18</v>
      </c>
      <c r="B117" s="52">
        <f t="shared" si="30"/>
        <v>0</v>
      </c>
      <c r="C117" s="52">
        <f t="shared" si="30"/>
        <v>0</v>
      </c>
      <c r="D117" s="52">
        <f t="shared" ref="D117:AG125" si="37">$G$38*D17-D147</f>
        <v>3283.2</v>
      </c>
      <c r="E117" s="52">
        <f t="shared" si="37"/>
        <v>5490</v>
      </c>
      <c r="F117" s="52">
        <f t="shared" si="37"/>
        <v>4970</v>
      </c>
      <c r="G117" s="52">
        <f t="shared" si="37"/>
        <v>3830</v>
      </c>
      <c r="H117" s="52">
        <f t="shared" si="37"/>
        <v>2710</v>
      </c>
      <c r="I117" s="52">
        <f t="shared" si="37"/>
        <v>2490</v>
      </c>
      <c r="J117" s="52">
        <f t="shared" si="37"/>
        <v>2931.5999999999995</v>
      </c>
      <c r="K117" s="52">
        <f t="shared" si="37"/>
        <v>3900</v>
      </c>
      <c r="L117" s="52">
        <f t="shared" si="37"/>
        <v>4257.5</v>
      </c>
      <c r="M117" s="52">
        <f t="shared" si="37"/>
        <v>2720</v>
      </c>
      <c r="N117" s="52">
        <f t="shared" si="37"/>
        <v>4161.8</v>
      </c>
      <c r="O117" s="52">
        <f t="shared" si="37"/>
        <v>2540</v>
      </c>
      <c r="P117" s="52">
        <f t="shared" si="37"/>
        <v>1760</v>
      </c>
      <c r="Q117" s="52">
        <f t="shared" si="37"/>
        <v>2590</v>
      </c>
      <c r="R117" s="52">
        <f t="shared" si="37"/>
        <v>2709.5999999999995</v>
      </c>
      <c r="S117" s="52">
        <f t="shared" si="37"/>
        <v>2808.5999999999995</v>
      </c>
      <c r="T117" s="52">
        <f t="shared" si="37"/>
        <v>2886.0999999999995</v>
      </c>
      <c r="U117" s="52">
        <f t="shared" si="37"/>
        <v>2728.3999999999996</v>
      </c>
      <c r="V117" s="52">
        <f t="shared" si="37"/>
        <v>2150</v>
      </c>
      <c r="W117" s="52">
        <f t="shared" si="37"/>
        <v>1850</v>
      </c>
      <c r="X117" s="52">
        <f t="shared" si="37"/>
        <v>3190</v>
      </c>
      <c r="Y117" s="52">
        <f t="shared" si="37"/>
        <v>3930</v>
      </c>
      <c r="Z117" s="52">
        <f t="shared" si="37"/>
        <v>3790</v>
      </c>
      <c r="AA117" s="52">
        <f t="shared" si="37"/>
        <v>4466.0999999999995</v>
      </c>
      <c r="AB117" s="52">
        <f t="shared" si="37"/>
        <v>4781.0999999999995</v>
      </c>
      <c r="AC117" s="52">
        <f t="shared" si="37"/>
        <v>2870</v>
      </c>
      <c r="AD117" s="52">
        <f t="shared" si="37"/>
        <v>2510</v>
      </c>
      <c r="AE117" s="52">
        <f t="shared" si="37"/>
        <v>3760</v>
      </c>
      <c r="AF117" s="52">
        <f t="shared" si="37"/>
        <v>0</v>
      </c>
      <c r="AG117" s="52">
        <f t="shared" si="37"/>
        <v>0</v>
      </c>
      <c r="AH117" s="52">
        <f t="shared" si="30"/>
        <v>0</v>
      </c>
      <c r="AI117" s="52">
        <f t="shared" si="30"/>
        <v>0</v>
      </c>
      <c r="AJ117" s="52">
        <f t="shared" si="30"/>
        <v>0</v>
      </c>
      <c r="AK117" s="52">
        <f t="shared" si="30"/>
        <v>0</v>
      </c>
      <c r="AL117" s="52">
        <f t="shared" si="30"/>
        <v>0</v>
      </c>
      <c r="AM117" s="10">
        <f t="shared" si="33"/>
        <v>5490</v>
      </c>
      <c r="AN117" s="10">
        <f t="shared" si="35"/>
        <v>0</v>
      </c>
      <c r="AO117" s="3"/>
      <c r="AP117" s="3"/>
      <c r="AQ117" s="3"/>
      <c r="AR117" s="10">
        <f t="shared" si="34"/>
        <v>92064.000000000015</v>
      </c>
      <c r="AS117" s="3"/>
      <c r="AT117" s="3"/>
    </row>
    <row r="118" spans="1:46">
      <c r="A118" s="13">
        <v>0.5</v>
      </c>
      <c r="B118" s="52">
        <f t="shared" si="30"/>
        <v>0</v>
      </c>
      <c r="C118" s="52">
        <f t="shared" si="30"/>
        <v>0</v>
      </c>
      <c r="D118" s="52">
        <f t="shared" si="37"/>
        <v>3483.2</v>
      </c>
      <c r="E118" s="52">
        <f t="shared" si="37"/>
        <v>5790</v>
      </c>
      <c r="F118" s="52">
        <f t="shared" si="37"/>
        <v>5360</v>
      </c>
      <c r="G118" s="52">
        <f t="shared" si="37"/>
        <v>4160</v>
      </c>
      <c r="H118" s="52">
        <f t="shared" si="37"/>
        <v>2490</v>
      </c>
      <c r="I118" s="52">
        <f t="shared" si="37"/>
        <v>2120</v>
      </c>
      <c r="J118" s="52">
        <f t="shared" si="37"/>
        <v>3873.7</v>
      </c>
      <c r="K118" s="52">
        <f t="shared" si="37"/>
        <v>3530</v>
      </c>
      <c r="L118" s="52">
        <f t="shared" si="37"/>
        <v>3328.8</v>
      </c>
      <c r="M118" s="52">
        <f t="shared" si="37"/>
        <v>2660</v>
      </c>
      <c r="N118" s="52">
        <f t="shared" si="37"/>
        <v>2420</v>
      </c>
      <c r="O118" s="52">
        <f t="shared" si="37"/>
        <v>1620</v>
      </c>
      <c r="P118" s="52">
        <f t="shared" si="37"/>
        <v>1420</v>
      </c>
      <c r="Q118" s="52">
        <f t="shared" si="37"/>
        <v>2500</v>
      </c>
      <c r="R118" s="52">
        <f t="shared" si="37"/>
        <v>2492.5999999999995</v>
      </c>
      <c r="S118" s="52">
        <f t="shared" si="37"/>
        <v>2610.3999999999996</v>
      </c>
      <c r="T118" s="52">
        <f t="shared" si="37"/>
        <v>2439.6999999999998</v>
      </c>
      <c r="U118" s="52">
        <f t="shared" si="37"/>
        <v>2961.3999999999996</v>
      </c>
      <c r="V118" s="52">
        <f t="shared" si="37"/>
        <v>1880</v>
      </c>
      <c r="W118" s="52">
        <f t="shared" si="37"/>
        <v>1520</v>
      </c>
      <c r="X118" s="52">
        <f t="shared" si="37"/>
        <v>3170</v>
      </c>
      <c r="Y118" s="52">
        <f t="shared" si="37"/>
        <v>3860</v>
      </c>
      <c r="Z118" s="52">
        <f t="shared" si="37"/>
        <v>3650</v>
      </c>
      <c r="AA118" s="52">
        <f t="shared" si="37"/>
        <v>4561.3</v>
      </c>
      <c r="AB118" s="52">
        <f t="shared" si="37"/>
        <v>4598.3999999999996</v>
      </c>
      <c r="AC118" s="52">
        <f t="shared" si="37"/>
        <v>2550</v>
      </c>
      <c r="AD118" s="52">
        <f t="shared" si="37"/>
        <v>2300</v>
      </c>
      <c r="AE118" s="52">
        <f t="shared" si="37"/>
        <v>3800</v>
      </c>
      <c r="AF118" s="52">
        <f t="shared" si="37"/>
        <v>0</v>
      </c>
      <c r="AG118" s="52">
        <f t="shared" si="37"/>
        <v>0</v>
      </c>
      <c r="AH118" s="52">
        <f t="shared" si="30"/>
        <v>0</v>
      </c>
      <c r="AI118" s="52">
        <f t="shared" si="30"/>
        <v>0</v>
      </c>
      <c r="AJ118" s="52">
        <f t="shared" si="30"/>
        <v>0</v>
      </c>
      <c r="AK118" s="52">
        <f t="shared" si="30"/>
        <v>0</v>
      </c>
      <c r="AL118" s="52">
        <f t="shared" si="30"/>
        <v>0</v>
      </c>
      <c r="AM118" s="10">
        <f t="shared" si="33"/>
        <v>5790</v>
      </c>
      <c r="AN118" s="10">
        <f t="shared" si="35"/>
        <v>0</v>
      </c>
      <c r="AO118" s="3"/>
      <c r="AP118" s="3"/>
      <c r="AQ118" s="3"/>
      <c r="AR118" s="10">
        <f t="shared" si="34"/>
        <v>87149.5</v>
      </c>
      <c r="AS118" s="3"/>
      <c r="AT118" s="3"/>
    </row>
    <row r="119" spans="1:46">
      <c r="A119" s="13" t="s">
        <v>19</v>
      </c>
      <c r="B119" s="52">
        <f t="shared" si="30"/>
        <v>0</v>
      </c>
      <c r="C119" s="52">
        <f t="shared" si="30"/>
        <v>0</v>
      </c>
      <c r="D119" s="52">
        <f t="shared" si="37"/>
        <v>3218.0999999999995</v>
      </c>
      <c r="E119" s="52">
        <f t="shared" si="37"/>
        <v>5130</v>
      </c>
      <c r="F119" s="52">
        <f t="shared" si="37"/>
        <v>5760</v>
      </c>
      <c r="G119" s="52">
        <f t="shared" si="37"/>
        <v>3550</v>
      </c>
      <c r="H119" s="52">
        <f t="shared" si="37"/>
        <v>2340</v>
      </c>
      <c r="I119" s="52">
        <f t="shared" si="37"/>
        <v>2170</v>
      </c>
      <c r="J119" s="52">
        <f t="shared" si="37"/>
        <v>3581.3999999999996</v>
      </c>
      <c r="K119" s="52">
        <f t="shared" si="37"/>
        <v>3350</v>
      </c>
      <c r="L119" s="52">
        <f t="shared" si="37"/>
        <v>2305.5999999999995</v>
      </c>
      <c r="M119" s="52">
        <f t="shared" si="37"/>
        <v>2290</v>
      </c>
      <c r="N119" s="52">
        <f t="shared" si="37"/>
        <v>2360</v>
      </c>
      <c r="O119" s="52">
        <f t="shared" si="37"/>
        <v>1670</v>
      </c>
      <c r="P119" s="52">
        <f t="shared" si="37"/>
        <v>1440</v>
      </c>
      <c r="Q119" s="52">
        <f t="shared" si="37"/>
        <v>2420</v>
      </c>
      <c r="R119" s="52">
        <f t="shared" si="37"/>
        <v>2144.0999999999995</v>
      </c>
      <c r="S119" s="52">
        <f t="shared" si="37"/>
        <v>2560</v>
      </c>
      <c r="T119" s="52">
        <f t="shared" si="37"/>
        <v>2730</v>
      </c>
      <c r="U119" s="52">
        <f t="shared" si="37"/>
        <v>2548.3999999999996</v>
      </c>
      <c r="V119" s="52">
        <f t="shared" si="37"/>
        <v>1750</v>
      </c>
      <c r="W119" s="52">
        <f t="shared" si="37"/>
        <v>1810</v>
      </c>
      <c r="X119" s="52">
        <f t="shared" si="37"/>
        <v>2800</v>
      </c>
      <c r="Y119" s="52">
        <f t="shared" si="37"/>
        <v>3770</v>
      </c>
      <c r="Z119" s="52">
        <f t="shared" si="37"/>
        <v>3500</v>
      </c>
      <c r="AA119" s="52">
        <f t="shared" si="37"/>
        <v>3949.3999999999996</v>
      </c>
      <c r="AB119" s="52">
        <f t="shared" si="37"/>
        <v>3681.7</v>
      </c>
      <c r="AC119" s="52">
        <f t="shared" si="37"/>
        <v>2540</v>
      </c>
      <c r="AD119" s="52">
        <f t="shared" si="37"/>
        <v>2320</v>
      </c>
      <c r="AE119" s="52">
        <f t="shared" si="37"/>
        <v>3240</v>
      </c>
      <c r="AF119" s="52">
        <f t="shared" si="37"/>
        <v>0</v>
      </c>
      <c r="AG119" s="52">
        <f t="shared" si="37"/>
        <v>0</v>
      </c>
      <c r="AH119" s="52">
        <f t="shared" si="30"/>
        <v>0</v>
      </c>
      <c r="AI119" s="52">
        <f t="shared" si="30"/>
        <v>0</v>
      </c>
      <c r="AJ119" s="52">
        <f t="shared" si="30"/>
        <v>0</v>
      </c>
      <c r="AK119" s="52">
        <f t="shared" si="30"/>
        <v>0</v>
      </c>
      <c r="AL119" s="52">
        <f t="shared" si="30"/>
        <v>0</v>
      </c>
      <c r="AM119" s="10">
        <f t="shared" si="33"/>
        <v>5760</v>
      </c>
      <c r="AN119" s="10">
        <f t="shared" si="35"/>
        <v>0</v>
      </c>
      <c r="AO119" s="3"/>
      <c r="AP119" s="3"/>
      <c r="AQ119" s="3"/>
      <c r="AR119" s="10">
        <f t="shared" si="34"/>
        <v>80928.7</v>
      </c>
      <c r="AS119" s="3"/>
      <c r="AT119" s="3"/>
    </row>
    <row r="120" spans="1:46">
      <c r="A120" s="13">
        <v>0.58333333333333337</v>
      </c>
      <c r="B120" s="52">
        <f t="shared" si="30"/>
        <v>0</v>
      </c>
      <c r="C120" s="52">
        <f t="shared" si="30"/>
        <v>0</v>
      </c>
      <c r="D120" s="52">
        <f t="shared" si="37"/>
        <v>3697.5</v>
      </c>
      <c r="E120" s="52">
        <f t="shared" si="37"/>
        <v>4950</v>
      </c>
      <c r="F120" s="52">
        <f t="shared" si="37"/>
        <v>5140</v>
      </c>
      <c r="G120" s="52">
        <f t="shared" si="37"/>
        <v>3620</v>
      </c>
      <c r="H120" s="52">
        <f t="shared" si="37"/>
        <v>2550</v>
      </c>
      <c r="I120" s="52">
        <f t="shared" si="37"/>
        <v>2310</v>
      </c>
      <c r="J120" s="52">
        <f t="shared" si="37"/>
        <v>4120.0999999999995</v>
      </c>
      <c r="K120" s="52">
        <f t="shared" si="37"/>
        <v>3630</v>
      </c>
      <c r="L120" s="52">
        <f t="shared" si="37"/>
        <v>5424.3</v>
      </c>
      <c r="M120" s="52">
        <f t="shared" si="37"/>
        <v>2500</v>
      </c>
      <c r="N120" s="52">
        <f t="shared" si="37"/>
        <v>4490</v>
      </c>
      <c r="O120" s="52">
        <f t="shared" si="37"/>
        <v>5070</v>
      </c>
      <c r="P120" s="52">
        <f t="shared" si="37"/>
        <v>1610</v>
      </c>
      <c r="Q120" s="52">
        <f t="shared" si="37"/>
        <v>2300</v>
      </c>
      <c r="R120" s="52">
        <f t="shared" si="37"/>
        <v>2290.6999999999998</v>
      </c>
      <c r="S120" s="52">
        <f t="shared" si="37"/>
        <v>2513.3000000000002</v>
      </c>
      <c r="T120" s="52">
        <f t="shared" si="37"/>
        <v>2340</v>
      </c>
      <c r="U120" s="52">
        <f t="shared" si="37"/>
        <v>2526</v>
      </c>
      <c r="V120" s="52">
        <f t="shared" si="37"/>
        <v>1860</v>
      </c>
      <c r="W120" s="52">
        <f t="shared" si="37"/>
        <v>1920</v>
      </c>
      <c r="X120" s="52">
        <f t="shared" si="37"/>
        <v>3688.8999999999996</v>
      </c>
      <c r="Y120" s="52">
        <f t="shared" si="37"/>
        <v>3790</v>
      </c>
      <c r="Z120" s="52">
        <f t="shared" si="37"/>
        <v>3510</v>
      </c>
      <c r="AA120" s="52">
        <f t="shared" si="37"/>
        <v>3869.5</v>
      </c>
      <c r="AB120" s="52">
        <f t="shared" si="37"/>
        <v>3817.3999999999996</v>
      </c>
      <c r="AC120" s="52">
        <f t="shared" si="37"/>
        <v>2520</v>
      </c>
      <c r="AD120" s="52">
        <f t="shared" si="37"/>
        <v>2460</v>
      </c>
      <c r="AE120" s="52">
        <f t="shared" si="37"/>
        <v>3390</v>
      </c>
      <c r="AF120" s="52">
        <f t="shared" si="37"/>
        <v>0</v>
      </c>
      <c r="AG120" s="52">
        <f t="shared" si="37"/>
        <v>0</v>
      </c>
      <c r="AH120" s="52">
        <f t="shared" si="30"/>
        <v>0</v>
      </c>
      <c r="AI120" s="52">
        <f t="shared" si="30"/>
        <v>0</v>
      </c>
      <c r="AJ120" s="52">
        <f t="shared" si="30"/>
        <v>0</v>
      </c>
      <c r="AK120" s="52">
        <f t="shared" si="30"/>
        <v>0</v>
      </c>
      <c r="AL120" s="52">
        <f t="shared" si="30"/>
        <v>0</v>
      </c>
      <c r="AM120" s="10">
        <f t="shared" si="33"/>
        <v>5424.3</v>
      </c>
      <c r="AN120" s="10">
        <f t="shared" si="35"/>
        <v>0</v>
      </c>
      <c r="AO120" s="3"/>
      <c r="AP120" s="3"/>
      <c r="AQ120" s="3"/>
      <c r="AR120" s="10">
        <f t="shared" si="34"/>
        <v>91907.7</v>
      </c>
      <c r="AS120" s="3"/>
      <c r="AT120" s="3"/>
    </row>
    <row r="121" spans="1:46">
      <c r="A121" s="13" t="s">
        <v>20</v>
      </c>
      <c r="B121" s="52">
        <f t="shared" si="30"/>
        <v>0</v>
      </c>
      <c r="C121" s="52">
        <f t="shared" si="30"/>
        <v>0</v>
      </c>
      <c r="D121" s="52">
        <f t="shared" si="37"/>
        <v>3713.8</v>
      </c>
      <c r="E121" s="52">
        <f t="shared" si="37"/>
        <v>5160</v>
      </c>
      <c r="F121" s="52">
        <f t="shared" si="37"/>
        <v>4520</v>
      </c>
      <c r="G121" s="52">
        <f t="shared" si="37"/>
        <v>3880</v>
      </c>
      <c r="H121" s="52">
        <f t="shared" si="37"/>
        <v>2510</v>
      </c>
      <c r="I121" s="52">
        <f t="shared" si="37"/>
        <v>2520</v>
      </c>
      <c r="J121" s="52">
        <f t="shared" si="37"/>
        <v>3997.2</v>
      </c>
      <c r="K121" s="52">
        <f t="shared" si="37"/>
        <v>4140</v>
      </c>
      <c r="L121" s="52">
        <f t="shared" si="37"/>
        <v>5545.8</v>
      </c>
      <c r="M121" s="52">
        <f t="shared" si="37"/>
        <v>2880</v>
      </c>
      <c r="N121" s="52">
        <f t="shared" si="37"/>
        <v>4960</v>
      </c>
      <c r="O121" s="52">
        <f t="shared" si="37"/>
        <v>2450</v>
      </c>
      <c r="P121" s="52">
        <f t="shared" si="37"/>
        <v>1670</v>
      </c>
      <c r="Q121" s="52">
        <f t="shared" si="37"/>
        <v>2730</v>
      </c>
      <c r="R121" s="52">
        <f t="shared" si="37"/>
        <v>2770</v>
      </c>
      <c r="S121" s="52">
        <f t="shared" si="37"/>
        <v>3105.5</v>
      </c>
      <c r="T121" s="52">
        <f t="shared" si="37"/>
        <v>3140</v>
      </c>
      <c r="U121" s="52">
        <f t="shared" si="37"/>
        <v>3000.5</v>
      </c>
      <c r="V121" s="52">
        <f t="shared" si="37"/>
        <v>1980</v>
      </c>
      <c r="W121" s="52">
        <f t="shared" si="37"/>
        <v>2070</v>
      </c>
      <c r="X121" s="52">
        <f t="shared" si="37"/>
        <v>3446.5999999999995</v>
      </c>
      <c r="Y121" s="52">
        <f t="shared" si="37"/>
        <v>4230</v>
      </c>
      <c r="Z121" s="52">
        <f t="shared" si="37"/>
        <v>3910</v>
      </c>
      <c r="AA121" s="52">
        <f t="shared" si="37"/>
        <v>4578</v>
      </c>
      <c r="AB121" s="52">
        <f t="shared" si="37"/>
        <v>3920</v>
      </c>
      <c r="AC121" s="52">
        <f t="shared" si="37"/>
        <v>2840</v>
      </c>
      <c r="AD121" s="52">
        <f t="shared" si="37"/>
        <v>2740</v>
      </c>
      <c r="AE121" s="52">
        <f t="shared" si="37"/>
        <v>3870</v>
      </c>
      <c r="AF121" s="52">
        <f t="shared" si="37"/>
        <v>0</v>
      </c>
      <c r="AG121" s="52">
        <f t="shared" si="37"/>
        <v>0</v>
      </c>
      <c r="AH121" s="52">
        <f t="shared" si="30"/>
        <v>0</v>
      </c>
      <c r="AI121" s="52">
        <f t="shared" si="30"/>
        <v>0</v>
      </c>
      <c r="AJ121" s="52">
        <f t="shared" si="30"/>
        <v>0</v>
      </c>
      <c r="AK121" s="52">
        <f t="shared" si="30"/>
        <v>0</v>
      </c>
      <c r="AL121" s="52">
        <f t="shared" si="30"/>
        <v>0</v>
      </c>
      <c r="AM121" s="10">
        <f t="shared" si="33"/>
        <v>5545.8</v>
      </c>
      <c r="AN121" s="10">
        <f t="shared" si="35"/>
        <v>0</v>
      </c>
      <c r="AO121" s="3"/>
      <c r="AP121" s="3"/>
      <c r="AQ121" s="3"/>
      <c r="AR121" s="10">
        <f t="shared" si="34"/>
        <v>96277.400000000009</v>
      </c>
      <c r="AS121" s="3"/>
      <c r="AT121" s="3"/>
    </row>
    <row r="122" spans="1:46">
      <c r="A122" s="12" t="s">
        <v>21</v>
      </c>
      <c r="B122" s="52">
        <f t="shared" si="30"/>
        <v>0</v>
      </c>
      <c r="C122" s="52">
        <f t="shared" si="30"/>
        <v>0</v>
      </c>
      <c r="D122" s="52">
        <f t="shared" si="37"/>
        <v>3770</v>
      </c>
      <c r="E122" s="52">
        <f t="shared" si="37"/>
        <v>5610</v>
      </c>
      <c r="F122" s="52">
        <f t="shared" si="37"/>
        <v>4150</v>
      </c>
      <c r="G122" s="52">
        <f t="shared" si="37"/>
        <v>4090</v>
      </c>
      <c r="H122" s="52">
        <f t="shared" si="37"/>
        <v>3210</v>
      </c>
      <c r="I122" s="52">
        <f t="shared" si="37"/>
        <v>2970</v>
      </c>
      <c r="J122" s="52">
        <f t="shared" si="37"/>
        <v>5050</v>
      </c>
      <c r="K122" s="52">
        <f t="shared" si="37"/>
        <v>3800</v>
      </c>
      <c r="L122" s="52">
        <f t="shared" si="37"/>
        <v>4090</v>
      </c>
      <c r="M122" s="52">
        <f t="shared" si="37"/>
        <v>3140</v>
      </c>
      <c r="N122" s="52">
        <f t="shared" si="37"/>
        <v>5040</v>
      </c>
      <c r="O122" s="52">
        <f t="shared" si="37"/>
        <v>3050</v>
      </c>
      <c r="P122" s="52">
        <f t="shared" si="37"/>
        <v>2400</v>
      </c>
      <c r="Q122" s="52">
        <f t="shared" si="37"/>
        <v>3530</v>
      </c>
      <c r="R122" s="52">
        <f t="shared" si="37"/>
        <v>3620</v>
      </c>
      <c r="S122" s="52">
        <f t="shared" si="37"/>
        <v>1710.8999999999996</v>
      </c>
      <c r="T122" s="52">
        <f t="shared" si="37"/>
        <v>3890</v>
      </c>
      <c r="U122" s="52">
        <f t="shared" si="37"/>
        <v>3540.8</v>
      </c>
      <c r="V122" s="52">
        <f t="shared" si="37"/>
        <v>2580</v>
      </c>
      <c r="W122" s="52">
        <f t="shared" si="37"/>
        <v>2580</v>
      </c>
      <c r="X122" s="52">
        <f t="shared" si="37"/>
        <v>3891</v>
      </c>
      <c r="Y122" s="52">
        <f t="shared" si="37"/>
        <v>4510</v>
      </c>
      <c r="Z122" s="52">
        <f t="shared" si="37"/>
        <v>4390</v>
      </c>
      <c r="AA122" s="52">
        <f t="shared" si="37"/>
        <v>4711.3999999999996</v>
      </c>
      <c r="AB122" s="52">
        <f t="shared" si="37"/>
        <v>4920</v>
      </c>
      <c r="AC122" s="52">
        <f t="shared" si="37"/>
        <v>3260</v>
      </c>
      <c r="AD122" s="52">
        <f t="shared" si="37"/>
        <v>3120</v>
      </c>
      <c r="AE122" s="52">
        <f t="shared" si="37"/>
        <v>4440</v>
      </c>
      <c r="AF122" s="52">
        <f t="shared" si="37"/>
        <v>0</v>
      </c>
      <c r="AG122" s="52">
        <f t="shared" si="37"/>
        <v>0</v>
      </c>
      <c r="AH122" s="52">
        <f t="shared" si="30"/>
        <v>0</v>
      </c>
      <c r="AI122" s="52">
        <f t="shared" si="30"/>
        <v>0</v>
      </c>
      <c r="AJ122" s="52">
        <f t="shared" si="30"/>
        <v>0</v>
      </c>
      <c r="AK122" s="52">
        <f t="shared" si="30"/>
        <v>0</v>
      </c>
      <c r="AL122" s="52">
        <f t="shared" si="30"/>
        <v>0</v>
      </c>
      <c r="AM122" s="10">
        <f t="shared" si="33"/>
        <v>5610</v>
      </c>
      <c r="AN122" s="10">
        <f t="shared" si="35"/>
        <v>0</v>
      </c>
      <c r="AO122" s="3"/>
      <c r="AP122" s="3"/>
      <c r="AQ122" s="3"/>
      <c r="AR122" s="10">
        <f t="shared" si="34"/>
        <v>105064.09999999999</v>
      </c>
      <c r="AS122" s="3"/>
      <c r="AT122" s="3"/>
    </row>
    <row r="123" spans="1:46">
      <c r="A123" s="12" t="s">
        <v>22</v>
      </c>
      <c r="B123" s="52">
        <f t="shared" ref="B123:AL130" si="38">$G$38*B23</f>
        <v>0</v>
      </c>
      <c r="C123" s="52">
        <f t="shared" si="38"/>
        <v>0</v>
      </c>
      <c r="D123" s="52">
        <f t="shared" si="37"/>
        <v>4653.3</v>
      </c>
      <c r="E123" s="52">
        <f t="shared" si="37"/>
        <v>5310</v>
      </c>
      <c r="F123" s="52">
        <f t="shared" si="37"/>
        <v>4580</v>
      </c>
      <c r="G123" s="52">
        <f t="shared" si="37"/>
        <v>4880</v>
      </c>
      <c r="H123" s="52">
        <f t="shared" si="37"/>
        <v>4210</v>
      </c>
      <c r="I123" s="52">
        <f t="shared" si="37"/>
        <v>4030</v>
      </c>
      <c r="J123" s="52">
        <f t="shared" si="37"/>
        <v>5580</v>
      </c>
      <c r="K123" s="52">
        <f t="shared" si="37"/>
        <v>4380</v>
      </c>
      <c r="L123" s="52">
        <f t="shared" si="37"/>
        <v>4160</v>
      </c>
      <c r="M123" s="52">
        <f t="shared" si="37"/>
        <v>3940</v>
      </c>
      <c r="N123" s="52">
        <f t="shared" si="37"/>
        <v>5330</v>
      </c>
      <c r="O123" s="52">
        <f t="shared" si="37"/>
        <v>3580</v>
      </c>
      <c r="P123" s="52">
        <f t="shared" si="37"/>
        <v>3550</v>
      </c>
      <c r="Q123" s="52">
        <f t="shared" si="37"/>
        <v>4870</v>
      </c>
      <c r="R123" s="52">
        <f t="shared" si="37"/>
        <v>4240</v>
      </c>
      <c r="S123" s="52">
        <f t="shared" si="37"/>
        <v>3714.3</v>
      </c>
      <c r="T123" s="52">
        <f t="shared" si="37"/>
        <v>4800</v>
      </c>
      <c r="U123" s="52">
        <f t="shared" si="37"/>
        <v>4771.3999999999996</v>
      </c>
      <c r="V123" s="52">
        <f t="shared" si="37"/>
        <v>3460</v>
      </c>
      <c r="W123" s="52">
        <f t="shared" si="37"/>
        <v>3500</v>
      </c>
      <c r="X123" s="52">
        <f t="shared" si="37"/>
        <v>4858</v>
      </c>
      <c r="Y123" s="52">
        <f t="shared" si="37"/>
        <v>5140</v>
      </c>
      <c r="Z123" s="52">
        <f t="shared" si="37"/>
        <v>4800</v>
      </c>
      <c r="AA123" s="52">
        <f t="shared" si="37"/>
        <v>5227.3</v>
      </c>
      <c r="AB123" s="52">
        <f t="shared" si="37"/>
        <v>5350</v>
      </c>
      <c r="AC123" s="52">
        <f t="shared" si="37"/>
        <v>4130</v>
      </c>
      <c r="AD123" s="52">
        <f t="shared" si="37"/>
        <v>4020</v>
      </c>
      <c r="AE123" s="52">
        <f t="shared" si="37"/>
        <v>4740</v>
      </c>
      <c r="AF123" s="52">
        <f t="shared" si="37"/>
        <v>0</v>
      </c>
      <c r="AG123" s="52">
        <f t="shared" si="37"/>
        <v>0</v>
      </c>
      <c r="AH123" s="52">
        <f t="shared" si="38"/>
        <v>0</v>
      </c>
      <c r="AI123" s="52">
        <f t="shared" si="38"/>
        <v>0</v>
      </c>
      <c r="AJ123" s="52">
        <f t="shared" si="38"/>
        <v>0</v>
      </c>
      <c r="AK123" s="52">
        <f t="shared" si="38"/>
        <v>0</v>
      </c>
      <c r="AL123" s="52">
        <f t="shared" si="38"/>
        <v>0</v>
      </c>
      <c r="AM123" s="10">
        <f t="shared" si="33"/>
        <v>5580</v>
      </c>
      <c r="AN123" s="10">
        <f t="shared" si="35"/>
        <v>0</v>
      </c>
      <c r="AO123" s="3"/>
      <c r="AP123" s="3"/>
      <c r="AQ123" s="3"/>
      <c r="AR123" s="10">
        <f t="shared" si="34"/>
        <v>125804.3</v>
      </c>
      <c r="AS123" s="3"/>
      <c r="AT123" s="3"/>
    </row>
    <row r="124" spans="1:46">
      <c r="A124" s="12" t="s">
        <v>23</v>
      </c>
      <c r="B124" s="52">
        <f t="shared" si="38"/>
        <v>0</v>
      </c>
      <c r="C124" s="52">
        <f t="shared" si="38"/>
        <v>0</v>
      </c>
      <c r="D124" s="52">
        <f t="shared" si="37"/>
        <v>5357.7</v>
      </c>
      <c r="E124" s="52">
        <f t="shared" si="37"/>
        <v>5580</v>
      </c>
      <c r="F124" s="52">
        <f t="shared" si="37"/>
        <v>5520</v>
      </c>
      <c r="G124" s="52">
        <f t="shared" si="37"/>
        <v>5700</v>
      </c>
      <c r="H124" s="52">
        <f t="shared" si="37"/>
        <v>5070</v>
      </c>
      <c r="I124" s="52">
        <f t="shared" si="37"/>
        <v>4880</v>
      </c>
      <c r="J124" s="52">
        <f t="shared" si="37"/>
        <v>6233.0999999999995</v>
      </c>
      <c r="K124" s="52">
        <f t="shared" si="37"/>
        <v>4830</v>
      </c>
      <c r="L124" s="52">
        <f t="shared" si="37"/>
        <v>5320</v>
      </c>
      <c r="M124" s="52">
        <f t="shared" si="37"/>
        <v>5550</v>
      </c>
      <c r="N124" s="52">
        <f t="shared" si="37"/>
        <v>5520</v>
      </c>
      <c r="O124" s="52">
        <f t="shared" si="37"/>
        <v>5010</v>
      </c>
      <c r="P124" s="52">
        <f t="shared" si="37"/>
        <v>4630</v>
      </c>
      <c r="Q124" s="52">
        <f t="shared" si="37"/>
        <v>5460</v>
      </c>
      <c r="R124" s="52">
        <f t="shared" si="37"/>
        <v>5280</v>
      </c>
      <c r="S124" s="52">
        <f t="shared" si="37"/>
        <v>4973.3999999999996</v>
      </c>
      <c r="T124" s="52">
        <f t="shared" si="37"/>
        <v>5330</v>
      </c>
      <c r="U124" s="52">
        <f t="shared" si="37"/>
        <v>5129.8999999999996</v>
      </c>
      <c r="V124" s="52">
        <f t="shared" si="37"/>
        <v>4550</v>
      </c>
      <c r="W124" s="52">
        <f t="shared" si="37"/>
        <v>4560</v>
      </c>
      <c r="X124" s="52">
        <f t="shared" si="37"/>
        <v>5022.8</v>
      </c>
      <c r="Y124" s="52">
        <f t="shared" si="37"/>
        <v>5550</v>
      </c>
      <c r="Z124" s="52">
        <f t="shared" si="37"/>
        <v>5550</v>
      </c>
      <c r="AA124" s="52">
        <f t="shared" si="37"/>
        <v>5191.5</v>
      </c>
      <c r="AB124" s="52">
        <f t="shared" si="37"/>
        <v>5590</v>
      </c>
      <c r="AC124" s="52">
        <f t="shared" si="37"/>
        <v>4860</v>
      </c>
      <c r="AD124" s="52">
        <f t="shared" si="37"/>
        <v>4840</v>
      </c>
      <c r="AE124" s="52">
        <f t="shared" si="37"/>
        <v>5470</v>
      </c>
      <c r="AF124" s="52">
        <f t="shared" si="37"/>
        <v>0</v>
      </c>
      <c r="AG124" s="52">
        <f t="shared" si="37"/>
        <v>0</v>
      </c>
      <c r="AH124" s="52">
        <f t="shared" si="38"/>
        <v>0</v>
      </c>
      <c r="AI124" s="52">
        <f t="shared" si="38"/>
        <v>0</v>
      </c>
      <c r="AJ124" s="52">
        <f t="shared" si="38"/>
        <v>0</v>
      </c>
      <c r="AK124" s="52">
        <f t="shared" si="38"/>
        <v>0</v>
      </c>
      <c r="AL124" s="52">
        <f t="shared" si="38"/>
        <v>0</v>
      </c>
      <c r="AM124" s="10">
        <f t="shared" si="33"/>
        <v>6233.0999999999995</v>
      </c>
      <c r="AN124" s="10">
        <f t="shared" si="35"/>
        <v>0</v>
      </c>
      <c r="AO124" s="3"/>
      <c r="AP124" s="3"/>
      <c r="AQ124" s="3"/>
      <c r="AR124" s="10">
        <f t="shared" si="34"/>
        <v>146558.39999999999</v>
      </c>
      <c r="AS124" s="3"/>
      <c r="AT124" s="3"/>
    </row>
    <row r="125" spans="1:46">
      <c r="A125" s="9" t="s">
        <v>24</v>
      </c>
      <c r="B125" s="52">
        <f t="shared" si="38"/>
        <v>0</v>
      </c>
      <c r="C125" s="52">
        <f t="shared" si="38"/>
        <v>0</v>
      </c>
      <c r="D125" s="52">
        <f t="shared" si="37"/>
        <v>6131.4</v>
      </c>
      <c r="E125" s="52">
        <f t="shared" si="37"/>
        <v>6734.0999999999995</v>
      </c>
      <c r="F125" s="52">
        <f t="shared" si="37"/>
        <v>6330</v>
      </c>
      <c r="G125" s="52">
        <f t="shared" si="37"/>
        <v>6510</v>
      </c>
      <c r="H125" s="52">
        <f t="shared" si="37"/>
        <v>6170.4</v>
      </c>
      <c r="I125" s="52">
        <f t="shared" si="37"/>
        <v>6005.7</v>
      </c>
      <c r="J125" s="52">
        <f t="shared" si="37"/>
        <v>6793.5</v>
      </c>
      <c r="K125" s="52">
        <f t="shared" si="37"/>
        <v>5820</v>
      </c>
      <c r="L125" s="52">
        <f t="shared" si="37"/>
        <v>6360</v>
      </c>
      <c r="M125" s="52">
        <f t="shared" si="37"/>
        <v>6360</v>
      </c>
      <c r="N125" s="52">
        <f t="shared" si="37"/>
        <v>6360</v>
      </c>
      <c r="O125" s="52">
        <f t="shared" si="37"/>
        <v>6000</v>
      </c>
      <c r="P125" s="52">
        <f t="shared" si="37"/>
        <v>5880</v>
      </c>
      <c r="Q125" s="52">
        <f t="shared" si="37"/>
        <v>6600</v>
      </c>
      <c r="R125" s="52">
        <f t="shared" si="37"/>
        <v>6090</v>
      </c>
      <c r="S125" s="52">
        <f t="shared" ref="S125:AG125" si="39">$G$38*S25-S155</f>
        <v>6157.8</v>
      </c>
      <c r="T125" s="52">
        <f t="shared" si="39"/>
        <v>6510</v>
      </c>
      <c r="U125" s="52">
        <f t="shared" si="39"/>
        <v>6082.8</v>
      </c>
      <c r="V125" s="52">
        <f t="shared" si="39"/>
        <v>6000</v>
      </c>
      <c r="W125" s="52">
        <f t="shared" si="39"/>
        <v>5700</v>
      </c>
      <c r="X125" s="52">
        <f t="shared" si="39"/>
        <v>6300</v>
      </c>
      <c r="Y125" s="52">
        <f t="shared" si="39"/>
        <v>6660</v>
      </c>
      <c r="Z125" s="52">
        <f t="shared" si="39"/>
        <v>6540</v>
      </c>
      <c r="AA125" s="52">
        <f t="shared" si="39"/>
        <v>6762.9</v>
      </c>
      <c r="AB125" s="52">
        <f t="shared" si="39"/>
        <v>6489</v>
      </c>
      <c r="AC125" s="52">
        <f t="shared" si="39"/>
        <v>6039.9</v>
      </c>
      <c r="AD125" s="52">
        <f t="shared" si="39"/>
        <v>6300</v>
      </c>
      <c r="AE125" s="52">
        <f t="shared" si="39"/>
        <v>6420</v>
      </c>
      <c r="AF125" s="52">
        <f t="shared" si="39"/>
        <v>0</v>
      </c>
      <c r="AG125" s="52">
        <f t="shared" si="39"/>
        <v>0</v>
      </c>
      <c r="AH125" s="52">
        <f t="shared" si="38"/>
        <v>0</v>
      </c>
      <c r="AI125" s="52">
        <f t="shared" si="38"/>
        <v>0</v>
      </c>
      <c r="AJ125" s="52">
        <f t="shared" si="38"/>
        <v>0</v>
      </c>
      <c r="AK125" s="52">
        <f t="shared" si="38"/>
        <v>0</v>
      </c>
      <c r="AL125" s="52">
        <f t="shared" si="38"/>
        <v>0</v>
      </c>
      <c r="AM125" s="10">
        <f t="shared" si="33"/>
        <v>6793.5</v>
      </c>
      <c r="AN125" s="10">
        <f t="shared" si="35"/>
        <v>0</v>
      </c>
      <c r="AO125" s="3"/>
      <c r="AP125" s="3"/>
      <c r="AQ125" s="3"/>
      <c r="AR125" s="10">
        <f t="shared" si="34"/>
        <v>176107.5</v>
      </c>
      <c r="AS125" s="3"/>
      <c r="AT125" s="3"/>
    </row>
    <row r="126" spans="1:46">
      <c r="A126" s="15">
        <v>0.83333333333333337</v>
      </c>
      <c r="B126" s="52">
        <f t="shared" si="38"/>
        <v>0</v>
      </c>
      <c r="C126" s="52">
        <f t="shared" si="38"/>
        <v>0</v>
      </c>
      <c r="D126" s="52">
        <f t="shared" ref="D126:AG130" si="40">$G$38*D26-D156</f>
        <v>6637.5</v>
      </c>
      <c r="E126" s="52">
        <f t="shared" si="40"/>
        <v>6639.5999999999995</v>
      </c>
      <c r="F126" s="52">
        <f t="shared" si="40"/>
        <v>6570</v>
      </c>
      <c r="G126" s="52">
        <f t="shared" si="40"/>
        <v>6750</v>
      </c>
      <c r="H126" s="52">
        <f t="shared" si="40"/>
        <v>6607.5</v>
      </c>
      <c r="I126" s="52">
        <f t="shared" si="40"/>
        <v>3840</v>
      </c>
      <c r="J126" s="52">
        <f t="shared" si="40"/>
        <v>6499.2</v>
      </c>
      <c r="K126" s="52">
        <f t="shared" si="40"/>
        <v>6150</v>
      </c>
      <c r="L126" s="52">
        <f t="shared" si="40"/>
        <v>6600</v>
      </c>
      <c r="M126" s="52">
        <f t="shared" si="40"/>
        <v>6720</v>
      </c>
      <c r="N126" s="52">
        <f t="shared" si="40"/>
        <v>6780</v>
      </c>
      <c r="O126" s="52">
        <f t="shared" si="40"/>
        <v>6360</v>
      </c>
      <c r="P126" s="52">
        <f t="shared" si="40"/>
        <v>6240</v>
      </c>
      <c r="Q126" s="52">
        <f t="shared" si="40"/>
        <v>6698.0999999999995</v>
      </c>
      <c r="R126" s="52">
        <f t="shared" si="40"/>
        <v>6630</v>
      </c>
      <c r="S126" s="52">
        <f t="shared" si="40"/>
        <v>6551.7</v>
      </c>
      <c r="T126" s="52">
        <f t="shared" si="40"/>
        <v>6630</v>
      </c>
      <c r="U126" s="52">
        <f t="shared" si="40"/>
        <v>6753.9</v>
      </c>
      <c r="V126" s="52">
        <f t="shared" si="40"/>
        <v>6420</v>
      </c>
      <c r="W126" s="52">
        <f t="shared" si="40"/>
        <v>6480</v>
      </c>
      <c r="X126" s="52">
        <f t="shared" si="40"/>
        <v>6900</v>
      </c>
      <c r="Y126" s="52">
        <f t="shared" si="40"/>
        <v>6900</v>
      </c>
      <c r="Z126" s="52">
        <f t="shared" si="40"/>
        <v>6970.8</v>
      </c>
      <c r="AA126" s="52">
        <f t="shared" si="40"/>
        <v>6903.9</v>
      </c>
      <c r="AB126" s="52">
        <f t="shared" si="40"/>
        <v>6532.8</v>
      </c>
      <c r="AC126" s="52">
        <f t="shared" si="40"/>
        <v>6708</v>
      </c>
      <c r="AD126" s="52">
        <f t="shared" si="40"/>
        <v>6450</v>
      </c>
      <c r="AE126" s="52">
        <f t="shared" si="40"/>
        <v>6840</v>
      </c>
      <c r="AF126" s="52">
        <f t="shared" si="40"/>
        <v>0</v>
      </c>
      <c r="AG126" s="52">
        <f t="shared" si="40"/>
        <v>0</v>
      </c>
      <c r="AH126" s="52">
        <f t="shared" si="38"/>
        <v>0</v>
      </c>
      <c r="AI126" s="52">
        <f t="shared" si="38"/>
        <v>0</v>
      </c>
      <c r="AJ126" s="52">
        <f t="shared" si="38"/>
        <v>0</v>
      </c>
      <c r="AK126" s="52">
        <f t="shared" si="38"/>
        <v>0</v>
      </c>
      <c r="AL126" s="52">
        <f t="shared" si="38"/>
        <v>0</v>
      </c>
      <c r="AM126" s="10">
        <f t="shared" si="33"/>
        <v>6970.8</v>
      </c>
      <c r="AN126" s="10">
        <f t="shared" si="35"/>
        <v>0</v>
      </c>
      <c r="AO126" s="3"/>
      <c r="AP126" s="3"/>
      <c r="AQ126" s="3"/>
      <c r="AR126" s="10">
        <f t="shared" si="34"/>
        <v>182762.99999999997</v>
      </c>
      <c r="AS126" s="3"/>
      <c r="AT126" s="3"/>
    </row>
    <row r="127" spans="1:46">
      <c r="A127" s="15">
        <v>0.875</v>
      </c>
      <c r="B127" s="52">
        <f t="shared" si="38"/>
        <v>0</v>
      </c>
      <c r="C127" s="52">
        <f t="shared" si="38"/>
        <v>0</v>
      </c>
      <c r="D127" s="52">
        <f t="shared" si="40"/>
        <v>6487.2</v>
      </c>
      <c r="E127" s="52">
        <f t="shared" si="40"/>
        <v>6464.0999999999995</v>
      </c>
      <c r="F127" s="52">
        <f t="shared" si="40"/>
        <v>6390</v>
      </c>
      <c r="G127" s="52">
        <f t="shared" si="40"/>
        <v>6540</v>
      </c>
      <c r="H127" s="52">
        <f t="shared" si="40"/>
        <v>6397.5</v>
      </c>
      <c r="I127" s="52">
        <f t="shared" si="40"/>
        <v>6090</v>
      </c>
      <c r="J127" s="52">
        <f t="shared" si="40"/>
        <v>6091.2</v>
      </c>
      <c r="K127" s="52">
        <f t="shared" si="40"/>
        <v>5820</v>
      </c>
      <c r="L127" s="52">
        <f t="shared" si="40"/>
        <v>6330</v>
      </c>
      <c r="M127" s="52">
        <f t="shared" si="40"/>
        <v>6360</v>
      </c>
      <c r="N127" s="52">
        <f t="shared" si="40"/>
        <v>6300</v>
      </c>
      <c r="O127" s="52">
        <f t="shared" si="40"/>
        <v>6240</v>
      </c>
      <c r="P127" s="52">
        <f t="shared" si="40"/>
        <v>5940</v>
      </c>
      <c r="Q127" s="52">
        <f t="shared" si="40"/>
        <v>6300</v>
      </c>
      <c r="R127" s="52">
        <f t="shared" si="40"/>
        <v>6270</v>
      </c>
      <c r="S127" s="52">
        <f t="shared" si="40"/>
        <v>6270</v>
      </c>
      <c r="T127" s="52">
        <f t="shared" si="40"/>
        <v>6300</v>
      </c>
      <c r="U127" s="52">
        <f t="shared" si="40"/>
        <v>6308.4</v>
      </c>
      <c r="V127" s="52">
        <f t="shared" si="40"/>
        <v>6030</v>
      </c>
      <c r="W127" s="52">
        <f t="shared" si="40"/>
        <v>6090</v>
      </c>
      <c r="X127" s="52">
        <f t="shared" si="40"/>
        <v>6480</v>
      </c>
      <c r="Y127" s="52">
        <f t="shared" si="40"/>
        <v>6660</v>
      </c>
      <c r="Z127" s="52">
        <f t="shared" si="40"/>
        <v>6360</v>
      </c>
      <c r="AA127" s="52">
        <f t="shared" si="40"/>
        <v>6667.5</v>
      </c>
      <c r="AB127" s="52">
        <f t="shared" si="40"/>
        <v>6558.5999999999995</v>
      </c>
      <c r="AC127" s="52">
        <f t="shared" si="40"/>
        <v>6384.5999999999995</v>
      </c>
      <c r="AD127" s="52">
        <f t="shared" si="40"/>
        <v>6300</v>
      </c>
      <c r="AE127" s="52">
        <f t="shared" si="40"/>
        <v>6450</v>
      </c>
      <c r="AF127" s="52">
        <f t="shared" si="40"/>
        <v>0</v>
      </c>
      <c r="AG127" s="52">
        <f t="shared" si="40"/>
        <v>0</v>
      </c>
      <c r="AH127" s="52">
        <f t="shared" si="38"/>
        <v>0</v>
      </c>
      <c r="AI127" s="52">
        <f t="shared" si="38"/>
        <v>0</v>
      </c>
      <c r="AJ127" s="52">
        <f t="shared" si="38"/>
        <v>0</v>
      </c>
      <c r="AK127" s="52">
        <f t="shared" si="38"/>
        <v>0</v>
      </c>
      <c r="AL127" s="52">
        <f t="shared" si="38"/>
        <v>0</v>
      </c>
      <c r="AM127" s="10">
        <f t="shared" si="33"/>
        <v>6667.5</v>
      </c>
      <c r="AN127" s="10">
        <f t="shared" si="35"/>
        <v>0</v>
      </c>
      <c r="AO127" s="3"/>
      <c r="AP127" s="3"/>
      <c r="AQ127" s="3"/>
      <c r="AR127" s="10">
        <f t="shared" si="34"/>
        <v>176879.1</v>
      </c>
      <c r="AS127" s="3"/>
      <c r="AT127" s="3"/>
    </row>
    <row r="128" spans="1:46">
      <c r="A128" s="13" t="s">
        <v>25</v>
      </c>
      <c r="B128" s="52">
        <f t="shared" si="38"/>
        <v>0</v>
      </c>
      <c r="C128" s="52">
        <f t="shared" si="38"/>
        <v>0</v>
      </c>
      <c r="D128" s="52">
        <f t="shared" si="40"/>
        <v>6124.2</v>
      </c>
      <c r="E128" s="52">
        <f t="shared" si="40"/>
        <v>6007.8</v>
      </c>
      <c r="F128" s="52">
        <f t="shared" si="40"/>
        <v>5940</v>
      </c>
      <c r="G128" s="52">
        <f t="shared" si="40"/>
        <v>5940</v>
      </c>
      <c r="H128" s="52">
        <f t="shared" si="40"/>
        <v>5653.5</v>
      </c>
      <c r="I128" s="52">
        <f t="shared" si="40"/>
        <v>5820</v>
      </c>
      <c r="J128" s="52">
        <f t="shared" si="40"/>
        <v>5782.5</v>
      </c>
      <c r="K128" s="52">
        <f t="shared" si="40"/>
        <v>5730</v>
      </c>
      <c r="L128" s="52">
        <f t="shared" si="40"/>
        <v>5820</v>
      </c>
      <c r="M128" s="52">
        <f t="shared" si="40"/>
        <v>5610</v>
      </c>
      <c r="N128" s="52">
        <f t="shared" si="40"/>
        <v>5760</v>
      </c>
      <c r="O128" s="52">
        <f t="shared" si="40"/>
        <v>5700</v>
      </c>
      <c r="P128" s="52">
        <f t="shared" si="40"/>
        <v>5340</v>
      </c>
      <c r="Q128" s="52">
        <f t="shared" si="40"/>
        <v>5760</v>
      </c>
      <c r="R128" s="52">
        <f t="shared" si="40"/>
        <v>5700</v>
      </c>
      <c r="S128" s="52">
        <f t="shared" si="40"/>
        <v>5520</v>
      </c>
      <c r="T128" s="52">
        <f t="shared" si="40"/>
        <v>5760</v>
      </c>
      <c r="U128" s="52">
        <f t="shared" si="40"/>
        <v>5790</v>
      </c>
      <c r="V128" s="52">
        <f t="shared" si="40"/>
        <v>5640</v>
      </c>
      <c r="W128" s="52">
        <f t="shared" si="40"/>
        <v>5550</v>
      </c>
      <c r="X128" s="52">
        <f t="shared" si="40"/>
        <v>6120</v>
      </c>
      <c r="Y128" s="52">
        <f t="shared" si="40"/>
        <v>6180</v>
      </c>
      <c r="Z128" s="52">
        <f t="shared" si="40"/>
        <v>5970</v>
      </c>
      <c r="AA128" s="52">
        <f t="shared" si="40"/>
        <v>5910</v>
      </c>
      <c r="AB128" s="52">
        <f t="shared" si="40"/>
        <v>6240.5999999999995</v>
      </c>
      <c r="AC128" s="52">
        <f t="shared" si="40"/>
        <v>5961.5999999999995</v>
      </c>
      <c r="AD128" s="52">
        <f t="shared" si="40"/>
        <v>5760</v>
      </c>
      <c r="AE128" s="52">
        <f t="shared" si="40"/>
        <v>5730</v>
      </c>
      <c r="AF128" s="52">
        <f t="shared" si="40"/>
        <v>0</v>
      </c>
      <c r="AG128" s="52">
        <f t="shared" si="40"/>
        <v>0</v>
      </c>
      <c r="AH128" s="52">
        <f t="shared" si="38"/>
        <v>0</v>
      </c>
      <c r="AI128" s="52">
        <f t="shared" si="38"/>
        <v>0</v>
      </c>
      <c r="AJ128" s="52">
        <f t="shared" si="38"/>
        <v>0</v>
      </c>
      <c r="AK128" s="52">
        <f t="shared" si="38"/>
        <v>0</v>
      </c>
      <c r="AL128" s="52">
        <f t="shared" si="38"/>
        <v>0</v>
      </c>
      <c r="AM128" s="10">
        <f t="shared" si="33"/>
        <v>6240.5999999999995</v>
      </c>
      <c r="AN128" s="10">
        <f t="shared" si="35"/>
        <v>0</v>
      </c>
      <c r="AO128" s="3"/>
      <c r="AP128" s="3"/>
      <c r="AQ128" s="3"/>
      <c r="AR128" s="10">
        <f t="shared" si="34"/>
        <v>162820.20000000001</v>
      </c>
      <c r="AS128" s="3"/>
      <c r="AT128" s="3"/>
    </row>
    <row r="129" spans="1:46">
      <c r="A129" s="15">
        <v>0.95833333333333337</v>
      </c>
      <c r="B129" s="52">
        <f t="shared" si="38"/>
        <v>0</v>
      </c>
      <c r="C129" s="52">
        <f t="shared" si="38"/>
        <v>0</v>
      </c>
      <c r="D129" s="52">
        <f t="shared" si="40"/>
        <v>5240.0999999999995</v>
      </c>
      <c r="E129" s="52">
        <f t="shared" si="40"/>
        <v>5435.7</v>
      </c>
      <c r="F129" s="52">
        <f t="shared" si="40"/>
        <v>5190</v>
      </c>
      <c r="G129" s="52">
        <f t="shared" si="40"/>
        <v>5160</v>
      </c>
      <c r="H129" s="52">
        <f t="shared" si="40"/>
        <v>5082.5999999999995</v>
      </c>
      <c r="I129" s="52">
        <f t="shared" si="40"/>
        <v>5430</v>
      </c>
      <c r="J129" s="52">
        <f t="shared" si="40"/>
        <v>5014.8</v>
      </c>
      <c r="K129" s="52">
        <f t="shared" si="40"/>
        <v>4770</v>
      </c>
      <c r="L129" s="52">
        <f t="shared" si="40"/>
        <v>4830</v>
      </c>
      <c r="M129" s="52">
        <f t="shared" si="40"/>
        <v>4920</v>
      </c>
      <c r="N129" s="52">
        <f t="shared" si="40"/>
        <v>4980</v>
      </c>
      <c r="O129" s="52">
        <f t="shared" si="40"/>
        <v>5010</v>
      </c>
      <c r="P129" s="52">
        <f t="shared" si="40"/>
        <v>4560</v>
      </c>
      <c r="Q129" s="52">
        <f t="shared" si="40"/>
        <v>4980</v>
      </c>
      <c r="R129" s="52">
        <f t="shared" si="40"/>
        <v>4860</v>
      </c>
      <c r="S129" s="52">
        <f t="shared" si="40"/>
        <v>4950</v>
      </c>
      <c r="T129" s="52">
        <f t="shared" si="40"/>
        <v>4890</v>
      </c>
      <c r="U129" s="52">
        <f t="shared" si="40"/>
        <v>5160</v>
      </c>
      <c r="V129" s="52">
        <f t="shared" si="40"/>
        <v>5010</v>
      </c>
      <c r="W129" s="52">
        <f t="shared" si="40"/>
        <v>4920</v>
      </c>
      <c r="X129" s="52">
        <f t="shared" si="40"/>
        <v>5460</v>
      </c>
      <c r="Y129" s="52">
        <f t="shared" si="40"/>
        <v>5130</v>
      </c>
      <c r="Z129" s="52">
        <f t="shared" si="40"/>
        <v>5280</v>
      </c>
      <c r="AA129" s="52">
        <f t="shared" si="40"/>
        <v>4980</v>
      </c>
      <c r="AB129" s="52">
        <f t="shared" si="40"/>
        <v>5310</v>
      </c>
      <c r="AC129" s="52">
        <f t="shared" si="40"/>
        <v>5262</v>
      </c>
      <c r="AD129" s="52">
        <f t="shared" si="40"/>
        <v>5040</v>
      </c>
      <c r="AE129" s="52">
        <f t="shared" si="40"/>
        <v>5040</v>
      </c>
      <c r="AF129" s="52">
        <f t="shared" si="40"/>
        <v>0</v>
      </c>
      <c r="AG129" s="52">
        <f t="shared" si="40"/>
        <v>0</v>
      </c>
      <c r="AH129" s="52">
        <f t="shared" si="38"/>
        <v>0</v>
      </c>
      <c r="AI129" s="52">
        <f t="shared" si="38"/>
        <v>0</v>
      </c>
      <c r="AJ129" s="52">
        <f t="shared" si="38"/>
        <v>0</v>
      </c>
      <c r="AK129" s="52">
        <f t="shared" si="38"/>
        <v>0</v>
      </c>
      <c r="AL129" s="52">
        <f t="shared" si="38"/>
        <v>0</v>
      </c>
      <c r="AM129" s="10">
        <f t="shared" si="33"/>
        <v>5460</v>
      </c>
      <c r="AN129" s="10">
        <f t="shared" si="35"/>
        <v>0</v>
      </c>
      <c r="AO129" s="3"/>
      <c r="AP129" s="3"/>
      <c r="AQ129" s="3"/>
      <c r="AR129" s="10">
        <f t="shared" si="34"/>
        <v>141895.20000000001</v>
      </c>
      <c r="AS129" s="3"/>
      <c r="AT129" s="3"/>
    </row>
    <row r="130" spans="1:46">
      <c r="A130" s="9" t="s">
        <v>26</v>
      </c>
      <c r="B130" s="52">
        <f t="shared" si="38"/>
        <v>0</v>
      </c>
      <c r="C130" s="52">
        <f t="shared" si="38"/>
        <v>0</v>
      </c>
      <c r="D130" s="52">
        <f>$G$38*D30-D160</f>
        <v>4590</v>
      </c>
      <c r="E130" s="52">
        <f t="shared" si="40"/>
        <v>4590</v>
      </c>
      <c r="F130" s="52">
        <f t="shared" si="40"/>
        <v>4500</v>
      </c>
      <c r="G130" s="52">
        <f t="shared" si="40"/>
        <v>4740</v>
      </c>
      <c r="H130" s="52">
        <f t="shared" si="40"/>
        <v>4800</v>
      </c>
      <c r="I130" s="52">
        <f t="shared" si="40"/>
        <v>4950</v>
      </c>
      <c r="J130" s="52">
        <f t="shared" si="40"/>
        <v>4380</v>
      </c>
      <c r="K130" s="52">
        <f t="shared" si="40"/>
        <v>4500</v>
      </c>
      <c r="L130" s="52">
        <f t="shared" si="40"/>
        <v>4410</v>
      </c>
      <c r="M130" s="52">
        <f t="shared" si="40"/>
        <v>4320</v>
      </c>
      <c r="N130" s="52">
        <f t="shared" si="40"/>
        <v>4530</v>
      </c>
      <c r="O130" s="52">
        <f t="shared" si="40"/>
        <v>4500</v>
      </c>
      <c r="P130" s="52">
        <f t="shared" si="40"/>
        <v>4170</v>
      </c>
      <c r="Q130" s="52">
        <f t="shared" si="40"/>
        <v>4500</v>
      </c>
      <c r="R130" s="52">
        <f t="shared" si="40"/>
        <v>4320</v>
      </c>
      <c r="S130" s="52">
        <f t="shared" si="40"/>
        <v>4350</v>
      </c>
      <c r="T130" s="52">
        <f t="shared" si="40"/>
        <v>4950</v>
      </c>
      <c r="U130" s="52">
        <f t="shared" si="40"/>
        <v>4590</v>
      </c>
      <c r="V130" s="52">
        <f t="shared" si="40"/>
        <v>4560</v>
      </c>
      <c r="W130" s="52">
        <f t="shared" si="40"/>
        <v>4620</v>
      </c>
      <c r="X130" s="52">
        <f t="shared" si="40"/>
        <v>4620</v>
      </c>
      <c r="Y130" s="52">
        <f t="shared" si="40"/>
        <v>4560</v>
      </c>
      <c r="Z130" s="52">
        <f t="shared" si="40"/>
        <v>4604.3999999999996</v>
      </c>
      <c r="AA130" s="52">
        <f t="shared" si="40"/>
        <v>4350</v>
      </c>
      <c r="AB130" s="52">
        <f t="shared" si="40"/>
        <v>4770</v>
      </c>
      <c r="AC130" s="52">
        <f t="shared" si="40"/>
        <v>4830</v>
      </c>
      <c r="AD130" s="52">
        <f t="shared" si="40"/>
        <v>4590</v>
      </c>
      <c r="AE130" s="52">
        <f t="shared" si="40"/>
        <v>4590</v>
      </c>
      <c r="AF130" s="52">
        <f t="shared" si="40"/>
        <v>0</v>
      </c>
      <c r="AG130" s="52">
        <f t="shared" si="40"/>
        <v>0</v>
      </c>
      <c r="AH130" s="52">
        <f t="shared" si="38"/>
        <v>0</v>
      </c>
      <c r="AI130" s="52">
        <f t="shared" si="38"/>
        <v>0</v>
      </c>
      <c r="AJ130" s="52">
        <f t="shared" si="38"/>
        <v>0</v>
      </c>
      <c r="AK130" s="52">
        <f t="shared" si="38"/>
        <v>0</v>
      </c>
      <c r="AL130" s="52">
        <f t="shared" si="38"/>
        <v>0</v>
      </c>
      <c r="AM130" s="10">
        <f t="shared" si="33"/>
        <v>4950</v>
      </c>
      <c r="AN130" s="10">
        <f t="shared" si="35"/>
        <v>0</v>
      </c>
      <c r="AO130" s="3"/>
      <c r="AP130" s="3"/>
      <c r="AQ130" s="3"/>
      <c r="AR130" s="10">
        <f t="shared" si="34"/>
        <v>127784.4</v>
      </c>
      <c r="AS130" s="3"/>
      <c r="AT130" s="3"/>
    </row>
    <row r="131" spans="1:46">
      <c r="A131" s="6"/>
      <c r="B131" s="6"/>
      <c r="C131" s="6"/>
      <c r="D131" s="6"/>
      <c r="E131" s="6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27">
        <f>SUM(AR107:AR130)</f>
        <v>2933383.0000000005</v>
      </c>
      <c r="AS131" s="14" t="s">
        <v>48</v>
      </c>
      <c r="AT131" s="3"/>
    </row>
    <row r="132" spans="1:46">
      <c r="A132" s="6"/>
      <c r="B132" s="6"/>
      <c r="C132" s="6"/>
      <c r="D132" s="6"/>
      <c r="E132" s="6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</row>
    <row r="133" spans="1:46">
      <c r="A133" s="26" t="s">
        <v>109</v>
      </c>
      <c r="B133" s="6"/>
      <c r="C133" s="30"/>
      <c r="D133" s="6"/>
      <c r="E133" s="41"/>
      <c r="F133" s="26"/>
      <c r="G133" s="38"/>
      <c r="H133" s="38"/>
      <c r="I133" s="38"/>
      <c r="J133" s="38"/>
      <c r="K133" s="38"/>
      <c r="L133" s="38"/>
      <c r="M133" s="38"/>
      <c r="N133" s="39"/>
      <c r="O133" s="39"/>
      <c r="P133" s="40"/>
      <c r="Q133" s="38"/>
      <c r="R133" s="28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</row>
    <row r="134" spans="1:46" ht="12.75" customHeight="1">
      <c r="A134" s="287" t="s">
        <v>2</v>
      </c>
      <c r="B134" s="4">
        <f>+B$4</f>
        <v>0</v>
      </c>
      <c r="C134" s="4">
        <f t="shared" ref="C134:AL134" si="41">+C$4</f>
        <v>1</v>
      </c>
      <c r="D134" s="4">
        <f>+D$4</f>
        <v>1</v>
      </c>
      <c r="E134" s="4">
        <f t="shared" si="41"/>
        <v>2</v>
      </c>
      <c r="F134" s="4">
        <f t="shared" si="41"/>
        <v>3</v>
      </c>
      <c r="G134" s="4">
        <f t="shared" si="41"/>
        <v>4</v>
      </c>
      <c r="H134" s="4">
        <f t="shared" si="41"/>
        <v>5</v>
      </c>
      <c r="I134" s="4">
        <f t="shared" si="41"/>
        <v>6</v>
      </c>
      <c r="J134" s="4">
        <f t="shared" si="41"/>
        <v>7</v>
      </c>
      <c r="K134" s="4">
        <f t="shared" si="41"/>
        <v>8</v>
      </c>
      <c r="L134" s="4">
        <f t="shared" si="41"/>
        <v>9</v>
      </c>
      <c r="M134" s="4">
        <f t="shared" si="41"/>
        <v>10</v>
      </c>
      <c r="N134" s="4">
        <f t="shared" si="41"/>
        <v>11</v>
      </c>
      <c r="O134" s="4">
        <f t="shared" si="41"/>
        <v>12</v>
      </c>
      <c r="P134" s="4">
        <f t="shared" si="41"/>
        <v>13</v>
      </c>
      <c r="Q134" s="4">
        <f t="shared" si="41"/>
        <v>14</v>
      </c>
      <c r="R134" s="4">
        <f t="shared" si="41"/>
        <v>15</v>
      </c>
      <c r="S134" s="4">
        <f t="shared" si="41"/>
        <v>16</v>
      </c>
      <c r="T134" s="4">
        <f t="shared" si="41"/>
        <v>17</v>
      </c>
      <c r="U134" s="4">
        <f t="shared" si="41"/>
        <v>18</v>
      </c>
      <c r="V134" s="4">
        <f t="shared" si="41"/>
        <v>19</v>
      </c>
      <c r="W134" s="4">
        <f t="shared" si="41"/>
        <v>20</v>
      </c>
      <c r="X134" s="4">
        <f t="shared" si="41"/>
        <v>21</v>
      </c>
      <c r="Y134" s="4">
        <f t="shared" si="41"/>
        <v>22</v>
      </c>
      <c r="Z134" s="4">
        <f t="shared" si="41"/>
        <v>23</v>
      </c>
      <c r="AA134" s="4">
        <f t="shared" si="41"/>
        <v>24</v>
      </c>
      <c r="AB134" s="4">
        <f t="shared" si="41"/>
        <v>25</v>
      </c>
      <c r="AC134" s="4">
        <f t="shared" si="41"/>
        <v>26</v>
      </c>
      <c r="AD134" s="4">
        <f t="shared" si="41"/>
        <v>27</v>
      </c>
      <c r="AE134" s="4">
        <f t="shared" si="41"/>
        <v>28</v>
      </c>
      <c r="AF134" s="4">
        <f t="shared" si="41"/>
        <v>29</v>
      </c>
      <c r="AG134" s="4">
        <f t="shared" si="41"/>
        <v>30</v>
      </c>
      <c r="AH134" s="4">
        <f t="shared" si="41"/>
        <v>31</v>
      </c>
      <c r="AI134" s="4">
        <f t="shared" si="41"/>
        <v>32</v>
      </c>
      <c r="AJ134" s="4">
        <f t="shared" si="41"/>
        <v>33</v>
      </c>
      <c r="AK134" s="4">
        <f t="shared" si="41"/>
        <v>34</v>
      </c>
      <c r="AL134" s="4">
        <f t="shared" si="41"/>
        <v>35</v>
      </c>
      <c r="AM134" s="116" t="s">
        <v>3</v>
      </c>
      <c r="AN134" s="5" t="s">
        <v>4</v>
      </c>
      <c r="AO134" s="3"/>
      <c r="AP134" s="3"/>
      <c r="AQ134" s="3"/>
      <c r="AR134" s="3"/>
      <c r="AS134" s="3"/>
      <c r="AT134" s="3"/>
    </row>
    <row r="135" spans="1:46">
      <c r="A135" s="288"/>
      <c r="B135" s="7">
        <f>B$5</f>
        <v>40391</v>
      </c>
      <c r="C135" s="7">
        <f t="shared" ref="C135:AL135" si="42">C$5</f>
        <v>40392</v>
      </c>
      <c r="D135" s="7">
        <f>D$5</f>
        <v>40575</v>
      </c>
      <c r="E135" s="7">
        <f t="shared" si="42"/>
        <v>40576</v>
      </c>
      <c r="F135" s="7">
        <f t="shared" si="42"/>
        <v>40577</v>
      </c>
      <c r="G135" s="7">
        <f t="shared" si="42"/>
        <v>40578</v>
      </c>
      <c r="H135" s="7">
        <f t="shared" si="42"/>
        <v>40579</v>
      </c>
      <c r="I135" s="7">
        <f t="shared" si="42"/>
        <v>40580</v>
      </c>
      <c r="J135" s="7">
        <f t="shared" si="42"/>
        <v>40581</v>
      </c>
      <c r="K135" s="7">
        <f t="shared" si="42"/>
        <v>40582</v>
      </c>
      <c r="L135" s="7">
        <f t="shared" si="42"/>
        <v>40583</v>
      </c>
      <c r="M135" s="7">
        <f t="shared" si="42"/>
        <v>40584</v>
      </c>
      <c r="N135" s="7">
        <f t="shared" si="42"/>
        <v>40585</v>
      </c>
      <c r="O135" s="7">
        <f t="shared" si="42"/>
        <v>40586</v>
      </c>
      <c r="P135" s="7">
        <f t="shared" si="42"/>
        <v>40587</v>
      </c>
      <c r="Q135" s="7">
        <f t="shared" si="42"/>
        <v>40588</v>
      </c>
      <c r="R135" s="7">
        <f t="shared" si="42"/>
        <v>40589</v>
      </c>
      <c r="S135" s="7">
        <f t="shared" si="42"/>
        <v>40590</v>
      </c>
      <c r="T135" s="7">
        <f t="shared" si="42"/>
        <v>40591</v>
      </c>
      <c r="U135" s="7">
        <f t="shared" si="42"/>
        <v>40592</v>
      </c>
      <c r="V135" s="7">
        <f t="shared" si="42"/>
        <v>40593</v>
      </c>
      <c r="W135" s="7">
        <f t="shared" si="42"/>
        <v>40594</v>
      </c>
      <c r="X135" s="7">
        <f t="shared" si="42"/>
        <v>40595</v>
      </c>
      <c r="Y135" s="7">
        <f t="shared" si="42"/>
        <v>40596</v>
      </c>
      <c r="Z135" s="7">
        <f t="shared" si="42"/>
        <v>40597</v>
      </c>
      <c r="AA135" s="7">
        <f t="shared" si="42"/>
        <v>40598</v>
      </c>
      <c r="AB135" s="7">
        <f t="shared" si="42"/>
        <v>40599</v>
      </c>
      <c r="AC135" s="7">
        <f t="shared" si="42"/>
        <v>40600</v>
      </c>
      <c r="AD135" s="7">
        <f t="shared" si="42"/>
        <v>40601</v>
      </c>
      <c r="AE135" s="7">
        <f t="shared" si="42"/>
        <v>40602</v>
      </c>
      <c r="AF135" s="7">
        <f t="shared" si="42"/>
        <v>40603</v>
      </c>
      <c r="AG135" s="158">
        <f t="shared" si="42"/>
        <v>40604</v>
      </c>
      <c r="AH135" s="158">
        <f t="shared" si="42"/>
        <v>40605</v>
      </c>
      <c r="AI135" s="158">
        <f t="shared" si="42"/>
        <v>40606</v>
      </c>
      <c r="AJ135" s="158">
        <f t="shared" si="42"/>
        <v>40607</v>
      </c>
      <c r="AK135" s="158">
        <f t="shared" si="42"/>
        <v>40608</v>
      </c>
      <c r="AL135" s="158">
        <f t="shared" si="42"/>
        <v>40609</v>
      </c>
      <c r="AM135" s="116"/>
      <c r="AN135" s="8"/>
      <c r="AO135" s="3"/>
      <c r="AP135" s="3"/>
      <c r="AQ135" s="3"/>
      <c r="AR135" s="3"/>
      <c r="AS135" s="3"/>
      <c r="AT135" s="3"/>
    </row>
    <row r="136" spans="1:46">
      <c r="A136" s="289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4"/>
      <c r="AH136" s="44"/>
      <c r="AI136" s="44"/>
      <c r="AJ136" s="44"/>
      <c r="AK136" s="44"/>
      <c r="AL136" s="44"/>
      <c r="AM136" s="45" t="s">
        <v>8</v>
      </c>
      <c r="AN136" s="5" t="s">
        <v>8</v>
      </c>
      <c r="AO136" s="3"/>
      <c r="AP136" s="3"/>
      <c r="AQ136" s="3"/>
      <c r="AR136" s="3"/>
      <c r="AS136" s="3"/>
      <c r="AT136" s="3"/>
    </row>
    <row r="137" spans="1:46">
      <c r="A137" s="9" t="s">
        <v>9</v>
      </c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10">
        <f>MAX(B137:AL137)</f>
        <v>0</v>
      </c>
      <c r="AN137" s="10">
        <f>MIN(B137:AF137)</f>
        <v>0</v>
      </c>
      <c r="AO137" s="3"/>
      <c r="AP137" s="3"/>
      <c r="AQ137" s="3"/>
      <c r="AR137" s="3"/>
      <c r="AS137" s="3"/>
      <c r="AT137" s="3"/>
    </row>
    <row r="138" spans="1:46">
      <c r="A138" s="9" t="s">
        <v>10</v>
      </c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10">
        <f t="shared" ref="AM138:AM160" si="43">MAX(B138:AL138)</f>
        <v>0</v>
      </c>
      <c r="AN138" s="10">
        <f>MIN(B138:AF138)</f>
        <v>0</v>
      </c>
      <c r="AO138" s="3"/>
      <c r="AP138" s="3"/>
      <c r="AQ138" s="3"/>
      <c r="AR138" s="3"/>
      <c r="AS138" s="3"/>
      <c r="AT138" s="3"/>
    </row>
    <row r="139" spans="1:46">
      <c r="A139" s="9" t="s">
        <v>11</v>
      </c>
      <c r="B139" s="52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10">
        <f t="shared" si="43"/>
        <v>0</v>
      </c>
      <c r="AN139" s="10">
        <f t="shared" ref="AN139:AN160" si="44">MIN(B139:AF139)</f>
        <v>0</v>
      </c>
      <c r="AO139" s="3"/>
      <c r="AP139" s="3"/>
      <c r="AQ139" s="3"/>
      <c r="AR139" s="3"/>
      <c r="AS139" s="3"/>
      <c r="AT139" s="3"/>
    </row>
    <row r="140" spans="1:46">
      <c r="A140" s="9" t="s">
        <v>12</v>
      </c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10">
        <f t="shared" si="43"/>
        <v>0</v>
      </c>
      <c r="AN140" s="10">
        <f t="shared" si="44"/>
        <v>0</v>
      </c>
      <c r="AO140" s="3"/>
      <c r="AP140" s="3"/>
      <c r="AQ140" s="3"/>
      <c r="AR140" s="3"/>
      <c r="AS140" s="3"/>
      <c r="AT140" s="3"/>
    </row>
    <row r="141" spans="1:46">
      <c r="A141" s="9" t="s">
        <v>13</v>
      </c>
      <c r="B141" s="52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10">
        <f t="shared" si="43"/>
        <v>0</v>
      </c>
      <c r="AN141" s="10">
        <f t="shared" si="44"/>
        <v>0</v>
      </c>
      <c r="AO141" s="3"/>
      <c r="AP141" s="3"/>
      <c r="AQ141" s="3"/>
      <c r="AR141" s="3"/>
      <c r="AS141" s="3"/>
      <c r="AT141" s="3"/>
    </row>
    <row r="142" spans="1:46" ht="14">
      <c r="A142" s="9" t="s">
        <v>14</v>
      </c>
      <c r="B142" s="52"/>
      <c r="C142" s="52"/>
      <c r="D142" s="264">
        <v>0</v>
      </c>
      <c r="E142" s="264"/>
      <c r="F142" s="264">
        <v>0</v>
      </c>
      <c r="G142" s="264">
        <v>0</v>
      </c>
      <c r="H142" s="264">
        <v>0</v>
      </c>
      <c r="I142" s="264">
        <v>0</v>
      </c>
      <c r="J142" s="264">
        <v>0</v>
      </c>
      <c r="K142" s="264">
        <v>0</v>
      </c>
      <c r="L142" s="264">
        <v>0</v>
      </c>
      <c r="M142" s="264">
        <v>0</v>
      </c>
      <c r="N142" s="264">
        <v>0</v>
      </c>
      <c r="O142" s="264">
        <v>0</v>
      </c>
      <c r="P142" s="264">
        <v>0</v>
      </c>
      <c r="Q142" s="264">
        <v>0</v>
      </c>
      <c r="R142" s="264">
        <v>0</v>
      </c>
      <c r="S142" s="264">
        <v>0</v>
      </c>
      <c r="T142" s="264">
        <v>0</v>
      </c>
      <c r="U142" s="264">
        <v>0</v>
      </c>
      <c r="V142" s="264">
        <v>0</v>
      </c>
      <c r="W142" s="264">
        <v>0</v>
      </c>
      <c r="X142" s="264">
        <v>0</v>
      </c>
      <c r="Y142" s="264">
        <v>0</v>
      </c>
      <c r="Z142" s="264">
        <v>0</v>
      </c>
      <c r="AA142" s="264">
        <v>0</v>
      </c>
      <c r="AB142" s="264">
        <v>0</v>
      </c>
      <c r="AC142" s="264">
        <v>0</v>
      </c>
      <c r="AD142" s="264">
        <v>0</v>
      </c>
      <c r="AE142" s="264">
        <v>0</v>
      </c>
      <c r="AF142" s="52"/>
      <c r="AG142" s="52"/>
      <c r="AH142" s="52"/>
      <c r="AI142" s="52"/>
      <c r="AJ142" s="52"/>
      <c r="AK142" s="52"/>
      <c r="AL142" s="52"/>
      <c r="AM142" s="10">
        <f t="shared" si="43"/>
        <v>0</v>
      </c>
      <c r="AN142" s="10">
        <f t="shared" si="44"/>
        <v>0</v>
      </c>
      <c r="AO142" s="3"/>
      <c r="AP142" s="3"/>
      <c r="AQ142" s="3"/>
      <c r="AR142" s="3"/>
      <c r="AS142" s="3"/>
      <c r="AT142" s="3"/>
    </row>
    <row r="143" spans="1:46" ht="14">
      <c r="A143" s="9" t="s">
        <v>15</v>
      </c>
      <c r="B143" s="52"/>
      <c r="C143" s="52"/>
      <c r="D143" s="264">
        <v>0</v>
      </c>
      <c r="E143" s="264"/>
      <c r="F143" s="264">
        <v>0</v>
      </c>
      <c r="G143" s="264">
        <v>0</v>
      </c>
      <c r="H143" s="264">
        <v>0</v>
      </c>
      <c r="I143" s="264">
        <v>0</v>
      </c>
      <c r="J143" s="264">
        <v>600</v>
      </c>
      <c r="K143" s="264">
        <v>0</v>
      </c>
      <c r="L143" s="264">
        <v>0</v>
      </c>
      <c r="M143" s="264">
        <v>0</v>
      </c>
      <c r="N143" s="264">
        <v>0</v>
      </c>
      <c r="O143" s="264">
        <v>0</v>
      </c>
      <c r="P143" s="264">
        <v>0</v>
      </c>
      <c r="Q143" s="264">
        <v>0</v>
      </c>
      <c r="R143" s="264">
        <v>0</v>
      </c>
      <c r="S143" s="264">
        <v>0</v>
      </c>
      <c r="T143" s="264">
        <v>400</v>
      </c>
      <c r="U143" s="264">
        <v>400</v>
      </c>
      <c r="V143" s="264">
        <v>100</v>
      </c>
      <c r="W143" s="264">
        <v>0</v>
      </c>
      <c r="X143" s="264">
        <v>0</v>
      </c>
      <c r="Y143" s="264">
        <v>0</v>
      </c>
      <c r="Z143" s="264">
        <v>0</v>
      </c>
      <c r="AA143" s="264">
        <v>0</v>
      </c>
      <c r="AB143" s="264">
        <v>0</v>
      </c>
      <c r="AC143" s="264">
        <v>100</v>
      </c>
      <c r="AD143" s="264"/>
      <c r="AE143" s="264">
        <v>0</v>
      </c>
      <c r="AF143" s="52"/>
      <c r="AG143" s="52"/>
      <c r="AH143" s="52"/>
      <c r="AI143" s="52"/>
      <c r="AJ143" s="52"/>
      <c r="AK143" s="52"/>
      <c r="AL143" s="52"/>
      <c r="AM143" s="10">
        <f t="shared" si="43"/>
        <v>600</v>
      </c>
      <c r="AN143" s="10">
        <f t="shared" si="44"/>
        <v>0</v>
      </c>
      <c r="AO143" s="3"/>
      <c r="AP143" s="3"/>
      <c r="AQ143" s="3"/>
      <c r="AR143" s="3"/>
      <c r="AS143" s="3"/>
      <c r="AT143" s="3"/>
    </row>
    <row r="144" spans="1:46" ht="14">
      <c r="A144" s="12" t="s">
        <v>16</v>
      </c>
      <c r="B144" s="52"/>
      <c r="C144" s="52"/>
      <c r="D144" s="264">
        <v>500</v>
      </c>
      <c r="E144" s="264"/>
      <c r="F144" s="264">
        <v>200</v>
      </c>
      <c r="G144" s="264">
        <v>300</v>
      </c>
      <c r="H144" s="264">
        <v>100</v>
      </c>
      <c r="I144" s="264">
        <v>400</v>
      </c>
      <c r="J144" s="264">
        <v>1100</v>
      </c>
      <c r="K144" s="264">
        <v>1000</v>
      </c>
      <c r="L144" s="264">
        <v>200</v>
      </c>
      <c r="M144" s="264">
        <v>200</v>
      </c>
      <c r="N144" s="264">
        <v>500</v>
      </c>
      <c r="O144" s="264">
        <v>600</v>
      </c>
      <c r="P144" s="264">
        <v>500</v>
      </c>
      <c r="Q144" s="264">
        <v>300</v>
      </c>
      <c r="R144" s="264">
        <v>500</v>
      </c>
      <c r="S144" s="264">
        <v>600</v>
      </c>
      <c r="T144" s="264">
        <v>900</v>
      </c>
      <c r="U144" s="264">
        <v>700</v>
      </c>
      <c r="V144" s="264">
        <v>500</v>
      </c>
      <c r="W144" s="264">
        <v>400</v>
      </c>
      <c r="X144" s="264">
        <v>300</v>
      </c>
      <c r="Y144" s="264">
        <v>300</v>
      </c>
      <c r="Z144" s="264">
        <v>800</v>
      </c>
      <c r="AA144" s="264">
        <v>300</v>
      </c>
      <c r="AB144" s="264">
        <v>500</v>
      </c>
      <c r="AC144" s="264">
        <v>500</v>
      </c>
      <c r="AD144" s="264">
        <v>400</v>
      </c>
      <c r="AE144" s="264">
        <v>500</v>
      </c>
      <c r="AF144" s="52"/>
      <c r="AG144" s="52"/>
      <c r="AH144" s="52"/>
      <c r="AI144" s="52"/>
      <c r="AJ144" s="52"/>
      <c r="AK144" s="52"/>
      <c r="AL144" s="52"/>
      <c r="AM144" s="10">
        <f t="shared" si="43"/>
        <v>1100</v>
      </c>
      <c r="AN144" s="10">
        <f t="shared" si="44"/>
        <v>100</v>
      </c>
      <c r="AO144" s="3"/>
      <c r="AP144" s="3"/>
      <c r="AQ144" s="3"/>
      <c r="AR144" s="3"/>
      <c r="AS144" s="3"/>
      <c r="AT144" s="3"/>
    </row>
    <row r="145" spans="1:46" ht="14">
      <c r="A145" s="12" t="s">
        <v>17</v>
      </c>
      <c r="B145" s="52"/>
      <c r="C145" s="52"/>
      <c r="D145" s="264">
        <v>1400</v>
      </c>
      <c r="E145" s="264"/>
      <c r="F145" s="264">
        <v>1000</v>
      </c>
      <c r="G145" s="264">
        <v>1200</v>
      </c>
      <c r="H145" s="264">
        <v>1600</v>
      </c>
      <c r="I145" s="264">
        <v>1100</v>
      </c>
      <c r="J145" s="264">
        <v>1900</v>
      </c>
      <c r="K145" s="264">
        <v>1300</v>
      </c>
      <c r="L145" s="264">
        <v>700</v>
      </c>
      <c r="M145" s="264">
        <v>1600</v>
      </c>
      <c r="N145" s="264">
        <v>1700</v>
      </c>
      <c r="O145" s="264">
        <v>2200</v>
      </c>
      <c r="P145" s="264">
        <v>1300</v>
      </c>
      <c r="Q145" s="264">
        <v>1600</v>
      </c>
      <c r="R145" s="264">
        <v>1700</v>
      </c>
      <c r="S145" s="264">
        <v>1500</v>
      </c>
      <c r="T145" s="264">
        <v>1500</v>
      </c>
      <c r="U145" s="264">
        <v>1700</v>
      </c>
      <c r="V145" s="264">
        <v>1600</v>
      </c>
      <c r="W145" s="264">
        <v>1400</v>
      </c>
      <c r="X145" s="264">
        <v>1500</v>
      </c>
      <c r="Y145" s="264">
        <v>2200</v>
      </c>
      <c r="Z145" s="264">
        <v>1000</v>
      </c>
      <c r="AA145" s="264">
        <v>1000</v>
      </c>
      <c r="AB145" s="264">
        <v>900</v>
      </c>
      <c r="AC145" s="264">
        <v>1500</v>
      </c>
      <c r="AD145" s="264">
        <v>1200</v>
      </c>
      <c r="AE145" s="264">
        <v>1400</v>
      </c>
      <c r="AF145" s="52"/>
      <c r="AG145" s="52"/>
      <c r="AH145" s="52"/>
      <c r="AI145" s="52"/>
      <c r="AJ145" s="52"/>
      <c r="AK145" s="52"/>
      <c r="AL145" s="52"/>
      <c r="AM145" s="10">
        <f t="shared" si="43"/>
        <v>2200</v>
      </c>
      <c r="AN145" s="10">
        <f t="shared" si="44"/>
        <v>700</v>
      </c>
      <c r="AO145" s="3"/>
      <c r="AP145" s="3"/>
      <c r="AQ145" s="3"/>
      <c r="AR145" s="3"/>
      <c r="AS145" s="3"/>
      <c r="AT145" s="3"/>
    </row>
    <row r="146" spans="1:46" ht="14">
      <c r="A146" s="13">
        <v>0.41666666666666669</v>
      </c>
      <c r="B146" s="52"/>
      <c r="C146" s="52"/>
      <c r="D146" s="264">
        <v>2100</v>
      </c>
      <c r="E146" s="264"/>
      <c r="F146" s="264">
        <v>1200</v>
      </c>
      <c r="G146" s="264">
        <v>1900</v>
      </c>
      <c r="H146" s="264">
        <v>2200</v>
      </c>
      <c r="I146" s="264">
        <v>2000</v>
      </c>
      <c r="J146" s="264">
        <v>2900</v>
      </c>
      <c r="K146" s="264">
        <v>1400</v>
      </c>
      <c r="L146" s="264">
        <v>1400</v>
      </c>
      <c r="M146" s="264">
        <v>2300</v>
      </c>
      <c r="N146" s="264">
        <v>1100</v>
      </c>
      <c r="O146" s="264">
        <v>2700</v>
      </c>
      <c r="P146" s="264">
        <v>2500</v>
      </c>
      <c r="Q146" s="264">
        <v>3000</v>
      </c>
      <c r="R146" s="264">
        <v>2500</v>
      </c>
      <c r="S146" s="264">
        <v>2600</v>
      </c>
      <c r="T146" s="264">
        <v>2100</v>
      </c>
      <c r="U146" s="264">
        <v>1700</v>
      </c>
      <c r="V146" s="264">
        <v>2500</v>
      </c>
      <c r="W146" s="264">
        <v>2300</v>
      </c>
      <c r="X146" s="264">
        <v>2300</v>
      </c>
      <c r="Y146" s="264">
        <v>2200</v>
      </c>
      <c r="Z146" s="264">
        <v>1800</v>
      </c>
      <c r="AA146" s="264">
        <v>1600</v>
      </c>
      <c r="AB146" s="264">
        <v>1500</v>
      </c>
      <c r="AC146" s="264">
        <v>2200</v>
      </c>
      <c r="AD146" s="264">
        <v>1900</v>
      </c>
      <c r="AE146" s="264">
        <v>2000</v>
      </c>
      <c r="AF146" s="52"/>
      <c r="AG146" s="52"/>
      <c r="AH146" s="52"/>
      <c r="AI146" s="52"/>
      <c r="AJ146" s="52"/>
      <c r="AK146" s="52"/>
      <c r="AL146" s="52"/>
      <c r="AM146" s="10">
        <f t="shared" si="43"/>
        <v>3000</v>
      </c>
      <c r="AN146" s="10">
        <f t="shared" si="44"/>
        <v>1100</v>
      </c>
      <c r="AO146" s="3"/>
      <c r="AP146" s="3"/>
      <c r="AQ146" s="3"/>
      <c r="AR146" s="3"/>
      <c r="AS146" s="3"/>
      <c r="AT146" s="3"/>
    </row>
    <row r="147" spans="1:46" ht="14">
      <c r="A147" s="13" t="s">
        <v>18</v>
      </c>
      <c r="B147" s="52"/>
      <c r="C147" s="52"/>
      <c r="D147" s="264">
        <v>2700</v>
      </c>
      <c r="E147" s="264"/>
      <c r="F147" s="264">
        <v>1000</v>
      </c>
      <c r="G147" s="264">
        <v>2200</v>
      </c>
      <c r="H147" s="264">
        <v>2600</v>
      </c>
      <c r="I147" s="264">
        <v>2400</v>
      </c>
      <c r="J147" s="264">
        <v>3300</v>
      </c>
      <c r="K147" s="264">
        <v>2400</v>
      </c>
      <c r="L147" s="264">
        <v>1900</v>
      </c>
      <c r="M147" s="264">
        <v>3100</v>
      </c>
      <c r="N147" s="264">
        <v>1900</v>
      </c>
      <c r="O147" s="264">
        <v>2500</v>
      </c>
      <c r="P147" s="264">
        <v>3100</v>
      </c>
      <c r="Q147" s="264">
        <v>3200</v>
      </c>
      <c r="R147" s="264">
        <v>3000</v>
      </c>
      <c r="S147" s="264">
        <v>3300</v>
      </c>
      <c r="T147" s="264">
        <v>2900</v>
      </c>
      <c r="U147" s="264">
        <v>3100</v>
      </c>
      <c r="V147" s="264">
        <v>3100</v>
      </c>
      <c r="W147" s="264">
        <v>3100</v>
      </c>
      <c r="X147" s="264">
        <v>2900</v>
      </c>
      <c r="Y147" s="264">
        <v>2400</v>
      </c>
      <c r="Z147" s="264">
        <v>2600</v>
      </c>
      <c r="AA147" s="264">
        <v>1800</v>
      </c>
      <c r="AB147" s="264">
        <v>1500</v>
      </c>
      <c r="AC147" s="264">
        <v>2500</v>
      </c>
      <c r="AD147" s="264">
        <v>2500</v>
      </c>
      <c r="AE147" s="264">
        <v>2600</v>
      </c>
      <c r="AF147" s="52"/>
      <c r="AG147" s="52"/>
      <c r="AH147" s="52"/>
      <c r="AI147" s="52"/>
      <c r="AJ147" s="52"/>
      <c r="AK147" s="52"/>
      <c r="AL147" s="52"/>
      <c r="AM147" s="10">
        <f t="shared" si="43"/>
        <v>3300</v>
      </c>
      <c r="AN147" s="10">
        <f t="shared" si="44"/>
        <v>1000</v>
      </c>
      <c r="AO147" s="3"/>
      <c r="AP147" s="3"/>
      <c r="AQ147" s="3"/>
      <c r="AR147" s="3"/>
      <c r="AS147" s="3"/>
      <c r="AT147" s="3"/>
    </row>
    <row r="148" spans="1:46" ht="14">
      <c r="A148" s="13">
        <v>0.5</v>
      </c>
      <c r="B148" s="52"/>
      <c r="C148" s="52"/>
      <c r="D148" s="264">
        <v>2800</v>
      </c>
      <c r="E148" s="264"/>
      <c r="F148" s="264">
        <v>700</v>
      </c>
      <c r="G148" s="264">
        <v>1900</v>
      </c>
      <c r="H148" s="264">
        <v>3000</v>
      </c>
      <c r="I148" s="264">
        <v>2800</v>
      </c>
      <c r="J148" s="264">
        <v>2000</v>
      </c>
      <c r="K148" s="264">
        <v>3100</v>
      </c>
      <c r="L148" s="264">
        <v>2700</v>
      </c>
      <c r="M148" s="264">
        <v>3400</v>
      </c>
      <c r="N148" s="264">
        <v>3700</v>
      </c>
      <c r="O148" s="264">
        <v>3900</v>
      </c>
      <c r="P148" s="264">
        <v>3500</v>
      </c>
      <c r="Q148" s="264">
        <v>3800</v>
      </c>
      <c r="R148" s="264">
        <v>3400</v>
      </c>
      <c r="S148" s="264">
        <v>3500</v>
      </c>
      <c r="T148" s="264">
        <v>3500</v>
      </c>
      <c r="U148" s="264">
        <v>3200</v>
      </c>
      <c r="V148" s="264">
        <v>3400</v>
      </c>
      <c r="W148" s="264">
        <v>3400</v>
      </c>
      <c r="X148" s="264">
        <v>3100</v>
      </c>
      <c r="Y148" s="264">
        <v>2500</v>
      </c>
      <c r="Z148" s="264">
        <v>2800</v>
      </c>
      <c r="AA148" s="264">
        <v>2000</v>
      </c>
      <c r="AB148" s="264">
        <v>2100</v>
      </c>
      <c r="AC148" s="264">
        <v>3000</v>
      </c>
      <c r="AD148" s="264">
        <v>2800</v>
      </c>
      <c r="AE148" s="264">
        <v>2800</v>
      </c>
      <c r="AF148" s="52"/>
      <c r="AG148" s="52"/>
      <c r="AH148" s="52"/>
      <c r="AI148" s="52"/>
      <c r="AJ148" s="52"/>
      <c r="AK148" s="52"/>
      <c r="AL148" s="52"/>
      <c r="AM148" s="10">
        <f t="shared" si="43"/>
        <v>3900</v>
      </c>
      <c r="AN148" s="10">
        <f t="shared" si="44"/>
        <v>700</v>
      </c>
      <c r="AO148" s="3"/>
      <c r="AP148" s="3"/>
      <c r="AQ148" s="3"/>
      <c r="AR148" s="3"/>
      <c r="AS148" s="3"/>
      <c r="AT148" s="3"/>
    </row>
    <row r="149" spans="1:46" ht="14">
      <c r="A149" s="13" t="s">
        <v>19</v>
      </c>
      <c r="B149" s="52"/>
      <c r="C149" s="52"/>
      <c r="D149" s="264">
        <v>3000</v>
      </c>
      <c r="E149" s="264"/>
      <c r="F149" s="264">
        <v>900</v>
      </c>
      <c r="G149" s="264">
        <v>2600</v>
      </c>
      <c r="H149" s="264">
        <v>3000</v>
      </c>
      <c r="I149" s="264">
        <v>2900</v>
      </c>
      <c r="J149" s="264">
        <v>2400</v>
      </c>
      <c r="K149" s="264">
        <v>2500</v>
      </c>
      <c r="L149" s="264">
        <v>3500</v>
      </c>
      <c r="M149" s="264">
        <v>3500</v>
      </c>
      <c r="N149" s="264">
        <v>3700</v>
      </c>
      <c r="O149" s="264">
        <v>3700</v>
      </c>
      <c r="P149" s="264">
        <v>3600</v>
      </c>
      <c r="Q149" s="264">
        <v>4000</v>
      </c>
      <c r="R149" s="264">
        <v>3600</v>
      </c>
      <c r="S149" s="264">
        <v>3500</v>
      </c>
      <c r="T149" s="264">
        <v>3000</v>
      </c>
      <c r="U149" s="264">
        <v>3400</v>
      </c>
      <c r="V149" s="264">
        <v>3500</v>
      </c>
      <c r="W149" s="264">
        <v>3500</v>
      </c>
      <c r="X149" s="264">
        <v>3200</v>
      </c>
      <c r="Y149" s="264">
        <v>2500</v>
      </c>
      <c r="Z149" s="264">
        <v>2800</v>
      </c>
      <c r="AA149" s="264">
        <v>2500</v>
      </c>
      <c r="AB149" s="264">
        <v>2600</v>
      </c>
      <c r="AC149" s="264">
        <v>3100</v>
      </c>
      <c r="AD149" s="264">
        <v>2900</v>
      </c>
      <c r="AE149" s="264">
        <v>3000</v>
      </c>
      <c r="AF149" s="52"/>
      <c r="AG149" s="52"/>
      <c r="AH149" s="52"/>
      <c r="AI149" s="52"/>
      <c r="AJ149" s="52"/>
      <c r="AK149" s="52"/>
      <c r="AL149" s="52"/>
      <c r="AM149" s="10">
        <f t="shared" si="43"/>
        <v>4000</v>
      </c>
      <c r="AN149" s="10">
        <f t="shared" si="44"/>
        <v>900</v>
      </c>
      <c r="AO149" s="3"/>
      <c r="AP149" s="3"/>
      <c r="AQ149" s="3"/>
      <c r="AR149" s="3"/>
      <c r="AS149" s="3"/>
      <c r="AT149" s="3"/>
    </row>
    <row r="150" spans="1:46" ht="14">
      <c r="A150" s="13">
        <v>0.58333333333333337</v>
      </c>
      <c r="B150" s="52"/>
      <c r="C150" s="52"/>
      <c r="D150" s="264">
        <v>1800</v>
      </c>
      <c r="E150" s="264"/>
      <c r="F150" s="264">
        <v>800</v>
      </c>
      <c r="G150" s="264">
        <v>2500</v>
      </c>
      <c r="H150" s="264">
        <v>2700</v>
      </c>
      <c r="I150" s="264">
        <v>2700</v>
      </c>
      <c r="J150" s="264">
        <v>1600</v>
      </c>
      <c r="K150" s="264">
        <v>2100</v>
      </c>
      <c r="L150" s="264"/>
      <c r="M150" s="264">
        <v>3200</v>
      </c>
      <c r="N150" s="264">
        <v>1600</v>
      </c>
      <c r="O150" s="264">
        <v>300</v>
      </c>
      <c r="P150" s="264">
        <v>3400</v>
      </c>
      <c r="Q150" s="264">
        <v>3400</v>
      </c>
      <c r="R150" s="264">
        <v>3400</v>
      </c>
      <c r="S150" s="264">
        <v>3400</v>
      </c>
      <c r="T150" s="264">
        <v>3300</v>
      </c>
      <c r="U150" s="264">
        <v>3300</v>
      </c>
      <c r="V150" s="264">
        <v>3300</v>
      </c>
      <c r="W150" s="264">
        <v>3300</v>
      </c>
      <c r="X150" s="264">
        <v>2900</v>
      </c>
      <c r="Y150" s="264">
        <v>2300</v>
      </c>
      <c r="Z150" s="264">
        <v>2700</v>
      </c>
      <c r="AA150" s="264">
        <v>2300</v>
      </c>
      <c r="AB150" s="264">
        <v>2500</v>
      </c>
      <c r="AC150" s="264">
        <v>3000</v>
      </c>
      <c r="AD150" s="264">
        <v>2700</v>
      </c>
      <c r="AE150" s="264">
        <v>2700</v>
      </c>
      <c r="AF150" s="52"/>
      <c r="AG150" s="52"/>
      <c r="AH150" s="52"/>
      <c r="AI150" s="52"/>
      <c r="AJ150" s="52"/>
      <c r="AK150" s="52"/>
      <c r="AL150" s="52"/>
      <c r="AM150" s="10">
        <f t="shared" si="43"/>
        <v>3400</v>
      </c>
      <c r="AN150" s="10">
        <f t="shared" si="44"/>
        <v>300</v>
      </c>
      <c r="AO150" s="3"/>
      <c r="AP150" s="3"/>
      <c r="AQ150" s="3"/>
      <c r="AR150" s="3"/>
      <c r="AS150" s="3"/>
      <c r="AT150" s="3"/>
    </row>
    <row r="151" spans="1:46" ht="14">
      <c r="A151" s="13" t="s">
        <v>20</v>
      </c>
      <c r="B151" s="52"/>
      <c r="C151" s="52"/>
      <c r="D151" s="264">
        <v>2000</v>
      </c>
      <c r="E151" s="264"/>
      <c r="F151" s="264">
        <v>1600</v>
      </c>
      <c r="G151" s="264">
        <v>2300</v>
      </c>
      <c r="H151" s="264">
        <v>2500</v>
      </c>
      <c r="I151" s="264">
        <v>2400</v>
      </c>
      <c r="J151" s="264">
        <v>1200</v>
      </c>
      <c r="K151" s="264">
        <v>1800</v>
      </c>
      <c r="L151" s="264"/>
      <c r="M151" s="264">
        <v>3000</v>
      </c>
      <c r="N151" s="264">
        <v>800</v>
      </c>
      <c r="O151" s="264">
        <v>2500</v>
      </c>
      <c r="P151" s="264">
        <v>3400</v>
      </c>
      <c r="Q151" s="264">
        <v>3000</v>
      </c>
      <c r="R151" s="264">
        <v>2900</v>
      </c>
      <c r="S151" s="264">
        <v>2800</v>
      </c>
      <c r="T151" s="264">
        <v>2500</v>
      </c>
      <c r="U151" s="264">
        <v>2800</v>
      </c>
      <c r="V151" s="264">
        <v>3000</v>
      </c>
      <c r="W151" s="264">
        <v>3000</v>
      </c>
      <c r="X151" s="264">
        <v>2500</v>
      </c>
      <c r="Y151" s="264">
        <v>2100</v>
      </c>
      <c r="Z151" s="264">
        <v>2300</v>
      </c>
      <c r="AA151" s="264">
        <v>1500</v>
      </c>
      <c r="AB151" s="264">
        <v>1600</v>
      </c>
      <c r="AC151" s="264">
        <v>2500</v>
      </c>
      <c r="AD151" s="264">
        <v>2300</v>
      </c>
      <c r="AE151" s="264">
        <v>2400</v>
      </c>
      <c r="AF151" s="52"/>
      <c r="AG151" s="52"/>
      <c r="AH151" s="52"/>
      <c r="AI151" s="52"/>
      <c r="AJ151" s="52"/>
      <c r="AK151" s="52"/>
      <c r="AL151" s="52"/>
      <c r="AM151" s="10">
        <f t="shared" si="43"/>
        <v>3400</v>
      </c>
      <c r="AN151" s="10">
        <f t="shared" si="44"/>
        <v>800</v>
      </c>
      <c r="AO151" s="3"/>
      <c r="AP151" s="3"/>
      <c r="AQ151" s="3"/>
      <c r="AR151" s="3"/>
      <c r="AS151" s="3"/>
      <c r="AT151" s="3"/>
    </row>
    <row r="152" spans="1:46" ht="14">
      <c r="A152" s="12" t="s">
        <v>21</v>
      </c>
      <c r="B152" s="52"/>
      <c r="C152" s="52"/>
      <c r="D152" s="264">
        <v>1900</v>
      </c>
      <c r="E152" s="264"/>
      <c r="F152" s="264">
        <v>1400</v>
      </c>
      <c r="G152" s="264">
        <v>2000</v>
      </c>
      <c r="H152" s="264">
        <v>1800</v>
      </c>
      <c r="I152" s="264">
        <v>1800</v>
      </c>
      <c r="J152" s="264">
        <v>500</v>
      </c>
      <c r="K152" s="264">
        <v>700</v>
      </c>
      <c r="L152" s="264">
        <v>1700</v>
      </c>
      <c r="M152" s="264">
        <v>2800</v>
      </c>
      <c r="N152" s="264">
        <v>600</v>
      </c>
      <c r="O152" s="264">
        <v>1600</v>
      </c>
      <c r="P152" s="264">
        <v>2400</v>
      </c>
      <c r="Q152" s="264">
        <v>2200</v>
      </c>
      <c r="R152" s="264">
        <v>2200</v>
      </c>
      <c r="S152" s="264">
        <v>2400</v>
      </c>
      <c r="T152" s="264">
        <v>1900</v>
      </c>
      <c r="U152" s="264">
        <v>2200</v>
      </c>
      <c r="V152" s="264">
        <v>2400</v>
      </c>
      <c r="W152" s="264">
        <v>2400</v>
      </c>
      <c r="X152" s="264">
        <v>2100</v>
      </c>
      <c r="Y152" s="264">
        <v>1700</v>
      </c>
      <c r="Z152" s="264">
        <v>1700</v>
      </c>
      <c r="AA152" s="264">
        <v>1300</v>
      </c>
      <c r="AB152" s="264">
        <v>1500</v>
      </c>
      <c r="AC152" s="264">
        <v>1900</v>
      </c>
      <c r="AD152" s="264">
        <v>1800</v>
      </c>
      <c r="AE152" s="264">
        <v>1800</v>
      </c>
      <c r="AF152" s="52"/>
      <c r="AG152" s="52"/>
      <c r="AH152" s="52"/>
      <c r="AI152" s="52"/>
      <c r="AJ152" s="52"/>
      <c r="AK152" s="52"/>
      <c r="AL152" s="52"/>
      <c r="AM152" s="10">
        <f t="shared" si="43"/>
        <v>2800</v>
      </c>
      <c r="AN152" s="10">
        <f t="shared" si="44"/>
        <v>500</v>
      </c>
      <c r="AO152" s="3"/>
      <c r="AP152" s="3"/>
      <c r="AQ152" s="3"/>
      <c r="AR152" s="3"/>
      <c r="AS152" s="3"/>
      <c r="AT152" s="3"/>
    </row>
    <row r="153" spans="1:46" ht="14">
      <c r="A153" s="12" t="s">
        <v>22</v>
      </c>
      <c r="B153" s="52"/>
      <c r="C153" s="52"/>
      <c r="D153" s="264">
        <v>0</v>
      </c>
      <c r="E153" s="264"/>
      <c r="F153" s="264">
        <v>1000</v>
      </c>
      <c r="G153" s="264">
        <v>1000</v>
      </c>
      <c r="H153" s="264">
        <v>800</v>
      </c>
      <c r="I153" s="264">
        <v>800</v>
      </c>
      <c r="J153" s="264">
        <v>0</v>
      </c>
      <c r="K153" s="264">
        <v>0</v>
      </c>
      <c r="L153" s="264">
        <v>1600</v>
      </c>
      <c r="M153" s="264">
        <v>1700</v>
      </c>
      <c r="N153" s="264">
        <v>100</v>
      </c>
      <c r="O153" s="264">
        <v>1400</v>
      </c>
      <c r="P153" s="264">
        <v>1400</v>
      </c>
      <c r="Q153" s="264">
        <v>800</v>
      </c>
      <c r="R153" s="264">
        <v>1400</v>
      </c>
      <c r="S153" s="264">
        <v>1800</v>
      </c>
      <c r="T153" s="264">
        <v>600</v>
      </c>
      <c r="U153" s="264">
        <v>700</v>
      </c>
      <c r="V153" s="264">
        <v>1400</v>
      </c>
      <c r="W153" s="264">
        <v>1300</v>
      </c>
      <c r="X153" s="264">
        <v>800</v>
      </c>
      <c r="Y153" s="264">
        <v>800</v>
      </c>
      <c r="Z153" s="264">
        <v>1200</v>
      </c>
      <c r="AA153" s="264">
        <v>500</v>
      </c>
      <c r="AB153" s="264">
        <v>800</v>
      </c>
      <c r="AC153" s="264">
        <v>1000</v>
      </c>
      <c r="AD153" s="264">
        <v>900</v>
      </c>
      <c r="AE153" s="264">
        <v>1200</v>
      </c>
      <c r="AF153" s="52"/>
      <c r="AG153" s="52"/>
      <c r="AH153" s="52"/>
      <c r="AI153" s="52"/>
      <c r="AJ153" s="52"/>
      <c r="AK153" s="52"/>
      <c r="AL153" s="52"/>
      <c r="AM153" s="10">
        <f t="shared" si="43"/>
        <v>1800</v>
      </c>
      <c r="AN153" s="10">
        <f t="shared" si="44"/>
        <v>0</v>
      </c>
      <c r="AO153" s="3"/>
      <c r="AP153" s="3"/>
      <c r="AQ153" s="3"/>
      <c r="AR153" s="3"/>
      <c r="AS153" s="3"/>
      <c r="AT153" s="3"/>
    </row>
    <row r="154" spans="1:46" ht="14">
      <c r="A154" s="12" t="s">
        <v>23</v>
      </c>
      <c r="B154" s="52"/>
      <c r="C154" s="52"/>
      <c r="D154" s="264">
        <v>0</v>
      </c>
      <c r="E154" s="262"/>
      <c r="F154" s="264">
        <v>0</v>
      </c>
      <c r="G154" s="262">
        <v>0</v>
      </c>
      <c r="H154" s="262">
        <v>0</v>
      </c>
      <c r="I154" s="264">
        <v>100</v>
      </c>
      <c r="J154" s="264">
        <v>0</v>
      </c>
      <c r="K154" s="264">
        <v>0</v>
      </c>
      <c r="L154" s="264">
        <v>200</v>
      </c>
      <c r="M154" s="264">
        <v>0</v>
      </c>
      <c r="N154" s="264">
        <v>0</v>
      </c>
      <c r="O154" s="264">
        <v>0</v>
      </c>
      <c r="P154" s="264">
        <v>200</v>
      </c>
      <c r="Q154" s="264">
        <v>0</v>
      </c>
      <c r="R154" s="264">
        <v>300</v>
      </c>
      <c r="S154" s="264">
        <v>600</v>
      </c>
      <c r="T154" s="264">
        <v>100</v>
      </c>
      <c r="U154" s="264">
        <v>400</v>
      </c>
      <c r="V154" s="264">
        <v>400</v>
      </c>
      <c r="W154" s="264">
        <v>300</v>
      </c>
      <c r="X154" s="264">
        <v>700</v>
      </c>
      <c r="Y154" s="264">
        <v>300</v>
      </c>
      <c r="Z154" s="264">
        <v>300</v>
      </c>
      <c r="AA154" s="264">
        <v>300</v>
      </c>
      <c r="AB154" s="264">
        <v>200</v>
      </c>
      <c r="AC154" s="264">
        <v>300</v>
      </c>
      <c r="AD154" s="264">
        <v>200</v>
      </c>
      <c r="AE154" s="264">
        <v>200</v>
      </c>
      <c r="AF154" s="52"/>
      <c r="AG154" s="52"/>
      <c r="AH154" s="52"/>
      <c r="AI154" s="52"/>
      <c r="AJ154" s="52"/>
      <c r="AK154" s="52"/>
      <c r="AL154" s="52"/>
      <c r="AM154" s="10">
        <f t="shared" si="43"/>
        <v>700</v>
      </c>
      <c r="AN154" s="10">
        <f t="shared" si="44"/>
        <v>0</v>
      </c>
      <c r="AO154" s="3"/>
      <c r="AP154" s="3"/>
      <c r="AQ154" s="3"/>
      <c r="AR154" s="3"/>
      <c r="AS154" s="3"/>
      <c r="AT154" s="3"/>
    </row>
    <row r="155" spans="1:46" ht="14">
      <c r="A155" s="9" t="s">
        <v>24</v>
      </c>
      <c r="B155" s="52"/>
      <c r="C155" s="52"/>
      <c r="D155" s="264">
        <v>0</v>
      </c>
      <c r="E155" s="264"/>
      <c r="F155" s="264">
        <v>0</v>
      </c>
      <c r="G155" s="264">
        <v>0</v>
      </c>
      <c r="H155" s="264">
        <v>0</v>
      </c>
      <c r="I155" s="262">
        <v>0</v>
      </c>
      <c r="J155" s="264">
        <v>0</v>
      </c>
      <c r="K155" s="264">
        <v>0</v>
      </c>
      <c r="L155" s="264">
        <v>0</v>
      </c>
      <c r="M155" s="264">
        <v>0</v>
      </c>
      <c r="N155" s="264">
        <v>0</v>
      </c>
      <c r="O155" s="264">
        <v>0</v>
      </c>
      <c r="P155" s="264">
        <v>0</v>
      </c>
      <c r="Q155" s="264">
        <v>0</v>
      </c>
      <c r="R155" s="264">
        <v>0</v>
      </c>
      <c r="S155" s="264">
        <v>0</v>
      </c>
      <c r="T155" s="264">
        <v>0</v>
      </c>
      <c r="U155" s="262">
        <v>0</v>
      </c>
      <c r="V155" s="264">
        <v>0</v>
      </c>
      <c r="W155" s="264">
        <v>0</v>
      </c>
      <c r="X155" s="264">
        <v>0</v>
      </c>
      <c r="Y155" s="264">
        <v>0</v>
      </c>
      <c r="Z155" s="264">
        <v>0</v>
      </c>
      <c r="AA155" s="264">
        <v>0</v>
      </c>
      <c r="AB155" s="264">
        <v>0</v>
      </c>
      <c r="AC155" s="264">
        <v>0</v>
      </c>
      <c r="AD155" s="264">
        <v>0</v>
      </c>
      <c r="AE155" s="264">
        <v>0</v>
      </c>
      <c r="AF155" s="52"/>
      <c r="AG155" s="52"/>
      <c r="AH155" s="52"/>
      <c r="AI155" s="52"/>
      <c r="AJ155" s="52"/>
      <c r="AK155" s="52"/>
      <c r="AL155" s="52"/>
      <c r="AM155" s="10">
        <f t="shared" si="43"/>
        <v>0</v>
      </c>
      <c r="AN155" s="10">
        <f t="shared" si="44"/>
        <v>0</v>
      </c>
      <c r="AO155" s="3"/>
      <c r="AP155" s="3"/>
      <c r="AQ155" s="3"/>
      <c r="AR155" s="3"/>
      <c r="AS155" s="3"/>
      <c r="AT155" s="3"/>
    </row>
    <row r="156" spans="1:46" ht="14">
      <c r="A156" s="15">
        <v>0.83333333333333337</v>
      </c>
      <c r="B156" s="52"/>
      <c r="C156" s="52"/>
      <c r="D156" s="264">
        <v>0</v>
      </c>
      <c r="E156" s="264"/>
      <c r="F156" s="264">
        <v>0</v>
      </c>
      <c r="G156" s="264">
        <v>0</v>
      </c>
      <c r="H156" s="264">
        <v>0</v>
      </c>
      <c r="I156" s="262">
        <v>0</v>
      </c>
      <c r="J156" s="264">
        <v>0</v>
      </c>
      <c r="K156" s="264">
        <v>0</v>
      </c>
      <c r="L156" s="264">
        <v>0</v>
      </c>
      <c r="M156" s="264">
        <v>0</v>
      </c>
      <c r="N156" s="264">
        <v>0</v>
      </c>
      <c r="O156" s="264">
        <v>0</v>
      </c>
      <c r="P156" s="264">
        <v>0</v>
      </c>
      <c r="Q156" s="264">
        <v>0</v>
      </c>
      <c r="R156" s="264">
        <v>0</v>
      </c>
      <c r="S156" s="264">
        <v>0</v>
      </c>
      <c r="T156" s="264">
        <v>0</v>
      </c>
      <c r="U156" s="262">
        <v>0</v>
      </c>
      <c r="V156" s="264">
        <v>0</v>
      </c>
      <c r="W156" s="264">
        <v>0</v>
      </c>
      <c r="X156" s="264">
        <v>0</v>
      </c>
      <c r="Y156" s="264">
        <v>0</v>
      </c>
      <c r="Z156" s="264">
        <v>0</v>
      </c>
      <c r="AA156" s="264">
        <v>0</v>
      </c>
      <c r="AB156" s="264">
        <v>0</v>
      </c>
      <c r="AC156" s="264">
        <v>0</v>
      </c>
      <c r="AD156" s="264">
        <v>0</v>
      </c>
      <c r="AE156" s="264">
        <v>0</v>
      </c>
      <c r="AF156" s="52"/>
      <c r="AG156" s="52"/>
      <c r="AH156" s="52"/>
      <c r="AI156" s="52"/>
      <c r="AJ156" s="52"/>
      <c r="AK156" s="52"/>
      <c r="AL156" s="52"/>
      <c r="AM156" s="10">
        <f t="shared" si="43"/>
        <v>0</v>
      </c>
      <c r="AN156" s="10">
        <f t="shared" si="44"/>
        <v>0</v>
      </c>
      <c r="AO156" s="3"/>
      <c r="AP156" s="3"/>
      <c r="AQ156" s="3"/>
      <c r="AR156" s="3"/>
      <c r="AS156" s="3"/>
      <c r="AT156" s="3"/>
    </row>
    <row r="157" spans="1:46">
      <c r="A157" s="15">
        <v>0.875</v>
      </c>
      <c r="B157" s="52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10">
        <f t="shared" si="43"/>
        <v>0</v>
      </c>
      <c r="AN157" s="10">
        <f t="shared" si="44"/>
        <v>0</v>
      </c>
      <c r="AO157" s="3"/>
      <c r="AP157" s="3"/>
      <c r="AQ157" s="3"/>
      <c r="AR157" s="3"/>
      <c r="AS157" s="3"/>
      <c r="AT157" s="3"/>
    </row>
    <row r="158" spans="1:46">
      <c r="A158" s="13" t="s">
        <v>25</v>
      </c>
      <c r="B158" s="52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10">
        <f t="shared" si="43"/>
        <v>0</v>
      </c>
      <c r="AN158" s="10">
        <f t="shared" si="44"/>
        <v>0</v>
      </c>
      <c r="AO158" s="3"/>
      <c r="AP158" s="3"/>
      <c r="AQ158" s="3"/>
      <c r="AR158" s="3"/>
      <c r="AS158" s="3"/>
      <c r="AT158" s="3"/>
    </row>
    <row r="159" spans="1:46">
      <c r="A159" s="15">
        <v>0.95833333333333337</v>
      </c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10">
        <f t="shared" si="43"/>
        <v>0</v>
      </c>
      <c r="AN159" s="10">
        <f t="shared" si="44"/>
        <v>0</v>
      </c>
      <c r="AO159" s="3"/>
      <c r="AP159" s="3"/>
      <c r="AQ159" s="3"/>
      <c r="AR159" s="3"/>
      <c r="AS159" s="3"/>
      <c r="AT159" s="3"/>
    </row>
    <row r="160" spans="1:46">
      <c r="A160" s="9" t="s">
        <v>26</v>
      </c>
      <c r="B160" s="52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10">
        <f t="shared" si="43"/>
        <v>0</v>
      </c>
      <c r="AN160" s="10">
        <f t="shared" si="44"/>
        <v>0</v>
      </c>
      <c r="AO160" s="3"/>
      <c r="AP160" s="3"/>
      <c r="AQ160" s="3"/>
      <c r="AR160" s="3"/>
      <c r="AS160" s="3"/>
      <c r="AT160" s="3"/>
    </row>
    <row r="161" spans="1:46">
      <c r="A161" s="6"/>
      <c r="B161" s="6"/>
      <c r="C161" s="6"/>
      <c r="D161" s="6"/>
      <c r="E161" s="6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</row>
    <row r="162" spans="1:46">
      <c r="A162" s="6"/>
      <c r="B162" s="6"/>
      <c r="C162" s="6"/>
      <c r="D162" s="6"/>
      <c r="E162" s="6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</row>
    <row r="163" spans="1:46">
      <c r="A163" s="26" t="s">
        <v>130</v>
      </c>
      <c r="B163" s="6"/>
      <c r="C163" s="30"/>
      <c r="D163" s="6"/>
      <c r="E163" s="41"/>
      <c r="F163" s="26"/>
      <c r="G163" s="38"/>
      <c r="H163" s="38"/>
      <c r="I163" s="38"/>
      <c r="J163" s="38"/>
      <c r="K163" s="38"/>
      <c r="L163" s="38"/>
      <c r="M163" s="38"/>
      <c r="N163" s="39"/>
      <c r="O163" s="39"/>
      <c r="P163" s="40"/>
      <c r="Q163" s="38"/>
      <c r="R163" s="28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</row>
    <row r="164" spans="1:46">
      <c r="A164" s="287" t="s">
        <v>2</v>
      </c>
      <c r="B164" s="4">
        <f>+B$4</f>
        <v>0</v>
      </c>
      <c r="C164" s="4">
        <f t="shared" ref="C164:AL164" si="45">+C$4</f>
        <v>1</v>
      </c>
      <c r="D164" s="4">
        <f>+D$4</f>
        <v>1</v>
      </c>
      <c r="E164" s="4">
        <f t="shared" si="45"/>
        <v>2</v>
      </c>
      <c r="F164" s="4">
        <f t="shared" si="45"/>
        <v>3</v>
      </c>
      <c r="G164" s="4">
        <f t="shared" si="45"/>
        <v>4</v>
      </c>
      <c r="H164" s="4">
        <f t="shared" si="45"/>
        <v>5</v>
      </c>
      <c r="I164" s="4">
        <f t="shared" si="45"/>
        <v>6</v>
      </c>
      <c r="J164" s="4">
        <f t="shared" si="45"/>
        <v>7</v>
      </c>
      <c r="K164" s="4">
        <f t="shared" si="45"/>
        <v>8</v>
      </c>
      <c r="L164" s="4">
        <f t="shared" si="45"/>
        <v>9</v>
      </c>
      <c r="M164" s="4">
        <f t="shared" si="45"/>
        <v>10</v>
      </c>
      <c r="N164" s="4">
        <f t="shared" si="45"/>
        <v>11</v>
      </c>
      <c r="O164" s="4">
        <f t="shared" si="45"/>
        <v>12</v>
      </c>
      <c r="P164" s="4">
        <f t="shared" si="45"/>
        <v>13</v>
      </c>
      <c r="Q164" s="4">
        <f t="shared" si="45"/>
        <v>14</v>
      </c>
      <c r="R164" s="4">
        <f t="shared" si="45"/>
        <v>15</v>
      </c>
      <c r="S164" s="4">
        <f t="shared" si="45"/>
        <v>16</v>
      </c>
      <c r="T164" s="4">
        <f t="shared" si="45"/>
        <v>17</v>
      </c>
      <c r="U164" s="4">
        <f t="shared" si="45"/>
        <v>18</v>
      </c>
      <c r="V164" s="4">
        <f t="shared" si="45"/>
        <v>19</v>
      </c>
      <c r="W164" s="4">
        <f t="shared" si="45"/>
        <v>20</v>
      </c>
      <c r="X164" s="4">
        <f t="shared" si="45"/>
        <v>21</v>
      </c>
      <c r="Y164" s="4">
        <f t="shared" si="45"/>
        <v>22</v>
      </c>
      <c r="Z164" s="4">
        <f t="shared" si="45"/>
        <v>23</v>
      </c>
      <c r="AA164" s="4">
        <f t="shared" si="45"/>
        <v>24</v>
      </c>
      <c r="AB164" s="4">
        <f t="shared" si="45"/>
        <v>25</v>
      </c>
      <c r="AC164" s="4">
        <f t="shared" si="45"/>
        <v>26</v>
      </c>
      <c r="AD164" s="4">
        <f t="shared" si="45"/>
        <v>27</v>
      </c>
      <c r="AE164" s="4">
        <f t="shared" si="45"/>
        <v>28</v>
      </c>
      <c r="AF164" s="4">
        <f t="shared" si="45"/>
        <v>29</v>
      </c>
      <c r="AG164" s="4">
        <f t="shared" si="45"/>
        <v>30</v>
      </c>
      <c r="AH164" s="4">
        <f t="shared" si="45"/>
        <v>31</v>
      </c>
      <c r="AI164" s="4">
        <f t="shared" si="45"/>
        <v>32</v>
      </c>
      <c r="AJ164" s="4">
        <f t="shared" si="45"/>
        <v>33</v>
      </c>
      <c r="AK164" s="4">
        <f t="shared" si="45"/>
        <v>34</v>
      </c>
      <c r="AL164" s="4">
        <f t="shared" si="45"/>
        <v>35</v>
      </c>
      <c r="AM164" s="116" t="s">
        <v>3</v>
      </c>
    </row>
    <row r="165" spans="1:46">
      <c r="A165" s="288"/>
      <c r="B165" s="7">
        <f>B$5</f>
        <v>40391</v>
      </c>
      <c r="C165" s="7">
        <f t="shared" ref="C165:AL165" si="46">C$5</f>
        <v>40392</v>
      </c>
      <c r="D165" s="7">
        <f>D$5</f>
        <v>40575</v>
      </c>
      <c r="E165" s="7">
        <f t="shared" si="46"/>
        <v>40576</v>
      </c>
      <c r="F165" s="7">
        <f t="shared" si="46"/>
        <v>40577</v>
      </c>
      <c r="G165" s="7">
        <f t="shared" si="46"/>
        <v>40578</v>
      </c>
      <c r="H165" s="7">
        <f t="shared" si="46"/>
        <v>40579</v>
      </c>
      <c r="I165" s="7">
        <f t="shared" si="46"/>
        <v>40580</v>
      </c>
      <c r="J165" s="7">
        <f t="shared" si="46"/>
        <v>40581</v>
      </c>
      <c r="K165" s="7">
        <f t="shared" si="46"/>
        <v>40582</v>
      </c>
      <c r="L165" s="7">
        <f t="shared" si="46"/>
        <v>40583</v>
      </c>
      <c r="M165" s="7">
        <f t="shared" si="46"/>
        <v>40584</v>
      </c>
      <c r="N165" s="7">
        <f t="shared" si="46"/>
        <v>40585</v>
      </c>
      <c r="O165" s="7">
        <f t="shared" si="46"/>
        <v>40586</v>
      </c>
      <c r="P165" s="7">
        <f t="shared" si="46"/>
        <v>40587</v>
      </c>
      <c r="Q165" s="7">
        <f t="shared" si="46"/>
        <v>40588</v>
      </c>
      <c r="R165" s="7">
        <f t="shared" si="46"/>
        <v>40589</v>
      </c>
      <c r="S165" s="7">
        <f t="shared" si="46"/>
        <v>40590</v>
      </c>
      <c r="T165" s="7">
        <f t="shared" si="46"/>
        <v>40591</v>
      </c>
      <c r="U165" s="7">
        <f t="shared" si="46"/>
        <v>40592</v>
      </c>
      <c r="V165" s="7">
        <f t="shared" si="46"/>
        <v>40593</v>
      </c>
      <c r="W165" s="7">
        <f t="shared" si="46"/>
        <v>40594</v>
      </c>
      <c r="X165" s="7">
        <f t="shared" si="46"/>
        <v>40595</v>
      </c>
      <c r="Y165" s="7">
        <f t="shared" si="46"/>
        <v>40596</v>
      </c>
      <c r="Z165" s="7">
        <f t="shared" si="46"/>
        <v>40597</v>
      </c>
      <c r="AA165" s="7">
        <f t="shared" si="46"/>
        <v>40598</v>
      </c>
      <c r="AB165" s="7">
        <f t="shared" si="46"/>
        <v>40599</v>
      </c>
      <c r="AC165" s="7">
        <f t="shared" si="46"/>
        <v>40600</v>
      </c>
      <c r="AD165" s="7">
        <f t="shared" si="46"/>
        <v>40601</v>
      </c>
      <c r="AE165" s="7">
        <f t="shared" si="46"/>
        <v>40602</v>
      </c>
      <c r="AF165" s="7">
        <f t="shared" si="46"/>
        <v>40603</v>
      </c>
      <c r="AG165" s="199">
        <f t="shared" si="46"/>
        <v>40604</v>
      </c>
      <c r="AH165" s="199">
        <f t="shared" si="46"/>
        <v>40605</v>
      </c>
      <c r="AI165" s="199">
        <f t="shared" si="46"/>
        <v>40606</v>
      </c>
      <c r="AJ165" s="199">
        <f t="shared" si="46"/>
        <v>40607</v>
      </c>
      <c r="AK165" s="199">
        <f t="shared" si="46"/>
        <v>40608</v>
      </c>
      <c r="AL165" s="199">
        <f t="shared" si="46"/>
        <v>40609</v>
      </c>
      <c r="AM165" s="116"/>
    </row>
    <row r="166" spans="1:46">
      <c r="A166" s="289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4"/>
      <c r="AH166" s="44"/>
      <c r="AI166" s="44"/>
      <c r="AJ166" s="44"/>
      <c r="AK166" s="44"/>
      <c r="AL166" s="44"/>
      <c r="AM166" s="45" t="s">
        <v>8</v>
      </c>
    </row>
    <row r="167" spans="1:46">
      <c r="A167" s="9" t="s">
        <v>9</v>
      </c>
      <c r="B167" s="52">
        <f t="shared" ref="B167:Q182" si="47">+$G$40*(B107+B137)</f>
        <v>0</v>
      </c>
      <c r="C167" s="52">
        <f t="shared" si="47"/>
        <v>0</v>
      </c>
      <c r="D167" s="52">
        <f>+$G$40*(D107+D137)</f>
        <v>1965</v>
      </c>
      <c r="E167" s="52">
        <f t="shared" ref="E167:AL174" si="48">+$G$40*(E107+E137)</f>
        <v>2130</v>
      </c>
      <c r="F167" s="52">
        <f t="shared" si="48"/>
        <v>2130</v>
      </c>
      <c r="G167" s="52">
        <f t="shared" si="48"/>
        <v>2070</v>
      </c>
      <c r="H167" s="52">
        <f t="shared" si="48"/>
        <v>2235</v>
      </c>
      <c r="I167" s="52">
        <f t="shared" si="48"/>
        <v>2130</v>
      </c>
      <c r="J167" s="52">
        <f t="shared" si="48"/>
        <v>2040</v>
      </c>
      <c r="K167" s="52">
        <f t="shared" si="48"/>
        <v>2040</v>
      </c>
      <c r="L167" s="52">
        <f t="shared" si="48"/>
        <v>2100</v>
      </c>
      <c r="M167" s="52">
        <f t="shared" si="48"/>
        <v>2055</v>
      </c>
      <c r="N167" s="52">
        <f t="shared" si="48"/>
        <v>2025</v>
      </c>
      <c r="O167" s="52">
        <f t="shared" si="48"/>
        <v>2100</v>
      </c>
      <c r="P167" s="52">
        <f t="shared" si="48"/>
        <v>2085</v>
      </c>
      <c r="Q167" s="52">
        <f t="shared" si="48"/>
        <v>1935</v>
      </c>
      <c r="R167" s="52">
        <f t="shared" si="48"/>
        <v>2040</v>
      </c>
      <c r="S167" s="52">
        <f t="shared" si="48"/>
        <v>1995</v>
      </c>
      <c r="T167" s="52">
        <f t="shared" si="48"/>
        <v>1965</v>
      </c>
      <c r="U167" s="52">
        <f t="shared" si="48"/>
        <v>2010</v>
      </c>
      <c r="V167" s="52">
        <f t="shared" si="48"/>
        <v>2145</v>
      </c>
      <c r="W167" s="52">
        <f t="shared" si="48"/>
        <v>2085</v>
      </c>
      <c r="X167" s="52">
        <f t="shared" si="48"/>
        <v>1995</v>
      </c>
      <c r="Y167" s="52">
        <f t="shared" si="48"/>
        <v>2040</v>
      </c>
      <c r="Z167" s="52">
        <f t="shared" si="48"/>
        <v>2100</v>
      </c>
      <c r="AA167" s="52">
        <f t="shared" si="48"/>
        <v>2085</v>
      </c>
      <c r="AB167" s="52">
        <f t="shared" si="48"/>
        <v>2160</v>
      </c>
      <c r="AC167" s="52">
        <f t="shared" si="48"/>
        <v>2130</v>
      </c>
      <c r="AD167" s="52">
        <f t="shared" si="48"/>
        <v>2250</v>
      </c>
      <c r="AE167" s="52">
        <f t="shared" si="48"/>
        <v>2040</v>
      </c>
      <c r="AF167" s="52">
        <f t="shared" si="48"/>
        <v>0</v>
      </c>
      <c r="AG167" s="52">
        <f t="shared" si="48"/>
        <v>0</v>
      </c>
      <c r="AH167" s="52">
        <f t="shared" si="48"/>
        <v>0</v>
      </c>
      <c r="AI167" s="52">
        <f t="shared" si="48"/>
        <v>0</v>
      </c>
      <c r="AJ167" s="52">
        <f t="shared" si="48"/>
        <v>0</v>
      </c>
      <c r="AK167" s="52">
        <f t="shared" si="48"/>
        <v>0</v>
      </c>
      <c r="AL167" s="52">
        <f t="shared" si="48"/>
        <v>0</v>
      </c>
      <c r="AM167" s="10">
        <f>MAX(B167:AL167)</f>
        <v>2250</v>
      </c>
    </row>
    <row r="168" spans="1:46">
      <c r="A168" s="9" t="s">
        <v>10</v>
      </c>
      <c r="B168" s="52">
        <f t="shared" si="47"/>
        <v>0</v>
      </c>
      <c r="C168" s="52">
        <f t="shared" si="47"/>
        <v>0</v>
      </c>
      <c r="D168" s="52">
        <f t="shared" si="47"/>
        <v>1920</v>
      </c>
      <c r="E168" s="52">
        <f t="shared" si="47"/>
        <v>2040</v>
      </c>
      <c r="F168" s="52">
        <f t="shared" si="47"/>
        <v>2010</v>
      </c>
      <c r="G168" s="52">
        <f t="shared" si="48"/>
        <v>1995</v>
      </c>
      <c r="H168" s="52">
        <f t="shared" si="48"/>
        <v>2115</v>
      </c>
      <c r="I168" s="52">
        <f t="shared" si="48"/>
        <v>2040</v>
      </c>
      <c r="J168" s="52">
        <f t="shared" si="48"/>
        <v>2025</v>
      </c>
      <c r="K168" s="52">
        <f t="shared" si="48"/>
        <v>2025</v>
      </c>
      <c r="L168" s="52">
        <f t="shared" si="48"/>
        <v>2055</v>
      </c>
      <c r="M168" s="52">
        <f t="shared" si="48"/>
        <v>1965</v>
      </c>
      <c r="N168" s="52">
        <f t="shared" si="48"/>
        <v>1920</v>
      </c>
      <c r="O168" s="52">
        <f t="shared" si="48"/>
        <v>1980</v>
      </c>
      <c r="P168" s="52">
        <f t="shared" si="48"/>
        <v>1935</v>
      </c>
      <c r="Q168" s="52">
        <f t="shared" si="48"/>
        <v>1890</v>
      </c>
      <c r="R168" s="52">
        <f t="shared" si="48"/>
        <v>1965</v>
      </c>
      <c r="S168" s="52">
        <f t="shared" si="48"/>
        <v>1920</v>
      </c>
      <c r="T168" s="52">
        <f t="shared" si="48"/>
        <v>1890</v>
      </c>
      <c r="U168" s="52">
        <f t="shared" si="48"/>
        <v>1890</v>
      </c>
      <c r="V168" s="52">
        <f t="shared" si="48"/>
        <v>1995</v>
      </c>
      <c r="W168" s="52">
        <f t="shared" si="48"/>
        <v>2025</v>
      </c>
      <c r="X168" s="52">
        <f t="shared" si="48"/>
        <v>1980</v>
      </c>
      <c r="Y168" s="52">
        <f t="shared" si="48"/>
        <v>1980</v>
      </c>
      <c r="Z168" s="52">
        <f t="shared" si="48"/>
        <v>2025</v>
      </c>
      <c r="AA168" s="52">
        <f t="shared" si="48"/>
        <v>2040</v>
      </c>
      <c r="AB168" s="52">
        <f t="shared" si="48"/>
        <v>2055</v>
      </c>
      <c r="AC168" s="52">
        <f t="shared" si="48"/>
        <v>2085</v>
      </c>
      <c r="AD168" s="52">
        <f t="shared" si="48"/>
        <v>2085</v>
      </c>
      <c r="AE168" s="52">
        <f t="shared" si="48"/>
        <v>1965</v>
      </c>
      <c r="AF168" s="52">
        <f t="shared" si="48"/>
        <v>0</v>
      </c>
      <c r="AG168" s="52">
        <f t="shared" si="48"/>
        <v>0</v>
      </c>
      <c r="AH168" s="52">
        <f t="shared" si="48"/>
        <v>0</v>
      </c>
      <c r="AI168" s="52">
        <f t="shared" si="48"/>
        <v>0</v>
      </c>
      <c r="AJ168" s="52">
        <f t="shared" si="48"/>
        <v>0</v>
      </c>
      <c r="AK168" s="52">
        <f t="shared" si="48"/>
        <v>0</v>
      </c>
      <c r="AL168" s="52">
        <f t="shared" si="48"/>
        <v>0</v>
      </c>
      <c r="AM168" s="10">
        <f t="shared" ref="AM168:AM190" si="49">MAX(B168:AL168)</f>
        <v>2115</v>
      </c>
    </row>
    <row r="169" spans="1:46">
      <c r="A169" s="9" t="s">
        <v>11</v>
      </c>
      <c r="B169" s="52">
        <f t="shared" si="47"/>
        <v>0</v>
      </c>
      <c r="C169" s="52">
        <f t="shared" si="47"/>
        <v>0</v>
      </c>
      <c r="D169" s="52">
        <f t="shared" si="47"/>
        <v>1860</v>
      </c>
      <c r="E169" s="52">
        <f t="shared" si="47"/>
        <v>2010</v>
      </c>
      <c r="F169" s="52">
        <f t="shared" si="47"/>
        <v>1980</v>
      </c>
      <c r="G169" s="52">
        <f t="shared" si="48"/>
        <v>1965</v>
      </c>
      <c r="H169" s="52">
        <f t="shared" si="48"/>
        <v>2040</v>
      </c>
      <c r="I169" s="52">
        <f t="shared" si="48"/>
        <v>2025</v>
      </c>
      <c r="J169" s="52">
        <f t="shared" si="48"/>
        <v>1980</v>
      </c>
      <c r="K169" s="52">
        <f t="shared" si="48"/>
        <v>1995</v>
      </c>
      <c r="L169" s="52">
        <f t="shared" si="48"/>
        <v>1980</v>
      </c>
      <c r="M169" s="52">
        <f t="shared" si="48"/>
        <v>1950</v>
      </c>
      <c r="N169" s="52">
        <f t="shared" si="48"/>
        <v>1920</v>
      </c>
      <c r="O169" s="52">
        <f t="shared" si="48"/>
        <v>1905</v>
      </c>
      <c r="P169" s="52">
        <f t="shared" si="48"/>
        <v>1935</v>
      </c>
      <c r="Q169" s="52">
        <f t="shared" si="48"/>
        <v>1845</v>
      </c>
      <c r="R169" s="52">
        <f t="shared" si="48"/>
        <v>1920</v>
      </c>
      <c r="S169" s="52">
        <f t="shared" si="48"/>
        <v>1920</v>
      </c>
      <c r="T169" s="52">
        <f t="shared" si="48"/>
        <v>1845</v>
      </c>
      <c r="U169" s="52">
        <f t="shared" si="48"/>
        <v>1890</v>
      </c>
      <c r="V169" s="52">
        <f t="shared" si="48"/>
        <v>1980</v>
      </c>
      <c r="W169" s="52">
        <f t="shared" si="48"/>
        <v>1935</v>
      </c>
      <c r="X169" s="52">
        <f t="shared" si="48"/>
        <v>1920</v>
      </c>
      <c r="Y169" s="52">
        <f t="shared" si="48"/>
        <v>1935</v>
      </c>
      <c r="Z169" s="52">
        <f t="shared" si="48"/>
        <v>1965</v>
      </c>
      <c r="AA169" s="52">
        <f t="shared" si="48"/>
        <v>1980</v>
      </c>
      <c r="AB169" s="52">
        <f t="shared" si="48"/>
        <v>2040</v>
      </c>
      <c r="AC169" s="52">
        <f t="shared" si="48"/>
        <v>2040</v>
      </c>
      <c r="AD169" s="52">
        <f t="shared" si="48"/>
        <v>2040</v>
      </c>
      <c r="AE169" s="52">
        <f t="shared" si="48"/>
        <v>1950</v>
      </c>
      <c r="AF169" s="52">
        <f t="shared" si="48"/>
        <v>0</v>
      </c>
      <c r="AG169" s="52">
        <f t="shared" si="48"/>
        <v>0</v>
      </c>
      <c r="AH169" s="52">
        <f t="shared" si="48"/>
        <v>0</v>
      </c>
      <c r="AI169" s="52">
        <f t="shared" si="48"/>
        <v>0</v>
      </c>
      <c r="AJ169" s="52">
        <f t="shared" si="48"/>
        <v>0</v>
      </c>
      <c r="AK169" s="52">
        <f t="shared" si="48"/>
        <v>0</v>
      </c>
      <c r="AL169" s="52">
        <f t="shared" si="48"/>
        <v>0</v>
      </c>
      <c r="AM169" s="10">
        <f t="shared" si="49"/>
        <v>2040</v>
      </c>
    </row>
    <row r="170" spans="1:46">
      <c r="A170" s="9" t="s">
        <v>12</v>
      </c>
      <c r="B170" s="52">
        <f t="shared" si="47"/>
        <v>0</v>
      </c>
      <c r="C170" s="52">
        <f t="shared" si="47"/>
        <v>0</v>
      </c>
      <c r="D170" s="52">
        <f t="shared" si="47"/>
        <v>1860</v>
      </c>
      <c r="E170" s="52">
        <f t="shared" si="47"/>
        <v>2025</v>
      </c>
      <c r="F170" s="52">
        <f t="shared" si="47"/>
        <v>1980</v>
      </c>
      <c r="G170" s="52">
        <f t="shared" si="48"/>
        <v>1965</v>
      </c>
      <c r="H170" s="52">
        <f t="shared" si="48"/>
        <v>1995</v>
      </c>
      <c r="I170" s="52">
        <f t="shared" si="48"/>
        <v>1965</v>
      </c>
      <c r="J170" s="52">
        <f t="shared" si="48"/>
        <v>1935</v>
      </c>
      <c r="K170" s="52">
        <f t="shared" si="48"/>
        <v>1965</v>
      </c>
      <c r="L170" s="52">
        <f t="shared" si="48"/>
        <v>1950</v>
      </c>
      <c r="M170" s="52">
        <f t="shared" si="48"/>
        <v>1905</v>
      </c>
      <c r="N170" s="52">
        <f t="shared" si="48"/>
        <v>1890</v>
      </c>
      <c r="O170" s="52">
        <f t="shared" si="48"/>
        <v>1905</v>
      </c>
      <c r="P170" s="52">
        <f t="shared" si="48"/>
        <v>1920</v>
      </c>
      <c r="Q170" s="52">
        <f t="shared" si="48"/>
        <v>1800</v>
      </c>
      <c r="R170" s="52">
        <f t="shared" si="48"/>
        <v>1875</v>
      </c>
      <c r="S170" s="52">
        <f t="shared" si="48"/>
        <v>1920</v>
      </c>
      <c r="T170" s="52">
        <f t="shared" si="48"/>
        <v>1845</v>
      </c>
      <c r="U170" s="52">
        <f t="shared" si="48"/>
        <v>1860</v>
      </c>
      <c r="V170" s="52">
        <f t="shared" si="48"/>
        <v>1920</v>
      </c>
      <c r="W170" s="52">
        <f t="shared" si="48"/>
        <v>1890</v>
      </c>
      <c r="X170" s="52">
        <f t="shared" si="48"/>
        <v>1905</v>
      </c>
      <c r="Y170" s="52">
        <f t="shared" si="48"/>
        <v>1935</v>
      </c>
      <c r="Z170" s="52">
        <f t="shared" si="48"/>
        <v>1950</v>
      </c>
      <c r="AA170" s="52">
        <f t="shared" si="48"/>
        <v>1935</v>
      </c>
      <c r="AB170" s="52">
        <f t="shared" si="48"/>
        <v>2040</v>
      </c>
      <c r="AC170" s="52">
        <f t="shared" si="48"/>
        <v>2040</v>
      </c>
      <c r="AD170" s="52">
        <f t="shared" si="48"/>
        <v>2025</v>
      </c>
      <c r="AE170" s="52">
        <f t="shared" si="48"/>
        <v>1935</v>
      </c>
      <c r="AF170" s="52">
        <f t="shared" si="48"/>
        <v>0</v>
      </c>
      <c r="AG170" s="52">
        <f t="shared" si="48"/>
        <v>0</v>
      </c>
      <c r="AH170" s="52">
        <f t="shared" si="48"/>
        <v>0</v>
      </c>
      <c r="AI170" s="52">
        <f t="shared" si="48"/>
        <v>0</v>
      </c>
      <c r="AJ170" s="52">
        <f t="shared" si="48"/>
        <v>0</v>
      </c>
      <c r="AK170" s="52">
        <f t="shared" si="48"/>
        <v>0</v>
      </c>
      <c r="AL170" s="52">
        <f t="shared" si="48"/>
        <v>0</v>
      </c>
      <c r="AM170" s="10">
        <f t="shared" si="49"/>
        <v>2040</v>
      </c>
    </row>
    <row r="171" spans="1:46">
      <c r="A171" s="9" t="s">
        <v>13</v>
      </c>
      <c r="B171" s="52">
        <f t="shared" si="47"/>
        <v>0</v>
      </c>
      <c r="C171" s="52">
        <f t="shared" si="47"/>
        <v>0</v>
      </c>
      <c r="D171" s="52">
        <f t="shared" si="47"/>
        <v>1860</v>
      </c>
      <c r="E171" s="52">
        <f t="shared" si="47"/>
        <v>1980</v>
      </c>
      <c r="F171" s="52">
        <f t="shared" si="47"/>
        <v>1965</v>
      </c>
      <c r="G171" s="52">
        <f t="shared" si="48"/>
        <v>1965</v>
      </c>
      <c r="H171" s="52">
        <f t="shared" si="48"/>
        <v>1965</v>
      </c>
      <c r="I171" s="52">
        <f t="shared" si="48"/>
        <v>1965</v>
      </c>
      <c r="J171" s="52">
        <f t="shared" si="48"/>
        <v>1950</v>
      </c>
      <c r="K171" s="52">
        <f t="shared" si="48"/>
        <v>1995</v>
      </c>
      <c r="L171" s="52">
        <f t="shared" si="48"/>
        <v>1965</v>
      </c>
      <c r="M171" s="52">
        <f t="shared" si="48"/>
        <v>1980</v>
      </c>
      <c r="N171" s="52">
        <f t="shared" si="48"/>
        <v>1935</v>
      </c>
      <c r="O171" s="52">
        <f t="shared" si="48"/>
        <v>1920</v>
      </c>
      <c r="P171" s="52">
        <f t="shared" si="48"/>
        <v>1875</v>
      </c>
      <c r="Q171" s="52">
        <f t="shared" si="48"/>
        <v>1815</v>
      </c>
      <c r="R171" s="52">
        <f t="shared" si="48"/>
        <v>1875</v>
      </c>
      <c r="S171" s="52">
        <f t="shared" si="48"/>
        <v>1920</v>
      </c>
      <c r="T171" s="52">
        <f t="shared" si="48"/>
        <v>1890</v>
      </c>
      <c r="U171" s="52">
        <f t="shared" si="48"/>
        <v>1875</v>
      </c>
      <c r="V171" s="52">
        <f t="shared" si="48"/>
        <v>1935</v>
      </c>
      <c r="W171" s="52">
        <f t="shared" si="48"/>
        <v>1920</v>
      </c>
      <c r="X171" s="52">
        <f t="shared" si="48"/>
        <v>1920</v>
      </c>
      <c r="Y171" s="52">
        <f t="shared" si="48"/>
        <v>1920</v>
      </c>
      <c r="Z171" s="52">
        <f t="shared" si="48"/>
        <v>1935</v>
      </c>
      <c r="AA171" s="52">
        <f t="shared" si="48"/>
        <v>1980</v>
      </c>
      <c r="AB171" s="52">
        <f t="shared" si="48"/>
        <v>2040</v>
      </c>
      <c r="AC171" s="52">
        <f t="shared" si="48"/>
        <v>2040</v>
      </c>
      <c r="AD171" s="52">
        <f t="shared" si="48"/>
        <v>2010</v>
      </c>
      <c r="AE171" s="52">
        <f t="shared" si="48"/>
        <v>1920</v>
      </c>
      <c r="AF171" s="52">
        <f t="shared" si="48"/>
        <v>0</v>
      </c>
      <c r="AG171" s="52">
        <f t="shared" si="48"/>
        <v>0</v>
      </c>
      <c r="AH171" s="52">
        <f t="shared" si="48"/>
        <v>0</v>
      </c>
      <c r="AI171" s="52">
        <f t="shared" si="48"/>
        <v>0</v>
      </c>
      <c r="AJ171" s="52">
        <f t="shared" si="48"/>
        <v>0</v>
      </c>
      <c r="AK171" s="52">
        <f t="shared" si="48"/>
        <v>0</v>
      </c>
      <c r="AL171" s="52">
        <f t="shared" si="48"/>
        <v>0</v>
      </c>
      <c r="AM171" s="10">
        <f t="shared" si="49"/>
        <v>2040</v>
      </c>
    </row>
    <row r="172" spans="1:46">
      <c r="A172" s="9" t="s">
        <v>14</v>
      </c>
      <c r="B172" s="52">
        <f t="shared" si="47"/>
        <v>0</v>
      </c>
      <c r="C172" s="52">
        <f t="shared" si="47"/>
        <v>0</v>
      </c>
      <c r="D172" s="52">
        <f t="shared" si="47"/>
        <v>1995</v>
      </c>
      <c r="E172" s="52">
        <f t="shared" si="47"/>
        <v>2040</v>
      </c>
      <c r="F172" s="52">
        <f t="shared" si="47"/>
        <v>2040</v>
      </c>
      <c r="G172" s="52">
        <f t="shared" si="48"/>
        <v>2085</v>
      </c>
      <c r="H172" s="52">
        <f t="shared" si="48"/>
        <v>1965</v>
      </c>
      <c r="I172" s="52">
        <f t="shared" si="48"/>
        <v>1965</v>
      </c>
      <c r="J172" s="52">
        <f t="shared" si="48"/>
        <v>2100</v>
      </c>
      <c r="K172" s="52">
        <f t="shared" si="48"/>
        <v>2100</v>
      </c>
      <c r="L172" s="52">
        <f t="shared" si="48"/>
        <v>2085</v>
      </c>
      <c r="M172" s="52">
        <f t="shared" si="48"/>
        <v>2130</v>
      </c>
      <c r="N172" s="52">
        <f t="shared" si="48"/>
        <v>2055</v>
      </c>
      <c r="O172" s="52">
        <f t="shared" si="48"/>
        <v>1995</v>
      </c>
      <c r="P172" s="52">
        <f t="shared" si="48"/>
        <v>1875</v>
      </c>
      <c r="Q172" s="52">
        <f t="shared" si="48"/>
        <v>1950</v>
      </c>
      <c r="R172" s="52">
        <f t="shared" si="48"/>
        <v>1950</v>
      </c>
      <c r="S172" s="52">
        <f t="shared" si="48"/>
        <v>2040</v>
      </c>
      <c r="T172" s="52">
        <f t="shared" si="48"/>
        <v>1965</v>
      </c>
      <c r="U172" s="52">
        <f t="shared" si="48"/>
        <v>1920</v>
      </c>
      <c r="V172" s="52">
        <f t="shared" si="48"/>
        <v>2055</v>
      </c>
      <c r="W172" s="52">
        <f t="shared" si="48"/>
        <v>1890</v>
      </c>
      <c r="X172" s="52">
        <f t="shared" si="48"/>
        <v>2040</v>
      </c>
      <c r="Y172" s="52">
        <f t="shared" si="48"/>
        <v>2010</v>
      </c>
      <c r="Z172" s="52">
        <f t="shared" si="48"/>
        <v>2055</v>
      </c>
      <c r="AA172" s="52">
        <f t="shared" si="48"/>
        <v>2055</v>
      </c>
      <c r="AB172" s="52">
        <f t="shared" si="48"/>
        <v>2160</v>
      </c>
      <c r="AC172" s="52">
        <f t="shared" si="48"/>
        <v>2085</v>
      </c>
      <c r="AD172" s="52">
        <f t="shared" si="48"/>
        <v>2010</v>
      </c>
      <c r="AE172" s="52">
        <f t="shared" si="48"/>
        <v>1995</v>
      </c>
      <c r="AF172" s="52">
        <f t="shared" si="48"/>
        <v>0</v>
      </c>
      <c r="AG172" s="52">
        <f t="shared" si="48"/>
        <v>0</v>
      </c>
      <c r="AH172" s="52">
        <f t="shared" si="48"/>
        <v>0</v>
      </c>
      <c r="AI172" s="52">
        <f t="shared" si="48"/>
        <v>0</v>
      </c>
      <c r="AJ172" s="52">
        <f t="shared" si="48"/>
        <v>0</v>
      </c>
      <c r="AK172" s="52">
        <f t="shared" si="48"/>
        <v>0</v>
      </c>
      <c r="AL172" s="52">
        <f t="shared" si="48"/>
        <v>0</v>
      </c>
      <c r="AM172" s="10">
        <f t="shared" si="49"/>
        <v>2160</v>
      </c>
    </row>
    <row r="173" spans="1:46">
      <c r="A173" s="9" t="s">
        <v>15</v>
      </c>
      <c r="B173" s="52">
        <f t="shared" si="47"/>
        <v>0</v>
      </c>
      <c r="C173" s="52">
        <f t="shared" si="47"/>
        <v>0</v>
      </c>
      <c r="D173" s="52">
        <f t="shared" si="47"/>
        <v>2325</v>
      </c>
      <c r="E173" s="52">
        <f t="shared" si="47"/>
        <v>2600.6999999999998</v>
      </c>
      <c r="F173" s="52">
        <f t="shared" si="47"/>
        <v>2400</v>
      </c>
      <c r="G173" s="52">
        <f t="shared" si="48"/>
        <v>2445</v>
      </c>
      <c r="H173" s="52">
        <f t="shared" si="48"/>
        <v>2160</v>
      </c>
      <c r="I173" s="52">
        <f t="shared" si="48"/>
        <v>2040</v>
      </c>
      <c r="J173" s="52">
        <f t="shared" si="48"/>
        <v>2400</v>
      </c>
      <c r="K173" s="52">
        <f t="shared" si="48"/>
        <v>2430</v>
      </c>
      <c r="L173" s="52">
        <f t="shared" si="48"/>
        <v>2445</v>
      </c>
      <c r="M173" s="52">
        <f t="shared" si="48"/>
        <v>2445</v>
      </c>
      <c r="N173" s="52">
        <f t="shared" si="48"/>
        <v>2280</v>
      </c>
      <c r="O173" s="52">
        <f t="shared" si="48"/>
        <v>2160</v>
      </c>
      <c r="P173" s="52">
        <f t="shared" si="48"/>
        <v>1920</v>
      </c>
      <c r="Q173" s="52">
        <f t="shared" si="48"/>
        <v>2355</v>
      </c>
      <c r="R173" s="52">
        <f t="shared" si="48"/>
        <v>2325</v>
      </c>
      <c r="S173" s="52">
        <f t="shared" si="48"/>
        <v>2325</v>
      </c>
      <c r="T173" s="52">
        <f t="shared" si="48"/>
        <v>2295</v>
      </c>
      <c r="U173" s="52">
        <f t="shared" si="48"/>
        <v>1800</v>
      </c>
      <c r="V173" s="52">
        <f t="shared" si="48"/>
        <v>2085</v>
      </c>
      <c r="W173" s="52">
        <f t="shared" si="48"/>
        <v>1890</v>
      </c>
      <c r="X173" s="52">
        <f t="shared" si="48"/>
        <v>2325</v>
      </c>
      <c r="Y173" s="52">
        <f t="shared" si="48"/>
        <v>2400</v>
      </c>
      <c r="Z173" s="52">
        <f t="shared" si="48"/>
        <v>2445</v>
      </c>
      <c r="AA173" s="52">
        <f t="shared" si="48"/>
        <v>2415</v>
      </c>
      <c r="AB173" s="52">
        <f t="shared" si="48"/>
        <v>2550</v>
      </c>
      <c r="AC173" s="52">
        <f t="shared" si="48"/>
        <v>2205</v>
      </c>
      <c r="AD173" s="52">
        <f t="shared" si="48"/>
        <v>2040</v>
      </c>
      <c r="AE173" s="52">
        <f t="shared" si="48"/>
        <v>2640</v>
      </c>
      <c r="AF173" s="52">
        <f t="shared" si="48"/>
        <v>0</v>
      </c>
      <c r="AG173" s="52">
        <f t="shared" si="48"/>
        <v>0</v>
      </c>
      <c r="AH173" s="52">
        <f t="shared" si="48"/>
        <v>0</v>
      </c>
      <c r="AI173" s="52">
        <f t="shared" si="48"/>
        <v>0</v>
      </c>
      <c r="AJ173" s="52">
        <f t="shared" si="48"/>
        <v>0</v>
      </c>
      <c r="AK173" s="52">
        <f t="shared" si="48"/>
        <v>0</v>
      </c>
      <c r="AL173" s="52">
        <f t="shared" si="48"/>
        <v>0</v>
      </c>
      <c r="AM173" s="10">
        <f t="shared" si="49"/>
        <v>2640</v>
      </c>
    </row>
    <row r="174" spans="1:46">
      <c r="A174" s="12" t="s">
        <v>16</v>
      </c>
      <c r="B174" s="52">
        <f t="shared" si="47"/>
        <v>0</v>
      </c>
      <c r="C174" s="52">
        <f t="shared" si="47"/>
        <v>0</v>
      </c>
      <c r="D174" s="52">
        <f t="shared" si="47"/>
        <v>2521.65</v>
      </c>
      <c r="E174" s="52">
        <f t="shared" si="47"/>
        <v>2541.9</v>
      </c>
      <c r="F174" s="52">
        <f t="shared" si="47"/>
        <v>2625</v>
      </c>
      <c r="G174" s="52">
        <f t="shared" si="48"/>
        <v>2685</v>
      </c>
      <c r="H174" s="52">
        <f t="shared" si="48"/>
        <v>2220</v>
      </c>
      <c r="I174" s="52">
        <f t="shared" si="48"/>
        <v>2145</v>
      </c>
      <c r="J174" s="52">
        <f t="shared" si="48"/>
        <v>2580</v>
      </c>
      <c r="K174" s="52">
        <f t="shared" si="48"/>
        <v>2805</v>
      </c>
      <c r="L174" s="52">
        <f t="shared" si="48"/>
        <v>2655</v>
      </c>
      <c r="M174" s="52">
        <f t="shared" si="48"/>
        <v>2640</v>
      </c>
      <c r="N174" s="52">
        <f t="shared" si="48"/>
        <v>2580</v>
      </c>
      <c r="O174" s="52">
        <f t="shared" si="48"/>
        <v>2250</v>
      </c>
      <c r="P174" s="52">
        <f t="shared" si="48"/>
        <v>1995</v>
      </c>
      <c r="Q174" s="52">
        <f t="shared" si="48"/>
        <v>2610</v>
      </c>
      <c r="R174" s="52">
        <f t="shared" si="48"/>
        <v>2610</v>
      </c>
      <c r="S174" s="52">
        <f t="shared" si="48"/>
        <v>2595</v>
      </c>
      <c r="T174" s="52">
        <f t="shared" si="48"/>
        <v>2745</v>
      </c>
      <c r="U174" s="52">
        <f t="shared" si="48"/>
        <v>2490</v>
      </c>
      <c r="V174" s="52">
        <f t="shared" si="48"/>
        <v>2280</v>
      </c>
      <c r="W174" s="52">
        <f t="shared" si="48"/>
        <v>2010</v>
      </c>
      <c r="X174" s="52">
        <f t="shared" si="48"/>
        <v>2595</v>
      </c>
      <c r="Y174" s="52">
        <f t="shared" si="48"/>
        <v>2595</v>
      </c>
      <c r="Z174" s="52">
        <f t="shared" si="48"/>
        <v>2760</v>
      </c>
      <c r="AA174" s="52">
        <f t="shared" si="48"/>
        <v>2611.0499999999997</v>
      </c>
      <c r="AB174" s="52">
        <f t="shared" si="48"/>
        <v>2715</v>
      </c>
      <c r="AC174" s="52">
        <f t="shared" si="48"/>
        <v>2280</v>
      </c>
      <c r="AD174" s="52">
        <f t="shared" si="48"/>
        <v>2115</v>
      </c>
      <c r="AE174" s="52">
        <f t="shared" si="48"/>
        <v>2625</v>
      </c>
      <c r="AF174" s="52">
        <f t="shared" si="48"/>
        <v>0</v>
      </c>
      <c r="AG174" s="52">
        <f t="shared" si="48"/>
        <v>0</v>
      </c>
      <c r="AH174" s="52">
        <f t="shared" si="48"/>
        <v>0</v>
      </c>
      <c r="AI174" s="52">
        <f t="shared" si="48"/>
        <v>0</v>
      </c>
      <c r="AJ174" s="52">
        <f t="shared" ref="AJ174:AL174" si="50">+$G$40*(AJ114+AJ144)</f>
        <v>0</v>
      </c>
      <c r="AK174" s="52">
        <f t="shared" si="50"/>
        <v>0</v>
      </c>
      <c r="AL174" s="52">
        <f t="shared" si="50"/>
        <v>0</v>
      </c>
      <c r="AM174" s="10">
        <f t="shared" si="49"/>
        <v>2805</v>
      </c>
    </row>
    <row r="175" spans="1:46">
      <c r="A175" s="12" t="s">
        <v>17</v>
      </c>
      <c r="B175" s="52">
        <f t="shared" si="47"/>
        <v>0</v>
      </c>
      <c r="C175" s="52">
        <f t="shared" si="47"/>
        <v>0</v>
      </c>
      <c r="D175" s="52">
        <f t="shared" si="47"/>
        <v>2854.0499999999997</v>
      </c>
      <c r="E175" s="52">
        <f t="shared" si="47"/>
        <v>2717.1</v>
      </c>
      <c r="F175" s="52">
        <f t="shared" si="47"/>
        <v>2880</v>
      </c>
      <c r="G175" s="52">
        <f t="shared" si="47"/>
        <v>2910</v>
      </c>
      <c r="H175" s="52">
        <f t="shared" si="47"/>
        <v>2520</v>
      </c>
      <c r="I175" s="52">
        <f t="shared" si="47"/>
        <v>2295</v>
      </c>
      <c r="J175" s="52">
        <f t="shared" si="47"/>
        <v>2925</v>
      </c>
      <c r="K175" s="52">
        <f t="shared" si="47"/>
        <v>2895</v>
      </c>
      <c r="L175" s="52">
        <f t="shared" si="47"/>
        <v>2865</v>
      </c>
      <c r="M175" s="52">
        <f t="shared" si="47"/>
        <v>2820</v>
      </c>
      <c r="N175" s="52">
        <f t="shared" si="47"/>
        <v>2865</v>
      </c>
      <c r="O175" s="52">
        <f t="shared" si="47"/>
        <v>2535</v>
      </c>
      <c r="P175" s="52">
        <f t="shared" si="47"/>
        <v>2175</v>
      </c>
      <c r="Q175" s="52">
        <f t="shared" si="47"/>
        <v>2775</v>
      </c>
      <c r="R175" s="52">
        <f t="shared" ref="R175:AL182" si="51">+$G$40*(R115+R145)</f>
        <v>2782.7999999999997</v>
      </c>
      <c r="S175" s="52">
        <f t="shared" si="51"/>
        <v>2895</v>
      </c>
      <c r="T175" s="52">
        <f t="shared" si="51"/>
        <v>2968.65</v>
      </c>
      <c r="U175" s="52">
        <f t="shared" si="51"/>
        <v>2794.7999999999997</v>
      </c>
      <c r="V175" s="52">
        <f t="shared" si="51"/>
        <v>2505</v>
      </c>
      <c r="W175" s="52">
        <f t="shared" si="51"/>
        <v>2250</v>
      </c>
      <c r="X175" s="52">
        <f t="shared" si="51"/>
        <v>2925</v>
      </c>
      <c r="Y175" s="52">
        <f t="shared" si="51"/>
        <v>3120</v>
      </c>
      <c r="Z175" s="52">
        <f t="shared" si="51"/>
        <v>2940</v>
      </c>
      <c r="AA175" s="52">
        <f t="shared" si="51"/>
        <v>3052.5</v>
      </c>
      <c r="AB175" s="52">
        <f t="shared" si="51"/>
        <v>3135</v>
      </c>
      <c r="AC175" s="52">
        <f t="shared" si="51"/>
        <v>2565</v>
      </c>
      <c r="AD175" s="52">
        <f t="shared" si="51"/>
        <v>2355</v>
      </c>
      <c r="AE175" s="52">
        <f t="shared" si="51"/>
        <v>2970</v>
      </c>
      <c r="AF175" s="52">
        <f t="shared" si="51"/>
        <v>0</v>
      </c>
      <c r="AG175" s="52">
        <f t="shared" si="51"/>
        <v>0</v>
      </c>
      <c r="AH175" s="52">
        <f t="shared" si="51"/>
        <v>0</v>
      </c>
      <c r="AI175" s="52">
        <f t="shared" si="51"/>
        <v>0</v>
      </c>
      <c r="AJ175" s="52">
        <f t="shared" si="51"/>
        <v>0</v>
      </c>
      <c r="AK175" s="52">
        <f t="shared" si="51"/>
        <v>0</v>
      </c>
      <c r="AL175" s="52">
        <f t="shared" si="51"/>
        <v>0</v>
      </c>
      <c r="AM175" s="10">
        <f t="shared" si="49"/>
        <v>3135</v>
      </c>
    </row>
    <row r="176" spans="1:46">
      <c r="A176" s="13">
        <v>0.41666666666666669</v>
      </c>
      <c r="B176" s="52">
        <f t="shared" si="47"/>
        <v>0</v>
      </c>
      <c r="C176" s="52">
        <f t="shared" si="47"/>
        <v>0</v>
      </c>
      <c r="D176" s="52">
        <f t="shared" si="47"/>
        <v>2899.65</v>
      </c>
      <c r="E176" s="52">
        <f t="shared" si="47"/>
        <v>2715.75</v>
      </c>
      <c r="F176" s="52">
        <f t="shared" si="47"/>
        <v>2910</v>
      </c>
      <c r="G176" s="52">
        <f t="shared" si="47"/>
        <v>3015</v>
      </c>
      <c r="H176" s="52">
        <f t="shared" si="47"/>
        <v>2580</v>
      </c>
      <c r="I176" s="52">
        <f t="shared" si="47"/>
        <v>2490</v>
      </c>
      <c r="J176" s="52">
        <f t="shared" si="47"/>
        <v>3090</v>
      </c>
      <c r="K176" s="52">
        <f t="shared" si="47"/>
        <v>3030</v>
      </c>
      <c r="L176" s="52">
        <f t="shared" si="47"/>
        <v>2746.35</v>
      </c>
      <c r="M176" s="52">
        <f t="shared" si="47"/>
        <v>2827.5</v>
      </c>
      <c r="N176" s="52">
        <f t="shared" si="47"/>
        <v>3075</v>
      </c>
      <c r="O176" s="52">
        <f t="shared" si="47"/>
        <v>2565</v>
      </c>
      <c r="P176" s="52">
        <f t="shared" si="47"/>
        <v>2385</v>
      </c>
      <c r="Q176" s="52">
        <f t="shared" si="47"/>
        <v>3015</v>
      </c>
      <c r="R176" s="52">
        <f t="shared" si="51"/>
        <v>2844.45</v>
      </c>
      <c r="S176" s="52">
        <f t="shared" si="51"/>
        <v>2956.5</v>
      </c>
      <c r="T176" s="52">
        <f t="shared" si="51"/>
        <v>2881.7999999999997</v>
      </c>
      <c r="U176" s="52">
        <f t="shared" si="51"/>
        <v>2878.0499999999997</v>
      </c>
      <c r="V176" s="52">
        <f t="shared" si="51"/>
        <v>2580</v>
      </c>
      <c r="W176" s="52">
        <f t="shared" si="51"/>
        <v>2385</v>
      </c>
      <c r="X176" s="52">
        <f t="shared" si="51"/>
        <v>2985</v>
      </c>
      <c r="Y176" s="52">
        <f t="shared" si="51"/>
        <v>3060</v>
      </c>
      <c r="Z176" s="52">
        <f t="shared" si="51"/>
        <v>3045</v>
      </c>
      <c r="AA176" s="52">
        <f t="shared" si="51"/>
        <v>3088.95</v>
      </c>
      <c r="AB176" s="52">
        <f t="shared" si="51"/>
        <v>3080.5499999999997</v>
      </c>
      <c r="AC176" s="52">
        <f t="shared" si="51"/>
        <v>2655</v>
      </c>
      <c r="AD176" s="52">
        <f t="shared" si="51"/>
        <v>2460</v>
      </c>
      <c r="AE176" s="52">
        <f t="shared" si="51"/>
        <v>3075</v>
      </c>
      <c r="AF176" s="52">
        <f t="shared" si="51"/>
        <v>0</v>
      </c>
      <c r="AG176" s="52">
        <f t="shared" si="51"/>
        <v>0</v>
      </c>
      <c r="AH176" s="52">
        <f t="shared" si="51"/>
        <v>0</v>
      </c>
      <c r="AI176" s="52">
        <f t="shared" si="51"/>
        <v>0</v>
      </c>
      <c r="AJ176" s="52">
        <f t="shared" si="51"/>
        <v>0</v>
      </c>
      <c r="AK176" s="52">
        <f t="shared" si="51"/>
        <v>0</v>
      </c>
      <c r="AL176" s="52">
        <f t="shared" si="51"/>
        <v>0</v>
      </c>
      <c r="AM176" s="10">
        <f t="shared" si="49"/>
        <v>3090</v>
      </c>
    </row>
    <row r="177" spans="1:39">
      <c r="A177" s="13" t="s">
        <v>18</v>
      </c>
      <c r="B177" s="52">
        <f t="shared" si="47"/>
        <v>0</v>
      </c>
      <c r="C177" s="52">
        <f t="shared" si="47"/>
        <v>0</v>
      </c>
      <c r="D177" s="52">
        <f t="shared" si="47"/>
        <v>2991.6</v>
      </c>
      <c r="E177" s="52">
        <f t="shared" si="47"/>
        <v>2745</v>
      </c>
      <c r="F177" s="52">
        <f t="shared" si="47"/>
        <v>2985</v>
      </c>
      <c r="G177" s="52">
        <f t="shared" si="47"/>
        <v>3015</v>
      </c>
      <c r="H177" s="52">
        <f t="shared" si="47"/>
        <v>2655</v>
      </c>
      <c r="I177" s="52">
        <f t="shared" si="47"/>
        <v>2445</v>
      </c>
      <c r="J177" s="52">
        <f t="shared" si="47"/>
        <v>3115.7999999999997</v>
      </c>
      <c r="K177" s="52">
        <f t="shared" si="47"/>
        <v>3150</v>
      </c>
      <c r="L177" s="52">
        <f t="shared" si="47"/>
        <v>3078.75</v>
      </c>
      <c r="M177" s="52">
        <f t="shared" si="47"/>
        <v>2910</v>
      </c>
      <c r="N177" s="52">
        <f t="shared" si="47"/>
        <v>3030.9</v>
      </c>
      <c r="O177" s="52">
        <f t="shared" si="47"/>
        <v>2520</v>
      </c>
      <c r="P177" s="52">
        <f t="shared" si="47"/>
        <v>2430</v>
      </c>
      <c r="Q177" s="52">
        <f t="shared" si="47"/>
        <v>2895</v>
      </c>
      <c r="R177" s="52">
        <f t="shared" si="51"/>
        <v>2854.7999999999997</v>
      </c>
      <c r="S177" s="52">
        <f t="shared" si="51"/>
        <v>3054.2999999999997</v>
      </c>
      <c r="T177" s="52">
        <f t="shared" si="51"/>
        <v>2893.0499999999997</v>
      </c>
      <c r="U177" s="52">
        <f t="shared" si="51"/>
        <v>2914.2</v>
      </c>
      <c r="V177" s="52">
        <f t="shared" si="51"/>
        <v>2625</v>
      </c>
      <c r="W177" s="52">
        <f t="shared" si="51"/>
        <v>2475</v>
      </c>
      <c r="X177" s="52">
        <f t="shared" si="51"/>
        <v>3045</v>
      </c>
      <c r="Y177" s="52">
        <f t="shared" si="51"/>
        <v>3165</v>
      </c>
      <c r="Z177" s="52">
        <f t="shared" si="51"/>
        <v>3195</v>
      </c>
      <c r="AA177" s="52">
        <f t="shared" si="51"/>
        <v>3133.0499999999997</v>
      </c>
      <c r="AB177" s="52">
        <f t="shared" si="51"/>
        <v>3140.5499999999997</v>
      </c>
      <c r="AC177" s="52">
        <f t="shared" si="51"/>
        <v>2685</v>
      </c>
      <c r="AD177" s="52">
        <f t="shared" si="51"/>
        <v>2505</v>
      </c>
      <c r="AE177" s="52">
        <f t="shared" si="51"/>
        <v>3180</v>
      </c>
      <c r="AF177" s="52">
        <f t="shared" si="51"/>
        <v>0</v>
      </c>
      <c r="AG177" s="52">
        <f t="shared" si="51"/>
        <v>0</v>
      </c>
      <c r="AH177" s="52">
        <f t="shared" si="51"/>
        <v>0</v>
      </c>
      <c r="AI177" s="52">
        <f t="shared" si="51"/>
        <v>0</v>
      </c>
      <c r="AJ177" s="52">
        <f t="shared" si="51"/>
        <v>0</v>
      </c>
      <c r="AK177" s="52">
        <f t="shared" si="51"/>
        <v>0</v>
      </c>
      <c r="AL177" s="52">
        <f t="shared" si="51"/>
        <v>0</v>
      </c>
      <c r="AM177" s="10">
        <f t="shared" si="49"/>
        <v>3195</v>
      </c>
    </row>
    <row r="178" spans="1:39">
      <c r="A178" s="13">
        <v>0.5</v>
      </c>
      <c r="B178" s="52">
        <f t="shared" si="47"/>
        <v>0</v>
      </c>
      <c r="C178" s="52">
        <f t="shared" si="47"/>
        <v>0</v>
      </c>
      <c r="D178" s="52">
        <f t="shared" si="47"/>
        <v>3141.6</v>
      </c>
      <c r="E178" s="52">
        <f t="shared" si="47"/>
        <v>2895</v>
      </c>
      <c r="F178" s="52">
        <f t="shared" si="47"/>
        <v>3030</v>
      </c>
      <c r="G178" s="52">
        <f t="shared" si="47"/>
        <v>3030</v>
      </c>
      <c r="H178" s="52">
        <f t="shared" si="47"/>
        <v>2745</v>
      </c>
      <c r="I178" s="52">
        <f t="shared" si="47"/>
        <v>2460</v>
      </c>
      <c r="J178" s="52">
        <f t="shared" si="47"/>
        <v>2936.85</v>
      </c>
      <c r="K178" s="52">
        <f t="shared" si="47"/>
        <v>3315</v>
      </c>
      <c r="L178" s="52">
        <f t="shared" si="47"/>
        <v>3014.4</v>
      </c>
      <c r="M178" s="52">
        <f t="shared" si="47"/>
        <v>3030</v>
      </c>
      <c r="N178" s="52">
        <f t="shared" si="47"/>
        <v>3060</v>
      </c>
      <c r="O178" s="52">
        <f t="shared" si="47"/>
        <v>2760</v>
      </c>
      <c r="P178" s="52">
        <f t="shared" si="47"/>
        <v>2460</v>
      </c>
      <c r="Q178" s="52">
        <f t="shared" si="47"/>
        <v>3150</v>
      </c>
      <c r="R178" s="52">
        <f t="shared" si="51"/>
        <v>2946.2999999999997</v>
      </c>
      <c r="S178" s="52">
        <f t="shared" si="51"/>
        <v>3055.2</v>
      </c>
      <c r="T178" s="52">
        <f t="shared" si="51"/>
        <v>2969.85</v>
      </c>
      <c r="U178" s="52">
        <f t="shared" si="51"/>
        <v>3080.7</v>
      </c>
      <c r="V178" s="52">
        <f t="shared" si="51"/>
        <v>2640</v>
      </c>
      <c r="W178" s="52">
        <f t="shared" si="51"/>
        <v>2460</v>
      </c>
      <c r="X178" s="52">
        <f t="shared" si="51"/>
        <v>3135</v>
      </c>
      <c r="Y178" s="52">
        <f t="shared" si="51"/>
        <v>3180</v>
      </c>
      <c r="Z178" s="52">
        <f t="shared" si="51"/>
        <v>3225</v>
      </c>
      <c r="AA178" s="52">
        <f t="shared" si="51"/>
        <v>3280.65</v>
      </c>
      <c r="AB178" s="52">
        <f t="shared" si="51"/>
        <v>3349.2</v>
      </c>
      <c r="AC178" s="52">
        <f t="shared" si="51"/>
        <v>2775</v>
      </c>
      <c r="AD178" s="52">
        <f t="shared" si="51"/>
        <v>2550</v>
      </c>
      <c r="AE178" s="52">
        <f t="shared" si="51"/>
        <v>3300</v>
      </c>
      <c r="AF178" s="52">
        <f t="shared" si="51"/>
        <v>0</v>
      </c>
      <c r="AG178" s="52">
        <f t="shared" si="51"/>
        <v>0</v>
      </c>
      <c r="AH178" s="52">
        <f t="shared" si="51"/>
        <v>0</v>
      </c>
      <c r="AI178" s="52">
        <f t="shared" si="51"/>
        <v>0</v>
      </c>
      <c r="AJ178" s="52">
        <f t="shared" si="51"/>
        <v>0</v>
      </c>
      <c r="AK178" s="52">
        <f t="shared" si="51"/>
        <v>0</v>
      </c>
      <c r="AL178" s="52">
        <f t="shared" si="51"/>
        <v>0</v>
      </c>
      <c r="AM178" s="10">
        <f t="shared" si="49"/>
        <v>3349.2</v>
      </c>
    </row>
    <row r="179" spans="1:39">
      <c r="A179" s="13" t="s">
        <v>19</v>
      </c>
      <c r="B179" s="52">
        <f t="shared" si="47"/>
        <v>0</v>
      </c>
      <c r="C179" s="52">
        <f t="shared" si="47"/>
        <v>0</v>
      </c>
      <c r="D179" s="52">
        <f t="shared" si="47"/>
        <v>3109.0499999999997</v>
      </c>
      <c r="E179" s="52">
        <f t="shared" si="47"/>
        <v>2565</v>
      </c>
      <c r="F179" s="52">
        <f t="shared" si="47"/>
        <v>3330</v>
      </c>
      <c r="G179" s="52">
        <f t="shared" si="47"/>
        <v>3075</v>
      </c>
      <c r="H179" s="52">
        <f t="shared" si="47"/>
        <v>2670</v>
      </c>
      <c r="I179" s="52">
        <f t="shared" si="47"/>
        <v>2535</v>
      </c>
      <c r="J179" s="52">
        <f t="shared" si="47"/>
        <v>2990.7</v>
      </c>
      <c r="K179" s="52">
        <f t="shared" si="47"/>
        <v>2925</v>
      </c>
      <c r="L179" s="52">
        <f t="shared" si="47"/>
        <v>2902.7999999999997</v>
      </c>
      <c r="M179" s="52">
        <f t="shared" si="47"/>
        <v>2895</v>
      </c>
      <c r="N179" s="52">
        <f t="shared" si="47"/>
        <v>3030</v>
      </c>
      <c r="O179" s="52">
        <f t="shared" si="47"/>
        <v>2685</v>
      </c>
      <c r="P179" s="52">
        <f t="shared" si="47"/>
        <v>2520</v>
      </c>
      <c r="Q179" s="52">
        <f t="shared" si="47"/>
        <v>3210</v>
      </c>
      <c r="R179" s="52">
        <f t="shared" si="51"/>
        <v>2872.0499999999997</v>
      </c>
      <c r="S179" s="52">
        <f t="shared" si="51"/>
        <v>3030</v>
      </c>
      <c r="T179" s="52">
        <f t="shared" si="51"/>
        <v>2865</v>
      </c>
      <c r="U179" s="52">
        <f t="shared" si="51"/>
        <v>2974.2</v>
      </c>
      <c r="V179" s="52">
        <f t="shared" si="51"/>
        <v>2625</v>
      </c>
      <c r="W179" s="52">
        <f t="shared" si="51"/>
        <v>2655</v>
      </c>
      <c r="X179" s="52">
        <f t="shared" si="51"/>
        <v>3000</v>
      </c>
      <c r="Y179" s="52">
        <f t="shared" si="51"/>
        <v>3135</v>
      </c>
      <c r="Z179" s="52">
        <f t="shared" si="51"/>
        <v>3150</v>
      </c>
      <c r="AA179" s="52">
        <f t="shared" si="51"/>
        <v>3224.7</v>
      </c>
      <c r="AB179" s="52">
        <f t="shared" si="51"/>
        <v>3140.85</v>
      </c>
      <c r="AC179" s="52">
        <f t="shared" si="51"/>
        <v>2820</v>
      </c>
      <c r="AD179" s="52">
        <f t="shared" si="51"/>
        <v>2610</v>
      </c>
      <c r="AE179" s="52">
        <f t="shared" si="51"/>
        <v>3120</v>
      </c>
      <c r="AF179" s="52">
        <f t="shared" si="51"/>
        <v>0</v>
      </c>
      <c r="AG179" s="52">
        <f t="shared" si="51"/>
        <v>0</v>
      </c>
      <c r="AH179" s="52">
        <f t="shared" si="51"/>
        <v>0</v>
      </c>
      <c r="AI179" s="52">
        <f t="shared" si="51"/>
        <v>0</v>
      </c>
      <c r="AJ179" s="52">
        <f t="shared" si="51"/>
        <v>0</v>
      </c>
      <c r="AK179" s="52">
        <f t="shared" si="51"/>
        <v>0</v>
      </c>
      <c r="AL179" s="52">
        <f t="shared" si="51"/>
        <v>0</v>
      </c>
      <c r="AM179" s="10">
        <f t="shared" si="49"/>
        <v>3330</v>
      </c>
    </row>
    <row r="180" spans="1:39">
      <c r="A180" s="13">
        <v>0.58333333333333337</v>
      </c>
      <c r="B180" s="52">
        <f t="shared" si="47"/>
        <v>0</v>
      </c>
      <c r="C180" s="52">
        <f t="shared" si="47"/>
        <v>0</v>
      </c>
      <c r="D180" s="52">
        <f t="shared" si="47"/>
        <v>2748.75</v>
      </c>
      <c r="E180" s="52">
        <f t="shared" si="47"/>
        <v>2475</v>
      </c>
      <c r="F180" s="52">
        <f t="shared" si="47"/>
        <v>2970</v>
      </c>
      <c r="G180" s="52">
        <f t="shared" si="47"/>
        <v>3060</v>
      </c>
      <c r="H180" s="52">
        <f t="shared" si="47"/>
        <v>2625</v>
      </c>
      <c r="I180" s="52">
        <f t="shared" si="47"/>
        <v>2505</v>
      </c>
      <c r="J180" s="52">
        <f t="shared" si="47"/>
        <v>2860.0499999999997</v>
      </c>
      <c r="K180" s="52">
        <f t="shared" si="47"/>
        <v>2865</v>
      </c>
      <c r="L180" s="52">
        <f t="shared" si="47"/>
        <v>2712.15</v>
      </c>
      <c r="M180" s="52">
        <f t="shared" si="47"/>
        <v>2850</v>
      </c>
      <c r="N180" s="52">
        <f t="shared" si="47"/>
        <v>3045</v>
      </c>
      <c r="O180" s="52">
        <f t="shared" si="47"/>
        <v>2685</v>
      </c>
      <c r="P180" s="52">
        <f t="shared" si="47"/>
        <v>2505</v>
      </c>
      <c r="Q180" s="52">
        <f t="shared" si="47"/>
        <v>2850</v>
      </c>
      <c r="R180" s="52">
        <f t="shared" si="51"/>
        <v>2845.35</v>
      </c>
      <c r="S180" s="52">
        <f t="shared" si="51"/>
        <v>2956.65</v>
      </c>
      <c r="T180" s="52">
        <f t="shared" si="51"/>
        <v>2820</v>
      </c>
      <c r="U180" s="52">
        <f t="shared" si="51"/>
        <v>2913</v>
      </c>
      <c r="V180" s="52">
        <f t="shared" si="51"/>
        <v>2580</v>
      </c>
      <c r="W180" s="52">
        <f t="shared" si="51"/>
        <v>2610</v>
      </c>
      <c r="X180" s="52">
        <f t="shared" si="51"/>
        <v>3294.45</v>
      </c>
      <c r="Y180" s="52">
        <f t="shared" si="51"/>
        <v>3045</v>
      </c>
      <c r="Z180" s="52">
        <f t="shared" si="51"/>
        <v>3105</v>
      </c>
      <c r="AA180" s="52">
        <f t="shared" si="51"/>
        <v>3084.75</v>
      </c>
      <c r="AB180" s="52">
        <f t="shared" si="51"/>
        <v>3158.7</v>
      </c>
      <c r="AC180" s="52">
        <f t="shared" si="51"/>
        <v>2760</v>
      </c>
      <c r="AD180" s="52">
        <f t="shared" si="51"/>
        <v>2580</v>
      </c>
      <c r="AE180" s="52">
        <f t="shared" si="51"/>
        <v>3045</v>
      </c>
      <c r="AF180" s="52">
        <f t="shared" si="51"/>
        <v>0</v>
      </c>
      <c r="AG180" s="52">
        <f t="shared" si="51"/>
        <v>0</v>
      </c>
      <c r="AH180" s="52">
        <f t="shared" si="51"/>
        <v>0</v>
      </c>
      <c r="AI180" s="52">
        <f t="shared" si="51"/>
        <v>0</v>
      </c>
      <c r="AJ180" s="52">
        <f t="shared" si="51"/>
        <v>0</v>
      </c>
      <c r="AK180" s="52">
        <f t="shared" si="51"/>
        <v>0</v>
      </c>
      <c r="AL180" s="52">
        <f t="shared" si="51"/>
        <v>0</v>
      </c>
      <c r="AM180" s="10">
        <f t="shared" si="49"/>
        <v>3294.45</v>
      </c>
    </row>
    <row r="181" spans="1:39">
      <c r="A181" s="13" t="s">
        <v>20</v>
      </c>
      <c r="B181" s="52">
        <f t="shared" si="47"/>
        <v>0</v>
      </c>
      <c r="C181" s="52">
        <f t="shared" si="47"/>
        <v>0</v>
      </c>
      <c r="D181" s="52">
        <f t="shared" si="47"/>
        <v>2856.9</v>
      </c>
      <c r="E181" s="52">
        <f t="shared" si="47"/>
        <v>2580</v>
      </c>
      <c r="F181" s="52">
        <f t="shared" si="47"/>
        <v>3060</v>
      </c>
      <c r="G181" s="52">
        <f t="shared" si="47"/>
        <v>3090</v>
      </c>
      <c r="H181" s="52">
        <f t="shared" si="47"/>
        <v>2505</v>
      </c>
      <c r="I181" s="52">
        <f t="shared" si="47"/>
        <v>2460</v>
      </c>
      <c r="J181" s="52">
        <f t="shared" si="47"/>
        <v>2598.6</v>
      </c>
      <c r="K181" s="52">
        <f t="shared" si="47"/>
        <v>2970</v>
      </c>
      <c r="L181" s="52">
        <f t="shared" si="47"/>
        <v>2772.9</v>
      </c>
      <c r="M181" s="52">
        <f t="shared" si="47"/>
        <v>2940</v>
      </c>
      <c r="N181" s="52">
        <f t="shared" si="47"/>
        <v>2880</v>
      </c>
      <c r="O181" s="52">
        <f t="shared" si="47"/>
        <v>2475</v>
      </c>
      <c r="P181" s="52">
        <f t="shared" si="47"/>
        <v>2535</v>
      </c>
      <c r="Q181" s="52">
        <f t="shared" si="47"/>
        <v>2865</v>
      </c>
      <c r="R181" s="52">
        <f t="shared" si="51"/>
        <v>2835</v>
      </c>
      <c r="S181" s="52">
        <f t="shared" si="51"/>
        <v>2952.75</v>
      </c>
      <c r="T181" s="52">
        <f t="shared" si="51"/>
        <v>2820</v>
      </c>
      <c r="U181" s="52">
        <f t="shared" si="51"/>
        <v>2900.25</v>
      </c>
      <c r="V181" s="52">
        <f t="shared" si="51"/>
        <v>2490</v>
      </c>
      <c r="W181" s="52">
        <f t="shared" si="51"/>
        <v>2535</v>
      </c>
      <c r="X181" s="52">
        <f t="shared" si="51"/>
        <v>2973.2999999999997</v>
      </c>
      <c r="Y181" s="52">
        <f t="shared" si="51"/>
        <v>3165</v>
      </c>
      <c r="Z181" s="52">
        <f t="shared" si="51"/>
        <v>3105</v>
      </c>
      <c r="AA181" s="52">
        <f t="shared" si="51"/>
        <v>3039</v>
      </c>
      <c r="AB181" s="52">
        <f t="shared" si="51"/>
        <v>2760</v>
      </c>
      <c r="AC181" s="52">
        <f t="shared" si="51"/>
        <v>2670</v>
      </c>
      <c r="AD181" s="52">
        <f t="shared" si="51"/>
        <v>2520</v>
      </c>
      <c r="AE181" s="52">
        <f t="shared" si="51"/>
        <v>3135</v>
      </c>
      <c r="AF181" s="52">
        <f t="shared" si="51"/>
        <v>0</v>
      </c>
      <c r="AG181" s="52">
        <f t="shared" si="51"/>
        <v>0</v>
      </c>
      <c r="AH181" s="52">
        <f t="shared" si="51"/>
        <v>0</v>
      </c>
      <c r="AI181" s="52">
        <f t="shared" si="51"/>
        <v>0</v>
      </c>
      <c r="AJ181" s="52">
        <f t="shared" si="51"/>
        <v>0</v>
      </c>
      <c r="AK181" s="52">
        <f t="shared" si="51"/>
        <v>0</v>
      </c>
      <c r="AL181" s="52">
        <f t="shared" si="51"/>
        <v>0</v>
      </c>
      <c r="AM181" s="10">
        <f t="shared" si="49"/>
        <v>3165</v>
      </c>
    </row>
    <row r="182" spans="1:39">
      <c r="A182" s="12" t="s">
        <v>21</v>
      </c>
      <c r="B182" s="52">
        <f t="shared" si="47"/>
        <v>0</v>
      </c>
      <c r="C182" s="52">
        <f t="shared" si="47"/>
        <v>0</v>
      </c>
      <c r="D182" s="52">
        <f t="shared" si="47"/>
        <v>2835</v>
      </c>
      <c r="E182" s="52">
        <f t="shared" si="47"/>
        <v>2805</v>
      </c>
      <c r="F182" s="52">
        <f t="shared" si="47"/>
        <v>2775</v>
      </c>
      <c r="G182" s="52">
        <f t="shared" si="47"/>
        <v>3045</v>
      </c>
      <c r="H182" s="52">
        <f t="shared" si="47"/>
        <v>2505</v>
      </c>
      <c r="I182" s="52">
        <f t="shared" si="47"/>
        <v>2385</v>
      </c>
      <c r="J182" s="52">
        <f t="shared" si="47"/>
        <v>2775</v>
      </c>
      <c r="K182" s="52">
        <f t="shared" si="47"/>
        <v>2250</v>
      </c>
      <c r="L182" s="52">
        <f t="shared" si="47"/>
        <v>2895</v>
      </c>
      <c r="M182" s="52">
        <f t="shared" si="47"/>
        <v>2970</v>
      </c>
      <c r="N182" s="52">
        <f t="shared" si="47"/>
        <v>2820</v>
      </c>
      <c r="O182" s="52">
        <f t="shared" si="47"/>
        <v>2325</v>
      </c>
      <c r="P182" s="52">
        <f t="shared" si="47"/>
        <v>2400</v>
      </c>
      <c r="Q182" s="52">
        <f t="shared" si="47"/>
        <v>2865</v>
      </c>
      <c r="R182" s="52">
        <f t="shared" si="51"/>
        <v>2910</v>
      </c>
      <c r="S182" s="52">
        <f t="shared" si="51"/>
        <v>2055.4499999999998</v>
      </c>
      <c r="T182" s="52">
        <f t="shared" si="51"/>
        <v>2895</v>
      </c>
      <c r="U182" s="52">
        <f t="shared" si="51"/>
        <v>2870.4</v>
      </c>
      <c r="V182" s="52">
        <f t="shared" si="51"/>
        <v>2490</v>
      </c>
      <c r="W182" s="52">
        <f t="shared" si="51"/>
        <v>2490</v>
      </c>
      <c r="X182" s="52">
        <f t="shared" si="51"/>
        <v>2995.5</v>
      </c>
      <c r="Y182" s="52">
        <f t="shared" si="51"/>
        <v>3105</v>
      </c>
      <c r="Z182" s="52">
        <f t="shared" si="51"/>
        <v>3045</v>
      </c>
      <c r="AA182" s="52">
        <f t="shared" si="51"/>
        <v>3005.7</v>
      </c>
      <c r="AB182" s="52">
        <f t="shared" si="51"/>
        <v>3210</v>
      </c>
      <c r="AC182" s="52">
        <f t="shared" si="51"/>
        <v>2580</v>
      </c>
      <c r="AD182" s="52">
        <f t="shared" si="51"/>
        <v>2460</v>
      </c>
      <c r="AE182" s="52">
        <f t="shared" si="51"/>
        <v>3120</v>
      </c>
      <c r="AF182" s="52">
        <f t="shared" si="51"/>
        <v>0</v>
      </c>
      <c r="AG182" s="52">
        <f t="shared" si="51"/>
        <v>0</v>
      </c>
      <c r="AH182" s="52">
        <f t="shared" si="51"/>
        <v>0</v>
      </c>
      <c r="AI182" s="52">
        <f t="shared" si="51"/>
        <v>0</v>
      </c>
      <c r="AJ182" s="52">
        <f t="shared" si="51"/>
        <v>0</v>
      </c>
      <c r="AK182" s="52">
        <f t="shared" si="51"/>
        <v>0</v>
      </c>
      <c r="AL182" s="52">
        <f t="shared" si="51"/>
        <v>0</v>
      </c>
      <c r="AM182" s="10">
        <f t="shared" si="49"/>
        <v>3210</v>
      </c>
    </row>
    <row r="183" spans="1:39">
      <c r="A183" s="12" t="s">
        <v>22</v>
      </c>
      <c r="B183" s="52">
        <f t="shared" ref="B183:AL189" si="52">+$G$40*(B123+B153)</f>
        <v>0</v>
      </c>
      <c r="C183" s="52">
        <f t="shared" si="52"/>
        <v>0</v>
      </c>
      <c r="D183" s="52">
        <f t="shared" si="52"/>
        <v>2326.65</v>
      </c>
      <c r="E183" s="52">
        <f t="shared" si="52"/>
        <v>2655</v>
      </c>
      <c r="F183" s="52">
        <f t="shared" si="52"/>
        <v>2790</v>
      </c>
      <c r="G183" s="52">
        <f t="shared" si="52"/>
        <v>2940</v>
      </c>
      <c r="H183" s="52">
        <f t="shared" si="52"/>
        <v>2505</v>
      </c>
      <c r="I183" s="52">
        <f t="shared" si="52"/>
        <v>2415</v>
      </c>
      <c r="J183" s="52">
        <f t="shared" si="52"/>
        <v>2790</v>
      </c>
      <c r="K183" s="52">
        <f t="shared" si="52"/>
        <v>2190</v>
      </c>
      <c r="L183" s="52">
        <f t="shared" si="52"/>
        <v>2880</v>
      </c>
      <c r="M183" s="52">
        <f t="shared" si="52"/>
        <v>2820</v>
      </c>
      <c r="N183" s="52">
        <f t="shared" si="52"/>
        <v>2715</v>
      </c>
      <c r="O183" s="52">
        <f t="shared" si="52"/>
        <v>2490</v>
      </c>
      <c r="P183" s="52">
        <f t="shared" si="52"/>
        <v>2475</v>
      </c>
      <c r="Q183" s="52">
        <f t="shared" si="52"/>
        <v>2835</v>
      </c>
      <c r="R183" s="52">
        <f t="shared" si="52"/>
        <v>2820</v>
      </c>
      <c r="S183" s="52">
        <f t="shared" si="52"/>
        <v>2757.15</v>
      </c>
      <c r="T183" s="52">
        <f t="shared" si="52"/>
        <v>2700</v>
      </c>
      <c r="U183" s="52">
        <f t="shared" si="52"/>
        <v>2735.7</v>
      </c>
      <c r="V183" s="52">
        <f t="shared" si="52"/>
        <v>2430</v>
      </c>
      <c r="W183" s="52">
        <f t="shared" si="52"/>
        <v>2400</v>
      </c>
      <c r="X183" s="52">
        <f t="shared" si="52"/>
        <v>2829</v>
      </c>
      <c r="Y183" s="52">
        <f t="shared" si="52"/>
        <v>2970</v>
      </c>
      <c r="Z183" s="52">
        <f t="shared" si="52"/>
        <v>3000</v>
      </c>
      <c r="AA183" s="52">
        <f t="shared" si="52"/>
        <v>2863.65</v>
      </c>
      <c r="AB183" s="52">
        <f t="shared" si="52"/>
        <v>3075</v>
      </c>
      <c r="AC183" s="52">
        <f t="shared" si="52"/>
        <v>2565</v>
      </c>
      <c r="AD183" s="52">
        <f t="shared" si="52"/>
        <v>2460</v>
      </c>
      <c r="AE183" s="52">
        <f t="shared" si="52"/>
        <v>2970</v>
      </c>
      <c r="AF183" s="52">
        <f t="shared" si="52"/>
        <v>0</v>
      </c>
      <c r="AG183" s="52">
        <f t="shared" si="52"/>
        <v>0</v>
      </c>
      <c r="AH183" s="52">
        <f t="shared" si="52"/>
        <v>0</v>
      </c>
      <c r="AI183" s="52">
        <f t="shared" si="52"/>
        <v>0</v>
      </c>
      <c r="AJ183" s="52">
        <f t="shared" si="52"/>
        <v>0</v>
      </c>
      <c r="AK183" s="52">
        <f t="shared" si="52"/>
        <v>0</v>
      </c>
      <c r="AL183" s="52">
        <f t="shared" si="52"/>
        <v>0</v>
      </c>
      <c r="AM183" s="10">
        <f t="shared" si="49"/>
        <v>3075</v>
      </c>
    </row>
    <row r="184" spans="1:39">
      <c r="A184" s="12" t="s">
        <v>23</v>
      </c>
      <c r="B184" s="52">
        <f t="shared" si="52"/>
        <v>0</v>
      </c>
      <c r="C184" s="52">
        <f t="shared" si="52"/>
        <v>0</v>
      </c>
      <c r="D184" s="52">
        <f t="shared" si="52"/>
        <v>2678.85</v>
      </c>
      <c r="E184" s="52">
        <f t="shared" si="52"/>
        <v>2790</v>
      </c>
      <c r="F184" s="52">
        <f t="shared" si="52"/>
        <v>2760</v>
      </c>
      <c r="G184" s="52">
        <f t="shared" si="52"/>
        <v>2850</v>
      </c>
      <c r="H184" s="52">
        <f t="shared" si="52"/>
        <v>2535</v>
      </c>
      <c r="I184" s="52">
        <f t="shared" si="52"/>
        <v>2490</v>
      </c>
      <c r="J184" s="52">
        <f t="shared" si="52"/>
        <v>3116.5499999999997</v>
      </c>
      <c r="K184" s="52">
        <f t="shared" si="52"/>
        <v>2415</v>
      </c>
      <c r="L184" s="52">
        <f t="shared" si="52"/>
        <v>2760</v>
      </c>
      <c r="M184" s="52">
        <f t="shared" si="52"/>
        <v>2775</v>
      </c>
      <c r="N184" s="52">
        <f t="shared" si="52"/>
        <v>2760</v>
      </c>
      <c r="O184" s="52">
        <f t="shared" si="52"/>
        <v>2505</v>
      </c>
      <c r="P184" s="52">
        <f t="shared" si="52"/>
        <v>2415</v>
      </c>
      <c r="Q184" s="52">
        <f t="shared" si="52"/>
        <v>2730</v>
      </c>
      <c r="R184" s="52">
        <f t="shared" si="52"/>
        <v>2790</v>
      </c>
      <c r="S184" s="52">
        <f t="shared" si="52"/>
        <v>2786.7</v>
      </c>
      <c r="T184" s="52">
        <f t="shared" si="52"/>
        <v>2715</v>
      </c>
      <c r="U184" s="52">
        <f t="shared" si="52"/>
        <v>2764.95</v>
      </c>
      <c r="V184" s="52">
        <f t="shared" si="52"/>
        <v>2475</v>
      </c>
      <c r="W184" s="52">
        <f t="shared" si="52"/>
        <v>2430</v>
      </c>
      <c r="X184" s="52">
        <f t="shared" si="52"/>
        <v>2861.4</v>
      </c>
      <c r="Y184" s="52">
        <f t="shared" si="52"/>
        <v>2925</v>
      </c>
      <c r="Z184" s="52">
        <f t="shared" si="52"/>
        <v>2925</v>
      </c>
      <c r="AA184" s="52">
        <f t="shared" si="52"/>
        <v>2745.75</v>
      </c>
      <c r="AB184" s="52">
        <f t="shared" si="52"/>
        <v>2895</v>
      </c>
      <c r="AC184" s="52">
        <f t="shared" si="52"/>
        <v>2580</v>
      </c>
      <c r="AD184" s="52">
        <f t="shared" si="52"/>
        <v>2520</v>
      </c>
      <c r="AE184" s="52">
        <f t="shared" si="52"/>
        <v>2835</v>
      </c>
      <c r="AF184" s="52">
        <f t="shared" si="52"/>
        <v>0</v>
      </c>
      <c r="AG184" s="52">
        <f t="shared" si="52"/>
        <v>0</v>
      </c>
      <c r="AH184" s="52">
        <f t="shared" si="52"/>
        <v>0</v>
      </c>
      <c r="AI184" s="52">
        <f t="shared" si="52"/>
        <v>0</v>
      </c>
      <c r="AJ184" s="52">
        <f t="shared" si="52"/>
        <v>0</v>
      </c>
      <c r="AK184" s="52">
        <f t="shared" si="52"/>
        <v>0</v>
      </c>
      <c r="AL184" s="52">
        <f t="shared" si="52"/>
        <v>0</v>
      </c>
      <c r="AM184" s="10">
        <f t="shared" si="49"/>
        <v>3116.5499999999997</v>
      </c>
    </row>
    <row r="185" spans="1:39">
      <c r="A185" s="9" t="s">
        <v>24</v>
      </c>
      <c r="B185" s="52">
        <f t="shared" si="52"/>
        <v>0</v>
      </c>
      <c r="C185" s="52">
        <f t="shared" si="52"/>
        <v>0</v>
      </c>
      <c r="D185" s="52">
        <f t="shared" si="52"/>
        <v>3065.7</v>
      </c>
      <c r="E185" s="52">
        <f t="shared" si="52"/>
        <v>3367.0499999999997</v>
      </c>
      <c r="F185" s="52">
        <f t="shared" si="52"/>
        <v>3165</v>
      </c>
      <c r="G185" s="52">
        <f t="shared" si="52"/>
        <v>3255</v>
      </c>
      <c r="H185" s="52">
        <f t="shared" si="52"/>
        <v>3085.2</v>
      </c>
      <c r="I185" s="52">
        <f t="shared" si="52"/>
        <v>3002.85</v>
      </c>
      <c r="J185" s="52">
        <f t="shared" si="52"/>
        <v>3396.75</v>
      </c>
      <c r="K185" s="52">
        <f t="shared" si="52"/>
        <v>2910</v>
      </c>
      <c r="L185" s="52">
        <f t="shared" si="52"/>
        <v>3180</v>
      </c>
      <c r="M185" s="52">
        <f t="shared" si="52"/>
        <v>3180</v>
      </c>
      <c r="N185" s="52">
        <f t="shared" si="52"/>
        <v>3180</v>
      </c>
      <c r="O185" s="52">
        <f t="shared" si="52"/>
        <v>3000</v>
      </c>
      <c r="P185" s="52">
        <f t="shared" si="52"/>
        <v>2940</v>
      </c>
      <c r="Q185" s="52">
        <f t="shared" si="52"/>
        <v>3300</v>
      </c>
      <c r="R185" s="52">
        <f t="shared" si="52"/>
        <v>3045</v>
      </c>
      <c r="S185" s="52">
        <f t="shared" si="52"/>
        <v>3078.9</v>
      </c>
      <c r="T185" s="52">
        <f t="shared" si="52"/>
        <v>3255</v>
      </c>
      <c r="U185" s="52">
        <f t="shared" si="52"/>
        <v>3041.4</v>
      </c>
      <c r="V185" s="52">
        <f t="shared" si="52"/>
        <v>3000</v>
      </c>
      <c r="W185" s="52">
        <f t="shared" si="52"/>
        <v>2850</v>
      </c>
      <c r="X185" s="52">
        <f t="shared" si="52"/>
        <v>3150</v>
      </c>
      <c r="Y185" s="52">
        <f t="shared" si="52"/>
        <v>3330</v>
      </c>
      <c r="Z185" s="52">
        <f t="shared" si="52"/>
        <v>3270</v>
      </c>
      <c r="AA185" s="52">
        <f t="shared" si="52"/>
        <v>3381.45</v>
      </c>
      <c r="AB185" s="52">
        <f t="shared" si="52"/>
        <v>3244.5</v>
      </c>
      <c r="AC185" s="52">
        <f t="shared" si="52"/>
        <v>3019.95</v>
      </c>
      <c r="AD185" s="52">
        <f t="shared" si="52"/>
        <v>3150</v>
      </c>
      <c r="AE185" s="52">
        <f t="shared" si="52"/>
        <v>3210</v>
      </c>
      <c r="AF185" s="52">
        <f t="shared" si="52"/>
        <v>0</v>
      </c>
      <c r="AG185" s="52">
        <f t="shared" si="52"/>
        <v>0</v>
      </c>
      <c r="AH185" s="52">
        <f t="shared" si="52"/>
        <v>0</v>
      </c>
      <c r="AI185" s="52">
        <f t="shared" si="52"/>
        <v>0</v>
      </c>
      <c r="AJ185" s="52">
        <f t="shared" si="52"/>
        <v>0</v>
      </c>
      <c r="AK185" s="52">
        <f t="shared" si="52"/>
        <v>0</v>
      </c>
      <c r="AL185" s="52">
        <f t="shared" si="52"/>
        <v>0</v>
      </c>
      <c r="AM185" s="10">
        <f t="shared" si="49"/>
        <v>3396.75</v>
      </c>
    </row>
    <row r="186" spans="1:39">
      <c r="A186" s="15">
        <v>0.83333333333333337</v>
      </c>
      <c r="B186" s="52">
        <f t="shared" si="52"/>
        <v>0</v>
      </c>
      <c r="C186" s="52">
        <f t="shared" si="52"/>
        <v>0</v>
      </c>
      <c r="D186" s="52">
        <f t="shared" si="52"/>
        <v>3318.75</v>
      </c>
      <c r="E186" s="52">
        <f t="shared" si="52"/>
        <v>3319.7999999999997</v>
      </c>
      <c r="F186" s="52">
        <f t="shared" si="52"/>
        <v>3285</v>
      </c>
      <c r="G186" s="52">
        <f t="shared" si="52"/>
        <v>3375</v>
      </c>
      <c r="H186" s="52">
        <f t="shared" si="52"/>
        <v>3303.75</v>
      </c>
      <c r="I186" s="52">
        <f t="shared" si="52"/>
        <v>1920</v>
      </c>
      <c r="J186" s="52">
        <f t="shared" si="52"/>
        <v>3249.6</v>
      </c>
      <c r="K186" s="52">
        <f t="shared" si="52"/>
        <v>3075</v>
      </c>
      <c r="L186" s="52">
        <f t="shared" si="52"/>
        <v>3300</v>
      </c>
      <c r="M186" s="52">
        <f t="shared" si="52"/>
        <v>3360</v>
      </c>
      <c r="N186" s="52">
        <f t="shared" si="52"/>
        <v>3390</v>
      </c>
      <c r="O186" s="52">
        <f t="shared" si="52"/>
        <v>3180</v>
      </c>
      <c r="P186" s="52">
        <f t="shared" si="52"/>
        <v>3120</v>
      </c>
      <c r="Q186" s="52">
        <f t="shared" si="52"/>
        <v>3349.0499999999997</v>
      </c>
      <c r="R186" s="52">
        <f t="shared" si="52"/>
        <v>3315</v>
      </c>
      <c r="S186" s="52">
        <f t="shared" si="52"/>
        <v>3275.85</v>
      </c>
      <c r="T186" s="52">
        <f t="shared" si="52"/>
        <v>3315</v>
      </c>
      <c r="U186" s="52">
        <f t="shared" si="52"/>
        <v>3376.95</v>
      </c>
      <c r="V186" s="52">
        <f t="shared" si="52"/>
        <v>3210</v>
      </c>
      <c r="W186" s="52">
        <f t="shared" si="52"/>
        <v>3240</v>
      </c>
      <c r="X186" s="52">
        <f t="shared" si="52"/>
        <v>3450</v>
      </c>
      <c r="Y186" s="52">
        <f t="shared" si="52"/>
        <v>3450</v>
      </c>
      <c r="Z186" s="52">
        <f t="shared" si="52"/>
        <v>3485.4</v>
      </c>
      <c r="AA186" s="52">
        <f t="shared" si="52"/>
        <v>3451.95</v>
      </c>
      <c r="AB186" s="52">
        <f t="shared" si="52"/>
        <v>3266.4</v>
      </c>
      <c r="AC186" s="52">
        <f t="shared" si="52"/>
        <v>3354</v>
      </c>
      <c r="AD186" s="52">
        <f t="shared" si="52"/>
        <v>3225</v>
      </c>
      <c r="AE186" s="52">
        <f t="shared" si="52"/>
        <v>3420</v>
      </c>
      <c r="AF186" s="52">
        <f t="shared" si="52"/>
        <v>0</v>
      </c>
      <c r="AG186" s="52">
        <f t="shared" si="52"/>
        <v>0</v>
      </c>
      <c r="AH186" s="52">
        <f t="shared" si="52"/>
        <v>0</v>
      </c>
      <c r="AI186" s="52">
        <f t="shared" si="52"/>
        <v>0</v>
      </c>
      <c r="AJ186" s="52">
        <f t="shared" si="52"/>
        <v>0</v>
      </c>
      <c r="AK186" s="52">
        <f t="shared" si="52"/>
        <v>0</v>
      </c>
      <c r="AL186" s="52">
        <f t="shared" si="52"/>
        <v>0</v>
      </c>
      <c r="AM186" s="10">
        <f t="shared" si="49"/>
        <v>3485.4</v>
      </c>
    </row>
    <row r="187" spans="1:39">
      <c r="A187" s="15">
        <v>0.875</v>
      </c>
      <c r="B187" s="52">
        <f t="shared" si="52"/>
        <v>0</v>
      </c>
      <c r="C187" s="52">
        <f t="shared" si="52"/>
        <v>0</v>
      </c>
      <c r="D187" s="52">
        <f t="shared" si="52"/>
        <v>3243.6</v>
      </c>
      <c r="E187" s="52">
        <f t="shared" si="52"/>
        <v>3232.0499999999997</v>
      </c>
      <c r="F187" s="52">
        <f t="shared" si="52"/>
        <v>3195</v>
      </c>
      <c r="G187" s="52">
        <f t="shared" si="52"/>
        <v>3270</v>
      </c>
      <c r="H187" s="52">
        <f t="shared" si="52"/>
        <v>3198.75</v>
      </c>
      <c r="I187" s="52">
        <f t="shared" si="52"/>
        <v>3045</v>
      </c>
      <c r="J187" s="52">
        <f t="shared" si="52"/>
        <v>3045.6</v>
      </c>
      <c r="K187" s="52">
        <f t="shared" si="52"/>
        <v>2910</v>
      </c>
      <c r="L187" s="52">
        <f t="shared" si="52"/>
        <v>3165</v>
      </c>
      <c r="M187" s="52">
        <f t="shared" si="52"/>
        <v>3180</v>
      </c>
      <c r="N187" s="52">
        <f t="shared" si="52"/>
        <v>3150</v>
      </c>
      <c r="O187" s="52">
        <f t="shared" si="52"/>
        <v>3120</v>
      </c>
      <c r="P187" s="52">
        <f t="shared" si="52"/>
        <v>2970</v>
      </c>
      <c r="Q187" s="52">
        <f t="shared" si="52"/>
        <v>3150</v>
      </c>
      <c r="R187" s="52">
        <f t="shared" si="52"/>
        <v>3135</v>
      </c>
      <c r="S187" s="52">
        <f t="shared" si="52"/>
        <v>3135</v>
      </c>
      <c r="T187" s="52">
        <f t="shared" si="52"/>
        <v>3150</v>
      </c>
      <c r="U187" s="52">
        <f t="shared" si="52"/>
        <v>3154.2</v>
      </c>
      <c r="V187" s="52">
        <f t="shared" si="52"/>
        <v>3015</v>
      </c>
      <c r="W187" s="52">
        <f t="shared" si="52"/>
        <v>3045</v>
      </c>
      <c r="X187" s="52">
        <f t="shared" si="52"/>
        <v>3240</v>
      </c>
      <c r="Y187" s="52">
        <f t="shared" si="52"/>
        <v>3330</v>
      </c>
      <c r="Z187" s="52">
        <f t="shared" si="52"/>
        <v>3180</v>
      </c>
      <c r="AA187" s="52">
        <f t="shared" si="52"/>
        <v>3333.75</v>
      </c>
      <c r="AB187" s="52">
        <f t="shared" si="52"/>
        <v>3279.2999999999997</v>
      </c>
      <c r="AC187" s="52">
        <f t="shared" si="52"/>
        <v>3192.2999999999997</v>
      </c>
      <c r="AD187" s="52">
        <f t="shared" si="52"/>
        <v>3150</v>
      </c>
      <c r="AE187" s="52">
        <f t="shared" si="52"/>
        <v>3225</v>
      </c>
      <c r="AF187" s="52">
        <f t="shared" si="52"/>
        <v>0</v>
      </c>
      <c r="AG187" s="52">
        <f t="shared" si="52"/>
        <v>0</v>
      </c>
      <c r="AH187" s="52">
        <f t="shared" si="52"/>
        <v>0</v>
      </c>
      <c r="AI187" s="52">
        <f t="shared" si="52"/>
        <v>0</v>
      </c>
      <c r="AJ187" s="52">
        <f t="shared" si="52"/>
        <v>0</v>
      </c>
      <c r="AK187" s="52">
        <f t="shared" si="52"/>
        <v>0</v>
      </c>
      <c r="AL187" s="52">
        <f t="shared" si="52"/>
        <v>0</v>
      </c>
      <c r="AM187" s="10">
        <f t="shared" si="49"/>
        <v>3333.75</v>
      </c>
    </row>
    <row r="188" spans="1:39">
      <c r="A188" s="13" t="s">
        <v>25</v>
      </c>
      <c r="B188" s="52">
        <f t="shared" si="52"/>
        <v>0</v>
      </c>
      <c r="C188" s="52">
        <f t="shared" si="52"/>
        <v>0</v>
      </c>
      <c r="D188" s="52">
        <f t="shared" si="52"/>
        <v>3062.1</v>
      </c>
      <c r="E188" s="52">
        <f t="shared" si="52"/>
        <v>3003.9</v>
      </c>
      <c r="F188" s="52">
        <f t="shared" si="52"/>
        <v>2970</v>
      </c>
      <c r="G188" s="52">
        <f t="shared" si="52"/>
        <v>2970</v>
      </c>
      <c r="H188" s="52">
        <f t="shared" si="52"/>
        <v>2826.75</v>
      </c>
      <c r="I188" s="52">
        <f t="shared" si="52"/>
        <v>2910</v>
      </c>
      <c r="J188" s="52">
        <f t="shared" si="52"/>
        <v>2891.25</v>
      </c>
      <c r="K188" s="52">
        <f t="shared" si="52"/>
        <v>2865</v>
      </c>
      <c r="L188" s="52">
        <f t="shared" si="52"/>
        <v>2910</v>
      </c>
      <c r="M188" s="52">
        <f t="shared" si="52"/>
        <v>2805</v>
      </c>
      <c r="N188" s="52">
        <f t="shared" si="52"/>
        <v>2880</v>
      </c>
      <c r="O188" s="52">
        <f t="shared" si="52"/>
        <v>2850</v>
      </c>
      <c r="P188" s="52">
        <f t="shared" si="52"/>
        <v>2670</v>
      </c>
      <c r="Q188" s="52">
        <f t="shared" si="52"/>
        <v>2880</v>
      </c>
      <c r="R188" s="52">
        <f t="shared" si="52"/>
        <v>2850</v>
      </c>
      <c r="S188" s="52">
        <f t="shared" si="52"/>
        <v>2760</v>
      </c>
      <c r="T188" s="52">
        <f t="shared" si="52"/>
        <v>2880</v>
      </c>
      <c r="U188" s="52">
        <f t="shared" si="52"/>
        <v>2895</v>
      </c>
      <c r="V188" s="52">
        <f t="shared" si="52"/>
        <v>2820</v>
      </c>
      <c r="W188" s="52">
        <f t="shared" si="52"/>
        <v>2775</v>
      </c>
      <c r="X188" s="52">
        <f t="shared" si="52"/>
        <v>3060</v>
      </c>
      <c r="Y188" s="52">
        <f t="shared" si="52"/>
        <v>3090</v>
      </c>
      <c r="Z188" s="52">
        <f t="shared" si="52"/>
        <v>2985</v>
      </c>
      <c r="AA188" s="52">
        <f t="shared" si="52"/>
        <v>2955</v>
      </c>
      <c r="AB188" s="52">
        <f t="shared" si="52"/>
        <v>3120.2999999999997</v>
      </c>
      <c r="AC188" s="52">
        <f t="shared" si="52"/>
        <v>2980.7999999999997</v>
      </c>
      <c r="AD188" s="52">
        <f t="shared" si="52"/>
        <v>2880</v>
      </c>
      <c r="AE188" s="52">
        <f t="shared" si="52"/>
        <v>2865</v>
      </c>
      <c r="AF188" s="52">
        <f t="shared" si="52"/>
        <v>0</v>
      </c>
      <c r="AG188" s="52">
        <f t="shared" si="52"/>
        <v>0</v>
      </c>
      <c r="AH188" s="52">
        <f t="shared" si="52"/>
        <v>0</v>
      </c>
      <c r="AI188" s="52">
        <f t="shared" si="52"/>
        <v>0</v>
      </c>
      <c r="AJ188" s="52">
        <f t="shared" si="52"/>
        <v>0</v>
      </c>
      <c r="AK188" s="52">
        <f t="shared" si="52"/>
        <v>0</v>
      </c>
      <c r="AL188" s="52">
        <f t="shared" si="52"/>
        <v>0</v>
      </c>
      <c r="AM188" s="10">
        <f t="shared" si="49"/>
        <v>3120.2999999999997</v>
      </c>
    </row>
    <row r="189" spans="1:39">
      <c r="A189" s="15">
        <v>0.95833333333333337</v>
      </c>
      <c r="B189" s="52">
        <f t="shared" si="52"/>
        <v>0</v>
      </c>
      <c r="C189" s="52">
        <f t="shared" si="52"/>
        <v>0</v>
      </c>
      <c r="D189" s="52">
        <f t="shared" si="52"/>
        <v>2620.0499999999997</v>
      </c>
      <c r="E189" s="52">
        <f t="shared" si="52"/>
        <v>2717.85</v>
      </c>
      <c r="F189" s="52">
        <f t="shared" si="52"/>
        <v>2595</v>
      </c>
      <c r="G189" s="52">
        <f t="shared" si="52"/>
        <v>2580</v>
      </c>
      <c r="H189" s="52">
        <f t="shared" si="52"/>
        <v>2541.2999999999997</v>
      </c>
      <c r="I189" s="52">
        <f t="shared" si="52"/>
        <v>2715</v>
      </c>
      <c r="J189" s="52">
        <f t="shared" si="52"/>
        <v>2507.4</v>
      </c>
      <c r="K189" s="52">
        <f t="shared" si="52"/>
        <v>2385</v>
      </c>
      <c r="L189" s="52">
        <f t="shared" si="52"/>
        <v>2415</v>
      </c>
      <c r="M189" s="52">
        <f t="shared" si="52"/>
        <v>2460</v>
      </c>
      <c r="N189" s="52">
        <f t="shared" si="52"/>
        <v>2490</v>
      </c>
      <c r="O189" s="52">
        <f t="shared" si="52"/>
        <v>2505</v>
      </c>
      <c r="P189" s="52">
        <f t="shared" si="52"/>
        <v>2280</v>
      </c>
      <c r="Q189" s="52">
        <f t="shared" si="52"/>
        <v>2490</v>
      </c>
      <c r="R189" s="52">
        <f t="shared" si="52"/>
        <v>2430</v>
      </c>
      <c r="S189" s="52">
        <f t="shared" si="52"/>
        <v>2475</v>
      </c>
      <c r="T189" s="52">
        <f t="shared" si="52"/>
        <v>2445</v>
      </c>
      <c r="U189" s="52">
        <f t="shared" si="52"/>
        <v>2580</v>
      </c>
      <c r="V189" s="52">
        <f t="shared" si="52"/>
        <v>2505</v>
      </c>
      <c r="W189" s="52">
        <f t="shared" si="52"/>
        <v>2460</v>
      </c>
      <c r="X189" s="52">
        <f t="shared" si="52"/>
        <v>2730</v>
      </c>
      <c r="Y189" s="52">
        <f t="shared" si="52"/>
        <v>2565</v>
      </c>
      <c r="Z189" s="52">
        <f t="shared" si="52"/>
        <v>2640</v>
      </c>
      <c r="AA189" s="52">
        <f t="shared" si="52"/>
        <v>2490</v>
      </c>
      <c r="AB189" s="52">
        <f t="shared" si="52"/>
        <v>2655</v>
      </c>
      <c r="AC189" s="52">
        <f t="shared" si="52"/>
        <v>2631</v>
      </c>
      <c r="AD189" s="52">
        <f t="shared" si="52"/>
        <v>2520</v>
      </c>
      <c r="AE189" s="52">
        <f t="shared" si="52"/>
        <v>2520</v>
      </c>
      <c r="AF189" s="52">
        <f t="shared" si="52"/>
        <v>0</v>
      </c>
      <c r="AG189" s="52">
        <f t="shared" si="52"/>
        <v>0</v>
      </c>
      <c r="AH189" s="52">
        <f t="shared" si="52"/>
        <v>0</v>
      </c>
      <c r="AI189" s="52">
        <f t="shared" ref="AI189:AL189" si="53">+$G$40*(AI129+AI159)</f>
        <v>0</v>
      </c>
      <c r="AJ189" s="52">
        <f t="shared" si="53"/>
        <v>0</v>
      </c>
      <c r="AK189" s="52">
        <f t="shared" si="53"/>
        <v>0</v>
      </c>
      <c r="AL189" s="52">
        <f t="shared" si="53"/>
        <v>0</v>
      </c>
      <c r="AM189" s="10">
        <f t="shared" si="49"/>
        <v>2730</v>
      </c>
    </row>
    <row r="190" spans="1:39">
      <c r="A190" s="9" t="s">
        <v>26</v>
      </c>
      <c r="B190" s="52">
        <f t="shared" ref="B190:AL190" si="54">+$G$40*(B130+B160)</f>
        <v>0</v>
      </c>
      <c r="C190" s="52">
        <f t="shared" si="54"/>
        <v>0</v>
      </c>
      <c r="D190" s="52">
        <f t="shared" si="54"/>
        <v>2295</v>
      </c>
      <c r="E190" s="52">
        <f t="shared" si="54"/>
        <v>2295</v>
      </c>
      <c r="F190" s="52">
        <f t="shared" si="54"/>
        <v>2250</v>
      </c>
      <c r="G190" s="52">
        <f t="shared" si="54"/>
        <v>2370</v>
      </c>
      <c r="H190" s="52">
        <f t="shared" si="54"/>
        <v>2400</v>
      </c>
      <c r="I190" s="52">
        <f t="shared" si="54"/>
        <v>2475</v>
      </c>
      <c r="J190" s="52">
        <f t="shared" si="54"/>
        <v>2190</v>
      </c>
      <c r="K190" s="52">
        <f t="shared" si="54"/>
        <v>2250</v>
      </c>
      <c r="L190" s="52">
        <f t="shared" si="54"/>
        <v>2205</v>
      </c>
      <c r="M190" s="52">
        <f t="shared" si="54"/>
        <v>2160</v>
      </c>
      <c r="N190" s="52">
        <f t="shared" si="54"/>
        <v>2265</v>
      </c>
      <c r="O190" s="52">
        <f t="shared" si="54"/>
        <v>2250</v>
      </c>
      <c r="P190" s="52">
        <f t="shared" si="54"/>
        <v>2085</v>
      </c>
      <c r="Q190" s="52">
        <f t="shared" si="54"/>
        <v>2250</v>
      </c>
      <c r="R190" s="52">
        <f t="shared" si="54"/>
        <v>2160</v>
      </c>
      <c r="S190" s="52">
        <f t="shared" si="54"/>
        <v>2175</v>
      </c>
      <c r="T190" s="52">
        <f t="shared" si="54"/>
        <v>2475</v>
      </c>
      <c r="U190" s="52">
        <f t="shared" si="54"/>
        <v>2295</v>
      </c>
      <c r="V190" s="52">
        <f t="shared" si="54"/>
        <v>2280</v>
      </c>
      <c r="W190" s="52">
        <f t="shared" si="54"/>
        <v>2310</v>
      </c>
      <c r="X190" s="52">
        <f t="shared" si="54"/>
        <v>2310</v>
      </c>
      <c r="Y190" s="52">
        <f t="shared" si="54"/>
        <v>2280</v>
      </c>
      <c r="Z190" s="52">
        <f t="shared" si="54"/>
        <v>2302.1999999999998</v>
      </c>
      <c r="AA190" s="52">
        <f t="shared" si="54"/>
        <v>2175</v>
      </c>
      <c r="AB190" s="52">
        <f t="shared" si="54"/>
        <v>2385</v>
      </c>
      <c r="AC190" s="52">
        <f t="shared" si="54"/>
        <v>2415</v>
      </c>
      <c r="AD190" s="52">
        <f t="shared" si="54"/>
        <v>2295</v>
      </c>
      <c r="AE190" s="52">
        <f t="shared" si="54"/>
        <v>2295</v>
      </c>
      <c r="AF190" s="52">
        <f t="shared" si="54"/>
        <v>0</v>
      </c>
      <c r="AG190" s="52">
        <f t="shared" si="54"/>
        <v>0</v>
      </c>
      <c r="AH190" s="52">
        <f t="shared" si="54"/>
        <v>0</v>
      </c>
      <c r="AI190" s="52">
        <f t="shared" si="54"/>
        <v>0</v>
      </c>
      <c r="AJ190" s="52">
        <f t="shared" si="54"/>
        <v>0</v>
      </c>
      <c r="AK190" s="52">
        <f t="shared" si="54"/>
        <v>0</v>
      </c>
      <c r="AL190" s="52">
        <f t="shared" si="54"/>
        <v>0</v>
      </c>
      <c r="AM190" s="10">
        <f t="shared" si="49"/>
        <v>2475</v>
      </c>
    </row>
  </sheetData>
  <mergeCells count="9">
    <mergeCell ref="A164:A166"/>
    <mergeCell ref="A134:A136"/>
    <mergeCell ref="A104:A106"/>
    <mergeCell ref="A1:AM1"/>
    <mergeCell ref="A2:AM2"/>
    <mergeCell ref="A3:AM3"/>
    <mergeCell ref="A4:A6"/>
    <mergeCell ref="A43:A45"/>
    <mergeCell ref="A74:A76"/>
  </mergeCells>
  <conditionalFormatting sqref="Q31">
    <cfRule type="cellIs" dxfId="104" priority="8" stopIfTrue="1" operator="equal">
      <formula>MIN($Q$7:$Q$30)</formula>
    </cfRule>
    <cfRule type="cellIs" dxfId="103" priority="9" stopIfTrue="1" operator="equal">
      <formula>MAX($Q$7:$Q$30)</formula>
    </cfRule>
  </conditionalFormatting>
  <conditionalFormatting sqref="AM107:AN130 AM46:AN69 AM77:AN100 AP7:AR30 B7:AN30">
    <cfRule type="cellIs" dxfId="102" priority="7" operator="lessThan">
      <formula>1</formula>
    </cfRule>
  </conditionalFormatting>
  <conditionalFormatting sqref="AM107:AM130 AM46:AM69 AM77:AM100">
    <cfRule type="cellIs" dxfId="101" priority="6" operator="lessThan">
      <formula>1</formula>
    </cfRule>
  </conditionalFormatting>
  <conditionalFormatting sqref="AM137:AM160">
    <cfRule type="cellIs" dxfId="100" priority="5" operator="lessThan">
      <formula>1</formula>
    </cfRule>
  </conditionalFormatting>
  <conditionalFormatting sqref="AM107:AN130 AM46:AN69 AM77:AN100">
    <cfRule type="cellIs" dxfId="99" priority="4" operator="lessThan">
      <formula>1</formula>
    </cfRule>
  </conditionalFormatting>
  <conditionalFormatting sqref="AM137:AM160">
    <cfRule type="cellIs" dxfId="98" priority="3" operator="lessThan">
      <formula>1</formula>
    </cfRule>
  </conditionalFormatting>
  <conditionalFormatting sqref="AN137:AN160">
    <cfRule type="cellIs" dxfId="97" priority="2" operator="lessThan">
      <formula>1</formula>
    </cfRule>
  </conditionalFormatting>
  <conditionalFormatting sqref="AM167:AM190">
    <cfRule type="cellIs" dxfId="96" priority="1" operator="lessThan">
      <formula>1</formula>
    </cfRule>
  </conditionalFormatting>
  <printOptions horizontalCentered="1" verticalCentered="1"/>
  <pageMargins left="0.78740157499999996" right="0.78740157499999996" top="0" bottom="0" header="0" footer="0"/>
  <pageSetup paperSize="9" scale="90" orientation="landscape" horizontalDpi="300" verticalDpi="300"/>
  <headerFooter alignWithMargin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90"/>
  <sheetViews>
    <sheetView zoomScale="70" zoomScaleNormal="70" zoomScalePageLayoutView="70" workbookViewId="0">
      <selection activeCell="AQ151" sqref="AQ151"/>
    </sheetView>
  </sheetViews>
  <sheetFormatPr baseColWidth="10" defaultColWidth="8.83203125" defaultRowHeight="12" x14ac:dyDescent="0"/>
  <cols>
    <col min="1" max="1" width="4.5" style="59" customWidth="1"/>
    <col min="2" max="3" width="9" style="59" hidden="1" customWidth="1"/>
    <col min="4" max="5" width="9" style="59" customWidth="1"/>
    <col min="6" max="17" width="9" style="81" customWidth="1"/>
    <col min="18" max="34" width="9" style="56" customWidth="1"/>
    <col min="35" max="38" width="9" style="56" hidden="1" customWidth="1"/>
    <col min="39" max="39" width="9.83203125" style="56" customWidth="1"/>
    <col min="40" max="40" width="8" style="56" hidden="1" customWidth="1"/>
    <col min="41" max="16384" width="8.83203125" style="56"/>
  </cols>
  <sheetData>
    <row r="1" spans="1:44" s="54" customFormat="1" ht="18">
      <c r="A1" s="295" t="s">
        <v>0</v>
      </c>
      <c r="B1" s="296"/>
      <c r="C1" s="296"/>
      <c r="D1" s="296"/>
      <c r="E1" s="296"/>
      <c r="F1" s="296"/>
      <c r="G1" s="296"/>
      <c r="H1" s="296"/>
      <c r="I1" s="296"/>
      <c r="J1" s="296"/>
      <c r="K1" s="296"/>
      <c r="L1" s="296"/>
      <c r="M1" s="296"/>
      <c r="N1" s="296"/>
      <c r="O1" s="296"/>
      <c r="P1" s="296"/>
      <c r="Q1" s="296"/>
      <c r="R1" s="296"/>
      <c r="S1" s="296"/>
      <c r="T1" s="296"/>
      <c r="U1" s="296"/>
      <c r="V1" s="296"/>
      <c r="W1" s="296"/>
      <c r="X1" s="296"/>
      <c r="Y1" s="296"/>
      <c r="Z1" s="296"/>
      <c r="AA1" s="296"/>
      <c r="AB1" s="296"/>
      <c r="AC1" s="296"/>
      <c r="AD1" s="296"/>
      <c r="AE1" s="296"/>
      <c r="AF1" s="296"/>
      <c r="AG1" s="296"/>
      <c r="AH1" s="296"/>
      <c r="AI1" s="296"/>
      <c r="AJ1" s="296"/>
      <c r="AK1" s="296"/>
      <c r="AL1" s="296"/>
      <c r="AM1" s="296"/>
    </row>
    <row r="2" spans="1:44" s="55" customFormat="1" ht="15">
      <c r="A2" s="297" t="s">
        <v>1</v>
      </c>
      <c r="B2" s="296"/>
      <c r="C2" s="296"/>
      <c r="D2" s="296"/>
      <c r="E2" s="296"/>
      <c r="F2" s="296"/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296"/>
      <c r="U2" s="296"/>
      <c r="V2" s="296"/>
      <c r="W2" s="296"/>
      <c r="X2" s="296"/>
      <c r="Y2" s="296"/>
      <c r="Z2" s="296"/>
      <c r="AA2" s="296"/>
      <c r="AB2" s="296"/>
      <c r="AC2" s="296"/>
      <c r="AD2" s="296"/>
      <c r="AE2" s="296"/>
      <c r="AF2" s="296"/>
      <c r="AG2" s="296"/>
      <c r="AH2" s="296"/>
      <c r="AI2" s="296"/>
      <c r="AJ2" s="296"/>
      <c r="AK2" s="296"/>
      <c r="AL2" s="296"/>
      <c r="AM2" s="296"/>
    </row>
    <row r="3" spans="1:44">
      <c r="A3" s="298">
        <v>40603</v>
      </c>
      <c r="B3" s="299"/>
      <c r="C3" s="299"/>
      <c r="D3" s="299"/>
      <c r="E3" s="299"/>
      <c r="F3" s="299"/>
      <c r="G3" s="299"/>
      <c r="H3" s="299"/>
      <c r="I3" s="299"/>
      <c r="J3" s="299"/>
      <c r="K3" s="299"/>
      <c r="L3" s="299"/>
      <c r="M3" s="299"/>
      <c r="N3" s="299"/>
      <c r="O3" s="299"/>
      <c r="P3" s="299"/>
      <c r="Q3" s="299"/>
      <c r="R3" s="299"/>
      <c r="S3" s="299"/>
      <c r="T3" s="299"/>
      <c r="U3" s="299"/>
      <c r="V3" s="299"/>
      <c r="W3" s="299"/>
      <c r="X3" s="299"/>
      <c r="Y3" s="299"/>
      <c r="Z3" s="299"/>
      <c r="AA3" s="299"/>
      <c r="AB3" s="299"/>
      <c r="AC3" s="299"/>
      <c r="AD3" s="299"/>
      <c r="AE3" s="299"/>
      <c r="AF3" s="299"/>
      <c r="AG3" s="299"/>
      <c r="AH3" s="299"/>
      <c r="AI3" s="299"/>
      <c r="AJ3" s="299"/>
      <c r="AK3" s="299"/>
      <c r="AL3" s="299"/>
      <c r="AM3" s="299"/>
    </row>
    <row r="4" spans="1:44" s="59" customFormat="1" ht="12" customHeight="1">
      <c r="A4" s="300" t="s">
        <v>2</v>
      </c>
      <c r="C4" s="57">
        <v>1</v>
      </c>
      <c r="D4" s="57">
        <v>1</v>
      </c>
      <c r="E4" s="57">
        <f t="shared" ref="E4:AL5" si="0">+D4+1</f>
        <v>2</v>
      </c>
      <c r="F4" s="57">
        <f t="shared" si="0"/>
        <v>3</v>
      </c>
      <c r="G4" s="57">
        <f t="shared" si="0"/>
        <v>4</v>
      </c>
      <c r="H4" s="57">
        <f t="shared" si="0"/>
        <v>5</v>
      </c>
      <c r="I4" s="57">
        <f t="shared" si="0"/>
        <v>6</v>
      </c>
      <c r="J4" s="57">
        <f t="shared" si="0"/>
        <v>7</v>
      </c>
      <c r="K4" s="57">
        <f t="shared" si="0"/>
        <v>8</v>
      </c>
      <c r="L4" s="57">
        <f t="shared" si="0"/>
        <v>9</v>
      </c>
      <c r="M4" s="57">
        <f t="shared" si="0"/>
        <v>10</v>
      </c>
      <c r="N4" s="57">
        <f t="shared" si="0"/>
        <v>11</v>
      </c>
      <c r="O4" s="57">
        <f t="shared" si="0"/>
        <v>12</v>
      </c>
      <c r="P4" s="57">
        <f t="shared" si="0"/>
        <v>13</v>
      </c>
      <c r="Q4" s="57">
        <f t="shared" si="0"/>
        <v>14</v>
      </c>
      <c r="R4" s="57">
        <f t="shared" si="0"/>
        <v>15</v>
      </c>
      <c r="S4" s="57">
        <f t="shared" si="0"/>
        <v>16</v>
      </c>
      <c r="T4" s="57">
        <f t="shared" si="0"/>
        <v>17</v>
      </c>
      <c r="U4" s="57">
        <f t="shared" si="0"/>
        <v>18</v>
      </c>
      <c r="V4" s="57">
        <f t="shared" si="0"/>
        <v>19</v>
      </c>
      <c r="W4" s="57">
        <f t="shared" si="0"/>
        <v>20</v>
      </c>
      <c r="X4" s="57">
        <f t="shared" si="0"/>
        <v>21</v>
      </c>
      <c r="Y4" s="57">
        <f t="shared" si="0"/>
        <v>22</v>
      </c>
      <c r="Z4" s="57">
        <f t="shared" si="0"/>
        <v>23</v>
      </c>
      <c r="AA4" s="57">
        <f t="shared" si="0"/>
        <v>24</v>
      </c>
      <c r="AB4" s="57">
        <f t="shared" si="0"/>
        <v>25</v>
      </c>
      <c r="AC4" s="57">
        <f t="shared" si="0"/>
        <v>26</v>
      </c>
      <c r="AD4" s="57">
        <f t="shared" si="0"/>
        <v>27</v>
      </c>
      <c r="AE4" s="57">
        <f t="shared" si="0"/>
        <v>28</v>
      </c>
      <c r="AF4" s="57">
        <f t="shared" si="0"/>
        <v>29</v>
      </c>
      <c r="AG4" s="57">
        <f t="shared" si="0"/>
        <v>30</v>
      </c>
      <c r="AH4" s="57">
        <f t="shared" si="0"/>
        <v>31</v>
      </c>
      <c r="AI4" s="57">
        <f t="shared" si="0"/>
        <v>32</v>
      </c>
      <c r="AJ4" s="57">
        <f t="shared" si="0"/>
        <v>33</v>
      </c>
      <c r="AK4" s="57">
        <f t="shared" si="0"/>
        <v>34</v>
      </c>
      <c r="AL4" s="57">
        <f t="shared" si="0"/>
        <v>35</v>
      </c>
      <c r="AM4" s="58" t="s">
        <v>3</v>
      </c>
      <c r="AN4" s="58" t="s">
        <v>4</v>
      </c>
      <c r="AP4" s="58" t="s">
        <v>3</v>
      </c>
      <c r="AQ4" s="58" t="s">
        <v>3</v>
      </c>
      <c r="AR4" s="58" t="s">
        <v>3</v>
      </c>
    </row>
    <row r="5" spans="1:44" s="59" customFormat="1" ht="11.25" customHeight="1">
      <c r="A5" s="301"/>
      <c r="B5" s="60">
        <v>40391</v>
      </c>
      <c r="C5" s="60">
        <f>+B5+1</f>
        <v>40392</v>
      </c>
      <c r="D5" s="60">
        <v>40603</v>
      </c>
      <c r="E5" s="60">
        <f t="shared" si="0"/>
        <v>40604</v>
      </c>
      <c r="F5" s="60">
        <f t="shared" si="0"/>
        <v>40605</v>
      </c>
      <c r="G5" s="60">
        <f t="shared" si="0"/>
        <v>40606</v>
      </c>
      <c r="H5" s="60">
        <f t="shared" si="0"/>
        <v>40607</v>
      </c>
      <c r="I5" s="60">
        <f t="shared" si="0"/>
        <v>40608</v>
      </c>
      <c r="J5" s="60">
        <f t="shared" si="0"/>
        <v>40609</v>
      </c>
      <c r="K5" s="60">
        <f t="shared" si="0"/>
        <v>40610</v>
      </c>
      <c r="L5" s="60">
        <f t="shared" si="0"/>
        <v>40611</v>
      </c>
      <c r="M5" s="60">
        <f t="shared" si="0"/>
        <v>40612</v>
      </c>
      <c r="N5" s="60">
        <f t="shared" si="0"/>
        <v>40613</v>
      </c>
      <c r="O5" s="60">
        <f t="shared" si="0"/>
        <v>40614</v>
      </c>
      <c r="P5" s="60">
        <f t="shared" si="0"/>
        <v>40615</v>
      </c>
      <c r="Q5" s="60">
        <f t="shared" si="0"/>
        <v>40616</v>
      </c>
      <c r="R5" s="60">
        <f t="shared" si="0"/>
        <v>40617</v>
      </c>
      <c r="S5" s="60">
        <f t="shared" si="0"/>
        <v>40618</v>
      </c>
      <c r="T5" s="60">
        <f t="shared" si="0"/>
        <v>40619</v>
      </c>
      <c r="U5" s="60">
        <f t="shared" si="0"/>
        <v>40620</v>
      </c>
      <c r="V5" s="60">
        <f t="shared" si="0"/>
        <v>40621</v>
      </c>
      <c r="W5" s="60">
        <f t="shared" si="0"/>
        <v>40622</v>
      </c>
      <c r="X5" s="60">
        <f t="shared" si="0"/>
        <v>40623</v>
      </c>
      <c r="Y5" s="60">
        <f t="shared" si="0"/>
        <v>40624</v>
      </c>
      <c r="Z5" s="60">
        <f t="shared" si="0"/>
        <v>40625</v>
      </c>
      <c r="AA5" s="60">
        <f t="shared" si="0"/>
        <v>40626</v>
      </c>
      <c r="AB5" s="60">
        <f t="shared" si="0"/>
        <v>40627</v>
      </c>
      <c r="AC5" s="60">
        <f t="shared" si="0"/>
        <v>40628</v>
      </c>
      <c r="AD5" s="60">
        <f t="shared" si="0"/>
        <v>40629</v>
      </c>
      <c r="AE5" s="60">
        <f t="shared" si="0"/>
        <v>40630</v>
      </c>
      <c r="AF5" s="60">
        <f t="shared" si="0"/>
        <v>40631</v>
      </c>
      <c r="AG5" s="60">
        <f t="shared" si="0"/>
        <v>40632</v>
      </c>
      <c r="AH5" s="60">
        <f t="shared" si="0"/>
        <v>40633</v>
      </c>
      <c r="AI5" s="60">
        <f t="shared" si="0"/>
        <v>40634</v>
      </c>
      <c r="AJ5" s="60">
        <f t="shared" si="0"/>
        <v>40635</v>
      </c>
      <c r="AK5" s="60">
        <f t="shared" si="0"/>
        <v>40636</v>
      </c>
      <c r="AL5" s="60">
        <f t="shared" si="0"/>
        <v>40637</v>
      </c>
      <c r="AM5" s="58"/>
      <c r="AN5" s="61"/>
      <c r="AP5" s="58" t="s">
        <v>5</v>
      </c>
      <c r="AQ5" s="58" t="s">
        <v>6</v>
      </c>
      <c r="AR5" s="58" t="s">
        <v>7</v>
      </c>
    </row>
    <row r="6" spans="1:44" s="59" customFormat="1" ht="12" customHeight="1">
      <c r="A6" s="302"/>
      <c r="B6" s="57"/>
      <c r="C6" s="57"/>
      <c r="D6" s="57"/>
      <c r="E6" s="57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8" t="s">
        <v>8</v>
      </c>
      <c r="AN6" s="58" t="s">
        <v>8</v>
      </c>
      <c r="AP6" s="58" t="s">
        <v>8</v>
      </c>
      <c r="AQ6" s="58" t="s">
        <v>8</v>
      </c>
      <c r="AR6" s="58" t="s">
        <v>8</v>
      </c>
    </row>
    <row r="7" spans="1:44" ht="12" customHeight="1">
      <c r="A7" s="62" t="s">
        <v>9</v>
      </c>
      <c r="B7" s="85"/>
      <c r="C7" s="85"/>
      <c r="D7" s="85">
        <v>14200</v>
      </c>
      <c r="E7" s="85">
        <v>14000</v>
      </c>
      <c r="F7" s="85">
        <v>13900</v>
      </c>
      <c r="G7" s="85">
        <v>14100</v>
      </c>
      <c r="H7" s="85">
        <v>14700</v>
      </c>
      <c r="I7" s="85">
        <v>14100</v>
      </c>
      <c r="J7" s="85">
        <v>13400</v>
      </c>
      <c r="K7" s="85">
        <v>13600</v>
      </c>
      <c r="L7" s="85">
        <v>13878</v>
      </c>
      <c r="M7" s="85">
        <v>13267</v>
      </c>
      <c r="N7" s="85">
        <v>12543</v>
      </c>
      <c r="O7" s="85">
        <v>14500</v>
      </c>
      <c r="P7" s="85">
        <v>14096</v>
      </c>
      <c r="Q7" s="85">
        <v>13771</v>
      </c>
      <c r="R7" s="85">
        <v>14100</v>
      </c>
      <c r="S7" s="85">
        <v>13700</v>
      </c>
      <c r="T7" s="85">
        <v>13600</v>
      </c>
      <c r="U7" s="85">
        <v>13600</v>
      </c>
      <c r="V7" s="86">
        <v>14500</v>
      </c>
      <c r="W7" s="85">
        <v>14400</v>
      </c>
      <c r="X7" s="85">
        <v>13572</v>
      </c>
      <c r="Y7" s="85">
        <v>14200</v>
      </c>
      <c r="Z7" s="85">
        <v>14200</v>
      </c>
      <c r="AA7" s="85">
        <v>13164</v>
      </c>
      <c r="AB7" s="85">
        <v>14309</v>
      </c>
      <c r="AC7" s="85">
        <v>14366</v>
      </c>
      <c r="AD7" s="85">
        <v>14690</v>
      </c>
      <c r="AE7" s="85">
        <v>13766</v>
      </c>
      <c r="AF7" s="85">
        <v>13178</v>
      </c>
      <c r="AG7" s="85">
        <v>14727</v>
      </c>
      <c r="AH7" s="85">
        <v>14500</v>
      </c>
      <c r="AI7" s="85"/>
      <c r="AJ7" s="85"/>
      <c r="AK7" s="85"/>
      <c r="AL7" s="63"/>
      <c r="AM7" s="63">
        <f>MAX(B7:AL7)</f>
        <v>14727</v>
      </c>
      <c r="AN7" s="63">
        <f t="shared" ref="AN7:AN30" si="1">MIN(B7:AF7)</f>
        <v>12543</v>
      </c>
      <c r="AP7" s="63">
        <f>MAX(C7:G7,J7:N7,Q7:U7,X7:AB7,AE7:AI7,AL7)</f>
        <v>14727</v>
      </c>
      <c r="AQ7" s="63">
        <f>MAX(H7,O7,V7,AC7,AJ7)</f>
        <v>14700</v>
      </c>
      <c r="AR7" s="63">
        <f>MAX(I7,P7,W7,AD7,AK7)</f>
        <v>14690</v>
      </c>
    </row>
    <row r="8" spans="1:44" ht="12" customHeight="1">
      <c r="A8" s="62" t="s">
        <v>10</v>
      </c>
      <c r="B8" s="85"/>
      <c r="C8" s="85"/>
      <c r="D8" s="85">
        <v>13500</v>
      </c>
      <c r="E8" s="85">
        <v>13500</v>
      </c>
      <c r="F8" s="85">
        <v>13400</v>
      </c>
      <c r="G8" s="85">
        <v>13300</v>
      </c>
      <c r="H8" s="85">
        <v>13500</v>
      </c>
      <c r="I8" s="85">
        <v>13200</v>
      </c>
      <c r="J8" s="85">
        <v>13100</v>
      </c>
      <c r="K8" s="85">
        <v>13300</v>
      </c>
      <c r="L8" s="85">
        <v>12738</v>
      </c>
      <c r="M8" s="85">
        <v>12848</v>
      </c>
      <c r="N8" s="85">
        <v>13179</v>
      </c>
      <c r="O8" s="85">
        <v>13800</v>
      </c>
      <c r="P8" s="85">
        <v>14496</v>
      </c>
      <c r="Q8" s="85">
        <v>13073</v>
      </c>
      <c r="R8" s="85">
        <v>13600</v>
      </c>
      <c r="S8" s="85">
        <v>13300</v>
      </c>
      <c r="T8" s="85">
        <v>13200</v>
      </c>
      <c r="U8" s="85">
        <v>12900</v>
      </c>
      <c r="V8" s="86">
        <v>14500</v>
      </c>
      <c r="W8" s="85">
        <v>13900</v>
      </c>
      <c r="X8" s="85">
        <v>13051</v>
      </c>
      <c r="Y8" s="85">
        <v>13600</v>
      </c>
      <c r="Z8" s="85">
        <v>13600</v>
      </c>
      <c r="AA8" s="85">
        <v>13587</v>
      </c>
      <c r="AB8" s="85">
        <v>13303</v>
      </c>
      <c r="AC8" s="85">
        <v>13902</v>
      </c>
      <c r="AD8" s="85">
        <v>13880</v>
      </c>
      <c r="AE8" s="85">
        <v>13056</v>
      </c>
      <c r="AF8" s="85">
        <v>13570</v>
      </c>
      <c r="AG8" s="85">
        <v>14100</v>
      </c>
      <c r="AH8" s="85">
        <v>14000</v>
      </c>
      <c r="AI8" s="85"/>
      <c r="AJ8" s="85"/>
      <c r="AK8" s="85"/>
      <c r="AL8" s="63"/>
      <c r="AM8" s="63">
        <f t="shared" ref="AM8:AM30" si="2">MAX(B8:AL8)</f>
        <v>14500</v>
      </c>
      <c r="AN8" s="63">
        <f>MIN(B8:AF8)</f>
        <v>12738</v>
      </c>
      <c r="AP8" s="63">
        <f t="shared" ref="AP8:AP30" si="3">MAX(C8:G8,J8:N8,Q8:U8,X8:AB8,AE8:AI8,AL8)</f>
        <v>14100</v>
      </c>
      <c r="AQ8" s="63">
        <f t="shared" ref="AQ8:AR30" si="4">MAX(H8,O8,V8,AC8,AJ8)</f>
        <v>14500</v>
      </c>
      <c r="AR8" s="63">
        <f t="shared" si="4"/>
        <v>14496</v>
      </c>
    </row>
    <row r="9" spans="1:44" ht="12" customHeight="1">
      <c r="A9" s="62" t="s">
        <v>11</v>
      </c>
      <c r="B9" s="85"/>
      <c r="C9" s="85"/>
      <c r="D9" s="85">
        <v>13000</v>
      </c>
      <c r="E9" s="85">
        <v>13100</v>
      </c>
      <c r="F9" s="85">
        <v>13100</v>
      </c>
      <c r="G9" s="85">
        <v>13000</v>
      </c>
      <c r="H9" s="85">
        <v>13200</v>
      </c>
      <c r="I9" s="85">
        <v>13000</v>
      </c>
      <c r="J9" s="85">
        <v>12500</v>
      </c>
      <c r="K9" s="85">
        <v>13100</v>
      </c>
      <c r="L9" s="85">
        <v>12647</v>
      </c>
      <c r="M9" s="85">
        <v>12047</v>
      </c>
      <c r="N9" s="85">
        <v>13064</v>
      </c>
      <c r="O9" s="85">
        <v>13600</v>
      </c>
      <c r="P9" s="85">
        <v>13683</v>
      </c>
      <c r="Q9" s="85">
        <v>12879</v>
      </c>
      <c r="R9" s="85">
        <v>13500</v>
      </c>
      <c r="S9" s="85">
        <v>12900</v>
      </c>
      <c r="T9" s="85">
        <v>13000</v>
      </c>
      <c r="U9" s="85">
        <v>12500</v>
      </c>
      <c r="V9" s="86">
        <v>14500</v>
      </c>
      <c r="W9" s="85">
        <v>13600</v>
      </c>
      <c r="X9" s="85">
        <v>12690</v>
      </c>
      <c r="Y9" s="85">
        <v>13300</v>
      </c>
      <c r="Z9" s="85">
        <v>12800</v>
      </c>
      <c r="AA9" s="85">
        <v>13286</v>
      </c>
      <c r="AB9" s="85">
        <v>13076</v>
      </c>
      <c r="AC9" s="85">
        <v>13485</v>
      </c>
      <c r="AD9" s="85">
        <v>13546</v>
      </c>
      <c r="AE9" s="85">
        <v>13059</v>
      </c>
      <c r="AF9" s="85">
        <v>13373</v>
      </c>
      <c r="AG9" s="85">
        <v>14000</v>
      </c>
      <c r="AH9" s="85">
        <v>13800</v>
      </c>
      <c r="AI9" s="85"/>
      <c r="AJ9" s="85"/>
      <c r="AK9" s="85"/>
      <c r="AL9" s="63"/>
      <c r="AM9" s="63">
        <f t="shared" si="2"/>
        <v>14500</v>
      </c>
      <c r="AN9" s="63">
        <f t="shared" si="1"/>
        <v>12047</v>
      </c>
      <c r="AP9" s="63">
        <f t="shared" si="3"/>
        <v>14000</v>
      </c>
      <c r="AQ9" s="63">
        <f t="shared" si="4"/>
        <v>14500</v>
      </c>
      <c r="AR9" s="63">
        <f t="shared" si="4"/>
        <v>13683</v>
      </c>
    </row>
    <row r="10" spans="1:44" ht="12" customHeight="1">
      <c r="A10" s="62" t="s">
        <v>12</v>
      </c>
      <c r="B10" s="85"/>
      <c r="C10" s="85"/>
      <c r="D10" s="85">
        <v>13300</v>
      </c>
      <c r="E10" s="85">
        <v>13000</v>
      </c>
      <c r="F10" s="85">
        <v>13000</v>
      </c>
      <c r="G10" s="85">
        <v>13100</v>
      </c>
      <c r="H10" s="85">
        <v>13000</v>
      </c>
      <c r="I10" s="85">
        <v>12800</v>
      </c>
      <c r="J10" s="85">
        <v>12500</v>
      </c>
      <c r="K10" s="85">
        <v>13100</v>
      </c>
      <c r="L10" s="85">
        <v>12800</v>
      </c>
      <c r="M10" s="85">
        <v>12043</v>
      </c>
      <c r="N10" s="85">
        <v>12297</v>
      </c>
      <c r="O10" s="85">
        <v>13400</v>
      </c>
      <c r="P10" s="85">
        <v>13276</v>
      </c>
      <c r="Q10" s="85">
        <v>12873</v>
      </c>
      <c r="R10" s="85">
        <v>13000</v>
      </c>
      <c r="S10" s="85">
        <v>13100</v>
      </c>
      <c r="T10" s="85">
        <v>12800</v>
      </c>
      <c r="U10" s="85">
        <v>12300</v>
      </c>
      <c r="V10" s="86">
        <v>14500</v>
      </c>
      <c r="W10" s="85">
        <v>13300</v>
      </c>
      <c r="X10" s="85">
        <v>12685</v>
      </c>
      <c r="Y10" s="85">
        <v>13100</v>
      </c>
      <c r="Z10" s="85">
        <v>12700</v>
      </c>
      <c r="AA10" s="85">
        <v>13083</v>
      </c>
      <c r="AB10" s="85">
        <v>13077</v>
      </c>
      <c r="AC10" s="85">
        <v>13237</v>
      </c>
      <c r="AD10" s="85">
        <v>13367</v>
      </c>
      <c r="AE10" s="85">
        <v>12749</v>
      </c>
      <c r="AF10" s="85">
        <v>13169</v>
      </c>
      <c r="AG10" s="85">
        <v>13900</v>
      </c>
      <c r="AH10" s="85">
        <v>13700</v>
      </c>
      <c r="AI10" s="85"/>
      <c r="AJ10" s="85"/>
      <c r="AK10" s="85"/>
      <c r="AL10" s="63"/>
      <c r="AM10" s="63">
        <f t="shared" si="2"/>
        <v>14500</v>
      </c>
      <c r="AN10" s="63">
        <f t="shared" si="1"/>
        <v>12043</v>
      </c>
      <c r="AP10" s="63">
        <f t="shared" si="3"/>
        <v>13900</v>
      </c>
      <c r="AQ10" s="63">
        <f t="shared" si="4"/>
        <v>14500</v>
      </c>
      <c r="AR10" s="63">
        <f t="shared" si="4"/>
        <v>13367</v>
      </c>
    </row>
    <row r="11" spans="1:44" ht="12" customHeight="1">
      <c r="A11" s="62" t="s">
        <v>13</v>
      </c>
      <c r="B11" s="85"/>
      <c r="C11" s="85"/>
      <c r="D11" s="85">
        <v>13100</v>
      </c>
      <c r="E11" s="85">
        <v>13200</v>
      </c>
      <c r="F11" s="85">
        <v>13100</v>
      </c>
      <c r="G11" s="85">
        <v>13100</v>
      </c>
      <c r="H11" s="85">
        <v>13100</v>
      </c>
      <c r="I11" s="85">
        <v>12800</v>
      </c>
      <c r="J11" s="85">
        <v>12400</v>
      </c>
      <c r="K11" s="85">
        <v>12900</v>
      </c>
      <c r="L11" s="85">
        <v>12800</v>
      </c>
      <c r="M11" s="85">
        <v>12200</v>
      </c>
      <c r="N11" s="85">
        <v>12864</v>
      </c>
      <c r="O11" s="85">
        <v>13400</v>
      </c>
      <c r="P11" s="85">
        <v>13080</v>
      </c>
      <c r="Q11" s="85">
        <v>12889</v>
      </c>
      <c r="R11" s="85">
        <v>13300</v>
      </c>
      <c r="S11" s="85">
        <v>13100</v>
      </c>
      <c r="T11" s="85">
        <v>12800</v>
      </c>
      <c r="U11" s="85">
        <v>13100</v>
      </c>
      <c r="V11" s="86">
        <v>14500</v>
      </c>
      <c r="W11" s="85">
        <v>13000</v>
      </c>
      <c r="X11" s="85">
        <v>12657</v>
      </c>
      <c r="Y11" s="85">
        <v>13100</v>
      </c>
      <c r="Z11" s="85">
        <v>12800</v>
      </c>
      <c r="AA11" s="85">
        <v>13388</v>
      </c>
      <c r="AB11" s="85">
        <v>13273</v>
      </c>
      <c r="AC11" s="85">
        <v>13339</v>
      </c>
      <c r="AD11" s="85">
        <v>12963</v>
      </c>
      <c r="AE11" s="85">
        <v>12651</v>
      </c>
      <c r="AF11" s="85">
        <v>13076</v>
      </c>
      <c r="AG11" s="85">
        <v>13700</v>
      </c>
      <c r="AH11" s="85">
        <v>13500</v>
      </c>
      <c r="AI11" s="85"/>
      <c r="AJ11" s="85"/>
      <c r="AK11" s="85"/>
      <c r="AL11" s="63"/>
      <c r="AM11" s="63">
        <f t="shared" si="2"/>
        <v>14500</v>
      </c>
      <c r="AN11" s="63">
        <f t="shared" si="1"/>
        <v>12200</v>
      </c>
      <c r="AP11" s="63">
        <f t="shared" si="3"/>
        <v>13700</v>
      </c>
      <c r="AQ11" s="63">
        <f t="shared" si="4"/>
        <v>14500</v>
      </c>
      <c r="AR11" s="63">
        <f t="shared" si="4"/>
        <v>13080</v>
      </c>
    </row>
    <row r="12" spans="1:44" ht="12" customHeight="1">
      <c r="A12" s="62" t="s">
        <v>14</v>
      </c>
      <c r="B12" s="85"/>
      <c r="C12" s="85"/>
      <c r="D12" s="85">
        <v>14200</v>
      </c>
      <c r="E12" s="85">
        <v>14000</v>
      </c>
      <c r="F12" s="85">
        <v>14100</v>
      </c>
      <c r="G12" s="85">
        <v>13600</v>
      </c>
      <c r="H12" s="85">
        <v>13300</v>
      </c>
      <c r="I12" s="85">
        <v>12800</v>
      </c>
      <c r="J12" s="85">
        <v>13100</v>
      </c>
      <c r="K12" s="85">
        <v>13800</v>
      </c>
      <c r="L12" s="85">
        <v>13100</v>
      </c>
      <c r="M12" s="85">
        <v>12900</v>
      </c>
      <c r="N12" s="85">
        <v>13819</v>
      </c>
      <c r="O12" s="85">
        <v>13900</v>
      </c>
      <c r="P12" s="85">
        <v>13500</v>
      </c>
      <c r="Q12" s="85">
        <v>13679</v>
      </c>
      <c r="R12" s="85">
        <v>13900</v>
      </c>
      <c r="S12" s="85">
        <v>14100</v>
      </c>
      <c r="T12" s="85">
        <v>13600</v>
      </c>
      <c r="U12" s="85">
        <v>14100</v>
      </c>
      <c r="V12" s="86">
        <v>14500</v>
      </c>
      <c r="W12" s="85">
        <v>12700</v>
      </c>
      <c r="X12" s="85">
        <v>14100</v>
      </c>
      <c r="Y12" s="85">
        <v>14700</v>
      </c>
      <c r="Z12" s="85">
        <v>13600</v>
      </c>
      <c r="AA12" s="85">
        <v>14063</v>
      </c>
      <c r="AB12" s="85">
        <v>13878</v>
      </c>
      <c r="AC12" s="85">
        <v>13725</v>
      </c>
      <c r="AD12" s="85">
        <v>13360</v>
      </c>
      <c r="AE12" s="85">
        <v>14256</v>
      </c>
      <c r="AF12" s="85">
        <v>14148</v>
      </c>
      <c r="AG12" s="85">
        <v>14200</v>
      </c>
      <c r="AH12" s="85">
        <v>14300</v>
      </c>
      <c r="AI12" s="85"/>
      <c r="AJ12" s="85"/>
      <c r="AK12" s="85"/>
      <c r="AL12" s="63"/>
      <c r="AM12" s="63">
        <f t="shared" si="2"/>
        <v>14700</v>
      </c>
      <c r="AN12" s="63">
        <f t="shared" si="1"/>
        <v>12700</v>
      </c>
      <c r="AP12" s="63">
        <f t="shared" si="3"/>
        <v>14700</v>
      </c>
      <c r="AQ12" s="63">
        <f t="shared" si="4"/>
        <v>14500</v>
      </c>
      <c r="AR12" s="63">
        <f t="shared" si="4"/>
        <v>13500</v>
      </c>
    </row>
    <row r="13" spans="1:44" ht="12" customHeight="1">
      <c r="A13" s="62" t="s">
        <v>15</v>
      </c>
      <c r="B13" s="85"/>
      <c r="C13" s="85"/>
      <c r="D13" s="85">
        <v>16900</v>
      </c>
      <c r="E13" s="85">
        <v>16700</v>
      </c>
      <c r="F13" s="85">
        <v>15900</v>
      </c>
      <c r="G13" s="85">
        <v>15700</v>
      </c>
      <c r="H13" s="85">
        <v>14400</v>
      </c>
      <c r="I13" s="85">
        <v>12900</v>
      </c>
      <c r="J13" s="85">
        <v>14700</v>
      </c>
      <c r="K13" s="85">
        <v>15600</v>
      </c>
      <c r="L13" s="85">
        <v>12800</v>
      </c>
      <c r="M13" s="85">
        <v>15800</v>
      </c>
      <c r="N13" s="85">
        <v>13925</v>
      </c>
      <c r="O13" s="85">
        <v>14300</v>
      </c>
      <c r="P13" s="85">
        <v>13350</v>
      </c>
      <c r="Q13" s="85">
        <v>16387</v>
      </c>
      <c r="R13" s="85">
        <v>16300</v>
      </c>
      <c r="S13" s="85">
        <v>16200</v>
      </c>
      <c r="T13" s="85">
        <v>16200</v>
      </c>
      <c r="U13" s="85">
        <v>16500</v>
      </c>
      <c r="V13" s="86">
        <v>14500</v>
      </c>
      <c r="W13" s="85">
        <v>12800</v>
      </c>
      <c r="X13" s="85">
        <v>15900</v>
      </c>
      <c r="Y13" s="85">
        <v>16000</v>
      </c>
      <c r="Z13" s="85">
        <v>15400</v>
      </c>
      <c r="AA13" s="85">
        <v>16300</v>
      </c>
      <c r="AB13" s="85">
        <v>15199</v>
      </c>
      <c r="AC13" s="85">
        <v>14678</v>
      </c>
      <c r="AD13" s="85">
        <v>13350</v>
      </c>
      <c r="AE13" s="85">
        <v>15479</v>
      </c>
      <c r="AF13" s="85">
        <v>15863</v>
      </c>
      <c r="AG13" s="85">
        <v>14200</v>
      </c>
      <c r="AH13" s="85">
        <v>16400</v>
      </c>
      <c r="AI13" s="85"/>
      <c r="AJ13" s="85"/>
      <c r="AK13" s="85"/>
      <c r="AL13" s="63"/>
      <c r="AM13" s="63">
        <f t="shared" si="2"/>
        <v>16900</v>
      </c>
      <c r="AN13" s="63">
        <f t="shared" si="1"/>
        <v>12800</v>
      </c>
      <c r="AP13" s="63">
        <f t="shared" si="3"/>
        <v>16900</v>
      </c>
      <c r="AQ13" s="63">
        <f t="shared" si="4"/>
        <v>14678</v>
      </c>
      <c r="AR13" s="63">
        <f t="shared" si="4"/>
        <v>13350</v>
      </c>
    </row>
    <row r="14" spans="1:44" ht="12" customHeight="1">
      <c r="A14" s="66" t="s">
        <v>16</v>
      </c>
      <c r="B14" s="85"/>
      <c r="C14" s="85"/>
      <c r="D14" s="85">
        <v>18200</v>
      </c>
      <c r="E14" s="85">
        <v>18200</v>
      </c>
      <c r="F14" s="85">
        <v>17241</v>
      </c>
      <c r="G14" s="85">
        <v>18139</v>
      </c>
      <c r="H14" s="85">
        <v>15300</v>
      </c>
      <c r="I14" s="85">
        <v>13900</v>
      </c>
      <c r="J14" s="85">
        <v>16500</v>
      </c>
      <c r="K14" s="85">
        <v>16900</v>
      </c>
      <c r="L14" s="85">
        <v>13900</v>
      </c>
      <c r="M14" s="85">
        <v>16844</v>
      </c>
      <c r="N14" s="85">
        <v>18650</v>
      </c>
      <c r="O14" s="85">
        <v>15200</v>
      </c>
      <c r="P14" s="85">
        <v>14055</v>
      </c>
      <c r="Q14" s="85">
        <v>16796</v>
      </c>
      <c r="R14" s="85">
        <v>18848</v>
      </c>
      <c r="S14" s="85">
        <v>17400</v>
      </c>
      <c r="T14" s="85">
        <v>18100</v>
      </c>
      <c r="U14" s="85">
        <v>17893</v>
      </c>
      <c r="V14" s="86">
        <v>14500</v>
      </c>
      <c r="W14" s="85">
        <v>14100</v>
      </c>
      <c r="X14" s="85">
        <v>17736</v>
      </c>
      <c r="Y14" s="85">
        <v>0</v>
      </c>
      <c r="Z14" s="85">
        <v>18007</v>
      </c>
      <c r="AA14" s="85">
        <v>18574</v>
      </c>
      <c r="AB14" s="85">
        <v>17400</v>
      </c>
      <c r="AC14" s="85">
        <v>15572</v>
      </c>
      <c r="AD14" s="85">
        <v>15096</v>
      </c>
      <c r="AE14" s="85">
        <v>16969</v>
      </c>
      <c r="AF14" s="85">
        <v>15155</v>
      </c>
      <c r="AG14" s="85">
        <v>13100</v>
      </c>
      <c r="AH14" s="85">
        <v>16700</v>
      </c>
      <c r="AI14" s="85"/>
      <c r="AJ14" s="85"/>
      <c r="AK14" s="85"/>
      <c r="AL14" s="63"/>
      <c r="AM14" s="63">
        <f t="shared" si="2"/>
        <v>18848</v>
      </c>
      <c r="AN14" s="63">
        <f t="shared" si="1"/>
        <v>0</v>
      </c>
      <c r="AP14" s="63">
        <f t="shared" si="3"/>
        <v>18848</v>
      </c>
      <c r="AQ14" s="63">
        <f t="shared" si="4"/>
        <v>15572</v>
      </c>
      <c r="AR14" s="63">
        <f t="shared" si="4"/>
        <v>15096</v>
      </c>
    </row>
    <row r="15" spans="1:44" ht="12" customHeight="1">
      <c r="A15" s="66" t="s">
        <v>17</v>
      </c>
      <c r="B15" s="85"/>
      <c r="C15" s="85"/>
      <c r="D15" s="85">
        <v>19400</v>
      </c>
      <c r="E15" s="85">
        <v>19900</v>
      </c>
      <c r="F15" s="85">
        <v>18956</v>
      </c>
      <c r="G15" s="85">
        <v>19160</v>
      </c>
      <c r="H15" s="85">
        <v>17200</v>
      </c>
      <c r="I15" s="85">
        <v>15200</v>
      </c>
      <c r="J15" s="85">
        <v>19943</v>
      </c>
      <c r="K15" s="85">
        <v>19676</v>
      </c>
      <c r="L15" s="85">
        <v>15100</v>
      </c>
      <c r="M15" s="85">
        <v>18349</v>
      </c>
      <c r="N15" s="85">
        <v>19993</v>
      </c>
      <c r="O15" s="85">
        <v>17300</v>
      </c>
      <c r="P15" s="85">
        <v>15861</v>
      </c>
      <c r="Q15" s="85">
        <v>18683</v>
      </c>
      <c r="R15" s="85">
        <v>20161</v>
      </c>
      <c r="S15" s="85">
        <v>19738</v>
      </c>
      <c r="T15" s="85">
        <v>19744</v>
      </c>
      <c r="U15" s="85">
        <v>19898</v>
      </c>
      <c r="V15" s="86">
        <v>14500</v>
      </c>
      <c r="W15" s="85">
        <v>15400</v>
      </c>
      <c r="X15" s="85">
        <v>20401</v>
      </c>
      <c r="Y15" s="85">
        <v>3600</v>
      </c>
      <c r="Z15" s="85">
        <v>19619</v>
      </c>
      <c r="AA15" s="85">
        <v>20165</v>
      </c>
      <c r="AB15" s="85">
        <v>19158</v>
      </c>
      <c r="AC15" s="85">
        <v>17006</v>
      </c>
      <c r="AD15" s="85">
        <v>16289</v>
      </c>
      <c r="AE15" s="85">
        <v>17015</v>
      </c>
      <c r="AF15" s="85">
        <v>16971</v>
      </c>
      <c r="AG15" s="85">
        <v>15500</v>
      </c>
      <c r="AH15" s="85">
        <v>17000</v>
      </c>
      <c r="AI15" s="85"/>
      <c r="AJ15" s="85"/>
      <c r="AK15" s="85"/>
      <c r="AL15" s="63"/>
      <c r="AM15" s="63">
        <f t="shared" si="2"/>
        <v>20401</v>
      </c>
      <c r="AN15" s="63">
        <f t="shared" si="1"/>
        <v>3600</v>
      </c>
      <c r="AP15" s="63">
        <f t="shared" si="3"/>
        <v>20401</v>
      </c>
      <c r="AQ15" s="63">
        <f t="shared" si="4"/>
        <v>17300</v>
      </c>
      <c r="AR15" s="63">
        <f t="shared" si="4"/>
        <v>16289</v>
      </c>
    </row>
    <row r="16" spans="1:44" ht="12" customHeight="1">
      <c r="A16" s="67">
        <v>0.41666666666666669</v>
      </c>
      <c r="B16" s="85"/>
      <c r="C16" s="85"/>
      <c r="D16" s="85">
        <v>20600</v>
      </c>
      <c r="E16" s="85">
        <v>20400</v>
      </c>
      <c r="F16" s="85">
        <v>20064</v>
      </c>
      <c r="G16" s="85">
        <v>19872</v>
      </c>
      <c r="H16" s="85">
        <v>17000</v>
      </c>
      <c r="I16" s="85">
        <v>16900</v>
      </c>
      <c r="J16" s="85">
        <v>20142</v>
      </c>
      <c r="K16" s="85">
        <v>19944</v>
      </c>
      <c r="L16" s="85">
        <v>15864</v>
      </c>
      <c r="M16" s="85">
        <v>19650</v>
      </c>
      <c r="N16" s="85">
        <v>20710</v>
      </c>
      <c r="O16" s="85">
        <v>18600</v>
      </c>
      <c r="P16" s="85">
        <v>16257</v>
      </c>
      <c r="Q16" s="85">
        <v>19763</v>
      </c>
      <c r="R16" s="85">
        <v>20102</v>
      </c>
      <c r="S16" s="85">
        <v>21032</v>
      </c>
      <c r="T16" s="85">
        <v>20034</v>
      </c>
      <c r="U16" s="85">
        <v>20956</v>
      </c>
      <c r="V16" s="86">
        <v>14500</v>
      </c>
      <c r="W16" s="85">
        <v>16500</v>
      </c>
      <c r="X16" s="85">
        <v>20583</v>
      </c>
      <c r="Y16" s="85">
        <v>13700</v>
      </c>
      <c r="Z16" s="85">
        <v>20305</v>
      </c>
      <c r="AA16" s="85">
        <v>21241</v>
      </c>
      <c r="AB16" s="85">
        <v>19291</v>
      </c>
      <c r="AC16" s="85">
        <v>17488</v>
      </c>
      <c r="AD16" s="85">
        <v>16779</v>
      </c>
      <c r="AE16" s="85">
        <v>17264</v>
      </c>
      <c r="AF16" s="85">
        <v>18501</v>
      </c>
      <c r="AG16" s="85">
        <v>15700</v>
      </c>
      <c r="AH16" s="85">
        <v>17000</v>
      </c>
      <c r="AI16" s="85"/>
      <c r="AJ16" s="85"/>
      <c r="AK16" s="85"/>
      <c r="AL16" s="63"/>
      <c r="AM16" s="63">
        <f t="shared" si="2"/>
        <v>21241</v>
      </c>
      <c r="AN16" s="63">
        <f t="shared" si="1"/>
        <v>13700</v>
      </c>
      <c r="AP16" s="63">
        <f t="shared" si="3"/>
        <v>21241</v>
      </c>
      <c r="AQ16" s="63">
        <f t="shared" si="4"/>
        <v>18600</v>
      </c>
      <c r="AR16" s="63">
        <f t="shared" si="4"/>
        <v>16900</v>
      </c>
    </row>
    <row r="17" spans="1:44" ht="12" customHeight="1">
      <c r="A17" s="67" t="s">
        <v>18</v>
      </c>
      <c r="B17" s="85"/>
      <c r="C17" s="85"/>
      <c r="D17" s="85">
        <v>20600</v>
      </c>
      <c r="E17" s="85">
        <v>21100</v>
      </c>
      <c r="F17" s="85">
        <v>20356</v>
      </c>
      <c r="G17" s="85">
        <v>19847</v>
      </c>
      <c r="H17" s="85">
        <v>17518</v>
      </c>
      <c r="I17" s="85">
        <v>16600</v>
      </c>
      <c r="J17" s="85">
        <v>20333</v>
      </c>
      <c r="K17" s="85">
        <v>20183</v>
      </c>
      <c r="L17" s="85">
        <v>15791</v>
      </c>
      <c r="M17" s="85">
        <v>20058</v>
      </c>
      <c r="N17" s="85">
        <v>20675</v>
      </c>
      <c r="O17" s="85">
        <v>18700</v>
      </c>
      <c r="P17" s="85">
        <v>16763</v>
      </c>
      <c r="Q17" s="85">
        <v>18386</v>
      </c>
      <c r="R17" s="85">
        <v>20610</v>
      </c>
      <c r="S17" s="85">
        <v>21060</v>
      </c>
      <c r="T17" s="85">
        <v>20266</v>
      </c>
      <c r="U17" s="85">
        <v>20662</v>
      </c>
      <c r="V17" s="86">
        <v>14500</v>
      </c>
      <c r="W17" s="85">
        <v>16800</v>
      </c>
      <c r="X17" s="85">
        <v>20966</v>
      </c>
      <c r="Y17" s="85">
        <v>18600</v>
      </c>
      <c r="Z17" s="85">
        <v>21334</v>
      </c>
      <c r="AA17" s="85">
        <v>21441</v>
      </c>
      <c r="AB17" s="85">
        <v>19772</v>
      </c>
      <c r="AC17" s="85">
        <v>18173</v>
      </c>
      <c r="AD17" s="85">
        <v>16973</v>
      </c>
      <c r="AE17" s="85">
        <v>17601</v>
      </c>
      <c r="AF17" s="85">
        <v>17623</v>
      </c>
      <c r="AG17" s="85">
        <v>16400</v>
      </c>
      <c r="AH17" s="85">
        <v>16800</v>
      </c>
      <c r="AI17" s="85"/>
      <c r="AJ17" s="85"/>
      <c r="AK17" s="85"/>
      <c r="AL17" s="63"/>
      <c r="AM17" s="63">
        <f t="shared" si="2"/>
        <v>21441</v>
      </c>
      <c r="AN17" s="63">
        <f t="shared" si="1"/>
        <v>14500</v>
      </c>
      <c r="AP17" s="63">
        <f t="shared" si="3"/>
        <v>21441</v>
      </c>
      <c r="AQ17" s="63">
        <f t="shared" si="4"/>
        <v>18700</v>
      </c>
      <c r="AR17" s="63">
        <f t="shared" si="4"/>
        <v>16973</v>
      </c>
    </row>
    <row r="18" spans="1:44" ht="12" customHeight="1">
      <c r="A18" s="67">
        <v>0.5</v>
      </c>
      <c r="B18" s="85"/>
      <c r="C18" s="85"/>
      <c r="D18" s="85">
        <v>21200</v>
      </c>
      <c r="E18" s="85">
        <v>22000</v>
      </c>
      <c r="F18" s="85">
        <v>20850</v>
      </c>
      <c r="G18" s="85">
        <v>20545</v>
      </c>
      <c r="H18" s="85">
        <v>17846</v>
      </c>
      <c r="I18" s="85">
        <v>16900</v>
      </c>
      <c r="J18" s="85">
        <v>20740</v>
      </c>
      <c r="K18" s="85">
        <v>20095</v>
      </c>
      <c r="L18" s="85">
        <v>16442</v>
      </c>
      <c r="M18" s="85">
        <v>18634</v>
      </c>
      <c r="N18" s="85">
        <v>21476</v>
      </c>
      <c r="O18" s="85">
        <v>18600</v>
      </c>
      <c r="P18" s="85">
        <v>17052</v>
      </c>
      <c r="Q18" s="85">
        <v>19064</v>
      </c>
      <c r="R18" s="85">
        <v>21297</v>
      </c>
      <c r="S18" s="85">
        <v>20503</v>
      </c>
      <c r="T18" s="85">
        <v>21348</v>
      </c>
      <c r="U18" s="85">
        <v>21597</v>
      </c>
      <c r="V18" s="86">
        <v>14500</v>
      </c>
      <c r="W18" s="85">
        <v>17000</v>
      </c>
      <c r="X18" s="85">
        <v>21600</v>
      </c>
      <c r="Y18" s="85">
        <v>19428</v>
      </c>
      <c r="Z18" s="85">
        <v>22430</v>
      </c>
      <c r="AA18" s="85">
        <v>22020</v>
      </c>
      <c r="AB18" s="85">
        <v>20259</v>
      </c>
      <c r="AC18" s="85">
        <v>19059</v>
      </c>
      <c r="AD18" s="85">
        <v>17466</v>
      </c>
      <c r="AE18" s="85">
        <v>17842</v>
      </c>
      <c r="AF18" s="85">
        <v>19479</v>
      </c>
      <c r="AG18" s="85">
        <v>20200</v>
      </c>
      <c r="AH18" s="85">
        <v>17300</v>
      </c>
      <c r="AI18" s="85"/>
      <c r="AJ18" s="85"/>
      <c r="AK18" s="85"/>
      <c r="AL18" s="63"/>
      <c r="AM18" s="63">
        <f t="shared" si="2"/>
        <v>22430</v>
      </c>
      <c r="AN18" s="63">
        <f t="shared" si="1"/>
        <v>14500</v>
      </c>
      <c r="AP18" s="63">
        <f t="shared" si="3"/>
        <v>22430</v>
      </c>
      <c r="AQ18" s="63">
        <f t="shared" si="4"/>
        <v>19059</v>
      </c>
      <c r="AR18" s="63">
        <f t="shared" si="4"/>
        <v>17466</v>
      </c>
    </row>
    <row r="19" spans="1:44" ht="12" customHeight="1">
      <c r="A19" s="67" t="s">
        <v>19</v>
      </c>
      <c r="B19" s="85"/>
      <c r="C19" s="85"/>
      <c r="D19" s="85">
        <v>20978</v>
      </c>
      <c r="E19" s="85">
        <v>21100</v>
      </c>
      <c r="F19" s="85">
        <v>20474</v>
      </c>
      <c r="G19" s="85">
        <v>19763</v>
      </c>
      <c r="H19" s="85">
        <v>18085</v>
      </c>
      <c r="I19" s="85">
        <v>16839</v>
      </c>
      <c r="J19" s="85">
        <v>20524</v>
      </c>
      <c r="K19" s="85">
        <v>19009</v>
      </c>
      <c r="L19" s="85">
        <v>16476</v>
      </c>
      <c r="M19" s="85">
        <v>20690</v>
      </c>
      <c r="N19" s="85">
        <v>20593</v>
      </c>
      <c r="O19" s="85">
        <v>18800</v>
      </c>
      <c r="P19" s="85">
        <v>17363</v>
      </c>
      <c r="Q19" s="85">
        <v>18468</v>
      </c>
      <c r="R19" s="85">
        <v>18481</v>
      </c>
      <c r="S19" s="85">
        <v>20068</v>
      </c>
      <c r="T19" s="85">
        <v>21071</v>
      </c>
      <c r="U19" s="85">
        <v>20866</v>
      </c>
      <c r="V19" s="86">
        <v>14500</v>
      </c>
      <c r="W19" s="85">
        <v>17100</v>
      </c>
      <c r="X19" s="85">
        <v>21022</v>
      </c>
      <c r="Y19" s="85">
        <v>18400</v>
      </c>
      <c r="Z19" s="85">
        <v>21473</v>
      </c>
      <c r="AA19" s="85">
        <v>21349</v>
      </c>
      <c r="AB19" s="85">
        <v>18577</v>
      </c>
      <c r="AC19" s="85">
        <v>18979</v>
      </c>
      <c r="AD19" s="85">
        <v>17886</v>
      </c>
      <c r="AE19" s="85">
        <v>16269</v>
      </c>
      <c r="AF19" s="85">
        <v>14448</v>
      </c>
      <c r="AG19" s="85">
        <v>20200</v>
      </c>
      <c r="AH19" s="85">
        <v>16800</v>
      </c>
      <c r="AI19" s="85"/>
      <c r="AJ19" s="85"/>
      <c r="AK19" s="85"/>
      <c r="AL19" s="63"/>
      <c r="AM19" s="63">
        <f t="shared" si="2"/>
        <v>21473</v>
      </c>
      <c r="AN19" s="63">
        <f t="shared" si="1"/>
        <v>14448</v>
      </c>
      <c r="AP19" s="63">
        <f t="shared" si="3"/>
        <v>21473</v>
      </c>
      <c r="AQ19" s="63">
        <f t="shared" si="4"/>
        <v>18979</v>
      </c>
      <c r="AR19" s="63">
        <f t="shared" si="4"/>
        <v>17886</v>
      </c>
    </row>
    <row r="20" spans="1:44" ht="12" customHeight="1">
      <c r="A20" s="67">
        <v>0.58333333333333337</v>
      </c>
      <c r="B20" s="85"/>
      <c r="C20" s="85"/>
      <c r="D20" s="85">
        <v>20301</v>
      </c>
      <c r="E20" s="85">
        <v>20700</v>
      </c>
      <c r="F20" s="85">
        <v>20156</v>
      </c>
      <c r="G20" s="85">
        <v>18935</v>
      </c>
      <c r="H20" s="85">
        <v>18967</v>
      </c>
      <c r="I20" s="85">
        <v>16740</v>
      </c>
      <c r="J20" s="85">
        <v>20138</v>
      </c>
      <c r="K20" s="85">
        <v>17800</v>
      </c>
      <c r="L20" s="85">
        <v>16051</v>
      </c>
      <c r="M20" s="85">
        <v>20183</v>
      </c>
      <c r="N20" s="85">
        <v>20830</v>
      </c>
      <c r="O20" s="85">
        <v>18300</v>
      </c>
      <c r="P20" s="85">
        <v>17049</v>
      </c>
      <c r="Q20" s="85">
        <v>17491</v>
      </c>
      <c r="R20" s="85">
        <v>18959</v>
      </c>
      <c r="S20" s="85">
        <v>19947</v>
      </c>
      <c r="T20" s="85">
        <v>20247</v>
      </c>
      <c r="U20" s="85">
        <v>20418</v>
      </c>
      <c r="V20" s="86">
        <v>14500</v>
      </c>
      <c r="W20" s="85">
        <v>16800</v>
      </c>
      <c r="X20" s="85">
        <v>20318</v>
      </c>
      <c r="Y20" s="85">
        <v>15400</v>
      </c>
      <c r="Z20" s="85">
        <v>20735</v>
      </c>
      <c r="AA20" s="85">
        <v>21053</v>
      </c>
      <c r="AB20" s="85">
        <v>19551</v>
      </c>
      <c r="AC20" s="85">
        <v>18618</v>
      </c>
      <c r="AD20" s="85">
        <v>17657</v>
      </c>
      <c r="AE20" s="85">
        <v>16721</v>
      </c>
      <c r="AF20" s="85">
        <v>14001</v>
      </c>
      <c r="AG20" s="85">
        <v>20700</v>
      </c>
      <c r="AH20" s="85">
        <v>17100</v>
      </c>
      <c r="AI20" s="85"/>
      <c r="AJ20" s="85"/>
      <c r="AK20" s="85"/>
      <c r="AL20" s="63"/>
      <c r="AM20" s="63">
        <f t="shared" si="2"/>
        <v>21053</v>
      </c>
      <c r="AN20" s="63">
        <f t="shared" si="1"/>
        <v>14001</v>
      </c>
      <c r="AP20" s="63">
        <f t="shared" si="3"/>
        <v>21053</v>
      </c>
      <c r="AQ20" s="63">
        <f t="shared" si="4"/>
        <v>18967</v>
      </c>
      <c r="AR20" s="63">
        <f t="shared" si="4"/>
        <v>17657</v>
      </c>
    </row>
    <row r="21" spans="1:44" ht="12" customHeight="1">
      <c r="A21" s="67" t="s">
        <v>20</v>
      </c>
      <c r="B21" s="85"/>
      <c r="C21" s="85"/>
      <c r="D21" s="85">
        <v>20664</v>
      </c>
      <c r="E21" s="85">
        <v>20600</v>
      </c>
      <c r="F21" s="85">
        <v>20139</v>
      </c>
      <c r="G21" s="85">
        <v>19361</v>
      </c>
      <c r="H21" s="85">
        <v>16539</v>
      </c>
      <c r="I21" s="85">
        <v>16200</v>
      </c>
      <c r="J21" s="85">
        <v>20140</v>
      </c>
      <c r="K21" s="85">
        <v>17200</v>
      </c>
      <c r="L21" s="85">
        <v>15584</v>
      </c>
      <c r="M21" s="85">
        <v>20134</v>
      </c>
      <c r="N21" s="85">
        <v>20258</v>
      </c>
      <c r="O21" s="85">
        <v>18000</v>
      </c>
      <c r="P21" s="85">
        <v>16085</v>
      </c>
      <c r="Q21" s="85">
        <v>18280</v>
      </c>
      <c r="R21" s="85">
        <v>19673</v>
      </c>
      <c r="S21" s="85">
        <v>20103</v>
      </c>
      <c r="T21" s="85">
        <v>20122</v>
      </c>
      <c r="U21" s="85">
        <v>21395</v>
      </c>
      <c r="V21" s="86">
        <v>14500</v>
      </c>
      <c r="W21" s="85">
        <v>16600</v>
      </c>
      <c r="X21" s="85">
        <v>21175</v>
      </c>
      <c r="Y21" s="85">
        <v>20540</v>
      </c>
      <c r="Z21" s="85">
        <v>21165</v>
      </c>
      <c r="AA21" s="85">
        <v>21182</v>
      </c>
      <c r="AB21" s="85">
        <v>19306</v>
      </c>
      <c r="AC21" s="85">
        <v>17728</v>
      </c>
      <c r="AD21" s="85">
        <v>17089</v>
      </c>
      <c r="AE21" s="85">
        <v>16922</v>
      </c>
      <c r="AF21" s="85">
        <v>14775</v>
      </c>
      <c r="AG21" s="85">
        <v>21100</v>
      </c>
      <c r="AH21" s="85">
        <v>16800</v>
      </c>
      <c r="AI21" s="85"/>
      <c r="AJ21" s="85"/>
      <c r="AK21" s="85"/>
      <c r="AL21" s="63"/>
      <c r="AM21" s="63">
        <f t="shared" si="2"/>
        <v>21395</v>
      </c>
      <c r="AN21" s="63">
        <f t="shared" si="1"/>
        <v>14500</v>
      </c>
      <c r="AP21" s="63">
        <f t="shared" si="3"/>
        <v>21395</v>
      </c>
      <c r="AQ21" s="63">
        <f t="shared" si="4"/>
        <v>18000</v>
      </c>
      <c r="AR21" s="63">
        <f t="shared" si="4"/>
        <v>17089</v>
      </c>
    </row>
    <row r="22" spans="1:44" ht="12" customHeight="1">
      <c r="A22" s="66" t="s">
        <v>21</v>
      </c>
      <c r="B22" s="85"/>
      <c r="C22" s="85"/>
      <c r="D22" s="85">
        <v>19849</v>
      </c>
      <c r="E22" s="85">
        <v>20300</v>
      </c>
      <c r="F22" s="85">
        <v>19870</v>
      </c>
      <c r="G22" s="85">
        <v>19162</v>
      </c>
      <c r="H22" s="85">
        <v>16109</v>
      </c>
      <c r="I22" s="85">
        <v>15900</v>
      </c>
      <c r="J22" s="85">
        <v>19627</v>
      </c>
      <c r="K22" s="85">
        <v>16900</v>
      </c>
      <c r="L22" s="85">
        <v>15300</v>
      </c>
      <c r="M22" s="85">
        <v>19355</v>
      </c>
      <c r="N22" s="85">
        <v>19944</v>
      </c>
      <c r="O22" s="85">
        <v>17700</v>
      </c>
      <c r="P22" s="85">
        <v>16400</v>
      </c>
      <c r="Q22" s="85">
        <v>17193</v>
      </c>
      <c r="R22" s="85">
        <v>21102</v>
      </c>
      <c r="S22" s="85">
        <v>19468</v>
      </c>
      <c r="T22" s="85">
        <v>19757</v>
      </c>
      <c r="U22" s="85">
        <v>20971</v>
      </c>
      <c r="V22" s="86">
        <v>14500</v>
      </c>
      <c r="W22" s="85">
        <v>16300</v>
      </c>
      <c r="X22" s="85">
        <v>20995</v>
      </c>
      <c r="Y22" s="85">
        <v>21286</v>
      </c>
      <c r="Z22" s="85">
        <v>20894</v>
      </c>
      <c r="AA22" s="85">
        <v>21140</v>
      </c>
      <c r="AB22" s="85">
        <v>18844</v>
      </c>
      <c r="AC22" s="85">
        <v>17008</v>
      </c>
      <c r="AD22" s="85">
        <v>16705</v>
      </c>
      <c r="AE22" s="85">
        <v>16562</v>
      </c>
      <c r="AF22" s="85">
        <v>13261</v>
      </c>
      <c r="AG22" s="85">
        <v>20000</v>
      </c>
      <c r="AH22" s="85">
        <v>16200</v>
      </c>
      <c r="AI22" s="85"/>
      <c r="AJ22" s="85"/>
      <c r="AK22" s="85"/>
      <c r="AL22" s="63"/>
      <c r="AM22" s="63">
        <f t="shared" si="2"/>
        <v>21286</v>
      </c>
      <c r="AN22" s="63">
        <f t="shared" si="1"/>
        <v>13261</v>
      </c>
      <c r="AP22" s="63">
        <f t="shared" si="3"/>
        <v>21286</v>
      </c>
      <c r="AQ22" s="63">
        <f t="shared" si="4"/>
        <v>17700</v>
      </c>
      <c r="AR22" s="63">
        <f t="shared" si="4"/>
        <v>16705</v>
      </c>
    </row>
    <row r="23" spans="1:44" ht="12" customHeight="1">
      <c r="A23" s="66" t="s">
        <v>22</v>
      </c>
      <c r="B23" s="85"/>
      <c r="C23" s="85"/>
      <c r="D23" s="85">
        <v>19600</v>
      </c>
      <c r="E23" s="85">
        <v>19500</v>
      </c>
      <c r="F23" s="85">
        <v>19273</v>
      </c>
      <c r="G23" s="85">
        <v>18747</v>
      </c>
      <c r="H23" s="85">
        <v>16944</v>
      </c>
      <c r="I23" s="85">
        <v>15300</v>
      </c>
      <c r="J23" s="85">
        <v>19323</v>
      </c>
      <c r="K23" s="85">
        <v>17100</v>
      </c>
      <c r="L23" s="85">
        <v>15000</v>
      </c>
      <c r="M23" s="85">
        <v>19017</v>
      </c>
      <c r="N23" s="85">
        <v>19437</v>
      </c>
      <c r="O23" s="85">
        <v>18000</v>
      </c>
      <c r="P23" s="85">
        <v>16500</v>
      </c>
      <c r="Q23" s="85">
        <v>16788</v>
      </c>
      <c r="R23" s="85">
        <v>18333</v>
      </c>
      <c r="S23" s="85">
        <v>18935</v>
      </c>
      <c r="T23" s="85">
        <v>19396</v>
      </c>
      <c r="U23" s="85">
        <v>19559</v>
      </c>
      <c r="V23" s="86">
        <v>14500</v>
      </c>
      <c r="W23" s="85">
        <v>16000</v>
      </c>
      <c r="X23" s="85">
        <v>19389</v>
      </c>
      <c r="Y23" s="85">
        <v>20264</v>
      </c>
      <c r="Z23" s="85">
        <v>20056</v>
      </c>
      <c r="AA23" s="85">
        <v>19950</v>
      </c>
      <c r="AB23" s="85">
        <v>17798</v>
      </c>
      <c r="AC23" s="85">
        <v>17594</v>
      </c>
      <c r="AD23" s="85">
        <v>16603</v>
      </c>
      <c r="AE23" s="85">
        <v>15075</v>
      </c>
      <c r="AF23" s="85">
        <v>11465</v>
      </c>
      <c r="AG23" s="85">
        <v>21300</v>
      </c>
      <c r="AH23" s="85">
        <v>17900</v>
      </c>
      <c r="AI23" s="85"/>
      <c r="AJ23" s="85"/>
      <c r="AK23" s="85"/>
      <c r="AL23" s="63"/>
      <c r="AM23" s="63">
        <f t="shared" si="2"/>
        <v>21300</v>
      </c>
      <c r="AN23" s="63">
        <f t="shared" si="1"/>
        <v>11465</v>
      </c>
      <c r="AP23" s="63">
        <f t="shared" si="3"/>
        <v>21300</v>
      </c>
      <c r="AQ23" s="63">
        <f t="shared" si="4"/>
        <v>18000</v>
      </c>
      <c r="AR23" s="63">
        <f t="shared" si="4"/>
        <v>16603</v>
      </c>
    </row>
    <row r="24" spans="1:44" ht="12" customHeight="1">
      <c r="A24" s="66" t="s">
        <v>23</v>
      </c>
      <c r="B24" s="85"/>
      <c r="C24" s="85"/>
      <c r="D24" s="85">
        <v>18900</v>
      </c>
      <c r="E24" s="85">
        <v>19000</v>
      </c>
      <c r="F24" s="85">
        <v>18690</v>
      </c>
      <c r="G24" s="85">
        <v>18153</v>
      </c>
      <c r="H24" s="85">
        <v>14700</v>
      </c>
      <c r="I24" s="85">
        <v>15400</v>
      </c>
      <c r="J24" s="85">
        <v>18638</v>
      </c>
      <c r="K24" s="85">
        <v>15234</v>
      </c>
      <c r="L24" s="85">
        <v>14600</v>
      </c>
      <c r="M24" s="85">
        <v>18811</v>
      </c>
      <c r="N24" s="85">
        <v>18018</v>
      </c>
      <c r="O24" s="85">
        <v>17000</v>
      </c>
      <c r="P24" s="85">
        <v>15700</v>
      </c>
      <c r="Q24" s="85">
        <v>17347</v>
      </c>
      <c r="R24" s="85">
        <v>18451</v>
      </c>
      <c r="S24" s="85">
        <v>18664</v>
      </c>
      <c r="T24" s="85">
        <v>18978</v>
      </c>
      <c r="U24" s="85">
        <v>19142</v>
      </c>
      <c r="V24" s="86">
        <v>14500</v>
      </c>
      <c r="W24" s="85">
        <v>16400</v>
      </c>
      <c r="X24" s="85">
        <v>19712</v>
      </c>
      <c r="Y24" s="85">
        <v>19562</v>
      </c>
      <c r="Z24" s="85">
        <v>19671</v>
      </c>
      <c r="AA24" s="85">
        <v>19180</v>
      </c>
      <c r="AB24" s="85">
        <v>17186</v>
      </c>
      <c r="AC24" s="85">
        <v>16796</v>
      </c>
      <c r="AD24" s="85">
        <v>16672</v>
      </c>
      <c r="AE24" s="85">
        <v>13273</v>
      </c>
      <c r="AF24" s="85">
        <v>12289</v>
      </c>
      <c r="AG24" s="85">
        <v>19400</v>
      </c>
      <c r="AH24" s="85">
        <v>19500</v>
      </c>
      <c r="AI24" s="85"/>
      <c r="AJ24" s="85"/>
      <c r="AK24" s="85"/>
      <c r="AL24" s="63"/>
      <c r="AM24" s="63">
        <f t="shared" si="2"/>
        <v>19712</v>
      </c>
      <c r="AN24" s="63">
        <f t="shared" si="1"/>
        <v>12289</v>
      </c>
      <c r="AP24" s="63">
        <f t="shared" si="3"/>
        <v>19712</v>
      </c>
      <c r="AQ24" s="63">
        <f t="shared" si="4"/>
        <v>17000</v>
      </c>
      <c r="AR24" s="63">
        <f t="shared" si="4"/>
        <v>16672</v>
      </c>
    </row>
    <row r="25" spans="1:44" s="68" customFormat="1" ht="12" customHeight="1">
      <c r="A25" s="62" t="s">
        <v>24</v>
      </c>
      <c r="B25" s="85"/>
      <c r="C25" s="85"/>
      <c r="D25" s="85">
        <v>21200</v>
      </c>
      <c r="E25" s="85">
        <v>22200</v>
      </c>
      <c r="F25" s="85">
        <v>21270</v>
      </c>
      <c r="G25" s="85">
        <v>21250</v>
      </c>
      <c r="H25" s="85">
        <v>19600</v>
      </c>
      <c r="I25" s="85">
        <v>18691</v>
      </c>
      <c r="J25" s="85">
        <v>20399</v>
      </c>
      <c r="K25" s="85">
        <v>18601</v>
      </c>
      <c r="L25" s="85">
        <v>18730</v>
      </c>
      <c r="M25" s="85">
        <v>19345</v>
      </c>
      <c r="N25" s="85">
        <v>21833</v>
      </c>
      <c r="O25" s="85">
        <v>19584</v>
      </c>
      <c r="P25" s="85">
        <v>19711</v>
      </c>
      <c r="Q25" s="85">
        <v>19367</v>
      </c>
      <c r="R25" s="85">
        <v>21176</v>
      </c>
      <c r="S25" s="85">
        <v>21080</v>
      </c>
      <c r="T25" s="85">
        <v>19806</v>
      </c>
      <c r="U25" s="85">
        <v>21041</v>
      </c>
      <c r="V25" s="86">
        <v>14500</v>
      </c>
      <c r="W25" s="85">
        <v>20250</v>
      </c>
      <c r="X25" s="85">
        <v>20660</v>
      </c>
      <c r="Y25" s="85">
        <v>21513</v>
      </c>
      <c r="Z25" s="85">
        <v>21391</v>
      </c>
      <c r="AA25" s="85">
        <v>21606</v>
      </c>
      <c r="AB25" s="85">
        <v>17290</v>
      </c>
      <c r="AC25" s="85">
        <v>17540</v>
      </c>
      <c r="AD25" s="85">
        <v>17652</v>
      </c>
      <c r="AE25" s="85">
        <v>15192</v>
      </c>
      <c r="AF25" s="85">
        <v>14426</v>
      </c>
      <c r="AG25" s="85">
        <v>20300</v>
      </c>
      <c r="AH25" s="85">
        <v>19700</v>
      </c>
      <c r="AI25" s="85"/>
      <c r="AJ25" s="85"/>
      <c r="AK25" s="85"/>
      <c r="AL25" s="63"/>
      <c r="AM25" s="63">
        <f t="shared" si="2"/>
        <v>22200</v>
      </c>
      <c r="AN25" s="63">
        <f t="shared" si="1"/>
        <v>14426</v>
      </c>
      <c r="AP25" s="63">
        <f t="shared" si="3"/>
        <v>22200</v>
      </c>
      <c r="AQ25" s="63">
        <f t="shared" si="4"/>
        <v>19600</v>
      </c>
      <c r="AR25" s="63">
        <f t="shared" si="4"/>
        <v>20250</v>
      </c>
    </row>
    <row r="26" spans="1:44" s="68" customFormat="1" ht="12" customHeight="1">
      <c r="A26" s="69">
        <v>0.83333333333333337</v>
      </c>
      <c r="B26" s="85"/>
      <c r="C26" s="85"/>
      <c r="D26" s="85">
        <v>22600</v>
      </c>
      <c r="E26" s="85">
        <v>23000</v>
      </c>
      <c r="F26" s="85">
        <v>22731</v>
      </c>
      <c r="G26" s="85">
        <v>22273</v>
      </c>
      <c r="H26" s="85">
        <v>21600</v>
      </c>
      <c r="I26" s="85">
        <v>20674</v>
      </c>
      <c r="J26" s="85">
        <v>22701</v>
      </c>
      <c r="K26" s="85">
        <v>20823</v>
      </c>
      <c r="L26" s="85">
        <v>20265</v>
      </c>
      <c r="M26" s="85">
        <v>19471</v>
      </c>
      <c r="N26" s="85">
        <v>22949</v>
      </c>
      <c r="O26" s="85">
        <v>22923</v>
      </c>
      <c r="P26" s="85">
        <v>21366</v>
      </c>
      <c r="Q26" s="85">
        <v>18298</v>
      </c>
      <c r="R26" s="85">
        <v>22490</v>
      </c>
      <c r="S26" s="85">
        <v>22792</v>
      </c>
      <c r="T26" s="85">
        <v>22500</v>
      </c>
      <c r="U26" s="85">
        <v>22904</v>
      </c>
      <c r="V26" s="86">
        <v>14500</v>
      </c>
      <c r="W26" s="85">
        <v>21411</v>
      </c>
      <c r="X26" s="85">
        <v>22990</v>
      </c>
      <c r="Y26" s="85">
        <v>23280</v>
      </c>
      <c r="Z26" s="85">
        <v>23892</v>
      </c>
      <c r="AA26" s="85">
        <v>23571</v>
      </c>
      <c r="AB26" s="85">
        <v>17592</v>
      </c>
      <c r="AC26" s="85">
        <v>18283</v>
      </c>
      <c r="AD26" s="85">
        <v>17911</v>
      </c>
      <c r="AE26" s="85">
        <v>15296</v>
      </c>
      <c r="AF26" s="85">
        <v>18912</v>
      </c>
      <c r="AG26" s="85">
        <v>20100</v>
      </c>
      <c r="AH26" s="85">
        <v>20600</v>
      </c>
      <c r="AI26" s="85"/>
      <c r="AJ26" s="85"/>
      <c r="AK26" s="85"/>
      <c r="AL26" s="63"/>
      <c r="AM26" s="63">
        <f t="shared" si="2"/>
        <v>23892</v>
      </c>
      <c r="AN26" s="63">
        <f t="shared" si="1"/>
        <v>14500</v>
      </c>
      <c r="AP26" s="63">
        <f t="shared" si="3"/>
        <v>23892</v>
      </c>
      <c r="AQ26" s="63">
        <f t="shared" si="4"/>
        <v>22923</v>
      </c>
      <c r="AR26" s="63">
        <f t="shared" si="4"/>
        <v>21411</v>
      </c>
    </row>
    <row r="27" spans="1:44" s="68" customFormat="1" ht="12" customHeight="1">
      <c r="A27" s="69">
        <v>0.875</v>
      </c>
      <c r="B27" s="85"/>
      <c r="C27" s="85"/>
      <c r="D27" s="85">
        <v>21600</v>
      </c>
      <c r="E27" s="85">
        <v>21800</v>
      </c>
      <c r="F27" s="85">
        <v>21567</v>
      </c>
      <c r="G27" s="85">
        <v>21318</v>
      </c>
      <c r="H27" s="85">
        <v>20400</v>
      </c>
      <c r="I27" s="85">
        <v>19882</v>
      </c>
      <c r="J27" s="85">
        <v>21160</v>
      </c>
      <c r="K27" s="85">
        <v>20475</v>
      </c>
      <c r="L27" s="85">
        <v>20347</v>
      </c>
      <c r="M27" s="85">
        <v>18721</v>
      </c>
      <c r="N27" s="85">
        <v>22156</v>
      </c>
      <c r="O27" s="85">
        <v>20985</v>
      </c>
      <c r="P27" s="85">
        <v>20773</v>
      </c>
      <c r="Q27" s="85">
        <v>19469</v>
      </c>
      <c r="R27" s="85">
        <v>21684</v>
      </c>
      <c r="S27" s="85">
        <v>21256</v>
      </c>
      <c r="T27" s="85">
        <v>21864</v>
      </c>
      <c r="U27" s="85">
        <v>21516</v>
      </c>
      <c r="V27" s="86">
        <v>14500</v>
      </c>
      <c r="W27" s="85">
        <v>20699</v>
      </c>
      <c r="X27" s="85">
        <v>22089</v>
      </c>
      <c r="Y27" s="85">
        <v>21758</v>
      </c>
      <c r="Z27" s="85">
        <v>22662</v>
      </c>
      <c r="AA27" s="85">
        <v>22389</v>
      </c>
      <c r="AB27" s="85">
        <v>17002</v>
      </c>
      <c r="AC27" s="85">
        <v>17787</v>
      </c>
      <c r="AD27" s="85">
        <v>17292</v>
      </c>
      <c r="AE27" s="85">
        <v>16068</v>
      </c>
      <c r="AF27" s="85">
        <v>20876</v>
      </c>
      <c r="AG27" s="85">
        <v>19600</v>
      </c>
      <c r="AH27" s="85">
        <v>20100</v>
      </c>
      <c r="AI27" s="85"/>
      <c r="AJ27" s="85"/>
      <c r="AK27" s="85"/>
      <c r="AL27" s="63"/>
      <c r="AM27" s="63">
        <f t="shared" si="2"/>
        <v>22662</v>
      </c>
      <c r="AN27" s="63">
        <f t="shared" si="1"/>
        <v>14500</v>
      </c>
      <c r="AP27" s="63">
        <f t="shared" si="3"/>
        <v>22662</v>
      </c>
      <c r="AQ27" s="63">
        <f t="shared" si="4"/>
        <v>20985</v>
      </c>
      <c r="AR27" s="63">
        <f t="shared" si="4"/>
        <v>20773</v>
      </c>
    </row>
    <row r="28" spans="1:44" ht="12" customHeight="1">
      <c r="A28" s="67" t="s">
        <v>25</v>
      </c>
      <c r="B28" s="85"/>
      <c r="C28" s="85"/>
      <c r="D28" s="85">
        <v>19500</v>
      </c>
      <c r="E28" s="85">
        <v>20700</v>
      </c>
      <c r="F28" s="85">
        <v>20171</v>
      </c>
      <c r="G28" s="85">
        <v>19781</v>
      </c>
      <c r="H28" s="85">
        <v>19300</v>
      </c>
      <c r="I28" s="85">
        <v>18475</v>
      </c>
      <c r="J28" s="85">
        <v>19984</v>
      </c>
      <c r="K28" s="85">
        <v>18687</v>
      </c>
      <c r="L28" s="85">
        <v>18866</v>
      </c>
      <c r="M28" s="85">
        <v>18907</v>
      </c>
      <c r="N28" s="85">
        <v>19919</v>
      </c>
      <c r="O28" s="85">
        <v>19126</v>
      </c>
      <c r="P28" s="85">
        <v>18724</v>
      </c>
      <c r="Q28" s="85">
        <v>19280</v>
      </c>
      <c r="R28" s="85">
        <v>18880</v>
      </c>
      <c r="S28" s="85">
        <v>18661</v>
      </c>
      <c r="T28" s="85">
        <v>19860</v>
      </c>
      <c r="U28" s="85">
        <v>19489</v>
      </c>
      <c r="V28" s="86">
        <v>14500</v>
      </c>
      <c r="W28" s="85">
        <v>18600</v>
      </c>
      <c r="X28" s="85">
        <v>20470</v>
      </c>
      <c r="Y28" s="85">
        <v>19770</v>
      </c>
      <c r="Z28" s="85">
        <v>20084</v>
      </c>
      <c r="AA28" s="85">
        <v>21986</v>
      </c>
      <c r="AB28" s="85">
        <v>17588</v>
      </c>
      <c r="AC28" s="85">
        <v>18047</v>
      </c>
      <c r="AD28" s="85">
        <v>16673</v>
      </c>
      <c r="AE28" s="85">
        <v>16743</v>
      </c>
      <c r="AF28" s="85">
        <v>20589</v>
      </c>
      <c r="AG28" s="85">
        <v>18700</v>
      </c>
      <c r="AH28" s="85">
        <v>18300</v>
      </c>
      <c r="AI28" s="85"/>
      <c r="AJ28" s="85"/>
      <c r="AK28" s="85"/>
      <c r="AL28" s="63"/>
      <c r="AM28" s="63">
        <f t="shared" si="2"/>
        <v>21986</v>
      </c>
      <c r="AN28" s="63">
        <f t="shared" si="1"/>
        <v>14500</v>
      </c>
      <c r="AP28" s="63">
        <f t="shared" si="3"/>
        <v>21986</v>
      </c>
      <c r="AQ28" s="63">
        <f t="shared" si="4"/>
        <v>19300</v>
      </c>
      <c r="AR28" s="63">
        <f t="shared" si="4"/>
        <v>18724</v>
      </c>
    </row>
    <row r="29" spans="1:44" ht="12" customHeight="1">
      <c r="A29" s="69">
        <v>0.95833333333333337</v>
      </c>
      <c r="B29" s="85"/>
      <c r="C29" s="85"/>
      <c r="D29" s="85">
        <v>16900</v>
      </c>
      <c r="E29" s="85">
        <v>17000</v>
      </c>
      <c r="F29" s="85">
        <v>16900</v>
      </c>
      <c r="G29" s="85">
        <v>17300</v>
      </c>
      <c r="H29" s="85">
        <v>17100</v>
      </c>
      <c r="I29" s="85">
        <v>16300</v>
      </c>
      <c r="J29" s="85">
        <v>15700</v>
      </c>
      <c r="K29" s="85">
        <v>17581</v>
      </c>
      <c r="L29" s="85">
        <v>18322</v>
      </c>
      <c r="M29" s="85">
        <v>16064</v>
      </c>
      <c r="N29" s="85">
        <v>17199</v>
      </c>
      <c r="O29" s="85">
        <v>18360</v>
      </c>
      <c r="P29" s="85">
        <v>17100</v>
      </c>
      <c r="Q29" s="85">
        <v>17400</v>
      </c>
      <c r="R29" s="85">
        <v>16323</v>
      </c>
      <c r="S29" s="85">
        <v>16819</v>
      </c>
      <c r="T29" s="85">
        <v>17000</v>
      </c>
      <c r="U29" s="85">
        <v>17601</v>
      </c>
      <c r="V29" s="86">
        <v>14500</v>
      </c>
      <c r="W29" s="85">
        <v>16526</v>
      </c>
      <c r="X29" s="85">
        <v>17218</v>
      </c>
      <c r="Y29" s="85">
        <v>16444</v>
      </c>
      <c r="Z29" s="85">
        <v>14434</v>
      </c>
      <c r="AA29" s="85">
        <v>17162</v>
      </c>
      <c r="AB29" s="85">
        <v>17395</v>
      </c>
      <c r="AC29" s="85">
        <v>16859</v>
      </c>
      <c r="AD29" s="85">
        <v>16192</v>
      </c>
      <c r="AE29" s="85">
        <v>16246</v>
      </c>
      <c r="AF29" s="85">
        <v>17456</v>
      </c>
      <c r="AG29" s="85">
        <v>16800</v>
      </c>
      <c r="AH29" s="85">
        <v>16800</v>
      </c>
      <c r="AI29" s="85"/>
      <c r="AJ29" s="85"/>
      <c r="AK29" s="85"/>
      <c r="AL29" s="63"/>
      <c r="AM29" s="63">
        <f t="shared" si="2"/>
        <v>18360</v>
      </c>
      <c r="AN29" s="63">
        <f t="shared" si="1"/>
        <v>14434</v>
      </c>
      <c r="AP29" s="63">
        <f t="shared" si="3"/>
        <v>18322</v>
      </c>
      <c r="AQ29" s="63">
        <f t="shared" si="4"/>
        <v>18360</v>
      </c>
      <c r="AR29" s="63">
        <f t="shared" si="4"/>
        <v>17100</v>
      </c>
    </row>
    <row r="30" spans="1:44" ht="12" customHeight="1">
      <c r="A30" s="62" t="s">
        <v>26</v>
      </c>
      <c r="B30" s="85"/>
      <c r="C30" s="85"/>
      <c r="D30" s="85">
        <v>14600</v>
      </c>
      <c r="E30" s="85">
        <v>14800</v>
      </c>
      <c r="F30" s="85">
        <v>15200</v>
      </c>
      <c r="G30" s="85">
        <v>15600</v>
      </c>
      <c r="H30" s="85">
        <v>15200</v>
      </c>
      <c r="I30" s="85">
        <v>14700</v>
      </c>
      <c r="J30" s="85">
        <v>14800</v>
      </c>
      <c r="K30" s="85">
        <v>14965</v>
      </c>
      <c r="L30" s="85">
        <v>14082</v>
      </c>
      <c r="M30" s="85">
        <v>14970</v>
      </c>
      <c r="N30" s="85">
        <v>15900</v>
      </c>
      <c r="O30" s="85">
        <v>16950</v>
      </c>
      <c r="P30" s="85">
        <v>14877</v>
      </c>
      <c r="Q30" s="85">
        <v>15000</v>
      </c>
      <c r="R30" s="85">
        <v>14900</v>
      </c>
      <c r="S30" s="85">
        <v>14800</v>
      </c>
      <c r="T30" s="85">
        <v>15000</v>
      </c>
      <c r="U30" s="85">
        <v>15600</v>
      </c>
      <c r="V30" s="86">
        <v>14500</v>
      </c>
      <c r="W30" s="85">
        <v>14574</v>
      </c>
      <c r="X30" s="85">
        <v>14900</v>
      </c>
      <c r="Y30" s="85">
        <v>15500</v>
      </c>
      <c r="Z30" s="85">
        <v>14163</v>
      </c>
      <c r="AA30" s="85">
        <v>15460</v>
      </c>
      <c r="AB30" s="85">
        <v>16789</v>
      </c>
      <c r="AC30" s="85">
        <v>15972</v>
      </c>
      <c r="AD30" s="85">
        <v>15190</v>
      </c>
      <c r="AE30" s="85">
        <v>15762</v>
      </c>
      <c r="AF30" s="85">
        <v>15700</v>
      </c>
      <c r="AG30" s="85">
        <v>14800</v>
      </c>
      <c r="AH30" s="85">
        <v>14600</v>
      </c>
      <c r="AI30" s="85"/>
      <c r="AJ30" s="85"/>
      <c r="AK30" s="85"/>
      <c r="AL30" s="63"/>
      <c r="AM30" s="63">
        <f t="shared" si="2"/>
        <v>16950</v>
      </c>
      <c r="AN30" s="63">
        <f t="shared" si="1"/>
        <v>14082</v>
      </c>
      <c r="AP30" s="63">
        <f t="shared" si="3"/>
        <v>16789</v>
      </c>
      <c r="AQ30" s="63">
        <f t="shared" si="4"/>
        <v>16950</v>
      </c>
      <c r="AR30" s="63">
        <f t="shared" si="4"/>
        <v>15190</v>
      </c>
    </row>
    <row r="31" spans="1:44" ht="12" customHeight="1">
      <c r="A31" s="70"/>
      <c r="B31" s="70"/>
      <c r="C31" s="70"/>
      <c r="D31" s="70"/>
      <c r="E31" s="70"/>
      <c r="F31" s="71"/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2"/>
      <c r="R31" s="73"/>
      <c r="S31" s="73"/>
      <c r="AC31" s="74"/>
    </row>
    <row r="32" spans="1:44">
      <c r="A32" s="75"/>
      <c r="B32" s="76" t="s">
        <v>27</v>
      </c>
      <c r="C32" s="75" t="s">
        <v>28</v>
      </c>
      <c r="D32" s="75" t="s">
        <v>29</v>
      </c>
      <c r="E32" s="77" t="s">
        <v>30</v>
      </c>
      <c r="F32" s="77" t="s">
        <v>31</v>
      </c>
      <c r="G32" s="77" t="s">
        <v>32</v>
      </c>
      <c r="H32" s="76" t="s">
        <v>33</v>
      </c>
      <c r="I32" s="76" t="s">
        <v>27</v>
      </c>
      <c r="J32" s="75" t="s">
        <v>28</v>
      </c>
      <c r="K32" s="75" t="s">
        <v>29</v>
      </c>
      <c r="L32" s="77" t="s">
        <v>30</v>
      </c>
      <c r="M32" s="77" t="s">
        <v>31</v>
      </c>
      <c r="N32" s="77" t="s">
        <v>32</v>
      </c>
      <c r="O32" s="76" t="s">
        <v>33</v>
      </c>
      <c r="P32" s="76" t="s">
        <v>27</v>
      </c>
      <c r="Q32" s="75" t="s">
        <v>28</v>
      </c>
      <c r="R32" s="75" t="s">
        <v>29</v>
      </c>
      <c r="S32" s="77" t="s">
        <v>30</v>
      </c>
      <c r="T32" s="77" t="s">
        <v>31</v>
      </c>
      <c r="U32" s="77" t="s">
        <v>32</v>
      </c>
      <c r="V32" s="76" t="s">
        <v>33</v>
      </c>
      <c r="W32" s="76" t="s">
        <v>27</v>
      </c>
      <c r="X32" s="75" t="s">
        <v>28</v>
      </c>
      <c r="Y32" s="75" t="s">
        <v>29</v>
      </c>
      <c r="Z32" s="77" t="s">
        <v>30</v>
      </c>
      <c r="AA32" s="77" t="s">
        <v>31</v>
      </c>
      <c r="AB32" s="77" t="s">
        <v>32</v>
      </c>
      <c r="AC32" s="76" t="s">
        <v>33</v>
      </c>
      <c r="AD32" s="76" t="s">
        <v>27</v>
      </c>
      <c r="AE32" s="75" t="s">
        <v>28</v>
      </c>
      <c r="AF32" s="75" t="s">
        <v>29</v>
      </c>
      <c r="AG32" s="77" t="s">
        <v>29</v>
      </c>
      <c r="AH32" s="77" t="s">
        <v>29</v>
      </c>
      <c r="AI32" s="77" t="s">
        <v>29</v>
      </c>
      <c r="AJ32" s="76" t="s">
        <v>29</v>
      </c>
      <c r="AK32" s="76" t="s">
        <v>29</v>
      </c>
      <c r="AL32" s="75" t="s">
        <v>29</v>
      </c>
      <c r="AN32" s="77"/>
      <c r="AO32" s="77"/>
      <c r="AP32" s="77"/>
      <c r="AQ32" s="77"/>
      <c r="AR32" s="77"/>
    </row>
    <row r="33" spans="1:46">
      <c r="A33" s="78"/>
      <c r="B33" s="78"/>
      <c r="C33" s="78"/>
      <c r="E33" s="79"/>
      <c r="F33" s="80"/>
      <c r="I33" s="75"/>
      <c r="J33" s="75"/>
      <c r="K33" s="75"/>
      <c r="L33" s="75"/>
      <c r="M33" s="75"/>
      <c r="N33" s="75"/>
      <c r="O33" s="75"/>
      <c r="P33" s="75"/>
      <c r="Q33" s="75"/>
      <c r="R33" s="82"/>
      <c r="T33" s="83"/>
      <c r="U33" s="82"/>
      <c r="V33" s="82"/>
      <c r="AC33" s="72"/>
    </row>
    <row r="34" spans="1:46">
      <c r="A34" s="78" t="s">
        <v>34</v>
      </c>
      <c r="B34" s="84">
        <f>MAX(B7:B30)</f>
        <v>0</v>
      </c>
      <c r="C34" s="84">
        <f t="shared" ref="C34:AN34" si="5">MAX(C7:C30)</f>
        <v>0</v>
      </c>
      <c r="D34" s="84">
        <f t="shared" si="5"/>
        <v>22600</v>
      </c>
      <c r="E34" s="84">
        <f t="shared" si="5"/>
        <v>23000</v>
      </c>
      <c r="F34" s="84">
        <f t="shared" si="5"/>
        <v>22731</v>
      </c>
      <c r="G34" s="84">
        <f t="shared" si="5"/>
        <v>22273</v>
      </c>
      <c r="H34" s="84">
        <f t="shared" si="5"/>
        <v>21600</v>
      </c>
      <c r="I34" s="84">
        <f t="shared" si="5"/>
        <v>20674</v>
      </c>
      <c r="J34" s="84">
        <f t="shared" si="5"/>
        <v>22701</v>
      </c>
      <c r="K34" s="84">
        <f t="shared" si="5"/>
        <v>20823</v>
      </c>
      <c r="L34" s="84">
        <f t="shared" si="5"/>
        <v>20347</v>
      </c>
      <c r="M34" s="84">
        <f t="shared" si="5"/>
        <v>20690</v>
      </c>
      <c r="N34" s="84">
        <f t="shared" si="5"/>
        <v>22949</v>
      </c>
      <c r="O34" s="84">
        <f t="shared" si="5"/>
        <v>22923</v>
      </c>
      <c r="P34" s="84">
        <f t="shared" si="5"/>
        <v>21366</v>
      </c>
      <c r="Q34" s="84">
        <f t="shared" si="5"/>
        <v>19763</v>
      </c>
      <c r="R34" s="84">
        <f t="shared" si="5"/>
        <v>22490</v>
      </c>
      <c r="S34" s="84">
        <f t="shared" si="5"/>
        <v>22792</v>
      </c>
      <c r="T34" s="84">
        <f t="shared" si="5"/>
        <v>22500</v>
      </c>
      <c r="U34" s="84">
        <f t="shared" si="5"/>
        <v>22904</v>
      </c>
      <c r="V34" s="84">
        <f t="shared" si="5"/>
        <v>14500</v>
      </c>
      <c r="W34" s="84">
        <f t="shared" si="5"/>
        <v>21411</v>
      </c>
      <c r="X34" s="84">
        <f t="shared" si="5"/>
        <v>22990</v>
      </c>
      <c r="Y34" s="84">
        <f t="shared" si="5"/>
        <v>23280</v>
      </c>
      <c r="Z34" s="84">
        <f t="shared" si="5"/>
        <v>23892</v>
      </c>
      <c r="AA34" s="84">
        <f t="shared" si="5"/>
        <v>23571</v>
      </c>
      <c r="AB34" s="84">
        <f t="shared" si="5"/>
        <v>20259</v>
      </c>
      <c r="AC34" s="84">
        <f t="shared" si="5"/>
        <v>19059</v>
      </c>
      <c r="AD34" s="84">
        <f t="shared" si="5"/>
        <v>17911</v>
      </c>
      <c r="AE34" s="84">
        <f t="shared" si="5"/>
        <v>17842</v>
      </c>
      <c r="AF34" s="84">
        <f t="shared" si="5"/>
        <v>20876</v>
      </c>
      <c r="AG34" s="84">
        <f t="shared" si="5"/>
        <v>21300</v>
      </c>
      <c r="AH34" s="84">
        <f t="shared" si="5"/>
        <v>20600</v>
      </c>
      <c r="AI34" s="84">
        <f t="shared" si="5"/>
        <v>0</v>
      </c>
      <c r="AJ34" s="84">
        <f t="shared" si="5"/>
        <v>0</v>
      </c>
      <c r="AK34" s="84">
        <f t="shared" si="5"/>
        <v>0</v>
      </c>
      <c r="AL34" s="84">
        <f t="shared" si="5"/>
        <v>0</v>
      </c>
      <c r="AM34" s="84">
        <f>MAX(AM7:AM30)</f>
        <v>23892</v>
      </c>
      <c r="AN34" s="84">
        <f t="shared" si="5"/>
        <v>14500</v>
      </c>
    </row>
    <row r="35" spans="1:46">
      <c r="A35" s="78" t="s">
        <v>35</v>
      </c>
      <c r="B35" s="84">
        <f>MIN(B7:B30)</f>
        <v>0</v>
      </c>
      <c r="C35" s="84">
        <f t="shared" ref="C35:AN35" si="6">MIN(C7:C30)</f>
        <v>0</v>
      </c>
      <c r="D35" s="84">
        <f t="shared" si="6"/>
        <v>13000</v>
      </c>
      <c r="E35" s="84">
        <f t="shared" si="6"/>
        <v>13000</v>
      </c>
      <c r="F35" s="84">
        <f t="shared" si="6"/>
        <v>13000</v>
      </c>
      <c r="G35" s="84">
        <f t="shared" si="6"/>
        <v>13000</v>
      </c>
      <c r="H35" s="84">
        <f t="shared" si="6"/>
        <v>13000</v>
      </c>
      <c r="I35" s="84">
        <f t="shared" si="6"/>
        <v>12800</v>
      </c>
      <c r="J35" s="84">
        <f t="shared" si="6"/>
        <v>12400</v>
      </c>
      <c r="K35" s="84">
        <f t="shared" si="6"/>
        <v>12900</v>
      </c>
      <c r="L35" s="84">
        <f t="shared" si="6"/>
        <v>12647</v>
      </c>
      <c r="M35" s="84">
        <f t="shared" si="6"/>
        <v>12043</v>
      </c>
      <c r="N35" s="84">
        <f t="shared" si="6"/>
        <v>12297</v>
      </c>
      <c r="O35" s="84">
        <f t="shared" si="6"/>
        <v>13400</v>
      </c>
      <c r="P35" s="84">
        <f t="shared" si="6"/>
        <v>13080</v>
      </c>
      <c r="Q35" s="84">
        <f t="shared" si="6"/>
        <v>12873</v>
      </c>
      <c r="R35" s="84">
        <f t="shared" si="6"/>
        <v>13000</v>
      </c>
      <c r="S35" s="84">
        <f t="shared" si="6"/>
        <v>12900</v>
      </c>
      <c r="T35" s="84">
        <f t="shared" si="6"/>
        <v>12800</v>
      </c>
      <c r="U35" s="84">
        <f t="shared" si="6"/>
        <v>12300</v>
      </c>
      <c r="V35" s="84">
        <f t="shared" si="6"/>
        <v>14500</v>
      </c>
      <c r="W35" s="84">
        <f t="shared" si="6"/>
        <v>12700</v>
      </c>
      <c r="X35" s="84">
        <f t="shared" si="6"/>
        <v>12657</v>
      </c>
      <c r="Y35" s="84">
        <f t="shared" si="6"/>
        <v>0</v>
      </c>
      <c r="Z35" s="84">
        <f t="shared" si="6"/>
        <v>12700</v>
      </c>
      <c r="AA35" s="84">
        <f t="shared" si="6"/>
        <v>13083</v>
      </c>
      <c r="AB35" s="84">
        <f t="shared" si="6"/>
        <v>13076</v>
      </c>
      <c r="AC35" s="84">
        <f t="shared" si="6"/>
        <v>13237</v>
      </c>
      <c r="AD35" s="84">
        <f t="shared" si="6"/>
        <v>12963</v>
      </c>
      <c r="AE35" s="84">
        <f t="shared" si="6"/>
        <v>12651</v>
      </c>
      <c r="AF35" s="84">
        <f t="shared" si="6"/>
        <v>11465</v>
      </c>
      <c r="AG35" s="84">
        <f t="shared" si="6"/>
        <v>13100</v>
      </c>
      <c r="AH35" s="84">
        <f t="shared" si="6"/>
        <v>13500</v>
      </c>
      <c r="AI35" s="84">
        <f t="shared" si="6"/>
        <v>0</v>
      </c>
      <c r="AJ35" s="84">
        <f t="shared" si="6"/>
        <v>0</v>
      </c>
      <c r="AK35" s="84">
        <f t="shared" si="6"/>
        <v>0</v>
      </c>
      <c r="AL35" s="84">
        <f t="shared" si="6"/>
        <v>0</v>
      </c>
      <c r="AM35" s="84">
        <f t="shared" si="6"/>
        <v>14500</v>
      </c>
      <c r="AN35" s="84">
        <f t="shared" si="6"/>
        <v>0</v>
      </c>
    </row>
    <row r="36" spans="1:46">
      <c r="A36" s="31"/>
      <c r="B36" s="31"/>
      <c r="C36" s="31"/>
      <c r="D36" s="6"/>
      <c r="E36" s="32"/>
      <c r="F36" s="26"/>
      <c r="G36" s="26"/>
      <c r="H36" s="26"/>
      <c r="I36" s="26"/>
      <c r="J36" s="26"/>
      <c r="K36" s="26"/>
      <c r="L36" s="30"/>
      <c r="M36" s="33"/>
      <c r="N36" s="33"/>
      <c r="O36" s="33"/>
      <c r="P36" s="33"/>
      <c r="Q36" s="33"/>
      <c r="R36" s="28"/>
      <c r="S36" s="3"/>
      <c r="T36" s="34"/>
      <c r="U36" s="28"/>
      <c r="V36" s="28"/>
      <c r="W36" s="3"/>
      <c r="X36" s="3"/>
      <c r="Y36" s="3"/>
      <c r="Z36" s="3"/>
      <c r="AA36" s="3"/>
      <c r="AB36" s="3"/>
      <c r="AC36" s="18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</row>
    <row r="37" spans="1:46">
      <c r="A37" s="14" t="s">
        <v>110</v>
      </c>
      <c r="B37" s="6"/>
      <c r="C37" s="3"/>
      <c r="D37" s="3"/>
      <c r="E37" s="6"/>
      <c r="F37" s="3"/>
      <c r="G37" s="35">
        <f>9350</f>
        <v>9350</v>
      </c>
      <c r="H37" s="90"/>
      <c r="I37" s="90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</row>
    <row r="38" spans="1:46">
      <c r="A38" s="14" t="s">
        <v>40</v>
      </c>
      <c r="B38" s="6"/>
      <c r="C38" s="3"/>
      <c r="D38" s="3"/>
      <c r="E38" s="6"/>
      <c r="F38" s="3"/>
      <c r="G38" s="37">
        <v>0.3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</row>
    <row r="39" spans="1:46">
      <c r="A39" s="14" t="s">
        <v>41</v>
      </c>
      <c r="B39" s="6"/>
      <c r="C39" s="3"/>
      <c r="D39" s="3"/>
      <c r="E39" s="6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</row>
    <row r="40" spans="1:46">
      <c r="A40" s="14" t="s">
        <v>42</v>
      </c>
      <c r="B40" s="6"/>
      <c r="C40" s="3"/>
      <c r="D40" s="3"/>
      <c r="E40" s="6"/>
      <c r="F40" s="3"/>
      <c r="G40" s="37">
        <v>0.5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</row>
    <row r="41" spans="1:46">
      <c r="A41" s="14" t="s">
        <v>43</v>
      </c>
      <c r="B41" s="6"/>
      <c r="C41" s="30"/>
      <c r="D41" s="6"/>
      <c r="E41" s="6"/>
      <c r="F41" s="26"/>
      <c r="G41" s="14" t="s">
        <v>44</v>
      </c>
      <c r="H41" s="38"/>
      <c r="I41" s="38"/>
      <c r="J41" s="38"/>
      <c r="K41" s="38"/>
      <c r="L41" s="38"/>
      <c r="M41" s="38"/>
      <c r="N41" s="39"/>
      <c r="O41" s="39"/>
      <c r="P41" s="40"/>
      <c r="Q41" s="38"/>
      <c r="R41" s="28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</row>
    <row r="42" spans="1:46">
      <c r="A42" s="26" t="s">
        <v>45</v>
      </c>
      <c r="B42" s="6"/>
      <c r="C42" s="30"/>
      <c r="D42" s="6"/>
      <c r="E42" s="41"/>
      <c r="F42" s="26"/>
      <c r="G42" s="38"/>
      <c r="H42" s="38"/>
      <c r="I42" s="38"/>
      <c r="J42" s="38"/>
      <c r="K42" s="38"/>
      <c r="L42" s="38"/>
      <c r="M42" s="38"/>
      <c r="N42" s="39"/>
      <c r="O42" s="39"/>
      <c r="P42" s="40"/>
      <c r="Q42" s="38"/>
      <c r="R42" s="28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</row>
    <row r="43" spans="1:46" ht="12.75" customHeight="1">
      <c r="A43" s="287" t="s">
        <v>2</v>
      </c>
      <c r="B43" s="4">
        <f>+B$4</f>
        <v>0</v>
      </c>
      <c r="C43" s="4">
        <f t="shared" ref="C43:AL43" si="7">+C$4</f>
        <v>1</v>
      </c>
      <c r="D43" s="4">
        <f t="shared" si="7"/>
        <v>1</v>
      </c>
      <c r="E43" s="4">
        <f t="shared" si="7"/>
        <v>2</v>
      </c>
      <c r="F43" s="4">
        <f t="shared" si="7"/>
        <v>3</v>
      </c>
      <c r="G43" s="4">
        <f t="shared" si="7"/>
        <v>4</v>
      </c>
      <c r="H43" s="4">
        <f t="shared" si="7"/>
        <v>5</v>
      </c>
      <c r="I43" s="4">
        <f t="shared" si="7"/>
        <v>6</v>
      </c>
      <c r="J43" s="4">
        <f t="shared" si="7"/>
        <v>7</v>
      </c>
      <c r="K43" s="4">
        <f t="shared" si="7"/>
        <v>8</v>
      </c>
      <c r="L43" s="4">
        <f t="shared" si="7"/>
        <v>9</v>
      </c>
      <c r="M43" s="4">
        <f t="shared" si="7"/>
        <v>10</v>
      </c>
      <c r="N43" s="4">
        <f t="shared" si="7"/>
        <v>11</v>
      </c>
      <c r="O43" s="4">
        <f t="shared" si="7"/>
        <v>12</v>
      </c>
      <c r="P43" s="4">
        <f t="shared" si="7"/>
        <v>13</v>
      </c>
      <c r="Q43" s="4">
        <f t="shared" si="7"/>
        <v>14</v>
      </c>
      <c r="R43" s="4">
        <f t="shared" si="7"/>
        <v>15</v>
      </c>
      <c r="S43" s="4">
        <f t="shared" si="7"/>
        <v>16</v>
      </c>
      <c r="T43" s="4">
        <f t="shared" si="7"/>
        <v>17</v>
      </c>
      <c r="U43" s="4">
        <f t="shared" si="7"/>
        <v>18</v>
      </c>
      <c r="V43" s="4">
        <f t="shared" si="7"/>
        <v>19</v>
      </c>
      <c r="W43" s="4">
        <f t="shared" si="7"/>
        <v>20</v>
      </c>
      <c r="X43" s="4">
        <f t="shared" si="7"/>
        <v>21</v>
      </c>
      <c r="Y43" s="4">
        <f t="shared" si="7"/>
        <v>22</v>
      </c>
      <c r="Z43" s="4">
        <f t="shared" si="7"/>
        <v>23</v>
      </c>
      <c r="AA43" s="4">
        <f t="shared" si="7"/>
        <v>24</v>
      </c>
      <c r="AB43" s="4">
        <f t="shared" si="7"/>
        <v>25</v>
      </c>
      <c r="AC43" s="4">
        <f t="shared" si="7"/>
        <v>26</v>
      </c>
      <c r="AD43" s="4">
        <f t="shared" si="7"/>
        <v>27</v>
      </c>
      <c r="AE43" s="4">
        <f t="shared" si="7"/>
        <v>28</v>
      </c>
      <c r="AF43" s="4">
        <f t="shared" si="7"/>
        <v>29</v>
      </c>
      <c r="AG43" s="4">
        <f t="shared" si="7"/>
        <v>30</v>
      </c>
      <c r="AH43" s="4">
        <f t="shared" si="7"/>
        <v>31</v>
      </c>
      <c r="AI43" s="4">
        <f t="shared" si="7"/>
        <v>32</v>
      </c>
      <c r="AJ43" s="4">
        <f t="shared" si="7"/>
        <v>33</v>
      </c>
      <c r="AK43" s="4">
        <f t="shared" si="7"/>
        <v>34</v>
      </c>
      <c r="AL43" s="4">
        <f t="shared" si="7"/>
        <v>35</v>
      </c>
      <c r="AM43" s="116" t="s">
        <v>3</v>
      </c>
      <c r="AN43" s="5" t="s">
        <v>4</v>
      </c>
      <c r="AO43" s="3"/>
      <c r="AP43" s="3"/>
      <c r="AQ43" s="3"/>
      <c r="AR43" s="3"/>
      <c r="AS43" s="3"/>
      <c r="AT43" s="3"/>
    </row>
    <row r="44" spans="1:46" s="59" customFormat="1" ht="11.25" customHeight="1">
      <c r="A44" s="288"/>
      <c r="B44" s="7">
        <f>B$5</f>
        <v>40391</v>
      </c>
      <c r="C44" s="7">
        <f t="shared" ref="C44:AL44" si="8">C$5</f>
        <v>40392</v>
      </c>
      <c r="D44" s="7">
        <f t="shared" si="8"/>
        <v>40603</v>
      </c>
      <c r="E44" s="7">
        <f t="shared" si="8"/>
        <v>40604</v>
      </c>
      <c r="F44" s="7">
        <f t="shared" si="8"/>
        <v>40605</v>
      </c>
      <c r="G44" s="7">
        <f t="shared" si="8"/>
        <v>40606</v>
      </c>
      <c r="H44" s="7">
        <f t="shared" si="8"/>
        <v>40607</v>
      </c>
      <c r="I44" s="7">
        <f t="shared" si="8"/>
        <v>40608</v>
      </c>
      <c r="J44" s="7">
        <f t="shared" si="8"/>
        <v>40609</v>
      </c>
      <c r="K44" s="7">
        <f t="shared" si="8"/>
        <v>40610</v>
      </c>
      <c r="L44" s="7">
        <f t="shared" si="8"/>
        <v>40611</v>
      </c>
      <c r="M44" s="7">
        <f t="shared" si="8"/>
        <v>40612</v>
      </c>
      <c r="N44" s="7">
        <f t="shared" si="8"/>
        <v>40613</v>
      </c>
      <c r="O44" s="7">
        <f t="shared" si="8"/>
        <v>40614</v>
      </c>
      <c r="P44" s="7">
        <f t="shared" si="8"/>
        <v>40615</v>
      </c>
      <c r="Q44" s="7">
        <f t="shared" si="8"/>
        <v>40616</v>
      </c>
      <c r="R44" s="7">
        <f t="shared" si="8"/>
        <v>40617</v>
      </c>
      <c r="S44" s="7">
        <f t="shared" si="8"/>
        <v>40618</v>
      </c>
      <c r="T44" s="7">
        <f t="shared" si="8"/>
        <v>40619</v>
      </c>
      <c r="U44" s="7">
        <f t="shared" si="8"/>
        <v>40620</v>
      </c>
      <c r="V44" s="7">
        <f t="shared" si="8"/>
        <v>40621</v>
      </c>
      <c r="W44" s="7">
        <f t="shared" si="8"/>
        <v>40622</v>
      </c>
      <c r="X44" s="7">
        <f t="shared" si="8"/>
        <v>40623</v>
      </c>
      <c r="Y44" s="7">
        <f t="shared" si="8"/>
        <v>40624</v>
      </c>
      <c r="Z44" s="7">
        <f t="shared" si="8"/>
        <v>40625</v>
      </c>
      <c r="AA44" s="7">
        <f t="shared" si="8"/>
        <v>40626</v>
      </c>
      <c r="AB44" s="7">
        <f t="shared" si="8"/>
        <v>40627</v>
      </c>
      <c r="AC44" s="7">
        <f t="shared" si="8"/>
        <v>40628</v>
      </c>
      <c r="AD44" s="7">
        <f t="shared" si="8"/>
        <v>40629</v>
      </c>
      <c r="AE44" s="7">
        <f t="shared" si="8"/>
        <v>40630</v>
      </c>
      <c r="AF44" s="7">
        <f t="shared" si="8"/>
        <v>40631</v>
      </c>
      <c r="AG44" s="158">
        <f t="shared" si="8"/>
        <v>40632</v>
      </c>
      <c r="AH44" s="158">
        <f t="shared" si="8"/>
        <v>40633</v>
      </c>
      <c r="AI44" s="158">
        <f t="shared" si="8"/>
        <v>40634</v>
      </c>
      <c r="AJ44" s="158">
        <f t="shared" si="8"/>
        <v>40635</v>
      </c>
      <c r="AK44" s="158">
        <f t="shared" si="8"/>
        <v>40636</v>
      </c>
      <c r="AL44" s="158">
        <f t="shared" si="8"/>
        <v>40637</v>
      </c>
      <c r="AM44" s="116"/>
      <c r="AN44" s="8"/>
      <c r="AO44" s="6"/>
      <c r="AP44" s="6"/>
      <c r="AQ44" s="6"/>
      <c r="AR44" s="6"/>
      <c r="AS44" s="6"/>
      <c r="AT44" s="6"/>
    </row>
    <row r="45" spans="1:46">
      <c r="A45" s="289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4"/>
      <c r="AH45" s="44"/>
      <c r="AI45" s="44"/>
      <c r="AJ45" s="44"/>
      <c r="AK45" s="44"/>
      <c r="AL45" s="44"/>
      <c r="AM45" s="45" t="s">
        <v>8</v>
      </c>
      <c r="AN45" s="5" t="s">
        <v>8</v>
      </c>
      <c r="AO45" s="3"/>
      <c r="AP45" s="3"/>
      <c r="AQ45" s="3"/>
      <c r="AR45" s="3"/>
      <c r="AS45" s="3"/>
      <c r="AT45" s="3"/>
    </row>
    <row r="46" spans="1:46">
      <c r="A46" s="9" t="s">
        <v>9</v>
      </c>
      <c r="B46" s="10">
        <f t="shared" ref="B46:AL52" si="9">B7-$G$38*B7+$G$40*($G$38*B7)</f>
        <v>0</v>
      </c>
      <c r="C46" s="10">
        <f t="shared" si="9"/>
        <v>0</v>
      </c>
      <c r="D46" s="10">
        <f>D7-$G$38*D7+$G$40*($G$38*D7)</f>
        <v>12070</v>
      </c>
      <c r="E46" s="10">
        <f t="shared" si="9"/>
        <v>11900</v>
      </c>
      <c r="F46" s="10">
        <f t="shared" si="9"/>
        <v>11815</v>
      </c>
      <c r="G46" s="10">
        <f t="shared" si="9"/>
        <v>11985</v>
      </c>
      <c r="H46" s="10">
        <f t="shared" si="9"/>
        <v>12495</v>
      </c>
      <c r="I46" s="10">
        <f t="shared" si="9"/>
        <v>11985</v>
      </c>
      <c r="J46" s="10">
        <f t="shared" si="9"/>
        <v>11390</v>
      </c>
      <c r="K46" s="10">
        <f t="shared" si="9"/>
        <v>11560</v>
      </c>
      <c r="L46" s="10">
        <f t="shared" si="9"/>
        <v>11796.3</v>
      </c>
      <c r="M46" s="10">
        <f t="shared" si="9"/>
        <v>11276.949999999999</v>
      </c>
      <c r="N46" s="10">
        <f t="shared" si="9"/>
        <v>10661.55</v>
      </c>
      <c r="O46" s="10">
        <f t="shared" si="9"/>
        <v>12325</v>
      </c>
      <c r="P46" s="10">
        <f t="shared" si="9"/>
        <v>11981.6</v>
      </c>
      <c r="Q46" s="10">
        <f t="shared" si="9"/>
        <v>11705.35</v>
      </c>
      <c r="R46" s="10">
        <f t="shared" si="9"/>
        <v>11985</v>
      </c>
      <c r="S46" s="10">
        <f t="shared" si="9"/>
        <v>11645</v>
      </c>
      <c r="T46" s="10">
        <f t="shared" si="9"/>
        <v>11560</v>
      </c>
      <c r="U46" s="10">
        <f t="shared" si="9"/>
        <v>11560</v>
      </c>
      <c r="V46" s="10">
        <f t="shared" si="9"/>
        <v>12325</v>
      </c>
      <c r="W46" s="10">
        <f t="shared" si="9"/>
        <v>12240</v>
      </c>
      <c r="X46" s="10">
        <f t="shared" si="9"/>
        <v>11536.199999999999</v>
      </c>
      <c r="Y46" s="10">
        <f t="shared" si="9"/>
        <v>12070</v>
      </c>
      <c r="Z46" s="10">
        <f t="shared" si="9"/>
        <v>12070</v>
      </c>
      <c r="AA46" s="10">
        <f t="shared" si="9"/>
        <v>11189.4</v>
      </c>
      <c r="AB46" s="10">
        <f t="shared" si="9"/>
        <v>12162.65</v>
      </c>
      <c r="AC46" s="10">
        <f t="shared" si="9"/>
        <v>12211.1</v>
      </c>
      <c r="AD46" s="10">
        <f t="shared" si="9"/>
        <v>12486.5</v>
      </c>
      <c r="AE46" s="10">
        <f t="shared" si="9"/>
        <v>11701.1</v>
      </c>
      <c r="AF46" s="10">
        <f t="shared" si="9"/>
        <v>11201.3</v>
      </c>
      <c r="AG46" s="10">
        <f t="shared" si="9"/>
        <v>12517.95</v>
      </c>
      <c r="AH46" s="10">
        <f t="shared" si="9"/>
        <v>12325</v>
      </c>
      <c r="AI46" s="10">
        <f t="shared" si="9"/>
        <v>0</v>
      </c>
      <c r="AJ46" s="10">
        <f t="shared" si="9"/>
        <v>0</v>
      </c>
      <c r="AK46" s="10">
        <f t="shared" si="9"/>
        <v>0</v>
      </c>
      <c r="AL46" s="10">
        <f t="shared" si="9"/>
        <v>0</v>
      </c>
      <c r="AM46" s="10">
        <f>MAX(B46:AL46)</f>
        <v>12517.95</v>
      </c>
      <c r="AN46" s="10">
        <f>MIN(B46:AF46)</f>
        <v>0</v>
      </c>
      <c r="AO46" s="3"/>
      <c r="AP46" s="3"/>
      <c r="AQ46" s="3"/>
      <c r="AR46" s="3"/>
      <c r="AS46" s="3"/>
      <c r="AT46" s="3"/>
    </row>
    <row r="47" spans="1:46">
      <c r="A47" s="9" t="s">
        <v>10</v>
      </c>
      <c r="B47" s="10">
        <f t="shared" si="9"/>
        <v>0</v>
      </c>
      <c r="C47" s="10">
        <f t="shared" si="9"/>
        <v>0</v>
      </c>
      <c r="D47" s="10">
        <f t="shared" si="9"/>
        <v>11475</v>
      </c>
      <c r="E47" s="10">
        <f t="shared" si="9"/>
        <v>11475</v>
      </c>
      <c r="F47" s="10">
        <f t="shared" si="9"/>
        <v>11390</v>
      </c>
      <c r="G47" s="10">
        <f t="shared" si="9"/>
        <v>11305</v>
      </c>
      <c r="H47" s="10">
        <f t="shared" si="9"/>
        <v>11475</v>
      </c>
      <c r="I47" s="10">
        <f t="shared" si="9"/>
        <v>11220</v>
      </c>
      <c r="J47" s="10">
        <f t="shared" si="9"/>
        <v>11135</v>
      </c>
      <c r="K47" s="10">
        <f t="shared" si="9"/>
        <v>11305</v>
      </c>
      <c r="L47" s="10">
        <f t="shared" si="9"/>
        <v>10827.3</v>
      </c>
      <c r="M47" s="10">
        <f t="shared" si="9"/>
        <v>10920.8</v>
      </c>
      <c r="N47" s="10">
        <f t="shared" si="9"/>
        <v>11202.15</v>
      </c>
      <c r="O47" s="10">
        <f t="shared" si="9"/>
        <v>11730</v>
      </c>
      <c r="P47" s="10">
        <f t="shared" si="9"/>
        <v>12321.6</v>
      </c>
      <c r="Q47" s="10">
        <f t="shared" si="9"/>
        <v>11112.05</v>
      </c>
      <c r="R47" s="10">
        <f t="shared" si="9"/>
        <v>11560</v>
      </c>
      <c r="S47" s="10">
        <f t="shared" si="9"/>
        <v>11305</v>
      </c>
      <c r="T47" s="10">
        <f t="shared" si="9"/>
        <v>11220</v>
      </c>
      <c r="U47" s="10">
        <f t="shared" si="9"/>
        <v>10965</v>
      </c>
      <c r="V47" s="10">
        <f t="shared" si="9"/>
        <v>12325</v>
      </c>
      <c r="W47" s="10">
        <f t="shared" si="9"/>
        <v>11815</v>
      </c>
      <c r="X47" s="10">
        <f t="shared" si="9"/>
        <v>11093.35</v>
      </c>
      <c r="Y47" s="10">
        <f t="shared" si="9"/>
        <v>11560</v>
      </c>
      <c r="Z47" s="10">
        <f t="shared" si="9"/>
        <v>11560</v>
      </c>
      <c r="AA47" s="10">
        <f t="shared" si="9"/>
        <v>11548.949999999999</v>
      </c>
      <c r="AB47" s="10">
        <f t="shared" si="9"/>
        <v>11307.55</v>
      </c>
      <c r="AC47" s="10">
        <f t="shared" si="9"/>
        <v>11816.7</v>
      </c>
      <c r="AD47" s="10">
        <f t="shared" si="9"/>
        <v>11798</v>
      </c>
      <c r="AE47" s="10">
        <f t="shared" si="9"/>
        <v>11097.6</v>
      </c>
      <c r="AF47" s="10">
        <f t="shared" si="9"/>
        <v>11534.5</v>
      </c>
      <c r="AG47" s="10">
        <f t="shared" si="9"/>
        <v>11985</v>
      </c>
      <c r="AH47" s="10">
        <f t="shared" si="9"/>
        <v>11900</v>
      </c>
      <c r="AI47" s="10">
        <f t="shared" si="9"/>
        <v>0</v>
      </c>
      <c r="AJ47" s="10">
        <f t="shared" si="9"/>
        <v>0</v>
      </c>
      <c r="AK47" s="10">
        <f t="shared" si="9"/>
        <v>0</v>
      </c>
      <c r="AL47" s="10">
        <f t="shared" si="9"/>
        <v>0</v>
      </c>
      <c r="AM47" s="10">
        <f t="shared" ref="AM47:AM69" si="10">MAX(B47:AL47)</f>
        <v>12325</v>
      </c>
      <c r="AN47" s="10">
        <f>MIN(B47:AF47)</f>
        <v>0</v>
      </c>
      <c r="AO47" s="3"/>
      <c r="AP47" s="3"/>
      <c r="AQ47" s="3"/>
      <c r="AR47" s="3"/>
      <c r="AS47" s="3"/>
      <c r="AT47" s="3"/>
    </row>
    <row r="48" spans="1:46">
      <c r="A48" s="9" t="s">
        <v>11</v>
      </c>
      <c r="B48" s="10">
        <f t="shared" si="9"/>
        <v>0</v>
      </c>
      <c r="C48" s="10">
        <f t="shared" si="9"/>
        <v>0</v>
      </c>
      <c r="D48" s="10">
        <f t="shared" si="9"/>
        <v>11050</v>
      </c>
      <c r="E48" s="10">
        <f t="shared" si="9"/>
        <v>11135</v>
      </c>
      <c r="F48" s="10">
        <f t="shared" si="9"/>
        <v>11135</v>
      </c>
      <c r="G48" s="10">
        <f t="shared" si="9"/>
        <v>11050</v>
      </c>
      <c r="H48" s="10">
        <f t="shared" si="9"/>
        <v>11220</v>
      </c>
      <c r="I48" s="10">
        <f t="shared" si="9"/>
        <v>11050</v>
      </c>
      <c r="J48" s="10">
        <f t="shared" si="9"/>
        <v>10625</v>
      </c>
      <c r="K48" s="10">
        <f t="shared" si="9"/>
        <v>11135</v>
      </c>
      <c r="L48" s="10">
        <f t="shared" si="9"/>
        <v>10749.949999999999</v>
      </c>
      <c r="M48" s="10">
        <f t="shared" si="9"/>
        <v>10239.949999999999</v>
      </c>
      <c r="N48" s="10">
        <f t="shared" si="9"/>
        <v>11104.4</v>
      </c>
      <c r="O48" s="10">
        <f t="shared" si="9"/>
        <v>11560</v>
      </c>
      <c r="P48" s="10">
        <f t="shared" si="9"/>
        <v>11630.55</v>
      </c>
      <c r="Q48" s="10">
        <f t="shared" si="9"/>
        <v>10947.15</v>
      </c>
      <c r="R48" s="10">
        <f t="shared" si="9"/>
        <v>11475</v>
      </c>
      <c r="S48" s="10">
        <f t="shared" si="9"/>
        <v>10965</v>
      </c>
      <c r="T48" s="10">
        <f t="shared" si="9"/>
        <v>11050</v>
      </c>
      <c r="U48" s="10">
        <f t="shared" si="9"/>
        <v>10625</v>
      </c>
      <c r="V48" s="10">
        <f t="shared" si="9"/>
        <v>12325</v>
      </c>
      <c r="W48" s="10">
        <f t="shared" si="9"/>
        <v>11560</v>
      </c>
      <c r="X48" s="10">
        <f t="shared" si="9"/>
        <v>10786.5</v>
      </c>
      <c r="Y48" s="10">
        <f t="shared" si="9"/>
        <v>11305</v>
      </c>
      <c r="Z48" s="10">
        <f t="shared" si="9"/>
        <v>10880</v>
      </c>
      <c r="AA48" s="10">
        <f t="shared" si="9"/>
        <v>11293.1</v>
      </c>
      <c r="AB48" s="10">
        <f t="shared" si="9"/>
        <v>11114.6</v>
      </c>
      <c r="AC48" s="10">
        <f t="shared" si="9"/>
        <v>11462.25</v>
      </c>
      <c r="AD48" s="10">
        <f t="shared" si="9"/>
        <v>11514.1</v>
      </c>
      <c r="AE48" s="10">
        <f t="shared" si="9"/>
        <v>11100.15</v>
      </c>
      <c r="AF48" s="10">
        <f t="shared" si="9"/>
        <v>11367.05</v>
      </c>
      <c r="AG48" s="10">
        <f t="shared" si="9"/>
        <v>11900</v>
      </c>
      <c r="AH48" s="10">
        <f t="shared" si="9"/>
        <v>11730</v>
      </c>
      <c r="AI48" s="10">
        <f t="shared" si="9"/>
        <v>0</v>
      </c>
      <c r="AJ48" s="10">
        <f t="shared" si="9"/>
        <v>0</v>
      </c>
      <c r="AK48" s="10">
        <f t="shared" si="9"/>
        <v>0</v>
      </c>
      <c r="AL48" s="10">
        <f t="shared" si="9"/>
        <v>0</v>
      </c>
      <c r="AM48" s="10">
        <f t="shared" si="10"/>
        <v>12325</v>
      </c>
      <c r="AN48" s="10">
        <f t="shared" ref="AN48:AN69" si="11">MIN(B48:AF48)</f>
        <v>0</v>
      </c>
      <c r="AO48" s="3"/>
      <c r="AP48" s="3"/>
      <c r="AQ48" s="3"/>
      <c r="AR48" s="3"/>
      <c r="AS48" s="3"/>
      <c r="AT48" s="3"/>
    </row>
    <row r="49" spans="1:46">
      <c r="A49" s="9" t="s">
        <v>12</v>
      </c>
      <c r="B49" s="10">
        <f t="shared" si="9"/>
        <v>0</v>
      </c>
      <c r="C49" s="10">
        <f t="shared" si="9"/>
        <v>0</v>
      </c>
      <c r="D49" s="10">
        <f t="shared" si="9"/>
        <v>11305</v>
      </c>
      <c r="E49" s="10">
        <f t="shared" si="9"/>
        <v>11050</v>
      </c>
      <c r="F49" s="10">
        <f t="shared" si="9"/>
        <v>11050</v>
      </c>
      <c r="G49" s="10">
        <f t="shared" si="9"/>
        <v>11135</v>
      </c>
      <c r="H49" s="10">
        <f t="shared" si="9"/>
        <v>11050</v>
      </c>
      <c r="I49" s="10">
        <f t="shared" si="9"/>
        <v>10880</v>
      </c>
      <c r="J49" s="10">
        <f t="shared" si="9"/>
        <v>10625</v>
      </c>
      <c r="K49" s="10">
        <f t="shared" si="9"/>
        <v>11135</v>
      </c>
      <c r="L49" s="10">
        <f t="shared" si="9"/>
        <v>10880</v>
      </c>
      <c r="M49" s="10">
        <f t="shared" si="9"/>
        <v>10236.550000000001</v>
      </c>
      <c r="N49" s="10">
        <f t="shared" si="9"/>
        <v>10452.449999999999</v>
      </c>
      <c r="O49" s="10">
        <f t="shared" si="9"/>
        <v>11390</v>
      </c>
      <c r="P49" s="10">
        <f t="shared" si="9"/>
        <v>11284.6</v>
      </c>
      <c r="Q49" s="10">
        <f t="shared" si="9"/>
        <v>10942.05</v>
      </c>
      <c r="R49" s="10">
        <f t="shared" si="9"/>
        <v>11050</v>
      </c>
      <c r="S49" s="10">
        <f t="shared" si="9"/>
        <v>11135</v>
      </c>
      <c r="T49" s="10">
        <f t="shared" si="9"/>
        <v>10880</v>
      </c>
      <c r="U49" s="10">
        <f t="shared" si="9"/>
        <v>10455</v>
      </c>
      <c r="V49" s="10">
        <f t="shared" si="9"/>
        <v>12325</v>
      </c>
      <c r="W49" s="10">
        <f t="shared" si="9"/>
        <v>11305</v>
      </c>
      <c r="X49" s="10">
        <f t="shared" si="9"/>
        <v>10782.25</v>
      </c>
      <c r="Y49" s="10">
        <f t="shared" si="9"/>
        <v>11135</v>
      </c>
      <c r="Z49" s="10">
        <f t="shared" si="9"/>
        <v>10795</v>
      </c>
      <c r="AA49" s="10">
        <f t="shared" si="9"/>
        <v>11120.55</v>
      </c>
      <c r="AB49" s="10">
        <f t="shared" si="9"/>
        <v>11115.449999999999</v>
      </c>
      <c r="AC49" s="10">
        <f t="shared" si="9"/>
        <v>11251.449999999999</v>
      </c>
      <c r="AD49" s="10">
        <f t="shared" si="9"/>
        <v>11361.949999999999</v>
      </c>
      <c r="AE49" s="10">
        <f t="shared" si="9"/>
        <v>10836.65</v>
      </c>
      <c r="AF49" s="10">
        <f t="shared" si="9"/>
        <v>11193.65</v>
      </c>
      <c r="AG49" s="10">
        <f t="shared" si="9"/>
        <v>11815</v>
      </c>
      <c r="AH49" s="10">
        <f t="shared" si="9"/>
        <v>11645</v>
      </c>
      <c r="AI49" s="10">
        <f t="shared" si="9"/>
        <v>0</v>
      </c>
      <c r="AJ49" s="10">
        <f t="shared" si="9"/>
        <v>0</v>
      </c>
      <c r="AK49" s="10">
        <f t="shared" si="9"/>
        <v>0</v>
      </c>
      <c r="AL49" s="10">
        <f t="shared" si="9"/>
        <v>0</v>
      </c>
      <c r="AM49" s="10">
        <f t="shared" si="10"/>
        <v>12325</v>
      </c>
      <c r="AN49" s="10">
        <f t="shared" si="11"/>
        <v>0</v>
      </c>
      <c r="AO49" s="3"/>
      <c r="AP49" s="3"/>
      <c r="AQ49" s="3"/>
      <c r="AR49" s="3"/>
      <c r="AS49" s="3"/>
      <c r="AT49" s="3"/>
    </row>
    <row r="50" spans="1:46">
      <c r="A50" s="9" t="s">
        <v>13</v>
      </c>
      <c r="B50" s="10">
        <f t="shared" si="9"/>
        <v>0</v>
      </c>
      <c r="C50" s="10">
        <f t="shared" si="9"/>
        <v>0</v>
      </c>
      <c r="D50" s="10">
        <f t="shared" si="9"/>
        <v>11135</v>
      </c>
      <c r="E50" s="10">
        <f t="shared" si="9"/>
        <v>11220</v>
      </c>
      <c r="F50" s="10">
        <f t="shared" si="9"/>
        <v>11135</v>
      </c>
      <c r="G50" s="10">
        <f t="shared" si="9"/>
        <v>11135</v>
      </c>
      <c r="H50" s="10">
        <f t="shared" si="9"/>
        <v>11135</v>
      </c>
      <c r="I50" s="10">
        <f t="shared" si="9"/>
        <v>10880</v>
      </c>
      <c r="J50" s="10">
        <f t="shared" si="9"/>
        <v>10540</v>
      </c>
      <c r="K50" s="10">
        <f t="shared" si="9"/>
        <v>10965</v>
      </c>
      <c r="L50" s="10">
        <f t="shared" si="9"/>
        <v>10880</v>
      </c>
      <c r="M50" s="10">
        <f t="shared" si="9"/>
        <v>10370</v>
      </c>
      <c r="N50" s="10">
        <f t="shared" si="9"/>
        <v>10934.4</v>
      </c>
      <c r="O50" s="10">
        <f t="shared" si="9"/>
        <v>11390</v>
      </c>
      <c r="P50" s="10">
        <f t="shared" si="9"/>
        <v>11118</v>
      </c>
      <c r="Q50" s="10">
        <f t="shared" si="9"/>
        <v>10955.65</v>
      </c>
      <c r="R50" s="10">
        <f t="shared" si="9"/>
        <v>11305</v>
      </c>
      <c r="S50" s="10">
        <f t="shared" si="9"/>
        <v>11135</v>
      </c>
      <c r="T50" s="10">
        <f t="shared" si="9"/>
        <v>10880</v>
      </c>
      <c r="U50" s="10">
        <f t="shared" si="9"/>
        <v>11135</v>
      </c>
      <c r="V50" s="10">
        <f t="shared" si="9"/>
        <v>12325</v>
      </c>
      <c r="W50" s="10">
        <f t="shared" si="9"/>
        <v>11050</v>
      </c>
      <c r="X50" s="10">
        <f t="shared" si="9"/>
        <v>10758.449999999999</v>
      </c>
      <c r="Y50" s="10">
        <f t="shared" si="9"/>
        <v>11135</v>
      </c>
      <c r="Z50" s="10">
        <f t="shared" si="9"/>
        <v>10880</v>
      </c>
      <c r="AA50" s="10">
        <f t="shared" si="9"/>
        <v>11379.8</v>
      </c>
      <c r="AB50" s="10">
        <f t="shared" si="9"/>
        <v>11282.05</v>
      </c>
      <c r="AC50" s="10">
        <f t="shared" si="9"/>
        <v>11338.15</v>
      </c>
      <c r="AD50" s="10">
        <f t="shared" si="9"/>
        <v>11018.55</v>
      </c>
      <c r="AE50" s="10">
        <f t="shared" si="9"/>
        <v>10753.35</v>
      </c>
      <c r="AF50" s="10">
        <f t="shared" si="9"/>
        <v>11114.6</v>
      </c>
      <c r="AG50" s="10">
        <f t="shared" si="9"/>
        <v>11645</v>
      </c>
      <c r="AH50" s="10">
        <f t="shared" si="9"/>
        <v>11475</v>
      </c>
      <c r="AI50" s="10">
        <f t="shared" si="9"/>
        <v>0</v>
      </c>
      <c r="AJ50" s="10">
        <f t="shared" si="9"/>
        <v>0</v>
      </c>
      <c r="AK50" s="10">
        <f t="shared" si="9"/>
        <v>0</v>
      </c>
      <c r="AL50" s="10">
        <f t="shared" si="9"/>
        <v>0</v>
      </c>
      <c r="AM50" s="10">
        <f t="shared" si="10"/>
        <v>12325</v>
      </c>
      <c r="AN50" s="10">
        <f t="shared" si="11"/>
        <v>0</v>
      </c>
      <c r="AO50" s="3"/>
      <c r="AP50" s="3"/>
      <c r="AQ50" s="3"/>
      <c r="AR50" s="3"/>
      <c r="AS50" s="3"/>
      <c r="AT50" s="3"/>
    </row>
    <row r="51" spans="1:46">
      <c r="A51" s="9" t="s">
        <v>14</v>
      </c>
      <c r="B51" s="10">
        <f t="shared" si="9"/>
        <v>0</v>
      </c>
      <c r="C51" s="10">
        <f t="shared" si="9"/>
        <v>0</v>
      </c>
      <c r="D51" s="10">
        <f t="shared" si="9"/>
        <v>12070</v>
      </c>
      <c r="E51" s="10">
        <f t="shared" si="9"/>
        <v>11900</v>
      </c>
      <c r="F51" s="10">
        <f t="shared" si="9"/>
        <v>11985</v>
      </c>
      <c r="G51" s="10">
        <f t="shared" si="9"/>
        <v>11560</v>
      </c>
      <c r="H51" s="10">
        <f t="shared" si="9"/>
        <v>11305</v>
      </c>
      <c r="I51" s="10">
        <f t="shared" si="9"/>
        <v>10880</v>
      </c>
      <c r="J51" s="10">
        <f t="shared" si="9"/>
        <v>11135</v>
      </c>
      <c r="K51" s="10">
        <f t="shared" si="9"/>
        <v>11730</v>
      </c>
      <c r="L51" s="10">
        <f t="shared" si="9"/>
        <v>11135</v>
      </c>
      <c r="M51" s="10">
        <f t="shared" si="9"/>
        <v>10965</v>
      </c>
      <c r="N51" s="10">
        <f t="shared" si="9"/>
        <v>11746.15</v>
      </c>
      <c r="O51" s="10">
        <f t="shared" si="9"/>
        <v>11815</v>
      </c>
      <c r="P51" s="10">
        <f t="shared" si="9"/>
        <v>11475</v>
      </c>
      <c r="Q51" s="10">
        <f t="shared" si="9"/>
        <v>11627.15</v>
      </c>
      <c r="R51" s="10">
        <f t="shared" si="9"/>
        <v>11815</v>
      </c>
      <c r="S51" s="10">
        <f t="shared" si="9"/>
        <v>11985</v>
      </c>
      <c r="T51" s="10">
        <f t="shared" si="9"/>
        <v>11560</v>
      </c>
      <c r="U51" s="10">
        <f t="shared" si="9"/>
        <v>11985</v>
      </c>
      <c r="V51" s="10">
        <f t="shared" si="9"/>
        <v>12325</v>
      </c>
      <c r="W51" s="10">
        <f t="shared" si="9"/>
        <v>10795</v>
      </c>
      <c r="X51" s="10">
        <f t="shared" si="9"/>
        <v>11985</v>
      </c>
      <c r="Y51" s="10">
        <f t="shared" si="9"/>
        <v>12495</v>
      </c>
      <c r="Z51" s="10">
        <f t="shared" si="9"/>
        <v>11560</v>
      </c>
      <c r="AA51" s="10">
        <f t="shared" si="9"/>
        <v>11953.55</v>
      </c>
      <c r="AB51" s="10">
        <f t="shared" si="9"/>
        <v>11796.3</v>
      </c>
      <c r="AC51" s="10">
        <f t="shared" si="9"/>
        <v>11666.25</v>
      </c>
      <c r="AD51" s="10">
        <f t="shared" si="9"/>
        <v>11356</v>
      </c>
      <c r="AE51" s="10">
        <f t="shared" si="9"/>
        <v>12117.6</v>
      </c>
      <c r="AF51" s="10">
        <f t="shared" si="9"/>
        <v>12025.8</v>
      </c>
      <c r="AG51" s="10">
        <f t="shared" si="9"/>
        <v>12070</v>
      </c>
      <c r="AH51" s="10">
        <f t="shared" si="9"/>
        <v>12155</v>
      </c>
      <c r="AI51" s="10">
        <f t="shared" si="9"/>
        <v>0</v>
      </c>
      <c r="AJ51" s="10">
        <f t="shared" si="9"/>
        <v>0</v>
      </c>
      <c r="AK51" s="10">
        <f t="shared" si="9"/>
        <v>0</v>
      </c>
      <c r="AL51" s="10">
        <f t="shared" si="9"/>
        <v>0</v>
      </c>
      <c r="AM51" s="10">
        <f t="shared" si="10"/>
        <v>12495</v>
      </c>
      <c r="AN51" s="10">
        <f t="shared" si="11"/>
        <v>0</v>
      </c>
      <c r="AO51" s="3"/>
      <c r="AP51" s="3"/>
      <c r="AQ51" s="3"/>
      <c r="AR51" s="3"/>
      <c r="AS51" s="3"/>
      <c r="AT51" s="3"/>
    </row>
    <row r="52" spans="1:46">
      <c r="A52" s="9" t="s">
        <v>15</v>
      </c>
      <c r="B52" s="10">
        <f t="shared" si="9"/>
        <v>0</v>
      </c>
      <c r="C52" s="10">
        <f t="shared" si="9"/>
        <v>0</v>
      </c>
      <c r="D52" s="10">
        <f t="shared" si="9"/>
        <v>14365</v>
      </c>
      <c r="E52" s="10">
        <f t="shared" si="9"/>
        <v>14195</v>
      </c>
      <c r="F52" s="10">
        <f t="shared" si="9"/>
        <v>13515</v>
      </c>
      <c r="G52" s="10">
        <f t="shared" si="9"/>
        <v>13345</v>
      </c>
      <c r="H52" s="10">
        <f t="shared" si="9"/>
        <v>12240</v>
      </c>
      <c r="I52" s="10">
        <f t="shared" si="9"/>
        <v>10965</v>
      </c>
      <c r="J52" s="10">
        <f t="shared" si="9"/>
        <v>12495</v>
      </c>
      <c r="K52" s="10">
        <f t="shared" si="9"/>
        <v>13260</v>
      </c>
      <c r="L52" s="10">
        <f t="shared" si="9"/>
        <v>10880</v>
      </c>
      <c r="M52" s="10">
        <f t="shared" si="9"/>
        <v>13430</v>
      </c>
      <c r="N52" s="10">
        <f t="shared" si="9"/>
        <v>11836.25</v>
      </c>
      <c r="O52" s="10">
        <f t="shared" si="9"/>
        <v>12155</v>
      </c>
      <c r="P52" s="10">
        <f t="shared" si="9"/>
        <v>11347.5</v>
      </c>
      <c r="Q52" s="10">
        <f t="shared" si="9"/>
        <v>13928.95</v>
      </c>
      <c r="R52" s="10">
        <f t="shared" si="9"/>
        <v>13855</v>
      </c>
      <c r="S52" s="10">
        <f t="shared" si="9"/>
        <v>13770</v>
      </c>
      <c r="T52" s="10">
        <f t="shared" si="9"/>
        <v>13770</v>
      </c>
      <c r="U52" s="10">
        <f t="shared" si="9"/>
        <v>14025</v>
      </c>
      <c r="V52" s="10">
        <f t="shared" si="9"/>
        <v>12325</v>
      </c>
      <c r="W52" s="10">
        <f t="shared" si="9"/>
        <v>10880</v>
      </c>
      <c r="X52" s="10">
        <f t="shared" si="9"/>
        <v>13515</v>
      </c>
      <c r="Y52" s="10">
        <f t="shared" si="9"/>
        <v>13600</v>
      </c>
      <c r="Z52" s="10">
        <f t="shared" si="9"/>
        <v>13090</v>
      </c>
      <c r="AA52" s="10">
        <f t="shared" si="9"/>
        <v>13855</v>
      </c>
      <c r="AB52" s="10">
        <f t="shared" si="9"/>
        <v>12919.15</v>
      </c>
      <c r="AC52" s="10">
        <f t="shared" si="9"/>
        <v>12476.3</v>
      </c>
      <c r="AD52" s="10">
        <f t="shared" si="9"/>
        <v>11347.5</v>
      </c>
      <c r="AE52" s="10">
        <f t="shared" si="9"/>
        <v>13157.15</v>
      </c>
      <c r="AF52" s="10">
        <f t="shared" si="9"/>
        <v>13483.55</v>
      </c>
      <c r="AG52" s="10">
        <f t="shared" si="9"/>
        <v>12070</v>
      </c>
      <c r="AH52" s="10">
        <f t="shared" si="9"/>
        <v>13940</v>
      </c>
      <c r="AI52" s="10">
        <f t="shared" si="9"/>
        <v>0</v>
      </c>
      <c r="AJ52" s="10">
        <f t="shared" ref="AG52:AL67" si="12">AJ13-$G$38*AJ13+$G$40*($G$38*AJ13)</f>
        <v>0</v>
      </c>
      <c r="AK52" s="10">
        <f t="shared" si="12"/>
        <v>0</v>
      </c>
      <c r="AL52" s="10">
        <f t="shared" si="12"/>
        <v>0</v>
      </c>
      <c r="AM52" s="10">
        <f t="shared" si="10"/>
        <v>14365</v>
      </c>
      <c r="AN52" s="10">
        <f t="shared" si="11"/>
        <v>0</v>
      </c>
      <c r="AO52" s="3"/>
      <c r="AP52" s="3"/>
      <c r="AQ52" s="3"/>
      <c r="AR52" s="3"/>
      <c r="AS52" s="3"/>
      <c r="AT52" s="3"/>
    </row>
    <row r="53" spans="1:46">
      <c r="A53" s="12" t="s">
        <v>16</v>
      </c>
      <c r="B53" s="10">
        <f t="shared" ref="B53:AF61" si="13">B14-$G$38*B14+$G$40*($G$38*B14)</f>
        <v>0</v>
      </c>
      <c r="C53" s="10">
        <f t="shared" si="13"/>
        <v>0</v>
      </c>
      <c r="D53" s="10">
        <f t="shared" si="13"/>
        <v>15470</v>
      </c>
      <c r="E53" s="10">
        <f t="shared" si="13"/>
        <v>15470</v>
      </c>
      <c r="F53" s="10">
        <f t="shared" si="13"/>
        <v>14654.85</v>
      </c>
      <c r="G53" s="10">
        <f t="shared" si="13"/>
        <v>15418.15</v>
      </c>
      <c r="H53" s="10">
        <f t="shared" si="13"/>
        <v>13005</v>
      </c>
      <c r="I53" s="10">
        <f t="shared" si="13"/>
        <v>11815</v>
      </c>
      <c r="J53" s="10">
        <f t="shared" si="13"/>
        <v>14025</v>
      </c>
      <c r="K53" s="10">
        <f t="shared" si="13"/>
        <v>14365</v>
      </c>
      <c r="L53" s="10">
        <f t="shared" si="13"/>
        <v>11815</v>
      </c>
      <c r="M53" s="10">
        <f t="shared" si="13"/>
        <v>14317.4</v>
      </c>
      <c r="N53" s="10">
        <f t="shared" si="13"/>
        <v>15852.5</v>
      </c>
      <c r="O53" s="10">
        <f t="shared" si="13"/>
        <v>12920</v>
      </c>
      <c r="P53" s="10">
        <f t="shared" si="13"/>
        <v>11946.75</v>
      </c>
      <c r="Q53" s="10">
        <f t="shared" si="13"/>
        <v>14276.6</v>
      </c>
      <c r="R53" s="10">
        <f t="shared" si="13"/>
        <v>16020.8</v>
      </c>
      <c r="S53" s="10">
        <f t="shared" si="13"/>
        <v>14790</v>
      </c>
      <c r="T53" s="10">
        <f t="shared" si="13"/>
        <v>15385</v>
      </c>
      <c r="U53" s="10">
        <f t="shared" si="13"/>
        <v>15209.05</v>
      </c>
      <c r="V53" s="10">
        <f t="shared" si="13"/>
        <v>12325</v>
      </c>
      <c r="W53" s="10">
        <f t="shared" si="13"/>
        <v>11985</v>
      </c>
      <c r="X53" s="10">
        <f t="shared" si="13"/>
        <v>15075.6</v>
      </c>
      <c r="Y53" s="10">
        <f t="shared" si="13"/>
        <v>0</v>
      </c>
      <c r="Z53" s="10">
        <f t="shared" si="13"/>
        <v>15305.95</v>
      </c>
      <c r="AA53" s="10">
        <f t="shared" si="13"/>
        <v>15787.9</v>
      </c>
      <c r="AB53" s="10">
        <f t="shared" si="13"/>
        <v>14790</v>
      </c>
      <c r="AC53" s="10">
        <f t="shared" si="13"/>
        <v>13236.2</v>
      </c>
      <c r="AD53" s="10">
        <f t="shared" si="13"/>
        <v>12831.6</v>
      </c>
      <c r="AE53" s="10">
        <f t="shared" si="13"/>
        <v>14423.65</v>
      </c>
      <c r="AF53" s="10">
        <f t="shared" si="13"/>
        <v>12881.75</v>
      </c>
      <c r="AG53" s="10">
        <f t="shared" si="12"/>
        <v>11135</v>
      </c>
      <c r="AH53" s="10">
        <f t="shared" si="12"/>
        <v>14195</v>
      </c>
      <c r="AI53" s="10">
        <f t="shared" si="12"/>
        <v>0</v>
      </c>
      <c r="AJ53" s="10">
        <f t="shared" si="12"/>
        <v>0</v>
      </c>
      <c r="AK53" s="10">
        <f t="shared" si="12"/>
        <v>0</v>
      </c>
      <c r="AL53" s="10">
        <f t="shared" si="12"/>
        <v>0</v>
      </c>
      <c r="AM53" s="10">
        <f t="shared" si="10"/>
        <v>16020.8</v>
      </c>
      <c r="AN53" s="10">
        <f t="shared" si="11"/>
        <v>0</v>
      </c>
      <c r="AO53" s="3"/>
      <c r="AP53" s="3"/>
      <c r="AQ53" s="3"/>
      <c r="AR53" s="3"/>
      <c r="AS53" s="3"/>
      <c r="AT53" s="3"/>
    </row>
    <row r="54" spans="1:46">
      <c r="A54" s="12" t="s">
        <v>17</v>
      </c>
      <c r="B54" s="10">
        <f t="shared" si="13"/>
        <v>0</v>
      </c>
      <c r="C54" s="10">
        <f t="shared" si="13"/>
        <v>0</v>
      </c>
      <c r="D54" s="10">
        <f t="shared" si="13"/>
        <v>16490</v>
      </c>
      <c r="E54" s="10">
        <f t="shared" si="13"/>
        <v>16915</v>
      </c>
      <c r="F54" s="10">
        <f t="shared" si="13"/>
        <v>16112.6</v>
      </c>
      <c r="G54" s="10">
        <f t="shared" si="13"/>
        <v>16286</v>
      </c>
      <c r="H54" s="10">
        <f t="shared" si="13"/>
        <v>14620</v>
      </c>
      <c r="I54" s="10">
        <f t="shared" si="13"/>
        <v>12920</v>
      </c>
      <c r="J54" s="10">
        <f t="shared" si="13"/>
        <v>16951.55</v>
      </c>
      <c r="K54" s="10">
        <f t="shared" si="13"/>
        <v>16724.600000000002</v>
      </c>
      <c r="L54" s="10">
        <f t="shared" si="13"/>
        <v>12835</v>
      </c>
      <c r="M54" s="10">
        <f t="shared" si="13"/>
        <v>15596.65</v>
      </c>
      <c r="N54" s="10">
        <f t="shared" si="13"/>
        <v>16994.05</v>
      </c>
      <c r="O54" s="10">
        <f t="shared" si="13"/>
        <v>14705</v>
      </c>
      <c r="P54" s="10">
        <f t="shared" si="13"/>
        <v>13481.85</v>
      </c>
      <c r="Q54" s="10">
        <f t="shared" si="13"/>
        <v>15880.55</v>
      </c>
      <c r="R54" s="10">
        <f t="shared" si="13"/>
        <v>17136.850000000002</v>
      </c>
      <c r="S54" s="10">
        <f t="shared" si="13"/>
        <v>16777.3</v>
      </c>
      <c r="T54" s="10">
        <f t="shared" si="13"/>
        <v>16782.399999999998</v>
      </c>
      <c r="U54" s="10">
        <f t="shared" si="13"/>
        <v>16913.3</v>
      </c>
      <c r="V54" s="10">
        <f t="shared" si="13"/>
        <v>12325</v>
      </c>
      <c r="W54" s="10">
        <f t="shared" si="13"/>
        <v>13090</v>
      </c>
      <c r="X54" s="10">
        <f t="shared" si="13"/>
        <v>17340.850000000002</v>
      </c>
      <c r="Y54" s="10">
        <f t="shared" si="13"/>
        <v>3060</v>
      </c>
      <c r="Z54" s="10">
        <f t="shared" si="13"/>
        <v>16676.149999999998</v>
      </c>
      <c r="AA54" s="10">
        <f t="shared" si="13"/>
        <v>17140.25</v>
      </c>
      <c r="AB54" s="10">
        <f t="shared" si="13"/>
        <v>16284.3</v>
      </c>
      <c r="AC54" s="10">
        <f t="shared" si="13"/>
        <v>14455.1</v>
      </c>
      <c r="AD54" s="10">
        <f t="shared" si="13"/>
        <v>13845.65</v>
      </c>
      <c r="AE54" s="10">
        <f t="shared" si="13"/>
        <v>14462.75</v>
      </c>
      <c r="AF54" s="10">
        <f t="shared" si="13"/>
        <v>14425.35</v>
      </c>
      <c r="AG54" s="10">
        <f t="shared" si="12"/>
        <v>13175</v>
      </c>
      <c r="AH54" s="10">
        <f t="shared" si="12"/>
        <v>14450</v>
      </c>
      <c r="AI54" s="10">
        <f t="shared" si="12"/>
        <v>0</v>
      </c>
      <c r="AJ54" s="10">
        <f t="shared" si="12"/>
        <v>0</v>
      </c>
      <c r="AK54" s="10">
        <f t="shared" si="12"/>
        <v>0</v>
      </c>
      <c r="AL54" s="10">
        <f t="shared" si="12"/>
        <v>0</v>
      </c>
      <c r="AM54" s="10">
        <f t="shared" si="10"/>
        <v>17340.850000000002</v>
      </c>
      <c r="AN54" s="10">
        <f t="shared" si="11"/>
        <v>0</v>
      </c>
      <c r="AO54" s="3"/>
      <c r="AP54" s="3"/>
      <c r="AQ54" s="3"/>
      <c r="AR54" s="3"/>
      <c r="AS54" s="3"/>
      <c r="AT54" s="3"/>
    </row>
    <row r="55" spans="1:46">
      <c r="A55" s="13">
        <v>0.41666666666666669</v>
      </c>
      <c r="B55" s="10">
        <f t="shared" si="13"/>
        <v>0</v>
      </c>
      <c r="C55" s="10">
        <f t="shared" si="13"/>
        <v>0</v>
      </c>
      <c r="D55" s="10">
        <f t="shared" si="13"/>
        <v>17510</v>
      </c>
      <c r="E55" s="10">
        <f t="shared" si="13"/>
        <v>17340</v>
      </c>
      <c r="F55" s="10">
        <f t="shared" si="13"/>
        <v>17054.399999999998</v>
      </c>
      <c r="G55" s="10">
        <f t="shared" si="13"/>
        <v>16891.2</v>
      </c>
      <c r="H55" s="10">
        <f t="shared" si="13"/>
        <v>14450</v>
      </c>
      <c r="I55" s="10">
        <f t="shared" si="13"/>
        <v>14365</v>
      </c>
      <c r="J55" s="10">
        <f t="shared" si="13"/>
        <v>17120.7</v>
      </c>
      <c r="K55" s="10">
        <f t="shared" si="13"/>
        <v>16952.399999999998</v>
      </c>
      <c r="L55" s="10">
        <f t="shared" si="13"/>
        <v>13484.4</v>
      </c>
      <c r="M55" s="10">
        <f t="shared" si="13"/>
        <v>16702.5</v>
      </c>
      <c r="N55" s="10">
        <f t="shared" si="13"/>
        <v>17603.5</v>
      </c>
      <c r="O55" s="10">
        <f t="shared" si="13"/>
        <v>15810</v>
      </c>
      <c r="P55" s="10">
        <f t="shared" si="13"/>
        <v>13818.45</v>
      </c>
      <c r="Q55" s="10">
        <f t="shared" si="13"/>
        <v>16798.55</v>
      </c>
      <c r="R55" s="10">
        <f t="shared" si="13"/>
        <v>17086.7</v>
      </c>
      <c r="S55" s="10">
        <f t="shared" si="13"/>
        <v>17877.2</v>
      </c>
      <c r="T55" s="10">
        <f t="shared" si="13"/>
        <v>17028.899999999998</v>
      </c>
      <c r="U55" s="10">
        <f t="shared" si="13"/>
        <v>17812.600000000002</v>
      </c>
      <c r="V55" s="10">
        <f t="shared" si="13"/>
        <v>12325</v>
      </c>
      <c r="W55" s="10">
        <f t="shared" si="13"/>
        <v>14025</v>
      </c>
      <c r="X55" s="10">
        <f t="shared" si="13"/>
        <v>17495.55</v>
      </c>
      <c r="Y55" s="10">
        <f t="shared" si="13"/>
        <v>11645</v>
      </c>
      <c r="Z55" s="10">
        <f t="shared" si="13"/>
        <v>17259.25</v>
      </c>
      <c r="AA55" s="10">
        <f t="shared" si="13"/>
        <v>18054.850000000002</v>
      </c>
      <c r="AB55" s="10">
        <f t="shared" si="13"/>
        <v>16397.350000000002</v>
      </c>
      <c r="AC55" s="10">
        <f t="shared" si="13"/>
        <v>14864.8</v>
      </c>
      <c r="AD55" s="10">
        <f t="shared" si="13"/>
        <v>14262.15</v>
      </c>
      <c r="AE55" s="10">
        <f t="shared" si="13"/>
        <v>14674.4</v>
      </c>
      <c r="AF55" s="10">
        <f t="shared" si="13"/>
        <v>15725.85</v>
      </c>
      <c r="AG55" s="10">
        <f t="shared" si="12"/>
        <v>13345</v>
      </c>
      <c r="AH55" s="10">
        <f t="shared" si="12"/>
        <v>14450</v>
      </c>
      <c r="AI55" s="10">
        <f t="shared" si="12"/>
        <v>0</v>
      </c>
      <c r="AJ55" s="10">
        <f t="shared" si="12"/>
        <v>0</v>
      </c>
      <c r="AK55" s="10">
        <f t="shared" si="12"/>
        <v>0</v>
      </c>
      <c r="AL55" s="10">
        <f t="shared" si="12"/>
        <v>0</v>
      </c>
      <c r="AM55" s="10">
        <f t="shared" si="10"/>
        <v>18054.850000000002</v>
      </c>
      <c r="AN55" s="10">
        <f t="shared" si="11"/>
        <v>0</v>
      </c>
      <c r="AO55" s="3"/>
      <c r="AP55" s="3"/>
      <c r="AQ55" s="3"/>
      <c r="AR55" s="3"/>
      <c r="AS55" s="3"/>
      <c r="AT55" s="3"/>
    </row>
    <row r="56" spans="1:46">
      <c r="A56" s="13" t="s">
        <v>18</v>
      </c>
      <c r="B56" s="10">
        <f t="shared" si="13"/>
        <v>0</v>
      </c>
      <c r="C56" s="10">
        <f t="shared" si="13"/>
        <v>0</v>
      </c>
      <c r="D56" s="10">
        <f t="shared" si="13"/>
        <v>17510</v>
      </c>
      <c r="E56" s="10">
        <f t="shared" si="13"/>
        <v>17935</v>
      </c>
      <c r="F56" s="10">
        <f t="shared" si="13"/>
        <v>17302.600000000002</v>
      </c>
      <c r="G56" s="10">
        <f t="shared" si="13"/>
        <v>16869.95</v>
      </c>
      <c r="H56" s="10">
        <f t="shared" si="13"/>
        <v>14890.3</v>
      </c>
      <c r="I56" s="10">
        <f t="shared" si="13"/>
        <v>14110</v>
      </c>
      <c r="J56" s="10">
        <f t="shared" si="13"/>
        <v>17283.05</v>
      </c>
      <c r="K56" s="10">
        <f t="shared" si="13"/>
        <v>17155.55</v>
      </c>
      <c r="L56" s="10">
        <f t="shared" si="13"/>
        <v>13422.35</v>
      </c>
      <c r="M56" s="10">
        <f t="shared" si="13"/>
        <v>17049.3</v>
      </c>
      <c r="N56" s="10">
        <f t="shared" si="13"/>
        <v>17573.75</v>
      </c>
      <c r="O56" s="10">
        <f t="shared" si="13"/>
        <v>15895</v>
      </c>
      <c r="P56" s="10">
        <f t="shared" si="13"/>
        <v>14248.55</v>
      </c>
      <c r="Q56" s="10">
        <f t="shared" si="13"/>
        <v>15628.1</v>
      </c>
      <c r="R56" s="10">
        <f t="shared" si="13"/>
        <v>17518.5</v>
      </c>
      <c r="S56" s="10">
        <f t="shared" si="13"/>
        <v>17901</v>
      </c>
      <c r="T56" s="10">
        <f t="shared" si="13"/>
        <v>17226.100000000002</v>
      </c>
      <c r="U56" s="10">
        <f t="shared" si="13"/>
        <v>17562.7</v>
      </c>
      <c r="V56" s="10">
        <f t="shared" si="13"/>
        <v>12325</v>
      </c>
      <c r="W56" s="10">
        <f t="shared" si="13"/>
        <v>14280</v>
      </c>
      <c r="X56" s="10">
        <f t="shared" si="13"/>
        <v>17821.100000000002</v>
      </c>
      <c r="Y56" s="10">
        <f t="shared" si="13"/>
        <v>15810</v>
      </c>
      <c r="Z56" s="10">
        <f t="shared" si="13"/>
        <v>18133.899999999998</v>
      </c>
      <c r="AA56" s="10">
        <f t="shared" si="13"/>
        <v>18224.850000000002</v>
      </c>
      <c r="AB56" s="10">
        <f t="shared" si="13"/>
        <v>16806.2</v>
      </c>
      <c r="AC56" s="10">
        <f t="shared" si="13"/>
        <v>15447.05</v>
      </c>
      <c r="AD56" s="10">
        <f t="shared" si="13"/>
        <v>14427.05</v>
      </c>
      <c r="AE56" s="10">
        <f t="shared" si="13"/>
        <v>14960.85</v>
      </c>
      <c r="AF56" s="10">
        <f t="shared" si="13"/>
        <v>14979.55</v>
      </c>
      <c r="AG56" s="10">
        <f t="shared" si="12"/>
        <v>13940</v>
      </c>
      <c r="AH56" s="10">
        <f t="shared" si="12"/>
        <v>14280</v>
      </c>
      <c r="AI56" s="10">
        <f t="shared" si="12"/>
        <v>0</v>
      </c>
      <c r="AJ56" s="10">
        <f t="shared" si="12"/>
        <v>0</v>
      </c>
      <c r="AK56" s="10">
        <f t="shared" si="12"/>
        <v>0</v>
      </c>
      <c r="AL56" s="10">
        <f t="shared" si="12"/>
        <v>0</v>
      </c>
      <c r="AM56" s="10">
        <f t="shared" si="10"/>
        <v>18224.850000000002</v>
      </c>
      <c r="AN56" s="10">
        <f t="shared" si="11"/>
        <v>0</v>
      </c>
      <c r="AO56" s="3"/>
      <c r="AP56" s="3"/>
      <c r="AQ56" s="3"/>
      <c r="AR56" s="3"/>
      <c r="AS56" s="3"/>
      <c r="AT56" s="3"/>
    </row>
    <row r="57" spans="1:46">
      <c r="A57" s="13">
        <v>0.5</v>
      </c>
      <c r="B57" s="10">
        <f t="shared" si="13"/>
        <v>0</v>
      </c>
      <c r="C57" s="10">
        <f t="shared" si="13"/>
        <v>0</v>
      </c>
      <c r="D57" s="10">
        <f t="shared" si="13"/>
        <v>18020</v>
      </c>
      <c r="E57" s="10">
        <f t="shared" si="13"/>
        <v>18700</v>
      </c>
      <c r="F57" s="10">
        <f t="shared" si="13"/>
        <v>17722.5</v>
      </c>
      <c r="G57" s="10">
        <f t="shared" si="13"/>
        <v>17463.25</v>
      </c>
      <c r="H57" s="10">
        <f t="shared" si="13"/>
        <v>15169.1</v>
      </c>
      <c r="I57" s="10">
        <f t="shared" si="13"/>
        <v>14365</v>
      </c>
      <c r="J57" s="10">
        <f t="shared" si="13"/>
        <v>17629</v>
      </c>
      <c r="K57" s="10">
        <f t="shared" si="13"/>
        <v>17080.75</v>
      </c>
      <c r="L57" s="10">
        <f t="shared" si="13"/>
        <v>13975.7</v>
      </c>
      <c r="M57" s="10">
        <f t="shared" si="13"/>
        <v>15838.9</v>
      </c>
      <c r="N57" s="10">
        <f t="shared" si="13"/>
        <v>18254.600000000002</v>
      </c>
      <c r="O57" s="10">
        <f t="shared" si="13"/>
        <v>15810</v>
      </c>
      <c r="P57" s="10">
        <f t="shared" si="13"/>
        <v>14494.2</v>
      </c>
      <c r="Q57" s="10">
        <f t="shared" si="13"/>
        <v>16204.4</v>
      </c>
      <c r="R57" s="10">
        <f t="shared" si="13"/>
        <v>18102.45</v>
      </c>
      <c r="S57" s="10">
        <f t="shared" si="13"/>
        <v>17427.55</v>
      </c>
      <c r="T57" s="10">
        <f t="shared" si="13"/>
        <v>18145.8</v>
      </c>
      <c r="U57" s="10">
        <f t="shared" si="13"/>
        <v>18357.45</v>
      </c>
      <c r="V57" s="10">
        <f t="shared" si="13"/>
        <v>12325</v>
      </c>
      <c r="W57" s="10">
        <f t="shared" si="13"/>
        <v>14450</v>
      </c>
      <c r="X57" s="10">
        <f t="shared" si="13"/>
        <v>18360</v>
      </c>
      <c r="Y57" s="10">
        <f t="shared" si="13"/>
        <v>16513.8</v>
      </c>
      <c r="Z57" s="10">
        <f t="shared" si="13"/>
        <v>19065.5</v>
      </c>
      <c r="AA57" s="10">
        <f t="shared" si="13"/>
        <v>18717</v>
      </c>
      <c r="AB57" s="10">
        <f t="shared" si="13"/>
        <v>17220.149999999998</v>
      </c>
      <c r="AC57" s="10">
        <f t="shared" si="13"/>
        <v>16200.15</v>
      </c>
      <c r="AD57" s="10">
        <f t="shared" si="13"/>
        <v>14846.1</v>
      </c>
      <c r="AE57" s="10">
        <f t="shared" si="13"/>
        <v>15165.7</v>
      </c>
      <c r="AF57" s="10">
        <f t="shared" si="13"/>
        <v>16557.149999999998</v>
      </c>
      <c r="AG57" s="10">
        <f t="shared" si="12"/>
        <v>17170</v>
      </c>
      <c r="AH57" s="10">
        <f t="shared" si="12"/>
        <v>14705</v>
      </c>
      <c r="AI57" s="10">
        <f t="shared" si="12"/>
        <v>0</v>
      </c>
      <c r="AJ57" s="10">
        <f t="shared" si="12"/>
        <v>0</v>
      </c>
      <c r="AK57" s="10">
        <f t="shared" si="12"/>
        <v>0</v>
      </c>
      <c r="AL57" s="10">
        <f t="shared" si="12"/>
        <v>0</v>
      </c>
      <c r="AM57" s="10">
        <f t="shared" si="10"/>
        <v>19065.5</v>
      </c>
      <c r="AN57" s="10">
        <f t="shared" si="11"/>
        <v>0</v>
      </c>
      <c r="AO57" s="3"/>
      <c r="AP57" s="3"/>
      <c r="AQ57" s="3"/>
      <c r="AR57" s="3"/>
      <c r="AS57" s="3"/>
      <c r="AT57" s="3"/>
    </row>
    <row r="58" spans="1:46">
      <c r="A58" s="13" t="s">
        <v>19</v>
      </c>
      <c r="B58" s="10">
        <f t="shared" si="13"/>
        <v>0</v>
      </c>
      <c r="C58" s="10">
        <f t="shared" si="13"/>
        <v>0</v>
      </c>
      <c r="D58" s="10">
        <f t="shared" si="13"/>
        <v>17831.3</v>
      </c>
      <c r="E58" s="10">
        <f t="shared" si="13"/>
        <v>17935</v>
      </c>
      <c r="F58" s="10">
        <f t="shared" si="13"/>
        <v>17402.899999999998</v>
      </c>
      <c r="G58" s="10">
        <f t="shared" si="13"/>
        <v>16798.55</v>
      </c>
      <c r="H58" s="10">
        <f t="shared" si="13"/>
        <v>15372.25</v>
      </c>
      <c r="I58" s="10">
        <f t="shared" si="13"/>
        <v>14313.15</v>
      </c>
      <c r="J58" s="10">
        <f t="shared" si="13"/>
        <v>17445.399999999998</v>
      </c>
      <c r="K58" s="10">
        <f t="shared" si="13"/>
        <v>16157.65</v>
      </c>
      <c r="L58" s="10">
        <f t="shared" si="13"/>
        <v>14004.6</v>
      </c>
      <c r="M58" s="10">
        <f t="shared" si="13"/>
        <v>17586.5</v>
      </c>
      <c r="N58" s="10">
        <f t="shared" si="13"/>
        <v>17504.05</v>
      </c>
      <c r="O58" s="10">
        <f t="shared" si="13"/>
        <v>15980</v>
      </c>
      <c r="P58" s="10">
        <f t="shared" si="13"/>
        <v>14758.55</v>
      </c>
      <c r="Q58" s="10">
        <f t="shared" si="13"/>
        <v>15697.8</v>
      </c>
      <c r="R58" s="10">
        <f t="shared" si="13"/>
        <v>15708.85</v>
      </c>
      <c r="S58" s="10">
        <f t="shared" si="13"/>
        <v>17057.8</v>
      </c>
      <c r="T58" s="10">
        <f t="shared" si="13"/>
        <v>17910.350000000002</v>
      </c>
      <c r="U58" s="10">
        <f t="shared" si="13"/>
        <v>17736.100000000002</v>
      </c>
      <c r="V58" s="10">
        <f t="shared" si="13"/>
        <v>12325</v>
      </c>
      <c r="W58" s="10">
        <f t="shared" si="13"/>
        <v>14535</v>
      </c>
      <c r="X58" s="10">
        <f t="shared" si="13"/>
        <v>17868.7</v>
      </c>
      <c r="Y58" s="10">
        <f t="shared" si="13"/>
        <v>15640</v>
      </c>
      <c r="Z58" s="10">
        <f t="shared" si="13"/>
        <v>18252.05</v>
      </c>
      <c r="AA58" s="10">
        <f t="shared" si="13"/>
        <v>18146.649999999998</v>
      </c>
      <c r="AB58" s="10">
        <f t="shared" si="13"/>
        <v>15790.45</v>
      </c>
      <c r="AC58" s="10">
        <f t="shared" si="13"/>
        <v>16132.15</v>
      </c>
      <c r="AD58" s="10">
        <f t="shared" si="13"/>
        <v>15203.1</v>
      </c>
      <c r="AE58" s="10">
        <f t="shared" si="13"/>
        <v>13828.65</v>
      </c>
      <c r="AF58" s="10">
        <f t="shared" si="13"/>
        <v>12280.8</v>
      </c>
      <c r="AG58" s="10">
        <f t="shared" si="12"/>
        <v>17170</v>
      </c>
      <c r="AH58" s="10">
        <f t="shared" si="12"/>
        <v>14280</v>
      </c>
      <c r="AI58" s="10">
        <f t="shared" si="12"/>
        <v>0</v>
      </c>
      <c r="AJ58" s="10">
        <f t="shared" si="12"/>
        <v>0</v>
      </c>
      <c r="AK58" s="10">
        <f t="shared" si="12"/>
        <v>0</v>
      </c>
      <c r="AL58" s="10">
        <f t="shared" si="12"/>
        <v>0</v>
      </c>
      <c r="AM58" s="10">
        <f t="shared" si="10"/>
        <v>18252.05</v>
      </c>
      <c r="AN58" s="10">
        <f t="shared" si="11"/>
        <v>0</v>
      </c>
      <c r="AO58" s="3"/>
      <c r="AP58" s="3"/>
      <c r="AQ58" s="3"/>
      <c r="AR58" s="3"/>
      <c r="AS58" s="3"/>
      <c r="AT58" s="3"/>
    </row>
    <row r="59" spans="1:46">
      <c r="A59" s="13">
        <v>0.58333333333333337</v>
      </c>
      <c r="B59" s="10">
        <f t="shared" si="13"/>
        <v>0</v>
      </c>
      <c r="C59" s="10">
        <f t="shared" si="13"/>
        <v>0</v>
      </c>
      <c r="D59" s="10">
        <f t="shared" si="13"/>
        <v>17255.850000000002</v>
      </c>
      <c r="E59" s="10">
        <f t="shared" si="13"/>
        <v>17595</v>
      </c>
      <c r="F59" s="10">
        <f t="shared" si="13"/>
        <v>17132.600000000002</v>
      </c>
      <c r="G59" s="10">
        <f t="shared" si="13"/>
        <v>16094.75</v>
      </c>
      <c r="H59" s="10">
        <f t="shared" si="13"/>
        <v>16121.95</v>
      </c>
      <c r="I59" s="10">
        <f t="shared" si="13"/>
        <v>14229</v>
      </c>
      <c r="J59" s="10">
        <f t="shared" si="13"/>
        <v>17117.3</v>
      </c>
      <c r="K59" s="10">
        <f t="shared" si="13"/>
        <v>15130</v>
      </c>
      <c r="L59" s="10">
        <f t="shared" si="13"/>
        <v>13643.35</v>
      </c>
      <c r="M59" s="10">
        <f t="shared" si="13"/>
        <v>17155.55</v>
      </c>
      <c r="N59" s="10">
        <f t="shared" si="13"/>
        <v>17705.5</v>
      </c>
      <c r="O59" s="10">
        <f t="shared" si="13"/>
        <v>15555</v>
      </c>
      <c r="P59" s="10">
        <f t="shared" si="13"/>
        <v>14491.65</v>
      </c>
      <c r="Q59" s="10">
        <f t="shared" si="13"/>
        <v>14867.35</v>
      </c>
      <c r="R59" s="10">
        <f t="shared" si="13"/>
        <v>16115.15</v>
      </c>
      <c r="S59" s="10">
        <f t="shared" si="13"/>
        <v>16954.95</v>
      </c>
      <c r="T59" s="10">
        <f t="shared" si="13"/>
        <v>17209.95</v>
      </c>
      <c r="U59" s="10">
        <f t="shared" si="13"/>
        <v>17355.3</v>
      </c>
      <c r="V59" s="10">
        <f t="shared" si="13"/>
        <v>12325</v>
      </c>
      <c r="W59" s="10">
        <f t="shared" si="13"/>
        <v>14280</v>
      </c>
      <c r="X59" s="10">
        <f t="shared" si="13"/>
        <v>17270.3</v>
      </c>
      <c r="Y59" s="10">
        <f t="shared" si="13"/>
        <v>13090</v>
      </c>
      <c r="Z59" s="10">
        <f t="shared" si="13"/>
        <v>17624.75</v>
      </c>
      <c r="AA59" s="10">
        <f t="shared" si="13"/>
        <v>17895.05</v>
      </c>
      <c r="AB59" s="10">
        <f t="shared" si="13"/>
        <v>16618.350000000002</v>
      </c>
      <c r="AC59" s="10">
        <f t="shared" si="13"/>
        <v>15825.3</v>
      </c>
      <c r="AD59" s="10">
        <f t="shared" si="13"/>
        <v>15008.45</v>
      </c>
      <c r="AE59" s="10">
        <f t="shared" si="13"/>
        <v>14212.85</v>
      </c>
      <c r="AF59" s="10">
        <f t="shared" si="13"/>
        <v>11900.85</v>
      </c>
      <c r="AG59" s="10">
        <f t="shared" si="12"/>
        <v>17595</v>
      </c>
      <c r="AH59" s="10">
        <f t="shared" si="12"/>
        <v>14535</v>
      </c>
      <c r="AI59" s="10">
        <f t="shared" si="12"/>
        <v>0</v>
      </c>
      <c r="AJ59" s="10">
        <f t="shared" si="12"/>
        <v>0</v>
      </c>
      <c r="AK59" s="10">
        <f t="shared" si="12"/>
        <v>0</v>
      </c>
      <c r="AL59" s="10">
        <f t="shared" si="12"/>
        <v>0</v>
      </c>
      <c r="AM59" s="10">
        <f t="shared" si="10"/>
        <v>17895.05</v>
      </c>
      <c r="AN59" s="10">
        <f t="shared" si="11"/>
        <v>0</v>
      </c>
      <c r="AO59" s="3"/>
      <c r="AP59" s="3"/>
      <c r="AQ59" s="3"/>
      <c r="AR59" s="3"/>
      <c r="AS59" s="3"/>
      <c r="AT59" s="3"/>
    </row>
    <row r="60" spans="1:46">
      <c r="A60" s="13" t="s">
        <v>20</v>
      </c>
      <c r="B60" s="10">
        <f t="shared" si="13"/>
        <v>0</v>
      </c>
      <c r="C60" s="10">
        <f t="shared" si="13"/>
        <v>0</v>
      </c>
      <c r="D60" s="10">
        <f t="shared" si="13"/>
        <v>17564.399999999998</v>
      </c>
      <c r="E60" s="10">
        <f t="shared" si="13"/>
        <v>17510</v>
      </c>
      <c r="F60" s="10">
        <f t="shared" si="13"/>
        <v>17118.149999999998</v>
      </c>
      <c r="G60" s="10">
        <f t="shared" si="13"/>
        <v>16456.850000000002</v>
      </c>
      <c r="H60" s="10">
        <f t="shared" si="13"/>
        <v>14058.15</v>
      </c>
      <c r="I60" s="10">
        <f t="shared" si="13"/>
        <v>13770</v>
      </c>
      <c r="J60" s="10">
        <f t="shared" si="13"/>
        <v>17119</v>
      </c>
      <c r="K60" s="10">
        <f t="shared" si="13"/>
        <v>14620</v>
      </c>
      <c r="L60" s="10">
        <f t="shared" si="13"/>
        <v>13246.4</v>
      </c>
      <c r="M60" s="10">
        <f t="shared" si="13"/>
        <v>17113.899999999998</v>
      </c>
      <c r="N60" s="10">
        <f t="shared" si="13"/>
        <v>17219.3</v>
      </c>
      <c r="O60" s="10">
        <f t="shared" si="13"/>
        <v>15300</v>
      </c>
      <c r="P60" s="10">
        <f t="shared" si="13"/>
        <v>13672.25</v>
      </c>
      <c r="Q60" s="10">
        <f t="shared" si="13"/>
        <v>15538</v>
      </c>
      <c r="R60" s="10">
        <f t="shared" si="13"/>
        <v>16722.05</v>
      </c>
      <c r="S60" s="10">
        <f t="shared" si="13"/>
        <v>17087.55</v>
      </c>
      <c r="T60" s="10">
        <f t="shared" si="13"/>
        <v>17103.7</v>
      </c>
      <c r="U60" s="10">
        <f t="shared" si="13"/>
        <v>18185.75</v>
      </c>
      <c r="V60" s="10">
        <f t="shared" si="13"/>
        <v>12325</v>
      </c>
      <c r="W60" s="10">
        <f t="shared" si="13"/>
        <v>14110</v>
      </c>
      <c r="X60" s="10">
        <f t="shared" si="13"/>
        <v>17998.75</v>
      </c>
      <c r="Y60" s="10">
        <f t="shared" si="13"/>
        <v>17459</v>
      </c>
      <c r="Z60" s="10">
        <f t="shared" si="13"/>
        <v>17990.25</v>
      </c>
      <c r="AA60" s="10">
        <f t="shared" si="13"/>
        <v>18004.7</v>
      </c>
      <c r="AB60" s="10">
        <f t="shared" si="13"/>
        <v>16410.100000000002</v>
      </c>
      <c r="AC60" s="10">
        <f t="shared" si="13"/>
        <v>15068.8</v>
      </c>
      <c r="AD60" s="10">
        <f t="shared" si="13"/>
        <v>14525.65</v>
      </c>
      <c r="AE60" s="10">
        <f t="shared" si="13"/>
        <v>14383.7</v>
      </c>
      <c r="AF60" s="10">
        <f t="shared" si="13"/>
        <v>12558.75</v>
      </c>
      <c r="AG60" s="10">
        <f t="shared" si="12"/>
        <v>17935</v>
      </c>
      <c r="AH60" s="10">
        <f t="shared" si="12"/>
        <v>14280</v>
      </c>
      <c r="AI60" s="10">
        <f t="shared" si="12"/>
        <v>0</v>
      </c>
      <c r="AJ60" s="10">
        <f t="shared" si="12"/>
        <v>0</v>
      </c>
      <c r="AK60" s="10">
        <f t="shared" si="12"/>
        <v>0</v>
      </c>
      <c r="AL60" s="10">
        <f t="shared" si="12"/>
        <v>0</v>
      </c>
      <c r="AM60" s="10">
        <f t="shared" si="10"/>
        <v>18185.75</v>
      </c>
      <c r="AN60" s="10">
        <f t="shared" si="11"/>
        <v>0</v>
      </c>
      <c r="AO60" s="3"/>
      <c r="AP60" s="3"/>
      <c r="AQ60" s="3"/>
      <c r="AR60" s="3"/>
      <c r="AS60" s="3"/>
      <c r="AT60" s="3"/>
    </row>
    <row r="61" spans="1:46">
      <c r="A61" s="12" t="s">
        <v>21</v>
      </c>
      <c r="B61" s="10">
        <f t="shared" si="13"/>
        <v>0</v>
      </c>
      <c r="C61" s="10">
        <f t="shared" si="13"/>
        <v>0</v>
      </c>
      <c r="D61" s="10">
        <f t="shared" si="13"/>
        <v>16871.649999999998</v>
      </c>
      <c r="E61" s="10">
        <f t="shared" si="13"/>
        <v>17255</v>
      </c>
      <c r="F61" s="10">
        <f t="shared" si="13"/>
        <v>16889.5</v>
      </c>
      <c r="G61" s="10">
        <f t="shared" si="13"/>
        <v>16287.7</v>
      </c>
      <c r="H61" s="10">
        <f t="shared" si="13"/>
        <v>13692.65</v>
      </c>
      <c r="I61" s="10">
        <f t="shared" ref="B61:AL69" si="14">I22-$G$38*I22+$G$40*($G$38*I22)</f>
        <v>13515</v>
      </c>
      <c r="J61" s="10">
        <f t="shared" si="14"/>
        <v>16682.95</v>
      </c>
      <c r="K61" s="10">
        <f t="shared" si="14"/>
        <v>14365</v>
      </c>
      <c r="L61" s="10">
        <f t="shared" si="14"/>
        <v>13005</v>
      </c>
      <c r="M61" s="10">
        <f t="shared" si="14"/>
        <v>16451.75</v>
      </c>
      <c r="N61" s="10">
        <f t="shared" si="14"/>
        <v>16952.399999999998</v>
      </c>
      <c r="O61" s="10">
        <f t="shared" si="14"/>
        <v>15045</v>
      </c>
      <c r="P61" s="10">
        <f t="shared" si="14"/>
        <v>13940</v>
      </c>
      <c r="Q61" s="10">
        <f t="shared" si="14"/>
        <v>14614.05</v>
      </c>
      <c r="R61" s="10">
        <f t="shared" si="14"/>
        <v>17936.7</v>
      </c>
      <c r="S61" s="10">
        <f t="shared" si="14"/>
        <v>16547.8</v>
      </c>
      <c r="T61" s="10">
        <f t="shared" si="14"/>
        <v>16793.45</v>
      </c>
      <c r="U61" s="10">
        <f t="shared" si="14"/>
        <v>17825.350000000002</v>
      </c>
      <c r="V61" s="10">
        <f t="shared" si="14"/>
        <v>12325</v>
      </c>
      <c r="W61" s="10">
        <f t="shared" si="14"/>
        <v>13855</v>
      </c>
      <c r="X61" s="10">
        <f t="shared" si="14"/>
        <v>17845.75</v>
      </c>
      <c r="Y61" s="10">
        <f t="shared" si="14"/>
        <v>18093.100000000002</v>
      </c>
      <c r="Z61" s="10">
        <f t="shared" si="14"/>
        <v>17759.899999999998</v>
      </c>
      <c r="AA61" s="10">
        <f t="shared" si="14"/>
        <v>17969</v>
      </c>
      <c r="AB61" s="10">
        <f t="shared" si="14"/>
        <v>16017.4</v>
      </c>
      <c r="AC61" s="10">
        <f t="shared" si="14"/>
        <v>14456.8</v>
      </c>
      <c r="AD61" s="10">
        <f t="shared" si="14"/>
        <v>14199.25</v>
      </c>
      <c r="AE61" s="10">
        <f t="shared" si="14"/>
        <v>14077.7</v>
      </c>
      <c r="AF61" s="10">
        <f t="shared" si="14"/>
        <v>11271.85</v>
      </c>
      <c r="AG61" s="10">
        <f t="shared" si="12"/>
        <v>17000</v>
      </c>
      <c r="AH61" s="10">
        <f t="shared" si="12"/>
        <v>13770</v>
      </c>
      <c r="AI61" s="10">
        <f t="shared" si="12"/>
        <v>0</v>
      </c>
      <c r="AJ61" s="10">
        <f t="shared" si="12"/>
        <v>0</v>
      </c>
      <c r="AK61" s="10">
        <f t="shared" si="12"/>
        <v>0</v>
      </c>
      <c r="AL61" s="10">
        <f t="shared" si="12"/>
        <v>0</v>
      </c>
      <c r="AM61" s="10">
        <f t="shared" si="10"/>
        <v>18093.100000000002</v>
      </c>
      <c r="AN61" s="10">
        <f t="shared" si="11"/>
        <v>0</v>
      </c>
      <c r="AO61" s="3"/>
      <c r="AP61" s="3"/>
      <c r="AQ61" s="3"/>
      <c r="AR61" s="3"/>
      <c r="AS61" s="3"/>
      <c r="AT61" s="3"/>
    </row>
    <row r="62" spans="1:46">
      <c r="A62" s="12" t="s">
        <v>22</v>
      </c>
      <c r="B62" s="10">
        <f t="shared" si="14"/>
        <v>0</v>
      </c>
      <c r="C62" s="10">
        <f t="shared" si="14"/>
        <v>0</v>
      </c>
      <c r="D62" s="10">
        <f t="shared" si="14"/>
        <v>16660</v>
      </c>
      <c r="E62" s="10">
        <f t="shared" si="14"/>
        <v>16575</v>
      </c>
      <c r="F62" s="10">
        <f t="shared" si="14"/>
        <v>16382.05</v>
      </c>
      <c r="G62" s="10">
        <f t="shared" si="14"/>
        <v>15934.95</v>
      </c>
      <c r="H62" s="10">
        <f t="shared" si="14"/>
        <v>14402.4</v>
      </c>
      <c r="I62" s="10">
        <f t="shared" si="14"/>
        <v>13005</v>
      </c>
      <c r="J62" s="10">
        <f t="shared" si="14"/>
        <v>16424.55</v>
      </c>
      <c r="K62" s="10">
        <f t="shared" si="14"/>
        <v>14535</v>
      </c>
      <c r="L62" s="10">
        <f t="shared" si="14"/>
        <v>12750</v>
      </c>
      <c r="M62" s="10">
        <f t="shared" si="14"/>
        <v>16164.45</v>
      </c>
      <c r="N62" s="10">
        <f t="shared" si="14"/>
        <v>16521.45</v>
      </c>
      <c r="O62" s="10">
        <f t="shared" si="14"/>
        <v>15300</v>
      </c>
      <c r="P62" s="10">
        <f t="shared" si="14"/>
        <v>14025</v>
      </c>
      <c r="Q62" s="10">
        <f t="shared" si="14"/>
        <v>14269.8</v>
      </c>
      <c r="R62" s="10">
        <f t="shared" si="14"/>
        <v>15583.05</v>
      </c>
      <c r="S62" s="10">
        <f t="shared" si="14"/>
        <v>16094.75</v>
      </c>
      <c r="T62" s="10">
        <f t="shared" si="14"/>
        <v>16486.600000000002</v>
      </c>
      <c r="U62" s="10">
        <f t="shared" si="14"/>
        <v>16625.149999999998</v>
      </c>
      <c r="V62" s="10">
        <f t="shared" si="14"/>
        <v>12325</v>
      </c>
      <c r="W62" s="10">
        <f t="shared" si="14"/>
        <v>13600</v>
      </c>
      <c r="X62" s="10">
        <f t="shared" si="14"/>
        <v>16480.649999999998</v>
      </c>
      <c r="Y62" s="10">
        <f t="shared" si="14"/>
        <v>17224.399999999998</v>
      </c>
      <c r="Z62" s="10">
        <f t="shared" si="14"/>
        <v>17047.600000000002</v>
      </c>
      <c r="AA62" s="10">
        <f t="shared" si="14"/>
        <v>16957.5</v>
      </c>
      <c r="AB62" s="10">
        <f t="shared" si="14"/>
        <v>15128.3</v>
      </c>
      <c r="AC62" s="10">
        <f t="shared" si="14"/>
        <v>14954.9</v>
      </c>
      <c r="AD62" s="10">
        <f t="shared" si="14"/>
        <v>14112.55</v>
      </c>
      <c r="AE62" s="10">
        <f t="shared" si="14"/>
        <v>12813.75</v>
      </c>
      <c r="AF62" s="10">
        <f t="shared" si="14"/>
        <v>9745.25</v>
      </c>
      <c r="AG62" s="10">
        <f t="shared" si="12"/>
        <v>18105</v>
      </c>
      <c r="AH62" s="10">
        <f t="shared" si="12"/>
        <v>15215</v>
      </c>
      <c r="AI62" s="10">
        <f t="shared" si="12"/>
        <v>0</v>
      </c>
      <c r="AJ62" s="10">
        <f t="shared" si="12"/>
        <v>0</v>
      </c>
      <c r="AK62" s="10">
        <f t="shared" si="12"/>
        <v>0</v>
      </c>
      <c r="AL62" s="10">
        <f t="shared" si="12"/>
        <v>0</v>
      </c>
      <c r="AM62" s="10">
        <f t="shared" si="10"/>
        <v>18105</v>
      </c>
      <c r="AN62" s="10">
        <f t="shared" si="11"/>
        <v>0</v>
      </c>
      <c r="AO62" s="3"/>
      <c r="AP62" s="3"/>
      <c r="AQ62" s="3"/>
      <c r="AR62" s="3"/>
      <c r="AS62" s="3"/>
      <c r="AT62" s="3"/>
    </row>
    <row r="63" spans="1:46">
      <c r="A63" s="12" t="s">
        <v>23</v>
      </c>
      <c r="B63" s="10">
        <f t="shared" si="14"/>
        <v>0</v>
      </c>
      <c r="C63" s="10">
        <f t="shared" si="14"/>
        <v>0</v>
      </c>
      <c r="D63" s="10">
        <f t="shared" si="14"/>
        <v>16065</v>
      </c>
      <c r="E63" s="10">
        <f t="shared" si="14"/>
        <v>16150</v>
      </c>
      <c r="F63" s="10">
        <f t="shared" si="14"/>
        <v>15886.5</v>
      </c>
      <c r="G63" s="10">
        <f t="shared" si="14"/>
        <v>15430.05</v>
      </c>
      <c r="H63" s="10">
        <f t="shared" si="14"/>
        <v>12495</v>
      </c>
      <c r="I63" s="10">
        <f t="shared" si="14"/>
        <v>13090</v>
      </c>
      <c r="J63" s="10">
        <f t="shared" si="14"/>
        <v>15842.3</v>
      </c>
      <c r="K63" s="10">
        <f t="shared" si="14"/>
        <v>12948.9</v>
      </c>
      <c r="L63" s="10">
        <f t="shared" si="14"/>
        <v>12410</v>
      </c>
      <c r="M63" s="10">
        <f t="shared" si="14"/>
        <v>15989.35</v>
      </c>
      <c r="N63" s="10">
        <f t="shared" si="14"/>
        <v>15315.3</v>
      </c>
      <c r="O63" s="10">
        <f t="shared" si="14"/>
        <v>14450</v>
      </c>
      <c r="P63" s="10">
        <f t="shared" si="14"/>
        <v>13345</v>
      </c>
      <c r="Q63" s="10">
        <f t="shared" si="14"/>
        <v>14744.95</v>
      </c>
      <c r="R63" s="10">
        <f t="shared" si="14"/>
        <v>15683.35</v>
      </c>
      <c r="S63" s="10">
        <f t="shared" si="14"/>
        <v>15864.4</v>
      </c>
      <c r="T63" s="10">
        <f t="shared" si="14"/>
        <v>16131.3</v>
      </c>
      <c r="U63" s="10">
        <f t="shared" si="14"/>
        <v>16270.7</v>
      </c>
      <c r="V63" s="10">
        <f t="shared" si="14"/>
        <v>12325</v>
      </c>
      <c r="W63" s="10">
        <f t="shared" si="14"/>
        <v>13940</v>
      </c>
      <c r="X63" s="10">
        <f t="shared" si="14"/>
        <v>16755.2</v>
      </c>
      <c r="Y63" s="10">
        <f t="shared" si="14"/>
        <v>16627.7</v>
      </c>
      <c r="Z63" s="10">
        <f t="shared" si="14"/>
        <v>16720.350000000002</v>
      </c>
      <c r="AA63" s="10">
        <f t="shared" si="14"/>
        <v>16303</v>
      </c>
      <c r="AB63" s="10">
        <f t="shared" si="14"/>
        <v>14608.1</v>
      </c>
      <c r="AC63" s="10">
        <f t="shared" si="14"/>
        <v>14276.6</v>
      </c>
      <c r="AD63" s="10">
        <f t="shared" si="14"/>
        <v>14171.2</v>
      </c>
      <c r="AE63" s="10">
        <f t="shared" si="14"/>
        <v>11282.05</v>
      </c>
      <c r="AF63" s="10">
        <f t="shared" si="14"/>
        <v>10445.65</v>
      </c>
      <c r="AG63" s="10">
        <f t="shared" si="12"/>
        <v>16490</v>
      </c>
      <c r="AH63" s="10">
        <f t="shared" si="12"/>
        <v>16575</v>
      </c>
      <c r="AI63" s="10">
        <f t="shared" si="12"/>
        <v>0</v>
      </c>
      <c r="AJ63" s="10">
        <f t="shared" si="12"/>
        <v>0</v>
      </c>
      <c r="AK63" s="10">
        <f t="shared" si="12"/>
        <v>0</v>
      </c>
      <c r="AL63" s="10">
        <f t="shared" si="12"/>
        <v>0</v>
      </c>
      <c r="AM63" s="10">
        <f t="shared" si="10"/>
        <v>16755.2</v>
      </c>
      <c r="AN63" s="10">
        <f t="shared" si="11"/>
        <v>0</v>
      </c>
      <c r="AO63" s="3"/>
      <c r="AP63" s="3"/>
      <c r="AQ63" s="3"/>
      <c r="AR63" s="3"/>
      <c r="AS63" s="3"/>
      <c r="AT63" s="3"/>
    </row>
    <row r="64" spans="1:46">
      <c r="A64" s="9" t="s">
        <v>24</v>
      </c>
      <c r="B64" s="10">
        <f t="shared" si="14"/>
        <v>0</v>
      </c>
      <c r="C64" s="10">
        <f t="shared" si="14"/>
        <v>0</v>
      </c>
      <c r="D64" s="10">
        <f t="shared" si="14"/>
        <v>18020</v>
      </c>
      <c r="E64" s="10">
        <f t="shared" si="14"/>
        <v>18870</v>
      </c>
      <c r="F64" s="10">
        <f t="shared" si="14"/>
        <v>18079.5</v>
      </c>
      <c r="G64" s="10">
        <f t="shared" si="14"/>
        <v>18062.5</v>
      </c>
      <c r="H64" s="10">
        <f t="shared" si="14"/>
        <v>16660</v>
      </c>
      <c r="I64" s="10">
        <f t="shared" si="14"/>
        <v>15887.35</v>
      </c>
      <c r="J64" s="10">
        <f t="shared" si="14"/>
        <v>17339.149999999998</v>
      </c>
      <c r="K64" s="10">
        <f t="shared" si="14"/>
        <v>15810.85</v>
      </c>
      <c r="L64" s="10">
        <f t="shared" si="14"/>
        <v>15920.5</v>
      </c>
      <c r="M64" s="10">
        <f t="shared" si="14"/>
        <v>16443.25</v>
      </c>
      <c r="N64" s="10">
        <f t="shared" si="14"/>
        <v>18558.05</v>
      </c>
      <c r="O64" s="10">
        <f t="shared" si="14"/>
        <v>16646.399999999998</v>
      </c>
      <c r="P64" s="10">
        <f t="shared" si="14"/>
        <v>16754.350000000002</v>
      </c>
      <c r="Q64" s="10">
        <f t="shared" si="14"/>
        <v>16461.95</v>
      </c>
      <c r="R64" s="10">
        <f t="shared" si="14"/>
        <v>17999.600000000002</v>
      </c>
      <c r="S64" s="10">
        <f t="shared" si="14"/>
        <v>17918</v>
      </c>
      <c r="T64" s="10">
        <f t="shared" si="14"/>
        <v>16835.100000000002</v>
      </c>
      <c r="U64" s="10">
        <f t="shared" si="14"/>
        <v>17884.850000000002</v>
      </c>
      <c r="V64" s="10">
        <f t="shared" si="14"/>
        <v>12325</v>
      </c>
      <c r="W64" s="10">
        <f t="shared" si="14"/>
        <v>17212.5</v>
      </c>
      <c r="X64" s="10">
        <f t="shared" si="14"/>
        <v>17561</v>
      </c>
      <c r="Y64" s="10">
        <f t="shared" si="14"/>
        <v>18286.05</v>
      </c>
      <c r="Z64" s="10">
        <f t="shared" si="14"/>
        <v>18182.350000000002</v>
      </c>
      <c r="AA64" s="10">
        <f t="shared" si="14"/>
        <v>18365.100000000002</v>
      </c>
      <c r="AB64" s="10">
        <f t="shared" si="14"/>
        <v>14696.5</v>
      </c>
      <c r="AC64" s="10">
        <f t="shared" si="14"/>
        <v>14909</v>
      </c>
      <c r="AD64" s="10">
        <f t="shared" si="14"/>
        <v>15004.2</v>
      </c>
      <c r="AE64" s="10">
        <f t="shared" si="14"/>
        <v>12913.2</v>
      </c>
      <c r="AF64" s="10">
        <f t="shared" si="14"/>
        <v>12262.1</v>
      </c>
      <c r="AG64" s="10">
        <f t="shared" si="12"/>
        <v>17255</v>
      </c>
      <c r="AH64" s="10">
        <f t="shared" si="12"/>
        <v>16745</v>
      </c>
      <c r="AI64" s="10">
        <f t="shared" si="12"/>
        <v>0</v>
      </c>
      <c r="AJ64" s="10">
        <f t="shared" si="12"/>
        <v>0</v>
      </c>
      <c r="AK64" s="10">
        <f t="shared" si="12"/>
        <v>0</v>
      </c>
      <c r="AL64" s="10">
        <f t="shared" si="12"/>
        <v>0</v>
      </c>
      <c r="AM64" s="10">
        <f t="shared" si="10"/>
        <v>18870</v>
      </c>
      <c r="AN64" s="10">
        <f t="shared" si="11"/>
        <v>0</v>
      </c>
      <c r="AO64" s="3"/>
      <c r="AP64" s="3"/>
      <c r="AQ64" s="3"/>
      <c r="AR64" s="3"/>
      <c r="AS64" s="3"/>
      <c r="AT64" s="3"/>
    </row>
    <row r="65" spans="1:46">
      <c r="A65" s="15">
        <v>0.83333333333333337</v>
      </c>
      <c r="B65" s="10">
        <f t="shared" si="14"/>
        <v>0</v>
      </c>
      <c r="C65" s="10">
        <f t="shared" si="14"/>
        <v>0</v>
      </c>
      <c r="D65" s="10">
        <f t="shared" si="14"/>
        <v>19210</v>
      </c>
      <c r="E65" s="10">
        <f t="shared" si="14"/>
        <v>19550</v>
      </c>
      <c r="F65" s="10">
        <f t="shared" si="14"/>
        <v>19321.350000000002</v>
      </c>
      <c r="G65" s="10">
        <f t="shared" si="14"/>
        <v>18932.05</v>
      </c>
      <c r="H65" s="10">
        <f t="shared" si="14"/>
        <v>18360</v>
      </c>
      <c r="I65" s="10">
        <f t="shared" si="14"/>
        <v>17572.899999999998</v>
      </c>
      <c r="J65" s="10">
        <f t="shared" si="14"/>
        <v>19295.850000000002</v>
      </c>
      <c r="K65" s="10">
        <f t="shared" si="14"/>
        <v>17699.55</v>
      </c>
      <c r="L65" s="10">
        <f t="shared" si="14"/>
        <v>17225.25</v>
      </c>
      <c r="M65" s="10">
        <f t="shared" si="14"/>
        <v>16550.350000000002</v>
      </c>
      <c r="N65" s="10">
        <f t="shared" si="14"/>
        <v>19506.649999999998</v>
      </c>
      <c r="O65" s="10">
        <f t="shared" si="14"/>
        <v>19484.55</v>
      </c>
      <c r="P65" s="10">
        <f t="shared" si="14"/>
        <v>18161.100000000002</v>
      </c>
      <c r="Q65" s="10">
        <f t="shared" si="14"/>
        <v>15553.3</v>
      </c>
      <c r="R65" s="10">
        <f t="shared" si="14"/>
        <v>19116.5</v>
      </c>
      <c r="S65" s="10">
        <f t="shared" si="14"/>
        <v>19373.2</v>
      </c>
      <c r="T65" s="10">
        <f t="shared" si="14"/>
        <v>19125</v>
      </c>
      <c r="U65" s="10">
        <f t="shared" si="14"/>
        <v>19468.399999999998</v>
      </c>
      <c r="V65" s="10">
        <f t="shared" si="14"/>
        <v>12325</v>
      </c>
      <c r="W65" s="10">
        <f t="shared" si="14"/>
        <v>18199.350000000002</v>
      </c>
      <c r="X65" s="10">
        <f t="shared" si="14"/>
        <v>19541.5</v>
      </c>
      <c r="Y65" s="10">
        <f t="shared" si="14"/>
        <v>19788</v>
      </c>
      <c r="Z65" s="10">
        <f t="shared" si="14"/>
        <v>20308.2</v>
      </c>
      <c r="AA65" s="10">
        <f t="shared" si="14"/>
        <v>20035.350000000002</v>
      </c>
      <c r="AB65" s="10">
        <f t="shared" si="14"/>
        <v>14953.2</v>
      </c>
      <c r="AC65" s="10">
        <f t="shared" si="14"/>
        <v>15540.55</v>
      </c>
      <c r="AD65" s="10">
        <f t="shared" si="14"/>
        <v>15224.35</v>
      </c>
      <c r="AE65" s="10">
        <f t="shared" si="14"/>
        <v>13001.6</v>
      </c>
      <c r="AF65" s="10">
        <f t="shared" si="14"/>
        <v>16075.2</v>
      </c>
      <c r="AG65" s="10">
        <f t="shared" si="12"/>
        <v>17085</v>
      </c>
      <c r="AH65" s="10">
        <f t="shared" si="12"/>
        <v>17510</v>
      </c>
      <c r="AI65" s="10">
        <f t="shared" si="12"/>
        <v>0</v>
      </c>
      <c r="AJ65" s="10">
        <f t="shared" si="12"/>
        <v>0</v>
      </c>
      <c r="AK65" s="10">
        <f t="shared" si="12"/>
        <v>0</v>
      </c>
      <c r="AL65" s="10">
        <f t="shared" si="12"/>
        <v>0</v>
      </c>
      <c r="AM65" s="10">
        <f t="shared" si="10"/>
        <v>20308.2</v>
      </c>
      <c r="AN65" s="10">
        <f t="shared" si="11"/>
        <v>0</v>
      </c>
      <c r="AO65" s="3"/>
      <c r="AP65" s="3"/>
      <c r="AQ65" s="3"/>
      <c r="AR65" s="3"/>
      <c r="AS65" s="3"/>
      <c r="AT65" s="3"/>
    </row>
    <row r="66" spans="1:46">
      <c r="A66" s="15">
        <v>0.875</v>
      </c>
      <c r="B66" s="10">
        <f t="shared" si="14"/>
        <v>0</v>
      </c>
      <c r="C66" s="10">
        <f t="shared" si="14"/>
        <v>0</v>
      </c>
      <c r="D66" s="10">
        <f t="shared" si="14"/>
        <v>18360</v>
      </c>
      <c r="E66" s="10">
        <f t="shared" si="14"/>
        <v>18530</v>
      </c>
      <c r="F66" s="10">
        <f t="shared" si="14"/>
        <v>18331.95</v>
      </c>
      <c r="G66" s="10">
        <f t="shared" si="14"/>
        <v>18120.3</v>
      </c>
      <c r="H66" s="10">
        <f t="shared" si="14"/>
        <v>17340</v>
      </c>
      <c r="I66" s="10">
        <f t="shared" si="14"/>
        <v>16899.7</v>
      </c>
      <c r="J66" s="10">
        <f t="shared" si="14"/>
        <v>17986</v>
      </c>
      <c r="K66" s="10">
        <f t="shared" si="14"/>
        <v>17403.75</v>
      </c>
      <c r="L66" s="10">
        <f t="shared" si="14"/>
        <v>17294.95</v>
      </c>
      <c r="M66" s="10">
        <f t="shared" si="14"/>
        <v>15912.85</v>
      </c>
      <c r="N66" s="10">
        <f t="shared" si="14"/>
        <v>18832.600000000002</v>
      </c>
      <c r="O66" s="10">
        <f t="shared" si="14"/>
        <v>17837.25</v>
      </c>
      <c r="P66" s="10">
        <f t="shared" si="14"/>
        <v>17657.05</v>
      </c>
      <c r="Q66" s="10">
        <f t="shared" si="14"/>
        <v>16548.649999999998</v>
      </c>
      <c r="R66" s="10">
        <f t="shared" si="14"/>
        <v>18431.399999999998</v>
      </c>
      <c r="S66" s="10">
        <f t="shared" si="14"/>
        <v>18067.600000000002</v>
      </c>
      <c r="T66" s="10">
        <f t="shared" si="14"/>
        <v>18584.399999999998</v>
      </c>
      <c r="U66" s="10">
        <f t="shared" si="14"/>
        <v>18288.600000000002</v>
      </c>
      <c r="V66" s="10">
        <f t="shared" si="14"/>
        <v>12325</v>
      </c>
      <c r="W66" s="10">
        <f t="shared" si="14"/>
        <v>17594.149999999998</v>
      </c>
      <c r="X66" s="10">
        <f t="shared" si="14"/>
        <v>18775.649999999998</v>
      </c>
      <c r="Y66" s="10">
        <f t="shared" si="14"/>
        <v>18494.3</v>
      </c>
      <c r="Z66" s="10">
        <f t="shared" si="14"/>
        <v>19262.7</v>
      </c>
      <c r="AA66" s="10">
        <f t="shared" si="14"/>
        <v>19030.649999999998</v>
      </c>
      <c r="AB66" s="10">
        <f t="shared" si="14"/>
        <v>14451.7</v>
      </c>
      <c r="AC66" s="10">
        <f t="shared" si="14"/>
        <v>15118.95</v>
      </c>
      <c r="AD66" s="10">
        <f t="shared" si="14"/>
        <v>14698.2</v>
      </c>
      <c r="AE66" s="10">
        <f t="shared" si="14"/>
        <v>13657.8</v>
      </c>
      <c r="AF66" s="10">
        <f t="shared" si="14"/>
        <v>17744.600000000002</v>
      </c>
      <c r="AG66" s="10">
        <f t="shared" si="12"/>
        <v>16660</v>
      </c>
      <c r="AH66" s="10">
        <f t="shared" si="12"/>
        <v>17085</v>
      </c>
      <c r="AI66" s="10">
        <f t="shared" si="12"/>
        <v>0</v>
      </c>
      <c r="AJ66" s="10">
        <f t="shared" si="12"/>
        <v>0</v>
      </c>
      <c r="AK66" s="10">
        <f t="shared" si="12"/>
        <v>0</v>
      </c>
      <c r="AL66" s="10">
        <f t="shared" si="12"/>
        <v>0</v>
      </c>
      <c r="AM66" s="10">
        <f t="shared" si="10"/>
        <v>19262.7</v>
      </c>
      <c r="AN66" s="10">
        <f t="shared" si="11"/>
        <v>0</v>
      </c>
      <c r="AO66" s="3"/>
      <c r="AP66" s="3"/>
      <c r="AQ66" s="3"/>
      <c r="AR66" s="3"/>
      <c r="AS66" s="3"/>
      <c r="AT66" s="3"/>
    </row>
    <row r="67" spans="1:46">
      <c r="A67" s="13" t="s">
        <v>25</v>
      </c>
      <c r="B67" s="10">
        <f t="shared" si="14"/>
        <v>0</v>
      </c>
      <c r="C67" s="10">
        <f t="shared" si="14"/>
        <v>0</v>
      </c>
      <c r="D67" s="10">
        <f t="shared" si="14"/>
        <v>16575</v>
      </c>
      <c r="E67" s="10">
        <f t="shared" si="14"/>
        <v>17595</v>
      </c>
      <c r="F67" s="10">
        <f t="shared" si="14"/>
        <v>17145.350000000002</v>
      </c>
      <c r="G67" s="10">
        <f t="shared" si="14"/>
        <v>16813.850000000002</v>
      </c>
      <c r="H67" s="10">
        <f t="shared" si="14"/>
        <v>16405</v>
      </c>
      <c r="I67" s="10">
        <f t="shared" si="14"/>
        <v>15703.75</v>
      </c>
      <c r="J67" s="10">
        <f t="shared" si="14"/>
        <v>16986.399999999998</v>
      </c>
      <c r="K67" s="10">
        <f t="shared" si="14"/>
        <v>15883.95</v>
      </c>
      <c r="L67" s="10">
        <f t="shared" si="14"/>
        <v>16036.1</v>
      </c>
      <c r="M67" s="10">
        <f t="shared" si="14"/>
        <v>16070.95</v>
      </c>
      <c r="N67" s="10">
        <f t="shared" si="14"/>
        <v>16931.149999999998</v>
      </c>
      <c r="O67" s="10">
        <f t="shared" si="14"/>
        <v>16257.1</v>
      </c>
      <c r="P67" s="10">
        <f t="shared" si="14"/>
        <v>15915.4</v>
      </c>
      <c r="Q67" s="10">
        <f t="shared" si="14"/>
        <v>16388</v>
      </c>
      <c r="R67" s="10">
        <f t="shared" si="14"/>
        <v>16048</v>
      </c>
      <c r="S67" s="10">
        <f t="shared" si="14"/>
        <v>15861.85</v>
      </c>
      <c r="T67" s="10">
        <f t="shared" si="14"/>
        <v>16881</v>
      </c>
      <c r="U67" s="10">
        <f t="shared" si="14"/>
        <v>16565.649999999998</v>
      </c>
      <c r="V67" s="10">
        <f t="shared" si="14"/>
        <v>12325</v>
      </c>
      <c r="W67" s="10">
        <f t="shared" si="14"/>
        <v>15810</v>
      </c>
      <c r="X67" s="10">
        <f t="shared" si="14"/>
        <v>17399.5</v>
      </c>
      <c r="Y67" s="10">
        <f t="shared" si="14"/>
        <v>16804.5</v>
      </c>
      <c r="Z67" s="10">
        <f t="shared" si="14"/>
        <v>17071.399999999998</v>
      </c>
      <c r="AA67" s="10">
        <f t="shared" si="14"/>
        <v>18688.100000000002</v>
      </c>
      <c r="AB67" s="10">
        <f t="shared" si="14"/>
        <v>14949.8</v>
      </c>
      <c r="AC67" s="10">
        <f t="shared" si="14"/>
        <v>15339.95</v>
      </c>
      <c r="AD67" s="10">
        <f t="shared" si="14"/>
        <v>14172.05</v>
      </c>
      <c r="AE67" s="10">
        <f t="shared" si="14"/>
        <v>14231.55</v>
      </c>
      <c r="AF67" s="10">
        <f t="shared" si="14"/>
        <v>17500.649999999998</v>
      </c>
      <c r="AG67" s="10">
        <f t="shared" si="12"/>
        <v>15895</v>
      </c>
      <c r="AH67" s="10">
        <f t="shared" si="12"/>
        <v>15555</v>
      </c>
      <c r="AI67" s="10">
        <f t="shared" si="12"/>
        <v>0</v>
      </c>
      <c r="AJ67" s="10">
        <f t="shared" si="12"/>
        <v>0</v>
      </c>
      <c r="AK67" s="10">
        <f t="shared" si="12"/>
        <v>0</v>
      </c>
      <c r="AL67" s="10">
        <f t="shared" si="12"/>
        <v>0</v>
      </c>
      <c r="AM67" s="10">
        <f t="shared" si="10"/>
        <v>18688.100000000002</v>
      </c>
      <c r="AN67" s="10">
        <f t="shared" si="11"/>
        <v>0</v>
      </c>
      <c r="AO67" s="3"/>
      <c r="AP67" s="3"/>
      <c r="AQ67" s="3"/>
      <c r="AR67" s="3"/>
      <c r="AS67" s="3"/>
      <c r="AT67" s="3"/>
    </row>
    <row r="68" spans="1:46">
      <c r="A68" s="15">
        <v>0.95833333333333337</v>
      </c>
      <c r="B68" s="10">
        <f t="shared" si="14"/>
        <v>0</v>
      </c>
      <c r="C68" s="10">
        <f t="shared" si="14"/>
        <v>0</v>
      </c>
      <c r="D68" s="10">
        <f t="shared" si="14"/>
        <v>14365</v>
      </c>
      <c r="E68" s="10">
        <f t="shared" si="14"/>
        <v>14450</v>
      </c>
      <c r="F68" s="10">
        <f t="shared" si="14"/>
        <v>14365</v>
      </c>
      <c r="G68" s="10">
        <f t="shared" si="14"/>
        <v>14705</v>
      </c>
      <c r="H68" s="10">
        <f t="shared" si="14"/>
        <v>14535</v>
      </c>
      <c r="I68" s="10">
        <f t="shared" si="14"/>
        <v>13855</v>
      </c>
      <c r="J68" s="10">
        <f t="shared" si="14"/>
        <v>13345</v>
      </c>
      <c r="K68" s="10">
        <f t="shared" si="14"/>
        <v>14943.85</v>
      </c>
      <c r="L68" s="10">
        <f t="shared" si="14"/>
        <v>15573.7</v>
      </c>
      <c r="M68" s="10">
        <f t="shared" si="14"/>
        <v>13654.4</v>
      </c>
      <c r="N68" s="10">
        <f t="shared" si="14"/>
        <v>14619.15</v>
      </c>
      <c r="O68" s="10">
        <f t="shared" si="14"/>
        <v>15606</v>
      </c>
      <c r="P68" s="10">
        <f t="shared" si="14"/>
        <v>14535</v>
      </c>
      <c r="Q68" s="10">
        <f t="shared" si="14"/>
        <v>14790</v>
      </c>
      <c r="R68" s="10">
        <f t="shared" si="14"/>
        <v>13874.55</v>
      </c>
      <c r="S68" s="10">
        <f t="shared" si="14"/>
        <v>14296.15</v>
      </c>
      <c r="T68" s="10">
        <f t="shared" si="14"/>
        <v>14450</v>
      </c>
      <c r="U68" s="10">
        <f t="shared" si="14"/>
        <v>14960.85</v>
      </c>
      <c r="V68" s="10">
        <f t="shared" si="14"/>
        <v>12325</v>
      </c>
      <c r="W68" s="10">
        <f t="shared" si="14"/>
        <v>14047.1</v>
      </c>
      <c r="X68" s="10">
        <f t="shared" si="14"/>
        <v>14635.3</v>
      </c>
      <c r="Y68" s="10">
        <f t="shared" si="14"/>
        <v>13977.4</v>
      </c>
      <c r="Z68" s="10">
        <f t="shared" si="14"/>
        <v>12268.9</v>
      </c>
      <c r="AA68" s="10">
        <f t="shared" si="14"/>
        <v>14587.7</v>
      </c>
      <c r="AB68" s="10">
        <f t="shared" si="14"/>
        <v>14785.75</v>
      </c>
      <c r="AC68" s="10">
        <f t="shared" si="14"/>
        <v>14330.15</v>
      </c>
      <c r="AD68" s="10">
        <f t="shared" si="14"/>
        <v>13763.2</v>
      </c>
      <c r="AE68" s="10">
        <f t="shared" si="14"/>
        <v>13809.1</v>
      </c>
      <c r="AF68" s="10">
        <f t="shared" si="14"/>
        <v>14837.6</v>
      </c>
      <c r="AG68" s="10">
        <f t="shared" si="14"/>
        <v>14280</v>
      </c>
      <c r="AH68" s="10">
        <f t="shared" si="14"/>
        <v>14280</v>
      </c>
      <c r="AI68" s="10">
        <f t="shared" si="14"/>
        <v>0</v>
      </c>
      <c r="AJ68" s="10">
        <f t="shared" si="14"/>
        <v>0</v>
      </c>
      <c r="AK68" s="10">
        <f t="shared" si="14"/>
        <v>0</v>
      </c>
      <c r="AL68" s="10">
        <f t="shared" si="14"/>
        <v>0</v>
      </c>
      <c r="AM68" s="10">
        <f t="shared" si="10"/>
        <v>15606</v>
      </c>
      <c r="AN68" s="10">
        <f t="shared" si="11"/>
        <v>0</v>
      </c>
      <c r="AO68" s="3"/>
      <c r="AP68" s="3"/>
      <c r="AQ68" s="3"/>
      <c r="AR68" s="3"/>
      <c r="AS68" s="3"/>
      <c r="AT68" s="3"/>
    </row>
    <row r="69" spans="1:46">
      <c r="A69" s="9" t="s">
        <v>26</v>
      </c>
      <c r="B69" s="10">
        <f t="shared" si="14"/>
        <v>0</v>
      </c>
      <c r="C69" s="10">
        <f t="shared" si="14"/>
        <v>0</v>
      </c>
      <c r="D69" s="10">
        <f t="shared" si="14"/>
        <v>12410</v>
      </c>
      <c r="E69" s="10">
        <f t="shared" si="14"/>
        <v>12580</v>
      </c>
      <c r="F69" s="10">
        <f t="shared" si="14"/>
        <v>12920</v>
      </c>
      <c r="G69" s="10">
        <f t="shared" si="14"/>
        <v>13260</v>
      </c>
      <c r="H69" s="10">
        <f t="shared" si="14"/>
        <v>12920</v>
      </c>
      <c r="I69" s="10">
        <f t="shared" si="14"/>
        <v>12495</v>
      </c>
      <c r="J69" s="10">
        <f t="shared" ref="J69:AL69" si="15">J30-$G$38*J30+$G$40*($G$38*J30)</f>
        <v>12580</v>
      </c>
      <c r="K69" s="10">
        <f t="shared" si="15"/>
        <v>12720.25</v>
      </c>
      <c r="L69" s="10">
        <f t="shared" si="15"/>
        <v>11969.7</v>
      </c>
      <c r="M69" s="10">
        <f t="shared" si="15"/>
        <v>12724.5</v>
      </c>
      <c r="N69" s="10">
        <f t="shared" si="15"/>
        <v>13515</v>
      </c>
      <c r="O69" s="10">
        <f t="shared" si="15"/>
        <v>14407.5</v>
      </c>
      <c r="P69" s="10">
        <f t="shared" si="15"/>
        <v>12645.45</v>
      </c>
      <c r="Q69" s="10">
        <f t="shared" si="15"/>
        <v>12750</v>
      </c>
      <c r="R69" s="10">
        <f t="shared" si="15"/>
        <v>12665</v>
      </c>
      <c r="S69" s="10">
        <f t="shared" si="15"/>
        <v>12580</v>
      </c>
      <c r="T69" s="10">
        <f t="shared" si="15"/>
        <v>12750</v>
      </c>
      <c r="U69" s="10">
        <f t="shared" si="15"/>
        <v>13260</v>
      </c>
      <c r="V69" s="10">
        <f t="shared" si="15"/>
        <v>12325</v>
      </c>
      <c r="W69" s="10">
        <f t="shared" si="15"/>
        <v>12387.9</v>
      </c>
      <c r="X69" s="10">
        <f t="shared" si="15"/>
        <v>12665</v>
      </c>
      <c r="Y69" s="10">
        <f t="shared" si="15"/>
        <v>13175</v>
      </c>
      <c r="Z69" s="10">
        <f t="shared" si="15"/>
        <v>12038.55</v>
      </c>
      <c r="AA69" s="10">
        <f t="shared" si="15"/>
        <v>13141</v>
      </c>
      <c r="AB69" s="10">
        <f t="shared" si="15"/>
        <v>14270.65</v>
      </c>
      <c r="AC69" s="10">
        <f t="shared" si="15"/>
        <v>13576.2</v>
      </c>
      <c r="AD69" s="10">
        <f t="shared" si="15"/>
        <v>12911.5</v>
      </c>
      <c r="AE69" s="10">
        <f t="shared" si="15"/>
        <v>13397.7</v>
      </c>
      <c r="AF69" s="10">
        <f t="shared" si="15"/>
        <v>13345</v>
      </c>
      <c r="AG69" s="10">
        <f t="shared" si="15"/>
        <v>12580</v>
      </c>
      <c r="AH69" s="10">
        <f t="shared" si="15"/>
        <v>12410</v>
      </c>
      <c r="AI69" s="10">
        <f t="shared" si="15"/>
        <v>0</v>
      </c>
      <c r="AJ69" s="10">
        <f t="shared" si="15"/>
        <v>0</v>
      </c>
      <c r="AK69" s="10">
        <f t="shared" si="15"/>
        <v>0</v>
      </c>
      <c r="AL69" s="10">
        <f t="shared" si="15"/>
        <v>0</v>
      </c>
      <c r="AM69" s="10">
        <f t="shared" si="10"/>
        <v>14407.5</v>
      </c>
      <c r="AN69" s="10">
        <f t="shared" si="11"/>
        <v>0</v>
      </c>
      <c r="AO69" s="3"/>
      <c r="AP69" s="3"/>
      <c r="AQ69" s="3"/>
      <c r="AR69" s="3"/>
      <c r="AS69" s="3"/>
      <c r="AT69" s="3"/>
    </row>
    <row r="70" spans="1:46">
      <c r="A70" s="46"/>
      <c r="B70" s="46"/>
      <c r="C70" s="46"/>
      <c r="D70" s="46"/>
      <c r="E70" s="46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</row>
    <row r="71" spans="1:46">
      <c r="A71" s="48"/>
      <c r="B71" s="48"/>
      <c r="C71" s="48"/>
      <c r="D71" s="48"/>
      <c r="E71" s="48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</row>
    <row r="72" spans="1:46">
      <c r="A72" s="6"/>
      <c r="B72" s="6"/>
      <c r="C72" s="6"/>
      <c r="D72" s="6"/>
      <c r="E72" s="6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</row>
    <row r="73" spans="1:46">
      <c r="A73" s="26" t="s">
        <v>46</v>
      </c>
      <c r="B73" s="6"/>
      <c r="C73" s="30"/>
      <c r="D73" s="6"/>
      <c r="E73" s="41"/>
      <c r="F73" s="26"/>
      <c r="G73" s="38"/>
      <c r="H73" s="38"/>
      <c r="I73" s="38"/>
      <c r="J73" s="38"/>
      <c r="K73" s="38"/>
      <c r="L73" s="38"/>
      <c r="M73" s="38"/>
      <c r="N73" s="39"/>
      <c r="O73" s="39"/>
      <c r="P73" s="40"/>
      <c r="Q73" s="38"/>
      <c r="R73" s="28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</row>
    <row r="74" spans="1:46" ht="12.75" customHeight="1">
      <c r="A74" s="287" t="s">
        <v>2</v>
      </c>
      <c r="B74" s="4">
        <f>+B$4</f>
        <v>0</v>
      </c>
      <c r="C74" s="4">
        <f t="shared" ref="C74:AL74" si="16">+C$4</f>
        <v>1</v>
      </c>
      <c r="D74" s="4">
        <f t="shared" si="16"/>
        <v>1</v>
      </c>
      <c r="E74" s="4">
        <f t="shared" si="16"/>
        <v>2</v>
      </c>
      <c r="F74" s="4">
        <f t="shared" si="16"/>
        <v>3</v>
      </c>
      <c r="G74" s="4">
        <f t="shared" si="16"/>
        <v>4</v>
      </c>
      <c r="H74" s="4">
        <f t="shared" si="16"/>
        <v>5</v>
      </c>
      <c r="I74" s="4">
        <f t="shared" si="16"/>
        <v>6</v>
      </c>
      <c r="J74" s="4">
        <f t="shared" si="16"/>
        <v>7</v>
      </c>
      <c r="K74" s="4">
        <f t="shared" si="16"/>
        <v>8</v>
      </c>
      <c r="L74" s="4">
        <f t="shared" si="16"/>
        <v>9</v>
      </c>
      <c r="M74" s="4">
        <f t="shared" si="16"/>
        <v>10</v>
      </c>
      <c r="N74" s="4">
        <f t="shared" si="16"/>
        <v>11</v>
      </c>
      <c r="O74" s="4">
        <f t="shared" si="16"/>
        <v>12</v>
      </c>
      <c r="P74" s="4">
        <f t="shared" si="16"/>
        <v>13</v>
      </c>
      <c r="Q74" s="4">
        <f t="shared" si="16"/>
        <v>14</v>
      </c>
      <c r="R74" s="4">
        <f t="shared" si="16"/>
        <v>15</v>
      </c>
      <c r="S74" s="4">
        <f t="shared" si="16"/>
        <v>16</v>
      </c>
      <c r="T74" s="4">
        <f t="shared" si="16"/>
        <v>17</v>
      </c>
      <c r="U74" s="4">
        <f t="shared" si="16"/>
        <v>18</v>
      </c>
      <c r="V74" s="4">
        <f t="shared" si="16"/>
        <v>19</v>
      </c>
      <c r="W74" s="4">
        <f t="shared" si="16"/>
        <v>20</v>
      </c>
      <c r="X74" s="4">
        <f t="shared" si="16"/>
        <v>21</v>
      </c>
      <c r="Y74" s="4">
        <f t="shared" si="16"/>
        <v>22</v>
      </c>
      <c r="Z74" s="4">
        <f t="shared" si="16"/>
        <v>23</v>
      </c>
      <c r="AA74" s="4">
        <f t="shared" si="16"/>
        <v>24</v>
      </c>
      <c r="AB74" s="4">
        <f t="shared" si="16"/>
        <v>25</v>
      </c>
      <c r="AC74" s="4">
        <f t="shared" si="16"/>
        <v>26</v>
      </c>
      <c r="AD74" s="4">
        <f t="shared" si="16"/>
        <v>27</v>
      </c>
      <c r="AE74" s="4">
        <f t="shared" si="16"/>
        <v>28</v>
      </c>
      <c r="AF74" s="4">
        <f t="shared" si="16"/>
        <v>29</v>
      </c>
      <c r="AG74" s="4">
        <f t="shared" si="16"/>
        <v>30</v>
      </c>
      <c r="AH74" s="4">
        <f t="shared" si="16"/>
        <v>31</v>
      </c>
      <c r="AI74" s="4">
        <f t="shared" si="16"/>
        <v>32</v>
      </c>
      <c r="AJ74" s="4">
        <f t="shared" si="16"/>
        <v>33</v>
      </c>
      <c r="AK74" s="4">
        <f t="shared" si="16"/>
        <v>34</v>
      </c>
      <c r="AL74" s="4">
        <f t="shared" si="16"/>
        <v>35</v>
      </c>
      <c r="AM74" s="116" t="s">
        <v>3</v>
      </c>
      <c r="AN74" s="5" t="s">
        <v>4</v>
      </c>
      <c r="AO74" s="3"/>
      <c r="AP74" s="3"/>
      <c r="AQ74" s="3"/>
      <c r="AR74" s="3"/>
      <c r="AS74" s="3"/>
      <c r="AT74" s="3"/>
    </row>
    <row r="75" spans="1:46" s="59" customFormat="1" ht="11.25" customHeight="1">
      <c r="A75" s="288"/>
      <c r="B75" s="7">
        <f>B$5</f>
        <v>40391</v>
      </c>
      <c r="C75" s="7">
        <f t="shared" ref="C75:AL75" si="17">C$5</f>
        <v>40392</v>
      </c>
      <c r="D75" s="7">
        <f t="shared" si="17"/>
        <v>40603</v>
      </c>
      <c r="E75" s="7">
        <f t="shared" si="17"/>
        <v>40604</v>
      </c>
      <c r="F75" s="7">
        <f t="shared" si="17"/>
        <v>40605</v>
      </c>
      <c r="G75" s="7">
        <f t="shared" si="17"/>
        <v>40606</v>
      </c>
      <c r="H75" s="7">
        <f t="shared" si="17"/>
        <v>40607</v>
      </c>
      <c r="I75" s="7">
        <f t="shared" si="17"/>
        <v>40608</v>
      </c>
      <c r="J75" s="7">
        <f t="shared" si="17"/>
        <v>40609</v>
      </c>
      <c r="K75" s="7">
        <f t="shared" si="17"/>
        <v>40610</v>
      </c>
      <c r="L75" s="7">
        <f t="shared" si="17"/>
        <v>40611</v>
      </c>
      <c r="M75" s="7">
        <f t="shared" si="17"/>
        <v>40612</v>
      </c>
      <c r="N75" s="7">
        <f t="shared" si="17"/>
        <v>40613</v>
      </c>
      <c r="O75" s="7">
        <f t="shared" si="17"/>
        <v>40614</v>
      </c>
      <c r="P75" s="7">
        <f t="shared" si="17"/>
        <v>40615</v>
      </c>
      <c r="Q75" s="7">
        <f t="shared" si="17"/>
        <v>40616</v>
      </c>
      <c r="R75" s="7">
        <f t="shared" si="17"/>
        <v>40617</v>
      </c>
      <c r="S75" s="7">
        <f t="shared" si="17"/>
        <v>40618</v>
      </c>
      <c r="T75" s="7">
        <f t="shared" si="17"/>
        <v>40619</v>
      </c>
      <c r="U75" s="7">
        <f t="shared" si="17"/>
        <v>40620</v>
      </c>
      <c r="V75" s="7">
        <f t="shared" si="17"/>
        <v>40621</v>
      </c>
      <c r="W75" s="7">
        <f t="shared" si="17"/>
        <v>40622</v>
      </c>
      <c r="X75" s="7">
        <f t="shared" si="17"/>
        <v>40623</v>
      </c>
      <c r="Y75" s="7">
        <f t="shared" si="17"/>
        <v>40624</v>
      </c>
      <c r="Z75" s="7">
        <f t="shared" si="17"/>
        <v>40625</v>
      </c>
      <c r="AA75" s="7">
        <f t="shared" si="17"/>
        <v>40626</v>
      </c>
      <c r="AB75" s="7">
        <f t="shared" si="17"/>
        <v>40627</v>
      </c>
      <c r="AC75" s="7">
        <f t="shared" si="17"/>
        <v>40628</v>
      </c>
      <c r="AD75" s="7">
        <f t="shared" si="17"/>
        <v>40629</v>
      </c>
      <c r="AE75" s="7">
        <f t="shared" si="17"/>
        <v>40630</v>
      </c>
      <c r="AF75" s="7">
        <f t="shared" si="17"/>
        <v>40631</v>
      </c>
      <c r="AG75" s="158">
        <f t="shared" si="17"/>
        <v>40632</v>
      </c>
      <c r="AH75" s="158">
        <f t="shared" si="17"/>
        <v>40633</v>
      </c>
      <c r="AI75" s="158">
        <f t="shared" si="17"/>
        <v>40634</v>
      </c>
      <c r="AJ75" s="158">
        <f t="shared" si="17"/>
        <v>40635</v>
      </c>
      <c r="AK75" s="158">
        <f t="shared" si="17"/>
        <v>40636</v>
      </c>
      <c r="AL75" s="158">
        <f t="shared" si="17"/>
        <v>40637</v>
      </c>
      <c r="AM75" s="116"/>
      <c r="AN75" s="8"/>
      <c r="AO75" s="6"/>
      <c r="AP75" s="6"/>
      <c r="AQ75" s="6"/>
      <c r="AR75" s="6"/>
      <c r="AS75" s="6"/>
      <c r="AT75" s="6"/>
    </row>
    <row r="76" spans="1:46">
      <c r="A76" s="289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4"/>
      <c r="AH76" s="44"/>
      <c r="AI76" s="44"/>
      <c r="AJ76" s="44"/>
      <c r="AK76" s="44"/>
      <c r="AL76" s="44"/>
      <c r="AM76" s="45" t="s">
        <v>8</v>
      </c>
      <c r="AN76" s="5" t="s">
        <v>8</v>
      </c>
      <c r="AO76" s="3"/>
      <c r="AP76" s="3"/>
      <c r="AQ76" s="3"/>
      <c r="AR76" s="3"/>
      <c r="AS76" s="3"/>
      <c r="AT76" s="3"/>
    </row>
    <row r="77" spans="1:46">
      <c r="A77" s="9" t="s">
        <v>9</v>
      </c>
      <c r="B77" s="50">
        <f t="shared" ref="B77:AL92" si="18">($G$38*B7)/$G$37</f>
        <v>0</v>
      </c>
      <c r="C77" s="50">
        <f t="shared" si="18"/>
        <v>0</v>
      </c>
      <c r="D77" s="50">
        <f>($G$38*D7-D137)/$G$37</f>
        <v>0.4556149732620321</v>
      </c>
      <c r="E77" s="50">
        <f t="shared" ref="E77:AG77" si="19">($G$38*E7-E137)/$G$37</f>
        <v>0.44919786096256686</v>
      </c>
      <c r="F77" s="50">
        <f t="shared" si="19"/>
        <v>0.44598930481283422</v>
      </c>
      <c r="G77" s="50">
        <f t="shared" si="19"/>
        <v>0.45240641711229945</v>
      </c>
      <c r="H77" s="50">
        <f t="shared" si="19"/>
        <v>0.47165775401069521</v>
      </c>
      <c r="I77" s="50">
        <f t="shared" si="19"/>
        <v>0.45240641711229945</v>
      </c>
      <c r="J77" s="50">
        <f t="shared" si="19"/>
        <v>0.42994652406417111</v>
      </c>
      <c r="K77" s="50">
        <f t="shared" si="19"/>
        <v>0.43636363636363634</v>
      </c>
      <c r="L77" s="50">
        <f t="shared" si="19"/>
        <v>0.445283422459893</v>
      </c>
      <c r="M77" s="50">
        <f t="shared" si="19"/>
        <v>0.42567914438502674</v>
      </c>
      <c r="N77" s="50">
        <f t="shared" si="19"/>
        <v>0.4024491978609625</v>
      </c>
      <c r="O77" s="50">
        <f t="shared" si="19"/>
        <v>0.46524064171122997</v>
      </c>
      <c r="P77" s="50">
        <f t="shared" si="19"/>
        <v>0.45227807486631016</v>
      </c>
      <c r="Q77" s="50">
        <f t="shared" si="19"/>
        <v>0.44185026737967914</v>
      </c>
      <c r="R77" s="50">
        <f t="shared" si="19"/>
        <v>0.45240641711229945</v>
      </c>
      <c r="S77" s="50">
        <f t="shared" si="19"/>
        <v>0.43957219251336899</v>
      </c>
      <c r="T77" s="50">
        <f t="shared" si="19"/>
        <v>0.43636363636363634</v>
      </c>
      <c r="U77" s="50">
        <f t="shared" si="19"/>
        <v>0.43636363636363634</v>
      </c>
      <c r="V77" s="50">
        <f t="shared" si="19"/>
        <v>0.46524064171122997</v>
      </c>
      <c r="W77" s="50">
        <f t="shared" si="19"/>
        <v>0.46203208556149733</v>
      </c>
      <c r="X77" s="50">
        <f t="shared" si="19"/>
        <v>0.43546524064171122</v>
      </c>
      <c r="Y77" s="50">
        <f t="shared" si="19"/>
        <v>0.4556149732620321</v>
      </c>
      <c r="Z77" s="50">
        <f t="shared" si="19"/>
        <v>0.4556149732620321</v>
      </c>
      <c r="AA77" s="50">
        <f t="shared" si="19"/>
        <v>0.42237433155080212</v>
      </c>
      <c r="AB77" s="50">
        <f t="shared" si="19"/>
        <v>0.45911229946524063</v>
      </c>
      <c r="AC77" s="50">
        <f t="shared" si="19"/>
        <v>0.46094117647058824</v>
      </c>
      <c r="AD77" s="50">
        <f t="shared" si="19"/>
        <v>0.4713368983957219</v>
      </c>
      <c r="AE77" s="50">
        <f t="shared" si="19"/>
        <v>0.44168983957219254</v>
      </c>
      <c r="AF77" s="50">
        <f t="shared" si="19"/>
        <v>0.42282352941176465</v>
      </c>
      <c r="AG77" s="50">
        <f t="shared" si="19"/>
        <v>0.47252406417112292</v>
      </c>
      <c r="AH77" s="50">
        <f t="shared" si="18"/>
        <v>0.46524064171122997</v>
      </c>
      <c r="AI77" s="50">
        <f t="shared" si="18"/>
        <v>0</v>
      </c>
      <c r="AJ77" s="50">
        <f t="shared" si="18"/>
        <v>0</v>
      </c>
      <c r="AK77" s="50">
        <f t="shared" si="18"/>
        <v>0</v>
      </c>
      <c r="AL77" s="50">
        <f t="shared" si="18"/>
        <v>0</v>
      </c>
      <c r="AM77" s="51">
        <f>MAX(B77:AL77)</f>
        <v>0.47252406417112292</v>
      </c>
      <c r="AN77" s="51">
        <f>MIN(B77:AF77)</f>
        <v>0</v>
      </c>
      <c r="AO77" s="3"/>
      <c r="AP77" s="3"/>
      <c r="AQ77" s="3"/>
      <c r="AR77" s="3"/>
      <c r="AS77" s="3"/>
      <c r="AT77" s="3"/>
    </row>
    <row r="78" spans="1:46">
      <c r="A78" s="9" t="s">
        <v>10</v>
      </c>
      <c r="B78" s="50">
        <f t="shared" si="18"/>
        <v>0</v>
      </c>
      <c r="C78" s="50">
        <f t="shared" si="18"/>
        <v>0</v>
      </c>
      <c r="D78" s="50">
        <f t="shared" ref="D78:AG86" si="20">($G$38*D8-D138)/$G$37</f>
        <v>0.43315508021390375</v>
      </c>
      <c r="E78" s="50">
        <f t="shared" si="20"/>
        <v>0.43315508021390375</v>
      </c>
      <c r="F78" s="50">
        <f t="shared" si="20"/>
        <v>0.42994652406417111</v>
      </c>
      <c r="G78" s="50">
        <f t="shared" si="20"/>
        <v>0.42673796791443852</v>
      </c>
      <c r="H78" s="50">
        <f t="shared" si="20"/>
        <v>0.43315508021390375</v>
      </c>
      <c r="I78" s="50">
        <f t="shared" si="20"/>
        <v>0.42352941176470588</v>
      </c>
      <c r="J78" s="50">
        <f t="shared" si="20"/>
        <v>0.42032085561497329</v>
      </c>
      <c r="K78" s="50">
        <f t="shared" si="20"/>
        <v>0.42673796791443852</v>
      </c>
      <c r="L78" s="50">
        <f t="shared" si="20"/>
        <v>0.40870588235294114</v>
      </c>
      <c r="M78" s="50">
        <f t="shared" si="20"/>
        <v>0.41223529411764703</v>
      </c>
      <c r="N78" s="50">
        <f t="shared" si="20"/>
        <v>0.42285561497326202</v>
      </c>
      <c r="O78" s="50">
        <f t="shared" si="20"/>
        <v>0.44278074866310163</v>
      </c>
      <c r="P78" s="50">
        <f t="shared" si="20"/>
        <v>0.46511229946524069</v>
      </c>
      <c r="Q78" s="50">
        <f t="shared" si="20"/>
        <v>0.41945454545454541</v>
      </c>
      <c r="R78" s="50">
        <f t="shared" si="20"/>
        <v>0.43636363636363634</v>
      </c>
      <c r="S78" s="50">
        <f t="shared" si="20"/>
        <v>0.42673796791443852</v>
      </c>
      <c r="T78" s="50">
        <f t="shared" si="20"/>
        <v>0.42352941176470588</v>
      </c>
      <c r="U78" s="50">
        <f t="shared" si="20"/>
        <v>0.413903743315508</v>
      </c>
      <c r="V78" s="50">
        <f t="shared" si="20"/>
        <v>0.46524064171122997</v>
      </c>
      <c r="W78" s="50">
        <f t="shared" si="20"/>
        <v>0.44598930481283422</v>
      </c>
      <c r="X78" s="50">
        <f t="shared" si="20"/>
        <v>0.41874866310160425</v>
      </c>
      <c r="Y78" s="50">
        <f t="shared" si="20"/>
        <v>0.43636363636363634</v>
      </c>
      <c r="Z78" s="50">
        <f t="shared" si="20"/>
        <v>0.43636363636363634</v>
      </c>
      <c r="AA78" s="50">
        <f t="shared" si="20"/>
        <v>0.43594652406417111</v>
      </c>
      <c r="AB78" s="50">
        <f t="shared" si="20"/>
        <v>0.42683422459893045</v>
      </c>
      <c r="AC78" s="50">
        <f t="shared" si="20"/>
        <v>0.44605347593582884</v>
      </c>
      <c r="AD78" s="50">
        <f t="shared" si="20"/>
        <v>0.44534759358288772</v>
      </c>
      <c r="AE78" s="50">
        <f t="shared" si="20"/>
        <v>0.4189090909090909</v>
      </c>
      <c r="AF78" s="50">
        <f t="shared" si="20"/>
        <v>0.4354010695187166</v>
      </c>
      <c r="AG78" s="50">
        <f t="shared" si="20"/>
        <v>0.45240641711229945</v>
      </c>
      <c r="AH78" s="50">
        <f t="shared" si="18"/>
        <v>0.44919786096256686</v>
      </c>
      <c r="AI78" s="50">
        <f t="shared" si="18"/>
        <v>0</v>
      </c>
      <c r="AJ78" s="50">
        <f t="shared" si="18"/>
        <v>0</v>
      </c>
      <c r="AK78" s="50">
        <f t="shared" si="18"/>
        <v>0</v>
      </c>
      <c r="AL78" s="50">
        <f t="shared" si="18"/>
        <v>0</v>
      </c>
      <c r="AM78" s="51">
        <f t="shared" ref="AM78:AM100" si="21">MAX(B78:AL78)</f>
        <v>0.46524064171122997</v>
      </c>
      <c r="AN78" s="51">
        <f>MIN(B78:AF78)</f>
        <v>0</v>
      </c>
      <c r="AO78" s="3"/>
      <c r="AP78" s="3"/>
      <c r="AQ78" s="3"/>
      <c r="AR78" s="3"/>
      <c r="AS78" s="3"/>
      <c r="AT78" s="3"/>
    </row>
    <row r="79" spans="1:46">
      <c r="A79" s="9" t="s">
        <v>11</v>
      </c>
      <c r="B79" s="50">
        <f t="shared" si="18"/>
        <v>0</v>
      </c>
      <c r="C79" s="50">
        <f t="shared" si="18"/>
        <v>0</v>
      </c>
      <c r="D79" s="50">
        <f t="shared" si="20"/>
        <v>0.41711229946524064</v>
      </c>
      <c r="E79" s="50">
        <f t="shared" si="20"/>
        <v>0.42032085561497329</v>
      </c>
      <c r="F79" s="50">
        <f t="shared" si="20"/>
        <v>0.42032085561497329</v>
      </c>
      <c r="G79" s="50">
        <f t="shared" si="20"/>
        <v>0.41711229946524064</v>
      </c>
      <c r="H79" s="50">
        <f t="shared" si="20"/>
        <v>0.42352941176470588</v>
      </c>
      <c r="I79" s="50">
        <f t="shared" si="20"/>
        <v>0.41711229946524064</v>
      </c>
      <c r="J79" s="50">
        <f t="shared" si="20"/>
        <v>0.40106951871657753</v>
      </c>
      <c r="K79" s="50">
        <f t="shared" si="20"/>
        <v>0.42032085561497329</v>
      </c>
      <c r="L79" s="50">
        <f t="shared" si="20"/>
        <v>0.40578609625668449</v>
      </c>
      <c r="M79" s="50">
        <f t="shared" si="20"/>
        <v>0.38653475935828874</v>
      </c>
      <c r="N79" s="50">
        <f t="shared" si="20"/>
        <v>0.41916577540106947</v>
      </c>
      <c r="O79" s="50">
        <f t="shared" si="20"/>
        <v>0.43636363636363634</v>
      </c>
      <c r="P79" s="50">
        <f t="shared" si="20"/>
        <v>0.43902673796791442</v>
      </c>
      <c r="Q79" s="50">
        <f t="shared" si="20"/>
        <v>0.41322994652406414</v>
      </c>
      <c r="R79" s="50">
        <f t="shared" si="20"/>
        <v>0.43315508021390375</v>
      </c>
      <c r="S79" s="50">
        <f t="shared" si="20"/>
        <v>0.413903743315508</v>
      </c>
      <c r="T79" s="50">
        <f t="shared" si="20"/>
        <v>0.41711229946524064</v>
      </c>
      <c r="U79" s="50">
        <f t="shared" si="20"/>
        <v>0.40106951871657753</v>
      </c>
      <c r="V79" s="50">
        <f t="shared" si="20"/>
        <v>0.46524064171122997</v>
      </c>
      <c r="W79" s="50">
        <f t="shared" si="20"/>
        <v>0.43636363636363634</v>
      </c>
      <c r="X79" s="50">
        <f t="shared" si="20"/>
        <v>0.40716577540106952</v>
      </c>
      <c r="Y79" s="50">
        <f t="shared" si="20"/>
        <v>0.42673796791443852</v>
      </c>
      <c r="Z79" s="50">
        <f t="shared" si="20"/>
        <v>0.41069518716577541</v>
      </c>
      <c r="AA79" s="50">
        <f t="shared" si="20"/>
        <v>0.42628877005347593</v>
      </c>
      <c r="AB79" s="50">
        <f t="shared" si="20"/>
        <v>0.41955080213903739</v>
      </c>
      <c r="AC79" s="50">
        <f t="shared" si="20"/>
        <v>0.43267379679144385</v>
      </c>
      <c r="AD79" s="50">
        <f t="shared" si="20"/>
        <v>0.4346310160427807</v>
      </c>
      <c r="AE79" s="50">
        <f t="shared" si="20"/>
        <v>0.41900534759358288</v>
      </c>
      <c r="AF79" s="50">
        <f t="shared" si="20"/>
        <v>0.42908021390374329</v>
      </c>
      <c r="AG79" s="50">
        <f t="shared" si="20"/>
        <v>0.44919786096256686</v>
      </c>
      <c r="AH79" s="50">
        <f t="shared" si="18"/>
        <v>0.44278074866310163</v>
      </c>
      <c r="AI79" s="50">
        <f t="shared" si="18"/>
        <v>0</v>
      </c>
      <c r="AJ79" s="50">
        <f t="shared" si="18"/>
        <v>0</v>
      </c>
      <c r="AK79" s="50">
        <f t="shared" si="18"/>
        <v>0</v>
      </c>
      <c r="AL79" s="50">
        <f t="shared" si="18"/>
        <v>0</v>
      </c>
      <c r="AM79" s="51">
        <f t="shared" si="21"/>
        <v>0.46524064171122997</v>
      </c>
      <c r="AN79" s="51">
        <f t="shared" ref="AN79:AN100" si="22">MIN(B79:AF79)</f>
        <v>0</v>
      </c>
      <c r="AO79" s="3"/>
      <c r="AP79" s="3"/>
      <c r="AQ79" s="3"/>
      <c r="AR79" s="3"/>
      <c r="AS79" s="3"/>
      <c r="AT79" s="3"/>
    </row>
    <row r="80" spans="1:46">
      <c r="A80" s="9" t="s">
        <v>12</v>
      </c>
      <c r="B80" s="50">
        <f t="shared" si="18"/>
        <v>0</v>
      </c>
      <c r="C80" s="50">
        <f t="shared" si="18"/>
        <v>0</v>
      </c>
      <c r="D80" s="50">
        <f t="shared" si="20"/>
        <v>0.42673796791443852</v>
      </c>
      <c r="E80" s="50">
        <f t="shared" si="20"/>
        <v>0.41711229946524064</v>
      </c>
      <c r="F80" s="50">
        <f t="shared" si="20"/>
        <v>0.41711229946524064</v>
      </c>
      <c r="G80" s="50">
        <f t="shared" si="20"/>
        <v>0.42032085561497329</v>
      </c>
      <c r="H80" s="50">
        <f t="shared" si="20"/>
        <v>0.41711229946524064</v>
      </c>
      <c r="I80" s="50">
        <f t="shared" si="20"/>
        <v>0.41069518716577541</v>
      </c>
      <c r="J80" s="50">
        <f t="shared" si="20"/>
        <v>0.40106951871657753</v>
      </c>
      <c r="K80" s="50">
        <f t="shared" si="20"/>
        <v>0.42032085561497329</v>
      </c>
      <c r="L80" s="50">
        <f t="shared" si="20"/>
        <v>0.41069518716577541</v>
      </c>
      <c r="M80" s="50">
        <f t="shared" si="20"/>
        <v>0.38640641711229945</v>
      </c>
      <c r="N80" s="50">
        <f t="shared" si="20"/>
        <v>0.39455614973262032</v>
      </c>
      <c r="O80" s="50">
        <f t="shared" si="20"/>
        <v>0.42994652406417111</v>
      </c>
      <c r="P80" s="50">
        <f t="shared" si="20"/>
        <v>0.42596791443850263</v>
      </c>
      <c r="Q80" s="50">
        <f t="shared" si="20"/>
        <v>0.41303743315508018</v>
      </c>
      <c r="R80" s="50">
        <f t="shared" si="20"/>
        <v>0.41711229946524064</v>
      </c>
      <c r="S80" s="50">
        <f t="shared" si="20"/>
        <v>0.42032085561497329</v>
      </c>
      <c r="T80" s="50">
        <f t="shared" si="20"/>
        <v>0.41069518716577541</v>
      </c>
      <c r="U80" s="50">
        <f t="shared" si="20"/>
        <v>0.3946524064171123</v>
      </c>
      <c r="V80" s="50">
        <f t="shared" si="20"/>
        <v>0.46524064171122997</v>
      </c>
      <c r="W80" s="50">
        <f t="shared" si="20"/>
        <v>0.42673796791443852</v>
      </c>
      <c r="X80" s="50">
        <f t="shared" si="20"/>
        <v>0.40700534759358287</v>
      </c>
      <c r="Y80" s="50">
        <f t="shared" si="20"/>
        <v>0.42032085561497329</v>
      </c>
      <c r="Z80" s="50">
        <f t="shared" si="20"/>
        <v>0.40748663101604277</v>
      </c>
      <c r="AA80" s="50">
        <f t="shared" si="20"/>
        <v>0.41977540106951866</v>
      </c>
      <c r="AB80" s="50">
        <f t="shared" si="20"/>
        <v>0.41958288770053476</v>
      </c>
      <c r="AC80" s="50">
        <f t="shared" si="20"/>
        <v>0.42471657754010694</v>
      </c>
      <c r="AD80" s="50">
        <f t="shared" si="20"/>
        <v>0.42888770053475933</v>
      </c>
      <c r="AE80" s="50">
        <f t="shared" si="20"/>
        <v>0.40905882352941175</v>
      </c>
      <c r="AF80" s="50">
        <f t="shared" si="20"/>
        <v>0.42253475935828877</v>
      </c>
      <c r="AG80" s="50">
        <f t="shared" si="20"/>
        <v>0.44598930481283422</v>
      </c>
      <c r="AH80" s="50">
        <f t="shared" si="18"/>
        <v>0.43957219251336899</v>
      </c>
      <c r="AI80" s="50">
        <f t="shared" si="18"/>
        <v>0</v>
      </c>
      <c r="AJ80" s="50">
        <f t="shared" si="18"/>
        <v>0</v>
      </c>
      <c r="AK80" s="50">
        <f t="shared" si="18"/>
        <v>0</v>
      </c>
      <c r="AL80" s="50">
        <f t="shared" si="18"/>
        <v>0</v>
      </c>
      <c r="AM80" s="51">
        <f t="shared" si="21"/>
        <v>0.46524064171122997</v>
      </c>
      <c r="AN80" s="51">
        <f t="shared" si="22"/>
        <v>0</v>
      </c>
      <c r="AO80" s="3"/>
      <c r="AP80" s="3"/>
      <c r="AQ80" s="3"/>
      <c r="AR80" s="3"/>
      <c r="AS80" s="3"/>
      <c r="AT80" s="3"/>
    </row>
    <row r="81" spans="1:46">
      <c r="A81" s="9" t="s">
        <v>13</v>
      </c>
      <c r="B81" s="50">
        <f t="shared" si="18"/>
        <v>0</v>
      </c>
      <c r="C81" s="50">
        <f t="shared" si="18"/>
        <v>0</v>
      </c>
      <c r="D81" s="50">
        <f t="shared" si="20"/>
        <v>0.42032085561497329</v>
      </c>
      <c r="E81" s="50">
        <f t="shared" si="20"/>
        <v>0.42352941176470588</v>
      </c>
      <c r="F81" s="50">
        <f t="shared" si="20"/>
        <v>0.42032085561497329</v>
      </c>
      <c r="G81" s="50">
        <f t="shared" si="20"/>
        <v>0.42032085561497329</v>
      </c>
      <c r="H81" s="50">
        <f t="shared" si="20"/>
        <v>0.42032085561497329</v>
      </c>
      <c r="I81" s="50">
        <f t="shared" si="20"/>
        <v>0.41069518716577541</v>
      </c>
      <c r="J81" s="50">
        <f t="shared" si="20"/>
        <v>0.39786096256684494</v>
      </c>
      <c r="K81" s="50">
        <f t="shared" si="20"/>
        <v>0.413903743315508</v>
      </c>
      <c r="L81" s="50">
        <f t="shared" si="20"/>
        <v>0.41069518716577541</v>
      </c>
      <c r="M81" s="50">
        <f t="shared" si="20"/>
        <v>0.39144385026737966</v>
      </c>
      <c r="N81" s="50">
        <f t="shared" si="20"/>
        <v>0.41274866310160424</v>
      </c>
      <c r="O81" s="50">
        <f t="shared" si="20"/>
        <v>0.42994652406417111</v>
      </c>
      <c r="P81" s="50">
        <f t="shared" si="20"/>
        <v>0.41967914438502674</v>
      </c>
      <c r="Q81" s="50">
        <f t="shared" si="20"/>
        <v>0.41355080213903739</v>
      </c>
      <c r="R81" s="50">
        <f t="shared" si="20"/>
        <v>0.42673796791443852</v>
      </c>
      <c r="S81" s="50">
        <f t="shared" si="20"/>
        <v>0.42032085561497329</v>
      </c>
      <c r="T81" s="50">
        <f t="shared" si="20"/>
        <v>0.41069518716577541</v>
      </c>
      <c r="U81" s="50">
        <f t="shared" si="20"/>
        <v>0.42032085561497329</v>
      </c>
      <c r="V81" s="50">
        <f t="shared" si="20"/>
        <v>0.46524064171122997</v>
      </c>
      <c r="W81" s="50">
        <f t="shared" si="20"/>
        <v>0.41711229946524064</v>
      </c>
      <c r="X81" s="50">
        <f t="shared" si="20"/>
        <v>0.40610695187165774</v>
      </c>
      <c r="Y81" s="50">
        <f t="shared" si="20"/>
        <v>0.42032085561497329</v>
      </c>
      <c r="Z81" s="50">
        <f t="shared" si="20"/>
        <v>0.41069518716577541</v>
      </c>
      <c r="AA81" s="50">
        <f t="shared" si="20"/>
        <v>0.42956149732620319</v>
      </c>
      <c r="AB81" s="50">
        <f t="shared" si="20"/>
        <v>0.42587165775401065</v>
      </c>
      <c r="AC81" s="50">
        <f t="shared" si="20"/>
        <v>0.4279893048128342</v>
      </c>
      <c r="AD81" s="50">
        <f t="shared" si="20"/>
        <v>0.41592513368983952</v>
      </c>
      <c r="AE81" s="50">
        <f t="shared" si="20"/>
        <v>0.40591443850267378</v>
      </c>
      <c r="AF81" s="50">
        <f t="shared" si="20"/>
        <v>0.41955080213903739</v>
      </c>
      <c r="AG81" s="50">
        <f t="shared" si="20"/>
        <v>0.43957219251336899</v>
      </c>
      <c r="AH81" s="50">
        <f t="shared" si="18"/>
        <v>0.43315508021390375</v>
      </c>
      <c r="AI81" s="50">
        <f t="shared" si="18"/>
        <v>0</v>
      </c>
      <c r="AJ81" s="50">
        <f t="shared" si="18"/>
        <v>0</v>
      </c>
      <c r="AK81" s="50">
        <f t="shared" si="18"/>
        <v>0</v>
      </c>
      <c r="AL81" s="50">
        <f t="shared" si="18"/>
        <v>0</v>
      </c>
      <c r="AM81" s="51">
        <f t="shared" si="21"/>
        <v>0.46524064171122997</v>
      </c>
      <c r="AN81" s="51">
        <f t="shared" si="22"/>
        <v>0</v>
      </c>
      <c r="AO81" s="3"/>
      <c r="AP81" s="3"/>
      <c r="AQ81" s="3"/>
      <c r="AR81" s="3"/>
      <c r="AS81" s="3"/>
      <c r="AT81" s="3"/>
    </row>
    <row r="82" spans="1:46">
      <c r="A82" s="9" t="s">
        <v>14</v>
      </c>
      <c r="B82" s="50">
        <f t="shared" si="18"/>
        <v>0</v>
      </c>
      <c r="C82" s="50">
        <f t="shared" si="18"/>
        <v>0</v>
      </c>
      <c r="D82" s="50">
        <f t="shared" si="20"/>
        <v>0.4556149732620321</v>
      </c>
      <c r="E82" s="50">
        <f t="shared" si="20"/>
        <v>0.44919786096256686</v>
      </c>
      <c r="F82" s="50">
        <f t="shared" si="20"/>
        <v>0.45240641711229945</v>
      </c>
      <c r="G82" s="50">
        <f t="shared" si="20"/>
        <v>0.43636363636363634</v>
      </c>
      <c r="H82" s="50">
        <f t="shared" si="20"/>
        <v>0.42673796791443852</v>
      </c>
      <c r="I82" s="50">
        <f t="shared" si="20"/>
        <v>0.41069518716577541</v>
      </c>
      <c r="J82" s="50">
        <f t="shared" si="20"/>
        <v>0.42032085561497329</v>
      </c>
      <c r="K82" s="50">
        <f t="shared" si="20"/>
        <v>0.44278074866310163</v>
      </c>
      <c r="L82" s="50">
        <f t="shared" si="20"/>
        <v>0.42032085561497329</v>
      </c>
      <c r="M82" s="50">
        <f t="shared" si="20"/>
        <v>0.413903743315508</v>
      </c>
      <c r="N82" s="50">
        <f t="shared" si="20"/>
        <v>0.44339037433155076</v>
      </c>
      <c r="O82" s="50">
        <f t="shared" si="20"/>
        <v>0.44598930481283422</v>
      </c>
      <c r="P82" s="50">
        <f t="shared" si="20"/>
        <v>0.43315508021390375</v>
      </c>
      <c r="Q82" s="50">
        <f t="shared" si="20"/>
        <v>0.43889839572192513</v>
      </c>
      <c r="R82" s="50">
        <f t="shared" si="20"/>
        <v>0.44598930481283422</v>
      </c>
      <c r="S82" s="50">
        <f t="shared" si="20"/>
        <v>0.45240641711229945</v>
      </c>
      <c r="T82" s="50">
        <f t="shared" si="20"/>
        <v>0.43636363636363634</v>
      </c>
      <c r="U82" s="50">
        <f t="shared" si="20"/>
        <v>0.45240641711229945</v>
      </c>
      <c r="V82" s="50">
        <f t="shared" si="20"/>
        <v>0.46524064171122997</v>
      </c>
      <c r="W82" s="50">
        <f t="shared" si="20"/>
        <v>0.40748663101604277</v>
      </c>
      <c r="X82" s="50">
        <f t="shared" si="20"/>
        <v>0.45240641711229945</v>
      </c>
      <c r="Y82" s="50">
        <f t="shared" si="20"/>
        <v>0.47165775401069521</v>
      </c>
      <c r="Z82" s="50">
        <f t="shared" si="20"/>
        <v>0.43636363636363634</v>
      </c>
      <c r="AA82" s="50">
        <f t="shared" si="20"/>
        <v>0.45121925133689833</v>
      </c>
      <c r="AB82" s="50">
        <f t="shared" si="20"/>
        <v>0.445283422459893</v>
      </c>
      <c r="AC82" s="50">
        <f t="shared" si="20"/>
        <v>0.44037433155080213</v>
      </c>
      <c r="AD82" s="50">
        <f t="shared" si="20"/>
        <v>0.42866310160427806</v>
      </c>
      <c r="AE82" s="50">
        <f t="shared" si="20"/>
        <v>0.45741176470588235</v>
      </c>
      <c r="AF82" s="50">
        <f t="shared" si="20"/>
        <v>0.45394652406417108</v>
      </c>
      <c r="AG82" s="50">
        <f t="shared" si="20"/>
        <v>0.4556149732620321</v>
      </c>
      <c r="AH82" s="50">
        <f t="shared" si="18"/>
        <v>0.45882352941176469</v>
      </c>
      <c r="AI82" s="50">
        <f t="shared" si="18"/>
        <v>0</v>
      </c>
      <c r="AJ82" s="50">
        <f t="shared" si="18"/>
        <v>0</v>
      </c>
      <c r="AK82" s="50">
        <f t="shared" si="18"/>
        <v>0</v>
      </c>
      <c r="AL82" s="50">
        <f t="shared" si="18"/>
        <v>0</v>
      </c>
      <c r="AM82" s="51">
        <f t="shared" si="21"/>
        <v>0.47165775401069521</v>
      </c>
      <c r="AN82" s="51">
        <f t="shared" si="22"/>
        <v>0</v>
      </c>
      <c r="AO82" s="3"/>
      <c r="AP82" s="3"/>
      <c r="AQ82" s="3"/>
      <c r="AR82" s="3"/>
      <c r="AS82" s="3"/>
      <c r="AT82" s="3"/>
    </row>
    <row r="83" spans="1:46">
      <c r="A83" s="9" t="s">
        <v>15</v>
      </c>
      <c r="B83" s="50">
        <f t="shared" si="18"/>
        <v>0</v>
      </c>
      <c r="C83" s="50">
        <f t="shared" si="18"/>
        <v>0</v>
      </c>
      <c r="D83" s="50">
        <f t="shared" si="20"/>
        <v>0.54224598930481283</v>
      </c>
      <c r="E83" s="50">
        <f t="shared" si="20"/>
        <v>0.53582887700534765</v>
      </c>
      <c r="F83" s="50">
        <f t="shared" si="20"/>
        <v>0.51016042780748661</v>
      </c>
      <c r="G83" s="50">
        <f t="shared" si="20"/>
        <v>0.50374331550802143</v>
      </c>
      <c r="H83" s="50">
        <f t="shared" si="20"/>
        <v>0.46203208556149733</v>
      </c>
      <c r="I83" s="50">
        <f t="shared" si="20"/>
        <v>0.413903743315508</v>
      </c>
      <c r="J83" s="50">
        <f t="shared" si="20"/>
        <v>0.47165775401069521</v>
      </c>
      <c r="K83" s="50">
        <f t="shared" si="20"/>
        <v>0.46844919786096256</v>
      </c>
      <c r="L83" s="50">
        <f t="shared" si="20"/>
        <v>0.41069518716577541</v>
      </c>
      <c r="M83" s="50">
        <f t="shared" si="20"/>
        <v>0.50695187165775402</v>
      </c>
      <c r="N83" s="50">
        <f t="shared" si="20"/>
        <v>0.44679144385026737</v>
      </c>
      <c r="O83" s="50">
        <f t="shared" si="20"/>
        <v>0.45882352941176469</v>
      </c>
      <c r="P83" s="50">
        <f t="shared" si="20"/>
        <v>0.42834224598930482</v>
      </c>
      <c r="Q83" s="50">
        <f t="shared" si="20"/>
        <v>0.51509090909090904</v>
      </c>
      <c r="R83" s="50">
        <f t="shared" si="20"/>
        <v>0.52299465240641707</v>
      </c>
      <c r="S83" s="50">
        <f t="shared" si="20"/>
        <v>0.51978609625668448</v>
      </c>
      <c r="T83" s="50">
        <f t="shared" si="20"/>
        <v>0.51978609625668448</v>
      </c>
      <c r="U83" s="50">
        <f t="shared" si="20"/>
        <v>0.50802139037433158</v>
      </c>
      <c r="V83" s="50">
        <f t="shared" si="20"/>
        <v>0.46524064171122997</v>
      </c>
      <c r="W83" s="50">
        <f t="shared" si="20"/>
        <v>0.41069518716577541</v>
      </c>
      <c r="X83" s="50">
        <f t="shared" si="20"/>
        <v>0.51016042780748661</v>
      </c>
      <c r="Y83" s="50">
        <f t="shared" si="20"/>
        <v>0.5133689839572193</v>
      </c>
      <c r="Z83" s="50">
        <f t="shared" si="20"/>
        <v>0.48342245989304811</v>
      </c>
      <c r="AA83" s="50">
        <f t="shared" si="20"/>
        <v>0.52299465240641707</v>
      </c>
      <c r="AB83" s="50">
        <f t="shared" si="20"/>
        <v>0.48766844919786095</v>
      </c>
      <c r="AC83" s="50">
        <f t="shared" si="20"/>
        <v>0.47095187165775398</v>
      </c>
      <c r="AD83" s="50">
        <f t="shared" si="20"/>
        <v>0.41764705882352943</v>
      </c>
      <c r="AE83" s="50">
        <f t="shared" si="20"/>
        <v>0.46456684491978606</v>
      </c>
      <c r="AF83" s="50">
        <f t="shared" si="20"/>
        <v>0.49827807486631009</v>
      </c>
      <c r="AG83" s="50">
        <f t="shared" si="20"/>
        <v>0.38074866310160427</v>
      </c>
      <c r="AH83" s="50">
        <f t="shared" si="18"/>
        <v>0.52620320855614977</v>
      </c>
      <c r="AI83" s="50">
        <f t="shared" si="18"/>
        <v>0</v>
      </c>
      <c r="AJ83" s="50">
        <f t="shared" si="18"/>
        <v>0</v>
      </c>
      <c r="AK83" s="50">
        <f t="shared" si="18"/>
        <v>0</v>
      </c>
      <c r="AL83" s="50">
        <f t="shared" si="18"/>
        <v>0</v>
      </c>
      <c r="AM83" s="51">
        <f t="shared" si="21"/>
        <v>0.54224598930481283</v>
      </c>
      <c r="AN83" s="51">
        <f t="shared" si="22"/>
        <v>0</v>
      </c>
      <c r="AO83" s="3"/>
      <c r="AP83" s="3"/>
      <c r="AQ83" s="3"/>
      <c r="AR83" s="3"/>
      <c r="AS83" s="3"/>
      <c r="AT83" s="3"/>
    </row>
    <row r="84" spans="1:46">
      <c r="A84" s="12" t="s">
        <v>16</v>
      </c>
      <c r="B84" s="50">
        <f t="shared" si="18"/>
        <v>0</v>
      </c>
      <c r="C84" s="50">
        <f t="shared" si="18"/>
        <v>0</v>
      </c>
      <c r="D84" s="50">
        <f t="shared" si="20"/>
        <v>0.51978609625668448</v>
      </c>
      <c r="E84" s="50">
        <f t="shared" si="20"/>
        <v>0.53048128342245993</v>
      </c>
      <c r="F84" s="50">
        <f t="shared" si="20"/>
        <v>0.5104064171122995</v>
      </c>
      <c r="G84" s="50">
        <f t="shared" si="20"/>
        <v>0.50713368983957219</v>
      </c>
      <c r="H84" s="50">
        <f t="shared" si="20"/>
        <v>0.4481283422459893</v>
      </c>
      <c r="I84" s="50">
        <f t="shared" si="20"/>
        <v>0.360427807486631</v>
      </c>
      <c r="J84" s="50">
        <f t="shared" si="20"/>
        <v>0.47593582887700536</v>
      </c>
      <c r="K84" s="50">
        <f t="shared" si="20"/>
        <v>0.51016042780748661</v>
      </c>
      <c r="L84" s="50">
        <f t="shared" si="20"/>
        <v>0.360427807486631</v>
      </c>
      <c r="M84" s="50">
        <f t="shared" si="20"/>
        <v>0.51905882352941179</v>
      </c>
      <c r="N84" s="50">
        <f t="shared" si="20"/>
        <v>0.49144385026737969</v>
      </c>
      <c r="O84" s="50">
        <f t="shared" si="20"/>
        <v>0.44491978609625671</v>
      </c>
      <c r="P84" s="50">
        <f t="shared" si="20"/>
        <v>0.38679144385026737</v>
      </c>
      <c r="Q84" s="50">
        <f t="shared" si="20"/>
        <v>0.4319572192513369</v>
      </c>
      <c r="R84" s="50">
        <f t="shared" si="20"/>
        <v>0.56196791443850258</v>
      </c>
      <c r="S84" s="50">
        <f t="shared" si="20"/>
        <v>0.52620320855614977</v>
      </c>
      <c r="T84" s="50">
        <f t="shared" si="20"/>
        <v>0.50588235294117645</v>
      </c>
      <c r="U84" s="50">
        <f t="shared" si="20"/>
        <v>0.48854545454545451</v>
      </c>
      <c r="V84" s="50">
        <f t="shared" si="20"/>
        <v>0.36898395721925131</v>
      </c>
      <c r="W84" s="50">
        <f t="shared" si="20"/>
        <v>0.35614973262032085</v>
      </c>
      <c r="X84" s="50">
        <f t="shared" si="20"/>
        <v>0.49420320855614974</v>
      </c>
      <c r="Y84" s="50">
        <f t="shared" si="20"/>
        <v>0</v>
      </c>
      <c r="Z84" s="50">
        <f t="shared" si="20"/>
        <v>0.50289839572192507</v>
      </c>
      <c r="AA84" s="50">
        <f t="shared" si="20"/>
        <v>0.54248128342245983</v>
      </c>
      <c r="AB84" s="50">
        <f t="shared" si="20"/>
        <v>0.46203208556149733</v>
      </c>
      <c r="AC84" s="50">
        <f t="shared" si="20"/>
        <v>0.43546524064171116</v>
      </c>
      <c r="AD84" s="50">
        <f t="shared" si="20"/>
        <v>0.43088770053475939</v>
      </c>
      <c r="AE84" s="50">
        <f t="shared" si="20"/>
        <v>0.42681283422459892</v>
      </c>
      <c r="AF84" s="50">
        <f t="shared" si="20"/>
        <v>0.39</v>
      </c>
      <c r="AG84" s="50">
        <f t="shared" si="20"/>
        <v>0.32406417112299463</v>
      </c>
      <c r="AH84" s="50">
        <f t="shared" si="18"/>
        <v>0.53582887700534765</v>
      </c>
      <c r="AI84" s="50">
        <f t="shared" si="18"/>
        <v>0</v>
      </c>
      <c r="AJ84" s="50">
        <f t="shared" si="18"/>
        <v>0</v>
      </c>
      <c r="AK84" s="50">
        <f t="shared" si="18"/>
        <v>0</v>
      </c>
      <c r="AL84" s="50">
        <f t="shared" si="18"/>
        <v>0</v>
      </c>
      <c r="AM84" s="51">
        <f t="shared" si="21"/>
        <v>0.56196791443850258</v>
      </c>
      <c r="AN84" s="51">
        <f t="shared" si="22"/>
        <v>0</v>
      </c>
      <c r="AO84" s="3"/>
      <c r="AP84" s="3"/>
      <c r="AQ84" s="3"/>
      <c r="AR84" s="3"/>
      <c r="AS84" s="3"/>
      <c r="AT84" s="3"/>
    </row>
    <row r="85" spans="1:46">
      <c r="A85" s="12" t="s">
        <v>17</v>
      </c>
      <c r="B85" s="50">
        <f t="shared" si="18"/>
        <v>0</v>
      </c>
      <c r="C85" s="50">
        <f t="shared" si="18"/>
        <v>0</v>
      </c>
      <c r="D85" s="50">
        <f t="shared" si="20"/>
        <v>0.48342245989304811</v>
      </c>
      <c r="E85" s="50">
        <f t="shared" si="20"/>
        <v>0.49946524064171122</v>
      </c>
      <c r="F85" s="50">
        <f t="shared" si="20"/>
        <v>0.44778609625668453</v>
      </c>
      <c r="G85" s="50">
        <f t="shared" si="20"/>
        <v>0.44363636363636366</v>
      </c>
      <c r="H85" s="50">
        <f t="shared" si="20"/>
        <v>0.37005347593582888</v>
      </c>
      <c r="I85" s="50">
        <f t="shared" si="20"/>
        <v>0.32727272727272727</v>
      </c>
      <c r="J85" s="50">
        <f t="shared" si="20"/>
        <v>0.41528342245989303</v>
      </c>
      <c r="K85" s="50">
        <f t="shared" si="20"/>
        <v>0.4922780748663102</v>
      </c>
      <c r="L85" s="50">
        <f t="shared" si="20"/>
        <v>0.29197860962566846</v>
      </c>
      <c r="M85" s="50">
        <f t="shared" si="20"/>
        <v>0.50317647058823523</v>
      </c>
      <c r="N85" s="50">
        <f t="shared" si="20"/>
        <v>0.47036363636363632</v>
      </c>
      <c r="O85" s="50">
        <f t="shared" si="20"/>
        <v>0.36256684491978608</v>
      </c>
      <c r="P85" s="50">
        <f t="shared" si="20"/>
        <v>0.30570053475935832</v>
      </c>
      <c r="Q85" s="50">
        <f t="shared" si="20"/>
        <v>0.4497219251336898</v>
      </c>
      <c r="R85" s="50">
        <f t="shared" si="20"/>
        <v>0.56131550802139041</v>
      </c>
      <c r="S85" s="50">
        <f t="shared" si="20"/>
        <v>0.43009625668449192</v>
      </c>
      <c r="T85" s="50">
        <f t="shared" si="20"/>
        <v>0.44098395721925132</v>
      </c>
      <c r="U85" s="50">
        <f t="shared" si="20"/>
        <v>0.43522994652406416</v>
      </c>
      <c r="V85" s="50">
        <f t="shared" si="20"/>
        <v>0.26203208556149732</v>
      </c>
      <c r="W85" s="50">
        <f t="shared" si="20"/>
        <v>0.28021390374331551</v>
      </c>
      <c r="X85" s="50">
        <f t="shared" si="20"/>
        <v>0.42997860962566847</v>
      </c>
      <c r="Y85" s="50">
        <f t="shared" si="20"/>
        <v>0.11550802139037433</v>
      </c>
      <c r="Z85" s="50">
        <f t="shared" si="20"/>
        <v>0.42627807486631014</v>
      </c>
      <c r="AA85" s="50">
        <f t="shared" si="20"/>
        <v>0.48657754010695187</v>
      </c>
      <c r="AB85" s="50">
        <f t="shared" si="20"/>
        <v>0.41148663101604271</v>
      </c>
      <c r="AC85" s="50">
        <f t="shared" si="20"/>
        <v>0.29965775401069522</v>
      </c>
      <c r="AD85" s="50">
        <f t="shared" si="20"/>
        <v>0.30873796791443847</v>
      </c>
      <c r="AE85" s="50">
        <f t="shared" si="20"/>
        <v>0.37481283422459893</v>
      </c>
      <c r="AF85" s="50">
        <f t="shared" si="20"/>
        <v>0.45896256684491982</v>
      </c>
      <c r="AG85" s="50">
        <f t="shared" si="20"/>
        <v>0.30481283422459893</v>
      </c>
      <c r="AH85" s="50">
        <f t="shared" si="18"/>
        <v>0.54545454545454541</v>
      </c>
      <c r="AI85" s="50">
        <f t="shared" si="18"/>
        <v>0</v>
      </c>
      <c r="AJ85" s="50">
        <f t="shared" si="18"/>
        <v>0</v>
      </c>
      <c r="AK85" s="50">
        <f t="shared" si="18"/>
        <v>0</v>
      </c>
      <c r="AL85" s="50">
        <f t="shared" si="18"/>
        <v>0</v>
      </c>
      <c r="AM85" s="51">
        <f t="shared" si="21"/>
        <v>0.56131550802139041</v>
      </c>
      <c r="AN85" s="51">
        <f t="shared" si="22"/>
        <v>0</v>
      </c>
      <c r="AO85" s="3"/>
      <c r="AP85" s="3"/>
      <c r="AQ85" s="3"/>
      <c r="AR85" s="3"/>
      <c r="AS85" s="3"/>
      <c r="AT85" s="3"/>
    </row>
    <row r="86" spans="1:46">
      <c r="A86" s="13">
        <v>0.41666666666666669</v>
      </c>
      <c r="B86" s="50">
        <f t="shared" si="18"/>
        <v>0</v>
      </c>
      <c r="C86" s="50">
        <f t="shared" si="18"/>
        <v>0</v>
      </c>
      <c r="D86" s="50">
        <f t="shared" si="20"/>
        <v>0.44705882352941179</v>
      </c>
      <c r="E86" s="50">
        <f t="shared" si="20"/>
        <v>0.41925133689839572</v>
      </c>
      <c r="F86" s="50">
        <f t="shared" si="20"/>
        <v>0.40847058823529409</v>
      </c>
      <c r="G86" s="50">
        <f t="shared" si="20"/>
        <v>0.35952941176470582</v>
      </c>
      <c r="H86" s="50">
        <f t="shared" si="20"/>
        <v>0.33155080213903743</v>
      </c>
      <c r="I86" s="50">
        <f t="shared" si="20"/>
        <v>0.22139037433155082</v>
      </c>
      <c r="J86" s="50">
        <f t="shared" si="20"/>
        <v>0.33610695187165768</v>
      </c>
      <c r="K86" s="50">
        <f t="shared" si="20"/>
        <v>0.37253475935828873</v>
      </c>
      <c r="L86" s="50">
        <f t="shared" si="20"/>
        <v>0.20954010695187164</v>
      </c>
      <c r="M86" s="50">
        <f t="shared" si="20"/>
        <v>0.40588235294117647</v>
      </c>
      <c r="N86" s="50">
        <f t="shared" si="20"/>
        <v>0.39711229946524063</v>
      </c>
      <c r="O86" s="50">
        <f t="shared" si="20"/>
        <v>0.29732620320855613</v>
      </c>
      <c r="P86" s="50">
        <f t="shared" si="20"/>
        <v>0.2114545454545454</v>
      </c>
      <c r="Q86" s="50">
        <f t="shared" si="20"/>
        <v>0.30255614973262029</v>
      </c>
      <c r="R86" s="50">
        <f t="shared" si="20"/>
        <v>0.50594652406417107</v>
      </c>
      <c r="S86" s="50">
        <f t="shared" ref="S86:AG86" si="23">($G$38*S16-S146)/$G$37</f>
        <v>0.38605347593582884</v>
      </c>
      <c r="T86" s="50">
        <f t="shared" si="23"/>
        <v>0.37542245989304812</v>
      </c>
      <c r="U86" s="50">
        <f t="shared" si="23"/>
        <v>0.40500534759358292</v>
      </c>
      <c r="V86" s="50">
        <f t="shared" si="23"/>
        <v>0.12299465240641712</v>
      </c>
      <c r="W86" s="50">
        <f t="shared" si="23"/>
        <v>0.22994652406417113</v>
      </c>
      <c r="X86" s="50">
        <f t="shared" si="23"/>
        <v>0.39303743315508016</v>
      </c>
      <c r="Y86" s="50">
        <f t="shared" si="23"/>
        <v>0.43957219251336899</v>
      </c>
      <c r="Z86" s="50">
        <f t="shared" si="23"/>
        <v>0.37342245989304812</v>
      </c>
      <c r="AA86" s="50">
        <f t="shared" si="23"/>
        <v>0.37136898395721929</v>
      </c>
      <c r="AB86" s="50">
        <f t="shared" si="23"/>
        <v>0.34088770053475936</v>
      </c>
      <c r="AC86" s="50">
        <f t="shared" si="23"/>
        <v>0.3151229946524064</v>
      </c>
      <c r="AD86" s="50">
        <f t="shared" si="23"/>
        <v>0.2495935828877005</v>
      </c>
      <c r="AE86" s="50">
        <f t="shared" si="23"/>
        <v>0.23306951871657752</v>
      </c>
      <c r="AF86" s="50">
        <f t="shared" si="23"/>
        <v>0.31554010695187168</v>
      </c>
      <c r="AG86" s="50">
        <f t="shared" si="23"/>
        <v>0.22566844919786097</v>
      </c>
      <c r="AH86" s="50">
        <f t="shared" si="18"/>
        <v>0.54545454545454541</v>
      </c>
      <c r="AI86" s="50">
        <f t="shared" si="18"/>
        <v>0</v>
      </c>
      <c r="AJ86" s="50">
        <f t="shared" si="18"/>
        <v>0</v>
      </c>
      <c r="AK86" s="50">
        <f t="shared" si="18"/>
        <v>0</v>
      </c>
      <c r="AL86" s="50">
        <f t="shared" si="18"/>
        <v>0</v>
      </c>
      <c r="AM86" s="51">
        <f t="shared" si="21"/>
        <v>0.54545454545454541</v>
      </c>
      <c r="AN86" s="51">
        <f t="shared" si="22"/>
        <v>0</v>
      </c>
      <c r="AO86" s="3"/>
      <c r="AP86" s="3"/>
      <c r="AQ86" s="3"/>
      <c r="AR86" s="3"/>
      <c r="AS86" s="3"/>
      <c r="AT86" s="3"/>
    </row>
    <row r="87" spans="1:46">
      <c r="A87" s="13" t="s">
        <v>18</v>
      </c>
      <c r="B87" s="50">
        <f t="shared" si="18"/>
        <v>0</v>
      </c>
      <c r="C87" s="50">
        <f t="shared" si="18"/>
        <v>0</v>
      </c>
      <c r="D87" s="50">
        <f t="shared" ref="D87:AG95" si="24">($G$38*D17-D147)/$G$37</f>
        <v>0.38288770053475935</v>
      </c>
      <c r="E87" s="50">
        <f t="shared" si="24"/>
        <v>0.38823529411764707</v>
      </c>
      <c r="F87" s="50">
        <f t="shared" si="24"/>
        <v>0.36436363636363639</v>
      </c>
      <c r="G87" s="50">
        <f t="shared" si="24"/>
        <v>0.35872727272727267</v>
      </c>
      <c r="H87" s="50">
        <f t="shared" si="24"/>
        <v>0.28399999999999997</v>
      </c>
      <c r="I87" s="50">
        <f t="shared" si="24"/>
        <v>0.19037433155080213</v>
      </c>
      <c r="J87" s="50">
        <f t="shared" si="24"/>
        <v>0.29945454545454542</v>
      </c>
      <c r="K87" s="50">
        <f t="shared" si="24"/>
        <v>0.3267272727272727</v>
      </c>
      <c r="L87" s="50">
        <f t="shared" si="24"/>
        <v>0.24997860962566848</v>
      </c>
      <c r="M87" s="50">
        <f t="shared" si="24"/>
        <v>0.3334117647058823</v>
      </c>
      <c r="N87" s="50">
        <f t="shared" si="24"/>
        <v>0.29973262032085563</v>
      </c>
      <c r="O87" s="50">
        <f t="shared" si="24"/>
        <v>0.30053475935828877</v>
      </c>
      <c r="P87" s="50">
        <f t="shared" si="24"/>
        <v>0.15282352941176466</v>
      </c>
      <c r="Q87" s="50">
        <f t="shared" si="24"/>
        <v>0.23698395721925136</v>
      </c>
      <c r="R87" s="50">
        <f t="shared" si="24"/>
        <v>0.39390374331550804</v>
      </c>
      <c r="S87" s="50">
        <f t="shared" si="24"/>
        <v>0.3013903743315508</v>
      </c>
      <c r="T87" s="50">
        <f t="shared" si="24"/>
        <v>0.31869518716577544</v>
      </c>
      <c r="U87" s="50">
        <f t="shared" si="24"/>
        <v>0.36348663101604273</v>
      </c>
      <c r="V87" s="50">
        <f t="shared" si="24"/>
        <v>0.12299465240641712</v>
      </c>
      <c r="W87" s="50">
        <f t="shared" si="24"/>
        <v>0.18609625668449198</v>
      </c>
      <c r="X87" s="50">
        <f t="shared" si="24"/>
        <v>0.36254545454545456</v>
      </c>
      <c r="Y87" s="50">
        <f t="shared" si="24"/>
        <v>0.30802139037433157</v>
      </c>
      <c r="Z87" s="50">
        <f t="shared" si="24"/>
        <v>0.40643850267379678</v>
      </c>
      <c r="AA87" s="50">
        <f t="shared" si="24"/>
        <v>0.35639572192513369</v>
      </c>
      <c r="AB87" s="50">
        <f t="shared" si="24"/>
        <v>0.34562566844919779</v>
      </c>
      <c r="AC87" s="50">
        <f t="shared" si="24"/>
        <v>0.28362566844919784</v>
      </c>
      <c r="AD87" s="50">
        <f t="shared" si="24"/>
        <v>0.19164705882352936</v>
      </c>
      <c r="AE87" s="50">
        <f t="shared" si="24"/>
        <v>0.22249197860962569</v>
      </c>
      <c r="AF87" s="50">
        <f t="shared" si="24"/>
        <v>0.37293048128342243</v>
      </c>
      <c r="AG87" s="50">
        <f t="shared" si="24"/>
        <v>0.20534759358288771</v>
      </c>
      <c r="AH87" s="50">
        <f t="shared" si="18"/>
        <v>0.53903743315508024</v>
      </c>
      <c r="AI87" s="50">
        <f t="shared" si="18"/>
        <v>0</v>
      </c>
      <c r="AJ87" s="50">
        <f t="shared" si="18"/>
        <v>0</v>
      </c>
      <c r="AK87" s="50">
        <f t="shared" si="18"/>
        <v>0</v>
      </c>
      <c r="AL87" s="50">
        <f t="shared" si="18"/>
        <v>0</v>
      </c>
      <c r="AM87" s="51">
        <f t="shared" si="21"/>
        <v>0.53903743315508024</v>
      </c>
      <c r="AN87" s="51">
        <f t="shared" si="22"/>
        <v>0</v>
      </c>
      <c r="AO87" s="3"/>
      <c r="AP87" s="3"/>
      <c r="AQ87" s="3"/>
      <c r="AR87" s="3"/>
      <c r="AS87" s="3"/>
      <c r="AT87" s="3"/>
    </row>
    <row r="88" spans="1:46">
      <c r="A88" s="13">
        <v>0.5</v>
      </c>
      <c r="B88" s="50">
        <f t="shared" si="18"/>
        <v>0</v>
      </c>
      <c r="C88" s="50">
        <f t="shared" si="18"/>
        <v>0</v>
      </c>
      <c r="D88" s="50">
        <f t="shared" si="24"/>
        <v>0.35935828877005349</v>
      </c>
      <c r="E88" s="50">
        <f t="shared" si="24"/>
        <v>0.38502673796791442</v>
      </c>
      <c r="F88" s="50">
        <f t="shared" si="24"/>
        <v>0.34812834224598932</v>
      </c>
      <c r="G88" s="50">
        <f t="shared" si="24"/>
        <v>0.30625668449197863</v>
      </c>
      <c r="H88" s="50">
        <f t="shared" si="24"/>
        <v>0.24104812834224601</v>
      </c>
      <c r="I88" s="50">
        <f t="shared" si="24"/>
        <v>0.1893048128342246</v>
      </c>
      <c r="J88" s="50">
        <f t="shared" si="24"/>
        <v>0.2697326203208556</v>
      </c>
      <c r="K88" s="50">
        <f t="shared" si="24"/>
        <v>0.29181818181818181</v>
      </c>
      <c r="L88" s="50">
        <f t="shared" si="24"/>
        <v>0.13182887700534754</v>
      </c>
      <c r="M88" s="50">
        <f t="shared" si="24"/>
        <v>0.25563636363636361</v>
      </c>
      <c r="N88" s="50">
        <f t="shared" si="24"/>
        <v>0.2933475935828877</v>
      </c>
      <c r="O88" s="50">
        <f t="shared" si="24"/>
        <v>0.22245989304812835</v>
      </c>
      <c r="P88" s="50">
        <f t="shared" si="24"/>
        <v>0.15140106951871651</v>
      </c>
      <c r="Q88" s="50">
        <f t="shared" si="24"/>
        <v>0.21595721925133687</v>
      </c>
      <c r="R88" s="50">
        <f t="shared" si="24"/>
        <v>0.37316577540106943</v>
      </c>
      <c r="S88" s="50">
        <f t="shared" si="24"/>
        <v>0.3156042780748663</v>
      </c>
      <c r="T88" s="50">
        <f t="shared" si="24"/>
        <v>0.29993582887700532</v>
      </c>
      <c r="U88" s="50">
        <f t="shared" si="24"/>
        <v>0.36140106951871653</v>
      </c>
      <c r="V88" s="50">
        <f t="shared" si="24"/>
        <v>0.16577540106951871</v>
      </c>
      <c r="W88" s="50">
        <f t="shared" si="24"/>
        <v>0.17112299465240641</v>
      </c>
      <c r="X88" s="50">
        <f t="shared" si="24"/>
        <v>0.38288770053475935</v>
      </c>
      <c r="Y88" s="50">
        <f t="shared" si="24"/>
        <v>0.27041711229946519</v>
      </c>
      <c r="Z88" s="50">
        <f t="shared" si="24"/>
        <v>0.43090909090909091</v>
      </c>
      <c r="AA88" s="50">
        <f t="shared" si="24"/>
        <v>0.39636363636363636</v>
      </c>
      <c r="AB88" s="50">
        <f t="shared" si="24"/>
        <v>0.33986096256684489</v>
      </c>
      <c r="AC88" s="50">
        <f t="shared" si="24"/>
        <v>0.22649197860962564</v>
      </c>
      <c r="AD88" s="50">
        <f t="shared" si="24"/>
        <v>0.17537967914438504</v>
      </c>
      <c r="AE88" s="50">
        <f t="shared" si="24"/>
        <v>0.20883422459893042</v>
      </c>
      <c r="AF88" s="50">
        <f t="shared" si="24"/>
        <v>0.25066310160427807</v>
      </c>
      <c r="AG88" s="50">
        <f t="shared" si="24"/>
        <v>0.27379679144385027</v>
      </c>
      <c r="AH88" s="50">
        <f t="shared" si="18"/>
        <v>0.55508021390374329</v>
      </c>
      <c r="AI88" s="50">
        <f t="shared" si="18"/>
        <v>0</v>
      </c>
      <c r="AJ88" s="50">
        <f t="shared" si="18"/>
        <v>0</v>
      </c>
      <c r="AK88" s="50">
        <f t="shared" si="18"/>
        <v>0</v>
      </c>
      <c r="AL88" s="50">
        <f t="shared" si="18"/>
        <v>0</v>
      </c>
      <c r="AM88" s="51">
        <f t="shared" si="21"/>
        <v>0.55508021390374329</v>
      </c>
      <c r="AN88" s="51">
        <f t="shared" si="22"/>
        <v>0</v>
      </c>
      <c r="AO88" s="3"/>
      <c r="AP88" s="3"/>
      <c r="AQ88" s="3"/>
      <c r="AR88" s="3"/>
      <c r="AS88" s="3"/>
      <c r="AT88" s="3"/>
    </row>
    <row r="89" spans="1:46">
      <c r="A89" s="13" t="s">
        <v>19</v>
      </c>
      <c r="B89" s="50">
        <f t="shared" si="18"/>
        <v>0</v>
      </c>
      <c r="C89" s="50">
        <f t="shared" si="18"/>
        <v>0</v>
      </c>
      <c r="D89" s="50">
        <f t="shared" si="24"/>
        <v>0.35223529411764704</v>
      </c>
      <c r="E89" s="50">
        <f t="shared" si="24"/>
        <v>0.34545454545454546</v>
      </c>
      <c r="F89" s="50">
        <f t="shared" si="24"/>
        <v>0.32536898395721925</v>
      </c>
      <c r="G89" s="50">
        <f t="shared" si="24"/>
        <v>0.31325133689839568</v>
      </c>
      <c r="H89" s="50">
        <f t="shared" si="24"/>
        <v>0.30219251336898395</v>
      </c>
      <c r="I89" s="50">
        <f t="shared" si="24"/>
        <v>0.14456684491978608</v>
      </c>
      <c r="J89" s="50">
        <f t="shared" si="24"/>
        <v>0.26280213903743316</v>
      </c>
      <c r="K89" s="50">
        <f t="shared" si="24"/>
        <v>0.22488770053475934</v>
      </c>
      <c r="L89" s="50">
        <f t="shared" si="24"/>
        <v>0.1436149732620321</v>
      </c>
      <c r="M89" s="50">
        <f t="shared" si="24"/>
        <v>0.2681283422459893</v>
      </c>
      <c r="N89" s="50">
        <f t="shared" si="24"/>
        <v>0.35057754010695186</v>
      </c>
      <c r="O89" s="50">
        <f t="shared" si="24"/>
        <v>0.21818181818181817</v>
      </c>
      <c r="P89" s="50">
        <f t="shared" si="24"/>
        <v>0.18277005347593578</v>
      </c>
      <c r="Q89" s="50">
        <f t="shared" si="24"/>
        <v>0.19683422459893044</v>
      </c>
      <c r="R89" s="50">
        <f t="shared" si="24"/>
        <v>0.35767914438502674</v>
      </c>
      <c r="S89" s="50">
        <f t="shared" si="24"/>
        <v>0.23747593582887697</v>
      </c>
      <c r="T89" s="50">
        <f t="shared" si="24"/>
        <v>0.29104812834224603</v>
      </c>
      <c r="U89" s="50">
        <f t="shared" si="24"/>
        <v>0.39142245989304814</v>
      </c>
      <c r="V89" s="50">
        <f t="shared" si="24"/>
        <v>0.11229946524064172</v>
      </c>
      <c r="W89" s="50">
        <f t="shared" si="24"/>
        <v>0.18502673796791444</v>
      </c>
      <c r="X89" s="50">
        <f t="shared" si="24"/>
        <v>0.35364705882352937</v>
      </c>
      <c r="Y89" s="50">
        <f t="shared" si="24"/>
        <v>0.2374331550802139</v>
      </c>
      <c r="Z89" s="50">
        <f t="shared" si="24"/>
        <v>0.4108983957219251</v>
      </c>
      <c r="AA89" s="50">
        <f t="shared" si="24"/>
        <v>0.38552941176470584</v>
      </c>
      <c r="AB89" s="50">
        <f t="shared" si="24"/>
        <v>0.28589304812834221</v>
      </c>
      <c r="AC89" s="50">
        <f t="shared" si="24"/>
        <v>0.22392513368983955</v>
      </c>
      <c r="AD89" s="50">
        <f t="shared" si="24"/>
        <v>0.18885561497326206</v>
      </c>
      <c r="AE89" s="50">
        <f t="shared" si="24"/>
        <v>0.12627807486631015</v>
      </c>
      <c r="AF89" s="50">
        <f t="shared" si="24"/>
        <v>8.9240641711229904E-2</v>
      </c>
      <c r="AG89" s="50">
        <f t="shared" si="24"/>
        <v>0.27379679144385027</v>
      </c>
      <c r="AH89" s="50">
        <f t="shared" si="18"/>
        <v>0.53903743315508024</v>
      </c>
      <c r="AI89" s="50">
        <f t="shared" si="18"/>
        <v>0</v>
      </c>
      <c r="AJ89" s="50">
        <f t="shared" si="18"/>
        <v>0</v>
      </c>
      <c r="AK89" s="50">
        <f t="shared" si="18"/>
        <v>0</v>
      </c>
      <c r="AL89" s="50">
        <f t="shared" si="18"/>
        <v>0</v>
      </c>
      <c r="AM89" s="51">
        <f t="shared" si="21"/>
        <v>0.53903743315508024</v>
      </c>
      <c r="AN89" s="51">
        <f t="shared" si="22"/>
        <v>0</v>
      </c>
      <c r="AO89" s="3"/>
      <c r="AP89" s="3"/>
      <c r="AQ89" s="3"/>
      <c r="AR89" s="3"/>
      <c r="AS89" s="3"/>
      <c r="AT89" s="3"/>
    </row>
    <row r="90" spans="1:46">
      <c r="A90" s="13">
        <v>0.58333333333333337</v>
      </c>
      <c r="B90" s="50">
        <f t="shared" si="18"/>
        <v>0</v>
      </c>
      <c r="C90" s="50">
        <f t="shared" si="18"/>
        <v>0</v>
      </c>
      <c r="D90" s="50">
        <f t="shared" si="24"/>
        <v>0.35190374331550806</v>
      </c>
      <c r="E90" s="50">
        <f t="shared" si="24"/>
        <v>0.35401069518716577</v>
      </c>
      <c r="F90" s="50">
        <f t="shared" si="24"/>
        <v>0.34725133689839577</v>
      </c>
      <c r="G90" s="50">
        <f t="shared" si="24"/>
        <v>0.34016042780748662</v>
      </c>
      <c r="H90" s="50">
        <f t="shared" si="24"/>
        <v>0.34118716577540104</v>
      </c>
      <c r="I90" s="50">
        <f t="shared" si="24"/>
        <v>0.1627807486631016</v>
      </c>
      <c r="J90" s="50">
        <f t="shared" si="24"/>
        <v>0.26111229946524062</v>
      </c>
      <c r="K90" s="50">
        <f t="shared" si="24"/>
        <v>0.20748663101604278</v>
      </c>
      <c r="L90" s="50">
        <f t="shared" si="24"/>
        <v>0.14067379679144387</v>
      </c>
      <c r="M90" s="50">
        <f t="shared" si="24"/>
        <v>0.29464171122994648</v>
      </c>
      <c r="N90" s="50">
        <f t="shared" si="24"/>
        <v>0.3154010695187166</v>
      </c>
      <c r="O90" s="50">
        <f t="shared" si="24"/>
        <v>0.21283422459893048</v>
      </c>
      <c r="P90" s="50">
        <f t="shared" si="24"/>
        <v>0.18339037433155078</v>
      </c>
      <c r="Q90" s="50">
        <f t="shared" si="24"/>
        <v>0.1654866310160428</v>
      </c>
      <c r="R90" s="50">
        <f t="shared" si="24"/>
        <v>0.31954010695187163</v>
      </c>
      <c r="S90" s="50">
        <f t="shared" si="24"/>
        <v>0.26567914438502666</v>
      </c>
      <c r="T90" s="50">
        <f t="shared" si="24"/>
        <v>0.28599999999999992</v>
      </c>
      <c r="U90" s="50">
        <f t="shared" si="24"/>
        <v>0.39843850267379677</v>
      </c>
      <c r="V90" s="50">
        <f t="shared" si="24"/>
        <v>0.12299465240641712</v>
      </c>
      <c r="W90" s="50">
        <f t="shared" si="24"/>
        <v>0.17540106951871659</v>
      </c>
      <c r="X90" s="50">
        <f t="shared" si="24"/>
        <v>0.34175401069518713</v>
      </c>
      <c r="Y90" s="50">
        <f t="shared" si="24"/>
        <v>0.21604278074866309</v>
      </c>
      <c r="Z90" s="50">
        <f t="shared" si="24"/>
        <v>0.40860962566844922</v>
      </c>
      <c r="AA90" s="50">
        <f t="shared" si="24"/>
        <v>0.3867272727272727</v>
      </c>
      <c r="AB90" s="50">
        <f t="shared" si="24"/>
        <v>0.33853475935828881</v>
      </c>
      <c r="AC90" s="50">
        <f t="shared" si="24"/>
        <v>0.23373262032085557</v>
      </c>
      <c r="AD90" s="50">
        <f t="shared" si="24"/>
        <v>0.21359358288770047</v>
      </c>
      <c r="AE90" s="50">
        <f t="shared" si="24"/>
        <v>0.17286631016042783</v>
      </c>
      <c r="AF90" s="50">
        <f t="shared" si="24"/>
        <v>9.6288770053475956E-2</v>
      </c>
      <c r="AG90" s="50">
        <f t="shared" si="24"/>
        <v>0.31122994652406416</v>
      </c>
      <c r="AH90" s="50">
        <f t="shared" si="18"/>
        <v>0.54866310160427811</v>
      </c>
      <c r="AI90" s="50">
        <f t="shared" si="18"/>
        <v>0</v>
      </c>
      <c r="AJ90" s="50">
        <f t="shared" si="18"/>
        <v>0</v>
      </c>
      <c r="AK90" s="50">
        <f t="shared" si="18"/>
        <v>0</v>
      </c>
      <c r="AL90" s="50">
        <f t="shared" si="18"/>
        <v>0</v>
      </c>
      <c r="AM90" s="51">
        <f t="shared" si="21"/>
        <v>0.54866310160427811</v>
      </c>
      <c r="AN90" s="51">
        <f t="shared" si="22"/>
        <v>0</v>
      </c>
      <c r="AO90" s="3"/>
      <c r="AP90" s="3"/>
      <c r="AQ90" s="3"/>
      <c r="AR90" s="3"/>
      <c r="AS90" s="3"/>
      <c r="AT90" s="3"/>
    </row>
    <row r="91" spans="1:46">
      <c r="A91" s="13" t="s">
        <v>20</v>
      </c>
      <c r="B91" s="50">
        <f t="shared" si="18"/>
        <v>0</v>
      </c>
      <c r="C91" s="50">
        <f t="shared" si="18"/>
        <v>0</v>
      </c>
      <c r="D91" s="50">
        <f t="shared" si="24"/>
        <v>0.40633155080213901</v>
      </c>
      <c r="E91" s="50">
        <f t="shared" si="24"/>
        <v>0.38288770053475935</v>
      </c>
      <c r="F91" s="50">
        <f t="shared" si="24"/>
        <v>0.37879144385026736</v>
      </c>
      <c r="G91" s="50">
        <f t="shared" si="24"/>
        <v>0.36452406417112304</v>
      </c>
      <c r="H91" s="50">
        <f t="shared" si="24"/>
        <v>0.42371122994652405</v>
      </c>
      <c r="I91" s="50">
        <f t="shared" si="24"/>
        <v>0.17754010695187167</v>
      </c>
      <c r="J91" s="50">
        <f t="shared" si="24"/>
        <v>0.31465240641711228</v>
      </c>
      <c r="K91" s="50">
        <f t="shared" si="24"/>
        <v>0.23101604278074866</v>
      </c>
      <c r="L91" s="50">
        <f t="shared" si="24"/>
        <v>0.17916577540106951</v>
      </c>
      <c r="M91" s="50">
        <f t="shared" si="24"/>
        <v>0.37863101604278071</v>
      </c>
      <c r="N91" s="50">
        <f t="shared" si="24"/>
        <v>0.38260962566844914</v>
      </c>
      <c r="O91" s="50">
        <f t="shared" si="24"/>
        <v>0.21390374331550802</v>
      </c>
      <c r="P91" s="50">
        <f t="shared" si="24"/>
        <v>0.19524064171122996</v>
      </c>
      <c r="Q91" s="50">
        <f t="shared" si="24"/>
        <v>0.3512299465240642</v>
      </c>
      <c r="R91" s="50">
        <f t="shared" si="24"/>
        <v>0.46009625668449194</v>
      </c>
      <c r="S91" s="50">
        <f t="shared" si="24"/>
        <v>0.30277005347593577</v>
      </c>
      <c r="T91" s="50">
        <f t="shared" si="24"/>
        <v>0.33546524064171118</v>
      </c>
      <c r="U91" s="50">
        <f t="shared" si="24"/>
        <v>0.46187165775401068</v>
      </c>
      <c r="V91" s="50">
        <f t="shared" si="24"/>
        <v>0.15508021390374332</v>
      </c>
      <c r="W91" s="50">
        <f t="shared" si="24"/>
        <v>0.21176470588235294</v>
      </c>
      <c r="X91" s="50">
        <f t="shared" si="24"/>
        <v>0.39064171122994651</v>
      </c>
      <c r="Y91" s="50">
        <f t="shared" si="24"/>
        <v>0.39165775401069519</v>
      </c>
      <c r="Z91" s="50">
        <f t="shared" si="24"/>
        <v>0.43310160427807487</v>
      </c>
      <c r="AA91" s="50">
        <f t="shared" si="24"/>
        <v>0.42295187165775394</v>
      </c>
      <c r="AB91" s="50">
        <f t="shared" si="24"/>
        <v>0.3627593582887701</v>
      </c>
      <c r="AC91" s="50">
        <f t="shared" si="24"/>
        <v>0.25865240641711224</v>
      </c>
      <c r="AD91" s="50">
        <f t="shared" si="24"/>
        <v>0.23814973262032083</v>
      </c>
      <c r="AE91" s="50">
        <f t="shared" si="24"/>
        <v>0.22209625668449193</v>
      </c>
      <c r="AF91" s="50">
        <f t="shared" si="24"/>
        <v>0.17459893048128342</v>
      </c>
      <c r="AG91" s="50">
        <f t="shared" si="24"/>
        <v>0.38823529411764707</v>
      </c>
      <c r="AH91" s="50">
        <f t="shared" si="18"/>
        <v>0.53903743315508024</v>
      </c>
      <c r="AI91" s="50">
        <f t="shared" si="18"/>
        <v>0</v>
      </c>
      <c r="AJ91" s="50">
        <f t="shared" si="18"/>
        <v>0</v>
      </c>
      <c r="AK91" s="50">
        <f t="shared" si="18"/>
        <v>0</v>
      </c>
      <c r="AL91" s="50">
        <f t="shared" si="18"/>
        <v>0</v>
      </c>
      <c r="AM91" s="51">
        <f t="shared" si="21"/>
        <v>0.53903743315508024</v>
      </c>
      <c r="AN91" s="51">
        <f t="shared" si="22"/>
        <v>0</v>
      </c>
      <c r="AO91" s="3"/>
      <c r="AP91" s="3"/>
      <c r="AQ91" s="3"/>
      <c r="AR91" s="3"/>
      <c r="AS91" s="3"/>
      <c r="AT91" s="3"/>
    </row>
    <row r="92" spans="1:46">
      <c r="A92" s="12" t="s">
        <v>21</v>
      </c>
      <c r="B92" s="50">
        <f t="shared" si="18"/>
        <v>0</v>
      </c>
      <c r="C92" s="50">
        <f t="shared" si="18"/>
        <v>0</v>
      </c>
      <c r="D92" s="50">
        <f t="shared" si="24"/>
        <v>0.47643850267379678</v>
      </c>
      <c r="E92" s="50">
        <f t="shared" si="24"/>
        <v>0.41604278074866308</v>
      </c>
      <c r="F92" s="50">
        <f t="shared" si="24"/>
        <v>0.40224598930481281</v>
      </c>
      <c r="G92" s="50">
        <f t="shared" si="24"/>
        <v>0.39022459893048123</v>
      </c>
      <c r="H92" s="50">
        <f t="shared" si="24"/>
        <v>0.46339037433155078</v>
      </c>
      <c r="I92" s="50">
        <f t="shared" si="24"/>
        <v>0.2320855614973262</v>
      </c>
      <c r="J92" s="50">
        <f t="shared" si="24"/>
        <v>0.35166844919786089</v>
      </c>
      <c r="K92" s="50">
        <f t="shared" si="24"/>
        <v>0.25347593582887701</v>
      </c>
      <c r="L92" s="50">
        <f t="shared" si="24"/>
        <v>0.20213903743315509</v>
      </c>
      <c r="M92" s="50">
        <f t="shared" si="24"/>
        <v>0.36433155080213903</v>
      </c>
      <c r="N92" s="50">
        <f t="shared" si="24"/>
        <v>0.39392513368983956</v>
      </c>
      <c r="O92" s="50">
        <f t="shared" si="24"/>
        <v>0.28983957219251338</v>
      </c>
      <c r="P92" s="50">
        <f t="shared" si="24"/>
        <v>0.26951871657754012</v>
      </c>
      <c r="Q92" s="50">
        <f t="shared" si="24"/>
        <v>0.45539037433155077</v>
      </c>
      <c r="R92" s="50">
        <f t="shared" si="24"/>
        <v>0.39899465240641707</v>
      </c>
      <c r="S92" s="50">
        <f t="shared" si="24"/>
        <v>0.37865240641711229</v>
      </c>
      <c r="T92" s="50">
        <f t="shared" si="24"/>
        <v>0.3879251336898395</v>
      </c>
      <c r="U92" s="50">
        <f t="shared" si="24"/>
        <v>0.49104812834224598</v>
      </c>
      <c r="V92" s="50">
        <f t="shared" si="24"/>
        <v>0.22994652406417113</v>
      </c>
      <c r="W92" s="50">
        <f t="shared" si="24"/>
        <v>0.25561497326203209</v>
      </c>
      <c r="X92" s="50">
        <f t="shared" si="24"/>
        <v>0.42764705882352944</v>
      </c>
      <c r="Y92" s="50">
        <f t="shared" si="24"/>
        <v>0.44767914438502676</v>
      </c>
      <c r="Z92" s="50">
        <f t="shared" si="24"/>
        <v>0.50996791443850265</v>
      </c>
      <c r="AA92" s="50">
        <f t="shared" si="24"/>
        <v>0.46438502673796789</v>
      </c>
      <c r="AB92" s="50">
        <f t="shared" si="24"/>
        <v>0.40141176470588236</v>
      </c>
      <c r="AC92" s="50">
        <f t="shared" si="24"/>
        <v>0.31041711229946523</v>
      </c>
      <c r="AD92" s="50">
        <f t="shared" si="24"/>
        <v>0.30069518716577542</v>
      </c>
      <c r="AE92" s="50">
        <f t="shared" si="24"/>
        <v>0.28541176470588231</v>
      </c>
      <c r="AF92" s="50">
        <f t="shared" si="24"/>
        <v>0.19019251336898393</v>
      </c>
      <c r="AG92" s="50">
        <f t="shared" si="24"/>
        <v>0.40641711229946526</v>
      </c>
      <c r="AH92" s="50">
        <f t="shared" si="18"/>
        <v>0.51978609625668448</v>
      </c>
      <c r="AI92" s="50">
        <f t="shared" si="18"/>
        <v>0</v>
      </c>
      <c r="AJ92" s="50">
        <f t="shared" si="18"/>
        <v>0</v>
      </c>
      <c r="AK92" s="50">
        <f t="shared" si="18"/>
        <v>0</v>
      </c>
      <c r="AL92" s="50">
        <f t="shared" si="18"/>
        <v>0</v>
      </c>
      <c r="AM92" s="51">
        <f t="shared" si="21"/>
        <v>0.51978609625668448</v>
      </c>
      <c r="AN92" s="51">
        <f t="shared" si="22"/>
        <v>0</v>
      </c>
      <c r="AO92" s="3"/>
      <c r="AP92" s="3"/>
      <c r="AQ92" s="3"/>
      <c r="AR92" s="3"/>
      <c r="AS92" s="3"/>
      <c r="AT92" s="3"/>
    </row>
    <row r="93" spans="1:46">
      <c r="A93" s="12" t="s">
        <v>22</v>
      </c>
      <c r="B93" s="50">
        <f t="shared" ref="B93:AL100" si="25">($G$38*B23)/$G$37</f>
        <v>0</v>
      </c>
      <c r="C93" s="50">
        <f t="shared" si="25"/>
        <v>0</v>
      </c>
      <c r="D93" s="50">
        <f t="shared" si="24"/>
        <v>0.50053475935828873</v>
      </c>
      <c r="E93" s="50">
        <f t="shared" si="24"/>
        <v>0.48663101604278075</v>
      </c>
      <c r="F93" s="50">
        <f t="shared" si="24"/>
        <v>0.47934759358288764</v>
      </c>
      <c r="G93" s="50">
        <f t="shared" si="24"/>
        <v>0.46247058823529408</v>
      </c>
      <c r="H93" s="50">
        <f t="shared" si="24"/>
        <v>0.41531550802139033</v>
      </c>
      <c r="I93" s="50">
        <f t="shared" si="24"/>
        <v>0.3411764705882353</v>
      </c>
      <c r="J93" s="50">
        <f t="shared" si="24"/>
        <v>0.47025668449197855</v>
      </c>
      <c r="K93" s="50">
        <f t="shared" si="24"/>
        <v>0.39893048128342246</v>
      </c>
      <c r="L93" s="50">
        <f t="shared" si="24"/>
        <v>0.35294117647058826</v>
      </c>
      <c r="M93" s="50">
        <f t="shared" si="24"/>
        <v>0.43904812834224594</v>
      </c>
      <c r="N93" s="50">
        <f t="shared" si="24"/>
        <v>0.46321925133689834</v>
      </c>
      <c r="O93" s="50">
        <f t="shared" si="24"/>
        <v>0.29946524064171121</v>
      </c>
      <c r="P93" s="50">
        <f t="shared" si="24"/>
        <v>0.34759358288770054</v>
      </c>
      <c r="Q93" s="50">
        <f t="shared" si="24"/>
        <v>0.44239572192513366</v>
      </c>
      <c r="R93" s="50">
        <f t="shared" si="24"/>
        <v>0.50266310160427807</v>
      </c>
      <c r="S93" s="50">
        <f t="shared" si="24"/>
        <v>0.47919786096256684</v>
      </c>
      <c r="T93" s="50">
        <f t="shared" si="24"/>
        <v>0.48329411764705882</v>
      </c>
      <c r="U93" s="50">
        <f t="shared" si="24"/>
        <v>0.50991443850267382</v>
      </c>
      <c r="V93" s="50">
        <f t="shared" si="24"/>
        <v>0.37967914438502676</v>
      </c>
      <c r="W93" s="50">
        <f t="shared" si="24"/>
        <v>0.36363636363636365</v>
      </c>
      <c r="X93" s="50">
        <f t="shared" si="24"/>
        <v>0.51515508021390377</v>
      </c>
      <c r="Y93" s="50">
        <f t="shared" si="24"/>
        <v>0.52183957219251331</v>
      </c>
      <c r="Z93" s="50">
        <f t="shared" si="24"/>
        <v>0.59003208556149733</v>
      </c>
      <c r="AA93" s="50">
        <f t="shared" si="24"/>
        <v>0.52245989304812834</v>
      </c>
      <c r="AB93" s="50">
        <f t="shared" si="24"/>
        <v>0.4427165775401069</v>
      </c>
      <c r="AC93" s="50">
        <f t="shared" si="24"/>
        <v>0.40408556149732616</v>
      </c>
      <c r="AD93" s="50">
        <f t="shared" si="24"/>
        <v>0.4043743315508021</v>
      </c>
      <c r="AE93" s="50">
        <f t="shared" si="24"/>
        <v>0.31256684491978609</v>
      </c>
      <c r="AF93" s="50">
        <f t="shared" si="24"/>
        <v>0.2822994652406417</v>
      </c>
      <c r="AG93" s="50">
        <f t="shared" si="24"/>
        <v>0.53368983957219251</v>
      </c>
      <c r="AH93" s="50">
        <f t="shared" si="25"/>
        <v>0.57433155080213905</v>
      </c>
      <c r="AI93" s="50">
        <f t="shared" si="25"/>
        <v>0</v>
      </c>
      <c r="AJ93" s="50">
        <f t="shared" si="25"/>
        <v>0</v>
      </c>
      <c r="AK93" s="50">
        <f t="shared" si="25"/>
        <v>0</v>
      </c>
      <c r="AL93" s="50">
        <f t="shared" si="25"/>
        <v>0</v>
      </c>
      <c r="AM93" s="51">
        <f t="shared" si="21"/>
        <v>0.59003208556149733</v>
      </c>
      <c r="AN93" s="51">
        <f t="shared" si="22"/>
        <v>0</v>
      </c>
      <c r="AO93" s="3"/>
      <c r="AP93" s="3"/>
      <c r="AQ93" s="3"/>
      <c r="AR93" s="3"/>
      <c r="AS93" s="3"/>
      <c r="AT93" s="3"/>
    </row>
    <row r="94" spans="1:46">
      <c r="A94" s="12" t="s">
        <v>23</v>
      </c>
      <c r="B94" s="50">
        <f t="shared" si="25"/>
        <v>0</v>
      </c>
      <c r="C94" s="50">
        <f t="shared" si="25"/>
        <v>0</v>
      </c>
      <c r="D94" s="50">
        <f t="shared" si="24"/>
        <v>0.57433155080213905</v>
      </c>
      <c r="E94" s="50">
        <f t="shared" si="24"/>
        <v>0.5668449197860963</v>
      </c>
      <c r="F94" s="50">
        <f t="shared" si="24"/>
        <v>0.58898395721925134</v>
      </c>
      <c r="G94" s="50">
        <f t="shared" si="24"/>
        <v>0.5824491978609625</v>
      </c>
      <c r="H94" s="50">
        <f t="shared" si="24"/>
        <v>0.45026737967914437</v>
      </c>
      <c r="I94" s="50">
        <f t="shared" si="24"/>
        <v>0.48342245989304811</v>
      </c>
      <c r="J94" s="50">
        <f t="shared" si="24"/>
        <v>0.57662032085561499</v>
      </c>
      <c r="K94" s="50">
        <f t="shared" si="24"/>
        <v>0.44601069518716574</v>
      </c>
      <c r="L94" s="50">
        <f t="shared" si="24"/>
        <v>0.46844919786096256</v>
      </c>
      <c r="M94" s="50">
        <f t="shared" si="24"/>
        <v>0.57147593582887701</v>
      </c>
      <c r="N94" s="50">
        <f t="shared" si="24"/>
        <v>0.54603208556149729</v>
      </c>
      <c r="O94" s="50">
        <f t="shared" si="24"/>
        <v>0.52406417112299464</v>
      </c>
      <c r="P94" s="50">
        <f t="shared" si="24"/>
        <v>0.50374331550802143</v>
      </c>
      <c r="Q94" s="50">
        <f t="shared" si="24"/>
        <v>0.51380748663101594</v>
      </c>
      <c r="R94" s="50">
        <f t="shared" si="24"/>
        <v>0.54922994652406421</v>
      </c>
      <c r="S94" s="50">
        <f t="shared" si="24"/>
        <v>0.56675935828877</v>
      </c>
      <c r="T94" s="50">
        <f t="shared" si="24"/>
        <v>0.57683422459893041</v>
      </c>
      <c r="U94" s="50">
        <f t="shared" si="24"/>
        <v>0.5714010695187165</v>
      </c>
      <c r="V94" s="50">
        <f t="shared" si="24"/>
        <v>0.40106951871657753</v>
      </c>
      <c r="W94" s="50">
        <f t="shared" si="24"/>
        <v>0.49411764705882355</v>
      </c>
      <c r="X94" s="50">
        <f t="shared" si="24"/>
        <v>0.6003850267379679</v>
      </c>
      <c r="Y94" s="50">
        <f t="shared" si="24"/>
        <v>0.58487700534759357</v>
      </c>
      <c r="Z94" s="50">
        <f t="shared" si="24"/>
        <v>0.63115508021390376</v>
      </c>
      <c r="AA94" s="50">
        <f t="shared" si="24"/>
        <v>0.58331550802139043</v>
      </c>
      <c r="AB94" s="50">
        <f t="shared" si="24"/>
        <v>0.54072727272727272</v>
      </c>
      <c r="AC94" s="50">
        <f t="shared" si="24"/>
        <v>0.52821390374331556</v>
      </c>
      <c r="AD94" s="50">
        <f t="shared" si="24"/>
        <v>0.50284491978609624</v>
      </c>
      <c r="AE94" s="50">
        <f t="shared" si="24"/>
        <v>0.42587165775401065</v>
      </c>
      <c r="AF94" s="50">
        <f t="shared" si="24"/>
        <v>0.37290909090909091</v>
      </c>
      <c r="AG94" s="50">
        <f t="shared" si="24"/>
        <v>0.57967914438502677</v>
      </c>
      <c r="AH94" s="50">
        <f t="shared" si="25"/>
        <v>0.62566844919786091</v>
      </c>
      <c r="AI94" s="50">
        <f t="shared" si="25"/>
        <v>0</v>
      </c>
      <c r="AJ94" s="50">
        <f t="shared" si="25"/>
        <v>0</v>
      </c>
      <c r="AK94" s="50">
        <f t="shared" si="25"/>
        <v>0</v>
      </c>
      <c r="AL94" s="50">
        <f t="shared" si="25"/>
        <v>0</v>
      </c>
      <c r="AM94" s="51">
        <f t="shared" si="21"/>
        <v>0.63115508021390376</v>
      </c>
      <c r="AN94" s="51">
        <f t="shared" si="22"/>
        <v>0</v>
      </c>
      <c r="AO94" s="3"/>
      <c r="AP94" s="3"/>
      <c r="AQ94" s="3"/>
      <c r="AR94" s="3"/>
      <c r="AS94" s="3"/>
      <c r="AT94" s="3"/>
    </row>
    <row r="95" spans="1:46">
      <c r="A95" s="9" t="s">
        <v>24</v>
      </c>
      <c r="B95" s="50">
        <f t="shared" si="25"/>
        <v>0</v>
      </c>
      <c r="C95" s="50">
        <f t="shared" si="25"/>
        <v>0</v>
      </c>
      <c r="D95" s="50">
        <f t="shared" si="24"/>
        <v>0.68021390374331547</v>
      </c>
      <c r="E95" s="50">
        <f t="shared" si="24"/>
        <v>0.71229946524064169</v>
      </c>
      <c r="F95" s="50">
        <f t="shared" si="24"/>
        <v>0.68245989304812837</v>
      </c>
      <c r="G95" s="50">
        <f t="shared" si="24"/>
        <v>0.68181818181818177</v>
      </c>
      <c r="H95" s="50">
        <f t="shared" si="24"/>
        <v>0.62887700534759361</v>
      </c>
      <c r="I95" s="50">
        <f t="shared" si="24"/>
        <v>0.59971122994652404</v>
      </c>
      <c r="J95" s="50">
        <f t="shared" si="24"/>
        <v>0.65451336898395718</v>
      </c>
      <c r="K95" s="50">
        <f t="shared" si="24"/>
        <v>0.59682352941176475</v>
      </c>
      <c r="L95" s="50">
        <f t="shared" si="24"/>
        <v>0.60096256684491978</v>
      </c>
      <c r="M95" s="50">
        <f t="shared" si="24"/>
        <v>0.62069518716577543</v>
      </c>
      <c r="N95" s="50">
        <f t="shared" si="24"/>
        <v>0.70052406417112301</v>
      </c>
      <c r="O95" s="50">
        <f t="shared" si="24"/>
        <v>0.62836363636363635</v>
      </c>
      <c r="P95" s="50">
        <f t="shared" si="24"/>
        <v>0.63243850267379687</v>
      </c>
      <c r="Q95" s="50">
        <f t="shared" si="24"/>
        <v>0.62140106951871654</v>
      </c>
      <c r="R95" s="50">
        <f t="shared" si="24"/>
        <v>0.67944385026737975</v>
      </c>
      <c r="S95" s="50">
        <f t="shared" ref="S95:AG95" si="26">($G$38*S25-S155)/$G$37</f>
        <v>0.67636363636363639</v>
      </c>
      <c r="T95" s="50">
        <f t="shared" si="26"/>
        <v>0.63548663101604275</v>
      </c>
      <c r="U95" s="50">
        <f t="shared" si="26"/>
        <v>0.67511229946524065</v>
      </c>
      <c r="V95" s="50">
        <f t="shared" si="26"/>
        <v>0.46524064171122997</v>
      </c>
      <c r="W95" s="50">
        <f t="shared" si="26"/>
        <v>0.64973262032085566</v>
      </c>
      <c r="X95" s="50">
        <f t="shared" si="26"/>
        <v>0.66288770053475932</v>
      </c>
      <c r="Y95" s="50">
        <f t="shared" si="26"/>
        <v>0.69025668449197852</v>
      </c>
      <c r="Z95" s="50">
        <f t="shared" si="26"/>
        <v>0.68634224598930482</v>
      </c>
      <c r="AA95" s="50">
        <f t="shared" si="26"/>
        <v>0.69324064171123001</v>
      </c>
      <c r="AB95" s="50">
        <f t="shared" si="26"/>
        <v>0.5547593582887701</v>
      </c>
      <c r="AC95" s="50">
        <f t="shared" si="26"/>
        <v>0.56278074866310157</v>
      </c>
      <c r="AD95" s="50">
        <f t="shared" si="26"/>
        <v>0.56637433155080208</v>
      </c>
      <c r="AE95" s="50">
        <f t="shared" si="26"/>
        <v>0.48744385026737963</v>
      </c>
      <c r="AF95" s="50">
        <f t="shared" si="26"/>
        <v>0.46286631016042784</v>
      </c>
      <c r="AG95" s="50">
        <f t="shared" si="26"/>
        <v>0.65133689839572195</v>
      </c>
      <c r="AH95" s="50">
        <f t="shared" si="25"/>
        <v>0.6320855614973262</v>
      </c>
      <c r="AI95" s="50">
        <f t="shared" si="25"/>
        <v>0</v>
      </c>
      <c r="AJ95" s="50">
        <f t="shared" si="25"/>
        <v>0</v>
      </c>
      <c r="AK95" s="50">
        <f t="shared" si="25"/>
        <v>0</v>
      </c>
      <c r="AL95" s="50">
        <f t="shared" si="25"/>
        <v>0</v>
      </c>
      <c r="AM95" s="51">
        <f t="shared" si="21"/>
        <v>0.71229946524064169</v>
      </c>
      <c r="AN95" s="51">
        <f t="shared" si="22"/>
        <v>0</v>
      </c>
      <c r="AO95" s="3"/>
      <c r="AP95" s="3"/>
      <c r="AQ95" s="3"/>
      <c r="AR95" s="3"/>
      <c r="AS95" s="3"/>
      <c r="AT95" s="3"/>
    </row>
    <row r="96" spans="1:46">
      <c r="A96" s="15">
        <v>0.83333333333333337</v>
      </c>
      <c r="B96" s="50">
        <f t="shared" si="25"/>
        <v>0</v>
      </c>
      <c r="C96" s="50">
        <f t="shared" si="25"/>
        <v>0</v>
      </c>
      <c r="D96" s="50">
        <f t="shared" ref="D96:AG100" si="27">($G$38*D26-D156)/$G$37</f>
        <v>0.72513368983957216</v>
      </c>
      <c r="E96" s="50">
        <f t="shared" si="27"/>
        <v>0.73796791443850263</v>
      </c>
      <c r="F96" s="50">
        <f t="shared" si="27"/>
        <v>0.72933689839572191</v>
      </c>
      <c r="G96" s="50">
        <f t="shared" si="27"/>
        <v>0.71464171122994646</v>
      </c>
      <c r="H96" s="50">
        <f t="shared" si="27"/>
        <v>0.69304812834224594</v>
      </c>
      <c r="I96" s="50">
        <f t="shared" si="27"/>
        <v>0.66333689839572185</v>
      </c>
      <c r="J96" s="50">
        <f t="shared" si="27"/>
        <v>0.72837433155080211</v>
      </c>
      <c r="K96" s="50">
        <f t="shared" si="27"/>
        <v>0.66811764705882348</v>
      </c>
      <c r="L96" s="50">
        <f t="shared" si="27"/>
        <v>0.65021390374331556</v>
      </c>
      <c r="M96" s="50">
        <f t="shared" si="27"/>
        <v>0.62473796791443847</v>
      </c>
      <c r="N96" s="50">
        <f t="shared" si="27"/>
        <v>0.73633155080213897</v>
      </c>
      <c r="O96" s="50">
        <f t="shared" si="27"/>
        <v>0.73549732620320851</v>
      </c>
      <c r="P96" s="50">
        <f t="shared" si="27"/>
        <v>0.68554010695187173</v>
      </c>
      <c r="Q96" s="50">
        <f t="shared" si="27"/>
        <v>0.58710160427807478</v>
      </c>
      <c r="R96" s="50">
        <f t="shared" si="27"/>
        <v>0.72160427807486627</v>
      </c>
      <c r="S96" s="50">
        <f t="shared" si="27"/>
        <v>0.73129411764705876</v>
      </c>
      <c r="T96" s="50">
        <f t="shared" si="27"/>
        <v>0.72192513368983957</v>
      </c>
      <c r="U96" s="50">
        <f t="shared" si="27"/>
        <v>0.73488770053475938</v>
      </c>
      <c r="V96" s="50">
        <f t="shared" si="27"/>
        <v>0.46524064171122997</v>
      </c>
      <c r="W96" s="50">
        <f t="shared" si="27"/>
        <v>0.68698395721925132</v>
      </c>
      <c r="X96" s="50">
        <f t="shared" si="27"/>
        <v>0.73764705882352943</v>
      </c>
      <c r="Y96" s="50">
        <f t="shared" si="27"/>
        <v>0.74695187165775401</v>
      </c>
      <c r="Z96" s="50">
        <f t="shared" si="27"/>
        <v>0.76658823529411757</v>
      </c>
      <c r="AA96" s="50">
        <f t="shared" si="27"/>
        <v>0.75628877005347594</v>
      </c>
      <c r="AB96" s="50">
        <f t="shared" si="27"/>
        <v>0.56444919786096248</v>
      </c>
      <c r="AC96" s="50">
        <f t="shared" si="27"/>
        <v>0.58662032085561489</v>
      </c>
      <c r="AD96" s="50">
        <f t="shared" si="27"/>
        <v>0.5746844919786096</v>
      </c>
      <c r="AE96" s="50">
        <f t="shared" si="27"/>
        <v>0.49078074866310162</v>
      </c>
      <c r="AF96" s="50">
        <f t="shared" si="27"/>
        <v>0.60680213903743307</v>
      </c>
      <c r="AG96" s="50">
        <f t="shared" si="27"/>
        <v>0.64491978609625666</v>
      </c>
      <c r="AH96" s="50">
        <f t="shared" si="25"/>
        <v>0.66096256684491983</v>
      </c>
      <c r="AI96" s="50">
        <f t="shared" si="25"/>
        <v>0</v>
      </c>
      <c r="AJ96" s="50">
        <f t="shared" si="25"/>
        <v>0</v>
      </c>
      <c r="AK96" s="50">
        <f t="shared" si="25"/>
        <v>0</v>
      </c>
      <c r="AL96" s="50">
        <f t="shared" si="25"/>
        <v>0</v>
      </c>
      <c r="AM96" s="51">
        <f t="shared" si="21"/>
        <v>0.76658823529411757</v>
      </c>
      <c r="AN96" s="51">
        <f t="shared" si="22"/>
        <v>0</v>
      </c>
      <c r="AO96" s="3"/>
      <c r="AP96" s="3"/>
      <c r="AQ96" s="3"/>
      <c r="AR96" s="3"/>
      <c r="AS96" s="3"/>
      <c r="AT96" s="3"/>
    </row>
    <row r="97" spans="1:46">
      <c r="A97" s="15">
        <v>0.875</v>
      </c>
      <c r="B97" s="50">
        <f t="shared" si="25"/>
        <v>0</v>
      </c>
      <c r="C97" s="50">
        <f t="shared" si="25"/>
        <v>0</v>
      </c>
      <c r="D97" s="50">
        <f t="shared" si="27"/>
        <v>0.69304812834224594</v>
      </c>
      <c r="E97" s="50">
        <f t="shared" si="27"/>
        <v>0.69946524064171123</v>
      </c>
      <c r="F97" s="50">
        <f t="shared" si="27"/>
        <v>0.69198930481283416</v>
      </c>
      <c r="G97" s="50">
        <f t="shared" si="27"/>
        <v>0.68399999999999994</v>
      </c>
      <c r="H97" s="50">
        <f t="shared" si="27"/>
        <v>0.65454545454545454</v>
      </c>
      <c r="I97" s="50">
        <f t="shared" si="27"/>
        <v>0.6379251336898395</v>
      </c>
      <c r="J97" s="50">
        <f t="shared" si="27"/>
        <v>0.67893048128342248</v>
      </c>
      <c r="K97" s="50">
        <f t="shared" si="27"/>
        <v>0.65695187165775404</v>
      </c>
      <c r="L97" s="50">
        <f t="shared" si="27"/>
        <v>0.65284491978609616</v>
      </c>
      <c r="M97" s="50">
        <f t="shared" si="27"/>
        <v>0.60067379679144384</v>
      </c>
      <c r="N97" s="50">
        <f t="shared" si="27"/>
        <v>0.71088770053475936</v>
      </c>
      <c r="O97" s="50">
        <f t="shared" si="27"/>
        <v>0.6733155080213904</v>
      </c>
      <c r="P97" s="50">
        <f t="shared" si="27"/>
        <v>0.66651336898395719</v>
      </c>
      <c r="Q97" s="50">
        <f t="shared" si="27"/>
        <v>0.62467379679144386</v>
      </c>
      <c r="R97" s="50">
        <f t="shared" si="27"/>
        <v>0.69574331550802138</v>
      </c>
      <c r="S97" s="50">
        <f t="shared" si="27"/>
        <v>0.68201069518716584</v>
      </c>
      <c r="T97" s="50">
        <f t="shared" si="27"/>
        <v>0.70151871657754006</v>
      </c>
      <c r="U97" s="50">
        <f t="shared" si="27"/>
        <v>0.69035294117647061</v>
      </c>
      <c r="V97" s="50">
        <f t="shared" si="27"/>
        <v>0.46524064171122997</v>
      </c>
      <c r="W97" s="50">
        <f t="shared" si="27"/>
        <v>0.66413903743315506</v>
      </c>
      <c r="X97" s="50">
        <f t="shared" si="27"/>
        <v>0.70873796791443844</v>
      </c>
      <c r="Y97" s="50">
        <f t="shared" si="27"/>
        <v>0.69811764705882351</v>
      </c>
      <c r="Z97" s="50">
        <f t="shared" si="27"/>
        <v>0.72712299465240637</v>
      </c>
      <c r="AA97" s="50">
        <f t="shared" si="27"/>
        <v>0.71836363636363632</v>
      </c>
      <c r="AB97" s="50">
        <f t="shared" si="27"/>
        <v>0.54551871657754003</v>
      </c>
      <c r="AC97" s="50">
        <f t="shared" si="27"/>
        <v>0.57070588235294106</v>
      </c>
      <c r="AD97" s="50">
        <f t="shared" si="27"/>
        <v>0.5548235294117646</v>
      </c>
      <c r="AE97" s="50">
        <f t="shared" si="27"/>
        <v>0.51555080213903737</v>
      </c>
      <c r="AF97" s="50">
        <f t="shared" si="27"/>
        <v>0.66981818181818187</v>
      </c>
      <c r="AG97" s="50">
        <f t="shared" si="27"/>
        <v>0.62887700534759361</v>
      </c>
      <c r="AH97" s="50">
        <f t="shared" si="25"/>
        <v>0.64491978609625666</v>
      </c>
      <c r="AI97" s="50">
        <f t="shared" si="25"/>
        <v>0</v>
      </c>
      <c r="AJ97" s="50">
        <f t="shared" si="25"/>
        <v>0</v>
      </c>
      <c r="AK97" s="50">
        <f t="shared" si="25"/>
        <v>0</v>
      </c>
      <c r="AL97" s="50">
        <f t="shared" si="25"/>
        <v>0</v>
      </c>
      <c r="AM97" s="51">
        <f t="shared" si="21"/>
        <v>0.72712299465240637</v>
      </c>
      <c r="AN97" s="51">
        <f t="shared" si="22"/>
        <v>0</v>
      </c>
      <c r="AO97" s="3"/>
      <c r="AP97" s="3"/>
      <c r="AQ97" s="3"/>
      <c r="AR97" s="3"/>
      <c r="AS97" s="3"/>
      <c r="AT97" s="3"/>
    </row>
    <row r="98" spans="1:46">
      <c r="A98" s="13" t="s">
        <v>25</v>
      </c>
      <c r="B98" s="50">
        <f t="shared" si="25"/>
        <v>0</v>
      </c>
      <c r="C98" s="50">
        <f t="shared" si="25"/>
        <v>0</v>
      </c>
      <c r="D98" s="50">
        <f t="shared" si="27"/>
        <v>0.62566844919786091</v>
      </c>
      <c r="E98" s="50">
        <f t="shared" si="27"/>
        <v>0.66417112299465242</v>
      </c>
      <c r="F98" s="50">
        <f t="shared" si="27"/>
        <v>0.64719786096256682</v>
      </c>
      <c r="G98" s="50">
        <f t="shared" si="27"/>
        <v>0.63468449197860966</v>
      </c>
      <c r="H98" s="50">
        <f t="shared" si="27"/>
        <v>0.61925133689839573</v>
      </c>
      <c r="I98" s="50">
        <f t="shared" si="27"/>
        <v>0.5927807486631016</v>
      </c>
      <c r="J98" s="50">
        <f t="shared" si="27"/>
        <v>0.64119786096256681</v>
      </c>
      <c r="K98" s="50">
        <f t="shared" si="27"/>
        <v>0.59958288770053469</v>
      </c>
      <c r="L98" s="50">
        <f t="shared" si="27"/>
        <v>0.60532620320855612</v>
      </c>
      <c r="M98" s="50">
        <f t="shared" si="27"/>
        <v>0.60664171122994648</v>
      </c>
      <c r="N98" s="50">
        <f t="shared" si="27"/>
        <v>0.63911229946524062</v>
      </c>
      <c r="O98" s="50">
        <f t="shared" si="27"/>
        <v>0.61366844919786101</v>
      </c>
      <c r="P98" s="50">
        <f t="shared" si="27"/>
        <v>0.60077005347593582</v>
      </c>
      <c r="Q98" s="50">
        <f t="shared" si="27"/>
        <v>0.61860962566844924</v>
      </c>
      <c r="R98" s="50">
        <f t="shared" si="27"/>
        <v>0.60577540106951877</v>
      </c>
      <c r="S98" s="50">
        <f t="shared" si="27"/>
        <v>0.59874866310160435</v>
      </c>
      <c r="T98" s="50">
        <f t="shared" si="27"/>
        <v>0.63721925133689838</v>
      </c>
      <c r="U98" s="50">
        <f t="shared" si="27"/>
        <v>0.62531550802139035</v>
      </c>
      <c r="V98" s="50">
        <f t="shared" si="27"/>
        <v>0.46524064171122997</v>
      </c>
      <c r="W98" s="50">
        <f t="shared" si="27"/>
        <v>0.59679144385026739</v>
      </c>
      <c r="X98" s="50">
        <f t="shared" si="27"/>
        <v>0.65679144385026733</v>
      </c>
      <c r="Y98" s="50">
        <f t="shared" si="27"/>
        <v>0.63433155080213899</v>
      </c>
      <c r="Z98" s="50">
        <f t="shared" si="27"/>
        <v>0.6444064171122994</v>
      </c>
      <c r="AA98" s="50">
        <f t="shared" si="27"/>
        <v>0.70543315508021387</v>
      </c>
      <c r="AB98" s="50">
        <f t="shared" si="27"/>
        <v>0.56432085561497325</v>
      </c>
      <c r="AC98" s="50">
        <f t="shared" si="27"/>
        <v>0.57904812834224595</v>
      </c>
      <c r="AD98" s="50">
        <f t="shared" si="27"/>
        <v>0.53496256684491972</v>
      </c>
      <c r="AE98" s="50">
        <f t="shared" si="27"/>
        <v>0.53720855614973262</v>
      </c>
      <c r="AF98" s="50">
        <f t="shared" si="27"/>
        <v>0.66060962566844916</v>
      </c>
      <c r="AG98" s="50">
        <f t="shared" si="27"/>
        <v>0.6</v>
      </c>
      <c r="AH98" s="50">
        <f t="shared" si="25"/>
        <v>0.58716577540106951</v>
      </c>
      <c r="AI98" s="50">
        <f t="shared" si="25"/>
        <v>0</v>
      </c>
      <c r="AJ98" s="50">
        <f t="shared" si="25"/>
        <v>0</v>
      </c>
      <c r="AK98" s="50">
        <f t="shared" si="25"/>
        <v>0</v>
      </c>
      <c r="AL98" s="50">
        <f t="shared" si="25"/>
        <v>0</v>
      </c>
      <c r="AM98" s="51">
        <f t="shared" si="21"/>
        <v>0.70543315508021387</v>
      </c>
      <c r="AN98" s="51">
        <f t="shared" si="22"/>
        <v>0</v>
      </c>
      <c r="AO98" s="3"/>
      <c r="AP98" s="3"/>
      <c r="AQ98" s="3"/>
      <c r="AR98" s="3"/>
      <c r="AS98" s="3"/>
      <c r="AT98" s="3"/>
    </row>
    <row r="99" spans="1:46">
      <c r="A99" s="15">
        <v>0.95833333333333337</v>
      </c>
      <c r="B99" s="50">
        <f t="shared" si="25"/>
        <v>0</v>
      </c>
      <c r="C99" s="50">
        <f t="shared" si="25"/>
        <v>0</v>
      </c>
      <c r="D99" s="50">
        <f t="shared" si="27"/>
        <v>0.54224598930481283</v>
      </c>
      <c r="E99" s="50">
        <f t="shared" si="27"/>
        <v>0.54545454545454541</v>
      </c>
      <c r="F99" s="50">
        <f t="shared" si="27"/>
        <v>0.54224598930481283</v>
      </c>
      <c r="G99" s="50">
        <f t="shared" si="27"/>
        <v>0.55508021390374329</v>
      </c>
      <c r="H99" s="50">
        <f t="shared" si="27"/>
        <v>0.54866310160427811</v>
      </c>
      <c r="I99" s="50">
        <f t="shared" si="27"/>
        <v>0.52299465240641707</v>
      </c>
      <c r="J99" s="50">
        <f t="shared" si="27"/>
        <v>0.50374331550802143</v>
      </c>
      <c r="K99" s="50">
        <f t="shared" si="27"/>
        <v>0.56409625668449204</v>
      </c>
      <c r="L99" s="50">
        <f t="shared" si="27"/>
        <v>0.58787165775401062</v>
      </c>
      <c r="M99" s="50">
        <f t="shared" si="27"/>
        <v>0.51542245989304813</v>
      </c>
      <c r="N99" s="50">
        <f t="shared" si="27"/>
        <v>0.55183957219251334</v>
      </c>
      <c r="O99" s="50">
        <f t="shared" si="27"/>
        <v>0.58909090909090911</v>
      </c>
      <c r="P99" s="50">
        <f t="shared" si="27"/>
        <v>0.54866310160427811</v>
      </c>
      <c r="Q99" s="50">
        <f t="shared" si="27"/>
        <v>0.55828877005347599</v>
      </c>
      <c r="R99" s="50">
        <f t="shared" si="27"/>
        <v>0.52373262032085555</v>
      </c>
      <c r="S99" s="50">
        <f t="shared" si="27"/>
        <v>0.53964705882352937</v>
      </c>
      <c r="T99" s="50">
        <f t="shared" si="27"/>
        <v>0.54545454545454541</v>
      </c>
      <c r="U99" s="50">
        <f t="shared" si="27"/>
        <v>0.56473796791443853</v>
      </c>
      <c r="V99" s="50">
        <f t="shared" si="27"/>
        <v>0.46524064171122997</v>
      </c>
      <c r="W99" s="50">
        <f t="shared" si="27"/>
        <v>0.53024598930481281</v>
      </c>
      <c r="X99" s="50">
        <f t="shared" si="27"/>
        <v>0.55244919786096258</v>
      </c>
      <c r="Y99" s="50">
        <f t="shared" si="27"/>
        <v>0.52761497326203211</v>
      </c>
      <c r="Z99" s="50">
        <f t="shared" si="27"/>
        <v>0.46312299465240642</v>
      </c>
      <c r="AA99" s="50">
        <f t="shared" si="27"/>
        <v>0.55065240641711222</v>
      </c>
      <c r="AB99" s="50">
        <f t="shared" si="27"/>
        <v>0.55812834224598928</v>
      </c>
      <c r="AC99" s="50">
        <f t="shared" si="27"/>
        <v>0.54093048128342247</v>
      </c>
      <c r="AD99" s="50">
        <f t="shared" si="27"/>
        <v>0.5195294117647058</v>
      </c>
      <c r="AE99" s="50">
        <f t="shared" si="27"/>
        <v>0.52126203208556154</v>
      </c>
      <c r="AF99" s="50">
        <f t="shared" si="27"/>
        <v>0.56008556149732625</v>
      </c>
      <c r="AG99" s="50">
        <f t="shared" si="27"/>
        <v>0.53903743315508024</v>
      </c>
      <c r="AH99" s="50">
        <f t="shared" si="25"/>
        <v>0.53903743315508024</v>
      </c>
      <c r="AI99" s="50">
        <f t="shared" si="25"/>
        <v>0</v>
      </c>
      <c r="AJ99" s="50">
        <f t="shared" si="25"/>
        <v>0</v>
      </c>
      <c r="AK99" s="50">
        <f t="shared" si="25"/>
        <v>0</v>
      </c>
      <c r="AL99" s="50">
        <f t="shared" si="25"/>
        <v>0</v>
      </c>
      <c r="AM99" s="51">
        <f t="shared" si="21"/>
        <v>0.58909090909090911</v>
      </c>
      <c r="AN99" s="51">
        <f t="shared" si="22"/>
        <v>0</v>
      </c>
      <c r="AO99" s="3"/>
      <c r="AP99" s="3"/>
      <c r="AQ99" s="3"/>
      <c r="AR99" s="3"/>
      <c r="AS99" s="3"/>
      <c r="AT99" s="3"/>
    </row>
    <row r="100" spans="1:46">
      <c r="A100" s="9" t="s">
        <v>26</v>
      </c>
      <c r="B100" s="50">
        <f t="shared" si="25"/>
        <v>0</v>
      </c>
      <c r="C100" s="50">
        <f t="shared" si="25"/>
        <v>0</v>
      </c>
      <c r="D100" s="50">
        <f t="shared" si="27"/>
        <v>0.46844919786096256</v>
      </c>
      <c r="E100" s="50">
        <f t="shared" si="27"/>
        <v>0.4748663101604278</v>
      </c>
      <c r="F100" s="50">
        <f t="shared" si="27"/>
        <v>0.48770053475935826</v>
      </c>
      <c r="G100" s="50">
        <f t="shared" si="27"/>
        <v>0.50053475935828873</v>
      </c>
      <c r="H100" s="50">
        <f t="shared" si="27"/>
        <v>0.48770053475935826</v>
      </c>
      <c r="I100" s="50">
        <f t="shared" si="27"/>
        <v>0.47165775401069521</v>
      </c>
      <c r="J100" s="50">
        <f t="shared" si="27"/>
        <v>0.4748663101604278</v>
      </c>
      <c r="K100" s="50">
        <f t="shared" si="27"/>
        <v>0.48016042780748663</v>
      </c>
      <c r="L100" s="50">
        <f t="shared" si="27"/>
        <v>0.45182887700534752</v>
      </c>
      <c r="M100" s="50">
        <f t="shared" si="27"/>
        <v>0.48032085561497329</v>
      </c>
      <c r="N100" s="50">
        <f t="shared" si="27"/>
        <v>0.51016042780748661</v>
      </c>
      <c r="O100" s="50">
        <f t="shared" si="27"/>
        <v>0.54385026737967912</v>
      </c>
      <c r="P100" s="50">
        <f t="shared" si="27"/>
        <v>0.47733689839572185</v>
      </c>
      <c r="Q100" s="50">
        <f t="shared" si="27"/>
        <v>0.48128342245989303</v>
      </c>
      <c r="R100" s="50">
        <f t="shared" si="27"/>
        <v>0.47807486631016044</v>
      </c>
      <c r="S100" s="50">
        <f t="shared" si="27"/>
        <v>0.4748663101604278</v>
      </c>
      <c r="T100" s="50">
        <f t="shared" si="27"/>
        <v>0.48128342245989303</v>
      </c>
      <c r="U100" s="50">
        <f t="shared" si="27"/>
        <v>0.50053475935828873</v>
      </c>
      <c r="V100" s="50">
        <f t="shared" si="27"/>
        <v>0.46524064171122997</v>
      </c>
      <c r="W100" s="50">
        <f t="shared" si="27"/>
        <v>0.46761497326203205</v>
      </c>
      <c r="X100" s="50">
        <f t="shared" si="27"/>
        <v>0.47807486631016044</v>
      </c>
      <c r="Y100" s="50">
        <f t="shared" si="27"/>
        <v>0.49732620320855614</v>
      </c>
      <c r="Z100" s="50">
        <f t="shared" si="27"/>
        <v>0.45442780748663097</v>
      </c>
      <c r="AA100" s="50">
        <f t="shared" si="27"/>
        <v>0.49604278074866309</v>
      </c>
      <c r="AB100" s="50">
        <f t="shared" si="27"/>
        <v>0.53868449197860957</v>
      </c>
      <c r="AC100" s="50">
        <f t="shared" si="27"/>
        <v>0.51247058823529401</v>
      </c>
      <c r="AD100" s="50">
        <f t="shared" si="27"/>
        <v>0.48737967914438501</v>
      </c>
      <c r="AE100" s="50">
        <f t="shared" si="27"/>
        <v>0.50573262032085553</v>
      </c>
      <c r="AF100" s="50">
        <f t="shared" si="27"/>
        <v>0.50374331550802143</v>
      </c>
      <c r="AG100" s="50">
        <f t="shared" si="27"/>
        <v>0.4748663101604278</v>
      </c>
      <c r="AH100" s="50">
        <f t="shared" si="25"/>
        <v>0.46844919786096256</v>
      </c>
      <c r="AI100" s="50">
        <f t="shared" si="25"/>
        <v>0</v>
      </c>
      <c r="AJ100" s="50">
        <f t="shared" si="25"/>
        <v>0</v>
      </c>
      <c r="AK100" s="50">
        <f t="shared" si="25"/>
        <v>0</v>
      </c>
      <c r="AL100" s="50">
        <f t="shared" si="25"/>
        <v>0</v>
      </c>
      <c r="AM100" s="51">
        <f t="shared" si="21"/>
        <v>0.54385026737967912</v>
      </c>
      <c r="AN100" s="51">
        <f t="shared" si="22"/>
        <v>0</v>
      </c>
      <c r="AO100" s="3"/>
      <c r="AP100" s="3"/>
      <c r="AQ100" s="3"/>
      <c r="AR100" s="3"/>
      <c r="AS100" s="3"/>
      <c r="AT100" s="3"/>
    </row>
    <row r="101" spans="1:46">
      <c r="A101" s="6"/>
      <c r="B101" s="6"/>
      <c r="C101" s="6"/>
      <c r="D101" s="6"/>
      <c r="E101" s="6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</row>
    <row r="102" spans="1:46">
      <c r="A102" s="6"/>
      <c r="B102" s="6"/>
      <c r="C102" s="6"/>
      <c r="D102" s="6"/>
      <c r="E102" s="6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</row>
    <row r="103" spans="1:46">
      <c r="A103" s="26" t="s">
        <v>47</v>
      </c>
      <c r="B103" s="6"/>
      <c r="C103" s="30"/>
      <c r="D103" s="6"/>
      <c r="E103" s="41"/>
      <c r="F103" s="26"/>
      <c r="G103" s="38"/>
      <c r="H103" s="38"/>
      <c r="I103" s="38"/>
      <c r="J103" s="38"/>
      <c r="K103" s="38"/>
      <c r="L103" s="38"/>
      <c r="M103" s="38"/>
      <c r="N103" s="39"/>
      <c r="O103" s="39"/>
      <c r="P103" s="40"/>
      <c r="Q103" s="38"/>
      <c r="R103" s="28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</row>
    <row r="104" spans="1:46" ht="12.75" customHeight="1">
      <c r="A104" s="287" t="s">
        <v>2</v>
      </c>
      <c r="B104" s="4">
        <f>+B$4</f>
        <v>0</v>
      </c>
      <c r="C104" s="4">
        <f t="shared" ref="C104:AL104" si="28">+C$4</f>
        <v>1</v>
      </c>
      <c r="D104" s="4">
        <f t="shared" si="28"/>
        <v>1</v>
      </c>
      <c r="E104" s="4">
        <f t="shared" si="28"/>
        <v>2</v>
      </c>
      <c r="F104" s="4">
        <f t="shared" si="28"/>
        <v>3</v>
      </c>
      <c r="G104" s="4">
        <f t="shared" si="28"/>
        <v>4</v>
      </c>
      <c r="H104" s="4">
        <f t="shared" si="28"/>
        <v>5</v>
      </c>
      <c r="I104" s="4">
        <f t="shared" si="28"/>
        <v>6</v>
      </c>
      <c r="J104" s="4">
        <f t="shared" si="28"/>
        <v>7</v>
      </c>
      <c r="K104" s="4">
        <f t="shared" si="28"/>
        <v>8</v>
      </c>
      <c r="L104" s="4">
        <f t="shared" si="28"/>
        <v>9</v>
      </c>
      <c r="M104" s="4">
        <f t="shared" si="28"/>
        <v>10</v>
      </c>
      <c r="N104" s="4">
        <f t="shared" si="28"/>
        <v>11</v>
      </c>
      <c r="O104" s="4">
        <f t="shared" si="28"/>
        <v>12</v>
      </c>
      <c r="P104" s="4">
        <f t="shared" si="28"/>
        <v>13</v>
      </c>
      <c r="Q104" s="4">
        <f t="shared" si="28"/>
        <v>14</v>
      </c>
      <c r="R104" s="4">
        <f t="shared" si="28"/>
        <v>15</v>
      </c>
      <c r="S104" s="4">
        <f t="shared" si="28"/>
        <v>16</v>
      </c>
      <c r="T104" s="4">
        <f t="shared" si="28"/>
        <v>17</v>
      </c>
      <c r="U104" s="4">
        <f t="shared" si="28"/>
        <v>18</v>
      </c>
      <c r="V104" s="4">
        <f t="shared" si="28"/>
        <v>19</v>
      </c>
      <c r="W104" s="4">
        <f t="shared" si="28"/>
        <v>20</v>
      </c>
      <c r="X104" s="4">
        <f t="shared" si="28"/>
        <v>21</v>
      </c>
      <c r="Y104" s="4">
        <f t="shared" si="28"/>
        <v>22</v>
      </c>
      <c r="Z104" s="4">
        <f t="shared" si="28"/>
        <v>23</v>
      </c>
      <c r="AA104" s="4">
        <f t="shared" si="28"/>
        <v>24</v>
      </c>
      <c r="AB104" s="4">
        <f t="shared" si="28"/>
        <v>25</v>
      </c>
      <c r="AC104" s="4">
        <f t="shared" si="28"/>
        <v>26</v>
      </c>
      <c r="AD104" s="4">
        <f t="shared" si="28"/>
        <v>27</v>
      </c>
      <c r="AE104" s="4">
        <f t="shared" si="28"/>
        <v>28</v>
      </c>
      <c r="AF104" s="4">
        <f t="shared" si="28"/>
        <v>29</v>
      </c>
      <c r="AG104" s="4">
        <f t="shared" si="28"/>
        <v>30</v>
      </c>
      <c r="AH104" s="4">
        <f t="shared" si="28"/>
        <v>31</v>
      </c>
      <c r="AI104" s="4">
        <f t="shared" si="28"/>
        <v>32</v>
      </c>
      <c r="AJ104" s="4">
        <f t="shared" si="28"/>
        <v>33</v>
      </c>
      <c r="AK104" s="4">
        <f t="shared" si="28"/>
        <v>34</v>
      </c>
      <c r="AL104" s="4">
        <f t="shared" si="28"/>
        <v>35</v>
      </c>
      <c r="AM104" s="116" t="s">
        <v>3</v>
      </c>
      <c r="AN104" s="5" t="s">
        <v>4</v>
      </c>
      <c r="AO104" s="3"/>
      <c r="AP104" s="3"/>
      <c r="AQ104" s="3"/>
      <c r="AR104" s="3"/>
      <c r="AS104" s="3"/>
      <c r="AT104" s="3"/>
    </row>
    <row r="105" spans="1:46" s="59" customFormat="1" ht="11.25" customHeight="1">
      <c r="A105" s="288"/>
      <c r="B105" s="7">
        <f>B$5</f>
        <v>40391</v>
      </c>
      <c r="C105" s="7">
        <f t="shared" ref="C105:AL105" si="29">C$5</f>
        <v>40392</v>
      </c>
      <c r="D105" s="7">
        <f t="shared" si="29"/>
        <v>40603</v>
      </c>
      <c r="E105" s="7">
        <f t="shared" si="29"/>
        <v>40604</v>
      </c>
      <c r="F105" s="7">
        <f t="shared" si="29"/>
        <v>40605</v>
      </c>
      <c r="G105" s="7">
        <f t="shared" si="29"/>
        <v>40606</v>
      </c>
      <c r="H105" s="7">
        <f t="shared" si="29"/>
        <v>40607</v>
      </c>
      <c r="I105" s="7">
        <f t="shared" si="29"/>
        <v>40608</v>
      </c>
      <c r="J105" s="7">
        <f t="shared" si="29"/>
        <v>40609</v>
      </c>
      <c r="K105" s="7">
        <f t="shared" si="29"/>
        <v>40610</v>
      </c>
      <c r="L105" s="7">
        <f t="shared" si="29"/>
        <v>40611</v>
      </c>
      <c r="M105" s="7">
        <f t="shared" si="29"/>
        <v>40612</v>
      </c>
      <c r="N105" s="7">
        <f t="shared" si="29"/>
        <v>40613</v>
      </c>
      <c r="O105" s="7">
        <f t="shared" si="29"/>
        <v>40614</v>
      </c>
      <c r="P105" s="7">
        <f t="shared" si="29"/>
        <v>40615</v>
      </c>
      <c r="Q105" s="7">
        <f t="shared" si="29"/>
        <v>40616</v>
      </c>
      <c r="R105" s="7">
        <f t="shared" si="29"/>
        <v>40617</v>
      </c>
      <c r="S105" s="7">
        <f t="shared" si="29"/>
        <v>40618</v>
      </c>
      <c r="T105" s="7">
        <f t="shared" si="29"/>
        <v>40619</v>
      </c>
      <c r="U105" s="7">
        <f t="shared" si="29"/>
        <v>40620</v>
      </c>
      <c r="V105" s="7">
        <f t="shared" si="29"/>
        <v>40621</v>
      </c>
      <c r="W105" s="7">
        <f t="shared" si="29"/>
        <v>40622</v>
      </c>
      <c r="X105" s="7">
        <f t="shared" si="29"/>
        <v>40623</v>
      </c>
      <c r="Y105" s="7">
        <f t="shared" si="29"/>
        <v>40624</v>
      </c>
      <c r="Z105" s="7">
        <f t="shared" si="29"/>
        <v>40625</v>
      </c>
      <c r="AA105" s="7">
        <f t="shared" si="29"/>
        <v>40626</v>
      </c>
      <c r="AB105" s="7">
        <f t="shared" si="29"/>
        <v>40627</v>
      </c>
      <c r="AC105" s="7">
        <f t="shared" si="29"/>
        <v>40628</v>
      </c>
      <c r="AD105" s="7">
        <f t="shared" si="29"/>
        <v>40629</v>
      </c>
      <c r="AE105" s="7">
        <f t="shared" si="29"/>
        <v>40630</v>
      </c>
      <c r="AF105" s="7">
        <f t="shared" si="29"/>
        <v>40631</v>
      </c>
      <c r="AG105" s="158">
        <f t="shared" si="29"/>
        <v>40632</v>
      </c>
      <c r="AH105" s="158">
        <f t="shared" si="29"/>
        <v>40633</v>
      </c>
      <c r="AI105" s="158">
        <f t="shared" si="29"/>
        <v>40634</v>
      </c>
      <c r="AJ105" s="158">
        <f t="shared" si="29"/>
        <v>40635</v>
      </c>
      <c r="AK105" s="158">
        <f t="shared" si="29"/>
        <v>40636</v>
      </c>
      <c r="AL105" s="158">
        <f t="shared" si="29"/>
        <v>40637</v>
      </c>
      <c r="AM105" s="116"/>
      <c r="AN105" s="8"/>
      <c r="AO105" s="6"/>
      <c r="AP105" s="6"/>
      <c r="AQ105" s="6"/>
      <c r="AR105" s="6"/>
      <c r="AS105" s="6"/>
      <c r="AT105" s="6"/>
    </row>
    <row r="106" spans="1:46">
      <c r="A106" s="289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4"/>
      <c r="AH106" s="44"/>
      <c r="AI106" s="44"/>
      <c r="AJ106" s="44"/>
      <c r="AK106" s="44"/>
      <c r="AL106" s="44"/>
      <c r="AM106" s="45" t="s">
        <v>8</v>
      </c>
      <c r="AN106" s="5" t="s">
        <v>8</v>
      </c>
      <c r="AO106" s="3"/>
      <c r="AP106" s="3"/>
      <c r="AQ106" s="3"/>
      <c r="AR106" s="3"/>
      <c r="AS106" s="3"/>
      <c r="AT106" s="3"/>
    </row>
    <row r="107" spans="1:46">
      <c r="A107" s="9" t="s">
        <v>9</v>
      </c>
      <c r="B107" s="52">
        <f t="shared" ref="B107:AL122" si="30">$G$38*B7</f>
        <v>0</v>
      </c>
      <c r="C107" s="52">
        <f t="shared" si="30"/>
        <v>0</v>
      </c>
      <c r="D107" s="52">
        <f>$G$38*D7-D137</f>
        <v>4260</v>
      </c>
      <c r="E107" s="52">
        <f t="shared" ref="E107:AG107" si="31">$G$38*E7-E137</f>
        <v>4200</v>
      </c>
      <c r="F107" s="52">
        <f t="shared" si="31"/>
        <v>4170</v>
      </c>
      <c r="G107" s="52">
        <f t="shared" si="31"/>
        <v>4230</v>
      </c>
      <c r="H107" s="52">
        <f t="shared" si="31"/>
        <v>4410</v>
      </c>
      <c r="I107" s="52">
        <f t="shared" si="31"/>
        <v>4230</v>
      </c>
      <c r="J107" s="52">
        <f t="shared" si="31"/>
        <v>4020</v>
      </c>
      <c r="K107" s="52">
        <f t="shared" si="31"/>
        <v>4080</v>
      </c>
      <c r="L107" s="52">
        <f t="shared" si="31"/>
        <v>4163.3999999999996</v>
      </c>
      <c r="M107" s="52">
        <f t="shared" si="31"/>
        <v>3980.1</v>
      </c>
      <c r="N107" s="52">
        <f t="shared" si="31"/>
        <v>3762.8999999999996</v>
      </c>
      <c r="O107" s="52">
        <f t="shared" si="31"/>
        <v>4350</v>
      </c>
      <c r="P107" s="52">
        <f t="shared" si="31"/>
        <v>4228.8</v>
      </c>
      <c r="Q107" s="52">
        <f t="shared" si="31"/>
        <v>4131.3</v>
      </c>
      <c r="R107" s="52">
        <f t="shared" si="31"/>
        <v>4230</v>
      </c>
      <c r="S107" s="52">
        <f t="shared" si="31"/>
        <v>4110</v>
      </c>
      <c r="T107" s="52">
        <f t="shared" si="31"/>
        <v>4080</v>
      </c>
      <c r="U107" s="52">
        <f t="shared" si="31"/>
        <v>4080</v>
      </c>
      <c r="V107" s="52">
        <f t="shared" si="31"/>
        <v>4350</v>
      </c>
      <c r="W107" s="52">
        <f t="shared" si="31"/>
        <v>4320</v>
      </c>
      <c r="X107" s="52">
        <f t="shared" si="31"/>
        <v>4071.6</v>
      </c>
      <c r="Y107" s="52">
        <f t="shared" si="31"/>
        <v>4260</v>
      </c>
      <c r="Z107" s="52">
        <f t="shared" si="31"/>
        <v>4260</v>
      </c>
      <c r="AA107" s="52">
        <f t="shared" si="31"/>
        <v>3949.2</v>
      </c>
      <c r="AB107" s="52">
        <f t="shared" si="31"/>
        <v>4292.7</v>
      </c>
      <c r="AC107" s="52">
        <f t="shared" si="31"/>
        <v>4309.8</v>
      </c>
      <c r="AD107" s="52">
        <f t="shared" si="31"/>
        <v>4407</v>
      </c>
      <c r="AE107" s="52">
        <f t="shared" si="31"/>
        <v>4129.8</v>
      </c>
      <c r="AF107" s="52">
        <f t="shared" si="31"/>
        <v>3953.3999999999996</v>
      </c>
      <c r="AG107" s="52">
        <f t="shared" si="31"/>
        <v>4418.0999999999995</v>
      </c>
      <c r="AH107" s="52">
        <f t="shared" si="30"/>
        <v>4350</v>
      </c>
      <c r="AI107" s="52">
        <f t="shared" si="30"/>
        <v>0</v>
      </c>
      <c r="AJ107" s="52">
        <f t="shared" si="30"/>
        <v>0</v>
      </c>
      <c r="AK107" s="52">
        <f t="shared" si="30"/>
        <v>0</v>
      </c>
      <c r="AL107" s="52">
        <f t="shared" si="30"/>
        <v>0</v>
      </c>
      <c r="AM107" s="10">
        <f>MAX(B107:AL107)</f>
        <v>4418.0999999999995</v>
      </c>
      <c r="AN107" s="10">
        <f>MIN(B107:AF107)</f>
        <v>0</v>
      </c>
      <c r="AO107" s="3"/>
      <c r="AP107" s="3"/>
      <c r="AQ107" s="3"/>
      <c r="AR107" s="10">
        <f>SUM(B107:AL107)</f>
        <v>129788.1</v>
      </c>
      <c r="AS107" s="3"/>
      <c r="AT107" s="3"/>
    </row>
    <row r="108" spans="1:46">
      <c r="A108" s="9" t="s">
        <v>10</v>
      </c>
      <c r="B108" s="52">
        <f t="shared" si="30"/>
        <v>0</v>
      </c>
      <c r="C108" s="52">
        <f t="shared" si="30"/>
        <v>0</v>
      </c>
      <c r="D108" s="52">
        <f t="shared" ref="D108:AG116" si="32">$G$38*D8-D138</f>
        <v>4050</v>
      </c>
      <c r="E108" s="52">
        <f t="shared" si="32"/>
        <v>4050</v>
      </c>
      <c r="F108" s="52">
        <f t="shared" si="32"/>
        <v>4020</v>
      </c>
      <c r="G108" s="52">
        <f t="shared" si="32"/>
        <v>3990</v>
      </c>
      <c r="H108" s="52">
        <f t="shared" si="32"/>
        <v>4050</v>
      </c>
      <c r="I108" s="52">
        <f t="shared" si="32"/>
        <v>3960</v>
      </c>
      <c r="J108" s="52">
        <f t="shared" si="32"/>
        <v>3930</v>
      </c>
      <c r="K108" s="52">
        <f t="shared" si="32"/>
        <v>3990</v>
      </c>
      <c r="L108" s="52">
        <f t="shared" si="32"/>
        <v>3821.3999999999996</v>
      </c>
      <c r="M108" s="52">
        <f t="shared" si="32"/>
        <v>3854.3999999999996</v>
      </c>
      <c r="N108" s="52">
        <f t="shared" si="32"/>
        <v>3953.7</v>
      </c>
      <c r="O108" s="52">
        <f t="shared" si="32"/>
        <v>4140</v>
      </c>
      <c r="P108" s="52">
        <f t="shared" si="32"/>
        <v>4348.8</v>
      </c>
      <c r="Q108" s="52">
        <f t="shared" si="32"/>
        <v>3921.8999999999996</v>
      </c>
      <c r="R108" s="52">
        <f t="shared" si="32"/>
        <v>4080</v>
      </c>
      <c r="S108" s="52">
        <f t="shared" si="32"/>
        <v>3990</v>
      </c>
      <c r="T108" s="52">
        <f t="shared" si="32"/>
        <v>3960</v>
      </c>
      <c r="U108" s="52">
        <f t="shared" si="32"/>
        <v>3870</v>
      </c>
      <c r="V108" s="52">
        <f t="shared" si="32"/>
        <v>4350</v>
      </c>
      <c r="W108" s="52">
        <f t="shared" si="32"/>
        <v>4170</v>
      </c>
      <c r="X108" s="52">
        <f t="shared" si="32"/>
        <v>3915.2999999999997</v>
      </c>
      <c r="Y108" s="52">
        <f t="shared" si="32"/>
        <v>4080</v>
      </c>
      <c r="Z108" s="52">
        <f t="shared" si="32"/>
        <v>4080</v>
      </c>
      <c r="AA108" s="52">
        <f t="shared" si="32"/>
        <v>4076.1</v>
      </c>
      <c r="AB108" s="52">
        <f t="shared" si="32"/>
        <v>3990.8999999999996</v>
      </c>
      <c r="AC108" s="52">
        <f t="shared" si="32"/>
        <v>4170.5999999999995</v>
      </c>
      <c r="AD108" s="52">
        <f t="shared" si="32"/>
        <v>4164</v>
      </c>
      <c r="AE108" s="52">
        <f t="shared" si="32"/>
        <v>3916.7999999999997</v>
      </c>
      <c r="AF108" s="52">
        <f t="shared" si="32"/>
        <v>4071</v>
      </c>
      <c r="AG108" s="52">
        <f t="shared" si="32"/>
        <v>4230</v>
      </c>
      <c r="AH108" s="52">
        <f t="shared" si="30"/>
        <v>4200</v>
      </c>
      <c r="AI108" s="52">
        <f t="shared" si="30"/>
        <v>0</v>
      </c>
      <c r="AJ108" s="52">
        <f t="shared" si="30"/>
        <v>0</v>
      </c>
      <c r="AK108" s="52">
        <f t="shared" si="30"/>
        <v>0</v>
      </c>
      <c r="AL108" s="52">
        <f t="shared" si="30"/>
        <v>0</v>
      </c>
      <c r="AM108" s="10">
        <f t="shared" ref="AM108:AM130" si="33">MAX(B108:AL108)</f>
        <v>4350</v>
      </c>
      <c r="AN108" s="10">
        <f>MIN(B108:AF108)</f>
        <v>0</v>
      </c>
      <c r="AO108" s="3"/>
      <c r="AP108" s="3"/>
      <c r="AQ108" s="3"/>
      <c r="AR108" s="10">
        <f t="shared" ref="AR108:AR130" si="34">SUM(B108:AL108)</f>
        <v>125394.90000000002</v>
      </c>
      <c r="AS108" s="3"/>
      <c r="AT108" s="3"/>
    </row>
    <row r="109" spans="1:46">
      <c r="A109" s="9" t="s">
        <v>11</v>
      </c>
      <c r="B109" s="52">
        <f t="shared" si="30"/>
        <v>0</v>
      </c>
      <c r="C109" s="52">
        <f t="shared" si="30"/>
        <v>0</v>
      </c>
      <c r="D109" s="52">
        <f t="shared" si="32"/>
        <v>3900</v>
      </c>
      <c r="E109" s="52">
        <f t="shared" si="32"/>
        <v>3930</v>
      </c>
      <c r="F109" s="52">
        <f t="shared" si="32"/>
        <v>3930</v>
      </c>
      <c r="G109" s="52">
        <f t="shared" si="32"/>
        <v>3900</v>
      </c>
      <c r="H109" s="52">
        <f t="shared" si="32"/>
        <v>3960</v>
      </c>
      <c r="I109" s="52">
        <f t="shared" si="32"/>
        <v>3900</v>
      </c>
      <c r="J109" s="52">
        <f t="shared" si="32"/>
        <v>3750</v>
      </c>
      <c r="K109" s="52">
        <f t="shared" si="32"/>
        <v>3930</v>
      </c>
      <c r="L109" s="52">
        <f t="shared" si="32"/>
        <v>3794.1</v>
      </c>
      <c r="M109" s="52">
        <f t="shared" si="32"/>
        <v>3614.1</v>
      </c>
      <c r="N109" s="52">
        <f t="shared" si="32"/>
        <v>3919.2</v>
      </c>
      <c r="O109" s="52">
        <f t="shared" si="32"/>
        <v>4080</v>
      </c>
      <c r="P109" s="52">
        <f t="shared" si="32"/>
        <v>4104.8999999999996</v>
      </c>
      <c r="Q109" s="52">
        <f t="shared" si="32"/>
        <v>3863.7</v>
      </c>
      <c r="R109" s="52">
        <f t="shared" si="32"/>
        <v>4050</v>
      </c>
      <c r="S109" s="52">
        <f t="shared" si="32"/>
        <v>3870</v>
      </c>
      <c r="T109" s="52">
        <f t="shared" si="32"/>
        <v>3900</v>
      </c>
      <c r="U109" s="52">
        <f t="shared" si="32"/>
        <v>3750</v>
      </c>
      <c r="V109" s="52">
        <f t="shared" si="32"/>
        <v>4350</v>
      </c>
      <c r="W109" s="52">
        <f t="shared" si="32"/>
        <v>4080</v>
      </c>
      <c r="X109" s="52">
        <f t="shared" si="32"/>
        <v>3807</v>
      </c>
      <c r="Y109" s="52">
        <f t="shared" si="32"/>
        <v>3990</v>
      </c>
      <c r="Z109" s="52">
        <f t="shared" si="32"/>
        <v>3840</v>
      </c>
      <c r="AA109" s="52">
        <f t="shared" si="32"/>
        <v>3985.7999999999997</v>
      </c>
      <c r="AB109" s="52">
        <f t="shared" si="32"/>
        <v>3922.7999999999997</v>
      </c>
      <c r="AC109" s="52">
        <f t="shared" si="32"/>
        <v>4045.5</v>
      </c>
      <c r="AD109" s="52">
        <f t="shared" si="32"/>
        <v>4063.7999999999997</v>
      </c>
      <c r="AE109" s="52">
        <f t="shared" si="32"/>
        <v>3917.7</v>
      </c>
      <c r="AF109" s="52">
        <f t="shared" si="32"/>
        <v>4011.8999999999996</v>
      </c>
      <c r="AG109" s="52">
        <f t="shared" si="32"/>
        <v>4200</v>
      </c>
      <c r="AH109" s="52">
        <f t="shared" si="30"/>
        <v>4140</v>
      </c>
      <c r="AI109" s="52">
        <f t="shared" si="30"/>
        <v>0</v>
      </c>
      <c r="AJ109" s="52">
        <f t="shared" si="30"/>
        <v>0</v>
      </c>
      <c r="AK109" s="52">
        <f t="shared" si="30"/>
        <v>0</v>
      </c>
      <c r="AL109" s="52">
        <f t="shared" si="30"/>
        <v>0</v>
      </c>
      <c r="AM109" s="10">
        <f t="shared" si="33"/>
        <v>4350</v>
      </c>
      <c r="AN109" s="10">
        <f t="shared" ref="AN109:AN130" si="35">MIN(B109:AF109)</f>
        <v>0</v>
      </c>
      <c r="AO109" s="3"/>
      <c r="AP109" s="3"/>
      <c r="AQ109" s="3"/>
      <c r="AR109" s="10">
        <f t="shared" si="34"/>
        <v>122500.5</v>
      </c>
      <c r="AS109" s="3"/>
      <c r="AT109" s="3"/>
    </row>
    <row r="110" spans="1:46">
      <c r="A110" s="9" t="s">
        <v>12</v>
      </c>
      <c r="B110" s="52">
        <f t="shared" si="30"/>
        <v>0</v>
      </c>
      <c r="C110" s="52">
        <f t="shared" si="30"/>
        <v>0</v>
      </c>
      <c r="D110" s="52">
        <f t="shared" si="32"/>
        <v>3990</v>
      </c>
      <c r="E110" s="52">
        <f t="shared" si="32"/>
        <v>3900</v>
      </c>
      <c r="F110" s="52">
        <f t="shared" si="32"/>
        <v>3900</v>
      </c>
      <c r="G110" s="52">
        <f t="shared" si="32"/>
        <v>3930</v>
      </c>
      <c r="H110" s="52">
        <f t="shared" si="32"/>
        <v>3900</v>
      </c>
      <c r="I110" s="52">
        <f t="shared" si="32"/>
        <v>3840</v>
      </c>
      <c r="J110" s="52">
        <f t="shared" si="32"/>
        <v>3750</v>
      </c>
      <c r="K110" s="52">
        <f t="shared" si="32"/>
        <v>3930</v>
      </c>
      <c r="L110" s="52">
        <f t="shared" si="32"/>
        <v>3840</v>
      </c>
      <c r="M110" s="52">
        <f t="shared" si="32"/>
        <v>3612.9</v>
      </c>
      <c r="N110" s="52">
        <f t="shared" si="32"/>
        <v>3689.1</v>
      </c>
      <c r="O110" s="52">
        <f t="shared" si="32"/>
        <v>4020</v>
      </c>
      <c r="P110" s="52">
        <f t="shared" si="32"/>
        <v>3982.7999999999997</v>
      </c>
      <c r="Q110" s="52">
        <f t="shared" si="32"/>
        <v>3861.8999999999996</v>
      </c>
      <c r="R110" s="52">
        <f t="shared" si="32"/>
        <v>3900</v>
      </c>
      <c r="S110" s="52">
        <f t="shared" si="32"/>
        <v>3930</v>
      </c>
      <c r="T110" s="52">
        <f t="shared" si="32"/>
        <v>3840</v>
      </c>
      <c r="U110" s="52">
        <f t="shared" si="32"/>
        <v>3690</v>
      </c>
      <c r="V110" s="52">
        <f t="shared" si="32"/>
        <v>4350</v>
      </c>
      <c r="W110" s="52">
        <f t="shared" si="32"/>
        <v>3990</v>
      </c>
      <c r="X110" s="52">
        <f t="shared" si="32"/>
        <v>3805.5</v>
      </c>
      <c r="Y110" s="52">
        <f t="shared" si="32"/>
        <v>3930</v>
      </c>
      <c r="Z110" s="52">
        <f t="shared" si="32"/>
        <v>3810</v>
      </c>
      <c r="AA110" s="52">
        <f t="shared" si="32"/>
        <v>3924.8999999999996</v>
      </c>
      <c r="AB110" s="52">
        <f t="shared" si="32"/>
        <v>3923.1</v>
      </c>
      <c r="AC110" s="52">
        <f t="shared" si="32"/>
        <v>3971.1</v>
      </c>
      <c r="AD110" s="52">
        <f t="shared" si="32"/>
        <v>4010.1</v>
      </c>
      <c r="AE110" s="52">
        <f t="shared" si="32"/>
        <v>3824.7</v>
      </c>
      <c r="AF110" s="52">
        <f t="shared" si="32"/>
        <v>3950.7</v>
      </c>
      <c r="AG110" s="52">
        <f t="shared" si="32"/>
        <v>4170</v>
      </c>
      <c r="AH110" s="52">
        <f t="shared" si="30"/>
        <v>4110</v>
      </c>
      <c r="AI110" s="52">
        <f t="shared" si="30"/>
        <v>0</v>
      </c>
      <c r="AJ110" s="52">
        <f t="shared" si="30"/>
        <v>0</v>
      </c>
      <c r="AK110" s="52">
        <f t="shared" si="30"/>
        <v>0</v>
      </c>
      <c r="AL110" s="52">
        <f t="shared" si="30"/>
        <v>0</v>
      </c>
      <c r="AM110" s="10">
        <f t="shared" si="33"/>
        <v>4350</v>
      </c>
      <c r="AN110" s="10">
        <f t="shared" si="35"/>
        <v>0</v>
      </c>
      <c r="AO110" s="3"/>
      <c r="AP110" s="3"/>
      <c r="AQ110" s="3"/>
      <c r="AR110" s="10">
        <f t="shared" si="34"/>
        <v>121276.80000000002</v>
      </c>
      <c r="AS110" s="3"/>
      <c r="AT110" s="3"/>
    </row>
    <row r="111" spans="1:46">
      <c r="A111" s="9" t="s">
        <v>13</v>
      </c>
      <c r="B111" s="52">
        <f t="shared" si="30"/>
        <v>0</v>
      </c>
      <c r="C111" s="52">
        <f t="shared" si="30"/>
        <v>0</v>
      </c>
      <c r="D111" s="52">
        <f t="shared" si="32"/>
        <v>3930</v>
      </c>
      <c r="E111" s="52">
        <f t="shared" si="32"/>
        <v>3960</v>
      </c>
      <c r="F111" s="52">
        <f t="shared" si="32"/>
        <v>3930</v>
      </c>
      <c r="G111" s="52">
        <f t="shared" si="32"/>
        <v>3930</v>
      </c>
      <c r="H111" s="52">
        <f t="shared" si="32"/>
        <v>3930</v>
      </c>
      <c r="I111" s="52">
        <f t="shared" si="32"/>
        <v>3840</v>
      </c>
      <c r="J111" s="52">
        <f t="shared" si="32"/>
        <v>3720</v>
      </c>
      <c r="K111" s="52">
        <f t="shared" si="32"/>
        <v>3870</v>
      </c>
      <c r="L111" s="52">
        <f t="shared" si="32"/>
        <v>3840</v>
      </c>
      <c r="M111" s="52">
        <f t="shared" si="32"/>
        <v>3660</v>
      </c>
      <c r="N111" s="52">
        <f t="shared" si="32"/>
        <v>3859.2</v>
      </c>
      <c r="O111" s="52">
        <f t="shared" si="32"/>
        <v>4020</v>
      </c>
      <c r="P111" s="52">
        <f t="shared" si="32"/>
        <v>3924</v>
      </c>
      <c r="Q111" s="52">
        <f t="shared" si="32"/>
        <v>3866.7</v>
      </c>
      <c r="R111" s="52">
        <f t="shared" si="32"/>
        <v>3990</v>
      </c>
      <c r="S111" s="52">
        <f t="shared" si="32"/>
        <v>3930</v>
      </c>
      <c r="T111" s="52">
        <f t="shared" si="32"/>
        <v>3840</v>
      </c>
      <c r="U111" s="52">
        <f t="shared" si="32"/>
        <v>3930</v>
      </c>
      <c r="V111" s="52">
        <f t="shared" si="32"/>
        <v>4350</v>
      </c>
      <c r="W111" s="52">
        <f t="shared" si="32"/>
        <v>3900</v>
      </c>
      <c r="X111" s="52">
        <f t="shared" si="32"/>
        <v>3797.1</v>
      </c>
      <c r="Y111" s="52">
        <f t="shared" si="32"/>
        <v>3930</v>
      </c>
      <c r="Z111" s="52">
        <f t="shared" si="32"/>
        <v>3840</v>
      </c>
      <c r="AA111" s="52">
        <f t="shared" si="32"/>
        <v>4016.3999999999996</v>
      </c>
      <c r="AB111" s="52">
        <f t="shared" si="32"/>
        <v>3981.8999999999996</v>
      </c>
      <c r="AC111" s="52">
        <f t="shared" si="32"/>
        <v>4001.7</v>
      </c>
      <c r="AD111" s="52">
        <f t="shared" si="32"/>
        <v>3888.8999999999996</v>
      </c>
      <c r="AE111" s="52">
        <f t="shared" si="32"/>
        <v>3795.2999999999997</v>
      </c>
      <c r="AF111" s="52">
        <f t="shared" si="32"/>
        <v>3922.7999999999997</v>
      </c>
      <c r="AG111" s="52">
        <f t="shared" si="32"/>
        <v>4110</v>
      </c>
      <c r="AH111" s="52">
        <f t="shared" si="30"/>
        <v>4050</v>
      </c>
      <c r="AI111" s="52">
        <f t="shared" si="30"/>
        <v>0</v>
      </c>
      <c r="AJ111" s="52">
        <f t="shared" si="30"/>
        <v>0</v>
      </c>
      <c r="AK111" s="52">
        <f t="shared" si="30"/>
        <v>0</v>
      </c>
      <c r="AL111" s="52">
        <f t="shared" si="30"/>
        <v>0</v>
      </c>
      <c r="AM111" s="10">
        <f t="shared" si="33"/>
        <v>4350</v>
      </c>
      <c r="AN111" s="10">
        <f t="shared" si="35"/>
        <v>0</v>
      </c>
      <c r="AO111" s="3"/>
      <c r="AP111" s="3"/>
      <c r="AQ111" s="3"/>
      <c r="AR111" s="10">
        <f t="shared" si="34"/>
        <v>121553.99999999999</v>
      </c>
      <c r="AS111" s="3"/>
      <c r="AT111" s="3"/>
    </row>
    <row r="112" spans="1:46">
      <c r="A112" s="9" t="s">
        <v>14</v>
      </c>
      <c r="B112" s="52">
        <f t="shared" si="30"/>
        <v>0</v>
      </c>
      <c r="C112" s="52">
        <f t="shared" si="30"/>
        <v>0</v>
      </c>
      <c r="D112" s="52">
        <f t="shared" si="32"/>
        <v>4260</v>
      </c>
      <c r="E112" s="52">
        <f t="shared" si="32"/>
        <v>4200</v>
      </c>
      <c r="F112" s="52">
        <f t="shared" si="32"/>
        <v>4230</v>
      </c>
      <c r="G112" s="52">
        <f t="shared" si="32"/>
        <v>4080</v>
      </c>
      <c r="H112" s="52">
        <f t="shared" si="32"/>
        <v>3990</v>
      </c>
      <c r="I112" s="52">
        <f t="shared" si="32"/>
        <v>3840</v>
      </c>
      <c r="J112" s="52">
        <f t="shared" si="32"/>
        <v>3930</v>
      </c>
      <c r="K112" s="52">
        <f t="shared" si="32"/>
        <v>4140</v>
      </c>
      <c r="L112" s="52">
        <f t="shared" si="32"/>
        <v>3930</v>
      </c>
      <c r="M112" s="52">
        <f t="shared" si="32"/>
        <v>3870</v>
      </c>
      <c r="N112" s="52">
        <f t="shared" si="32"/>
        <v>4145.7</v>
      </c>
      <c r="O112" s="52">
        <f t="shared" si="32"/>
        <v>4170</v>
      </c>
      <c r="P112" s="52">
        <f t="shared" si="32"/>
        <v>4050</v>
      </c>
      <c r="Q112" s="52">
        <f t="shared" si="32"/>
        <v>4103.7</v>
      </c>
      <c r="R112" s="52">
        <f t="shared" si="32"/>
        <v>4170</v>
      </c>
      <c r="S112" s="52">
        <f t="shared" si="32"/>
        <v>4230</v>
      </c>
      <c r="T112" s="52">
        <f t="shared" si="32"/>
        <v>4080</v>
      </c>
      <c r="U112" s="52">
        <f t="shared" si="32"/>
        <v>4230</v>
      </c>
      <c r="V112" s="52">
        <f t="shared" si="32"/>
        <v>4350</v>
      </c>
      <c r="W112" s="52">
        <f t="shared" si="32"/>
        <v>3810</v>
      </c>
      <c r="X112" s="52">
        <f t="shared" si="32"/>
        <v>4230</v>
      </c>
      <c r="Y112" s="52">
        <f t="shared" si="32"/>
        <v>4410</v>
      </c>
      <c r="Z112" s="52">
        <f t="shared" si="32"/>
        <v>4080</v>
      </c>
      <c r="AA112" s="52">
        <f t="shared" si="32"/>
        <v>4218.8999999999996</v>
      </c>
      <c r="AB112" s="52">
        <f t="shared" si="32"/>
        <v>4163.3999999999996</v>
      </c>
      <c r="AC112" s="52">
        <f t="shared" si="32"/>
        <v>4117.5</v>
      </c>
      <c r="AD112" s="52">
        <f t="shared" si="32"/>
        <v>4008</v>
      </c>
      <c r="AE112" s="52">
        <f t="shared" si="32"/>
        <v>4276.8</v>
      </c>
      <c r="AF112" s="52">
        <f t="shared" si="32"/>
        <v>4244.3999999999996</v>
      </c>
      <c r="AG112" s="52">
        <f t="shared" si="32"/>
        <v>4260</v>
      </c>
      <c r="AH112" s="52">
        <f t="shared" si="30"/>
        <v>4290</v>
      </c>
      <c r="AI112" s="52">
        <f t="shared" si="30"/>
        <v>0</v>
      </c>
      <c r="AJ112" s="52">
        <f t="shared" si="30"/>
        <v>0</v>
      </c>
      <c r="AK112" s="52">
        <f t="shared" si="30"/>
        <v>0</v>
      </c>
      <c r="AL112" s="52">
        <f t="shared" si="30"/>
        <v>0</v>
      </c>
      <c r="AM112" s="10">
        <f t="shared" si="33"/>
        <v>4410</v>
      </c>
      <c r="AN112" s="10">
        <f t="shared" si="35"/>
        <v>0</v>
      </c>
      <c r="AO112" s="3"/>
      <c r="AP112" s="3"/>
      <c r="AQ112" s="3"/>
      <c r="AR112" s="10">
        <f t="shared" si="34"/>
        <v>128108.39999999998</v>
      </c>
      <c r="AS112" s="3"/>
      <c r="AT112" s="3"/>
    </row>
    <row r="113" spans="1:46">
      <c r="A113" s="9" t="s">
        <v>15</v>
      </c>
      <c r="B113" s="52">
        <f t="shared" si="30"/>
        <v>0</v>
      </c>
      <c r="C113" s="52">
        <f t="shared" si="30"/>
        <v>0</v>
      </c>
      <c r="D113" s="52">
        <f t="shared" si="32"/>
        <v>5070</v>
      </c>
      <c r="E113" s="52">
        <f t="shared" si="32"/>
        <v>5010</v>
      </c>
      <c r="F113" s="52">
        <f t="shared" si="32"/>
        <v>4770</v>
      </c>
      <c r="G113" s="52">
        <f t="shared" si="32"/>
        <v>4710</v>
      </c>
      <c r="H113" s="52">
        <f t="shared" si="32"/>
        <v>4320</v>
      </c>
      <c r="I113" s="52">
        <f t="shared" si="32"/>
        <v>3870</v>
      </c>
      <c r="J113" s="52">
        <f t="shared" si="32"/>
        <v>4410</v>
      </c>
      <c r="K113" s="52">
        <f t="shared" si="32"/>
        <v>4380</v>
      </c>
      <c r="L113" s="52">
        <f t="shared" si="32"/>
        <v>3840</v>
      </c>
      <c r="M113" s="52">
        <f t="shared" si="32"/>
        <v>4740</v>
      </c>
      <c r="N113" s="52">
        <f t="shared" si="32"/>
        <v>4177.5</v>
      </c>
      <c r="O113" s="52">
        <f t="shared" si="32"/>
        <v>4290</v>
      </c>
      <c r="P113" s="52">
        <f t="shared" si="32"/>
        <v>4005</v>
      </c>
      <c r="Q113" s="52">
        <f t="shared" si="32"/>
        <v>4816.0999999999995</v>
      </c>
      <c r="R113" s="52">
        <f t="shared" si="32"/>
        <v>4890</v>
      </c>
      <c r="S113" s="52">
        <f t="shared" si="32"/>
        <v>4860</v>
      </c>
      <c r="T113" s="52">
        <f t="shared" si="32"/>
        <v>4860</v>
      </c>
      <c r="U113" s="52">
        <f t="shared" si="32"/>
        <v>4750</v>
      </c>
      <c r="V113" s="52">
        <f t="shared" si="32"/>
        <v>4350</v>
      </c>
      <c r="W113" s="52">
        <f t="shared" si="32"/>
        <v>3840</v>
      </c>
      <c r="X113" s="52">
        <f t="shared" si="32"/>
        <v>4770</v>
      </c>
      <c r="Y113" s="52">
        <f t="shared" si="32"/>
        <v>4800</v>
      </c>
      <c r="Z113" s="52">
        <f t="shared" si="32"/>
        <v>4520</v>
      </c>
      <c r="AA113" s="52">
        <f t="shared" si="32"/>
        <v>4890</v>
      </c>
      <c r="AB113" s="52">
        <f t="shared" si="32"/>
        <v>4559.7</v>
      </c>
      <c r="AC113" s="52">
        <f t="shared" si="32"/>
        <v>4403.3999999999996</v>
      </c>
      <c r="AD113" s="52">
        <f t="shared" si="32"/>
        <v>3905</v>
      </c>
      <c r="AE113" s="52">
        <f t="shared" si="32"/>
        <v>4343.7</v>
      </c>
      <c r="AF113" s="52">
        <f t="shared" si="32"/>
        <v>4658.8999999999996</v>
      </c>
      <c r="AG113" s="52">
        <f t="shared" si="32"/>
        <v>3560</v>
      </c>
      <c r="AH113" s="52">
        <f t="shared" si="30"/>
        <v>4920</v>
      </c>
      <c r="AI113" s="52">
        <f t="shared" si="30"/>
        <v>0</v>
      </c>
      <c r="AJ113" s="52">
        <f t="shared" si="30"/>
        <v>0</v>
      </c>
      <c r="AK113" s="52">
        <f t="shared" si="30"/>
        <v>0</v>
      </c>
      <c r="AL113" s="52">
        <f t="shared" si="30"/>
        <v>0</v>
      </c>
      <c r="AM113" s="10">
        <f t="shared" si="33"/>
        <v>5070</v>
      </c>
      <c r="AN113" s="10">
        <f t="shared" si="35"/>
        <v>0</v>
      </c>
      <c r="AO113" s="3"/>
      <c r="AP113" s="3"/>
      <c r="AQ113" s="3"/>
      <c r="AR113" s="10">
        <f t="shared" si="34"/>
        <v>139289.29999999999</v>
      </c>
      <c r="AS113" s="3"/>
      <c r="AT113" s="3"/>
    </row>
    <row r="114" spans="1:46">
      <c r="A114" s="12" t="s">
        <v>16</v>
      </c>
      <c r="B114" s="52">
        <f t="shared" si="30"/>
        <v>0</v>
      </c>
      <c r="C114" s="52">
        <f t="shared" si="30"/>
        <v>0</v>
      </c>
      <c r="D114" s="52">
        <f t="shared" si="32"/>
        <v>4860</v>
      </c>
      <c r="E114" s="52">
        <f t="shared" si="32"/>
        <v>4960</v>
      </c>
      <c r="F114" s="52">
        <f t="shared" si="32"/>
        <v>4772.3</v>
      </c>
      <c r="G114" s="52">
        <f t="shared" si="32"/>
        <v>4741.7</v>
      </c>
      <c r="H114" s="52">
        <f t="shared" si="32"/>
        <v>4190</v>
      </c>
      <c r="I114" s="52">
        <f t="shared" si="32"/>
        <v>3370</v>
      </c>
      <c r="J114" s="52">
        <f t="shared" si="32"/>
        <v>4450</v>
      </c>
      <c r="K114" s="52">
        <f t="shared" si="32"/>
        <v>4770</v>
      </c>
      <c r="L114" s="52">
        <f t="shared" si="32"/>
        <v>3370</v>
      </c>
      <c r="M114" s="52">
        <f t="shared" si="32"/>
        <v>4853.2</v>
      </c>
      <c r="N114" s="52">
        <f t="shared" si="32"/>
        <v>4595</v>
      </c>
      <c r="O114" s="52">
        <f t="shared" si="32"/>
        <v>4160</v>
      </c>
      <c r="P114" s="52">
        <f t="shared" si="32"/>
        <v>3616.5</v>
      </c>
      <c r="Q114" s="52">
        <f t="shared" si="32"/>
        <v>4038.8</v>
      </c>
      <c r="R114" s="52">
        <f t="shared" si="32"/>
        <v>5254.4</v>
      </c>
      <c r="S114" s="52">
        <f t="shared" si="32"/>
        <v>4920</v>
      </c>
      <c r="T114" s="52">
        <f t="shared" si="32"/>
        <v>4730</v>
      </c>
      <c r="U114" s="52">
        <f t="shared" si="32"/>
        <v>4567.8999999999996</v>
      </c>
      <c r="V114" s="52">
        <f t="shared" si="32"/>
        <v>3450</v>
      </c>
      <c r="W114" s="52">
        <f t="shared" si="32"/>
        <v>3330</v>
      </c>
      <c r="X114" s="52">
        <f t="shared" si="32"/>
        <v>4620.8</v>
      </c>
      <c r="Y114" s="52">
        <f t="shared" si="32"/>
        <v>0</v>
      </c>
      <c r="Z114" s="52">
        <f t="shared" si="32"/>
        <v>4702.0999999999995</v>
      </c>
      <c r="AA114" s="52">
        <f t="shared" si="32"/>
        <v>5072.2</v>
      </c>
      <c r="AB114" s="52">
        <f t="shared" si="32"/>
        <v>4320</v>
      </c>
      <c r="AC114" s="52">
        <f t="shared" si="32"/>
        <v>4071.5999999999995</v>
      </c>
      <c r="AD114" s="52">
        <f t="shared" si="32"/>
        <v>4028.8</v>
      </c>
      <c r="AE114" s="52">
        <f t="shared" si="32"/>
        <v>3990.7</v>
      </c>
      <c r="AF114" s="52">
        <f t="shared" si="32"/>
        <v>3646.5</v>
      </c>
      <c r="AG114" s="52">
        <f t="shared" si="32"/>
        <v>3030</v>
      </c>
      <c r="AH114" s="52">
        <f t="shared" si="30"/>
        <v>5010</v>
      </c>
      <c r="AI114" s="52">
        <f t="shared" si="30"/>
        <v>0</v>
      </c>
      <c r="AJ114" s="52">
        <f t="shared" si="30"/>
        <v>0</v>
      </c>
      <c r="AK114" s="52">
        <f t="shared" si="30"/>
        <v>0</v>
      </c>
      <c r="AL114" s="52">
        <f t="shared" si="30"/>
        <v>0</v>
      </c>
      <c r="AM114" s="10">
        <f t="shared" si="33"/>
        <v>5254.4</v>
      </c>
      <c r="AN114" s="10">
        <f t="shared" si="35"/>
        <v>0</v>
      </c>
      <c r="AO114" s="3"/>
      <c r="AP114" s="3"/>
      <c r="AQ114" s="3"/>
      <c r="AR114" s="10">
        <f t="shared" si="34"/>
        <v>129492.5</v>
      </c>
      <c r="AS114" s="3"/>
      <c r="AT114" s="3"/>
    </row>
    <row r="115" spans="1:46">
      <c r="A115" s="12" t="s">
        <v>17</v>
      </c>
      <c r="B115" s="52">
        <f t="shared" si="30"/>
        <v>0</v>
      </c>
      <c r="C115" s="52">
        <f t="shared" si="30"/>
        <v>0</v>
      </c>
      <c r="D115" s="52">
        <f t="shared" si="32"/>
        <v>4520</v>
      </c>
      <c r="E115" s="52">
        <f t="shared" si="32"/>
        <v>4670</v>
      </c>
      <c r="F115" s="52">
        <f t="shared" si="32"/>
        <v>4186.8</v>
      </c>
      <c r="G115" s="52">
        <f t="shared" si="32"/>
        <v>4148</v>
      </c>
      <c r="H115" s="52">
        <f t="shared" si="32"/>
        <v>3460</v>
      </c>
      <c r="I115" s="52">
        <f t="shared" si="32"/>
        <v>3060</v>
      </c>
      <c r="J115" s="52">
        <f t="shared" si="32"/>
        <v>3882.8999999999996</v>
      </c>
      <c r="K115" s="52">
        <f t="shared" si="32"/>
        <v>4602.8</v>
      </c>
      <c r="L115" s="52">
        <f t="shared" si="32"/>
        <v>2730</v>
      </c>
      <c r="M115" s="52">
        <f t="shared" si="32"/>
        <v>4704.7</v>
      </c>
      <c r="N115" s="52">
        <f t="shared" si="32"/>
        <v>4397.8999999999996</v>
      </c>
      <c r="O115" s="52">
        <f t="shared" si="32"/>
        <v>3390</v>
      </c>
      <c r="P115" s="52">
        <f t="shared" si="32"/>
        <v>2858.3</v>
      </c>
      <c r="Q115" s="52">
        <f t="shared" si="32"/>
        <v>4204.8999999999996</v>
      </c>
      <c r="R115" s="52">
        <f t="shared" si="32"/>
        <v>5248.3</v>
      </c>
      <c r="S115" s="52">
        <f t="shared" si="32"/>
        <v>4021.3999999999996</v>
      </c>
      <c r="T115" s="52">
        <f t="shared" si="32"/>
        <v>4123.2</v>
      </c>
      <c r="U115" s="52">
        <f t="shared" si="32"/>
        <v>4069.3999999999996</v>
      </c>
      <c r="V115" s="52">
        <f t="shared" si="32"/>
        <v>2450</v>
      </c>
      <c r="W115" s="52">
        <f t="shared" si="32"/>
        <v>2620</v>
      </c>
      <c r="X115" s="52">
        <f t="shared" si="32"/>
        <v>4020.3</v>
      </c>
      <c r="Y115" s="52">
        <f t="shared" si="32"/>
        <v>1080</v>
      </c>
      <c r="Z115" s="52">
        <f t="shared" si="32"/>
        <v>3985.7</v>
      </c>
      <c r="AA115" s="52">
        <f t="shared" si="32"/>
        <v>4549.5</v>
      </c>
      <c r="AB115" s="52">
        <f t="shared" si="32"/>
        <v>3847.3999999999996</v>
      </c>
      <c r="AC115" s="52">
        <f t="shared" si="32"/>
        <v>2801.8</v>
      </c>
      <c r="AD115" s="52">
        <f t="shared" si="32"/>
        <v>2886.7</v>
      </c>
      <c r="AE115" s="52">
        <f t="shared" si="32"/>
        <v>3504.5</v>
      </c>
      <c r="AF115" s="52">
        <f t="shared" si="32"/>
        <v>4291.3</v>
      </c>
      <c r="AG115" s="52">
        <f t="shared" si="32"/>
        <v>2850</v>
      </c>
      <c r="AH115" s="52">
        <f t="shared" si="30"/>
        <v>5100</v>
      </c>
      <c r="AI115" s="52">
        <f t="shared" si="30"/>
        <v>0</v>
      </c>
      <c r="AJ115" s="52">
        <f t="shared" si="30"/>
        <v>0</v>
      </c>
      <c r="AK115" s="52">
        <f t="shared" si="30"/>
        <v>0</v>
      </c>
      <c r="AL115" s="52">
        <f t="shared" si="30"/>
        <v>0</v>
      </c>
      <c r="AM115" s="10">
        <f t="shared" si="33"/>
        <v>5248.3</v>
      </c>
      <c r="AN115" s="10">
        <f t="shared" si="35"/>
        <v>0</v>
      </c>
      <c r="AO115" s="3"/>
      <c r="AP115" s="3"/>
      <c r="AQ115" s="3"/>
      <c r="AR115" s="10">
        <f t="shared" si="34"/>
        <v>116265.8</v>
      </c>
      <c r="AS115" s="3"/>
      <c r="AT115" s="3"/>
    </row>
    <row r="116" spans="1:46">
      <c r="A116" s="13">
        <v>0.41666666666666669</v>
      </c>
      <c r="B116" s="52">
        <f t="shared" si="30"/>
        <v>0</v>
      </c>
      <c r="C116" s="52">
        <f t="shared" si="30"/>
        <v>0</v>
      </c>
      <c r="D116" s="52">
        <f t="shared" si="32"/>
        <v>4180</v>
      </c>
      <c r="E116" s="52">
        <f t="shared" si="32"/>
        <v>3920</v>
      </c>
      <c r="F116" s="52">
        <f t="shared" si="32"/>
        <v>3819.2</v>
      </c>
      <c r="G116" s="52">
        <f t="shared" si="32"/>
        <v>3361.5999999999995</v>
      </c>
      <c r="H116" s="52">
        <f t="shared" si="32"/>
        <v>3100</v>
      </c>
      <c r="I116" s="52">
        <f t="shared" si="32"/>
        <v>2070</v>
      </c>
      <c r="J116" s="52">
        <f t="shared" si="32"/>
        <v>3142.5999999999995</v>
      </c>
      <c r="K116" s="52">
        <f t="shared" si="32"/>
        <v>3483.2</v>
      </c>
      <c r="L116" s="52">
        <f t="shared" si="32"/>
        <v>1959.1999999999998</v>
      </c>
      <c r="M116" s="52">
        <f t="shared" si="32"/>
        <v>3795</v>
      </c>
      <c r="N116" s="52">
        <f t="shared" si="32"/>
        <v>3713</v>
      </c>
      <c r="O116" s="52">
        <f t="shared" si="32"/>
        <v>2780</v>
      </c>
      <c r="P116" s="52">
        <f t="shared" si="32"/>
        <v>1977.0999999999995</v>
      </c>
      <c r="Q116" s="52">
        <f t="shared" si="32"/>
        <v>2828.8999999999996</v>
      </c>
      <c r="R116" s="52">
        <f t="shared" si="32"/>
        <v>4730.5999999999995</v>
      </c>
      <c r="S116" s="52">
        <f t="shared" ref="S116:AG116" si="36">$G$38*S16-S146</f>
        <v>3609.5999999999995</v>
      </c>
      <c r="T116" s="52">
        <f t="shared" si="36"/>
        <v>3510.2</v>
      </c>
      <c r="U116" s="52">
        <f t="shared" si="36"/>
        <v>3786.8</v>
      </c>
      <c r="V116" s="52">
        <f t="shared" si="36"/>
        <v>1150</v>
      </c>
      <c r="W116" s="52">
        <f t="shared" si="36"/>
        <v>2150</v>
      </c>
      <c r="X116" s="52">
        <f t="shared" si="36"/>
        <v>3674.8999999999996</v>
      </c>
      <c r="Y116" s="52">
        <f t="shared" si="36"/>
        <v>4110</v>
      </c>
      <c r="Z116" s="52">
        <f t="shared" si="36"/>
        <v>3491.5</v>
      </c>
      <c r="AA116" s="52">
        <f t="shared" si="36"/>
        <v>3472.3</v>
      </c>
      <c r="AB116" s="52">
        <f t="shared" si="36"/>
        <v>3187.3</v>
      </c>
      <c r="AC116" s="52">
        <f t="shared" si="36"/>
        <v>2946.3999999999996</v>
      </c>
      <c r="AD116" s="52">
        <f t="shared" si="36"/>
        <v>2333.6999999999998</v>
      </c>
      <c r="AE116" s="52">
        <f t="shared" si="36"/>
        <v>2179.1999999999998</v>
      </c>
      <c r="AF116" s="52">
        <f t="shared" si="36"/>
        <v>2950.3</v>
      </c>
      <c r="AG116" s="52">
        <f t="shared" si="36"/>
        <v>2110</v>
      </c>
      <c r="AH116" s="52">
        <f t="shared" si="30"/>
        <v>5100</v>
      </c>
      <c r="AI116" s="52">
        <f t="shared" si="30"/>
        <v>0</v>
      </c>
      <c r="AJ116" s="52">
        <f t="shared" si="30"/>
        <v>0</v>
      </c>
      <c r="AK116" s="52">
        <f t="shared" si="30"/>
        <v>0</v>
      </c>
      <c r="AL116" s="52">
        <f t="shared" si="30"/>
        <v>0</v>
      </c>
      <c r="AM116" s="10">
        <f t="shared" si="33"/>
        <v>5100</v>
      </c>
      <c r="AN116" s="10">
        <f t="shared" si="35"/>
        <v>0</v>
      </c>
      <c r="AO116" s="3"/>
      <c r="AP116" s="3"/>
      <c r="AQ116" s="3"/>
      <c r="AR116" s="10">
        <f t="shared" si="34"/>
        <v>98622.599999999991</v>
      </c>
      <c r="AS116" s="3"/>
      <c r="AT116" s="3"/>
    </row>
    <row r="117" spans="1:46">
      <c r="A117" s="13" t="s">
        <v>18</v>
      </c>
      <c r="B117" s="52">
        <f t="shared" si="30"/>
        <v>0</v>
      </c>
      <c r="C117" s="52">
        <f t="shared" si="30"/>
        <v>0</v>
      </c>
      <c r="D117" s="52">
        <f t="shared" ref="D117:AG125" si="37">$G$38*D17-D147</f>
        <v>3580</v>
      </c>
      <c r="E117" s="52">
        <f t="shared" si="37"/>
        <v>3630</v>
      </c>
      <c r="F117" s="52">
        <f t="shared" si="37"/>
        <v>3406.8</v>
      </c>
      <c r="G117" s="52">
        <f t="shared" si="37"/>
        <v>3354.0999999999995</v>
      </c>
      <c r="H117" s="52">
        <f t="shared" si="37"/>
        <v>2655.3999999999996</v>
      </c>
      <c r="I117" s="52">
        <f t="shared" si="37"/>
        <v>1780</v>
      </c>
      <c r="J117" s="52">
        <f t="shared" si="37"/>
        <v>2799.8999999999996</v>
      </c>
      <c r="K117" s="52">
        <f t="shared" si="37"/>
        <v>3054.8999999999996</v>
      </c>
      <c r="L117" s="52">
        <f t="shared" si="37"/>
        <v>2337.3000000000002</v>
      </c>
      <c r="M117" s="52">
        <f t="shared" si="37"/>
        <v>3117.3999999999996</v>
      </c>
      <c r="N117" s="52">
        <f t="shared" si="37"/>
        <v>2802.5</v>
      </c>
      <c r="O117" s="52">
        <f t="shared" si="37"/>
        <v>2810</v>
      </c>
      <c r="P117" s="52">
        <f t="shared" si="37"/>
        <v>1428.8999999999996</v>
      </c>
      <c r="Q117" s="52">
        <f t="shared" si="37"/>
        <v>2215.8000000000002</v>
      </c>
      <c r="R117" s="52">
        <f t="shared" si="37"/>
        <v>3683</v>
      </c>
      <c r="S117" s="52">
        <f t="shared" si="37"/>
        <v>2818</v>
      </c>
      <c r="T117" s="52">
        <f t="shared" si="37"/>
        <v>2979.8</v>
      </c>
      <c r="U117" s="52">
        <f t="shared" si="37"/>
        <v>3398.5999999999995</v>
      </c>
      <c r="V117" s="52">
        <f t="shared" si="37"/>
        <v>1150</v>
      </c>
      <c r="W117" s="52">
        <f t="shared" si="37"/>
        <v>1740</v>
      </c>
      <c r="X117" s="52">
        <f t="shared" si="37"/>
        <v>3389.8</v>
      </c>
      <c r="Y117" s="52">
        <f t="shared" si="37"/>
        <v>2880</v>
      </c>
      <c r="Z117" s="52">
        <f t="shared" si="37"/>
        <v>3800.2</v>
      </c>
      <c r="AA117" s="52">
        <f t="shared" si="37"/>
        <v>3332.3</v>
      </c>
      <c r="AB117" s="52">
        <f t="shared" si="37"/>
        <v>3231.5999999999995</v>
      </c>
      <c r="AC117" s="52">
        <f t="shared" si="37"/>
        <v>2651.8999999999996</v>
      </c>
      <c r="AD117" s="52">
        <f t="shared" si="37"/>
        <v>1791.8999999999996</v>
      </c>
      <c r="AE117" s="52">
        <f t="shared" si="37"/>
        <v>2080.3000000000002</v>
      </c>
      <c r="AF117" s="52">
        <f t="shared" si="37"/>
        <v>3486.8999999999996</v>
      </c>
      <c r="AG117" s="52">
        <f t="shared" si="37"/>
        <v>1920</v>
      </c>
      <c r="AH117" s="52">
        <f t="shared" si="30"/>
        <v>5040</v>
      </c>
      <c r="AI117" s="52">
        <f t="shared" si="30"/>
        <v>0</v>
      </c>
      <c r="AJ117" s="52">
        <f t="shared" si="30"/>
        <v>0</v>
      </c>
      <c r="AK117" s="52">
        <f t="shared" si="30"/>
        <v>0</v>
      </c>
      <c r="AL117" s="52">
        <f t="shared" si="30"/>
        <v>0</v>
      </c>
      <c r="AM117" s="10">
        <f t="shared" si="33"/>
        <v>5040</v>
      </c>
      <c r="AN117" s="10">
        <f t="shared" si="35"/>
        <v>0</v>
      </c>
      <c r="AO117" s="3"/>
      <c r="AP117" s="3"/>
      <c r="AQ117" s="3"/>
      <c r="AR117" s="10">
        <f t="shared" si="34"/>
        <v>88347.299999999988</v>
      </c>
      <c r="AS117" s="3"/>
      <c r="AT117" s="3"/>
    </row>
    <row r="118" spans="1:46">
      <c r="A118" s="13">
        <v>0.5</v>
      </c>
      <c r="B118" s="52">
        <f t="shared" si="30"/>
        <v>0</v>
      </c>
      <c r="C118" s="52">
        <f t="shared" si="30"/>
        <v>0</v>
      </c>
      <c r="D118" s="52">
        <f t="shared" si="37"/>
        <v>3360</v>
      </c>
      <c r="E118" s="52">
        <f t="shared" si="37"/>
        <v>3600</v>
      </c>
      <c r="F118" s="52">
        <f t="shared" si="37"/>
        <v>3255</v>
      </c>
      <c r="G118" s="52">
        <f t="shared" si="37"/>
        <v>2863.5</v>
      </c>
      <c r="H118" s="52">
        <f t="shared" si="37"/>
        <v>2253.8000000000002</v>
      </c>
      <c r="I118" s="52">
        <f t="shared" si="37"/>
        <v>1770</v>
      </c>
      <c r="J118" s="52">
        <f t="shared" si="37"/>
        <v>2522</v>
      </c>
      <c r="K118" s="52">
        <f t="shared" si="37"/>
        <v>2728.5</v>
      </c>
      <c r="L118" s="52">
        <f t="shared" si="37"/>
        <v>1232.5999999999995</v>
      </c>
      <c r="M118" s="52">
        <f t="shared" si="37"/>
        <v>2390.1999999999998</v>
      </c>
      <c r="N118" s="52">
        <f t="shared" si="37"/>
        <v>2742.8</v>
      </c>
      <c r="O118" s="52">
        <f t="shared" si="37"/>
        <v>2080</v>
      </c>
      <c r="P118" s="52">
        <f t="shared" si="37"/>
        <v>1415.5999999999995</v>
      </c>
      <c r="Q118" s="52">
        <f t="shared" si="37"/>
        <v>2019.1999999999998</v>
      </c>
      <c r="R118" s="52">
        <f t="shared" si="37"/>
        <v>3489.0999999999995</v>
      </c>
      <c r="S118" s="52">
        <f t="shared" si="37"/>
        <v>2950.8999999999996</v>
      </c>
      <c r="T118" s="52">
        <f t="shared" si="37"/>
        <v>2804.3999999999996</v>
      </c>
      <c r="U118" s="52">
        <f t="shared" si="37"/>
        <v>3379.0999999999995</v>
      </c>
      <c r="V118" s="52">
        <f t="shared" si="37"/>
        <v>1550</v>
      </c>
      <c r="W118" s="52">
        <f t="shared" si="37"/>
        <v>1600</v>
      </c>
      <c r="X118" s="52">
        <f t="shared" si="37"/>
        <v>3580</v>
      </c>
      <c r="Y118" s="52">
        <f t="shared" si="37"/>
        <v>2528.3999999999996</v>
      </c>
      <c r="Z118" s="52">
        <f t="shared" si="37"/>
        <v>4029</v>
      </c>
      <c r="AA118" s="52">
        <f t="shared" si="37"/>
        <v>3706</v>
      </c>
      <c r="AB118" s="52">
        <f t="shared" si="37"/>
        <v>3177.7</v>
      </c>
      <c r="AC118" s="52">
        <f t="shared" si="37"/>
        <v>2117.6999999999998</v>
      </c>
      <c r="AD118" s="52">
        <f t="shared" si="37"/>
        <v>1639.8000000000002</v>
      </c>
      <c r="AE118" s="52">
        <f t="shared" si="37"/>
        <v>1952.5999999999995</v>
      </c>
      <c r="AF118" s="52">
        <f t="shared" si="37"/>
        <v>2343.6999999999998</v>
      </c>
      <c r="AG118" s="52">
        <f t="shared" si="37"/>
        <v>2560</v>
      </c>
      <c r="AH118" s="52">
        <f t="shared" si="30"/>
        <v>5190</v>
      </c>
      <c r="AI118" s="52">
        <f t="shared" si="30"/>
        <v>0</v>
      </c>
      <c r="AJ118" s="52">
        <f t="shared" si="30"/>
        <v>0</v>
      </c>
      <c r="AK118" s="52">
        <f t="shared" si="30"/>
        <v>0</v>
      </c>
      <c r="AL118" s="52">
        <f t="shared" si="30"/>
        <v>0</v>
      </c>
      <c r="AM118" s="10">
        <f t="shared" si="33"/>
        <v>5190</v>
      </c>
      <c r="AN118" s="10">
        <f t="shared" si="35"/>
        <v>0</v>
      </c>
      <c r="AO118" s="3"/>
      <c r="AP118" s="3"/>
      <c r="AQ118" s="3"/>
      <c r="AR118" s="10">
        <f t="shared" si="34"/>
        <v>82831.600000000006</v>
      </c>
      <c r="AS118" s="3"/>
      <c r="AT118" s="3"/>
    </row>
    <row r="119" spans="1:46">
      <c r="A119" s="13" t="s">
        <v>19</v>
      </c>
      <c r="B119" s="52">
        <f t="shared" si="30"/>
        <v>0</v>
      </c>
      <c r="C119" s="52">
        <f t="shared" si="30"/>
        <v>0</v>
      </c>
      <c r="D119" s="52">
        <f t="shared" si="37"/>
        <v>3293.3999999999996</v>
      </c>
      <c r="E119" s="52">
        <f t="shared" si="37"/>
        <v>3230</v>
      </c>
      <c r="F119" s="52">
        <f t="shared" si="37"/>
        <v>3042.2</v>
      </c>
      <c r="G119" s="52">
        <f t="shared" si="37"/>
        <v>2928.8999999999996</v>
      </c>
      <c r="H119" s="52">
        <f t="shared" si="37"/>
        <v>2825.5</v>
      </c>
      <c r="I119" s="52">
        <f t="shared" si="37"/>
        <v>1351.6999999999998</v>
      </c>
      <c r="J119" s="52">
        <f t="shared" si="37"/>
        <v>2457.1999999999998</v>
      </c>
      <c r="K119" s="52">
        <f t="shared" si="37"/>
        <v>2102.6999999999998</v>
      </c>
      <c r="L119" s="52">
        <f t="shared" si="37"/>
        <v>1342.8000000000002</v>
      </c>
      <c r="M119" s="52">
        <f t="shared" si="37"/>
        <v>2507</v>
      </c>
      <c r="N119" s="52">
        <f t="shared" si="37"/>
        <v>3277.8999999999996</v>
      </c>
      <c r="O119" s="52">
        <f t="shared" si="37"/>
        <v>2040</v>
      </c>
      <c r="P119" s="52">
        <f t="shared" si="37"/>
        <v>1708.8999999999996</v>
      </c>
      <c r="Q119" s="52">
        <f t="shared" si="37"/>
        <v>1840.3999999999996</v>
      </c>
      <c r="R119" s="52">
        <f t="shared" si="37"/>
        <v>3344.3</v>
      </c>
      <c r="S119" s="52">
        <f t="shared" si="37"/>
        <v>2220.3999999999996</v>
      </c>
      <c r="T119" s="52">
        <f t="shared" si="37"/>
        <v>2721.3</v>
      </c>
      <c r="U119" s="52">
        <f t="shared" si="37"/>
        <v>3659.8</v>
      </c>
      <c r="V119" s="52">
        <f t="shared" si="37"/>
        <v>1050</v>
      </c>
      <c r="W119" s="52">
        <f t="shared" si="37"/>
        <v>1730</v>
      </c>
      <c r="X119" s="52">
        <f t="shared" si="37"/>
        <v>3306.5999999999995</v>
      </c>
      <c r="Y119" s="52">
        <f t="shared" si="37"/>
        <v>2220</v>
      </c>
      <c r="Z119" s="52">
        <f t="shared" si="37"/>
        <v>3841.8999999999996</v>
      </c>
      <c r="AA119" s="52">
        <f t="shared" si="37"/>
        <v>3604.7</v>
      </c>
      <c r="AB119" s="52">
        <f t="shared" si="37"/>
        <v>2673.0999999999995</v>
      </c>
      <c r="AC119" s="52">
        <f t="shared" si="37"/>
        <v>2093.6999999999998</v>
      </c>
      <c r="AD119" s="52">
        <f t="shared" si="37"/>
        <v>1765.8000000000002</v>
      </c>
      <c r="AE119" s="52">
        <f t="shared" si="37"/>
        <v>1180.6999999999998</v>
      </c>
      <c r="AF119" s="52">
        <f t="shared" si="37"/>
        <v>834.39999999999964</v>
      </c>
      <c r="AG119" s="52">
        <f t="shared" si="37"/>
        <v>2560</v>
      </c>
      <c r="AH119" s="52">
        <f t="shared" si="30"/>
        <v>5040</v>
      </c>
      <c r="AI119" s="52">
        <f t="shared" si="30"/>
        <v>0</v>
      </c>
      <c r="AJ119" s="52">
        <f t="shared" si="30"/>
        <v>0</v>
      </c>
      <c r="AK119" s="52">
        <f t="shared" si="30"/>
        <v>0</v>
      </c>
      <c r="AL119" s="52">
        <f t="shared" si="30"/>
        <v>0</v>
      </c>
      <c r="AM119" s="10">
        <f t="shared" si="33"/>
        <v>5040</v>
      </c>
      <c r="AN119" s="10">
        <f t="shared" si="35"/>
        <v>0</v>
      </c>
      <c r="AO119" s="3"/>
      <c r="AP119" s="3"/>
      <c r="AQ119" s="3"/>
      <c r="AR119" s="10">
        <f t="shared" si="34"/>
        <v>77795.3</v>
      </c>
      <c r="AS119" s="3"/>
      <c r="AT119" s="3"/>
    </row>
    <row r="120" spans="1:46">
      <c r="A120" s="13">
        <v>0.58333333333333337</v>
      </c>
      <c r="B120" s="52">
        <f t="shared" si="30"/>
        <v>0</v>
      </c>
      <c r="C120" s="52">
        <f t="shared" si="30"/>
        <v>0</v>
      </c>
      <c r="D120" s="52">
        <f t="shared" si="37"/>
        <v>3290.3</v>
      </c>
      <c r="E120" s="52">
        <f t="shared" si="37"/>
        <v>3310</v>
      </c>
      <c r="F120" s="52">
        <f t="shared" si="37"/>
        <v>3246.8</v>
      </c>
      <c r="G120" s="52">
        <f t="shared" si="37"/>
        <v>3180.5</v>
      </c>
      <c r="H120" s="52">
        <f t="shared" si="37"/>
        <v>3190.0999999999995</v>
      </c>
      <c r="I120" s="52">
        <f t="shared" si="37"/>
        <v>1522</v>
      </c>
      <c r="J120" s="52">
        <f t="shared" si="37"/>
        <v>2441.3999999999996</v>
      </c>
      <c r="K120" s="52">
        <f t="shared" si="37"/>
        <v>1940</v>
      </c>
      <c r="L120" s="52">
        <f t="shared" si="37"/>
        <v>1315.3000000000002</v>
      </c>
      <c r="M120" s="52">
        <f t="shared" si="37"/>
        <v>2754.8999999999996</v>
      </c>
      <c r="N120" s="52">
        <f t="shared" si="37"/>
        <v>2949</v>
      </c>
      <c r="O120" s="52">
        <f t="shared" si="37"/>
        <v>1990</v>
      </c>
      <c r="P120" s="52">
        <f t="shared" si="37"/>
        <v>1714.6999999999998</v>
      </c>
      <c r="Q120" s="52">
        <f t="shared" si="37"/>
        <v>1547.3000000000002</v>
      </c>
      <c r="R120" s="52">
        <f t="shared" si="37"/>
        <v>2987.7</v>
      </c>
      <c r="S120" s="52">
        <f t="shared" si="37"/>
        <v>2484.0999999999995</v>
      </c>
      <c r="T120" s="52">
        <f t="shared" si="37"/>
        <v>2674.0999999999995</v>
      </c>
      <c r="U120" s="52">
        <f t="shared" si="37"/>
        <v>3725.3999999999996</v>
      </c>
      <c r="V120" s="52">
        <f t="shared" si="37"/>
        <v>1150</v>
      </c>
      <c r="W120" s="52">
        <f t="shared" si="37"/>
        <v>1640</v>
      </c>
      <c r="X120" s="52">
        <f t="shared" si="37"/>
        <v>3195.3999999999996</v>
      </c>
      <c r="Y120" s="52">
        <f t="shared" si="37"/>
        <v>2020</v>
      </c>
      <c r="Z120" s="52">
        <f t="shared" si="37"/>
        <v>3820.5</v>
      </c>
      <c r="AA120" s="52">
        <f t="shared" si="37"/>
        <v>3615.8999999999996</v>
      </c>
      <c r="AB120" s="52">
        <f t="shared" si="37"/>
        <v>3165.3</v>
      </c>
      <c r="AC120" s="52">
        <f t="shared" si="37"/>
        <v>2185.3999999999996</v>
      </c>
      <c r="AD120" s="52">
        <f t="shared" si="37"/>
        <v>1997.0999999999995</v>
      </c>
      <c r="AE120" s="52">
        <f t="shared" si="37"/>
        <v>1616.3000000000002</v>
      </c>
      <c r="AF120" s="52">
        <f t="shared" si="37"/>
        <v>900.30000000000018</v>
      </c>
      <c r="AG120" s="52">
        <f t="shared" si="37"/>
        <v>2910</v>
      </c>
      <c r="AH120" s="52">
        <f t="shared" si="30"/>
        <v>5130</v>
      </c>
      <c r="AI120" s="52">
        <f t="shared" si="30"/>
        <v>0</v>
      </c>
      <c r="AJ120" s="52">
        <f t="shared" si="30"/>
        <v>0</v>
      </c>
      <c r="AK120" s="52">
        <f t="shared" si="30"/>
        <v>0</v>
      </c>
      <c r="AL120" s="52">
        <f t="shared" si="30"/>
        <v>0</v>
      </c>
      <c r="AM120" s="10">
        <f t="shared" si="33"/>
        <v>5130</v>
      </c>
      <c r="AN120" s="10">
        <f t="shared" si="35"/>
        <v>0</v>
      </c>
      <c r="AO120" s="3"/>
      <c r="AP120" s="3"/>
      <c r="AQ120" s="3"/>
      <c r="AR120" s="10">
        <f t="shared" si="34"/>
        <v>79609.8</v>
      </c>
      <c r="AS120" s="3"/>
      <c r="AT120" s="3"/>
    </row>
    <row r="121" spans="1:46">
      <c r="A121" s="13" t="s">
        <v>20</v>
      </c>
      <c r="B121" s="52">
        <f t="shared" si="30"/>
        <v>0</v>
      </c>
      <c r="C121" s="52">
        <f t="shared" si="30"/>
        <v>0</v>
      </c>
      <c r="D121" s="52">
        <f t="shared" si="37"/>
        <v>3799.2</v>
      </c>
      <c r="E121" s="52">
        <f t="shared" si="37"/>
        <v>3580</v>
      </c>
      <c r="F121" s="52">
        <f t="shared" si="37"/>
        <v>3541.7</v>
      </c>
      <c r="G121" s="52">
        <f t="shared" si="37"/>
        <v>3408.3</v>
      </c>
      <c r="H121" s="52">
        <f t="shared" si="37"/>
        <v>3961.7</v>
      </c>
      <c r="I121" s="52">
        <f t="shared" si="37"/>
        <v>1660</v>
      </c>
      <c r="J121" s="52">
        <f t="shared" si="37"/>
        <v>2942</v>
      </c>
      <c r="K121" s="52">
        <f t="shared" si="37"/>
        <v>2160</v>
      </c>
      <c r="L121" s="52">
        <f t="shared" si="37"/>
        <v>1675.1999999999998</v>
      </c>
      <c r="M121" s="52">
        <f t="shared" si="37"/>
        <v>3540.2</v>
      </c>
      <c r="N121" s="52">
        <f t="shared" si="37"/>
        <v>3577.3999999999996</v>
      </c>
      <c r="O121" s="52">
        <f t="shared" si="37"/>
        <v>2000</v>
      </c>
      <c r="P121" s="52">
        <f t="shared" si="37"/>
        <v>1825.5</v>
      </c>
      <c r="Q121" s="52">
        <f t="shared" si="37"/>
        <v>3284</v>
      </c>
      <c r="R121" s="52">
        <f t="shared" si="37"/>
        <v>4301.8999999999996</v>
      </c>
      <c r="S121" s="52">
        <f t="shared" si="37"/>
        <v>2830.8999999999996</v>
      </c>
      <c r="T121" s="52">
        <f t="shared" si="37"/>
        <v>3136.5999999999995</v>
      </c>
      <c r="U121" s="52">
        <f t="shared" si="37"/>
        <v>4318.5</v>
      </c>
      <c r="V121" s="52">
        <f t="shared" si="37"/>
        <v>1450</v>
      </c>
      <c r="W121" s="52">
        <f t="shared" si="37"/>
        <v>1980</v>
      </c>
      <c r="X121" s="52">
        <f t="shared" si="37"/>
        <v>3652.5</v>
      </c>
      <c r="Y121" s="52">
        <f t="shared" si="37"/>
        <v>3662</v>
      </c>
      <c r="Z121" s="52">
        <f t="shared" si="37"/>
        <v>4049.5</v>
      </c>
      <c r="AA121" s="52">
        <f t="shared" si="37"/>
        <v>3954.5999999999995</v>
      </c>
      <c r="AB121" s="52">
        <f t="shared" si="37"/>
        <v>3391.8</v>
      </c>
      <c r="AC121" s="52">
        <f t="shared" si="37"/>
        <v>2418.3999999999996</v>
      </c>
      <c r="AD121" s="52">
        <f t="shared" si="37"/>
        <v>2226.6999999999998</v>
      </c>
      <c r="AE121" s="52">
        <f t="shared" si="37"/>
        <v>2076.5999999999995</v>
      </c>
      <c r="AF121" s="52">
        <f t="shared" si="37"/>
        <v>1632.5</v>
      </c>
      <c r="AG121" s="52">
        <f t="shared" si="37"/>
        <v>3630</v>
      </c>
      <c r="AH121" s="52">
        <f t="shared" si="30"/>
        <v>5040</v>
      </c>
      <c r="AI121" s="52">
        <f t="shared" si="30"/>
        <v>0</v>
      </c>
      <c r="AJ121" s="52">
        <f t="shared" si="30"/>
        <v>0</v>
      </c>
      <c r="AK121" s="52">
        <f t="shared" si="30"/>
        <v>0</v>
      </c>
      <c r="AL121" s="52">
        <f t="shared" si="30"/>
        <v>0</v>
      </c>
      <c r="AM121" s="10">
        <f t="shared" si="33"/>
        <v>5040</v>
      </c>
      <c r="AN121" s="10">
        <f t="shared" si="35"/>
        <v>0</v>
      </c>
      <c r="AO121" s="3"/>
      <c r="AP121" s="3"/>
      <c r="AQ121" s="3"/>
      <c r="AR121" s="10">
        <f t="shared" si="34"/>
        <v>94707.700000000012</v>
      </c>
      <c r="AS121" s="3"/>
      <c r="AT121" s="3"/>
    </row>
    <row r="122" spans="1:46">
      <c r="A122" s="12" t="s">
        <v>21</v>
      </c>
      <c r="B122" s="52">
        <f t="shared" si="30"/>
        <v>0</v>
      </c>
      <c r="C122" s="52">
        <f t="shared" si="30"/>
        <v>0</v>
      </c>
      <c r="D122" s="52">
        <f t="shared" si="37"/>
        <v>4454.7</v>
      </c>
      <c r="E122" s="52">
        <f t="shared" si="37"/>
        <v>3890</v>
      </c>
      <c r="F122" s="52">
        <f t="shared" si="37"/>
        <v>3761</v>
      </c>
      <c r="G122" s="52">
        <f t="shared" si="37"/>
        <v>3648.5999999999995</v>
      </c>
      <c r="H122" s="52">
        <f t="shared" si="37"/>
        <v>4332.7</v>
      </c>
      <c r="I122" s="52">
        <f t="shared" si="37"/>
        <v>2170</v>
      </c>
      <c r="J122" s="52">
        <f t="shared" si="37"/>
        <v>3288.0999999999995</v>
      </c>
      <c r="K122" s="52">
        <f t="shared" si="37"/>
        <v>2370</v>
      </c>
      <c r="L122" s="52">
        <f t="shared" si="37"/>
        <v>1890</v>
      </c>
      <c r="M122" s="52">
        <f t="shared" si="37"/>
        <v>3406.5</v>
      </c>
      <c r="N122" s="52">
        <f t="shared" si="37"/>
        <v>3683.2</v>
      </c>
      <c r="O122" s="52">
        <f t="shared" si="37"/>
        <v>2710</v>
      </c>
      <c r="P122" s="52">
        <f t="shared" si="37"/>
        <v>2520</v>
      </c>
      <c r="Q122" s="52">
        <f t="shared" si="37"/>
        <v>4257.8999999999996</v>
      </c>
      <c r="R122" s="52">
        <f t="shared" si="37"/>
        <v>3730.5999999999995</v>
      </c>
      <c r="S122" s="52">
        <f t="shared" si="37"/>
        <v>3540.3999999999996</v>
      </c>
      <c r="T122" s="52">
        <f t="shared" si="37"/>
        <v>3627.0999999999995</v>
      </c>
      <c r="U122" s="52">
        <f t="shared" si="37"/>
        <v>4591.3</v>
      </c>
      <c r="V122" s="52">
        <f t="shared" si="37"/>
        <v>2150</v>
      </c>
      <c r="W122" s="52">
        <f t="shared" si="37"/>
        <v>2390</v>
      </c>
      <c r="X122" s="52">
        <f t="shared" si="37"/>
        <v>3998.5</v>
      </c>
      <c r="Y122" s="52">
        <f t="shared" si="37"/>
        <v>4185.8</v>
      </c>
      <c r="Z122" s="52">
        <f t="shared" si="37"/>
        <v>4768.2</v>
      </c>
      <c r="AA122" s="52">
        <f t="shared" si="37"/>
        <v>4342</v>
      </c>
      <c r="AB122" s="52">
        <f t="shared" si="37"/>
        <v>3753.2</v>
      </c>
      <c r="AC122" s="52">
        <f t="shared" si="37"/>
        <v>2902.3999999999996</v>
      </c>
      <c r="AD122" s="52">
        <f t="shared" si="37"/>
        <v>2811.5</v>
      </c>
      <c r="AE122" s="52">
        <f t="shared" si="37"/>
        <v>2668.5999999999995</v>
      </c>
      <c r="AF122" s="52">
        <f t="shared" si="37"/>
        <v>1778.2999999999997</v>
      </c>
      <c r="AG122" s="52">
        <f t="shared" si="37"/>
        <v>3800</v>
      </c>
      <c r="AH122" s="52">
        <f t="shared" si="30"/>
        <v>4860</v>
      </c>
      <c r="AI122" s="52">
        <f t="shared" si="30"/>
        <v>0</v>
      </c>
      <c r="AJ122" s="52">
        <f t="shared" si="30"/>
        <v>0</v>
      </c>
      <c r="AK122" s="52">
        <f t="shared" si="30"/>
        <v>0</v>
      </c>
      <c r="AL122" s="52">
        <f t="shared" si="30"/>
        <v>0</v>
      </c>
      <c r="AM122" s="10">
        <f t="shared" si="33"/>
        <v>4860</v>
      </c>
      <c r="AN122" s="10">
        <f t="shared" si="35"/>
        <v>0</v>
      </c>
      <c r="AO122" s="3"/>
      <c r="AP122" s="3"/>
      <c r="AQ122" s="3"/>
      <c r="AR122" s="10">
        <f t="shared" si="34"/>
        <v>106280.6</v>
      </c>
      <c r="AS122" s="3"/>
      <c r="AT122" s="3"/>
    </row>
    <row r="123" spans="1:46">
      <c r="A123" s="12" t="s">
        <v>22</v>
      </c>
      <c r="B123" s="52">
        <f t="shared" ref="B123:AL130" si="38">$G$38*B23</f>
        <v>0</v>
      </c>
      <c r="C123" s="52">
        <f t="shared" si="38"/>
        <v>0</v>
      </c>
      <c r="D123" s="52">
        <f t="shared" si="37"/>
        <v>4680</v>
      </c>
      <c r="E123" s="52">
        <f t="shared" si="37"/>
        <v>4550</v>
      </c>
      <c r="F123" s="52">
        <f t="shared" si="37"/>
        <v>4481.8999999999996</v>
      </c>
      <c r="G123" s="52">
        <f t="shared" si="37"/>
        <v>4324.0999999999995</v>
      </c>
      <c r="H123" s="52">
        <f t="shared" si="37"/>
        <v>3883.2</v>
      </c>
      <c r="I123" s="52">
        <f t="shared" si="37"/>
        <v>3190</v>
      </c>
      <c r="J123" s="52">
        <f t="shared" si="37"/>
        <v>4396.8999999999996</v>
      </c>
      <c r="K123" s="52">
        <f t="shared" si="37"/>
        <v>3730</v>
      </c>
      <c r="L123" s="52">
        <f t="shared" si="37"/>
        <v>3300</v>
      </c>
      <c r="M123" s="52">
        <f t="shared" si="37"/>
        <v>4105.0999999999995</v>
      </c>
      <c r="N123" s="52">
        <f t="shared" si="37"/>
        <v>4331.0999999999995</v>
      </c>
      <c r="O123" s="52">
        <f t="shared" si="37"/>
        <v>2800</v>
      </c>
      <c r="P123" s="52">
        <f t="shared" si="37"/>
        <v>3250</v>
      </c>
      <c r="Q123" s="52">
        <f t="shared" si="37"/>
        <v>4136.3999999999996</v>
      </c>
      <c r="R123" s="52">
        <f t="shared" si="37"/>
        <v>4699.8999999999996</v>
      </c>
      <c r="S123" s="52">
        <f t="shared" si="37"/>
        <v>4480.5</v>
      </c>
      <c r="T123" s="52">
        <f t="shared" si="37"/>
        <v>4518.8</v>
      </c>
      <c r="U123" s="52">
        <f t="shared" si="37"/>
        <v>4767.7</v>
      </c>
      <c r="V123" s="52">
        <f t="shared" si="37"/>
        <v>3550</v>
      </c>
      <c r="W123" s="52">
        <f t="shared" si="37"/>
        <v>3400</v>
      </c>
      <c r="X123" s="52">
        <f t="shared" si="37"/>
        <v>4816.7</v>
      </c>
      <c r="Y123" s="52">
        <f t="shared" si="37"/>
        <v>4879.2</v>
      </c>
      <c r="Z123" s="52">
        <f t="shared" si="37"/>
        <v>5516.8</v>
      </c>
      <c r="AA123" s="52">
        <f t="shared" si="37"/>
        <v>4885</v>
      </c>
      <c r="AB123" s="52">
        <f t="shared" si="37"/>
        <v>4139.3999999999996</v>
      </c>
      <c r="AC123" s="52">
        <f t="shared" si="37"/>
        <v>3778.2</v>
      </c>
      <c r="AD123" s="52">
        <f t="shared" si="37"/>
        <v>3780.8999999999996</v>
      </c>
      <c r="AE123" s="52">
        <f t="shared" si="37"/>
        <v>2922.5</v>
      </c>
      <c r="AF123" s="52">
        <f t="shared" si="37"/>
        <v>2639.5</v>
      </c>
      <c r="AG123" s="52">
        <f t="shared" si="37"/>
        <v>4990</v>
      </c>
      <c r="AH123" s="52">
        <f t="shared" si="38"/>
        <v>5370</v>
      </c>
      <c r="AI123" s="52">
        <f t="shared" si="38"/>
        <v>0</v>
      </c>
      <c r="AJ123" s="52">
        <f t="shared" si="38"/>
        <v>0</v>
      </c>
      <c r="AK123" s="52">
        <f t="shared" si="38"/>
        <v>0</v>
      </c>
      <c r="AL123" s="52">
        <f t="shared" si="38"/>
        <v>0</v>
      </c>
      <c r="AM123" s="10">
        <f t="shared" si="33"/>
        <v>5516.8</v>
      </c>
      <c r="AN123" s="10">
        <f t="shared" si="35"/>
        <v>0</v>
      </c>
      <c r="AO123" s="3"/>
      <c r="AP123" s="3"/>
      <c r="AQ123" s="3"/>
      <c r="AR123" s="10">
        <f t="shared" si="34"/>
        <v>128293.79999999997</v>
      </c>
      <c r="AS123" s="3"/>
      <c r="AT123" s="3"/>
    </row>
    <row r="124" spans="1:46">
      <c r="A124" s="12" t="s">
        <v>23</v>
      </c>
      <c r="B124" s="52">
        <f t="shared" si="38"/>
        <v>0</v>
      </c>
      <c r="C124" s="52">
        <f t="shared" si="38"/>
        <v>0</v>
      </c>
      <c r="D124" s="52">
        <f t="shared" si="37"/>
        <v>5370</v>
      </c>
      <c r="E124" s="52">
        <f t="shared" si="37"/>
        <v>5300</v>
      </c>
      <c r="F124" s="52">
        <f t="shared" si="37"/>
        <v>5507</v>
      </c>
      <c r="G124" s="52">
        <f t="shared" si="37"/>
        <v>5445.9</v>
      </c>
      <c r="H124" s="52">
        <f t="shared" si="37"/>
        <v>4210</v>
      </c>
      <c r="I124" s="52">
        <f t="shared" si="37"/>
        <v>4520</v>
      </c>
      <c r="J124" s="52">
        <f t="shared" si="37"/>
        <v>5391.4</v>
      </c>
      <c r="K124" s="52">
        <f t="shared" si="37"/>
        <v>4170.2</v>
      </c>
      <c r="L124" s="52">
        <f t="shared" si="37"/>
        <v>4380</v>
      </c>
      <c r="M124" s="52">
        <f t="shared" si="37"/>
        <v>5343.3</v>
      </c>
      <c r="N124" s="52">
        <f t="shared" si="37"/>
        <v>5105.3999999999996</v>
      </c>
      <c r="O124" s="52">
        <f t="shared" si="37"/>
        <v>4900</v>
      </c>
      <c r="P124" s="52">
        <f t="shared" si="37"/>
        <v>4710</v>
      </c>
      <c r="Q124" s="52">
        <f t="shared" si="37"/>
        <v>4804.0999999999995</v>
      </c>
      <c r="R124" s="52">
        <f t="shared" si="37"/>
        <v>5135.3</v>
      </c>
      <c r="S124" s="52">
        <f t="shared" si="37"/>
        <v>5299.2</v>
      </c>
      <c r="T124" s="52">
        <f t="shared" si="37"/>
        <v>5393.4</v>
      </c>
      <c r="U124" s="52">
        <f t="shared" si="37"/>
        <v>5342.5999999999995</v>
      </c>
      <c r="V124" s="52">
        <f t="shared" si="37"/>
        <v>3750</v>
      </c>
      <c r="W124" s="52">
        <f t="shared" si="37"/>
        <v>4620</v>
      </c>
      <c r="X124" s="52">
        <f t="shared" si="37"/>
        <v>5613.5999999999995</v>
      </c>
      <c r="Y124" s="52">
        <f t="shared" si="37"/>
        <v>5468.5999999999995</v>
      </c>
      <c r="Z124" s="52">
        <f t="shared" si="37"/>
        <v>5901.3</v>
      </c>
      <c r="AA124" s="52">
        <f t="shared" si="37"/>
        <v>5454</v>
      </c>
      <c r="AB124" s="52">
        <f t="shared" si="37"/>
        <v>5055.8</v>
      </c>
      <c r="AC124" s="52">
        <f t="shared" si="37"/>
        <v>4938.8</v>
      </c>
      <c r="AD124" s="52">
        <f t="shared" si="37"/>
        <v>4701.5999999999995</v>
      </c>
      <c r="AE124" s="52">
        <f t="shared" si="37"/>
        <v>3981.8999999999996</v>
      </c>
      <c r="AF124" s="52">
        <f t="shared" si="37"/>
        <v>3486.7</v>
      </c>
      <c r="AG124" s="52">
        <f t="shared" si="37"/>
        <v>5420</v>
      </c>
      <c r="AH124" s="52">
        <f t="shared" si="38"/>
        <v>5850</v>
      </c>
      <c r="AI124" s="52">
        <f t="shared" si="38"/>
        <v>0</v>
      </c>
      <c r="AJ124" s="52">
        <f t="shared" si="38"/>
        <v>0</v>
      </c>
      <c r="AK124" s="52">
        <f t="shared" si="38"/>
        <v>0</v>
      </c>
      <c r="AL124" s="52">
        <f t="shared" si="38"/>
        <v>0</v>
      </c>
      <c r="AM124" s="10">
        <f t="shared" si="33"/>
        <v>5901.3</v>
      </c>
      <c r="AN124" s="10">
        <f t="shared" si="35"/>
        <v>0</v>
      </c>
      <c r="AO124" s="3"/>
      <c r="AP124" s="3"/>
      <c r="AQ124" s="3"/>
      <c r="AR124" s="10">
        <f t="shared" si="34"/>
        <v>154570.10000000003</v>
      </c>
      <c r="AS124" s="3"/>
      <c r="AT124" s="3"/>
    </row>
    <row r="125" spans="1:46">
      <c r="A125" s="9" t="s">
        <v>24</v>
      </c>
      <c r="B125" s="52">
        <f t="shared" si="38"/>
        <v>0</v>
      </c>
      <c r="C125" s="52">
        <f t="shared" si="38"/>
        <v>0</v>
      </c>
      <c r="D125" s="52">
        <f t="shared" si="37"/>
        <v>6360</v>
      </c>
      <c r="E125" s="52">
        <f t="shared" si="37"/>
        <v>6660</v>
      </c>
      <c r="F125" s="52">
        <f t="shared" si="37"/>
        <v>6381</v>
      </c>
      <c r="G125" s="52">
        <f t="shared" si="37"/>
        <v>6375</v>
      </c>
      <c r="H125" s="52">
        <f t="shared" si="37"/>
        <v>5880</v>
      </c>
      <c r="I125" s="52">
        <f t="shared" si="37"/>
        <v>5607.3</v>
      </c>
      <c r="J125" s="52">
        <f t="shared" si="37"/>
        <v>6119.7</v>
      </c>
      <c r="K125" s="52">
        <f t="shared" si="37"/>
        <v>5580.3</v>
      </c>
      <c r="L125" s="52">
        <f t="shared" si="37"/>
        <v>5619</v>
      </c>
      <c r="M125" s="52">
        <f t="shared" si="37"/>
        <v>5803.5</v>
      </c>
      <c r="N125" s="52">
        <f t="shared" si="37"/>
        <v>6549.9</v>
      </c>
      <c r="O125" s="52">
        <f t="shared" si="37"/>
        <v>5875.2</v>
      </c>
      <c r="P125" s="52">
        <f t="shared" si="37"/>
        <v>5913.3</v>
      </c>
      <c r="Q125" s="52">
        <f t="shared" si="37"/>
        <v>5810.0999999999995</v>
      </c>
      <c r="R125" s="52">
        <f t="shared" si="37"/>
        <v>6352.8</v>
      </c>
      <c r="S125" s="52">
        <f t="shared" ref="S125:AG125" si="39">$G$38*S25-S155</f>
        <v>6324</v>
      </c>
      <c r="T125" s="52">
        <f t="shared" si="39"/>
        <v>5941.8</v>
      </c>
      <c r="U125" s="52">
        <f t="shared" si="39"/>
        <v>6312.3</v>
      </c>
      <c r="V125" s="52">
        <f t="shared" si="39"/>
        <v>4350</v>
      </c>
      <c r="W125" s="52">
        <f t="shared" si="39"/>
        <v>6075</v>
      </c>
      <c r="X125" s="52">
        <f t="shared" si="39"/>
        <v>6198</v>
      </c>
      <c r="Y125" s="52">
        <f t="shared" si="39"/>
        <v>6453.9</v>
      </c>
      <c r="Z125" s="52">
        <f t="shared" si="39"/>
        <v>6417.3</v>
      </c>
      <c r="AA125" s="52">
        <f t="shared" si="39"/>
        <v>6481.8</v>
      </c>
      <c r="AB125" s="52">
        <f t="shared" si="39"/>
        <v>5187</v>
      </c>
      <c r="AC125" s="52">
        <f t="shared" si="39"/>
        <v>5262</v>
      </c>
      <c r="AD125" s="52">
        <f t="shared" si="39"/>
        <v>5295.5999999999995</v>
      </c>
      <c r="AE125" s="52">
        <f t="shared" si="39"/>
        <v>4557.5999999999995</v>
      </c>
      <c r="AF125" s="52">
        <f t="shared" si="39"/>
        <v>4327.8</v>
      </c>
      <c r="AG125" s="52">
        <f t="shared" si="39"/>
        <v>6090</v>
      </c>
      <c r="AH125" s="52">
        <f t="shared" si="38"/>
        <v>5910</v>
      </c>
      <c r="AI125" s="52">
        <f t="shared" si="38"/>
        <v>0</v>
      </c>
      <c r="AJ125" s="52">
        <f t="shared" si="38"/>
        <v>0</v>
      </c>
      <c r="AK125" s="52">
        <f t="shared" si="38"/>
        <v>0</v>
      </c>
      <c r="AL125" s="52">
        <f t="shared" si="38"/>
        <v>0</v>
      </c>
      <c r="AM125" s="10">
        <f t="shared" si="33"/>
        <v>6660</v>
      </c>
      <c r="AN125" s="10">
        <f t="shared" si="35"/>
        <v>0</v>
      </c>
      <c r="AO125" s="3"/>
      <c r="AP125" s="3"/>
      <c r="AQ125" s="3"/>
      <c r="AR125" s="10">
        <f t="shared" si="34"/>
        <v>182071.19999999998</v>
      </c>
      <c r="AS125" s="3"/>
      <c r="AT125" s="3"/>
    </row>
    <row r="126" spans="1:46">
      <c r="A126" s="15">
        <v>0.83333333333333337</v>
      </c>
      <c r="B126" s="52">
        <f t="shared" si="38"/>
        <v>0</v>
      </c>
      <c r="C126" s="52">
        <f t="shared" si="38"/>
        <v>0</v>
      </c>
      <c r="D126" s="52">
        <f t="shared" ref="D126:AG130" si="40">$G$38*D26-D156</f>
        <v>6780</v>
      </c>
      <c r="E126" s="52">
        <f t="shared" si="40"/>
        <v>6900</v>
      </c>
      <c r="F126" s="52">
        <f t="shared" si="40"/>
        <v>6819.3</v>
      </c>
      <c r="G126" s="52">
        <f t="shared" si="40"/>
        <v>6681.9</v>
      </c>
      <c r="H126" s="52">
        <f t="shared" si="40"/>
        <v>6480</v>
      </c>
      <c r="I126" s="52">
        <f t="shared" si="40"/>
        <v>6202.2</v>
      </c>
      <c r="J126" s="52">
        <f t="shared" si="40"/>
        <v>6810.3</v>
      </c>
      <c r="K126" s="52">
        <f t="shared" si="40"/>
        <v>6246.9</v>
      </c>
      <c r="L126" s="52">
        <f t="shared" si="40"/>
        <v>6079.5</v>
      </c>
      <c r="M126" s="52">
        <f t="shared" si="40"/>
        <v>5841.3</v>
      </c>
      <c r="N126" s="52">
        <f t="shared" si="40"/>
        <v>6884.7</v>
      </c>
      <c r="O126" s="52">
        <f t="shared" si="40"/>
        <v>6876.9</v>
      </c>
      <c r="P126" s="52">
        <f t="shared" si="40"/>
        <v>6409.8</v>
      </c>
      <c r="Q126" s="52">
        <f t="shared" si="40"/>
        <v>5489.4</v>
      </c>
      <c r="R126" s="52">
        <f t="shared" si="40"/>
        <v>6747</v>
      </c>
      <c r="S126" s="52">
        <f t="shared" si="40"/>
        <v>6837.5999999999995</v>
      </c>
      <c r="T126" s="52">
        <f t="shared" si="40"/>
        <v>6750</v>
      </c>
      <c r="U126" s="52">
        <f t="shared" si="40"/>
        <v>6871.2</v>
      </c>
      <c r="V126" s="52">
        <f t="shared" si="40"/>
        <v>4350</v>
      </c>
      <c r="W126" s="52">
        <f t="shared" si="40"/>
        <v>6423.3</v>
      </c>
      <c r="X126" s="52">
        <f t="shared" si="40"/>
        <v>6897</v>
      </c>
      <c r="Y126" s="52">
        <f t="shared" si="40"/>
        <v>6984</v>
      </c>
      <c r="Z126" s="52">
        <f t="shared" si="40"/>
        <v>7167.5999999999995</v>
      </c>
      <c r="AA126" s="52">
        <f t="shared" si="40"/>
        <v>7071.3</v>
      </c>
      <c r="AB126" s="52">
        <f t="shared" si="40"/>
        <v>5277.5999999999995</v>
      </c>
      <c r="AC126" s="52">
        <f t="shared" si="40"/>
        <v>5484.9</v>
      </c>
      <c r="AD126" s="52">
        <f t="shared" si="40"/>
        <v>5373.3</v>
      </c>
      <c r="AE126" s="52">
        <f t="shared" si="40"/>
        <v>4588.8</v>
      </c>
      <c r="AF126" s="52">
        <f t="shared" si="40"/>
        <v>5673.5999999999995</v>
      </c>
      <c r="AG126" s="52">
        <f t="shared" si="40"/>
        <v>6030</v>
      </c>
      <c r="AH126" s="52">
        <f t="shared" si="38"/>
        <v>6180</v>
      </c>
      <c r="AI126" s="52">
        <f t="shared" si="38"/>
        <v>0</v>
      </c>
      <c r="AJ126" s="52">
        <f t="shared" si="38"/>
        <v>0</v>
      </c>
      <c r="AK126" s="52">
        <f t="shared" si="38"/>
        <v>0</v>
      </c>
      <c r="AL126" s="52">
        <f t="shared" si="38"/>
        <v>0</v>
      </c>
      <c r="AM126" s="10">
        <f t="shared" si="33"/>
        <v>7167.5999999999995</v>
      </c>
      <c r="AN126" s="10">
        <f t="shared" si="35"/>
        <v>0</v>
      </c>
      <c r="AO126" s="3"/>
      <c r="AP126" s="3"/>
      <c r="AQ126" s="3"/>
      <c r="AR126" s="10">
        <f t="shared" si="34"/>
        <v>195209.39999999997</v>
      </c>
      <c r="AS126" s="3"/>
      <c r="AT126" s="3"/>
    </row>
    <row r="127" spans="1:46">
      <c r="A127" s="15">
        <v>0.875</v>
      </c>
      <c r="B127" s="52">
        <f t="shared" si="38"/>
        <v>0</v>
      </c>
      <c r="C127" s="52">
        <f t="shared" si="38"/>
        <v>0</v>
      </c>
      <c r="D127" s="52">
        <f t="shared" si="40"/>
        <v>6480</v>
      </c>
      <c r="E127" s="52">
        <f t="shared" si="40"/>
        <v>6540</v>
      </c>
      <c r="F127" s="52">
        <f t="shared" si="40"/>
        <v>6470.0999999999995</v>
      </c>
      <c r="G127" s="52">
        <f t="shared" si="40"/>
        <v>6395.4</v>
      </c>
      <c r="H127" s="52">
        <f t="shared" si="40"/>
        <v>6120</v>
      </c>
      <c r="I127" s="52">
        <f t="shared" si="40"/>
        <v>5964.5999999999995</v>
      </c>
      <c r="J127" s="52">
        <f t="shared" si="40"/>
        <v>6348</v>
      </c>
      <c r="K127" s="52">
        <f t="shared" si="40"/>
        <v>6142.5</v>
      </c>
      <c r="L127" s="52">
        <f t="shared" si="40"/>
        <v>6104.0999999999995</v>
      </c>
      <c r="M127" s="52">
        <f t="shared" si="40"/>
        <v>5616.3</v>
      </c>
      <c r="N127" s="52">
        <f t="shared" si="40"/>
        <v>6646.8</v>
      </c>
      <c r="O127" s="52">
        <f t="shared" si="40"/>
        <v>6295.5</v>
      </c>
      <c r="P127" s="52">
        <f t="shared" si="40"/>
        <v>6231.9</v>
      </c>
      <c r="Q127" s="52">
        <f t="shared" si="40"/>
        <v>5840.7</v>
      </c>
      <c r="R127" s="52">
        <f t="shared" si="40"/>
        <v>6505.2</v>
      </c>
      <c r="S127" s="52">
        <f t="shared" si="40"/>
        <v>6376.8</v>
      </c>
      <c r="T127" s="52">
        <f t="shared" si="40"/>
        <v>6559.2</v>
      </c>
      <c r="U127" s="52">
        <f t="shared" si="40"/>
        <v>6454.8</v>
      </c>
      <c r="V127" s="52">
        <f t="shared" si="40"/>
        <v>4350</v>
      </c>
      <c r="W127" s="52">
        <f t="shared" si="40"/>
        <v>6209.7</v>
      </c>
      <c r="X127" s="52">
        <f t="shared" si="40"/>
        <v>6626.7</v>
      </c>
      <c r="Y127" s="52">
        <f t="shared" si="40"/>
        <v>6527.4</v>
      </c>
      <c r="Z127" s="52">
        <f t="shared" si="40"/>
        <v>6798.5999999999995</v>
      </c>
      <c r="AA127" s="52">
        <f t="shared" si="40"/>
        <v>6716.7</v>
      </c>
      <c r="AB127" s="52">
        <f t="shared" si="40"/>
        <v>5100.5999999999995</v>
      </c>
      <c r="AC127" s="52">
        <f t="shared" si="40"/>
        <v>5336.0999999999995</v>
      </c>
      <c r="AD127" s="52">
        <f t="shared" si="40"/>
        <v>5187.5999999999995</v>
      </c>
      <c r="AE127" s="52">
        <f t="shared" si="40"/>
        <v>4820.3999999999996</v>
      </c>
      <c r="AF127" s="52">
        <f t="shared" si="40"/>
        <v>6262.8</v>
      </c>
      <c r="AG127" s="52">
        <f t="shared" si="40"/>
        <v>5880</v>
      </c>
      <c r="AH127" s="52">
        <f t="shared" si="38"/>
        <v>6030</v>
      </c>
      <c r="AI127" s="52">
        <f t="shared" si="38"/>
        <v>0</v>
      </c>
      <c r="AJ127" s="52">
        <f t="shared" si="38"/>
        <v>0</v>
      </c>
      <c r="AK127" s="52">
        <f t="shared" si="38"/>
        <v>0</v>
      </c>
      <c r="AL127" s="52">
        <f t="shared" si="38"/>
        <v>0</v>
      </c>
      <c r="AM127" s="10">
        <f t="shared" si="33"/>
        <v>6798.5999999999995</v>
      </c>
      <c r="AN127" s="10">
        <f t="shared" si="35"/>
        <v>0</v>
      </c>
      <c r="AO127" s="3"/>
      <c r="AP127" s="3"/>
      <c r="AQ127" s="3"/>
      <c r="AR127" s="10">
        <f t="shared" si="34"/>
        <v>188938.5</v>
      </c>
      <c r="AS127" s="3"/>
      <c r="AT127" s="3"/>
    </row>
    <row r="128" spans="1:46">
      <c r="A128" s="13" t="s">
        <v>25</v>
      </c>
      <c r="B128" s="52">
        <f t="shared" si="38"/>
        <v>0</v>
      </c>
      <c r="C128" s="52">
        <f t="shared" si="38"/>
        <v>0</v>
      </c>
      <c r="D128" s="52">
        <f t="shared" si="40"/>
        <v>5850</v>
      </c>
      <c r="E128" s="52">
        <f t="shared" si="40"/>
        <v>6210</v>
      </c>
      <c r="F128" s="52">
        <f t="shared" si="40"/>
        <v>6051.3</v>
      </c>
      <c r="G128" s="52">
        <f t="shared" si="40"/>
        <v>5934.3</v>
      </c>
      <c r="H128" s="52">
        <f t="shared" si="40"/>
        <v>5790</v>
      </c>
      <c r="I128" s="52">
        <f t="shared" si="40"/>
        <v>5542.5</v>
      </c>
      <c r="J128" s="52">
        <f t="shared" si="40"/>
        <v>5995.2</v>
      </c>
      <c r="K128" s="52">
        <f t="shared" si="40"/>
        <v>5606.0999999999995</v>
      </c>
      <c r="L128" s="52">
        <f t="shared" si="40"/>
        <v>5659.8</v>
      </c>
      <c r="M128" s="52">
        <f t="shared" si="40"/>
        <v>5672.0999999999995</v>
      </c>
      <c r="N128" s="52">
        <f t="shared" si="40"/>
        <v>5975.7</v>
      </c>
      <c r="O128" s="52">
        <f t="shared" si="40"/>
        <v>5737.8</v>
      </c>
      <c r="P128" s="52">
        <f t="shared" si="40"/>
        <v>5617.2</v>
      </c>
      <c r="Q128" s="52">
        <f t="shared" si="40"/>
        <v>5784</v>
      </c>
      <c r="R128" s="52">
        <f t="shared" si="40"/>
        <v>5664</v>
      </c>
      <c r="S128" s="52">
        <f t="shared" si="40"/>
        <v>5598.3</v>
      </c>
      <c r="T128" s="52">
        <f t="shared" si="40"/>
        <v>5958</v>
      </c>
      <c r="U128" s="52">
        <f t="shared" si="40"/>
        <v>5846.7</v>
      </c>
      <c r="V128" s="52">
        <f t="shared" si="40"/>
        <v>4350</v>
      </c>
      <c r="W128" s="52">
        <f t="shared" si="40"/>
        <v>5580</v>
      </c>
      <c r="X128" s="52">
        <f t="shared" si="40"/>
        <v>6141</v>
      </c>
      <c r="Y128" s="52">
        <f t="shared" si="40"/>
        <v>5931</v>
      </c>
      <c r="Z128" s="52">
        <f t="shared" si="40"/>
        <v>6025.2</v>
      </c>
      <c r="AA128" s="52">
        <f t="shared" si="40"/>
        <v>6595.8</v>
      </c>
      <c r="AB128" s="52">
        <f t="shared" si="40"/>
        <v>5276.4</v>
      </c>
      <c r="AC128" s="52">
        <f t="shared" si="40"/>
        <v>5414.0999999999995</v>
      </c>
      <c r="AD128" s="52">
        <f t="shared" si="40"/>
        <v>5001.8999999999996</v>
      </c>
      <c r="AE128" s="52">
        <f t="shared" si="40"/>
        <v>5022.8999999999996</v>
      </c>
      <c r="AF128" s="52">
        <f t="shared" si="40"/>
        <v>6176.7</v>
      </c>
      <c r="AG128" s="52">
        <f t="shared" si="40"/>
        <v>5610</v>
      </c>
      <c r="AH128" s="52">
        <f t="shared" si="38"/>
        <v>5490</v>
      </c>
      <c r="AI128" s="52">
        <f t="shared" si="38"/>
        <v>0</v>
      </c>
      <c r="AJ128" s="52">
        <f t="shared" si="38"/>
        <v>0</v>
      </c>
      <c r="AK128" s="52">
        <f t="shared" si="38"/>
        <v>0</v>
      </c>
      <c r="AL128" s="52">
        <f t="shared" si="38"/>
        <v>0</v>
      </c>
      <c r="AM128" s="10">
        <f t="shared" si="33"/>
        <v>6595.8</v>
      </c>
      <c r="AN128" s="10">
        <f t="shared" si="35"/>
        <v>0</v>
      </c>
      <c r="AO128" s="3"/>
      <c r="AP128" s="3"/>
      <c r="AQ128" s="3"/>
      <c r="AR128" s="10">
        <f t="shared" si="34"/>
        <v>177107.99999999997</v>
      </c>
      <c r="AS128" s="3"/>
      <c r="AT128" s="3"/>
    </row>
    <row r="129" spans="1:46">
      <c r="A129" s="15">
        <v>0.95833333333333337</v>
      </c>
      <c r="B129" s="52">
        <f t="shared" si="38"/>
        <v>0</v>
      </c>
      <c r="C129" s="52">
        <f t="shared" si="38"/>
        <v>0</v>
      </c>
      <c r="D129" s="52">
        <f t="shared" si="40"/>
        <v>5070</v>
      </c>
      <c r="E129" s="52">
        <f t="shared" si="40"/>
        <v>5100</v>
      </c>
      <c r="F129" s="52">
        <f t="shared" si="40"/>
        <v>5070</v>
      </c>
      <c r="G129" s="52">
        <f t="shared" si="40"/>
        <v>5190</v>
      </c>
      <c r="H129" s="52">
        <f t="shared" si="40"/>
        <v>5130</v>
      </c>
      <c r="I129" s="52">
        <f t="shared" si="40"/>
        <v>4890</v>
      </c>
      <c r="J129" s="52">
        <f t="shared" si="40"/>
        <v>4710</v>
      </c>
      <c r="K129" s="52">
        <f t="shared" si="40"/>
        <v>5274.3</v>
      </c>
      <c r="L129" s="52">
        <f t="shared" si="40"/>
        <v>5496.5999999999995</v>
      </c>
      <c r="M129" s="52">
        <f t="shared" si="40"/>
        <v>4819.2</v>
      </c>
      <c r="N129" s="52">
        <f t="shared" si="40"/>
        <v>5159.7</v>
      </c>
      <c r="O129" s="52">
        <f t="shared" si="40"/>
        <v>5508</v>
      </c>
      <c r="P129" s="52">
        <f t="shared" si="40"/>
        <v>5130</v>
      </c>
      <c r="Q129" s="52">
        <f t="shared" si="40"/>
        <v>5220</v>
      </c>
      <c r="R129" s="52">
        <f t="shared" si="40"/>
        <v>4896.8999999999996</v>
      </c>
      <c r="S129" s="52">
        <f t="shared" si="40"/>
        <v>5045.7</v>
      </c>
      <c r="T129" s="52">
        <f t="shared" si="40"/>
        <v>5100</v>
      </c>
      <c r="U129" s="52">
        <f t="shared" si="40"/>
        <v>5280.3</v>
      </c>
      <c r="V129" s="52">
        <f t="shared" si="40"/>
        <v>4350</v>
      </c>
      <c r="W129" s="52">
        <f t="shared" si="40"/>
        <v>4957.8</v>
      </c>
      <c r="X129" s="52">
        <f t="shared" si="40"/>
        <v>5165.3999999999996</v>
      </c>
      <c r="Y129" s="52">
        <f t="shared" si="40"/>
        <v>4933.2</v>
      </c>
      <c r="Z129" s="52">
        <f t="shared" si="40"/>
        <v>4330.2</v>
      </c>
      <c r="AA129" s="52">
        <f t="shared" si="40"/>
        <v>5148.5999999999995</v>
      </c>
      <c r="AB129" s="52">
        <f t="shared" si="40"/>
        <v>5218.5</v>
      </c>
      <c r="AC129" s="52">
        <f t="shared" si="40"/>
        <v>5057.7</v>
      </c>
      <c r="AD129" s="52">
        <f t="shared" si="40"/>
        <v>4857.5999999999995</v>
      </c>
      <c r="AE129" s="52">
        <f t="shared" si="40"/>
        <v>4873.8</v>
      </c>
      <c r="AF129" s="52">
        <f t="shared" si="40"/>
        <v>5236.8</v>
      </c>
      <c r="AG129" s="52">
        <f t="shared" si="40"/>
        <v>5040</v>
      </c>
      <c r="AH129" s="52">
        <f t="shared" si="38"/>
        <v>5040</v>
      </c>
      <c r="AI129" s="52">
        <f t="shared" si="38"/>
        <v>0</v>
      </c>
      <c r="AJ129" s="52">
        <f t="shared" si="38"/>
        <v>0</v>
      </c>
      <c r="AK129" s="52">
        <f t="shared" si="38"/>
        <v>0</v>
      </c>
      <c r="AL129" s="52">
        <f t="shared" si="38"/>
        <v>0</v>
      </c>
      <c r="AM129" s="10">
        <f t="shared" si="33"/>
        <v>5508</v>
      </c>
      <c r="AN129" s="10">
        <f t="shared" si="35"/>
        <v>0</v>
      </c>
      <c r="AO129" s="3"/>
      <c r="AP129" s="3"/>
      <c r="AQ129" s="3"/>
      <c r="AR129" s="10">
        <f t="shared" si="34"/>
        <v>156300.29999999996</v>
      </c>
      <c r="AS129" s="3"/>
      <c r="AT129" s="3"/>
    </row>
    <row r="130" spans="1:46">
      <c r="A130" s="9" t="s">
        <v>26</v>
      </c>
      <c r="B130" s="52">
        <f t="shared" si="38"/>
        <v>0</v>
      </c>
      <c r="C130" s="52">
        <f t="shared" si="38"/>
        <v>0</v>
      </c>
      <c r="D130" s="52">
        <f>$G$38*D30-D160</f>
        <v>4380</v>
      </c>
      <c r="E130" s="52">
        <f t="shared" si="40"/>
        <v>4440</v>
      </c>
      <c r="F130" s="52">
        <f t="shared" si="40"/>
        <v>4560</v>
      </c>
      <c r="G130" s="52">
        <f t="shared" si="40"/>
        <v>4680</v>
      </c>
      <c r="H130" s="52">
        <f t="shared" si="40"/>
        <v>4560</v>
      </c>
      <c r="I130" s="52">
        <f t="shared" si="40"/>
        <v>4410</v>
      </c>
      <c r="J130" s="52">
        <f t="shared" si="40"/>
        <v>4440</v>
      </c>
      <c r="K130" s="52">
        <f t="shared" si="40"/>
        <v>4489.5</v>
      </c>
      <c r="L130" s="52">
        <f t="shared" si="40"/>
        <v>4224.5999999999995</v>
      </c>
      <c r="M130" s="52">
        <f t="shared" si="40"/>
        <v>4491</v>
      </c>
      <c r="N130" s="52">
        <f t="shared" si="40"/>
        <v>4770</v>
      </c>
      <c r="O130" s="52">
        <f t="shared" si="40"/>
        <v>5085</v>
      </c>
      <c r="P130" s="52">
        <f t="shared" si="40"/>
        <v>4463.0999999999995</v>
      </c>
      <c r="Q130" s="52">
        <f t="shared" si="40"/>
        <v>4500</v>
      </c>
      <c r="R130" s="52">
        <f t="shared" si="40"/>
        <v>4470</v>
      </c>
      <c r="S130" s="52">
        <f t="shared" si="40"/>
        <v>4440</v>
      </c>
      <c r="T130" s="52">
        <f t="shared" si="40"/>
        <v>4500</v>
      </c>
      <c r="U130" s="52">
        <f t="shared" si="40"/>
        <v>4680</v>
      </c>
      <c r="V130" s="52">
        <f t="shared" si="40"/>
        <v>4350</v>
      </c>
      <c r="W130" s="52">
        <f t="shared" si="40"/>
        <v>4372.2</v>
      </c>
      <c r="X130" s="52">
        <f t="shared" si="40"/>
        <v>4470</v>
      </c>
      <c r="Y130" s="52">
        <f t="shared" si="40"/>
        <v>4650</v>
      </c>
      <c r="Z130" s="52">
        <f t="shared" si="40"/>
        <v>4248.8999999999996</v>
      </c>
      <c r="AA130" s="52">
        <f t="shared" si="40"/>
        <v>4638</v>
      </c>
      <c r="AB130" s="52">
        <f t="shared" si="40"/>
        <v>5036.7</v>
      </c>
      <c r="AC130" s="52">
        <f t="shared" si="40"/>
        <v>4791.5999999999995</v>
      </c>
      <c r="AD130" s="52">
        <f t="shared" si="40"/>
        <v>4557</v>
      </c>
      <c r="AE130" s="52">
        <f t="shared" si="40"/>
        <v>4728.5999999999995</v>
      </c>
      <c r="AF130" s="52">
        <f t="shared" si="40"/>
        <v>4710</v>
      </c>
      <c r="AG130" s="52">
        <f t="shared" si="40"/>
        <v>4440</v>
      </c>
      <c r="AH130" s="52">
        <f t="shared" si="38"/>
        <v>4380</v>
      </c>
      <c r="AI130" s="52">
        <f t="shared" si="38"/>
        <v>0</v>
      </c>
      <c r="AJ130" s="52">
        <f t="shared" si="38"/>
        <v>0</v>
      </c>
      <c r="AK130" s="52">
        <f t="shared" si="38"/>
        <v>0</v>
      </c>
      <c r="AL130" s="52">
        <f t="shared" si="38"/>
        <v>0</v>
      </c>
      <c r="AM130" s="10">
        <f t="shared" si="33"/>
        <v>5085</v>
      </c>
      <c r="AN130" s="10">
        <f t="shared" si="35"/>
        <v>0</v>
      </c>
      <c r="AO130" s="3"/>
      <c r="AP130" s="3"/>
      <c r="AQ130" s="3"/>
      <c r="AR130" s="10">
        <f t="shared" si="34"/>
        <v>140956.20000000001</v>
      </c>
      <c r="AS130" s="3"/>
      <c r="AT130" s="3"/>
    </row>
    <row r="131" spans="1:46">
      <c r="A131" s="6"/>
      <c r="B131" s="6"/>
      <c r="C131" s="6"/>
      <c r="D131" s="6"/>
      <c r="E131" s="6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27">
        <f>SUM(AR107:AR130)</f>
        <v>3085312.7000000007</v>
      </c>
      <c r="AS131" s="14" t="s">
        <v>48</v>
      </c>
      <c r="AT131" s="3"/>
    </row>
    <row r="132" spans="1:46">
      <c r="A132" s="6"/>
      <c r="B132" s="6"/>
      <c r="C132" s="6"/>
      <c r="D132" s="6"/>
      <c r="E132" s="6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</row>
    <row r="133" spans="1:46">
      <c r="A133" s="26" t="s">
        <v>109</v>
      </c>
      <c r="B133" s="6"/>
      <c r="C133" s="30"/>
      <c r="D133" s="6"/>
      <c r="E133" s="41"/>
      <c r="F133" s="26"/>
      <c r="G133" s="38"/>
      <c r="H133" s="38"/>
      <c r="I133" s="38"/>
      <c r="J133" s="38"/>
      <c r="K133" s="38"/>
      <c r="L133" s="38"/>
      <c r="M133" s="38"/>
      <c r="N133" s="39"/>
      <c r="O133" s="39"/>
      <c r="P133" s="40"/>
      <c r="Q133" s="38"/>
      <c r="R133" s="28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</row>
    <row r="134" spans="1:46" ht="12.75" customHeight="1">
      <c r="A134" s="287" t="s">
        <v>2</v>
      </c>
      <c r="B134" s="4">
        <f>+B$4</f>
        <v>0</v>
      </c>
      <c r="C134" s="4">
        <f t="shared" ref="C134:AL134" si="41">+C$4</f>
        <v>1</v>
      </c>
      <c r="D134" s="4">
        <f>+D$4</f>
        <v>1</v>
      </c>
      <c r="E134" s="4">
        <f t="shared" si="41"/>
        <v>2</v>
      </c>
      <c r="F134" s="4">
        <f t="shared" si="41"/>
        <v>3</v>
      </c>
      <c r="G134" s="4">
        <f t="shared" si="41"/>
        <v>4</v>
      </c>
      <c r="H134" s="4">
        <f t="shared" si="41"/>
        <v>5</v>
      </c>
      <c r="I134" s="4">
        <f t="shared" si="41"/>
        <v>6</v>
      </c>
      <c r="J134" s="4">
        <f t="shared" si="41"/>
        <v>7</v>
      </c>
      <c r="K134" s="4">
        <f t="shared" si="41"/>
        <v>8</v>
      </c>
      <c r="L134" s="4">
        <f t="shared" si="41"/>
        <v>9</v>
      </c>
      <c r="M134" s="4">
        <f t="shared" si="41"/>
        <v>10</v>
      </c>
      <c r="N134" s="4">
        <f t="shared" si="41"/>
        <v>11</v>
      </c>
      <c r="O134" s="4">
        <f t="shared" si="41"/>
        <v>12</v>
      </c>
      <c r="P134" s="4">
        <f t="shared" si="41"/>
        <v>13</v>
      </c>
      <c r="Q134" s="4">
        <f t="shared" si="41"/>
        <v>14</v>
      </c>
      <c r="R134" s="4">
        <f t="shared" si="41"/>
        <v>15</v>
      </c>
      <c r="S134" s="4">
        <f t="shared" si="41"/>
        <v>16</v>
      </c>
      <c r="T134" s="4">
        <f t="shared" si="41"/>
        <v>17</v>
      </c>
      <c r="U134" s="4">
        <f t="shared" si="41"/>
        <v>18</v>
      </c>
      <c r="V134" s="4">
        <f t="shared" si="41"/>
        <v>19</v>
      </c>
      <c r="W134" s="4">
        <f t="shared" si="41"/>
        <v>20</v>
      </c>
      <c r="X134" s="4">
        <f t="shared" si="41"/>
        <v>21</v>
      </c>
      <c r="Y134" s="4">
        <f t="shared" si="41"/>
        <v>22</v>
      </c>
      <c r="Z134" s="4">
        <f t="shared" si="41"/>
        <v>23</v>
      </c>
      <c r="AA134" s="4">
        <f t="shared" si="41"/>
        <v>24</v>
      </c>
      <c r="AB134" s="4">
        <f t="shared" si="41"/>
        <v>25</v>
      </c>
      <c r="AC134" s="4">
        <f t="shared" si="41"/>
        <v>26</v>
      </c>
      <c r="AD134" s="4">
        <f t="shared" si="41"/>
        <v>27</v>
      </c>
      <c r="AE134" s="4">
        <f t="shared" si="41"/>
        <v>28</v>
      </c>
      <c r="AF134" s="4">
        <f t="shared" si="41"/>
        <v>29</v>
      </c>
      <c r="AG134" s="4">
        <f t="shared" si="41"/>
        <v>30</v>
      </c>
      <c r="AH134" s="4">
        <f t="shared" si="41"/>
        <v>31</v>
      </c>
      <c r="AI134" s="4">
        <f t="shared" si="41"/>
        <v>32</v>
      </c>
      <c r="AJ134" s="4">
        <f t="shared" si="41"/>
        <v>33</v>
      </c>
      <c r="AK134" s="4">
        <f t="shared" si="41"/>
        <v>34</v>
      </c>
      <c r="AL134" s="4">
        <f t="shared" si="41"/>
        <v>35</v>
      </c>
      <c r="AM134" s="116" t="s">
        <v>3</v>
      </c>
      <c r="AN134" s="5" t="s">
        <v>4</v>
      </c>
      <c r="AO134" s="3"/>
      <c r="AP134" s="3"/>
      <c r="AQ134" s="3"/>
      <c r="AR134" s="3"/>
      <c r="AS134" s="3"/>
      <c r="AT134" s="3"/>
    </row>
    <row r="135" spans="1:46">
      <c r="A135" s="288"/>
      <c r="B135" s="7">
        <f>B$5</f>
        <v>40391</v>
      </c>
      <c r="C135" s="7">
        <f t="shared" ref="C135:AL135" si="42">C$5</f>
        <v>40392</v>
      </c>
      <c r="D135" s="7">
        <f>D$5</f>
        <v>40603</v>
      </c>
      <c r="E135" s="7">
        <f t="shared" si="42"/>
        <v>40604</v>
      </c>
      <c r="F135" s="7">
        <f t="shared" si="42"/>
        <v>40605</v>
      </c>
      <c r="G135" s="7">
        <f t="shared" si="42"/>
        <v>40606</v>
      </c>
      <c r="H135" s="7">
        <f t="shared" si="42"/>
        <v>40607</v>
      </c>
      <c r="I135" s="7">
        <f t="shared" si="42"/>
        <v>40608</v>
      </c>
      <c r="J135" s="7">
        <f t="shared" si="42"/>
        <v>40609</v>
      </c>
      <c r="K135" s="7">
        <f t="shared" si="42"/>
        <v>40610</v>
      </c>
      <c r="L135" s="7">
        <f t="shared" si="42"/>
        <v>40611</v>
      </c>
      <c r="M135" s="7">
        <f t="shared" si="42"/>
        <v>40612</v>
      </c>
      <c r="N135" s="7">
        <f t="shared" si="42"/>
        <v>40613</v>
      </c>
      <c r="O135" s="7">
        <f t="shared" si="42"/>
        <v>40614</v>
      </c>
      <c r="P135" s="7">
        <f t="shared" si="42"/>
        <v>40615</v>
      </c>
      <c r="Q135" s="7">
        <f t="shared" si="42"/>
        <v>40616</v>
      </c>
      <c r="R135" s="7">
        <f t="shared" si="42"/>
        <v>40617</v>
      </c>
      <c r="S135" s="7">
        <f t="shared" si="42"/>
        <v>40618</v>
      </c>
      <c r="T135" s="7">
        <f t="shared" si="42"/>
        <v>40619</v>
      </c>
      <c r="U135" s="7">
        <f t="shared" si="42"/>
        <v>40620</v>
      </c>
      <c r="V135" s="7">
        <f t="shared" si="42"/>
        <v>40621</v>
      </c>
      <c r="W135" s="7">
        <f t="shared" si="42"/>
        <v>40622</v>
      </c>
      <c r="X135" s="7">
        <f t="shared" si="42"/>
        <v>40623</v>
      </c>
      <c r="Y135" s="7">
        <f t="shared" si="42"/>
        <v>40624</v>
      </c>
      <c r="Z135" s="7">
        <f t="shared" si="42"/>
        <v>40625</v>
      </c>
      <c r="AA135" s="7">
        <f t="shared" si="42"/>
        <v>40626</v>
      </c>
      <c r="AB135" s="7">
        <f t="shared" si="42"/>
        <v>40627</v>
      </c>
      <c r="AC135" s="7">
        <f t="shared" si="42"/>
        <v>40628</v>
      </c>
      <c r="AD135" s="7">
        <f t="shared" si="42"/>
        <v>40629</v>
      </c>
      <c r="AE135" s="7">
        <f t="shared" si="42"/>
        <v>40630</v>
      </c>
      <c r="AF135" s="7">
        <f t="shared" si="42"/>
        <v>40631</v>
      </c>
      <c r="AG135" s="158">
        <f t="shared" si="42"/>
        <v>40632</v>
      </c>
      <c r="AH135" s="158">
        <f t="shared" si="42"/>
        <v>40633</v>
      </c>
      <c r="AI135" s="158">
        <f t="shared" si="42"/>
        <v>40634</v>
      </c>
      <c r="AJ135" s="158">
        <f t="shared" si="42"/>
        <v>40635</v>
      </c>
      <c r="AK135" s="158">
        <f t="shared" si="42"/>
        <v>40636</v>
      </c>
      <c r="AL135" s="158">
        <f t="shared" si="42"/>
        <v>40637</v>
      </c>
      <c r="AM135" s="116"/>
      <c r="AN135" s="8"/>
      <c r="AO135" s="3"/>
      <c r="AP135" s="3"/>
      <c r="AQ135" s="3"/>
      <c r="AR135" s="3"/>
      <c r="AS135" s="3"/>
      <c r="AT135" s="3"/>
    </row>
    <row r="136" spans="1:46">
      <c r="A136" s="289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4"/>
      <c r="AH136" s="44"/>
      <c r="AI136" s="44"/>
      <c r="AJ136" s="44"/>
      <c r="AK136" s="44"/>
      <c r="AL136" s="44"/>
      <c r="AM136" s="45" t="s">
        <v>8</v>
      </c>
      <c r="AN136" s="5" t="s">
        <v>8</v>
      </c>
      <c r="AO136" s="3"/>
      <c r="AP136" s="3"/>
      <c r="AQ136" s="3"/>
      <c r="AR136" s="3"/>
      <c r="AS136" s="3"/>
      <c r="AT136" s="3"/>
    </row>
    <row r="137" spans="1:46">
      <c r="A137" s="9" t="s">
        <v>9</v>
      </c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10">
        <f>MAX(B137:AL137)</f>
        <v>0</v>
      </c>
      <c r="AN137" s="10">
        <f>MIN(B137:AF137)</f>
        <v>0</v>
      </c>
      <c r="AO137" s="3"/>
      <c r="AP137" s="3"/>
      <c r="AQ137" s="3"/>
      <c r="AR137" s="3"/>
      <c r="AS137" s="3"/>
      <c r="AT137" s="3"/>
    </row>
    <row r="138" spans="1:46">
      <c r="A138" s="9" t="s">
        <v>10</v>
      </c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10">
        <f t="shared" ref="AM138:AM160" si="43">MAX(B138:AL138)</f>
        <v>0</v>
      </c>
      <c r="AN138" s="10">
        <f>MIN(B138:AF138)</f>
        <v>0</v>
      </c>
      <c r="AO138" s="3"/>
      <c r="AP138" s="3"/>
      <c r="AQ138" s="3"/>
      <c r="AR138" s="3"/>
      <c r="AS138" s="3"/>
      <c r="AT138" s="3"/>
    </row>
    <row r="139" spans="1:46">
      <c r="A139" s="9" t="s">
        <v>11</v>
      </c>
      <c r="B139" s="52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10">
        <f t="shared" si="43"/>
        <v>0</v>
      </c>
      <c r="AN139" s="10">
        <f t="shared" ref="AN139:AN160" si="44">MIN(B139:AF139)</f>
        <v>0</v>
      </c>
      <c r="AO139" s="3"/>
      <c r="AP139" s="3"/>
      <c r="AQ139" s="3"/>
      <c r="AR139" s="3"/>
      <c r="AS139" s="3"/>
      <c r="AT139" s="3"/>
    </row>
    <row r="140" spans="1:46">
      <c r="A140" s="9" t="s">
        <v>12</v>
      </c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10">
        <f t="shared" si="43"/>
        <v>0</v>
      </c>
      <c r="AN140" s="10">
        <f t="shared" si="44"/>
        <v>0</v>
      </c>
      <c r="AO140" s="3"/>
      <c r="AP140" s="3"/>
      <c r="AQ140" s="3"/>
      <c r="AR140" s="3"/>
      <c r="AS140" s="3"/>
      <c r="AT140" s="3"/>
    </row>
    <row r="141" spans="1:46">
      <c r="A141" s="9" t="s">
        <v>13</v>
      </c>
      <c r="B141" s="52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10">
        <f t="shared" si="43"/>
        <v>0</v>
      </c>
      <c r="AN141" s="10">
        <f t="shared" si="44"/>
        <v>0</v>
      </c>
      <c r="AO141" s="3"/>
      <c r="AP141" s="3"/>
      <c r="AQ141" s="3"/>
      <c r="AR141" s="3"/>
      <c r="AS141" s="3"/>
      <c r="AT141" s="3"/>
    </row>
    <row r="142" spans="1:46" ht="14">
      <c r="A142" s="9" t="s">
        <v>14</v>
      </c>
      <c r="B142" s="52"/>
      <c r="C142" s="52"/>
      <c r="D142" s="264">
        <v>0</v>
      </c>
      <c r="E142" s="264">
        <v>0</v>
      </c>
      <c r="F142" s="264">
        <v>0</v>
      </c>
      <c r="G142" s="264">
        <v>0</v>
      </c>
      <c r="H142" s="264">
        <v>0</v>
      </c>
      <c r="I142" s="264">
        <v>0</v>
      </c>
      <c r="J142" s="264">
        <v>0</v>
      </c>
      <c r="K142" s="264">
        <v>0</v>
      </c>
      <c r="L142" s="264">
        <v>0</v>
      </c>
      <c r="M142" s="264">
        <v>0</v>
      </c>
      <c r="N142" s="264">
        <v>0</v>
      </c>
      <c r="O142" s="264">
        <v>0</v>
      </c>
      <c r="P142" s="264">
        <v>0</v>
      </c>
      <c r="Q142" s="264">
        <v>0</v>
      </c>
      <c r="R142" s="264">
        <v>0</v>
      </c>
      <c r="S142" s="264">
        <v>0</v>
      </c>
      <c r="T142" s="264">
        <v>0</v>
      </c>
      <c r="U142" s="264">
        <v>0</v>
      </c>
      <c r="V142" s="264">
        <v>0</v>
      </c>
      <c r="W142" s="264">
        <v>0</v>
      </c>
      <c r="X142" s="264">
        <v>0</v>
      </c>
      <c r="Y142" s="264">
        <v>0</v>
      </c>
      <c r="Z142" s="264">
        <v>0</v>
      </c>
      <c r="AA142" s="264">
        <v>0</v>
      </c>
      <c r="AB142" s="264">
        <v>0</v>
      </c>
      <c r="AC142" s="264">
        <v>0</v>
      </c>
      <c r="AD142" s="264">
        <v>0</v>
      </c>
      <c r="AE142" s="264">
        <v>0</v>
      </c>
      <c r="AF142" s="264">
        <v>0</v>
      </c>
      <c r="AG142" s="264">
        <v>0</v>
      </c>
      <c r="AH142" s="264">
        <v>0</v>
      </c>
      <c r="AI142" s="52"/>
      <c r="AJ142" s="52"/>
      <c r="AK142" s="52"/>
      <c r="AL142" s="52"/>
      <c r="AM142" s="10">
        <f t="shared" si="43"/>
        <v>0</v>
      </c>
      <c r="AN142" s="10">
        <f t="shared" si="44"/>
        <v>0</v>
      </c>
      <c r="AO142" s="3"/>
      <c r="AP142" s="3"/>
      <c r="AQ142" s="3"/>
      <c r="AR142" s="3"/>
      <c r="AS142" s="3"/>
      <c r="AT142" s="3"/>
    </row>
    <row r="143" spans="1:46" ht="14">
      <c r="A143" s="9" t="s">
        <v>15</v>
      </c>
      <c r="B143" s="52"/>
      <c r="C143" s="52"/>
      <c r="D143" s="264">
        <v>0</v>
      </c>
      <c r="E143" s="264">
        <v>0</v>
      </c>
      <c r="F143" s="264">
        <v>0</v>
      </c>
      <c r="G143" s="264">
        <v>0</v>
      </c>
      <c r="H143" s="264">
        <v>0</v>
      </c>
      <c r="I143" s="264">
        <v>0</v>
      </c>
      <c r="J143" s="264">
        <v>0</v>
      </c>
      <c r="K143" s="264">
        <v>300</v>
      </c>
      <c r="L143" s="264">
        <v>0</v>
      </c>
      <c r="M143" s="264">
        <v>0</v>
      </c>
      <c r="N143" s="264">
        <v>0</v>
      </c>
      <c r="O143" s="264">
        <v>0</v>
      </c>
      <c r="P143" s="264">
        <v>0</v>
      </c>
      <c r="Q143" s="264">
        <v>100</v>
      </c>
      <c r="R143" s="264">
        <v>0</v>
      </c>
      <c r="S143" s="264">
        <v>0</v>
      </c>
      <c r="T143" s="264">
        <v>0</v>
      </c>
      <c r="U143" s="264">
        <v>200</v>
      </c>
      <c r="V143" s="264">
        <v>0</v>
      </c>
      <c r="W143" s="264">
        <v>0</v>
      </c>
      <c r="X143" s="264">
        <v>0</v>
      </c>
      <c r="Y143" s="264">
        <v>0</v>
      </c>
      <c r="Z143" s="264">
        <v>100</v>
      </c>
      <c r="AA143" s="264">
        <v>0</v>
      </c>
      <c r="AB143" s="264">
        <v>0</v>
      </c>
      <c r="AC143" s="264">
        <v>0</v>
      </c>
      <c r="AD143" s="264">
        <v>100</v>
      </c>
      <c r="AE143" s="264">
        <v>300</v>
      </c>
      <c r="AF143" s="264">
        <v>100</v>
      </c>
      <c r="AG143" s="264">
        <v>700</v>
      </c>
      <c r="AH143" s="264">
        <v>700</v>
      </c>
      <c r="AI143" s="52"/>
      <c r="AJ143" s="52"/>
      <c r="AK143" s="52"/>
      <c r="AL143" s="52"/>
      <c r="AM143" s="10">
        <f t="shared" si="43"/>
        <v>700</v>
      </c>
      <c r="AN143" s="10">
        <f t="shared" si="44"/>
        <v>0</v>
      </c>
      <c r="AO143" s="3"/>
      <c r="AP143" s="3"/>
      <c r="AQ143" s="3"/>
      <c r="AR143" s="3"/>
      <c r="AS143" s="3"/>
      <c r="AT143" s="3"/>
    </row>
    <row r="144" spans="1:46" ht="14">
      <c r="A144" s="12" t="s">
        <v>16</v>
      </c>
      <c r="B144" s="52"/>
      <c r="C144" s="52"/>
      <c r="D144" s="264">
        <v>600</v>
      </c>
      <c r="E144" s="264">
        <v>500</v>
      </c>
      <c r="F144" s="264">
        <v>400</v>
      </c>
      <c r="G144" s="264">
        <v>700</v>
      </c>
      <c r="H144" s="264">
        <v>400</v>
      </c>
      <c r="I144" s="264">
        <v>800</v>
      </c>
      <c r="J144" s="264">
        <v>500</v>
      </c>
      <c r="K144" s="264">
        <v>300</v>
      </c>
      <c r="L144" s="264">
        <v>800</v>
      </c>
      <c r="M144" s="264">
        <v>200</v>
      </c>
      <c r="N144" s="264">
        <v>1000</v>
      </c>
      <c r="O144" s="264">
        <v>400</v>
      </c>
      <c r="P144" s="264">
        <v>600</v>
      </c>
      <c r="Q144" s="264">
        <v>1000</v>
      </c>
      <c r="R144" s="264">
        <v>400</v>
      </c>
      <c r="S144" s="264">
        <v>300</v>
      </c>
      <c r="T144" s="264">
        <v>700</v>
      </c>
      <c r="U144" s="264">
        <v>800</v>
      </c>
      <c r="V144" s="264">
        <v>900</v>
      </c>
      <c r="W144" s="264">
        <v>900</v>
      </c>
      <c r="X144" s="264">
        <v>700</v>
      </c>
      <c r="Y144" s="264"/>
      <c r="Z144" s="264">
        <v>700</v>
      </c>
      <c r="AA144" s="264">
        <v>500</v>
      </c>
      <c r="AB144" s="264">
        <v>900</v>
      </c>
      <c r="AC144" s="264">
        <v>600</v>
      </c>
      <c r="AD144" s="264">
        <v>500</v>
      </c>
      <c r="AE144" s="264">
        <v>1100</v>
      </c>
      <c r="AF144" s="264">
        <v>900</v>
      </c>
      <c r="AG144" s="264">
        <v>900</v>
      </c>
      <c r="AH144" s="264">
        <v>900</v>
      </c>
      <c r="AI144" s="52"/>
      <c r="AJ144" s="52"/>
      <c r="AK144" s="52"/>
      <c r="AL144" s="52"/>
      <c r="AM144" s="10">
        <f t="shared" si="43"/>
        <v>1100</v>
      </c>
      <c r="AN144" s="10">
        <f t="shared" si="44"/>
        <v>200</v>
      </c>
      <c r="AO144" s="3"/>
      <c r="AP144" s="3"/>
      <c r="AQ144" s="3"/>
      <c r="AR144" s="3"/>
      <c r="AS144" s="3"/>
      <c r="AT144" s="3"/>
    </row>
    <row r="145" spans="1:46" ht="14">
      <c r="A145" s="12" t="s">
        <v>17</v>
      </c>
      <c r="B145" s="52"/>
      <c r="C145" s="52"/>
      <c r="D145" s="264">
        <v>1300</v>
      </c>
      <c r="E145" s="264">
        <v>1300</v>
      </c>
      <c r="F145" s="264">
        <v>1500</v>
      </c>
      <c r="G145" s="264">
        <v>1600</v>
      </c>
      <c r="H145" s="264">
        <v>1700</v>
      </c>
      <c r="I145" s="264">
        <v>1500</v>
      </c>
      <c r="J145" s="264">
        <v>2100</v>
      </c>
      <c r="K145" s="264">
        <v>1300</v>
      </c>
      <c r="L145" s="264">
        <v>1800</v>
      </c>
      <c r="M145" s="264">
        <v>800</v>
      </c>
      <c r="N145" s="264">
        <v>1600</v>
      </c>
      <c r="O145" s="264">
        <v>1800</v>
      </c>
      <c r="P145" s="264">
        <v>1900</v>
      </c>
      <c r="Q145" s="264">
        <v>1400</v>
      </c>
      <c r="R145" s="264">
        <v>800</v>
      </c>
      <c r="S145" s="264">
        <v>1900</v>
      </c>
      <c r="T145" s="264">
        <v>1800</v>
      </c>
      <c r="U145" s="264">
        <v>1900</v>
      </c>
      <c r="V145" s="264">
        <v>1900</v>
      </c>
      <c r="W145" s="264">
        <v>2000</v>
      </c>
      <c r="X145" s="264">
        <v>2100</v>
      </c>
      <c r="Y145" s="264"/>
      <c r="Z145" s="264">
        <v>1900</v>
      </c>
      <c r="AA145" s="264">
        <v>1500</v>
      </c>
      <c r="AB145" s="264">
        <v>1900</v>
      </c>
      <c r="AC145" s="264">
        <v>2300</v>
      </c>
      <c r="AD145" s="264">
        <v>2000</v>
      </c>
      <c r="AE145" s="264">
        <v>1600</v>
      </c>
      <c r="AF145" s="264">
        <v>800</v>
      </c>
      <c r="AG145" s="264">
        <v>1800</v>
      </c>
      <c r="AH145" s="264">
        <v>1800</v>
      </c>
      <c r="AI145" s="52"/>
      <c r="AJ145" s="52"/>
      <c r="AK145" s="52"/>
      <c r="AL145" s="52"/>
      <c r="AM145" s="10">
        <f t="shared" si="43"/>
        <v>2300</v>
      </c>
      <c r="AN145" s="10">
        <f t="shared" si="44"/>
        <v>800</v>
      </c>
      <c r="AO145" s="3"/>
      <c r="AP145" s="3"/>
      <c r="AQ145" s="3"/>
      <c r="AR145" s="3"/>
      <c r="AS145" s="3"/>
      <c r="AT145" s="3"/>
    </row>
    <row r="146" spans="1:46" ht="14">
      <c r="A146" s="13">
        <v>0.41666666666666669</v>
      </c>
      <c r="B146" s="52"/>
      <c r="C146" s="52"/>
      <c r="D146" s="264">
        <v>2000</v>
      </c>
      <c r="E146" s="264">
        <v>2200</v>
      </c>
      <c r="F146" s="264">
        <v>2200</v>
      </c>
      <c r="G146" s="264">
        <v>2600</v>
      </c>
      <c r="H146" s="264">
        <v>2000</v>
      </c>
      <c r="I146" s="264">
        <v>3000</v>
      </c>
      <c r="J146" s="264">
        <v>2900</v>
      </c>
      <c r="K146" s="264">
        <v>2500</v>
      </c>
      <c r="L146" s="264">
        <v>2800</v>
      </c>
      <c r="M146" s="264">
        <v>2100</v>
      </c>
      <c r="N146" s="264">
        <v>2500</v>
      </c>
      <c r="O146" s="264">
        <v>2800</v>
      </c>
      <c r="P146" s="264">
        <v>2900</v>
      </c>
      <c r="Q146" s="264">
        <v>3100</v>
      </c>
      <c r="R146" s="264">
        <v>1300</v>
      </c>
      <c r="S146" s="264">
        <v>2700</v>
      </c>
      <c r="T146" s="264">
        <v>2500</v>
      </c>
      <c r="U146" s="264">
        <v>2500</v>
      </c>
      <c r="V146" s="264">
        <v>3200</v>
      </c>
      <c r="W146" s="264">
        <v>2800</v>
      </c>
      <c r="X146" s="264">
        <v>2500</v>
      </c>
      <c r="Y146" s="264"/>
      <c r="Z146" s="264">
        <v>2600</v>
      </c>
      <c r="AA146" s="264">
        <v>2900</v>
      </c>
      <c r="AB146" s="264">
        <v>2600</v>
      </c>
      <c r="AC146" s="264">
        <v>2300</v>
      </c>
      <c r="AD146" s="264">
        <v>2700</v>
      </c>
      <c r="AE146" s="264">
        <v>3000</v>
      </c>
      <c r="AF146" s="264">
        <v>2600</v>
      </c>
      <c r="AG146" s="264">
        <v>2600</v>
      </c>
      <c r="AH146" s="264">
        <v>2600</v>
      </c>
      <c r="AI146" s="52"/>
      <c r="AJ146" s="52"/>
      <c r="AK146" s="52"/>
      <c r="AL146" s="52"/>
      <c r="AM146" s="10">
        <f t="shared" si="43"/>
        <v>3200</v>
      </c>
      <c r="AN146" s="10">
        <f t="shared" si="44"/>
        <v>1300</v>
      </c>
      <c r="AO146" s="3"/>
      <c r="AP146" s="3"/>
      <c r="AQ146" s="3"/>
      <c r="AR146" s="3"/>
      <c r="AS146" s="3"/>
      <c r="AT146" s="3"/>
    </row>
    <row r="147" spans="1:46" ht="14">
      <c r="A147" s="13" t="s">
        <v>18</v>
      </c>
      <c r="B147" s="52"/>
      <c r="C147" s="52"/>
      <c r="D147" s="264">
        <v>2600</v>
      </c>
      <c r="E147" s="264">
        <v>2700</v>
      </c>
      <c r="F147" s="264">
        <v>2700</v>
      </c>
      <c r="G147" s="264">
        <v>2600</v>
      </c>
      <c r="H147" s="264">
        <v>2600</v>
      </c>
      <c r="I147" s="264">
        <v>3200</v>
      </c>
      <c r="J147" s="264">
        <v>3300</v>
      </c>
      <c r="K147" s="264">
        <v>3000</v>
      </c>
      <c r="L147" s="264">
        <v>2400</v>
      </c>
      <c r="M147" s="264">
        <v>2900</v>
      </c>
      <c r="N147" s="264">
        <v>3400</v>
      </c>
      <c r="O147" s="264">
        <v>2800</v>
      </c>
      <c r="P147" s="264">
        <v>3600</v>
      </c>
      <c r="Q147" s="264">
        <v>3300</v>
      </c>
      <c r="R147" s="264">
        <v>2500</v>
      </c>
      <c r="S147" s="264">
        <v>3500</v>
      </c>
      <c r="T147" s="264">
        <v>3100</v>
      </c>
      <c r="U147" s="264">
        <v>2800</v>
      </c>
      <c r="V147" s="264">
        <v>3200</v>
      </c>
      <c r="W147" s="264">
        <v>3300</v>
      </c>
      <c r="X147" s="264">
        <v>2900</v>
      </c>
      <c r="Y147" s="264">
        <v>2700</v>
      </c>
      <c r="Z147" s="264">
        <v>2600</v>
      </c>
      <c r="AA147" s="264">
        <v>3100</v>
      </c>
      <c r="AB147" s="264">
        <v>2700</v>
      </c>
      <c r="AC147" s="264">
        <v>2800</v>
      </c>
      <c r="AD147" s="264">
        <v>3300</v>
      </c>
      <c r="AE147" s="264">
        <v>3200</v>
      </c>
      <c r="AF147" s="264">
        <v>1800</v>
      </c>
      <c r="AG147" s="264">
        <v>3000</v>
      </c>
      <c r="AH147" s="264">
        <v>3000</v>
      </c>
      <c r="AI147" s="52"/>
      <c r="AJ147" s="52"/>
      <c r="AK147" s="52"/>
      <c r="AL147" s="52"/>
      <c r="AM147" s="10">
        <f t="shared" si="43"/>
        <v>3600</v>
      </c>
      <c r="AN147" s="10">
        <f t="shared" si="44"/>
        <v>1800</v>
      </c>
      <c r="AO147" s="3"/>
      <c r="AP147" s="3"/>
      <c r="AQ147" s="3"/>
      <c r="AR147" s="3"/>
      <c r="AS147" s="3"/>
      <c r="AT147" s="3"/>
    </row>
    <row r="148" spans="1:46" ht="14">
      <c r="A148" s="13">
        <v>0.5</v>
      </c>
      <c r="B148" s="52"/>
      <c r="C148" s="52"/>
      <c r="D148" s="264">
        <v>3000</v>
      </c>
      <c r="E148" s="264">
        <v>3000</v>
      </c>
      <c r="F148" s="264">
        <v>3000</v>
      </c>
      <c r="G148" s="264">
        <v>3300</v>
      </c>
      <c r="H148" s="264">
        <v>3100</v>
      </c>
      <c r="I148" s="264">
        <v>3300</v>
      </c>
      <c r="J148" s="264">
        <v>3700</v>
      </c>
      <c r="K148" s="264">
        <v>3300</v>
      </c>
      <c r="L148" s="264">
        <v>3700</v>
      </c>
      <c r="M148" s="264">
        <v>3200</v>
      </c>
      <c r="N148" s="264">
        <v>3700</v>
      </c>
      <c r="O148" s="264">
        <v>3500</v>
      </c>
      <c r="P148" s="264">
        <v>3700</v>
      </c>
      <c r="Q148" s="264">
        <v>3700</v>
      </c>
      <c r="R148" s="264">
        <v>2900</v>
      </c>
      <c r="S148" s="264">
        <v>3200</v>
      </c>
      <c r="T148" s="264">
        <v>3600</v>
      </c>
      <c r="U148" s="264">
        <v>3100</v>
      </c>
      <c r="V148" s="264">
        <v>2800</v>
      </c>
      <c r="W148" s="264">
        <v>3500</v>
      </c>
      <c r="X148" s="264">
        <v>2900</v>
      </c>
      <c r="Y148" s="264">
        <v>3300</v>
      </c>
      <c r="Z148" s="264">
        <v>2700</v>
      </c>
      <c r="AA148" s="264">
        <v>2900</v>
      </c>
      <c r="AB148" s="264">
        <v>2900</v>
      </c>
      <c r="AC148" s="264">
        <v>3600</v>
      </c>
      <c r="AD148" s="264">
        <v>3600</v>
      </c>
      <c r="AE148" s="264">
        <v>3400</v>
      </c>
      <c r="AF148" s="264">
        <v>3500</v>
      </c>
      <c r="AG148" s="264">
        <v>3500</v>
      </c>
      <c r="AH148" s="264">
        <v>3500</v>
      </c>
      <c r="AI148" s="52"/>
      <c r="AJ148" s="52"/>
      <c r="AK148" s="52"/>
      <c r="AL148" s="52"/>
      <c r="AM148" s="10">
        <f t="shared" si="43"/>
        <v>3700</v>
      </c>
      <c r="AN148" s="10">
        <f t="shared" si="44"/>
        <v>2700</v>
      </c>
      <c r="AO148" s="3"/>
      <c r="AP148" s="3"/>
      <c r="AQ148" s="3"/>
      <c r="AR148" s="3"/>
      <c r="AS148" s="3"/>
      <c r="AT148" s="3"/>
    </row>
    <row r="149" spans="1:46" ht="14">
      <c r="A149" s="13" t="s">
        <v>19</v>
      </c>
      <c r="B149" s="52"/>
      <c r="C149" s="52"/>
      <c r="D149" s="264">
        <v>3000</v>
      </c>
      <c r="E149" s="264">
        <v>3100</v>
      </c>
      <c r="F149" s="264">
        <v>3100</v>
      </c>
      <c r="G149" s="264">
        <v>3000</v>
      </c>
      <c r="H149" s="264">
        <v>2600</v>
      </c>
      <c r="I149" s="264">
        <v>3700</v>
      </c>
      <c r="J149" s="264">
        <v>3700</v>
      </c>
      <c r="K149" s="264">
        <v>3600</v>
      </c>
      <c r="L149" s="264">
        <v>3600</v>
      </c>
      <c r="M149" s="264">
        <v>3700</v>
      </c>
      <c r="N149" s="264">
        <v>2900</v>
      </c>
      <c r="O149" s="264">
        <v>3600</v>
      </c>
      <c r="P149" s="264">
        <v>3500</v>
      </c>
      <c r="Q149" s="264">
        <v>3700</v>
      </c>
      <c r="R149" s="264">
        <v>2200</v>
      </c>
      <c r="S149" s="264">
        <v>3800</v>
      </c>
      <c r="T149" s="264">
        <v>3600</v>
      </c>
      <c r="U149" s="264">
        <v>2600</v>
      </c>
      <c r="V149" s="264">
        <v>3300</v>
      </c>
      <c r="W149" s="264">
        <v>3400</v>
      </c>
      <c r="X149" s="264">
        <v>3000</v>
      </c>
      <c r="Y149" s="264">
        <v>3300</v>
      </c>
      <c r="Z149" s="264">
        <v>2600</v>
      </c>
      <c r="AA149" s="264">
        <v>2800</v>
      </c>
      <c r="AB149" s="264">
        <v>2900</v>
      </c>
      <c r="AC149" s="264">
        <v>3600</v>
      </c>
      <c r="AD149" s="264">
        <v>3600</v>
      </c>
      <c r="AE149" s="264">
        <v>3700</v>
      </c>
      <c r="AF149" s="264">
        <v>3500</v>
      </c>
      <c r="AG149" s="264">
        <v>3500</v>
      </c>
      <c r="AH149" s="264">
        <v>3400</v>
      </c>
      <c r="AI149" s="52"/>
      <c r="AJ149" s="52"/>
      <c r="AK149" s="52"/>
      <c r="AL149" s="52"/>
      <c r="AM149" s="10">
        <f t="shared" si="43"/>
        <v>3800</v>
      </c>
      <c r="AN149" s="10">
        <f t="shared" si="44"/>
        <v>2200</v>
      </c>
      <c r="AO149" s="3"/>
      <c r="AP149" s="3"/>
      <c r="AQ149" s="3"/>
      <c r="AR149" s="3"/>
      <c r="AS149" s="3"/>
      <c r="AT149" s="3"/>
    </row>
    <row r="150" spans="1:46" ht="14">
      <c r="A150" s="13">
        <v>0.58333333333333337</v>
      </c>
      <c r="B150" s="52"/>
      <c r="C150" s="52"/>
      <c r="D150" s="264">
        <v>2800</v>
      </c>
      <c r="E150" s="264">
        <v>2900</v>
      </c>
      <c r="F150" s="264">
        <v>2800</v>
      </c>
      <c r="G150" s="264">
        <v>2500</v>
      </c>
      <c r="H150" s="264">
        <v>2500</v>
      </c>
      <c r="I150" s="264">
        <v>3500</v>
      </c>
      <c r="J150" s="264">
        <v>3600</v>
      </c>
      <c r="K150" s="264">
        <v>3400</v>
      </c>
      <c r="L150" s="264">
        <v>3500</v>
      </c>
      <c r="M150" s="264">
        <v>3300</v>
      </c>
      <c r="N150" s="264">
        <v>3300</v>
      </c>
      <c r="O150" s="264">
        <v>3500</v>
      </c>
      <c r="P150" s="264">
        <v>3400</v>
      </c>
      <c r="Q150" s="264">
        <v>3700</v>
      </c>
      <c r="R150" s="264">
        <v>2700</v>
      </c>
      <c r="S150" s="264">
        <v>3500</v>
      </c>
      <c r="T150" s="264">
        <v>3400</v>
      </c>
      <c r="U150" s="264">
        <v>2400</v>
      </c>
      <c r="V150" s="264">
        <v>3200</v>
      </c>
      <c r="W150" s="264">
        <v>3400</v>
      </c>
      <c r="X150" s="264">
        <v>2900</v>
      </c>
      <c r="Y150" s="264">
        <v>2600</v>
      </c>
      <c r="Z150" s="264">
        <v>2400</v>
      </c>
      <c r="AA150" s="264">
        <v>2700</v>
      </c>
      <c r="AB150" s="264">
        <v>2700</v>
      </c>
      <c r="AC150" s="264">
        <v>3400</v>
      </c>
      <c r="AD150" s="264">
        <v>3300</v>
      </c>
      <c r="AE150" s="264">
        <v>3400</v>
      </c>
      <c r="AF150" s="264">
        <v>3300</v>
      </c>
      <c r="AG150" s="264">
        <v>3300</v>
      </c>
      <c r="AH150" s="264">
        <v>3700</v>
      </c>
      <c r="AI150" s="52"/>
      <c r="AJ150" s="52"/>
      <c r="AK150" s="52"/>
      <c r="AL150" s="52"/>
      <c r="AM150" s="10">
        <f t="shared" si="43"/>
        <v>3700</v>
      </c>
      <c r="AN150" s="10">
        <f t="shared" si="44"/>
        <v>2400</v>
      </c>
      <c r="AO150" s="3"/>
      <c r="AP150" s="3"/>
      <c r="AQ150" s="3"/>
      <c r="AR150" s="3"/>
      <c r="AS150" s="3"/>
      <c r="AT150" s="3"/>
    </row>
    <row r="151" spans="1:46" ht="14">
      <c r="A151" s="13" t="s">
        <v>20</v>
      </c>
      <c r="B151" s="52"/>
      <c r="C151" s="52"/>
      <c r="D151" s="264">
        <v>2400</v>
      </c>
      <c r="E151" s="264">
        <v>2600</v>
      </c>
      <c r="F151" s="264">
        <v>2500</v>
      </c>
      <c r="G151" s="264">
        <v>2400</v>
      </c>
      <c r="H151" s="264">
        <v>1000</v>
      </c>
      <c r="I151" s="264">
        <v>3200</v>
      </c>
      <c r="J151" s="264">
        <v>3100</v>
      </c>
      <c r="K151" s="264">
        <v>3000</v>
      </c>
      <c r="L151" s="264">
        <v>3000</v>
      </c>
      <c r="M151" s="264">
        <v>2500</v>
      </c>
      <c r="N151" s="264">
        <v>2500</v>
      </c>
      <c r="O151" s="264">
        <v>3400</v>
      </c>
      <c r="P151" s="264">
        <v>3000</v>
      </c>
      <c r="Q151" s="264">
        <v>2200</v>
      </c>
      <c r="R151" s="264">
        <v>1600</v>
      </c>
      <c r="S151" s="264">
        <v>3200</v>
      </c>
      <c r="T151" s="264">
        <v>2900</v>
      </c>
      <c r="U151" s="264">
        <v>2100</v>
      </c>
      <c r="V151" s="264">
        <v>2900</v>
      </c>
      <c r="W151" s="264">
        <v>3000</v>
      </c>
      <c r="X151" s="264">
        <v>2700</v>
      </c>
      <c r="Y151" s="264">
        <v>2500</v>
      </c>
      <c r="Z151" s="264">
        <v>2300</v>
      </c>
      <c r="AA151" s="264">
        <v>2400</v>
      </c>
      <c r="AB151" s="264">
        <v>2400</v>
      </c>
      <c r="AC151" s="264">
        <v>2900</v>
      </c>
      <c r="AD151" s="264">
        <v>2900</v>
      </c>
      <c r="AE151" s="264">
        <v>3000</v>
      </c>
      <c r="AF151" s="264">
        <v>2800</v>
      </c>
      <c r="AG151" s="264">
        <v>2700</v>
      </c>
      <c r="AH151" s="264">
        <v>2800</v>
      </c>
      <c r="AI151" s="52"/>
      <c r="AJ151" s="52"/>
      <c r="AK151" s="52"/>
      <c r="AL151" s="52"/>
      <c r="AM151" s="10">
        <f t="shared" si="43"/>
        <v>3400</v>
      </c>
      <c r="AN151" s="10">
        <f t="shared" si="44"/>
        <v>1000</v>
      </c>
      <c r="AO151" s="3"/>
      <c r="AP151" s="3"/>
      <c r="AQ151" s="3"/>
      <c r="AR151" s="3"/>
      <c r="AS151" s="3"/>
      <c r="AT151" s="3"/>
    </row>
    <row r="152" spans="1:46" ht="14">
      <c r="A152" s="12" t="s">
        <v>21</v>
      </c>
      <c r="B152" s="52"/>
      <c r="C152" s="52"/>
      <c r="D152" s="264">
        <v>1500</v>
      </c>
      <c r="E152" s="264">
        <v>2200</v>
      </c>
      <c r="F152" s="264">
        <v>2200</v>
      </c>
      <c r="G152" s="264">
        <v>2100</v>
      </c>
      <c r="H152" s="264">
        <v>500</v>
      </c>
      <c r="I152" s="264">
        <v>2600</v>
      </c>
      <c r="J152" s="264">
        <v>2600</v>
      </c>
      <c r="K152" s="264">
        <v>2700</v>
      </c>
      <c r="L152" s="264">
        <v>2700</v>
      </c>
      <c r="M152" s="264">
        <v>2400</v>
      </c>
      <c r="N152" s="264">
        <v>2300</v>
      </c>
      <c r="O152" s="264">
        <v>2600</v>
      </c>
      <c r="P152" s="264">
        <v>2400</v>
      </c>
      <c r="Q152" s="264">
        <v>900</v>
      </c>
      <c r="R152" s="264">
        <v>2600</v>
      </c>
      <c r="S152" s="264">
        <v>2300</v>
      </c>
      <c r="T152" s="264">
        <v>2300</v>
      </c>
      <c r="U152" s="264">
        <v>1700</v>
      </c>
      <c r="V152" s="264">
        <v>2200</v>
      </c>
      <c r="W152" s="264">
        <v>2500</v>
      </c>
      <c r="X152" s="264">
        <v>2300</v>
      </c>
      <c r="Y152" s="264">
        <v>2200</v>
      </c>
      <c r="Z152" s="264">
        <v>1500</v>
      </c>
      <c r="AA152" s="264">
        <v>2000</v>
      </c>
      <c r="AB152" s="264">
        <v>1900</v>
      </c>
      <c r="AC152" s="264">
        <v>2200</v>
      </c>
      <c r="AD152" s="264">
        <v>2200</v>
      </c>
      <c r="AE152" s="264">
        <v>2300</v>
      </c>
      <c r="AF152" s="264">
        <v>2200</v>
      </c>
      <c r="AG152" s="264">
        <v>2200</v>
      </c>
      <c r="AH152" s="264">
        <v>2000</v>
      </c>
      <c r="AI152" s="52"/>
      <c r="AJ152" s="52"/>
      <c r="AK152" s="52"/>
      <c r="AL152" s="52"/>
      <c r="AM152" s="10">
        <f t="shared" si="43"/>
        <v>2700</v>
      </c>
      <c r="AN152" s="10">
        <f t="shared" si="44"/>
        <v>500</v>
      </c>
      <c r="AO152" s="3"/>
      <c r="AP152" s="3"/>
      <c r="AQ152" s="3"/>
      <c r="AR152" s="3"/>
      <c r="AS152" s="3"/>
      <c r="AT152" s="3"/>
    </row>
    <row r="153" spans="1:46" ht="14">
      <c r="A153" s="12" t="s">
        <v>22</v>
      </c>
      <c r="B153" s="52"/>
      <c r="C153" s="52"/>
      <c r="D153" s="264">
        <v>1200</v>
      </c>
      <c r="E153" s="264">
        <v>1300</v>
      </c>
      <c r="F153" s="264">
        <v>1300</v>
      </c>
      <c r="G153" s="264">
        <v>1300</v>
      </c>
      <c r="H153" s="264">
        <v>1200</v>
      </c>
      <c r="I153" s="264">
        <v>1400</v>
      </c>
      <c r="J153" s="264">
        <v>1400</v>
      </c>
      <c r="K153" s="264">
        <v>1400</v>
      </c>
      <c r="L153" s="264">
        <v>1200</v>
      </c>
      <c r="M153" s="264">
        <v>1600</v>
      </c>
      <c r="N153" s="264">
        <v>1500</v>
      </c>
      <c r="O153" s="264">
        <v>2600</v>
      </c>
      <c r="P153" s="264">
        <v>1700</v>
      </c>
      <c r="Q153" s="264">
        <v>900</v>
      </c>
      <c r="R153" s="264">
        <v>800</v>
      </c>
      <c r="S153" s="264">
        <v>1200</v>
      </c>
      <c r="T153" s="264">
        <v>1300</v>
      </c>
      <c r="U153" s="264">
        <v>1100</v>
      </c>
      <c r="V153" s="264">
        <v>800</v>
      </c>
      <c r="W153" s="264">
        <v>1400</v>
      </c>
      <c r="X153" s="264">
        <v>1000</v>
      </c>
      <c r="Y153" s="264">
        <v>1200</v>
      </c>
      <c r="Z153" s="264">
        <v>500</v>
      </c>
      <c r="AA153" s="264">
        <v>1100</v>
      </c>
      <c r="AB153" s="264">
        <v>1200</v>
      </c>
      <c r="AC153" s="264">
        <v>1500</v>
      </c>
      <c r="AD153" s="264">
        <v>1200</v>
      </c>
      <c r="AE153" s="264">
        <v>1600</v>
      </c>
      <c r="AF153" s="264">
        <v>800</v>
      </c>
      <c r="AG153" s="264">
        <v>1400</v>
      </c>
      <c r="AH153" s="264">
        <v>1200</v>
      </c>
      <c r="AI153" s="52"/>
      <c r="AJ153" s="52"/>
      <c r="AK153" s="52"/>
      <c r="AL153" s="52"/>
      <c r="AM153" s="10">
        <f t="shared" si="43"/>
        <v>2600</v>
      </c>
      <c r="AN153" s="10">
        <f t="shared" si="44"/>
        <v>500</v>
      </c>
      <c r="AO153" s="3"/>
      <c r="AP153" s="3"/>
      <c r="AQ153" s="3"/>
      <c r="AR153" s="3"/>
      <c r="AS153" s="3"/>
      <c r="AT153" s="3"/>
    </row>
    <row r="154" spans="1:46" ht="14">
      <c r="A154" s="12" t="s">
        <v>23</v>
      </c>
      <c r="B154" s="52"/>
      <c r="C154" s="52"/>
      <c r="D154" s="264">
        <v>300</v>
      </c>
      <c r="E154" s="264">
        <v>400</v>
      </c>
      <c r="F154" s="264">
        <v>100</v>
      </c>
      <c r="G154" s="264">
        <v>0</v>
      </c>
      <c r="H154" s="264">
        <v>200</v>
      </c>
      <c r="I154" s="264">
        <v>100</v>
      </c>
      <c r="J154" s="264">
        <v>200</v>
      </c>
      <c r="K154" s="264">
        <v>400</v>
      </c>
      <c r="L154" s="264"/>
      <c r="M154" s="264">
        <v>300</v>
      </c>
      <c r="N154" s="264">
        <v>300</v>
      </c>
      <c r="O154" s="264">
        <v>200</v>
      </c>
      <c r="P154" s="264"/>
      <c r="Q154" s="264">
        <v>400</v>
      </c>
      <c r="R154" s="264">
        <v>400</v>
      </c>
      <c r="S154" s="264">
        <v>300</v>
      </c>
      <c r="T154" s="264">
        <v>300</v>
      </c>
      <c r="U154" s="264">
        <v>400</v>
      </c>
      <c r="V154" s="264">
        <v>600</v>
      </c>
      <c r="W154" s="264">
        <v>300</v>
      </c>
      <c r="X154" s="264">
        <v>300</v>
      </c>
      <c r="Y154" s="264">
        <v>400</v>
      </c>
      <c r="Z154" s="264"/>
      <c r="AA154" s="264">
        <v>300</v>
      </c>
      <c r="AB154" s="264">
        <v>100</v>
      </c>
      <c r="AC154" s="264">
        <v>100</v>
      </c>
      <c r="AD154" s="264">
        <v>300</v>
      </c>
      <c r="AE154" s="264">
        <v>0</v>
      </c>
      <c r="AF154" s="264">
        <v>200</v>
      </c>
      <c r="AG154" s="264">
        <v>400</v>
      </c>
      <c r="AH154" s="264">
        <v>300</v>
      </c>
      <c r="AI154" s="52"/>
      <c r="AJ154" s="52"/>
      <c r="AK154" s="52"/>
      <c r="AL154" s="52"/>
      <c r="AM154" s="10">
        <f t="shared" si="43"/>
        <v>600</v>
      </c>
      <c r="AN154" s="10">
        <f t="shared" si="44"/>
        <v>0</v>
      </c>
      <c r="AO154" s="3"/>
      <c r="AP154" s="3"/>
      <c r="AQ154" s="3"/>
      <c r="AR154" s="3"/>
      <c r="AS154" s="3"/>
      <c r="AT154" s="3"/>
    </row>
    <row r="155" spans="1:46" ht="14">
      <c r="A155" s="9" t="s">
        <v>24</v>
      </c>
      <c r="B155" s="52"/>
      <c r="C155" s="52"/>
      <c r="D155" s="264">
        <v>0</v>
      </c>
      <c r="E155" s="264">
        <v>0</v>
      </c>
      <c r="F155" s="264">
        <v>0</v>
      </c>
      <c r="G155" s="264">
        <v>0</v>
      </c>
      <c r="H155" s="264">
        <v>0</v>
      </c>
      <c r="I155" s="262">
        <v>0</v>
      </c>
      <c r="J155" s="264">
        <v>0</v>
      </c>
      <c r="K155" s="264">
        <v>0</v>
      </c>
      <c r="L155" s="264">
        <v>0</v>
      </c>
      <c r="M155" s="264">
        <v>0</v>
      </c>
      <c r="N155" s="264">
        <v>0</v>
      </c>
      <c r="O155" s="264">
        <v>0</v>
      </c>
      <c r="P155" s="264">
        <v>0</v>
      </c>
      <c r="Q155" s="264">
        <v>0</v>
      </c>
      <c r="R155" s="264">
        <v>0</v>
      </c>
      <c r="S155" s="264">
        <v>0</v>
      </c>
      <c r="T155" s="264">
        <v>0</v>
      </c>
      <c r="U155" s="262">
        <v>0</v>
      </c>
      <c r="V155" s="264">
        <v>0</v>
      </c>
      <c r="W155" s="264">
        <v>0</v>
      </c>
      <c r="X155" s="264">
        <v>0</v>
      </c>
      <c r="Y155" s="264">
        <v>0</v>
      </c>
      <c r="Z155" s="264">
        <v>0</v>
      </c>
      <c r="AA155" s="264">
        <v>0</v>
      </c>
      <c r="AB155" s="264">
        <v>0</v>
      </c>
      <c r="AC155" s="264">
        <v>0</v>
      </c>
      <c r="AD155" s="264">
        <v>0</v>
      </c>
      <c r="AE155" s="264">
        <v>0</v>
      </c>
      <c r="AF155" s="264">
        <v>0</v>
      </c>
      <c r="AG155" s="264">
        <v>0</v>
      </c>
      <c r="AH155" s="264">
        <v>0</v>
      </c>
      <c r="AI155" s="52"/>
      <c r="AJ155" s="52"/>
      <c r="AK155" s="52"/>
      <c r="AL155" s="52"/>
      <c r="AM155" s="10">
        <f t="shared" si="43"/>
        <v>0</v>
      </c>
      <c r="AN155" s="10">
        <f t="shared" si="44"/>
        <v>0</v>
      </c>
      <c r="AO155" s="3"/>
      <c r="AP155" s="3"/>
      <c r="AQ155" s="3"/>
      <c r="AR155" s="3"/>
      <c r="AS155" s="3"/>
      <c r="AT155" s="3"/>
    </row>
    <row r="156" spans="1:46" ht="14">
      <c r="A156" s="15">
        <v>0.83333333333333337</v>
      </c>
      <c r="B156" s="52"/>
      <c r="C156" s="52"/>
      <c r="D156" s="264">
        <v>0</v>
      </c>
      <c r="E156" s="264">
        <v>0</v>
      </c>
      <c r="F156" s="264">
        <v>0</v>
      </c>
      <c r="G156" s="264">
        <v>0</v>
      </c>
      <c r="H156" s="264">
        <v>0</v>
      </c>
      <c r="I156" s="262">
        <v>0</v>
      </c>
      <c r="J156" s="264">
        <v>0</v>
      </c>
      <c r="K156" s="264">
        <v>0</v>
      </c>
      <c r="L156" s="264">
        <v>0</v>
      </c>
      <c r="M156" s="264">
        <v>0</v>
      </c>
      <c r="N156" s="264">
        <v>0</v>
      </c>
      <c r="O156" s="264">
        <v>0</v>
      </c>
      <c r="P156" s="264">
        <v>0</v>
      </c>
      <c r="Q156" s="264">
        <v>0</v>
      </c>
      <c r="R156" s="264">
        <v>0</v>
      </c>
      <c r="S156" s="264">
        <v>0</v>
      </c>
      <c r="T156" s="264">
        <v>0</v>
      </c>
      <c r="U156" s="262">
        <v>0</v>
      </c>
      <c r="V156" s="264">
        <v>0</v>
      </c>
      <c r="W156" s="264">
        <v>0</v>
      </c>
      <c r="X156" s="264">
        <v>0</v>
      </c>
      <c r="Y156" s="264">
        <v>0</v>
      </c>
      <c r="Z156" s="264">
        <v>0</v>
      </c>
      <c r="AA156" s="264">
        <v>0</v>
      </c>
      <c r="AB156" s="264">
        <v>0</v>
      </c>
      <c r="AC156" s="264">
        <v>0</v>
      </c>
      <c r="AD156" s="264">
        <v>0</v>
      </c>
      <c r="AE156" s="264">
        <v>0</v>
      </c>
      <c r="AF156" s="264">
        <v>0</v>
      </c>
      <c r="AG156" s="264">
        <v>0</v>
      </c>
      <c r="AH156" s="264">
        <v>0</v>
      </c>
      <c r="AI156" s="52"/>
      <c r="AJ156" s="52"/>
      <c r="AK156" s="52"/>
      <c r="AL156" s="52"/>
      <c r="AM156" s="10">
        <f t="shared" si="43"/>
        <v>0</v>
      </c>
      <c r="AN156" s="10">
        <f t="shared" si="44"/>
        <v>0</v>
      </c>
      <c r="AO156" s="3"/>
      <c r="AP156" s="3"/>
      <c r="AQ156" s="3"/>
      <c r="AR156" s="3"/>
      <c r="AS156" s="3"/>
      <c r="AT156" s="3"/>
    </row>
    <row r="157" spans="1:46">
      <c r="A157" s="15">
        <v>0.875</v>
      </c>
      <c r="B157" s="52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10">
        <f t="shared" si="43"/>
        <v>0</v>
      </c>
      <c r="AN157" s="10">
        <f t="shared" si="44"/>
        <v>0</v>
      </c>
      <c r="AO157" s="3"/>
      <c r="AP157" s="3"/>
      <c r="AQ157" s="3"/>
      <c r="AR157" s="3"/>
      <c r="AS157" s="3"/>
      <c r="AT157" s="3"/>
    </row>
    <row r="158" spans="1:46">
      <c r="A158" s="13" t="s">
        <v>25</v>
      </c>
      <c r="B158" s="52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10">
        <f t="shared" si="43"/>
        <v>0</v>
      </c>
      <c r="AN158" s="10">
        <f t="shared" si="44"/>
        <v>0</v>
      </c>
      <c r="AO158" s="3"/>
      <c r="AP158" s="3"/>
      <c r="AQ158" s="3"/>
      <c r="AR158" s="3"/>
      <c r="AS158" s="3"/>
      <c r="AT158" s="3"/>
    </row>
    <row r="159" spans="1:46">
      <c r="A159" s="15">
        <v>0.95833333333333337</v>
      </c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10">
        <f t="shared" si="43"/>
        <v>0</v>
      </c>
      <c r="AN159" s="10">
        <f t="shared" si="44"/>
        <v>0</v>
      </c>
      <c r="AO159" s="3"/>
      <c r="AP159" s="3"/>
      <c r="AQ159" s="3"/>
      <c r="AR159" s="3"/>
      <c r="AS159" s="3"/>
      <c r="AT159" s="3"/>
    </row>
    <row r="160" spans="1:46">
      <c r="A160" s="9" t="s">
        <v>26</v>
      </c>
      <c r="B160" s="52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10">
        <f t="shared" si="43"/>
        <v>0</v>
      </c>
      <c r="AN160" s="10">
        <f t="shared" si="44"/>
        <v>0</v>
      </c>
      <c r="AO160" s="3"/>
      <c r="AP160" s="3"/>
      <c r="AQ160" s="3"/>
      <c r="AR160" s="3"/>
      <c r="AS160" s="3"/>
      <c r="AT160" s="3"/>
    </row>
    <row r="161" spans="1:46">
      <c r="A161" s="6"/>
      <c r="B161" s="6"/>
      <c r="C161" s="6"/>
      <c r="D161" s="6"/>
      <c r="E161" s="6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</row>
    <row r="162" spans="1:46">
      <c r="A162" s="6"/>
      <c r="B162" s="6"/>
      <c r="C162" s="6"/>
      <c r="D162" s="6"/>
      <c r="E162" s="6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</row>
    <row r="163" spans="1:46">
      <c r="A163" s="26" t="s">
        <v>130</v>
      </c>
      <c r="B163" s="6"/>
      <c r="C163" s="30"/>
      <c r="D163" s="6"/>
      <c r="E163" s="41"/>
      <c r="F163" s="26"/>
      <c r="G163" s="38"/>
      <c r="H163" s="38"/>
      <c r="I163" s="38"/>
      <c r="J163" s="38"/>
      <c r="K163" s="38"/>
      <c r="L163" s="38"/>
      <c r="M163" s="38"/>
      <c r="N163" s="39"/>
      <c r="O163" s="39"/>
      <c r="P163" s="40"/>
      <c r="Q163" s="38"/>
      <c r="R163" s="28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</row>
    <row r="164" spans="1:46">
      <c r="A164" s="287" t="s">
        <v>2</v>
      </c>
      <c r="B164" s="4">
        <f>+B$4</f>
        <v>0</v>
      </c>
      <c r="C164" s="4">
        <f t="shared" ref="C164:AL164" si="45">+C$4</f>
        <v>1</v>
      </c>
      <c r="D164" s="4">
        <f>+D$4</f>
        <v>1</v>
      </c>
      <c r="E164" s="4">
        <f t="shared" si="45"/>
        <v>2</v>
      </c>
      <c r="F164" s="4">
        <f t="shared" si="45"/>
        <v>3</v>
      </c>
      <c r="G164" s="4">
        <f t="shared" si="45"/>
        <v>4</v>
      </c>
      <c r="H164" s="4">
        <f t="shared" si="45"/>
        <v>5</v>
      </c>
      <c r="I164" s="4">
        <f t="shared" si="45"/>
        <v>6</v>
      </c>
      <c r="J164" s="4">
        <f t="shared" si="45"/>
        <v>7</v>
      </c>
      <c r="K164" s="4">
        <f t="shared" si="45"/>
        <v>8</v>
      </c>
      <c r="L164" s="4">
        <f t="shared" si="45"/>
        <v>9</v>
      </c>
      <c r="M164" s="4">
        <f t="shared" si="45"/>
        <v>10</v>
      </c>
      <c r="N164" s="4">
        <f t="shared" si="45"/>
        <v>11</v>
      </c>
      <c r="O164" s="4">
        <f t="shared" si="45"/>
        <v>12</v>
      </c>
      <c r="P164" s="4">
        <f t="shared" si="45"/>
        <v>13</v>
      </c>
      <c r="Q164" s="4">
        <f t="shared" si="45"/>
        <v>14</v>
      </c>
      <c r="R164" s="4">
        <f t="shared" si="45"/>
        <v>15</v>
      </c>
      <c r="S164" s="4">
        <f t="shared" si="45"/>
        <v>16</v>
      </c>
      <c r="T164" s="4">
        <f t="shared" si="45"/>
        <v>17</v>
      </c>
      <c r="U164" s="4">
        <f t="shared" si="45"/>
        <v>18</v>
      </c>
      <c r="V164" s="4">
        <f t="shared" si="45"/>
        <v>19</v>
      </c>
      <c r="W164" s="4">
        <f t="shared" si="45"/>
        <v>20</v>
      </c>
      <c r="X164" s="4">
        <f t="shared" si="45"/>
        <v>21</v>
      </c>
      <c r="Y164" s="4">
        <f t="shared" si="45"/>
        <v>22</v>
      </c>
      <c r="Z164" s="4">
        <f t="shared" si="45"/>
        <v>23</v>
      </c>
      <c r="AA164" s="4">
        <f t="shared" si="45"/>
        <v>24</v>
      </c>
      <c r="AB164" s="4">
        <f t="shared" si="45"/>
        <v>25</v>
      </c>
      <c r="AC164" s="4">
        <f t="shared" si="45"/>
        <v>26</v>
      </c>
      <c r="AD164" s="4">
        <f t="shared" si="45"/>
        <v>27</v>
      </c>
      <c r="AE164" s="4">
        <f t="shared" si="45"/>
        <v>28</v>
      </c>
      <c r="AF164" s="4">
        <f t="shared" si="45"/>
        <v>29</v>
      </c>
      <c r="AG164" s="4">
        <f t="shared" si="45"/>
        <v>30</v>
      </c>
      <c r="AH164" s="4">
        <f t="shared" si="45"/>
        <v>31</v>
      </c>
      <c r="AI164" s="4">
        <f t="shared" si="45"/>
        <v>32</v>
      </c>
      <c r="AJ164" s="4">
        <f t="shared" si="45"/>
        <v>33</v>
      </c>
      <c r="AK164" s="4">
        <f t="shared" si="45"/>
        <v>34</v>
      </c>
      <c r="AL164" s="4">
        <f t="shared" si="45"/>
        <v>35</v>
      </c>
      <c r="AM164" s="116" t="s">
        <v>3</v>
      </c>
    </row>
    <row r="165" spans="1:46">
      <c r="A165" s="288"/>
      <c r="B165" s="7">
        <f>B$5</f>
        <v>40391</v>
      </c>
      <c r="C165" s="7">
        <f t="shared" ref="C165:AL165" si="46">C$5</f>
        <v>40392</v>
      </c>
      <c r="D165" s="7">
        <f>D$5</f>
        <v>40603</v>
      </c>
      <c r="E165" s="7">
        <f t="shared" si="46"/>
        <v>40604</v>
      </c>
      <c r="F165" s="7">
        <f t="shared" si="46"/>
        <v>40605</v>
      </c>
      <c r="G165" s="7">
        <f t="shared" si="46"/>
        <v>40606</v>
      </c>
      <c r="H165" s="7">
        <f t="shared" si="46"/>
        <v>40607</v>
      </c>
      <c r="I165" s="7">
        <f t="shared" si="46"/>
        <v>40608</v>
      </c>
      <c r="J165" s="7">
        <f t="shared" si="46"/>
        <v>40609</v>
      </c>
      <c r="K165" s="7">
        <f t="shared" si="46"/>
        <v>40610</v>
      </c>
      <c r="L165" s="7">
        <f t="shared" si="46"/>
        <v>40611</v>
      </c>
      <c r="M165" s="7">
        <f t="shared" si="46"/>
        <v>40612</v>
      </c>
      <c r="N165" s="7">
        <f t="shared" si="46"/>
        <v>40613</v>
      </c>
      <c r="O165" s="7">
        <f t="shared" si="46"/>
        <v>40614</v>
      </c>
      <c r="P165" s="7">
        <f t="shared" si="46"/>
        <v>40615</v>
      </c>
      <c r="Q165" s="7">
        <f t="shared" si="46"/>
        <v>40616</v>
      </c>
      <c r="R165" s="7">
        <f t="shared" si="46"/>
        <v>40617</v>
      </c>
      <c r="S165" s="7">
        <f t="shared" si="46"/>
        <v>40618</v>
      </c>
      <c r="T165" s="7">
        <f t="shared" si="46"/>
        <v>40619</v>
      </c>
      <c r="U165" s="7">
        <f t="shared" si="46"/>
        <v>40620</v>
      </c>
      <c r="V165" s="7">
        <f t="shared" si="46"/>
        <v>40621</v>
      </c>
      <c r="W165" s="7">
        <f t="shared" si="46"/>
        <v>40622</v>
      </c>
      <c r="X165" s="7">
        <f t="shared" si="46"/>
        <v>40623</v>
      </c>
      <c r="Y165" s="7">
        <f t="shared" si="46"/>
        <v>40624</v>
      </c>
      <c r="Z165" s="7">
        <f t="shared" si="46"/>
        <v>40625</v>
      </c>
      <c r="AA165" s="7">
        <f t="shared" si="46"/>
        <v>40626</v>
      </c>
      <c r="AB165" s="7">
        <f t="shared" si="46"/>
        <v>40627</v>
      </c>
      <c r="AC165" s="7">
        <f t="shared" si="46"/>
        <v>40628</v>
      </c>
      <c r="AD165" s="7">
        <f t="shared" si="46"/>
        <v>40629</v>
      </c>
      <c r="AE165" s="7">
        <f t="shared" si="46"/>
        <v>40630</v>
      </c>
      <c r="AF165" s="7">
        <f t="shared" si="46"/>
        <v>40631</v>
      </c>
      <c r="AG165" s="199">
        <f t="shared" si="46"/>
        <v>40632</v>
      </c>
      <c r="AH165" s="199">
        <f t="shared" si="46"/>
        <v>40633</v>
      </c>
      <c r="AI165" s="199">
        <f t="shared" si="46"/>
        <v>40634</v>
      </c>
      <c r="AJ165" s="199">
        <f t="shared" si="46"/>
        <v>40635</v>
      </c>
      <c r="AK165" s="199">
        <f t="shared" si="46"/>
        <v>40636</v>
      </c>
      <c r="AL165" s="199">
        <f t="shared" si="46"/>
        <v>40637</v>
      </c>
      <c r="AM165" s="116"/>
    </row>
    <row r="166" spans="1:46">
      <c r="A166" s="289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4"/>
      <c r="AH166" s="44"/>
      <c r="AI166" s="44"/>
      <c r="AJ166" s="44"/>
      <c r="AK166" s="44"/>
      <c r="AL166" s="44"/>
      <c r="AM166" s="45" t="s">
        <v>8</v>
      </c>
    </row>
    <row r="167" spans="1:46">
      <c r="A167" s="9" t="s">
        <v>9</v>
      </c>
      <c r="B167" s="52">
        <f t="shared" ref="B167:Q182" si="47">+$G$40*(B107+B137)</f>
        <v>0</v>
      </c>
      <c r="C167" s="52">
        <f t="shared" si="47"/>
        <v>0</v>
      </c>
      <c r="D167" s="52">
        <f>+$G$40*(D107+D137)</f>
        <v>2130</v>
      </c>
      <c r="E167" s="52">
        <f t="shared" ref="E167:AL174" si="48">+$G$40*(E107+E137)</f>
        <v>2100</v>
      </c>
      <c r="F167" s="52">
        <f t="shared" si="48"/>
        <v>2085</v>
      </c>
      <c r="G167" s="52">
        <f t="shared" si="48"/>
        <v>2115</v>
      </c>
      <c r="H167" s="52">
        <f t="shared" si="48"/>
        <v>2205</v>
      </c>
      <c r="I167" s="52">
        <f t="shared" si="48"/>
        <v>2115</v>
      </c>
      <c r="J167" s="52">
        <f t="shared" si="48"/>
        <v>2010</v>
      </c>
      <c r="K167" s="52">
        <f t="shared" si="48"/>
        <v>2040</v>
      </c>
      <c r="L167" s="52">
        <f t="shared" si="48"/>
        <v>2081.6999999999998</v>
      </c>
      <c r="M167" s="52">
        <f t="shared" si="48"/>
        <v>1990.05</v>
      </c>
      <c r="N167" s="52">
        <f t="shared" si="48"/>
        <v>1881.4499999999998</v>
      </c>
      <c r="O167" s="52">
        <f t="shared" si="48"/>
        <v>2175</v>
      </c>
      <c r="P167" s="52">
        <f t="shared" si="48"/>
        <v>2114.4</v>
      </c>
      <c r="Q167" s="52">
        <f t="shared" si="48"/>
        <v>2065.65</v>
      </c>
      <c r="R167" s="52">
        <f t="shared" si="48"/>
        <v>2115</v>
      </c>
      <c r="S167" s="52">
        <f t="shared" si="48"/>
        <v>2055</v>
      </c>
      <c r="T167" s="52">
        <f t="shared" si="48"/>
        <v>2040</v>
      </c>
      <c r="U167" s="52">
        <f t="shared" si="48"/>
        <v>2040</v>
      </c>
      <c r="V167" s="52">
        <f t="shared" si="48"/>
        <v>2175</v>
      </c>
      <c r="W167" s="52">
        <f t="shared" si="48"/>
        <v>2160</v>
      </c>
      <c r="X167" s="52">
        <f t="shared" si="48"/>
        <v>2035.8</v>
      </c>
      <c r="Y167" s="52">
        <f t="shared" si="48"/>
        <v>2130</v>
      </c>
      <c r="Z167" s="52">
        <f t="shared" si="48"/>
        <v>2130</v>
      </c>
      <c r="AA167" s="52">
        <f t="shared" si="48"/>
        <v>1974.6</v>
      </c>
      <c r="AB167" s="52">
        <f t="shared" si="48"/>
        <v>2146.35</v>
      </c>
      <c r="AC167" s="52">
        <f t="shared" si="48"/>
        <v>2154.9</v>
      </c>
      <c r="AD167" s="52">
        <f t="shared" si="48"/>
        <v>2203.5</v>
      </c>
      <c r="AE167" s="52">
        <f t="shared" si="48"/>
        <v>2064.9</v>
      </c>
      <c r="AF167" s="52">
        <f t="shared" si="48"/>
        <v>1976.6999999999998</v>
      </c>
      <c r="AG167" s="52">
        <f t="shared" si="48"/>
        <v>2209.0499999999997</v>
      </c>
      <c r="AH167" s="52">
        <f t="shared" si="48"/>
        <v>2175</v>
      </c>
      <c r="AI167" s="52">
        <f t="shared" si="48"/>
        <v>0</v>
      </c>
      <c r="AJ167" s="52">
        <f t="shared" si="48"/>
        <v>0</v>
      </c>
      <c r="AK167" s="52">
        <f t="shared" si="48"/>
        <v>0</v>
      </c>
      <c r="AL167" s="52">
        <f t="shared" si="48"/>
        <v>0</v>
      </c>
      <c r="AM167" s="10">
        <f>MAX(B167:AL167)</f>
        <v>2209.0499999999997</v>
      </c>
    </row>
    <row r="168" spans="1:46">
      <c r="A168" s="9" t="s">
        <v>10</v>
      </c>
      <c r="B168" s="52">
        <f t="shared" si="47"/>
        <v>0</v>
      </c>
      <c r="C168" s="52">
        <f t="shared" si="47"/>
        <v>0</v>
      </c>
      <c r="D168" s="52">
        <f t="shared" si="47"/>
        <v>2025</v>
      </c>
      <c r="E168" s="52">
        <f t="shared" si="47"/>
        <v>2025</v>
      </c>
      <c r="F168" s="52">
        <f t="shared" si="47"/>
        <v>2010</v>
      </c>
      <c r="G168" s="52">
        <f t="shared" si="48"/>
        <v>1995</v>
      </c>
      <c r="H168" s="52">
        <f t="shared" si="48"/>
        <v>2025</v>
      </c>
      <c r="I168" s="52">
        <f t="shared" si="48"/>
        <v>1980</v>
      </c>
      <c r="J168" s="52">
        <f t="shared" si="48"/>
        <v>1965</v>
      </c>
      <c r="K168" s="52">
        <f t="shared" si="48"/>
        <v>1995</v>
      </c>
      <c r="L168" s="52">
        <f t="shared" si="48"/>
        <v>1910.6999999999998</v>
      </c>
      <c r="M168" s="52">
        <f t="shared" si="48"/>
        <v>1927.1999999999998</v>
      </c>
      <c r="N168" s="52">
        <f t="shared" si="48"/>
        <v>1976.85</v>
      </c>
      <c r="O168" s="52">
        <f t="shared" si="48"/>
        <v>2070</v>
      </c>
      <c r="P168" s="52">
        <f t="shared" si="48"/>
        <v>2174.4</v>
      </c>
      <c r="Q168" s="52">
        <f t="shared" si="48"/>
        <v>1960.9499999999998</v>
      </c>
      <c r="R168" s="52">
        <f t="shared" si="48"/>
        <v>2040</v>
      </c>
      <c r="S168" s="52">
        <f t="shared" si="48"/>
        <v>1995</v>
      </c>
      <c r="T168" s="52">
        <f t="shared" si="48"/>
        <v>1980</v>
      </c>
      <c r="U168" s="52">
        <f t="shared" si="48"/>
        <v>1935</v>
      </c>
      <c r="V168" s="52">
        <f t="shared" si="48"/>
        <v>2175</v>
      </c>
      <c r="W168" s="52">
        <f t="shared" si="48"/>
        <v>2085</v>
      </c>
      <c r="X168" s="52">
        <f t="shared" si="48"/>
        <v>1957.6499999999999</v>
      </c>
      <c r="Y168" s="52">
        <f t="shared" si="48"/>
        <v>2040</v>
      </c>
      <c r="Z168" s="52">
        <f t="shared" si="48"/>
        <v>2040</v>
      </c>
      <c r="AA168" s="52">
        <f t="shared" si="48"/>
        <v>2038.05</v>
      </c>
      <c r="AB168" s="52">
        <f t="shared" si="48"/>
        <v>1995.4499999999998</v>
      </c>
      <c r="AC168" s="52">
        <f t="shared" si="48"/>
        <v>2085.2999999999997</v>
      </c>
      <c r="AD168" s="52">
        <f t="shared" si="48"/>
        <v>2082</v>
      </c>
      <c r="AE168" s="52">
        <f t="shared" si="48"/>
        <v>1958.3999999999999</v>
      </c>
      <c r="AF168" s="52">
        <f t="shared" si="48"/>
        <v>2035.5</v>
      </c>
      <c r="AG168" s="52">
        <f t="shared" si="48"/>
        <v>2115</v>
      </c>
      <c r="AH168" s="52">
        <f t="shared" si="48"/>
        <v>2100</v>
      </c>
      <c r="AI168" s="52">
        <f t="shared" si="48"/>
        <v>0</v>
      </c>
      <c r="AJ168" s="52">
        <f t="shared" si="48"/>
        <v>0</v>
      </c>
      <c r="AK168" s="52">
        <f t="shared" si="48"/>
        <v>0</v>
      </c>
      <c r="AL168" s="52">
        <f t="shared" si="48"/>
        <v>0</v>
      </c>
      <c r="AM168" s="10">
        <f t="shared" ref="AM168:AM190" si="49">MAX(B168:AL168)</f>
        <v>2175</v>
      </c>
    </row>
    <row r="169" spans="1:46">
      <c r="A169" s="9" t="s">
        <v>11</v>
      </c>
      <c r="B169" s="52">
        <f t="shared" si="47"/>
        <v>0</v>
      </c>
      <c r="C169" s="52">
        <f t="shared" si="47"/>
        <v>0</v>
      </c>
      <c r="D169" s="52">
        <f t="shared" si="47"/>
        <v>1950</v>
      </c>
      <c r="E169" s="52">
        <f t="shared" si="47"/>
        <v>1965</v>
      </c>
      <c r="F169" s="52">
        <f t="shared" si="47"/>
        <v>1965</v>
      </c>
      <c r="G169" s="52">
        <f t="shared" si="48"/>
        <v>1950</v>
      </c>
      <c r="H169" s="52">
        <f t="shared" si="48"/>
        <v>1980</v>
      </c>
      <c r="I169" s="52">
        <f t="shared" si="48"/>
        <v>1950</v>
      </c>
      <c r="J169" s="52">
        <f t="shared" si="48"/>
        <v>1875</v>
      </c>
      <c r="K169" s="52">
        <f t="shared" si="48"/>
        <v>1965</v>
      </c>
      <c r="L169" s="52">
        <f t="shared" si="48"/>
        <v>1897.05</v>
      </c>
      <c r="M169" s="52">
        <f t="shared" si="48"/>
        <v>1807.05</v>
      </c>
      <c r="N169" s="52">
        <f t="shared" si="48"/>
        <v>1959.6</v>
      </c>
      <c r="O169" s="52">
        <f t="shared" si="48"/>
        <v>2040</v>
      </c>
      <c r="P169" s="52">
        <f t="shared" si="48"/>
        <v>2052.4499999999998</v>
      </c>
      <c r="Q169" s="52">
        <f t="shared" si="48"/>
        <v>1931.85</v>
      </c>
      <c r="R169" s="52">
        <f t="shared" si="48"/>
        <v>2025</v>
      </c>
      <c r="S169" s="52">
        <f t="shared" si="48"/>
        <v>1935</v>
      </c>
      <c r="T169" s="52">
        <f t="shared" si="48"/>
        <v>1950</v>
      </c>
      <c r="U169" s="52">
        <f t="shared" si="48"/>
        <v>1875</v>
      </c>
      <c r="V169" s="52">
        <f t="shared" si="48"/>
        <v>2175</v>
      </c>
      <c r="W169" s="52">
        <f t="shared" si="48"/>
        <v>2040</v>
      </c>
      <c r="X169" s="52">
        <f t="shared" si="48"/>
        <v>1903.5</v>
      </c>
      <c r="Y169" s="52">
        <f t="shared" si="48"/>
        <v>1995</v>
      </c>
      <c r="Z169" s="52">
        <f t="shared" si="48"/>
        <v>1920</v>
      </c>
      <c r="AA169" s="52">
        <f t="shared" si="48"/>
        <v>1992.8999999999999</v>
      </c>
      <c r="AB169" s="52">
        <f t="shared" si="48"/>
        <v>1961.3999999999999</v>
      </c>
      <c r="AC169" s="52">
        <f t="shared" si="48"/>
        <v>2022.75</v>
      </c>
      <c r="AD169" s="52">
        <f t="shared" si="48"/>
        <v>2031.8999999999999</v>
      </c>
      <c r="AE169" s="52">
        <f t="shared" si="48"/>
        <v>1958.85</v>
      </c>
      <c r="AF169" s="52">
        <f t="shared" si="48"/>
        <v>2005.9499999999998</v>
      </c>
      <c r="AG169" s="52">
        <f t="shared" si="48"/>
        <v>2100</v>
      </c>
      <c r="AH169" s="52">
        <f t="shared" si="48"/>
        <v>2070</v>
      </c>
      <c r="AI169" s="52">
        <f t="shared" si="48"/>
        <v>0</v>
      </c>
      <c r="AJ169" s="52">
        <f t="shared" si="48"/>
        <v>0</v>
      </c>
      <c r="AK169" s="52">
        <f t="shared" si="48"/>
        <v>0</v>
      </c>
      <c r="AL169" s="52">
        <f t="shared" si="48"/>
        <v>0</v>
      </c>
      <c r="AM169" s="10">
        <f t="shared" si="49"/>
        <v>2175</v>
      </c>
    </row>
    <row r="170" spans="1:46">
      <c r="A170" s="9" t="s">
        <v>12</v>
      </c>
      <c r="B170" s="52">
        <f t="shared" si="47"/>
        <v>0</v>
      </c>
      <c r="C170" s="52">
        <f t="shared" si="47"/>
        <v>0</v>
      </c>
      <c r="D170" s="52">
        <f t="shared" si="47"/>
        <v>1995</v>
      </c>
      <c r="E170" s="52">
        <f t="shared" si="47"/>
        <v>1950</v>
      </c>
      <c r="F170" s="52">
        <f t="shared" si="47"/>
        <v>1950</v>
      </c>
      <c r="G170" s="52">
        <f t="shared" si="48"/>
        <v>1965</v>
      </c>
      <c r="H170" s="52">
        <f t="shared" si="48"/>
        <v>1950</v>
      </c>
      <c r="I170" s="52">
        <f t="shared" si="48"/>
        <v>1920</v>
      </c>
      <c r="J170" s="52">
        <f t="shared" si="48"/>
        <v>1875</v>
      </c>
      <c r="K170" s="52">
        <f t="shared" si="48"/>
        <v>1965</v>
      </c>
      <c r="L170" s="52">
        <f t="shared" si="48"/>
        <v>1920</v>
      </c>
      <c r="M170" s="52">
        <f t="shared" si="48"/>
        <v>1806.45</v>
      </c>
      <c r="N170" s="52">
        <f t="shared" si="48"/>
        <v>1844.55</v>
      </c>
      <c r="O170" s="52">
        <f t="shared" si="48"/>
        <v>2010</v>
      </c>
      <c r="P170" s="52">
        <f t="shared" si="48"/>
        <v>1991.3999999999999</v>
      </c>
      <c r="Q170" s="52">
        <f t="shared" si="48"/>
        <v>1930.9499999999998</v>
      </c>
      <c r="R170" s="52">
        <f t="shared" si="48"/>
        <v>1950</v>
      </c>
      <c r="S170" s="52">
        <f t="shared" si="48"/>
        <v>1965</v>
      </c>
      <c r="T170" s="52">
        <f t="shared" si="48"/>
        <v>1920</v>
      </c>
      <c r="U170" s="52">
        <f t="shared" si="48"/>
        <v>1845</v>
      </c>
      <c r="V170" s="52">
        <f t="shared" si="48"/>
        <v>2175</v>
      </c>
      <c r="W170" s="52">
        <f t="shared" si="48"/>
        <v>1995</v>
      </c>
      <c r="X170" s="52">
        <f t="shared" si="48"/>
        <v>1902.75</v>
      </c>
      <c r="Y170" s="52">
        <f t="shared" si="48"/>
        <v>1965</v>
      </c>
      <c r="Z170" s="52">
        <f t="shared" si="48"/>
        <v>1905</v>
      </c>
      <c r="AA170" s="52">
        <f t="shared" si="48"/>
        <v>1962.4499999999998</v>
      </c>
      <c r="AB170" s="52">
        <f t="shared" si="48"/>
        <v>1961.55</v>
      </c>
      <c r="AC170" s="52">
        <f t="shared" si="48"/>
        <v>1985.55</v>
      </c>
      <c r="AD170" s="52">
        <f t="shared" si="48"/>
        <v>2005.05</v>
      </c>
      <c r="AE170" s="52">
        <f t="shared" si="48"/>
        <v>1912.35</v>
      </c>
      <c r="AF170" s="52">
        <f t="shared" si="48"/>
        <v>1975.35</v>
      </c>
      <c r="AG170" s="52">
        <f t="shared" si="48"/>
        <v>2085</v>
      </c>
      <c r="AH170" s="52">
        <f t="shared" si="48"/>
        <v>2055</v>
      </c>
      <c r="AI170" s="52">
        <f t="shared" si="48"/>
        <v>0</v>
      </c>
      <c r="AJ170" s="52">
        <f t="shared" si="48"/>
        <v>0</v>
      </c>
      <c r="AK170" s="52">
        <f t="shared" si="48"/>
        <v>0</v>
      </c>
      <c r="AL170" s="52">
        <f t="shared" si="48"/>
        <v>0</v>
      </c>
      <c r="AM170" s="10">
        <f t="shared" si="49"/>
        <v>2175</v>
      </c>
    </row>
    <row r="171" spans="1:46">
      <c r="A171" s="9" t="s">
        <v>13</v>
      </c>
      <c r="B171" s="52">
        <f t="shared" si="47"/>
        <v>0</v>
      </c>
      <c r="C171" s="52">
        <f t="shared" si="47"/>
        <v>0</v>
      </c>
      <c r="D171" s="52">
        <f t="shared" si="47"/>
        <v>1965</v>
      </c>
      <c r="E171" s="52">
        <f t="shared" si="47"/>
        <v>1980</v>
      </c>
      <c r="F171" s="52">
        <f t="shared" si="47"/>
        <v>1965</v>
      </c>
      <c r="G171" s="52">
        <f t="shared" si="48"/>
        <v>1965</v>
      </c>
      <c r="H171" s="52">
        <f t="shared" si="48"/>
        <v>1965</v>
      </c>
      <c r="I171" s="52">
        <f t="shared" si="48"/>
        <v>1920</v>
      </c>
      <c r="J171" s="52">
        <f t="shared" si="48"/>
        <v>1860</v>
      </c>
      <c r="K171" s="52">
        <f t="shared" si="48"/>
        <v>1935</v>
      </c>
      <c r="L171" s="52">
        <f t="shared" si="48"/>
        <v>1920</v>
      </c>
      <c r="M171" s="52">
        <f t="shared" si="48"/>
        <v>1830</v>
      </c>
      <c r="N171" s="52">
        <f t="shared" si="48"/>
        <v>1929.6</v>
      </c>
      <c r="O171" s="52">
        <f t="shared" si="48"/>
        <v>2010</v>
      </c>
      <c r="P171" s="52">
        <f t="shared" si="48"/>
        <v>1962</v>
      </c>
      <c r="Q171" s="52">
        <f t="shared" si="48"/>
        <v>1933.35</v>
      </c>
      <c r="R171" s="52">
        <f t="shared" si="48"/>
        <v>1995</v>
      </c>
      <c r="S171" s="52">
        <f t="shared" si="48"/>
        <v>1965</v>
      </c>
      <c r="T171" s="52">
        <f t="shared" si="48"/>
        <v>1920</v>
      </c>
      <c r="U171" s="52">
        <f t="shared" si="48"/>
        <v>1965</v>
      </c>
      <c r="V171" s="52">
        <f t="shared" si="48"/>
        <v>2175</v>
      </c>
      <c r="W171" s="52">
        <f t="shared" si="48"/>
        <v>1950</v>
      </c>
      <c r="X171" s="52">
        <f t="shared" si="48"/>
        <v>1898.55</v>
      </c>
      <c r="Y171" s="52">
        <f t="shared" si="48"/>
        <v>1965</v>
      </c>
      <c r="Z171" s="52">
        <f t="shared" si="48"/>
        <v>1920</v>
      </c>
      <c r="AA171" s="52">
        <f t="shared" si="48"/>
        <v>2008.1999999999998</v>
      </c>
      <c r="AB171" s="52">
        <f t="shared" si="48"/>
        <v>1990.9499999999998</v>
      </c>
      <c r="AC171" s="52">
        <f t="shared" si="48"/>
        <v>2000.85</v>
      </c>
      <c r="AD171" s="52">
        <f t="shared" si="48"/>
        <v>1944.4499999999998</v>
      </c>
      <c r="AE171" s="52">
        <f t="shared" si="48"/>
        <v>1897.6499999999999</v>
      </c>
      <c r="AF171" s="52">
        <f t="shared" si="48"/>
        <v>1961.3999999999999</v>
      </c>
      <c r="AG171" s="52">
        <f t="shared" si="48"/>
        <v>2055</v>
      </c>
      <c r="AH171" s="52">
        <f t="shared" si="48"/>
        <v>2025</v>
      </c>
      <c r="AI171" s="52">
        <f t="shared" si="48"/>
        <v>0</v>
      </c>
      <c r="AJ171" s="52">
        <f t="shared" si="48"/>
        <v>0</v>
      </c>
      <c r="AK171" s="52">
        <f t="shared" si="48"/>
        <v>0</v>
      </c>
      <c r="AL171" s="52">
        <f t="shared" si="48"/>
        <v>0</v>
      </c>
      <c r="AM171" s="10">
        <f t="shared" si="49"/>
        <v>2175</v>
      </c>
    </row>
    <row r="172" spans="1:46">
      <c r="A172" s="9" t="s">
        <v>14</v>
      </c>
      <c r="B172" s="52">
        <f t="shared" si="47"/>
        <v>0</v>
      </c>
      <c r="C172" s="52">
        <f t="shared" si="47"/>
        <v>0</v>
      </c>
      <c r="D172" s="52">
        <f t="shared" si="47"/>
        <v>2130</v>
      </c>
      <c r="E172" s="52">
        <f t="shared" si="47"/>
        <v>2100</v>
      </c>
      <c r="F172" s="52">
        <f t="shared" si="47"/>
        <v>2115</v>
      </c>
      <c r="G172" s="52">
        <f t="shared" si="48"/>
        <v>2040</v>
      </c>
      <c r="H172" s="52">
        <f t="shared" si="48"/>
        <v>1995</v>
      </c>
      <c r="I172" s="52">
        <f t="shared" si="48"/>
        <v>1920</v>
      </c>
      <c r="J172" s="52">
        <f t="shared" si="48"/>
        <v>1965</v>
      </c>
      <c r="K172" s="52">
        <f t="shared" si="48"/>
        <v>2070</v>
      </c>
      <c r="L172" s="52">
        <f t="shared" si="48"/>
        <v>1965</v>
      </c>
      <c r="M172" s="52">
        <f t="shared" si="48"/>
        <v>1935</v>
      </c>
      <c r="N172" s="52">
        <f t="shared" si="48"/>
        <v>2072.85</v>
      </c>
      <c r="O172" s="52">
        <f t="shared" si="48"/>
        <v>2085</v>
      </c>
      <c r="P172" s="52">
        <f t="shared" si="48"/>
        <v>2025</v>
      </c>
      <c r="Q172" s="52">
        <f t="shared" si="48"/>
        <v>2051.85</v>
      </c>
      <c r="R172" s="52">
        <f t="shared" si="48"/>
        <v>2085</v>
      </c>
      <c r="S172" s="52">
        <f t="shared" si="48"/>
        <v>2115</v>
      </c>
      <c r="T172" s="52">
        <f t="shared" si="48"/>
        <v>2040</v>
      </c>
      <c r="U172" s="52">
        <f t="shared" si="48"/>
        <v>2115</v>
      </c>
      <c r="V172" s="52">
        <f t="shared" si="48"/>
        <v>2175</v>
      </c>
      <c r="W172" s="52">
        <f t="shared" si="48"/>
        <v>1905</v>
      </c>
      <c r="X172" s="52">
        <f t="shared" si="48"/>
        <v>2115</v>
      </c>
      <c r="Y172" s="52">
        <f t="shared" si="48"/>
        <v>2205</v>
      </c>
      <c r="Z172" s="52">
        <f t="shared" si="48"/>
        <v>2040</v>
      </c>
      <c r="AA172" s="52">
        <f t="shared" si="48"/>
        <v>2109.4499999999998</v>
      </c>
      <c r="AB172" s="52">
        <f t="shared" si="48"/>
        <v>2081.6999999999998</v>
      </c>
      <c r="AC172" s="52">
        <f t="shared" si="48"/>
        <v>2058.75</v>
      </c>
      <c r="AD172" s="52">
        <f t="shared" si="48"/>
        <v>2004</v>
      </c>
      <c r="AE172" s="52">
        <f t="shared" si="48"/>
        <v>2138.4</v>
      </c>
      <c r="AF172" s="52">
        <f t="shared" si="48"/>
        <v>2122.1999999999998</v>
      </c>
      <c r="AG172" s="52">
        <f t="shared" si="48"/>
        <v>2130</v>
      </c>
      <c r="AH172" s="52">
        <f t="shared" si="48"/>
        <v>2145</v>
      </c>
      <c r="AI172" s="52">
        <f t="shared" si="48"/>
        <v>0</v>
      </c>
      <c r="AJ172" s="52">
        <f t="shared" si="48"/>
        <v>0</v>
      </c>
      <c r="AK172" s="52">
        <f t="shared" si="48"/>
        <v>0</v>
      </c>
      <c r="AL172" s="52">
        <f t="shared" si="48"/>
        <v>0</v>
      </c>
      <c r="AM172" s="10">
        <f t="shared" si="49"/>
        <v>2205</v>
      </c>
    </row>
    <row r="173" spans="1:46">
      <c r="A173" s="9" t="s">
        <v>15</v>
      </c>
      <c r="B173" s="52">
        <f t="shared" si="47"/>
        <v>0</v>
      </c>
      <c r="C173" s="52">
        <f t="shared" si="47"/>
        <v>0</v>
      </c>
      <c r="D173" s="52">
        <f t="shared" si="47"/>
        <v>2535</v>
      </c>
      <c r="E173" s="52">
        <f t="shared" si="47"/>
        <v>2505</v>
      </c>
      <c r="F173" s="52">
        <f t="shared" si="47"/>
        <v>2385</v>
      </c>
      <c r="G173" s="52">
        <f t="shared" si="48"/>
        <v>2355</v>
      </c>
      <c r="H173" s="52">
        <f t="shared" si="48"/>
        <v>2160</v>
      </c>
      <c r="I173" s="52">
        <f t="shared" si="48"/>
        <v>1935</v>
      </c>
      <c r="J173" s="52">
        <f t="shared" si="48"/>
        <v>2205</v>
      </c>
      <c r="K173" s="52">
        <f t="shared" si="48"/>
        <v>2340</v>
      </c>
      <c r="L173" s="52">
        <f t="shared" si="48"/>
        <v>1920</v>
      </c>
      <c r="M173" s="52">
        <f t="shared" si="48"/>
        <v>2370</v>
      </c>
      <c r="N173" s="52">
        <f t="shared" si="48"/>
        <v>2088.75</v>
      </c>
      <c r="O173" s="52">
        <f t="shared" si="48"/>
        <v>2145</v>
      </c>
      <c r="P173" s="52">
        <f t="shared" si="48"/>
        <v>2002.5</v>
      </c>
      <c r="Q173" s="52">
        <f t="shared" si="48"/>
        <v>2458.0499999999997</v>
      </c>
      <c r="R173" s="52">
        <f t="shared" si="48"/>
        <v>2445</v>
      </c>
      <c r="S173" s="52">
        <f t="shared" si="48"/>
        <v>2430</v>
      </c>
      <c r="T173" s="52">
        <f t="shared" si="48"/>
        <v>2430</v>
      </c>
      <c r="U173" s="52">
        <f t="shared" si="48"/>
        <v>2475</v>
      </c>
      <c r="V173" s="52">
        <f t="shared" si="48"/>
        <v>2175</v>
      </c>
      <c r="W173" s="52">
        <f t="shared" si="48"/>
        <v>1920</v>
      </c>
      <c r="X173" s="52">
        <f t="shared" si="48"/>
        <v>2385</v>
      </c>
      <c r="Y173" s="52">
        <f t="shared" si="48"/>
        <v>2400</v>
      </c>
      <c r="Z173" s="52">
        <f t="shared" si="48"/>
        <v>2310</v>
      </c>
      <c r="AA173" s="52">
        <f t="shared" si="48"/>
        <v>2445</v>
      </c>
      <c r="AB173" s="52">
        <f t="shared" si="48"/>
        <v>2279.85</v>
      </c>
      <c r="AC173" s="52">
        <f t="shared" si="48"/>
        <v>2201.6999999999998</v>
      </c>
      <c r="AD173" s="52">
        <f t="shared" si="48"/>
        <v>2002.5</v>
      </c>
      <c r="AE173" s="52">
        <f t="shared" si="48"/>
        <v>2321.85</v>
      </c>
      <c r="AF173" s="52">
        <f t="shared" si="48"/>
        <v>2379.4499999999998</v>
      </c>
      <c r="AG173" s="52">
        <f t="shared" si="48"/>
        <v>2130</v>
      </c>
      <c r="AH173" s="52">
        <f t="shared" si="48"/>
        <v>2810</v>
      </c>
      <c r="AI173" s="52">
        <f t="shared" si="48"/>
        <v>0</v>
      </c>
      <c r="AJ173" s="52">
        <f t="shared" si="48"/>
        <v>0</v>
      </c>
      <c r="AK173" s="52">
        <f t="shared" si="48"/>
        <v>0</v>
      </c>
      <c r="AL173" s="52">
        <f t="shared" si="48"/>
        <v>0</v>
      </c>
      <c r="AM173" s="10">
        <f t="shared" si="49"/>
        <v>2810</v>
      </c>
    </row>
    <row r="174" spans="1:46">
      <c r="A174" s="12" t="s">
        <v>16</v>
      </c>
      <c r="B174" s="52">
        <f t="shared" si="47"/>
        <v>0</v>
      </c>
      <c r="C174" s="52">
        <f t="shared" si="47"/>
        <v>0</v>
      </c>
      <c r="D174" s="52">
        <f t="shared" si="47"/>
        <v>2730</v>
      </c>
      <c r="E174" s="52">
        <f t="shared" si="47"/>
        <v>2730</v>
      </c>
      <c r="F174" s="52">
        <f t="shared" si="47"/>
        <v>2586.15</v>
      </c>
      <c r="G174" s="52">
        <f t="shared" si="48"/>
        <v>2720.85</v>
      </c>
      <c r="H174" s="52">
        <f t="shared" si="48"/>
        <v>2295</v>
      </c>
      <c r="I174" s="52">
        <f t="shared" si="48"/>
        <v>2085</v>
      </c>
      <c r="J174" s="52">
        <f t="shared" si="48"/>
        <v>2475</v>
      </c>
      <c r="K174" s="52">
        <f t="shared" si="48"/>
        <v>2535</v>
      </c>
      <c r="L174" s="52">
        <f t="shared" si="48"/>
        <v>2085</v>
      </c>
      <c r="M174" s="52">
        <f t="shared" si="48"/>
        <v>2526.6</v>
      </c>
      <c r="N174" s="52">
        <f t="shared" si="48"/>
        <v>2797.5</v>
      </c>
      <c r="O174" s="52">
        <f t="shared" si="48"/>
        <v>2280</v>
      </c>
      <c r="P174" s="52">
        <f t="shared" si="48"/>
        <v>2108.25</v>
      </c>
      <c r="Q174" s="52">
        <f t="shared" si="48"/>
        <v>2519.4</v>
      </c>
      <c r="R174" s="52">
        <f t="shared" si="48"/>
        <v>2827.2</v>
      </c>
      <c r="S174" s="52">
        <f t="shared" si="48"/>
        <v>2610</v>
      </c>
      <c r="T174" s="52">
        <f t="shared" si="48"/>
        <v>2715</v>
      </c>
      <c r="U174" s="52">
        <f t="shared" si="48"/>
        <v>2683.95</v>
      </c>
      <c r="V174" s="52">
        <f t="shared" si="48"/>
        <v>2175</v>
      </c>
      <c r="W174" s="52">
        <f t="shared" si="48"/>
        <v>2115</v>
      </c>
      <c r="X174" s="52">
        <f t="shared" si="48"/>
        <v>2660.4</v>
      </c>
      <c r="Y174" s="52">
        <f t="shared" si="48"/>
        <v>0</v>
      </c>
      <c r="Z174" s="52">
        <f t="shared" si="48"/>
        <v>2701.0499999999997</v>
      </c>
      <c r="AA174" s="52">
        <f t="shared" si="48"/>
        <v>2786.1</v>
      </c>
      <c r="AB174" s="52">
        <f t="shared" si="48"/>
        <v>2610</v>
      </c>
      <c r="AC174" s="52">
        <f t="shared" si="48"/>
        <v>2335.7999999999997</v>
      </c>
      <c r="AD174" s="52">
        <f t="shared" si="48"/>
        <v>2264.4</v>
      </c>
      <c r="AE174" s="52">
        <f t="shared" si="48"/>
        <v>2545.35</v>
      </c>
      <c r="AF174" s="52">
        <f t="shared" si="48"/>
        <v>2273.25</v>
      </c>
      <c r="AG174" s="52">
        <f t="shared" si="48"/>
        <v>1965</v>
      </c>
      <c r="AH174" s="52">
        <f t="shared" si="48"/>
        <v>2955</v>
      </c>
      <c r="AI174" s="52">
        <f t="shared" si="48"/>
        <v>0</v>
      </c>
      <c r="AJ174" s="52">
        <f t="shared" ref="AJ174:AL174" si="50">+$G$40*(AJ114+AJ144)</f>
        <v>0</v>
      </c>
      <c r="AK174" s="52">
        <f t="shared" si="50"/>
        <v>0</v>
      </c>
      <c r="AL174" s="52">
        <f t="shared" si="50"/>
        <v>0</v>
      </c>
      <c r="AM174" s="10">
        <f t="shared" si="49"/>
        <v>2955</v>
      </c>
    </row>
    <row r="175" spans="1:46">
      <c r="A175" s="12" t="s">
        <v>17</v>
      </c>
      <c r="B175" s="52">
        <f t="shared" si="47"/>
        <v>0</v>
      </c>
      <c r="C175" s="52">
        <f t="shared" si="47"/>
        <v>0</v>
      </c>
      <c r="D175" s="52">
        <f t="shared" si="47"/>
        <v>2910</v>
      </c>
      <c r="E175" s="52">
        <f t="shared" si="47"/>
        <v>2985</v>
      </c>
      <c r="F175" s="52">
        <f t="shared" si="47"/>
        <v>2843.4</v>
      </c>
      <c r="G175" s="52">
        <f t="shared" si="47"/>
        <v>2874</v>
      </c>
      <c r="H175" s="52">
        <f t="shared" si="47"/>
        <v>2580</v>
      </c>
      <c r="I175" s="52">
        <f t="shared" si="47"/>
        <v>2280</v>
      </c>
      <c r="J175" s="52">
        <f t="shared" si="47"/>
        <v>2991.45</v>
      </c>
      <c r="K175" s="52">
        <f t="shared" si="47"/>
        <v>2951.4</v>
      </c>
      <c r="L175" s="52">
        <f t="shared" si="47"/>
        <v>2265</v>
      </c>
      <c r="M175" s="52">
        <f t="shared" si="47"/>
        <v>2752.35</v>
      </c>
      <c r="N175" s="52">
        <f t="shared" si="47"/>
        <v>2998.95</v>
      </c>
      <c r="O175" s="52">
        <f t="shared" si="47"/>
        <v>2595</v>
      </c>
      <c r="P175" s="52">
        <f t="shared" si="47"/>
        <v>2379.15</v>
      </c>
      <c r="Q175" s="52">
        <f t="shared" si="47"/>
        <v>2802.45</v>
      </c>
      <c r="R175" s="52">
        <f t="shared" ref="R175:AL182" si="51">+$G$40*(R115+R145)</f>
        <v>3024.15</v>
      </c>
      <c r="S175" s="52">
        <f t="shared" si="51"/>
        <v>2960.7</v>
      </c>
      <c r="T175" s="52">
        <f t="shared" si="51"/>
        <v>2961.6</v>
      </c>
      <c r="U175" s="52">
        <f t="shared" si="51"/>
        <v>2984.7</v>
      </c>
      <c r="V175" s="52">
        <f t="shared" si="51"/>
        <v>2175</v>
      </c>
      <c r="W175" s="52">
        <f t="shared" si="51"/>
        <v>2310</v>
      </c>
      <c r="X175" s="52">
        <f t="shared" si="51"/>
        <v>3060.15</v>
      </c>
      <c r="Y175" s="52">
        <f t="shared" si="51"/>
        <v>540</v>
      </c>
      <c r="Z175" s="52">
        <f t="shared" si="51"/>
        <v>2942.85</v>
      </c>
      <c r="AA175" s="52">
        <f t="shared" si="51"/>
        <v>3024.75</v>
      </c>
      <c r="AB175" s="52">
        <f t="shared" si="51"/>
        <v>2873.7</v>
      </c>
      <c r="AC175" s="52">
        <f t="shared" si="51"/>
        <v>2550.9</v>
      </c>
      <c r="AD175" s="52">
        <f t="shared" si="51"/>
        <v>2443.35</v>
      </c>
      <c r="AE175" s="52">
        <f t="shared" si="51"/>
        <v>2552.25</v>
      </c>
      <c r="AF175" s="52">
        <f t="shared" si="51"/>
        <v>2545.65</v>
      </c>
      <c r="AG175" s="52">
        <f t="shared" si="51"/>
        <v>2325</v>
      </c>
      <c r="AH175" s="52">
        <f t="shared" si="51"/>
        <v>3450</v>
      </c>
      <c r="AI175" s="52">
        <f t="shared" si="51"/>
        <v>0</v>
      </c>
      <c r="AJ175" s="52">
        <f t="shared" si="51"/>
        <v>0</v>
      </c>
      <c r="AK175" s="52">
        <f t="shared" si="51"/>
        <v>0</v>
      </c>
      <c r="AL175" s="52">
        <f t="shared" si="51"/>
        <v>0</v>
      </c>
      <c r="AM175" s="10">
        <f t="shared" si="49"/>
        <v>3450</v>
      </c>
    </row>
    <row r="176" spans="1:46">
      <c r="A176" s="13">
        <v>0.41666666666666669</v>
      </c>
      <c r="B176" s="52">
        <f t="shared" si="47"/>
        <v>0</v>
      </c>
      <c r="C176" s="52">
        <f t="shared" si="47"/>
        <v>0</v>
      </c>
      <c r="D176" s="52">
        <f t="shared" si="47"/>
        <v>3090</v>
      </c>
      <c r="E176" s="52">
        <f t="shared" si="47"/>
        <v>3060</v>
      </c>
      <c r="F176" s="52">
        <f t="shared" si="47"/>
        <v>3009.6</v>
      </c>
      <c r="G176" s="52">
        <f t="shared" si="47"/>
        <v>2980.7999999999997</v>
      </c>
      <c r="H176" s="52">
        <f t="shared" si="47"/>
        <v>2550</v>
      </c>
      <c r="I176" s="52">
        <f t="shared" si="47"/>
        <v>2535</v>
      </c>
      <c r="J176" s="52">
        <f t="shared" si="47"/>
        <v>3021.2999999999997</v>
      </c>
      <c r="K176" s="52">
        <f t="shared" si="47"/>
        <v>2991.6</v>
      </c>
      <c r="L176" s="52">
        <f t="shared" si="47"/>
        <v>2379.6</v>
      </c>
      <c r="M176" s="52">
        <f t="shared" si="47"/>
        <v>2947.5</v>
      </c>
      <c r="N176" s="52">
        <f t="shared" si="47"/>
        <v>3106.5</v>
      </c>
      <c r="O176" s="52">
        <f t="shared" si="47"/>
        <v>2790</v>
      </c>
      <c r="P176" s="52">
        <f t="shared" si="47"/>
        <v>2438.5499999999997</v>
      </c>
      <c r="Q176" s="52">
        <f t="shared" si="47"/>
        <v>2964.45</v>
      </c>
      <c r="R176" s="52">
        <f t="shared" si="51"/>
        <v>3015.2999999999997</v>
      </c>
      <c r="S176" s="52">
        <f t="shared" si="51"/>
        <v>3154.7999999999997</v>
      </c>
      <c r="T176" s="52">
        <f t="shared" si="51"/>
        <v>3005.1</v>
      </c>
      <c r="U176" s="52">
        <f t="shared" si="51"/>
        <v>3143.4</v>
      </c>
      <c r="V176" s="52">
        <f t="shared" si="51"/>
        <v>2175</v>
      </c>
      <c r="W176" s="52">
        <f t="shared" si="51"/>
        <v>2475</v>
      </c>
      <c r="X176" s="52">
        <f t="shared" si="51"/>
        <v>3087.45</v>
      </c>
      <c r="Y176" s="52">
        <f t="shared" si="51"/>
        <v>2055</v>
      </c>
      <c r="Z176" s="52">
        <f t="shared" si="51"/>
        <v>3045.75</v>
      </c>
      <c r="AA176" s="52">
        <f t="shared" si="51"/>
        <v>3186.15</v>
      </c>
      <c r="AB176" s="52">
        <f t="shared" si="51"/>
        <v>2893.65</v>
      </c>
      <c r="AC176" s="52">
        <f t="shared" si="51"/>
        <v>2623.2</v>
      </c>
      <c r="AD176" s="52">
        <f t="shared" si="51"/>
        <v>2516.85</v>
      </c>
      <c r="AE176" s="52">
        <f t="shared" si="51"/>
        <v>2589.6</v>
      </c>
      <c r="AF176" s="52">
        <f t="shared" si="51"/>
        <v>2775.15</v>
      </c>
      <c r="AG176" s="52">
        <f t="shared" si="51"/>
        <v>2355</v>
      </c>
      <c r="AH176" s="52">
        <f t="shared" si="51"/>
        <v>3850</v>
      </c>
      <c r="AI176" s="52">
        <f t="shared" si="51"/>
        <v>0</v>
      </c>
      <c r="AJ176" s="52">
        <f t="shared" si="51"/>
        <v>0</v>
      </c>
      <c r="AK176" s="52">
        <f t="shared" si="51"/>
        <v>0</v>
      </c>
      <c r="AL176" s="52">
        <f t="shared" si="51"/>
        <v>0</v>
      </c>
      <c r="AM176" s="10">
        <f t="shared" si="49"/>
        <v>3850</v>
      </c>
    </row>
    <row r="177" spans="1:39">
      <c r="A177" s="13" t="s">
        <v>18</v>
      </c>
      <c r="B177" s="52">
        <f t="shared" si="47"/>
        <v>0</v>
      </c>
      <c r="C177" s="52">
        <f t="shared" si="47"/>
        <v>0</v>
      </c>
      <c r="D177" s="52">
        <f t="shared" si="47"/>
        <v>3090</v>
      </c>
      <c r="E177" s="52">
        <f t="shared" si="47"/>
        <v>3165</v>
      </c>
      <c r="F177" s="52">
        <f t="shared" si="47"/>
        <v>3053.4</v>
      </c>
      <c r="G177" s="52">
        <f t="shared" si="47"/>
        <v>2977.0499999999997</v>
      </c>
      <c r="H177" s="52">
        <f t="shared" si="47"/>
        <v>2627.7</v>
      </c>
      <c r="I177" s="52">
        <f t="shared" si="47"/>
        <v>2490</v>
      </c>
      <c r="J177" s="52">
        <f t="shared" si="47"/>
        <v>3049.95</v>
      </c>
      <c r="K177" s="52">
        <f t="shared" si="47"/>
        <v>3027.45</v>
      </c>
      <c r="L177" s="52">
        <f t="shared" si="47"/>
        <v>2368.65</v>
      </c>
      <c r="M177" s="52">
        <f t="shared" si="47"/>
        <v>3008.7</v>
      </c>
      <c r="N177" s="52">
        <f t="shared" si="47"/>
        <v>3101.25</v>
      </c>
      <c r="O177" s="52">
        <f t="shared" si="47"/>
        <v>2805</v>
      </c>
      <c r="P177" s="52">
        <f t="shared" si="47"/>
        <v>2514.4499999999998</v>
      </c>
      <c r="Q177" s="52">
        <f t="shared" si="47"/>
        <v>2757.9</v>
      </c>
      <c r="R177" s="52">
        <f t="shared" si="51"/>
        <v>3091.5</v>
      </c>
      <c r="S177" s="52">
        <f t="shared" si="51"/>
        <v>3159</v>
      </c>
      <c r="T177" s="52">
        <f t="shared" si="51"/>
        <v>3039.9</v>
      </c>
      <c r="U177" s="52">
        <f t="shared" si="51"/>
        <v>3099.2999999999997</v>
      </c>
      <c r="V177" s="52">
        <f t="shared" si="51"/>
        <v>2175</v>
      </c>
      <c r="W177" s="52">
        <f t="shared" si="51"/>
        <v>2520</v>
      </c>
      <c r="X177" s="52">
        <f t="shared" si="51"/>
        <v>3144.9</v>
      </c>
      <c r="Y177" s="52">
        <f t="shared" si="51"/>
        <v>2790</v>
      </c>
      <c r="Z177" s="52">
        <f t="shared" si="51"/>
        <v>3200.1</v>
      </c>
      <c r="AA177" s="52">
        <f t="shared" si="51"/>
        <v>3216.15</v>
      </c>
      <c r="AB177" s="52">
        <f t="shared" si="51"/>
        <v>2965.7999999999997</v>
      </c>
      <c r="AC177" s="52">
        <f t="shared" si="51"/>
        <v>2725.95</v>
      </c>
      <c r="AD177" s="52">
        <f t="shared" si="51"/>
        <v>2545.9499999999998</v>
      </c>
      <c r="AE177" s="52">
        <f t="shared" si="51"/>
        <v>2640.15</v>
      </c>
      <c r="AF177" s="52">
        <f t="shared" si="51"/>
        <v>2643.45</v>
      </c>
      <c r="AG177" s="52">
        <f t="shared" si="51"/>
        <v>2460</v>
      </c>
      <c r="AH177" s="52">
        <f t="shared" si="51"/>
        <v>4020</v>
      </c>
      <c r="AI177" s="52">
        <f t="shared" si="51"/>
        <v>0</v>
      </c>
      <c r="AJ177" s="52">
        <f t="shared" si="51"/>
        <v>0</v>
      </c>
      <c r="AK177" s="52">
        <f t="shared" si="51"/>
        <v>0</v>
      </c>
      <c r="AL177" s="52">
        <f t="shared" si="51"/>
        <v>0</v>
      </c>
      <c r="AM177" s="10">
        <f t="shared" si="49"/>
        <v>4020</v>
      </c>
    </row>
    <row r="178" spans="1:39">
      <c r="A178" s="13">
        <v>0.5</v>
      </c>
      <c r="B178" s="52">
        <f t="shared" si="47"/>
        <v>0</v>
      </c>
      <c r="C178" s="52">
        <f t="shared" si="47"/>
        <v>0</v>
      </c>
      <c r="D178" s="52">
        <f t="shared" si="47"/>
        <v>3180</v>
      </c>
      <c r="E178" s="52">
        <f t="shared" si="47"/>
        <v>3300</v>
      </c>
      <c r="F178" s="52">
        <f t="shared" si="47"/>
        <v>3127.5</v>
      </c>
      <c r="G178" s="52">
        <f t="shared" si="47"/>
        <v>3081.75</v>
      </c>
      <c r="H178" s="52">
        <f t="shared" si="47"/>
        <v>2676.9</v>
      </c>
      <c r="I178" s="52">
        <f t="shared" si="47"/>
        <v>2535</v>
      </c>
      <c r="J178" s="52">
        <f t="shared" si="47"/>
        <v>3111</v>
      </c>
      <c r="K178" s="52">
        <f t="shared" si="47"/>
        <v>3014.25</v>
      </c>
      <c r="L178" s="52">
        <f t="shared" si="47"/>
        <v>2466.2999999999997</v>
      </c>
      <c r="M178" s="52">
        <f t="shared" si="47"/>
        <v>2795.1</v>
      </c>
      <c r="N178" s="52">
        <f t="shared" si="47"/>
        <v>3221.4</v>
      </c>
      <c r="O178" s="52">
        <f t="shared" si="47"/>
        <v>2790</v>
      </c>
      <c r="P178" s="52">
        <f t="shared" si="47"/>
        <v>2557.7999999999997</v>
      </c>
      <c r="Q178" s="52">
        <f t="shared" si="47"/>
        <v>2859.6</v>
      </c>
      <c r="R178" s="52">
        <f t="shared" si="51"/>
        <v>3194.5499999999997</v>
      </c>
      <c r="S178" s="52">
        <f t="shared" si="51"/>
        <v>3075.45</v>
      </c>
      <c r="T178" s="52">
        <f t="shared" si="51"/>
        <v>3202.2</v>
      </c>
      <c r="U178" s="52">
        <f t="shared" si="51"/>
        <v>3239.5499999999997</v>
      </c>
      <c r="V178" s="52">
        <f t="shared" si="51"/>
        <v>2175</v>
      </c>
      <c r="W178" s="52">
        <f t="shared" si="51"/>
        <v>2550</v>
      </c>
      <c r="X178" s="52">
        <f t="shared" si="51"/>
        <v>3240</v>
      </c>
      <c r="Y178" s="52">
        <f t="shared" si="51"/>
        <v>2914.2</v>
      </c>
      <c r="Z178" s="52">
        <f t="shared" si="51"/>
        <v>3364.5</v>
      </c>
      <c r="AA178" s="52">
        <f t="shared" si="51"/>
        <v>3303</v>
      </c>
      <c r="AB178" s="52">
        <f t="shared" si="51"/>
        <v>3038.85</v>
      </c>
      <c r="AC178" s="52">
        <f t="shared" si="51"/>
        <v>2858.85</v>
      </c>
      <c r="AD178" s="52">
        <f t="shared" si="51"/>
        <v>2619.9</v>
      </c>
      <c r="AE178" s="52">
        <f t="shared" si="51"/>
        <v>2676.2999999999997</v>
      </c>
      <c r="AF178" s="52">
        <f t="shared" si="51"/>
        <v>2921.85</v>
      </c>
      <c r="AG178" s="52">
        <f t="shared" si="51"/>
        <v>3030</v>
      </c>
      <c r="AH178" s="52">
        <f t="shared" si="51"/>
        <v>4345</v>
      </c>
      <c r="AI178" s="52">
        <f t="shared" si="51"/>
        <v>0</v>
      </c>
      <c r="AJ178" s="52">
        <f t="shared" si="51"/>
        <v>0</v>
      </c>
      <c r="AK178" s="52">
        <f t="shared" si="51"/>
        <v>0</v>
      </c>
      <c r="AL178" s="52">
        <f t="shared" si="51"/>
        <v>0</v>
      </c>
      <c r="AM178" s="10">
        <f t="shared" si="49"/>
        <v>4345</v>
      </c>
    </row>
    <row r="179" spans="1:39">
      <c r="A179" s="13" t="s">
        <v>19</v>
      </c>
      <c r="B179" s="52">
        <f t="shared" si="47"/>
        <v>0</v>
      </c>
      <c r="C179" s="52">
        <f t="shared" si="47"/>
        <v>0</v>
      </c>
      <c r="D179" s="52">
        <f t="shared" si="47"/>
        <v>3146.7</v>
      </c>
      <c r="E179" s="52">
        <f t="shared" si="47"/>
        <v>3165</v>
      </c>
      <c r="F179" s="52">
        <f t="shared" si="47"/>
        <v>3071.1</v>
      </c>
      <c r="G179" s="52">
        <f t="shared" si="47"/>
        <v>2964.45</v>
      </c>
      <c r="H179" s="52">
        <f t="shared" si="47"/>
        <v>2712.75</v>
      </c>
      <c r="I179" s="52">
        <f t="shared" si="47"/>
        <v>2525.85</v>
      </c>
      <c r="J179" s="52">
        <f t="shared" si="47"/>
        <v>3078.6</v>
      </c>
      <c r="K179" s="52">
        <f t="shared" si="47"/>
        <v>2851.35</v>
      </c>
      <c r="L179" s="52">
        <f t="shared" si="47"/>
        <v>2471.4</v>
      </c>
      <c r="M179" s="52">
        <f t="shared" si="47"/>
        <v>3103.5</v>
      </c>
      <c r="N179" s="52">
        <f t="shared" si="47"/>
        <v>3088.95</v>
      </c>
      <c r="O179" s="52">
        <f t="shared" si="47"/>
        <v>2820</v>
      </c>
      <c r="P179" s="52">
        <f t="shared" si="47"/>
        <v>2604.4499999999998</v>
      </c>
      <c r="Q179" s="52">
        <f t="shared" si="47"/>
        <v>2770.2</v>
      </c>
      <c r="R179" s="52">
        <f t="shared" si="51"/>
        <v>2772.15</v>
      </c>
      <c r="S179" s="52">
        <f t="shared" si="51"/>
        <v>3010.2</v>
      </c>
      <c r="T179" s="52">
        <f t="shared" si="51"/>
        <v>3160.65</v>
      </c>
      <c r="U179" s="52">
        <f t="shared" si="51"/>
        <v>3129.9</v>
      </c>
      <c r="V179" s="52">
        <f t="shared" si="51"/>
        <v>2175</v>
      </c>
      <c r="W179" s="52">
        <f t="shared" si="51"/>
        <v>2565</v>
      </c>
      <c r="X179" s="52">
        <f t="shared" si="51"/>
        <v>3153.2999999999997</v>
      </c>
      <c r="Y179" s="52">
        <f t="shared" si="51"/>
        <v>2760</v>
      </c>
      <c r="Z179" s="52">
        <f t="shared" si="51"/>
        <v>3220.95</v>
      </c>
      <c r="AA179" s="52">
        <f t="shared" si="51"/>
        <v>3202.35</v>
      </c>
      <c r="AB179" s="52">
        <f t="shared" si="51"/>
        <v>2786.5499999999997</v>
      </c>
      <c r="AC179" s="52">
        <f t="shared" si="51"/>
        <v>2846.85</v>
      </c>
      <c r="AD179" s="52">
        <f t="shared" si="51"/>
        <v>2682.9</v>
      </c>
      <c r="AE179" s="52">
        <f t="shared" si="51"/>
        <v>2440.35</v>
      </c>
      <c r="AF179" s="52">
        <f t="shared" si="51"/>
        <v>2167.1999999999998</v>
      </c>
      <c r="AG179" s="52">
        <f t="shared" si="51"/>
        <v>3030</v>
      </c>
      <c r="AH179" s="52">
        <f t="shared" si="51"/>
        <v>4220</v>
      </c>
      <c r="AI179" s="52">
        <f t="shared" si="51"/>
        <v>0</v>
      </c>
      <c r="AJ179" s="52">
        <f t="shared" si="51"/>
        <v>0</v>
      </c>
      <c r="AK179" s="52">
        <f t="shared" si="51"/>
        <v>0</v>
      </c>
      <c r="AL179" s="52">
        <f t="shared" si="51"/>
        <v>0</v>
      </c>
      <c r="AM179" s="10">
        <f t="shared" si="49"/>
        <v>4220</v>
      </c>
    </row>
    <row r="180" spans="1:39">
      <c r="A180" s="13">
        <v>0.58333333333333337</v>
      </c>
      <c r="B180" s="52">
        <f t="shared" si="47"/>
        <v>0</v>
      </c>
      <c r="C180" s="52">
        <f t="shared" si="47"/>
        <v>0</v>
      </c>
      <c r="D180" s="52">
        <f t="shared" si="47"/>
        <v>3045.15</v>
      </c>
      <c r="E180" s="52">
        <f t="shared" si="47"/>
        <v>3105</v>
      </c>
      <c r="F180" s="52">
        <f t="shared" si="47"/>
        <v>3023.4</v>
      </c>
      <c r="G180" s="52">
        <f t="shared" si="47"/>
        <v>2840.25</v>
      </c>
      <c r="H180" s="52">
        <f t="shared" si="47"/>
        <v>2845.0499999999997</v>
      </c>
      <c r="I180" s="52">
        <f t="shared" si="47"/>
        <v>2511</v>
      </c>
      <c r="J180" s="52">
        <f t="shared" si="47"/>
        <v>3020.7</v>
      </c>
      <c r="K180" s="52">
        <f t="shared" si="47"/>
        <v>2670</v>
      </c>
      <c r="L180" s="52">
        <f t="shared" si="47"/>
        <v>2407.65</v>
      </c>
      <c r="M180" s="52">
        <f t="shared" si="47"/>
        <v>3027.45</v>
      </c>
      <c r="N180" s="52">
        <f t="shared" si="47"/>
        <v>3124.5</v>
      </c>
      <c r="O180" s="52">
        <f t="shared" si="47"/>
        <v>2745</v>
      </c>
      <c r="P180" s="52">
        <f t="shared" si="47"/>
        <v>2557.35</v>
      </c>
      <c r="Q180" s="52">
        <f t="shared" si="47"/>
        <v>2623.65</v>
      </c>
      <c r="R180" s="52">
        <f t="shared" si="51"/>
        <v>2843.85</v>
      </c>
      <c r="S180" s="52">
        <f t="shared" si="51"/>
        <v>2992.0499999999997</v>
      </c>
      <c r="T180" s="52">
        <f t="shared" si="51"/>
        <v>3037.0499999999997</v>
      </c>
      <c r="U180" s="52">
        <f t="shared" si="51"/>
        <v>3062.7</v>
      </c>
      <c r="V180" s="52">
        <f t="shared" si="51"/>
        <v>2175</v>
      </c>
      <c r="W180" s="52">
        <f t="shared" si="51"/>
        <v>2520</v>
      </c>
      <c r="X180" s="52">
        <f t="shared" si="51"/>
        <v>3047.7</v>
      </c>
      <c r="Y180" s="52">
        <f t="shared" si="51"/>
        <v>2310</v>
      </c>
      <c r="Z180" s="52">
        <f t="shared" si="51"/>
        <v>3110.25</v>
      </c>
      <c r="AA180" s="52">
        <f t="shared" si="51"/>
        <v>3157.95</v>
      </c>
      <c r="AB180" s="52">
        <f t="shared" si="51"/>
        <v>2932.65</v>
      </c>
      <c r="AC180" s="52">
        <f t="shared" si="51"/>
        <v>2792.7</v>
      </c>
      <c r="AD180" s="52">
        <f t="shared" si="51"/>
        <v>2648.5499999999997</v>
      </c>
      <c r="AE180" s="52">
        <f t="shared" si="51"/>
        <v>2508.15</v>
      </c>
      <c r="AF180" s="52">
        <f t="shared" si="51"/>
        <v>2100.15</v>
      </c>
      <c r="AG180" s="52">
        <f t="shared" si="51"/>
        <v>3105</v>
      </c>
      <c r="AH180" s="52">
        <f t="shared" si="51"/>
        <v>4415</v>
      </c>
      <c r="AI180" s="52">
        <f t="shared" si="51"/>
        <v>0</v>
      </c>
      <c r="AJ180" s="52">
        <f t="shared" si="51"/>
        <v>0</v>
      </c>
      <c r="AK180" s="52">
        <f t="shared" si="51"/>
        <v>0</v>
      </c>
      <c r="AL180" s="52">
        <f t="shared" si="51"/>
        <v>0</v>
      </c>
      <c r="AM180" s="10">
        <f t="shared" si="49"/>
        <v>4415</v>
      </c>
    </row>
    <row r="181" spans="1:39">
      <c r="A181" s="13" t="s">
        <v>20</v>
      </c>
      <c r="B181" s="52">
        <f t="shared" si="47"/>
        <v>0</v>
      </c>
      <c r="C181" s="52">
        <f t="shared" si="47"/>
        <v>0</v>
      </c>
      <c r="D181" s="52">
        <f t="shared" si="47"/>
        <v>3099.6</v>
      </c>
      <c r="E181" s="52">
        <f t="shared" si="47"/>
        <v>3090</v>
      </c>
      <c r="F181" s="52">
        <f t="shared" si="47"/>
        <v>3020.85</v>
      </c>
      <c r="G181" s="52">
        <f t="shared" si="47"/>
        <v>2904.15</v>
      </c>
      <c r="H181" s="52">
        <f t="shared" si="47"/>
        <v>2480.85</v>
      </c>
      <c r="I181" s="52">
        <f t="shared" si="47"/>
        <v>2430</v>
      </c>
      <c r="J181" s="52">
        <f t="shared" si="47"/>
        <v>3021</v>
      </c>
      <c r="K181" s="52">
        <f t="shared" si="47"/>
        <v>2580</v>
      </c>
      <c r="L181" s="52">
        <f t="shared" si="47"/>
        <v>2337.6</v>
      </c>
      <c r="M181" s="52">
        <f t="shared" si="47"/>
        <v>3020.1</v>
      </c>
      <c r="N181" s="52">
        <f t="shared" si="47"/>
        <v>3038.7</v>
      </c>
      <c r="O181" s="52">
        <f t="shared" si="47"/>
        <v>2700</v>
      </c>
      <c r="P181" s="52">
        <f t="shared" si="47"/>
        <v>2412.75</v>
      </c>
      <c r="Q181" s="52">
        <f t="shared" si="47"/>
        <v>2742</v>
      </c>
      <c r="R181" s="52">
        <f t="shared" si="51"/>
        <v>2950.95</v>
      </c>
      <c r="S181" s="52">
        <f t="shared" si="51"/>
        <v>3015.45</v>
      </c>
      <c r="T181" s="52">
        <f t="shared" si="51"/>
        <v>3018.2999999999997</v>
      </c>
      <c r="U181" s="52">
        <f t="shared" si="51"/>
        <v>3209.25</v>
      </c>
      <c r="V181" s="52">
        <f t="shared" si="51"/>
        <v>2175</v>
      </c>
      <c r="W181" s="52">
        <f t="shared" si="51"/>
        <v>2490</v>
      </c>
      <c r="X181" s="52">
        <f t="shared" si="51"/>
        <v>3176.25</v>
      </c>
      <c r="Y181" s="52">
        <f t="shared" si="51"/>
        <v>3081</v>
      </c>
      <c r="Z181" s="52">
        <f t="shared" si="51"/>
        <v>3174.75</v>
      </c>
      <c r="AA181" s="52">
        <f t="shared" si="51"/>
        <v>3177.2999999999997</v>
      </c>
      <c r="AB181" s="52">
        <f t="shared" si="51"/>
        <v>2895.9</v>
      </c>
      <c r="AC181" s="52">
        <f t="shared" si="51"/>
        <v>2659.2</v>
      </c>
      <c r="AD181" s="52">
        <f t="shared" si="51"/>
        <v>2563.35</v>
      </c>
      <c r="AE181" s="52">
        <f t="shared" si="51"/>
        <v>2538.2999999999997</v>
      </c>
      <c r="AF181" s="52">
        <f t="shared" si="51"/>
        <v>2216.25</v>
      </c>
      <c r="AG181" s="52">
        <f t="shared" si="51"/>
        <v>3165</v>
      </c>
      <c r="AH181" s="52">
        <f t="shared" si="51"/>
        <v>3920</v>
      </c>
      <c r="AI181" s="52">
        <f t="shared" si="51"/>
        <v>0</v>
      </c>
      <c r="AJ181" s="52">
        <f t="shared" si="51"/>
        <v>0</v>
      </c>
      <c r="AK181" s="52">
        <f t="shared" si="51"/>
        <v>0</v>
      </c>
      <c r="AL181" s="52">
        <f t="shared" si="51"/>
        <v>0</v>
      </c>
      <c r="AM181" s="10">
        <f t="shared" si="49"/>
        <v>3920</v>
      </c>
    </row>
    <row r="182" spans="1:39">
      <c r="A182" s="12" t="s">
        <v>21</v>
      </c>
      <c r="B182" s="52">
        <f t="shared" si="47"/>
        <v>0</v>
      </c>
      <c r="C182" s="52">
        <f t="shared" si="47"/>
        <v>0</v>
      </c>
      <c r="D182" s="52">
        <f t="shared" si="47"/>
        <v>2977.35</v>
      </c>
      <c r="E182" s="52">
        <f t="shared" si="47"/>
        <v>3045</v>
      </c>
      <c r="F182" s="52">
        <f t="shared" si="47"/>
        <v>2980.5</v>
      </c>
      <c r="G182" s="52">
        <f t="shared" si="47"/>
        <v>2874.2999999999997</v>
      </c>
      <c r="H182" s="52">
        <f t="shared" si="47"/>
        <v>2416.35</v>
      </c>
      <c r="I182" s="52">
        <f t="shared" si="47"/>
        <v>2385</v>
      </c>
      <c r="J182" s="52">
        <f t="shared" si="47"/>
        <v>2944.0499999999997</v>
      </c>
      <c r="K182" s="52">
        <f t="shared" si="47"/>
        <v>2535</v>
      </c>
      <c r="L182" s="52">
        <f t="shared" si="47"/>
        <v>2295</v>
      </c>
      <c r="M182" s="52">
        <f t="shared" si="47"/>
        <v>2903.25</v>
      </c>
      <c r="N182" s="52">
        <f t="shared" si="47"/>
        <v>2991.6</v>
      </c>
      <c r="O182" s="52">
        <f t="shared" si="47"/>
        <v>2655</v>
      </c>
      <c r="P182" s="52">
        <f t="shared" si="47"/>
        <v>2460</v>
      </c>
      <c r="Q182" s="52">
        <f t="shared" si="47"/>
        <v>2578.9499999999998</v>
      </c>
      <c r="R182" s="52">
        <f t="shared" si="51"/>
        <v>3165.2999999999997</v>
      </c>
      <c r="S182" s="52">
        <f t="shared" si="51"/>
        <v>2920.2</v>
      </c>
      <c r="T182" s="52">
        <f t="shared" si="51"/>
        <v>2963.5499999999997</v>
      </c>
      <c r="U182" s="52">
        <f t="shared" si="51"/>
        <v>3145.65</v>
      </c>
      <c r="V182" s="52">
        <f t="shared" si="51"/>
        <v>2175</v>
      </c>
      <c r="W182" s="52">
        <f t="shared" si="51"/>
        <v>2445</v>
      </c>
      <c r="X182" s="52">
        <f t="shared" si="51"/>
        <v>3149.25</v>
      </c>
      <c r="Y182" s="52">
        <f t="shared" si="51"/>
        <v>3192.9</v>
      </c>
      <c r="Z182" s="52">
        <f t="shared" si="51"/>
        <v>3134.1</v>
      </c>
      <c r="AA182" s="52">
        <f t="shared" si="51"/>
        <v>3171</v>
      </c>
      <c r="AB182" s="52">
        <f t="shared" si="51"/>
        <v>2826.6</v>
      </c>
      <c r="AC182" s="52">
        <f t="shared" si="51"/>
        <v>2551.1999999999998</v>
      </c>
      <c r="AD182" s="52">
        <f t="shared" si="51"/>
        <v>2505.75</v>
      </c>
      <c r="AE182" s="52">
        <f t="shared" si="51"/>
        <v>2484.2999999999997</v>
      </c>
      <c r="AF182" s="52">
        <f t="shared" si="51"/>
        <v>1989.1499999999999</v>
      </c>
      <c r="AG182" s="52">
        <f t="shared" si="51"/>
        <v>3000</v>
      </c>
      <c r="AH182" s="52">
        <f t="shared" si="51"/>
        <v>3430</v>
      </c>
      <c r="AI182" s="52">
        <f t="shared" si="51"/>
        <v>0</v>
      </c>
      <c r="AJ182" s="52">
        <f t="shared" si="51"/>
        <v>0</v>
      </c>
      <c r="AK182" s="52">
        <f t="shared" si="51"/>
        <v>0</v>
      </c>
      <c r="AL182" s="52">
        <f t="shared" si="51"/>
        <v>0</v>
      </c>
      <c r="AM182" s="10">
        <f t="shared" si="49"/>
        <v>3430</v>
      </c>
    </row>
    <row r="183" spans="1:39">
      <c r="A183" s="12" t="s">
        <v>22</v>
      </c>
      <c r="B183" s="52">
        <f t="shared" ref="B183:AL189" si="52">+$G$40*(B123+B153)</f>
        <v>0</v>
      </c>
      <c r="C183" s="52">
        <f t="shared" si="52"/>
        <v>0</v>
      </c>
      <c r="D183" s="52">
        <f t="shared" si="52"/>
        <v>2940</v>
      </c>
      <c r="E183" s="52">
        <f t="shared" si="52"/>
        <v>2925</v>
      </c>
      <c r="F183" s="52">
        <f t="shared" si="52"/>
        <v>2890.95</v>
      </c>
      <c r="G183" s="52">
        <f t="shared" si="52"/>
        <v>2812.0499999999997</v>
      </c>
      <c r="H183" s="52">
        <f t="shared" si="52"/>
        <v>2541.6</v>
      </c>
      <c r="I183" s="52">
        <f t="shared" si="52"/>
        <v>2295</v>
      </c>
      <c r="J183" s="52">
        <f t="shared" si="52"/>
        <v>2898.45</v>
      </c>
      <c r="K183" s="52">
        <f t="shared" si="52"/>
        <v>2565</v>
      </c>
      <c r="L183" s="52">
        <f t="shared" si="52"/>
        <v>2250</v>
      </c>
      <c r="M183" s="52">
        <f t="shared" si="52"/>
        <v>2852.5499999999997</v>
      </c>
      <c r="N183" s="52">
        <f t="shared" si="52"/>
        <v>2915.5499999999997</v>
      </c>
      <c r="O183" s="52">
        <f t="shared" si="52"/>
        <v>2700</v>
      </c>
      <c r="P183" s="52">
        <f t="shared" si="52"/>
        <v>2475</v>
      </c>
      <c r="Q183" s="52">
        <f t="shared" si="52"/>
        <v>2518.1999999999998</v>
      </c>
      <c r="R183" s="52">
        <f t="shared" si="52"/>
        <v>2749.95</v>
      </c>
      <c r="S183" s="52">
        <f t="shared" si="52"/>
        <v>2840.25</v>
      </c>
      <c r="T183" s="52">
        <f t="shared" si="52"/>
        <v>2909.4</v>
      </c>
      <c r="U183" s="52">
        <f t="shared" si="52"/>
        <v>2933.85</v>
      </c>
      <c r="V183" s="52">
        <f t="shared" si="52"/>
        <v>2175</v>
      </c>
      <c r="W183" s="52">
        <f t="shared" si="52"/>
        <v>2400</v>
      </c>
      <c r="X183" s="52">
        <f t="shared" si="52"/>
        <v>2908.35</v>
      </c>
      <c r="Y183" s="52">
        <f t="shared" si="52"/>
        <v>3039.6</v>
      </c>
      <c r="Z183" s="52">
        <f t="shared" si="52"/>
        <v>3008.4</v>
      </c>
      <c r="AA183" s="52">
        <f t="shared" si="52"/>
        <v>2992.5</v>
      </c>
      <c r="AB183" s="52">
        <f t="shared" si="52"/>
        <v>2669.7</v>
      </c>
      <c r="AC183" s="52">
        <f t="shared" si="52"/>
        <v>2639.1</v>
      </c>
      <c r="AD183" s="52">
        <f t="shared" si="52"/>
        <v>2490.4499999999998</v>
      </c>
      <c r="AE183" s="52">
        <f t="shared" si="52"/>
        <v>2261.25</v>
      </c>
      <c r="AF183" s="52">
        <f t="shared" si="52"/>
        <v>1719.75</v>
      </c>
      <c r="AG183" s="52">
        <f t="shared" si="52"/>
        <v>3195</v>
      </c>
      <c r="AH183" s="52">
        <f t="shared" si="52"/>
        <v>3285</v>
      </c>
      <c r="AI183" s="52">
        <f t="shared" si="52"/>
        <v>0</v>
      </c>
      <c r="AJ183" s="52">
        <f t="shared" si="52"/>
        <v>0</v>
      </c>
      <c r="AK183" s="52">
        <f t="shared" si="52"/>
        <v>0</v>
      </c>
      <c r="AL183" s="52">
        <f t="shared" si="52"/>
        <v>0</v>
      </c>
      <c r="AM183" s="10">
        <f t="shared" si="49"/>
        <v>3285</v>
      </c>
    </row>
    <row r="184" spans="1:39">
      <c r="A184" s="12" t="s">
        <v>23</v>
      </c>
      <c r="B184" s="52">
        <f t="shared" si="52"/>
        <v>0</v>
      </c>
      <c r="C184" s="52">
        <f t="shared" si="52"/>
        <v>0</v>
      </c>
      <c r="D184" s="52">
        <f t="shared" si="52"/>
        <v>2835</v>
      </c>
      <c r="E184" s="52">
        <f t="shared" si="52"/>
        <v>2850</v>
      </c>
      <c r="F184" s="52">
        <f t="shared" si="52"/>
        <v>2803.5</v>
      </c>
      <c r="G184" s="52">
        <f t="shared" si="52"/>
        <v>2722.95</v>
      </c>
      <c r="H184" s="52">
        <f t="shared" si="52"/>
        <v>2205</v>
      </c>
      <c r="I184" s="52">
        <f t="shared" si="52"/>
        <v>2310</v>
      </c>
      <c r="J184" s="52">
        <f t="shared" si="52"/>
        <v>2795.7</v>
      </c>
      <c r="K184" s="52">
        <f t="shared" si="52"/>
        <v>2285.1</v>
      </c>
      <c r="L184" s="52">
        <f t="shared" si="52"/>
        <v>2190</v>
      </c>
      <c r="M184" s="52">
        <f t="shared" si="52"/>
        <v>2821.65</v>
      </c>
      <c r="N184" s="52">
        <f t="shared" si="52"/>
        <v>2702.7</v>
      </c>
      <c r="O184" s="52">
        <f t="shared" si="52"/>
        <v>2550</v>
      </c>
      <c r="P184" s="52">
        <f t="shared" si="52"/>
        <v>2355</v>
      </c>
      <c r="Q184" s="52">
        <f t="shared" si="52"/>
        <v>2602.0499999999997</v>
      </c>
      <c r="R184" s="52">
        <f t="shared" si="52"/>
        <v>2767.65</v>
      </c>
      <c r="S184" s="52">
        <f t="shared" si="52"/>
        <v>2799.6</v>
      </c>
      <c r="T184" s="52">
        <f t="shared" si="52"/>
        <v>2846.7</v>
      </c>
      <c r="U184" s="52">
        <f t="shared" si="52"/>
        <v>2871.2999999999997</v>
      </c>
      <c r="V184" s="52">
        <f t="shared" si="52"/>
        <v>2175</v>
      </c>
      <c r="W184" s="52">
        <f t="shared" si="52"/>
        <v>2460</v>
      </c>
      <c r="X184" s="52">
        <f t="shared" si="52"/>
        <v>2956.7999999999997</v>
      </c>
      <c r="Y184" s="52">
        <f t="shared" si="52"/>
        <v>2934.2999999999997</v>
      </c>
      <c r="Z184" s="52">
        <f t="shared" si="52"/>
        <v>2950.65</v>
      </c>
      <c r="AA184" s="52">
        <f t="shared" si="52"/>
        <v>2877</v>
      </c>
      <c r="AB184" s="52">
        <f t="shared" si="52"/>
        <v>2577.9</v>
      </c>
      <c r="AC184" s="52">
        <f t="shared" si="52"/>
        <v>2519.4</v>
      </c>
      <c r="AD184" s="52">
        <f t="shared" si="52"/>
        <v>2500.7999999999997</v>
      </c>
      <c r="AE184" s="52">
        <f t="shared" si="52"/>
        <v>1990.9499999999998</v>
      </c>
      <c r="AF184" s="52">
        <f t="shared" si="52"/>
        <v>1843.35</v>
      </c>
      <c r="AG184" s="52">
        <f t="shared" si="52"/>
        <v>2910</v>
      </c>
      <c r="AH184" s="52">
        <f t="shared" si="52"/>
        <v>3075</v>
      </c>
      <c r="AI184" s="52">
        <f t="shared" si="52"/>
        <v>0</v>
      </c>
      <c r="AJ184" s="52">
        <f t="shared" si="52"/>
        <v>0</v>
      </c>
      <c r="AK184" s="52">
        <f t="shared" si="52"/>
        <v>0</v>
      </c>
      <c r="AL184" s="52">
        <f t="shared" si="52"/>
        <v>0</v>
      </c>
      <c r="AM184" s="10">
        <f t="shared" si="49"/>
        <v>3075</v>
      </c>
    </row>
    <row r="185" spans="1:39">
      <c r="A185" s="9" t="s">
        <v>24</v>
      </c>
      <c r="B185" s="52">
        <f t="shared" si="52"/>
        <v>0</v>
      </c>
      <c r="C185" s="52">
        <f t="shared" si="52"/>
        <v>0</v>
      </c>
      <c r="D185" s="52">
        <f t="shared" si="52"/>
        <v>3180</v>
      </c>
      <c r="E185" s="52">
        <f t="shared" si="52"/>
        <v>3330</v>
      </c>
      <c r="F185" s="52">
        <f t="shared" si="52"/>
        <v>3190.5</v>
      </c>
      <c r="G185" s="52">
        <f t="shared" si="52"/>
        <v>3187.5</v>
      </c>
      <c r="H185" s="52">
        <f t="shared" si="52"/>
        <v>2940</v>
      </c>
      <c r="I185" s="52">
        <f t="shared" si="52"/>
        <v>2803.65</v>
      </c>
      <c r="J185" s="52">
        <f t="shared" si="52"/>
        <v>3059.85</v>
      </c>
      <c r="K185" s="52">
        <f t="shared" si="52"/>
        <v>2790.15</v>
      </c>
      <c r="L185" s="52">
        <f t="shared" si="52"/>
        <v>2809.5</v>
      </c>
      <c r="M185" s="52">
        <f t="shared" si="52"/>
        <v>2901.75</v>
      </c>
      <c r="N185" s="52">
        <f t="shared" si="52"/>
        <v>3274.95</v>
      </c>
      <c r="O185" s="52">
        <f t="shared" si="52"/>
        <v>2937.6</v>
      </c>
      <c r="P185" s="52">
        <f t="shared" si="52"/>
        <v>2956.65</v>
      </c>
      <c r="Q185" s="52">
        <f t="shared" si="52"/>
        <v>2905.0499999999997</v>
      </c>
      <c r="R185" s="52">
        <f t="shared" si="52"/>
        <v>3176.4</v>
      </c>
      <c r="S185" s="52">
        <f t="shared" si="52"/>
        <v>3162</v>
      </c>
      <c r="T185" s="52">
        <f t="shared" si="52"/>
        <v>2970.9</v>
      </c>
      <c r="U185" s="52">
        <f t="shared" si="52"/>
        <v>3156.15</v>
      </c>
      <c r="V185" s="52">
        <f t="shared" si="52"/>
        <v>2175</v>
      </c>
      <c r="W185" s="52">
        <f t="shared" si="52"/>
        <v>3037.5</v>
      </c>
      <c r="X185" s="52">
        <f t="shared" si="52"/>
        <v>3099</v>
      </c>
      <c r="Y185" s="52">
        <f t="shared" si="52"/>
        <v>3226.95</v>
      </c>
      <c r="Z185" s="52">
        <f t="shared" si="52"/>
        <v>3208.65</v>
      </c>
      <c r="AA185" s="52">
        <f t="shared" si="52"/>
        <v>3240.9</v>
      </c>
      <c r="AB185" s="52">
        <f t="shared" si="52"/>
        <v>2593.5</v>
      </c>
      <c r="AC185" s="52">
        <f t="shared" si="52"/>
        <v>2631</v>
      </c>
      <c r="AD185" s="52">
        <f t="shared" si="52"/>
        <v>2647.7999999999997</v>
      </c>
      <c r="AE185" s="52">
        <f t="shared" si="52"/>
        <v>2278.7999999999997</v>
      </c>
      <c r="AF185" s="52">
        <f t="shared" si="52"/>
        <v>2163.9</v>
      </c>
      <c r="AG185" s="52">
        <f t="shared" si="52"/>
        <v>3045</v>
      </c>
      <c r="AH185" s="52">
        <f t="shared" si="52"/>
        <v>2955</v>
      </c>
      <c r="AI185" s="52">
        <f t="shared" si="52"/>
        <v>0</v>
      </c>
      <c r="AJ185" s="52">
        <f t="shared" si="52"/>
        <v>0</v>
      </c>
      <c r="AK185" s="52">
        <f t="shared" si="52"/>
        <v>0</v>
      </c>
      <c r="AL185" s="52">
        <f t="shared" si="52"/>
        <v>0</v>
      </c>
      <c r="AM185" s="10">
        <f t="shared" si="49"/>
        <v>3330</v>
      </c>
    </row>
    <row r="186" spans="1:39">
      <c r="A186" s="15">
        <v>0.83333333333333337</v>
      </c>
      <c r="B186" s="52">
        <f t="shared" si="52"/>
        <v>0</v>
      </c>
      <c r="C186" s="52">
        <f t="shared" si="52"/>
        <v>0</v>
      </c>
      <c r="D186" s="52">
        <f t="shared" si="52"/>
        <v>3390</v>
      </c>
      <c r="E186" s="52">
        <f t="shared" si="52"/>
        <v>3450</v>
      </c>
      <c r="F186" s="52">
        <f t="shared" si="52"/>
        <v>3409.65</v>
      </c>
      <c r="G186" s="52">
        <f t="shared" si="52"/>
        <v>3340.95</v>
      </c>
      <c r="H186" s="52">
        <f t="shared" si="52"/>
        <v>3240</v>
      </c>
      <c r="I186" s="52">
        <f t="shared" si="52"/>
        <v>3101.1</v>
      </c>
      <c r="J186" s="52">
        <f t="shared" si="52"/>
        <v>3405.15</v>
      </c>
      <c r="K186" s="52">
        <f t="shared" si="52"/>
        <v>3123.45</v>
      </c>
      <c r="L186" s="52">
        <f t="shared" si="52"/>
        <v>3039.75</v>
      </c>
      <c r="M186" s="52">
        <f t="shared" si="52"/>
        <v>2920.65</v>
      </c>
      <c r="N186" s="52">
        <f t="shared" si="52"/>
        <v>3442.35</v>
      </c>
      <c r="O186" s="52">
        <f t="shared" si="52"/>
        <v>3438.45</v>
      </c>
      <c r="P186" s="52">
        <f t="shared" si="52"/>
        <v>3204.9</v>
      </c>
      <c r="Q186" s="52">
        <f t="shared" si="52"/>
        <v>2744.7</v>
      </c>
      <c r="R186" s="52">
        <f t="shared" si="52"/>
        <v>3373.5</v>
      </c>
      <c r="S186" s="52">
        <f t="shared" si="52"/>
        <v>3418.7999999999997</v>
      </c>
      <c r="T186" s="52">
        <f t="shared" si="52"/>
        <v>3375</v>
      </c>
      <c r="U186" s="52">
        <f t="shared" si="52"/>
        <v>3435.6</v>
      </c>
      <c r="V186" s="52">
        <f t="shared" si="52"/>
        <v>2175</v>
      </c>
      <c r="W186" s="52">
        <f t="shared" si="52"/>
        <v>3211.65</v>
      </c>
      <c r="X186" s="52">
        <f t="shared" si="52"/>
        <v>3448.5</v>
      </c>
      <c r="Y186" s="52">
        <f t="shared" si="52"/>
        <v>3492</v>
      </c>
      <c r="Z186" s="52">
        <f t="shared" si="52"/>
        <v>3583.7999999999997</v>
      </c>
      <c r="AA186" s="52">
        <f t="shared" si="52"/>
        <v>3535.65</v>
      </c>
      <c r="AB186" s="52">
        <f t="shared" si="52"/>
        <v>2638.7999999999997</v>
      </c>
      <c r="AC186" s="52">
        <f t="shared" si="52"/>
        <v>2742.45</v>
      </c>
      <c r="AD186" s="52">
        <f t="shared" si="52"/>
        <v>2686.65</v>
      </c>
      <c r="AE186" s="52">
        <f t="shared" si="52"/>
        <v>2294.4</v>
      </c>
      <c r="AF186" s="52">
        <f t="shared" si="52"/>
        <v>2836.7999999999997</v>
      </c>
      <c r="AG186" s="52">
        <f t="shared" si="52"/>
        <v>3015</v>
      </c>
      <c r="AH186" s="52">
        <f t="shared" si="52"/>
        <v>3090</v>
      </c>
      <c r="AI186" s="52">
        <f t="shared" si="52"/>
        <v>0</v>
      </c>
      <c r="AJ186" s="52">
        <f t="shared" si="52"/>
        <v>0</v>
      </c>
      <c r="AK186" s="52">
        <f t="shared" si="52"/>
        <v>0</v>
      </c>
      <c r="AL186" s="52">
        <f t="shared" si="52"/>
        <v>0</v>
      </c>
      <c r="AM186" s="10">
        <f t="shared" si="49"/>
        <v>3583.7999999999997</v>
      </c>
    </row>
    <row r="187" spans="1:39">
      <c r="A187" s="15">
        <v>0.875</v>
      </c>
      <c r="B187" s="52">
        <f t="shared" si="52"/>
        <v>0</v>
      </c>
      <c r="C187" s="52">
        <f t="shared" si="52"/>
        <v>0</v>
      </c>
      <c r="D187" s="52">
        <f t="shared" si="52"/>
        <v>3240</v>
      </c>
      <c r="E187" s="52">
        <f t="shared" si="52"/>
        <v>3270</v>
      </c>
      <c r="F187" s="52">
        <f t="shared" si="52"/>
        <v>3235.0499999999997</v>
      </c>
      <c r="G187" s="52">
        <f t="shared" si="52"/>
        <v>3197.7</v>
      </c>
      <c r="H187" s="52">
        <f t="shared" si="52"/>
        <v>3060</v>
      </c>
      <c r="I187" s="52">
        <f t="shared" si="52"/>
        <v>2982.2999999999997</v>
      </c>
      <c r="J187" s="52">
        <f t="shared" si="52"/>
        <v>3174</v>
      </c>
      <c r="K187" s="52">
        <f t="shared" si="52"/>
        <v>3071.25</v>
      </c>
      <c r="L187" s="52">
        <f t="shared" si="52"/>
        <v>3052.0499999999997</v>
      </c>
      <c r="M187" s="52">
        <f t="shared" si="52"/>
        <v>2808.15</v>
      </c>
      <c r="N187" s="52">
        <f t="shared" si="52"/>
        <v>3323.4</v>
      </c>
      <c r="O187" s="52">
        <f t="shared" si="52"/>
        <v>3147.75</v>
      </c>
      <c r="P187" s="52">
        <f t="shared" si="52"/>
        <v>3115.95</v>
      </c>
      <c r="Q187" s="52">
        <f t="shared" si="52"/>
        <v>2920.35</v>
      </c>
      <c r="R187" s="52">
        <f t="shared" si="52"/>
        <v>3252.6</v>
      </c>
      <c r="S187" s="52">
        <f t="shared" si="52"/>
        <v>3188.4</v>
      </c>
      <c r="T187" s="52">
        <f t="shared" si="52"/>
        <v>3279.6</v>
      </c>
      <c r="U187" s="52">
        <f t="shared" si="52"/>
        <v>3227.4</v>
      </c>
      <c r="V187" s="52">
        <f t="shared" si="52"/>
        <v>2175</v>
      </c>
      <c r="W187" s="52">
        <f t="shared" si="52"/>
        <v>3104.85</v>
      </c>
      <c r="X187" s="52">
        <f t="shared" si="52"/>
        <v>3313.35</v>
      </c>
      <c r="Y187" s="52">
        <f t="shared" si="52"/>
        <v>3263.7</v>
      </c>
      <c r="Z187" s="52">
        <f t="shared" si="52"/>
        <v>3399.2999999999997</v>
      </c>
      <c r="AA187" s="52">
        <f t="shared" si="52"/>
        <v>3358.35</v>
      </c>
      <c r="AB187" s="52">
        <f t="shared" si="52"/>
        <v>2550.2999999999997</v>
      </c>
      <c r="AC187" s="52">
        <f t="shared" si="52"/>
        <v>2668.0499999999997</v>
      </c>
      <c r="AD187" s="52">
        <f t="shared" si="52"/>
        <v>2593.7999999999997</v>
      </c>
      <c r="AE187" s="52">
        <f t="shared" si="52"/>
        <v>2410.1999999999998</v>
      </c>
      <c r="AF187" s="52">
        <f t="shared" si="52"/>
        <v>3131.4</v>
      </c>
      <c r="AG187" s="52">
        <f t="shared" si="52"/>
        <v>2940</v>
      </c>
      <c r="AH187" s="52">
        <f t="shared" si="52"/>
        <v>3015</v>
      </c>
      <c r="AI187" s="52">
        <f t="shared" si="52"/>
        <v>0</v>
      </c>
      <c r="AJ187" s="52">
        <f t="shared" si="52"/>
        <v>0</v>
      </c>
      <c r="AK187" s="52">
        <f t="shared" si="52"/>
        <v>0</v>
      </c>
      <c r="AL187" s="52">
        <f t="shared" si="52"/>
        <v>0</v>
      </c>
      <c r="AM187" s="10">
        <f t="shared" si="49"/>
        <v>3399.2999999999997</v>
      </c>
    </row>
    <row r="188" spans="1:39">
      <c r="A188" s="13" t="s">
        <v>25</v>
      </c>
      <c r="B188" s="52">
        <f t="shared" si="52"/>
        <v>0</v>
      </c>
      <c r="C188" s="52">
        <f t="shared" si="52"/>
        <v>0</v>
      </c>
      <c r="D188" s="52">
        <f t="shared" si="52"/>
        <v>2925</v>
      </c>
      <c r="E188" s="52">
        <f t="shared" si="52"/>
        <v>3105</v>
      </c>
      <c r="F188" s="52">
        <f t="shared" si="52"/>
        <v>3025.65</v>
      </c>
      <c r="G188" s="52">
        <f t="shared" si="52"/>
        <v>2967.15</v>
      </c>
      <c r="H188" s="52">
        <f t="shared" si="52"/>
        <v>2895</v>
      </c>
      <c r="I188" s="52">
        <f t="shared" si="52"/>
        <v>2771.25</v>
      </c>
      <c r="J188" s="52">
        <f t="shared" si="52"/>
        <v>2997.6</v>
      </c>
      <c r="K188" s="52">
        <f t="shared" si="52"/>
        <v>2803.0499999999997</v>
      </c>
      <c r="L188" s="52">
        <f t="shared" si="52"/>
        <v>2829.9</v>
      </c>
      <c r="M188" s="52">
        <f t="shared" si="52"/>
        <v>2836.0499999999997</v>
      </c>
      <c r="N188" s="52">
        <f t="shared" si="52"/>
        <v>2987.85</v>
      </c>
      <c r="O188" s="52">
        <f t="shared" si="52"/>
        <v>2868.9</v>
      </c>
      <c r="P188" s="52">
        <f t="shared" si="52"/>
        <v>2808.6</v>
      </c>
      <c r="Q188" s="52">
        <f t="shared" si="52"/>
        <v>2892</v>
      </c>
      <c r="R188" s="52">
        <f t="shared" si="52"/>
        <v>2832</v>
      </c>
      <c r="S188" s="52">
        <f t="shared" si="52"/>
        <v>2799.15</v>
      </c>
      <c r="T188" s="52">
        <f t="shared" si="52"/>
        <v>2979</v>
      </c>
      <c r="U188" s="52">
        <f t="shared" si="52"/>
        <v>2923.35</v>
      </c>
      <c r="V188" s="52">
        <f t="shared" si="52"/>
        <v>2175</v>
      </c>
      <c r="W188" s="52">
        <f t="shared" si="52"/>
        <v>2790</v>
      </c>
      <c r="X188" s="52">
        <f t="shared" si="52"/>
        <v>3070.5</v>
      </c>
      <c r="Y188" s="52">
        <f t="shared" si="52"/>
        <v>2965.5</v>
      </c>
      <c r="Z188" s="52">
        <f t="shared" si="52"/>
        <v>3012.6</v>
      </c>
      <c r="AA188" s="52">
        <f t="shared" si="52"/>
        <v>3297.9</v>
      </c>
      <c r="AB188" s="52">
        <f t="shared" si="52"/>
        <v>2638.2</v>
      </c>
      <c r="AC188" s="52">
        <f t="shared" si="52"/>
        <v>2707.0499999999997</v>
      </c>
      <c r="AD188" s="52">
        <f t="shared" si="52"/>
        <v>2500.9499999999998</v>
      </c>
      <c r="AE188" s="52">
        <f t="shared" si="52"/>
        <v>2511.4499999999998</v>
      </c>
      <c r="AF188" s="52">
        <f t="shared" si="52"/>
        <v>3088.35</v>
      </c>
      <c r="AG188" s="52">
        <f t="shared" si="52"/>
        <v>2805</v>
      </c>
      <c r="AH188" s="52">
        <f t="shared" si="52"/>
        <v>2745</v>
      </c>
      <c r="AI188" s="52">
        <f t="shared" si="52"/>
        <v>0</v>
      </c>
      <c r="AJ188" s="52">
        <f t="shared" si="52"/>
        <v>0</v>
      </c>
      <c r="AK188" s="52">
        <f t="shared" si="52"/>
        <v>0</v>
      </c>
      <c r="AL188" s="52">
        <f t="shared" si="52"/>
        <v>0</v>
      </c>
      <c r="AM188" s="10">
        <f t="shared" si="49"/>
        <v>3297.9</v>
      </c>
    </row>
    <row r="189" spans="1:39">
      <c r="A189" s="15">
        <v>0.95833333333333337</v>
      </c>
      <c r="B189" s="52">
        <f t="shared" si="52"/>
        <v>0</v>
      </c>
      <c r="C189" s="52">
        <f t="shared" si="52"/>
        <v>0</v>
      </c>
      <c r="D189" s="52">
        <f t="shared" si="52"/>
        <v>2535</v>
      </c>
      <c r="E189" s="52">
        <f t="shared" si="52"/>
        <v>2550</v>
      </c>
      <c r="F189" s="52">
        <f t="shared" si="52"/>
        <v>2535</v>
      </c>
      <c r="G189" s="52">
        <f t="shared" si="52"/>
        <v>2595</v>
      </c>
      <c r="H189" s="52">
        <f t="shared" si="52"/>
        <v>2565</v>
      </c>
      <c r="I189" s="52">
        <f t="shared" si="52"/>
        <v>2445</v>
      </c>
      <c r="J189" s="52">
        <f t="shared" si="52"/>
        <v>2355</v>
      </c>
      <c r="K189" s="52">
        <f t="shared" si="52"/>
        <v>2637.15</v>
      </c>
      <c r="L189" s="52">
        <f t="shared" si="52"/>
        <v>2748.2999999999997</v>
      </c>
      <c r="M189" s="52">
        <f t="shared" si="52"/>
        <v>2409.6</v>
      </c>
      <c r="N189" s="52">
        <f t="shared" si="52"/>
        <v>2579.85</v>
      </c>
      <c r="O189" s="52">
        <f t="shared" si="52"/>
        <v>2754</v>
      </c>
      <c r="P189" s="52">
        <f t="shared" si="52"/>
        <v>2565</v>
      </c>
      <c r="Q189" s="52">
        <f t="shared" si="52"/>
        <v>2610</v>
      </c>
      <c r="R189" s="52">
        <f t="shared" si="52"/>
        <v>2448.4499999999998</v>
      </c>
      <c r="S189" s="52">
        <f t="shared" si="52"/>
        <v>2522.85</v>
      </c>
      <c r="T189" s="52">
        <f t="shared" si="52"/>
        <v>2550</v>
      </c>
      <c r="U189" s="52">
        <f t="shared" si="52"/>
        <v>2640.15</v>
      </c>
      <c r="V189" s="52">
        <f t="shared" si="52"/>
        <v>2175</v>
      </c>
      <c r="W189" s="52">
        <f t="shared" si="52"/>
        <v>2478.9</v>
      </c>
      <c r="X189" s="52">
        <f t="shared" si="52"/>
        <v>2582.6999999999998</v>
      </c>
      <c r="Y189" s="52">
        <f t="shared" si="52"/>
        <v>2466.6</v>
      </c>
      <c r="Z189" s="52">
        <f t="shared" si="52"/>
        <v>2165.1</v>
      </c>
      <c r="AA189" s="52">
        <f t="shared" si="52"/>
        <v>2574.2999999999997</v>
      </c>
      <c r="AB189" s="52">
        <f t="shared" si="52"/>
        <v>2609.25</v>
      </c>
      <c r="AC189" s="52">
        <f t="shared" si="52"/>
        <v>2528.85</v>
      </c>
      <c r="AD189" s="52">
        <f t="shared" si="52"/>
        <v>2428.7999999999997</v>
      </c>
      <c r="AE189" s="52">
        <f t="shared" si="52"/>
        <v>2436.9</v>
      </c>
      <c r="AF189" s="52">
        <f t="shared" si="52"/>
        <v>2618.4</v>
      </c>
      <c r="AG189" s="52">
        <f t="shared" si="52"/>
        <v>2520</v>
      </c>
      <c r="AH189" s="52">
        <f t="shared" si="52"/>
        <v>2520</v>
      </c>
      <c r="AI189" s="52">
        <f t="shared" ref="AI189:AL189" si="53">+$G$40*(AI129+AI159)</f>
        <v>0</v>
      </c>
      <c r="AJ189" s="52">
        <f t="shared" si="53"/>
        <v>0</v>
      </c>
      <c r="AK189" s="52">
        <f t="shared" si="53"/>
        <v>0</v>
      </c>
      <c r="AL189" s="52">
        <f t="shared" si="53"/>
        <v>0</v>
      </c>
      <c r="AM189" s="10">
        <f t="shared" si="49"/>
        <v>2754</v>
      </c>
    </row>
    <row r="190" spans="1:39">
      <c r="A190" s="9" t="s">
        <v>26</v>
      </c>
      <c r="B190" s="52">
        <f t="shared" ref="B190:AL190" si="54">+$G$40*(B130+B160)</f>
        <v>0</v>
      </c>
      <c r="C190" s="52">
        <f t="shared" si="54"/>
        <v>0</v>
      </c>
      <c r="D190" s="52">
        <f t="shared" si="54"/>
        <v>2190</v>
      </c>
      <c r="E190" s="52">
        <f t="shared" si="54"/>
        <v>2220</v>
      </c>
      <c r="F190" s="52">
        <f t="shared" si="54"/>
        <v>2280</v>
      </c>
      <c r="G190" s="52">
        <f t="shared" si="54"/>
        <v>2340</v>
      </c>
      <c r="H190" s="52">
        <f t="shared" si="54"/>
        <v>2280</v>
      </c>
      <c r="I190" s="52">
        <f t="shared" si="54"/>
        <v>2205</v>
      </c>
      <c r="J190" s="52">
        <f t="shared" si="54"/>
        <v>2220</v>
      </c>
      <c r="K190" s="52">
        <f t="shared" si="54"/>
        <v>2244.75</v>
      </c>
      <c r="L190" s="52">
        <f t="shared" si="54"/>
        <v>2112.2999999999997</v>
      </c>
      <c r="M190" s="52">
        <f t="shared" si="54"/>
        <v>2245.5</v>
      </c>
      <c r="N190" s="52">
        <f t="shared" si="54"/>
        <v>2385</v>
      </c>
      <c r="O190" s="52">
        <f t="shared" si="54"/>
        <v>2542.5</v>
      </c>
      <c r="P190" s="52">
        <f t="shared" si="54"/>
        <v>2231.5499999999997</v>
      </c>
      <c r="Q190" s="52">
        <f t="shared" si="54"/>
        <v>2250</v>
      </c>
      <c r="R190" s="52">
        <f t="shared" si="54"/>
        <v>2235</v>
      </c>
      <c r="S190" s="52">
        <f t="shared" si="54"/>
        <v>2220</v>
      </c>
      <c r="T190" s="52">
        <f t="shared" si="54"/>
        <v>2250</v>
      </c>
      <c r="U190" s="52">
        <f t="shared" si="54"/>
        <v>2340</v>
      </c>
      <c r="V190" s="52">
        <f t="shared" si="54"/>
        <v>2175</v>
      </c>
      <c r="W190" s="52">
        <f t="shared" si="54"/>
        <v>2186.1</v>
      </c>
      <c r="X190" s="52">
        <f t="shared" si="54"/>
        <v>2235</v>
      </c>
      <c r="Y190" s="52">
        <f t="shared" si="54"/>
        <v>2325</v>
      </c>
      <c r="Z190" s="52">
        <f t="shared" si="54"/>
        <v>2124.4499999999998</v>
      </c>
      <c r="AA190" s="52">
        <f t="shared" si="54"/>
        <v>2319</v>
      </c>
      <c r="AB190" s="52">
        <f t="shared" si="54"/>
        <v>2518.35</v>
      </c>
      <c r="AC190" s="52">
        <f t="shared" si="54"/>
        <v>2395.7999999999997</v>
      </c>
      <c r="AD190" s="52">
        <f t="shared" si="54"/>
        <v>2278.5</v>
      </c>
      <c r="AE190" s="52">
        <f t="shared" si="54"/>
        <v>2364.2999999999997</v>
      </c>
      <c r="AF190" s="52">
        <f t="shared" si="54"/>
        <v>2355</v>
      </c>
      <c r="AG190" s="52">
        <f t="shared" si="54"/>
        <v>2220</v>
      </c>
      <c r="AH190" s="52">
        <f t="shared" si="54"/>
        <v>2190</v>
      </c>
      <c r="AI190" s="52">
        <f t="shared" si="54"/>
        <v>0</v>
      </c>
      <c r="AJ190" s="52">
        <f t="shared" si="54"/>
        <v>0</v>
      </c>
      <c r="AK190" s="52">
        <f t="shared" si="54"/>
        <v>0</v>
      </c>
      <c r="AL190" s="52">
        <f t="shared" si="54"/>
        <v>0</v>
      </c>
      <c r="AM190" s="10">
        <f t="shared" si="49"/>
        <v>2542.5</v>
      </c>
    </row>
  </sheetData>
  <mergeCells count="9">
    <mergeCell ref="A164:A166"/>
    <mergeCell ref="A134:A136"/>
    <mergeCell ref="A104:A106"/>
    <mergeCell ref="A1:AM1"/>
    <mergeCell ref="A2:AM2"/>
    <mergeCell ref="A3:AM3"/>
    <mergeCell ref="A4:A6"/>
    <mergeCell ref="A43:A45"/>
    <mergeCell ref="A74:A76"/>
  </mergeCells>
  <conditionalFormatting sqref="Q31">
    <cfRule type="cellIs" dxfId="95" priority="8" stopIfTrue="1" operator="equal">
      <formula>MIN($Q$7:$Q$30)</formula>
    </cfRule>
    <cfRule type="cellIs" dxfId="94" priority="9" stopIfTrue="1" operator="equal">
      <formula>MAX($Q$7:$Q$30)</formula>
    </cfRule>
  </conditionalFormatting>
  <conditionalFormatting sqref="AM107:AN130 AM46:AN69 AM77:AN100 AP7:AR30 B7:AN30">
    <cfRule type="cellIs" dxfId="93" priority="7" operator="lessThan">
      <formula>1</formula>
    </cfRule>
  </conditionalFormatting>
  <conditionalFormatting sqref="AM107:AM130 AM46:AM69 AM77:AM100">
    <cfRule type="cellIs" dxfId="92" priority="6" operator="lessThan">
      <formula>1</formula>
    </cfRule>
  </conditionalFormatting>
  <conditionalFormatting sqref="AM137:AM160">
    <cfRule type="cellIs" dxfId="91" priority="5" operator="lessThan">
      <formula>1</formula>
    </cfRule>
  </conditionalFormatting>
  <conditionalFormatting sqref="AM107:AN130 AM46:AN69 AM77:AN100">
    <cfRule type="cellIs" dxfId="90" priority="4" operator="lessThan">
      <formula>1</formula>
    </cfRule>
  </conditionalFormatting>
  <conditionalFormatting sqref="AM137:AM160">
    <cfRule type="cellIs" dxfId="89" priority="3" operator="lessThan">
      <formula>1</formula>
    </cfRule>
  </conditionalFormatting>
  <conditionalFormatting sqref="AN137:AN160">
    <cfRule type="cellIs" dxfId="88" priority="2" operator="lessThan">
      <formula>1</formula>
    </cfRule>
  </conditionalFormatting>
  <conditionalFormatting sqref="AM167:AM190">
    <cfRule type="cellIs" dxfId="87" priority="1" operator="lessThan">
      <formula>1</formula>
    </cfRule>
  </conditionalFormatting>
  <printOptions horizontalCentered="1" verticalCentered="1"/>
  <pageMargins left="0.78740157499999996" right="0.78740157499999996" top="0" bottom="0" header="0" footer="0"/>
  <pageSetup paperSize="9" scale="90" orientation="landscape" horizontalDpi="300" verticalDpi="300"/>
  <headerFooter alignWithMargin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90"/>
  <sheetViews>
    <sheetView zoomScale="70" zoomScaleNormal="70" zoomScalePageLayoutView="70" workbookViewId="0">
      <selection activeCell="AP151" sqref="AP151"/>
    </sheetView>
  </sheetViews>
  <sheetFormatPr baseColWidth="10" defaultColWidth="8.83203125" defaultRowHeight="12" x14ac:dyDescent="0"/>
  <cols>
    <col min="1" max="1" width="4.5" style="6" customWidth="1"/>
    <col min="2" max="5" width="9" style="6" hidden="1" customWidth="1"/>
    <col min="6" max="6" width="9" style="27" hidden="1" customWidth="1"/>
    <col min="7" max="17" width="9" style="27" customWidth="1"/>
    <col min="18" max="36" width="9" style="3" customWidth="1"/>
    <col min="37" max="38" width="9" style="3" hidden="1" customWidth="1"/>
    <col min="39" max="39" width="9.83203125" style="3" customWidth="1"/>
    <col min="40" max="40" width="8" style="3" hidden="1" customWidth="1"/>
    <col min="41" max="16384" width="8.83203125" style="3"/>
  </cols>
  <sheetData>
    <row r="1" spans="1:44" s="1" customFormat="1" ht="18">
      <c r="A1" s="290" t="s">
        <v>0</v>
      </c>
      <c r="B1" s="291"/>
      <c r="C1" s="291"/>
      <c r="D1" s="291"/>
      <c r="E1" s="291"/>
      <c r="F1" s="291"/>
      <c r="G1" s="291"/>
      <c r="H1" s="291"/>
      <c r="I1" s="291"/>
      <c r="J1" s="291"/>
      <c r="K1" s="291"/>
      <c r="L1" s="291"/>
      <c r="M1" s="291"/>
      <c r="N1" s="291"/>
      <c r="O1" s="291"/>
      <c r="P1" s="291"/>
      <c r="Q1" s="291"/>
      <c r="R1" s="291"/>
      <c r="S1" s="291"/>
      <c r="T1" s="291"/>
      <c r="U1" s="291"/>
      <c r="V1" s="291"/>
      <c r="W1" s="291"/>
      <c r="X1" s="291"/>
      <c r="Y1" s="291"/>
      <c r="Z1" s="291"/>
      <c r="AA1" s="291"/>
      <c r="AB1" s="291"/>
      <c r="AC1" s="291"/>
      <c r="AD1" s="291"/>
      <c r="AE1" s="291"/>
      <c r="AF1" s="291"/>
      <c r="AG1" s="291"/>
      <c r="AH1" s="291"/>
      <c r="AI1" s="291"/>
      <c r="AJ1" s="291"/>
      <c r="AK1" s="291"/>
      <c r="AL1" s="291"/>
      <c r="AM1" s="291"/>
    </row>
    <row r="2" spans="1:44" s="2" customFormat="1" ht="15">
      <c r="A2" s="292" t="s">
        <v>1</v>
      </c>
      <c r="B2" s="291"/>
      <c r="C2" s="291"/>
      <c r="D2" s="291"/>
      <c r="E2" s="291"/>
      <c r="F2" s="291"/>
      <c r="G2" s="291"/>
      <c r="H2" s="291"/>
      <c r="I2" s="291"/>
      <c r="J2" s="291"/>
      <c r="K2" s="291"/>
      <c r="L2" s="291"/>
      <c r="M2" s="291"/>
      <c r="N2" s="291"/>
      <c r="O2" s="291"/>
      <c r="P2" s="291"/>
      <c r="Q2" s="291"/>
      <c r="R2" s="291"/>
      <c r="S2" s="291"/>
      <c r="T2" s="291"/>
      <c r="U2" s="291"/>
      <c r="V2" s="291"/>
      <c r="W2" s="291"/>
      <c r="X2" s="291"/>
      <c r="Y2" s="291"/>
      <c r="Z2" s="291"/>
      <c r="AA2" s="291"/>
      <c r="AB2" s="291"/>
      <c r="AC2" s="291"/>
      <c r="AD2" s="291"/>
      <c r="AE2" s="291"/>
      <c r="AF2" s="291"/>
      <c r="AG2" s="291"/>
      <c r="AH2" s="291"/>
      <c r="AI2" s="291"/>
      <c r="AJ2" s="291"/>
      <c r="AK2" s="291"/>
      <c r="AL2" s="291"/>
      <c r="AM2" s="291"/>
    </row>
    <row r="3" spans="1:44">
      <c r="A3" s="293">
        <v>40634</v>
      </c>
      <c r="B3" s="294"/>
      <c r="C3" s="294"/>
      <c r="D3" s="294"/>
      <c r="E3" s="294"/>
      <c r="F3" s="294"/>
      <c r="G3" s="294"/>
      <c r="H3" s="294"/>
      <c r="I3" s="294"/>
      <c r="J3" s="294"/>
      <c r="K3" s="294"/>
      <c r="L3" s="294"/>
      <c r="M3" s="294"/>
      <c r="N3" s="294"/>
      <c r="O3" s="294"/>
      <c r="P3" s="294"/>
      <c r="Q3" s="294"/>
      <c r="R3" s="294"/>
      <c r="S3" s="294"/>
      <c r="T3" s="294"/>
      <c r="U3" s="294"/>
      <c r="V3" s="294"/>
      <c r="W3" s="294"/>
      <c r="X3" s="294"/>
      <c r="Y3" s="294"/>
      <c r="Z3" s="294"/>
      <c r="AA3" s="294"/>
      <c r="AB3" s="294"/>
      <c r="AC3" s="294"/>
      <c r="AD3" s="294"/>
      <c r="AE3" s="294"/>
      <c r="AF3" s="294"/>
      <c r="AG3" s="294"/>
      <c r="AH3" s="294"/>
      <c r="AI3" s="294"/>
      <c r="AJ3" s="294"/>
      <c r="AK3" s="294"/>
      <c r="AL3" s="294"/>
      <c r="AM3" s="294"/>
    </row>
    <row r="4" spans="1:44" s="6" customFormat="1" ht="12" customHeight="1">
      <c r="A4" s="287" t="s">
        <v>2</v>
      </c>
      <c r="C4" s="87">
        <v>1</v>
      </c>
      <c r="D4" s="87">
        <v>1</v>
      </c>
      <c r="E4" s="87">
        <f>+D4+1</f>
        <v>2</v>
      </c>
      <c r="F4" s="87">
        <f>+E4+1</f>
        <v>3</v>
      </c>
      <c r="G4" s="87">
        <v>1</v>
      </c>
      <c r="H4" s="87">
        <f t="shared" ref="H4:W5" si="0">+G4+1</f>
        <v>2</v>
      </c>
      <c r="I4" s="87">
        <f t="shared" si="0"/>
        <v>3</v>
      </c>
      <c r="J4" s="87">
        <f t="shared" si="0"/>
        <v>4</v>
      </c>
      <c r="K4" s="87">
        <f t="shared" si="0"/>
        <v>5</v>
      </c>
      <c r="L4" s="87">
        <f t="shared" si="0"/>
        <v>6</v>
      </c>
      <c r="M4" s="87">
        <f t="shared" si="0"/>
        <v>7</v>
      </c>
      <c r="N4" s="87">
        <f t="shared" si="0"/>
        <v>8</v>
      </c>
      <c r="O4" s="87">
        <f t="shared" si="0"/>
        <v>9</v>
      </c>
      <c r="P4" s="87">
        <f t="shared" si="0"/>
        <v>10</v>
      </c>
      <c r="Q4" s="87">
        <f t="shared" si="0"/>
        <v>11</v>
      </c>
      <c r="R4" s="87">
        <f t="shared" si="0"/>
        <v>12</v>
      </c>
      <c r="S4" s="87">
        <f t="shared" si="0"/>
        <v>13</v>
      </c>
      <c r="T4" s="87">
        <f t="shared" si="0"/>
        <v>14</v>
      </c>
      <c r="U4" s="87">
        <f t="shared" si="0"/>
        <v>15</v>
      </c>
      <c r="V4" s="87">
        <f t="shared" si="0"/>
        <v>16</v>
      </c>
      <c r="W4" s="87">
        <f t="shared" si="0"/>
        <v>17</v>
      </c>
      <c r="X4" s="87">
        <f t="shared" ref="X4:AL5" si="1">+W4+1</f>
        <v>18</v>
      </c>
      <c r="Y4" s="87">
        <f t="shared" si="1"/>
        <v>19</v>
      </c>
      <c r="Z4" s="87">
        <f t="shared" si="1"/>
        <v>20</v>
      </c>
      <c r="AA4" s="87">
        <f t="shared" si="1"/>
        <v>21</v>
      </c>
      <c r="AB4" s="87">
        <f t="shared" si="1"/>
        <v>22</v>
      </c>
      <c r="AC4" s="87">
        <f t="shared" si="1"/>
        <v>23</v>
      </c>
      <c r="AD4" s="87">
        <f t="shared" si="1"/>
        <v>24</v>
      </c>
      <c r="AE4" s="87">
        <f t="shared" si="1"/>
        <v>25</v>
      </c>
      <c r="AF4" s="87">
        <f t="shared" si="1"/>
        <v>26</v>
      </c>
      <c r="AG4" s="87">
        <f t="shared" si="1"/>
        <v>27</v>
      </c>
      <c r="AH4" s="87">
        <f t="shared" si="1"/>
        <v>28</v>
      </c>
      <c r="AI4" s="87">
        <f t="shared" si="1"/>
        <v>29</v>
      </c>
      <c r="AJ4" s="87">
        <f t="shared" si="1"/>
        <v>30</v>
      </c>
      <c r="AK4" s="87">
        <f t="shared" si="1"/>
        <v>31</v>
      </c>
      <c r="AL4" s="87">
        <f t="shared" si="1"/>
        <v>32</v>
      </c>
      <c r="AM4" s="5" t="s">
        <v>3</v>
      </c>
      <c r="AN4" s="5" t="s">
        <v>4</v>
      </c>
      <c r="AP4" s="5" t="s">
        <v>3</v>
      </c>
      <c r="AQ4" s="5" t="s">
        <v>3</v>
      </c>
      <c r="AR4" s="5" t="s">
        <v>3</v>
      </c>
    </row>
    <row r="5" spans="1:44" s="6" customFormat="1" ht="11.25" customHeight="1">
      <c r="A5" s="288"/>
      <c r="B5" s="7">
        <v>40391</v>
      </c>
      <c r="C5" s="7">
        <f>+B5+1</f>
        <v>40392</v>
      </c>
      <c r="D5" s="7">
        <v>40603</v>
      </c>
      <c r="E5" s="7">
        <f>+D5+1</f>
        <v>40604</v>
      </c>
      <c r="F5" s="7">
        <f>+E5+1</f>
        <v>40605</v>
      </c>
      <c r="G5" s="7">
        <v>40634</v>
      </c>
      <c r="H5" s="7">
        <f t="shared" si="0"/>
        <v>40635</v>
      </c>
      <c r="I5" s="7">
        <f t="shared" si="0"/>
        <v>40636</v>
      </c>
      <c r="J5" s="7">
        <f t="shared" si="0"/>
        <v>40637</v>
      </c>
      <c r="K5" s="7">
        <f t="shared" si="0"/>
        <v>40638</v>
      </c>
      <c r="L5" s="7">
        <f t="shared" si="0"/>
        <v>40639</v>
      </c>
      <c r="M5" s="7">
        <f t="shared" si="0"/>
        <v>40640</v>
      </c>
      <c r="N5" s="7">
        <f t="shared" si="0"/>
        <v>40641</v>
      </c>
      <c r="O5" s="7">
        <f t="shared" si="0"/>
        <v>40642</v>
      </c>
      <c r="P5" s="7">
        <f t="shared" si="0"/>
        <v>40643</v>
      </c>
      <c r="Q5" s="7">
        <f t="shared" si="0"/>
        <v>40644</v>
      </c>
      <c r="R5" s="7">
        <f t="shared" si="0"/>
        <v>40645</v>
      </c>
      <c r="S5" s="7">
        <f t="shared" si="0"/>
        <v>40646</v>
      </c>
      <c r="T5" s="7">
        <f t="shared" si="0"/>
        <v>40647</v>
      </c>
      <c r="U5" s="7">
        <f t="shared" si="0"/>
        <v>40648</v>
      </c>
      <c r="V5" s="7">
        <f t="shared" si="0"/>
        <v>40649</v>
      </c>
      <c r="W5" s="7">
        <f t="shared" si="0"/>
        <v>40650</v>
      </c>
      <c r="X5" s="7">
        <f t="shared" si="1"/>
        <v>40651</v>
      </c>
      <c r="Y5" s="7">
        <f t="shared" si="1"/>
        <v>40652</v>
      </c>
      <c r="Z5" s="7">
        <f t="shared" si="1"/>
        <v>40653</v>
      </c>
      <c r="AA5" s="7">
        <f t="shared" si="1"/>
        <v>40654</v>
      </c>
      <c r="AB5" s="7">
        <f t="shared" si="1"/>
        <v>40655</v>
      </c>
      <c r="AC5" s="7">
        <f t="shared" si="1"/>
        <v>40656</v>
      </c>
      <c r="AD5" s="7">
        <f t="shared" si="1"/>
        <v>40657</v>
      </c>
      <c r="AE5" s="7">
        <f t="shared" si="1"/>
        <v>40658</v>
      </c>
      <c r="AF5" s="7">
        <f t="shared" si="1"/>
        <v>40659</v>
      </c>
      <c r="AG5" s="7">
        <f t="shared" si="1"/>
        <v>40660</v>
      </c>
      <c r="AH5" s="7">
        <f t="shared" si="1"/>
        <v>40661</v>
      </c>
      <c r="AI5" s="7">
        <f t="shared" si="1"/>
        <v>40662</v>
      </c>
      <c r="AJ5" s="7">
        <f t="shared" si="1"/>
        <v>40663</v>
      </c>
      <c r="AK5" s="7">
        <f t="shared" si="1"/>
        <v>40664</v>
      </c>
      <c r="AL5" s="7">
        <f t="shared" si="1"/>
        <v>40665</v>
      </c>
      <c r="AM5" s="5"/>
      <c r="AN5" s="8"/>
      <c r="AP5" s="5" t="s">
        <v>5</v>
      </c>
      <c r="AQ5" s="5" t="s">
        <v>6</v>
      </c>
      <c r="AR5" s="5" t="s">
        <v>7</v>
      </c>
    </row>
    <row r="6" spans="1:44" s="6" customFormat="1" ht="12" customHeight="1">
      <c r="A6" s="289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 t="s">
        <v>8</v>
      </c>
      <c r="AN6" s="5" t="s">
        <v>8</v>
      </c>
      <c r="AP6" s="5" t="s">
        <v>8</v>
      </c>
      <c r="AQ6" s="5" t="s">
        <v>8</v>
      </c>
      <c r="AR6" s="5" t="s">
        <v>8</v>
      </c>
    </row>
    <row r="7" spans="1:44" ht="12" customHeight="1">
      <c r="A7" s="9" t="s">
        <v>9</v>
      </c>
      <c r="B7" s="11"/>
      <c r="C7" s="11"/>
      <c r="D7" s="11"/>
      <c r="E7" s="11"/>
      <c r="F7" s="11"/>
      <c r="G7" s="11">
        <v>15000</v>
      </c>
      <c r="H7" s="11">
        <v>14700</v>
      </c>
      <c r="I7" s="11">
        <v>14451</v>
      </c>
      <c r="J7" s="11">
        <v>12040</v>
      </c>
      <c r="K7" s="11">
        <v>13948</v>
      </c>
      <c r="L7" s="11">
        <v>14260</v>
      </c>
      <c r="M7" s="11">
        <v>13913</v>
      </c>
      <c r="N7" s="11">
        <v>14533</v>
      </c>
      <c r="O7" s="11">
        <v>14800</v>
      </c>
      <c r="P7" s="11">
        <v>12831</v>
      </c>
      <c r="Q7" s="11">
        <v>14736</v>
      </c>
      <c r="R7" s="11">
        <v>15196</v>
      </c>
      <c r="S7" s="11">
        <v>14844</v>
      </c>
      <c r="T7" s="11">
        <v>15100</v>
      </c>
      <c r="U7" s="11">
        <v>14900</v>
      </c>
      <c r="V7" s="11">
        <v>15671</v>
      </c>
      <c r="W7" s="11">
        <v>14487</v>
      </c>
      <c r="X7" s="11">
        <v>14900</v>
      </c>
      <c r="Y7" s="11">
        <v>15000</v>
      </c>
      <c r="Z7" s="11">
        <v>14900</v>
      </c>
      <c r="AA7" s="11">
        <v>14700</v>
      </c>
      <c r="AB7" s="11">
        <v>14800</v>
      </c>
      <c r="AC7" s="11">
        <v>14900</v>
      </c>
      <c r="AD7" s="11">
        <v>15000</v>
      </c>
      <c r="AE7" s="11">
        <v>14400</v>
      </c>
      <c r="AF7" s="11">
        <v>14900</v>
      </c>
      <c r="AG7" s="11">
        <v>14400</v>
      </c>
      <c r="AH7" s="11">
        <v>14023</v>
      </c>
      <c r="AI7" s="11">
        <v>14800</v>
      </c>
      <c r="AJ7" s="11">
        <v>15600</v>
      </c>
      <c r="AK7" s="11"/>
      <c r="AL7" s="10"/>
      <c r="AM7" s="10">
        <f>MAX(B7:AL7)</f>
        <v>15671</v>
      </c>
      <c r="AN7" s="10">
        <f t="shared" ref="AN7:AN30" si="2">MIN(B7:AF7)</f>
        <v>12040</v>
      </c>
      <c r="AP7" s="10">
        <f>MAX(C7:G7,J7:N7,Q7:U7,X7:AB7,AE7:AI7,AL7)</f>
        <v>15196</v>
      </c>
      <c r="AQ7" s="10">
        <f>MAX(H7,O7,V7,AC7,AJ7)</f>
        <v>15671</v>
      </c>
      <c r="AR7" s="10">
        <f>MAX(I7,P7,W7,AD7,AK7)</f>
        <v>15000</v>
      </c>
    </row>
    <row r="8" spans="1:44" ht="12" customHeight="1">
      <c r="A8" s="9" t="s">
        <v>10</v>
      </c>
      <c r="B8" s="11"/>
      <c r="C8" s="11"/>
      <c r="D8" s="11"/>
      <c r="E8" s="11"/>
      <c r="F8" s="11"/>
      <c r="G8" s="11">
        <v>15000</v>
      </c>
      <c r="H8" s="11">
        <v>14100</v>
      </c>
      <c r="I8" s="11">
        <v>13719</v>
      </c>
      <c r="J8" s="11">
        <v>12645</v>
      </c>
      <c r="K8" s="11">
        <v>13430</v>
      </c>
      <c r="L8" s="11">
        <v>13625</v>
      </c>
      <c r="M8" s="11">
        <v>13613</v>
      </c>
      <c r="N8" s="11">
        <v>13945</v>
      </c>
      <c r="O8" s="11">
        <v>9800</v>
      </c>
      <c r="P8" s="11">
        <v>14415</v>
      </c>
      <c r="Q8" s="11">
        <v>14042</v>
      </c>
      <c r="R8" s="11">
        <v>14800</v>
      </c>
      <c r="S8" s="11">
        <v>14426</v>
      </c>
      <c r="T8" s="11">
        <v>14216</v>
      </c>
      <c r="U8" s="11">
        <v>14400</v>
      </c>
      <c r="V8" s="11">
        <v>14777</v>
      </c>
      <c r="W8" s="11">
        <v>14991</v>
      </c>
      <c r="X8" s="11">
        <v>14200</v>
      </c>
      <c r="Y8" s="11">
        <v>14400</v>
      </c>
      <c r="Z8" s="11">
        <v>14400</v>
      </c>
      <c r="AA8" s="11">
        <v>14300</v>
      </c>
      <c r="AB8" s="11">
        <v>14200</v>
      </c>
      <c r="AC8" s="11">
        <v>13900</v>
      </c>
      <c r="AD8" s="11">
        <v>14000</v>
      </c>
      <c r="AE8" s="11">
        <v>13800</v>
      </c>
      <c r="AF8" s="11">
        <v>13900</v>
      </c>
      <c r="AG8" s="11">
        <v>13800</v>
      </c>
      <c r="AH8" s="11">
        <v>13731</v>
      </c>
      <c r="AI8" s="11">
        <v>14500</v>
      </c>
      <c r="AJ8" s="11">
        <v>14700</v>
      </c>
      <c r="AK8" s="11"/>
      <c r="AL8" s="10"/>
      <c r="AM8" s="10">
        <f t="shared" ref="AM8:AM30" si="3">MAX(B8:AL8)</f>
        <v>15000</v>
      </c>
      <c r="AN8" s="10">
        <f>MIN(B8:AF8)</f>
        <v>9800</v>
      </c>
      <c r="AP8" s="10">
        <f t="shared" ref="AP8:AP30" si="4">MAX(C8:G8,J8:N8,Q8:U8,X8:AB8,AE8:AI8,AL8)</f>
        <v>15000</v>
      </c>
      <c r="AQ8" s="10">
        <f t="shared" ref="AQ8:AR30" si="5">MAX(H8,O8,V8,AC8,AJ8)</f>
        <v>14777</v>
      </c>
      <c r="AR8" s="10">
        <f t="shared" si="5"/>
        <v>14991</v>
      </c>
    </row>
    <row r="9" spans="1:44" ht="12" customHeight="1">
      <c r="A9" s="9" t="s">
        <v>11</v>
      </c>
      <c r="B9" s="11"/>
      <c r="C9" s="11"/>
      <c r="D9" s="11"/>
      <c r="E9" s="11"/>
      <c r="F9" s="11"/>
      <c r="G9" s="11">
        <v>13600</v>
      </c>
      <c r="H9" s="11">
        <v>14100</v>
      </c>
      <c r="I9" s="11">
        <v>13247</v>
      </c>
      <c r="J9" s="11">
        <v>12038</v>
      </c>
      <c r="K9" s="11">
        <v>13129</v>
      </c>
      <c r="L9" s="11">
        <v>13520</v>
      </c>
      <c r="M9" s="11">
        <v>14251</v>
      </c>
      <c r="N9" s="11">
        <v>13842</v>
      </c>
      <c r="O9" s="11">
        <v>11100</v>
      </c>
      <c r="P9" s="11">
        <v>14115</v>
      </c>
      <c r="Q9" s="11">
        <v>13739</v>
      </c>
      <c r="R9" s="11">
        <v>14500</v>
      </c>
      <c r="S9" s="11">
        <v>14241</v>
      </c>
      <c r="T9" s="11">
        <v>14136</v>
      </c>
      <c r="U9" s="11">
        <v>14100</v>
      </c>
      <c r="V9" s="11">
        <v>14169</v>
      </c>
      <c r="W9" s="11">
        <v>14002</v>
      </c>
      <c r="X9" s="11">
        <v>14100</v>
      </c>
      <c r="Y9" s="11">
        <v>14300</v>
      </c>
      <c r="Z9" s="11">
        <v>14000</v>
      </c>
      <c r="AA9" s="11">
        <v>14000</v>
      </c>
      <c r="AB9" s="11">
        <v>13900</v>
      </c>
      <c r="AC9" s="11">
        <v>13600</v>
      </c>
      <c r="AD9" s="11">
        <v>13700</v>
      </c>
      <c r="AE9" s="11">
        <v>13300</v>
      </c>
      <c r="AF9" s="11">
        <v>13600</v>
      </c>
      <c r="AG9" s="11">
        <v>13413</v>
      </c>
      <c r="AH9" s="11">
        <v>13741</v>
      </c>
      <c r="AI9" s="11">
        <v>14500</v>
      </c>
      <c r="AJ9" s="11">
        <v>14400</v>
      </c>
      <c r="AK9" s="11"/>
      <c r="AL9" s="10"/>
      <c r="AM9" s="10">
        <f t="shared" si="3"/>
        <v>14500</v>
      </c>
      <c r="AN9" s="10">
        <f t="shared" si="2"/>
        <v>11100</v>
      </c>
      <c r="AP9" s="10">
        <f t="shared" si="4"/>
        <v>14500</v>
      </c>
      <c r="AQ9" s="10">
        <f t="shared" si="5"/>
        <v>14400</v>
      </c>
      <c r="AR9" s="10">
        <f t="shared" si="5"/>
        <v>14115</v>
      </c>
    </row>
    <row r="10" spans="1:44" ht="12" customHeight="1">
      <c r="A10" s="9" t="s">
        <v>12</v>
      </c>
      <c r="B10" s="11"/>
      <c r="C10" s="11"/>
      <c r="D10" s="11"/>
      <c r="E10" s="11"/>
      <c r="F10" s="11"/>
      <c r="G10" s="11">
        <v>13700</v>
      </c>
      <c r="H10" s="11">
        <v>12025</v>
      </c>
      <c r="I10" s="11">
        <v>13150</v>
      </c>
      <c r="J10" s="11">
        <v>12042</v>
      </c>
      <c r="K10" s="11">
        <v>13123</v>
      </c>
      <c r="L10" s="11">
        <v>13305</v>
      </c>
      <c r="M10" s="11">
        <v>13245</v>
      </c>
      <c r="N10" s="11">
        <v>12692</v>
      </c>
      <c r="O10" s="11">
        <v>12400</v>
      </c>
      <c r="P10" s="11">
        <v>13816</v>
      </c>
      <c r="Q10" s="11">
        <v>13543</v>
      </c>
      <c r="R10" s="11">
        <v>14300</v>
      </c>
      <c r="S10" s="11">
        <v>13655</v>
      </c>
      <c r="T10" s="11">
        <v>13858</v>
      </c>
      <c r="U10" s="11">
        <v>13900</v>
      </c>
      <c r="V10" s="11">
        <v>14128</v>
      </c>
      <c r="W10" s="11">
        <v>14006</v>
      </c>
      <c r="X10" s="11">
        <v>13800</v>
      </c>
      <c r="Y10" s="11">
        <v>14000</v>
      </c>
      <c r="Z10" s="11">
        <v>13900</v>
      </c>
      <c r="AA10" s="11">
        <v>13900</v>
      </c>
      <c r="AB10" s="11">
        <v>13700</v>
      </c>
      <c r="AC10" s="11">
        <v>13251</v>
      </c>
      <c r="AD10" s="11">
        <v>13400</v>
      </c>
      <c r="AE10" s="11">
        <v>13200</v>
      </c>
      <c r="AF10" s="11">
        <v>13251</v>
      </c>
      <c r="AG10" s="11">
        <v>12718</v>
      </c>
      <c r="AH10" s="11">
        <v>13435</v>
      </c>
      <c r="AI10" s="11">
        <v>14300</v>
      </c>
      <c r="AJ10" s="11">
        <v>14100</v>
      </c>
      <c r="AK10" s="11"/>
      <c r="AL10" s="10"/>
      <c r="AM10" s="10">
        <f t="shared" si="3"/>
        <v>14300</v>
      </c>
      <c r="AN10" s="10">
        <f t="shared" si="2"/>
        <v>12025</v>
      </c>
      <c r="AP10" s="10">
        <f t="shared" si="4"/>
        <v>14300</v>
      </c>
      <c r="AQ10" s="10">
        <f t="shared" si="5"/>
        <v>14128</v>
      </c>
      <c r="AR10" s="10">
        <f t="shared" si="5"/>
        <v>14006</v>
      </c>
    </row>
    <row r="11" spans="1:44" ht="12" customHeight="1">
      <c r="A11" s="9" t="s">
        <v>13</v>
      </c>
      <c r="B11" s="11"/>
      <c r="C11" s="11"/>
      <c r="D11" s="11"/>
      <c r="E11" s="11"/>
      <c r="F11" s="11"/>
      <c r="G11" s="11">
        <v>13600</v>
      </c>
      <c r="H11" s="11">
        <v>12500</v>
      </c>
      <c r="I11" s="11">
        <v>13049</v>
      </c>
      <c r="J11" s="11">
        <v>12034</v>
      </c>
      <c r="K11" s="11">
        <v>13232</v>
      </c>
      <c r="L11" s="11">
        <v>13123</v>
      </c>
      <c r="M11" s="11">
        <v>13158</v>
      </c>
      <c r="N11" s="11">
        <v>12626</v>
      </c>
      <c r="O11" s="11">
        <v>13000</v>
      </c>
      <c r="P11" s="11">
        <v>13632</v>
      </c>
      <c r="Q11" s="11">
        <v>13542</v>
      </c>
      <c r="R11" s="11">
        <v>14400</v>
      </c>
      <c r="S11" s="11">
        <v>13797</v>
      </c>
      <c r="T11" s="11">
        <v>13850</v>
      </c>
      <c r="U11" s="11">
        <v>14100</v>
      </c>
      <c r="V11" s="11">
        <v>13922</v>
      </c>
      <c r="W11" s="11">
        <v>13885</v>
      </c>
      <c r="X11" s="11">
        <v>14000</v>
      </c>
      <c r="Y11" s="11">
        <v>13900</v>
      </c>
      <c r="Z11" s="11">
        <v>13900</v>
      </c>
      <c r="AA11" s="11">
        <v>13700</v>
      </c>
      <c r="AB11" s="11">
        <v>13600</v>
      </c>
      <c r="AC11" s="11">
        <v>13245</v>
      </c>
      <c r="AD11" s="11">
        <v>13300</v>
      </c>
      <c r="AE11" s="11">
        <v>13200</v>
      </c>
      <c r="AF11" s="11">
        <v>13245</v>
      </c>
      <c r="AG11" s="11">
        <v>13800</v>
      </c>
      <c r="AH11" s="11">
        <v>13537</v>
      </c>
      <c r="AI11" s="11">
        <v>13800</v>
      </c>
      <c r="AJ11" s="11">
        <v>14000</v>
      </c>
      <c r="AK11" s="11"/>
      <c r="AL11" s="10"/>
      <c r="AM11" s="10">
        <f t="shared" si="3"/>
        <v>14400</v>
      </c>
      <c r="AN11" s="10">
        <f t="shared" si="2"/>
        <v>12034</v>
      </c>
      <c r="AP11" s="10">
        <f t="shared" si="4"/>
        <v>14400</v>
      </c>
      <c r="AQ11" s="10">
        <f t="shared" si="5"/>
        <v>14000</v>
      </c>
      <c r="AR11" s="10">
        <f t="shared" si="5"/>
        <v>13885</v>
      </c>
    </row>
    <row r="12" spans="1:44" ht="12" customHeight="1">
      <c r="A12" s="9" t="s">
        <v>14</v>
      </c>
      <c r="B12" s="11"/>
      <c r="C12" s="11"/>
      <c r="D12" s="11"/>
      <c r="E12" s="11"/>
      <c r="F12" s="11"/>
      <c r="G12" s="11">
        <v>14000</v>
      </c>
      <c r="H12" s="11">
        <v>12800</v>
      </c>
      <c r="I12" s="11">
        <v>13347</v>
      </c>
      <c r="J12" s="11">
        <v>12539</v>
      </c>
      <c r="K12" s="11">
        <v>13544</v>
      </c>
      <c r="L12" s="11">
        <v>14208</v>
      </c>
      <c r="M12" s="11">
        <v>14119</v>
      </c>
      <c r="N12" s="11">
        <v>13799</v>
      </c>
      <c r="O12" s="11">
        <v>13200</v>
      </c>
      <c r="P12" s="11">
        <v>13635</v>
      </c>
      <c r="Q12" s="11">
        <v>13530</v>
      </c>
      <c r="R12" s="11">
        <v>15000</v>
      </c>
      <c r="S12" s="11">
        <v>14486</v>
      </c>
      <c r="T12" s="11">
        <v>15055</v>
      </c>
      <c r="U12" s="11">
        <v>15300</v>
      </c>
      <c r="V12" s="11">
        <v>14307</v>
      </c>
      <c r="W12" s="11">
        <v>14108</v>
      </c>
      <c r="X12" s="11">
        <v>14900</v>
      </c>
      <c r="Y12" s="11">
        <v>14700</v>
      </c>
      <c r="Z12" s="11">
        <v>11500</v>
      </c>
      <c r="AA12" s="11">
        <v>14900</v>
      </c>
      <c r="AB12" s="11">
        <v>13600</v>
      </c>
      <c r="AC12" s="11">
        <v>13513</v>
      </c>
      <c r="AD12" s="11">
        <v>12900</v>
      </c>
      <c r="AE12" s="11">
        <v>14500</v>
      </c>
      <c r="AF12" s="11">
        <v>13513</v>
      </c>
      <c r="AG12" s="11">
        <v>14600</v>
      </c>
      <c r="AH12" s="11">
        <v>14649</v>
      </c>
      <c r="AI12" s="11">
        <v>14800</v>
      </c>
      <c r="AJ12" s="11">
        <v>14000</v>
      </c>
      <c r="AK12" s="11"/>
      <c r="AL12" s="10"/>
      <c r="AM12" s="10">
        <f t="shared" si="3"/>
        <v>15300</v>
      </c>
      <c r="AN12" s="10">
        <f t="shared" si="2"/>
        <v>11500</v>
      </c>
      <c r="AP12" s="10">
        <f t="shared" si="4"/>
        <v>15300</v>
      </c>
      <c r="AQ12" s="10">
        <f t="shared" si="5"/>
        <v>14307</v>
      </c>
      <c r="AR12" s="10">
        <f t="shared" si="5"/>
        <v>14108</v>
      </c>
    </row>
    <row r="13" spans="1:44" ht="12" customHeight="1">
      <c r="A13" s="9" t="s">
        <v>15</v>
      </c>
      <c r="B13" s="11"/>
      <c r="C13" s="11"/>
      <c r="D13" s="11"/>
      <c r="E13" s="11"/>
      <c r="F13" s="11"/>
      <c r="G13" s="11">
        <v>15400</v>
      </c>
      <c r="H13" s="11">
        <v>13100</v>
      </c>
      <c r="I13" s="11">
        <v>13548</v>
      </c>
      <c r="J13" s="11">
        <v>14758</v>
      </c>
      <c r="K13" s="11">
        <v>15798</v>
      </c>
      <c r="L13" s="11">
        <v>15335</v>
      </c>
      <c r="M13" s="11">
        <v>14174</v>
      </c>
      <c r="N13" s="11">
        <v>16020</v>
      </c>
      <c r="O13" s="11">
        <v>14000</v>
      </c>
      <c r="P13" s="11">
        <v>13804</v>
      </c>
      <c r="Q13" s="11">
        <v>16500</v>
      </c>
      <c r="R13" s="11">
        <v>16602</v>
      </c>
      <c r="S13" s="11">
        <v>17255</v>
      </c>
      <c r="T13" s="11">
        <v>16757</v>
      </c>
      <c r="U13" s="11">
        <v>16800</v>
      </c>
      <c r="V13" s="11">
        <v>15020</v>
      </c>
      <c r="W13" s="11">
        <v>14038</v>
      </c>
      <c r="X13" s="11">
        <v>16869</v>
      </c>
      <c r="Y13" s="11">
        <v>16100</v>
      </c>
      <c r="Z13" s="11">
        <v>12500</v>
      </c>
      <c r="AA13" s="11">
        <v>16200</v>
      </c>
      <c r="AB13" s="11">
        <v>13500</v>
      </c>
      <c r="AC13" s="11">
        <v>13600</v>
      </c>
      <c r="AD13" s="11">
        <v>12700</v>
      </c>
      <c r="AE13" s="11">
        <v>16138</v>
      </c>
      <c r="AF13" s="11">
        <v>13600</v>
      </c>
      <c r="AG13" s="11">
        <v>17010</v>
      </c>
      <c r="AH13" s="11">
        <v>14676</v>
      </c>
      <c r="AI13" s="11">
        <v>16825</v>
      </c>
      <c r="AJ13" s="11">
        <v>15420</v>
      </c>
      <c r="AK13" s="11"/>
      <c r="AL13" s="10"/>
      <c r="AM13" s="10">
        <f t="shared" si="3"/>
        <v>17255</v>
      </c>
      <c r="AN13" s="10">
        <f t="shared" si="2"/>
        <v>12500</v>
      </c>
      <c r="AP13" s="10">
        <f t="shared" si="4"/>
        <v>17255</v>
      </c>
      <c r="AQ13" s="10">
        <f t="shared" si="5"/>
        <v>15420</v>
      </c>
      <c r="AR13" s="10">
        <f t="shared" si="5"/>
        <v>14038</v>
      </c>
    </row>
    <row r="14" spans="1:44" ht="12" customHeight="1">
      <c r="A14" s="12" t="s">
        <v>16</v>
      </c>
      <c r="B14" s="11"/>
      <c r="C14" s="11"/>
      <c r="D14" s="11"/>
      <c r="E14" s="11"/>
      <c r="F14" s="11"/>
      <c r="G14" s="11">
        <v>17400</v>
      </c>
      <c r="H14" s="11">
        <v>14819</v>
      </c>
      <c r="I14" s="11">
        <v>14651</v>
      </c>
      <c r="J14" s="11">
        <v>16971</v>
      </c>
      <c r="K14" s="11">
        <v>17914</v>
      </c>
      <c r="L14" s="11">
        <v>15847</v>
      </c>
      <c r="M14" s="11">
        <v>0</v>
      </c>
      <c r="N14" s="11">
        <v>19782</v>
      </c>
      <c r="O14" s="11">
        <v>15400</v>
      </c>
      <c r="P14" s="11">
        <v>14324</v>
      </c>
      <c r="Q14" s="11">
        <v>18540</v>
      </c>
      <c r="R14" s="11">
        <v>18233</v>
      </c>
      <c r="S14" s="11">
        <v>18860</v>
      </c>
      <c r="T14" s="11">
        <v>17843</v>
      </c>
      <c r="U14" s="11">
        <v>19442</v>
      </c>
      <c r="V14" s="11">
        <v>16183</v>
      </c>
      <c r="W14" s="11">
        <v>14972</v>
      </c>
      <c r="X14" s="11">
        <v>17531</v>
      </c>
      <c r="Y14" s="11">
        <v>20375</v>
      </c>
      <c r="Z14" s="11">
        <v>14000</v>
      </c>
      <c r="AA14" s="11">
        <v>18654</v>
      </c>
      <c r="AB14" s="11">
        <v>14600</v>
      </c>
      <c r="AC14" s="11">
        <v>14922</v>
      </c>
      <c r="AD14" s="11">
        <v>14400</v>
      </c>
      <c r="AE14" s="11">
        <v>18517</v>
      </c>
      <c r="AF14" s="11">
        <v>14922</v>
      </c>
      <c r="AG14" s="11">
        <v>18379</v>
      </c>
      <c r="AH14" s="11">
        <v>18445</v>
      </c>
      <c r="AI14" s="11">
        <v>18125</v>
      </c>
      <c r="AJ14" s="11">
        <v>16099</v>
      </c>
      <c r="AK14" s="11"/>
      <c r="AL14" s="10"/>
      <c r="AM14" s="10">
        <f t="shared" si="3"/>
        <v>20375</v>
      </c>
      <c r="AN14" s="10">
        <f t="shared" si="2"/>
        <v>0</v>
      </c>
      <c r="AP14" s="10">
        <f t="shared" si="4"/>
        <v>20375</v>
      </c>
      <c r="AQ14" s="10">
        <f t="shared" si="5"/>
        <v>16183</v>
      </c>
      <c r="AR14" s="10">
        <f t="shared" si="5"/>
        <v>14972</v>
      </c>
    </row>
    <row r="15" spans="1:44" ht="12" customHeight="1">
      <c r="A15" s="12" t="s">
        <v>17</v>
      </c>
      <c r="B15" s="11"/>
      <c r="C15" s="11"/>
      <c r="D15" s="11"/>
      <c r="E15" s="11"/>
      <c r="F15" s="11"/>
      <c r="G15" s="11">
        <v>20800</v>
      </c>
      <c r="H15" s="11">
        <v>15327</v>
      </c>
      <c r="I15" s="11">
        <v>15939</v>
      </c>
      <c r="J15" s="11">
        <v>18812</v>
      </c>
      <c r="K15" s="11">
        <v>19869</v>
      </c>
      <c r="L15" s="11">
        <v>17042</v>
      </c>
      <c r="M15" s="11">
        <v>5800</v>
      </c>
      <c r="N15" s="11">
        <v>20327</v>
      </c>
      <c r="O15" s="11">
        <v>17136</v>
      </c>
      <c r="P15" s="11">
        <v>15674</v>
      </c>
      <c r="Q15" s="11">
        <v>21327</v>
      </c>
      <c r="R15" s="11">
        <v>22485</v>
      </c>
      <c r="S15" s="11">
        <v>21473</v>
      </c>
      <c r="T15" s="11">
        <v>21186</v>
      </c>
      <c r="U15" s="11">
        <v>21649</v>
      </c>
      <c r="V15" s="11">
        <v>18231</v>
      </c>
      <c r="W15" s="11">
        <v>16036</v>
      </c>
      <c r="X15" s="11">
        <v>22277</v>
      </c>
      <c r="Y15" s="11">
        <v>21748</v>
      </c>
      <c r="Z15" s="11">
        <v>17477</v>
      </c>
      <c r="AA15" s="11">
        <v>20937</v>
      </c>
      <c r="AB15" s="11">
        <v>16000</v>
      </c>
      <c r="AC15" s="11">
        <v>16287</v>
      </c>
      <c r="AD15" s="11">
        <v>15800</v>
      </c>
      <c r="AE15" s="11">
        <v>21228</v>
      </c>
      <c r="AF15" s="11">
        <v>16287</v>
      </c>
      <c r="AG15" s="11">
        <v>20759</v>
      </c>
      <c r="AH15" s="11">
        <v>21132</v>
      </c>
      <c r="AI15" s="11">
        <v>21828</v>
      </c>
      <c r="AJ15" s="11">
        <v>17727</v>
      </c>
      <c r="AK15" s="11"/>
      <c r="AL15" s="10"/>
      <c r="AM15" s="10">
        <f t="shared" si="3"/>
        <v>22485</v>
      </c>
      <c r="AN15" s="10">
        <f t="shared" si="2"/>
        <v>5800</v>
      </c>
      <c r="AP15" s="10">
        <f t="shared" si="4"/>
        <v>22485</v>
      </c>
      <c r="AQ15" s="10">
        <f t="shared" si="5"/>
        <v>18231</v>
      </c>
      <c r="AR15" s="10">
        <f t="shared" si="5"/>
        <v>16036</v>
      </c>
    </row>
    <row r="16" spans="1:44" ht="12" customHeight="1">
      <c r="A16" s="13">
        <v>0.41666666666666669</v>
      </c>
      <c r="B16" s="11"/>
      <c r="C16" s="11"/>
      <c r="D16" s="11"/>
      <c r="E16" s="11"/>
      <c r="F16" s="11"/>
      <c r="G16" s="11">
        <v>21600</v>
      </c>
      <c r="H16" s="11">
        <v>14740</v>
      </c>
      <c r="I16" s="11">
        <v>17341</v>
      </c>
      <c r="J16" s="11">
        <v>19661</v>
      </c>
      <c r="K16" s="11">
        <v>20143</v>
      </c>
      <c r="L16" s="11">
        <v>17328</v>
      </c>
      <c r="M16" s="11">
        <v>15200</v>
      </c>
      <c r="N16" s="11">
        <v>21517</v>
      </c>
      <c r="O16" s="11">
        <v>18122</v>
      </c>
      <c r="P16" s="11">
        <v>17117</v>
      </c>
      <c r="Q16" s="11">
        <v>22141</v>
      </c>
      <c r="R16" s="11">
        <v>23450</v>
      </c>
      <c r="S16" s="11">
        <v>22198</v>
      </c>
      <c r="T16" s="11">
        <v>21617</v>
      </c>
      <c r="U16" s="11">
        <v>22584</v>
      </c>
      <c r="V16" s="11">
        <v>18957</v>
      </c>
      <c r="W16" s="11">
        <v>16916</v>
      </c>
      <c r="X16" s="11">
        <v>22573</v>
      </c>
      <c r="Y16" s="11">
        <v>22605</v>
      </c>
      <c r="Z16" s="11">
        <v>21591</v>
      </c>
      <c r="AA16" s="11">
        <v>20478</v>
      </c>
      <c r="AB16" s="11">
        <v>16700</v>
      </c>
      <c r="AC16" s="11">
        <v>17566</v>
      </c>
      <c r="AD16" s="11">
        <v>16700</v>
      </c>
      <c r="AE16" s="11">
        <v>21646</v>
      </c>
      <c r="AF16" s="11">
        <v>17566</v>
      </c>
      <c r="AG16" s="11">
        <v>20713</v>
      </c>
      <c r="AH16" s="11">
        <v>20806</v>
      </c>
      <c r="AI16" s="11">
        <v>22328</v>
      </c>
      <c r="AJ16" s="11">
        <v>18196</v>
      </c>
      <c r="AK16" s="11"/>
      <c r="AL16" s="10"/>
      <c r="AM16" s="10">
        <f t="shared" si="3"/>
        <v>23450</v>
      </c>
      <c r="AN16" s="10">
        <f t="shared" si="2"/>
        <v>14740</v>
      </c>
      <c r="AP16" s="10">
        <f t="shared" si="4"/>
        <v>23450</v>
      </c>
      <c r="AQ16" s="10">
        <f t="shared" si="5"/>
        <v>18957</v>
      </c>
      <c r="AR16" s="10">
        <f t="shared" si="5"/>
        <v>17341</v>
      </c>
    </row>
    <row r="17" spans="1:44" ht="12" customHeight="1">
      <c r="A17" s="13" t="s">
        <v>18</v>
      </c>
      <c r="B17" s="11"/>
      <c r="C17" s="11"/>
      <c r="D17" s="11"/>
      <c r="E17" s="11"/>
      <c r="F17" s="11"/>
      <c r="G17" s="11">
        <v>21500</v>
      </c>
      <c r="H17" s="11">
        <v>14818</v>
      </c>
      <c r="I17" s="11">
        <v>17244</v>
      </c>
      <c r="J17" s="11">
        <v>20464</v>
      </c>
      <c r="K17" s="11">
        <v>20486</v>
      </c>
      <c r="L17" s="11">
        <v>17142</v>
      </c>
      <c r="M17" s="11">
        <v>16000</v>
      </c>
      <c r="N17" s="11">
        <v>22323</v>
      </c>
      <c r="O17" s="11">
        <v>18347</v>
      </c>
      <c r="P17" s="11">
        <v>17231</v>
      </c>
      <c r="Q17" s="11">
        <v>20236</v>
      </c>
      <c r="R17" s="11">
        <v>23549</v>
      </c>
      <c r="S17" s="11">
        <v>22585</v>
      </c>
      <c r="T17" s="11">
        <v>22168</v>
      </c>
      <c r="U17" s="11">
        <v>22351</v>
      </c>
      <c r="V17" s="11">
        <v>19152</v>
      </c>
      <c r="W17" s="11">
        <v>17520</v>
      </c>
      <c r="X17" s="11">
        <v>23152</v>
      </c>
      <c r="Y17" s="11">
        <v>23225</v>
      </c>
      <c r="Z17" s="11">
        <v>21784</v>
      </c>
      <c r="AA17" s="11">
        <v>21227</v>
      </c>
      <c r="AB17" s="11">
        <v>16800</v>
      </c>
      <c r="AC17" s="11">
        <v>17684</v>
      </c>
      <c r="AD17" s="11">
        <v>16600</v>
      </c>
      <c r="AE17" s="11">
        <v>22191</v>
      </c>
      <c r="AF17" s="11">
        <v>17684</v>
      </c>
      <c r="AG17" s="11">
        <v>21658</v>
      </c>
      <c r="AH17" s="11">
        <v>21064</v>
      </c>
      <c r="AI17" s="11">
        <v>21468</v>
      </c>
      <c r="AJ17" s="11">
        <v>18727</v>
      </c>
      <c r="AK17" s="11"/>
      <c r="AL17" s="10"/>
      <c r="AM17" s="10">
        <f t="shared" si="3"/>
        <v>23549</v>
      </c>
      <c r="AN17" s="10">
        <f t="shared" si="2"/>
        <v>14818</v>
      </c>
      <c r="AP17" s="10">
        <f t="shared" si="4"/>
        <v>23549</v>
      </c>
      <c r="AQ17" s="10">
        <f t="shared" si="5"/>
        <v>19152</v>
      </c>
      <c r="AR17" s="10">
        <f t="shared" si="5"/>
        <v>17520</v>
      </c>
    </row>
    <row r="18" spans="1:44" ht="12" customHeight="1">
      <c r="A18" s="13">
        <v>0.5</v>
      </c>
      <c r="B18" s="11"/>
      <c r="C18" s="11"/>
      <c r="D18" s="11"/>
      <c r="E18" s="11"/>
      <c r="F18" s="11"/>
      <c r="G18" s="11">
        <v>22100</v>
      </c>
      <c r="H18" s="11">
        <v>16570</v>
      </c>
      <c r="I18" s="11">
        <v>17442</v>
      </c>
      <c r="J18" s="11">
        <v>20864</v>
      </c>
      <c r="K18" s="11">
        <v>20964</v>
      </c>
      <c r="L18" s="11">
        <v>18118</v>
      </c>
      <c r="M18" s="11">
        <v>16531</v>
      </c>
      <c r="N18" s="11">
        <v>21952</v>
      </c>
      <c r="O18" s="11">
        <v>18917</v>
      </c>
      <c r="P18" s="11">
        <v>18218</v>
      </c>
      <c r="Q18" s="11">
        <v>18338</v>
      </c>
      <c r="R18" s="11">
        <v>23539</v>
      </c>
      <c r="S18" s="11">
        <v>22693</v>
      </c>
      <c r="T18" s="11">
        <v>22660</v>
      </c>
      <c r="U18" s="11">
        <v>23611</v>
      </c>
      <c r="V18" s="11">
        <v>19774</v>
      </c>
      <c r="W18" s="11">
        <v>17114</v>
      </c>
      <c r="X18" s="11">
        <v>23497</v>
      </c>
      <c r="Y18" s="11">
        <v>23238</v>
      </c>
      <c r="Z18" s="11">
        <v>23073</v>
      </c>
      <c r="AA18" s="11">
        <v>20473</v>
      </c>
      <c r="AB18" s="11">
        <v>17300</v>
      </c>
      <c r="AC18" s="11">
        <v>17808</v>
      </c>
      <c r="AD18" s="11">
        <v>17700</v>
      </c>
      <c r="AE18" s="11">
        <v>22817</v>
      </c>
      <c r="AF18" s="11">
        <v>17808</v>
      </c>
      <c r="AG18" s="11">
        <v>21981</v>
      </c>
      <c r="AH18" s="11">
        <v>21603</v>
      </c>
      <c r="AI18" s="11">
        <v>21931</v>
      </c>
      <c r="AJ18" s="11">
        <v>18423</v>
      </c>
      <c r="AK18" s="11"/>
      <c r="AL18" s="10"/>
      <c r="AM18" s="10">
        <f t="shared" si="3"/>
        <v>23611</v>
      </c>
      <c r="AN18" s="10">
        <f t="shared" si="2"/>
        <v>16531</v>
      </c>
      <c r="AP18" s="10">
        <f t="shared" si="4"/>
        <v>23611</v>
      </c>
      <c r="AQ18" s="10">
        <f t="shared" si="5"/>
        <v>19774</v>
      </c>
      <c r="AR18" s="10">
        <f t="shared" si="5"/>
        <v>18218</v>
      </c>
    </row>
    <row r="19" spans="1:44" ht="12" customHeight="1">
      <c r="A19" s="13" t="s">
        <v>19</v>
      </c>
      <c r="B19" s="11"/>
      <c r="C19" s="11"/>
      <c r="D19" s="11"/>
      <c r="E19" s="11"/>
      <c r="F19" s="11"/>
      <c r="G19" s="11">
        <v>21700</v>
      </c>
      <c r="H19" s="11">
        <v>17730</v>
      </c>
      <c r="I19" s="11">
        <v>18255</v>
      </c>
      <c r="J19" s="11">
        <v>21149</v>
      </c>
      <c r="K19" s="11">
        <v>19698</v>
      </c>
      <c r="L19" s="11">
        <v>17534</v>
      </c>
      <c r="M19" s="11">
        <v>17445</v>
      </c>
      <c r="N19" s="11">
        <v>20933</v>
      </c>
      <c r="O19" s="11">
        <v>18730</v>
      </c>
      <c r="P19" s="11">
        <v>18390</v>
      </c>
      <c r="Q19" s="11">
        <v>18236</v>
      </c>
      <c r="R19" s="11">
        <v>23255</v>
      </c>
      <c r="S19" s="11">
        <v>20484</v>
      </c>
      <c r="T19" s="11">
        <v>21512</v>
      </c>
      <c r="U19" s="11">
        <v>22987</v>
      </c>
      <c r="V19" s="11">
        <v>19111</v>
      </c>
      <c r="W19" s="11">
        <v>15704</v>
      </c>
      <c r="X19" s="11">
        <v>22890</v>
      </c>
      <c r="Y19" s="11">
        <v>18879</v>
      </c>
      <c r="Z19" s="11">
        <v>22095</v>
      </c>
      <c r="AA19" s="11">
        <v>19376</v>
      </c>
      <c r="AB19" s="11">
        <v>17100</v>
      </c>
      <c r="AC19" s="11">
        <v>18176</v>
      </c>
      <c r="AD19" s="11">
        <v>17400</v>
      </c>
      <c r="AE19" s="11">
        <v>22238</v>
      </c>
      <c r="AF19" s="11">
        <v>18176</v>
      </c>
      <c r="AG19" s="11">
        <v>21177</v>
      </c>
      <c r="AH19" s="11">
        <v>20891</v>
      </c>
      <c r="AI19" s="11">
        <v>21132</v>
      </c>
      <c r="AJ19" s="11">
        <v>17201</v>
      </c>
      <c r="AK19" s="11"/>
      <c r="AL19" s="10"/>
      <c r="AM19" s="10">
        <f t="shared" si="3"/>
        <v>23255</v>
      </c>
      <c r="AN19" s="10">
        <f t="shared" si="2"/>
        <v>15704</v>
      </c>
      <c r="AP19" s="10">
        <f t="shared" si="4"/>
        <v>23255</v>
      </c>
      <c r="AQ19" s="10">
        <f t="shared" si="5"/>
        <v>19111</v>
      </c>
      <c r="AR19" s="10">
        <f t="shared" si="5"/>
        <v>18390</v>
      </c>
    </row>
    <row r="20" spans="1:44" ht="12" customHeight="1">
      <c r="A20" s="13">
        <v>0.58333333333333337</v>
      </c>
      <c r="B20" s="11"/>
      <c r="C20" s="11"/>
      <c r="D20" s="11"/>
      <c r="E20" s="11"/>
      <c r="F20" s="11"/>
      <c r="G20" s="11">
        <v>20300</v>
      </c>
      <c r="H20" s="11">
        <v>17338</v>
      </c>
      <c r="I20" s="11">
        <v>17489</v>
      </c>
      <c r="J20" s="11">
        <v>20475</v>
      </c>
      <c r="K20" s="11">
        <v>19271</v>
      </c>
      <c r="L20" s="11">
        <v>17342</v>
      </c>
      <c r="M20" s="11">
        <v>17442</v>
      </c>
      <c r="N20" s="11">
        <v>20854</v>
      </c>
      <c r="O20" s="11">
        <v>16235</v>
      </c>
      <c r="P20" s="11">
        <v>16400</v>
      </c>
      <c r="Q20" s="11">
        <v>18019</v>
      </c>
      <c r="R20" s="11">
        <v>22551</v>
      </c>
      <c r="S20" s="11">
        <v>20056</v>
      </c>
      <c r="T20" s="11">
        <v>21432</v>
      </c>
      <c r="U20" s="11">
        <v>21785</v>
      </c>
      <c r="V20" s="11">
        <v>19203</v>
      </c>
      <c r="W20" s="11">
        <v>15723</v>
      </c>
      <c r="X20" s="11">
        <v>21995</v>
      </c>
      <c r="Y20" s="11">
        <v>21412</v>
      </c>
      <c r="Z20" s="11">
        <v>21385</v>
      </c>
      <c r="AA20" s="11">
        <v>19250</v>
      </c>
      <c r="AB20" s="11">
        <v>17100</v>
      </c>
      <c r="AC20" s="11">
        <v>18000</v>
      </c>
      <c r="AD20" s="11">
        <v>16800</v>
      </c>
      <c r="AE20" s="11">
        <v>20980</v>
      </c>
      <c r="AF20" s="11">
        <v>18000</v>
      </c>
      <c r="AG20" s="11">
        <v>20957</v>
      </c>
      <c r="AH20" s="11">
        <v>20696</v>
      </c>
      <c r="AI20" s="11">
        <v>20498</v>
      </c>
      <c r="AJ20" s="11">
        <v>17886</v>
      </c>
      <c r="AK20" s="11"/>
      <c r="AL20" s="10"/>
      <c r="AM20" s="10">
        <f t="shared" si="3"/>
        <v>22551</v>
      </c>
      <c r="AN20" s="10">
        <f t="shared" si="2"/>
        <v>15723</v>
      </c>
      <c r="AP20" s="10">
        <f t="shared" si="4"/>
        <v>22551</v>
      </c>
      <c r="AQ20" s="10">
        <f t="shared" si="5"/>
        <v>19203</v>
      </c>
      <c r="AR20" s="10">
        <f t="shared" si="5"/>
        <v>17489</v>
      </c>
    </row>
    <row r="21" spans="1:44" ht="12" customHeight="1">
      <c r="A21" s="13" t="s">
        <v>20</v>
      </c>
      <c r="B21" s="11"/>
      <c r="C21" s="11"/>
      <c r="D21" s="11"/>
      <c r="E21" s="11"/>
      <c r="F21" s="11"/>
      <c r="G21" s="11">
        <v>20900</v>
      </c>
      <c r="H21" s="11">
        <v>16722</v>
      </c>
      <c r="I21" s="11">
        <v>15642</v>
      </c>
      <c r="J21" s="11">
        <v>20868</v>
      </c>
      <c r="K21" s="11">
        <v>18868</v>
      </c>
      <c r="L21" s="11">
        <v>17033</v>
      </c>
      <c r="M21" s="11">
        <v>17941</v>
      </c>
      <c r="N21" s="11">
        <v>21352</v>
      </c>
      <c r="O21" s="11">
        <v>16543</v>
      </c>
      <c r="P21" s="11">
        <v>18000</v>
      </c>
      <c r="Q21" s="11">
        <v>18727</v>
      </c>
      <c r="R21" s="11">
        <v>22846</v>
      </c>
      <c r="S21" s="11">
        <v>20302</v>
      </c>
      <c r="T21" s="11">
        <v>21593</v>
      </c>
      <c r="U21" s="11">
        <v>22212</v>
      </c>
      <c r="V21" s="11">
        <v>18227</v>
      </c>
      <c r="W21" s="11">
        <v>14827</v>
      </c>
      <c r="X21" s="11">
        <v>22677</v>
      </c>
      <c r="Y21" s="11">
        <v>21810</v>
      </c>
      <c r="Z21" s="11">
        <v>22082</v>
      </c>
      <c r="AA21" s="11">
        <v>19024</v>
      </c>
      <c r="AB21" s="11">
        <v>16500</v>
      </c>
      <c r="AC21" s="11">
        <v>17629</v>
      </c>
      <c r="AD21" s="11">
        <v>16400</v>
      </c>
      <c r="AE21" s="11">
        <v>21301</v>
      </c>
      <c r="AF21" s="11">
        <v>17629</v>
      </c>
      <c r="AG21" s="11">
        <v>21367</v>
      </c>
      <c r="AH21" s="11">
        <v>20902</v>
      </c>
      <c r="AI21" s="11">
        <v>20884</v>
      </c>
      <c r="AJ21" s="11">
        <v>17046</v>
      </c>
      <c r="AK21" s="11"/>
      <c r="AL21" s="10"/>
      <c r="AM21" s="10">
        <f t="shared" si="3"/>
        <v>22846</v>
      </c>
      <c r="AN21" s="10">
        <f t="shared" si="2"/>
        <v>14827</v>
      </c>
      <c r="AP21" s="10">
        <f t="shared" si="4"/>
        <v>22846</v>
      </c>
      <c r="AQ21" s="10">
        <f t="shared" si="5"/>
        <v>18227</v>
      </c>
      <c r="AR21" s="10">
        <f t="shared" si="5"/>
        <v>18000</v>
      </c>
    </row>
    <row r="22" spans="1:44" ht="12" customHeight="1">
      <c r="A22" s="12" t="s">
        <v>21</v>
      </c>
      <c r="B22" s="11"/>
      <c r="C22" s="11"/>
      <c r="D22" s="11"/>
      <c r="E22" s="11"/>
      <c r="F22" s="11"/>
      <c r="G22" s="11">
        <v>21300</v>
      </c>
      <c r="H22" s="11">
        <v>16534</v>
      </c>
      <c r="I22" s="11">
        <v>16114</v>
      </c>
      <c r="J22" s="11">
        <v>19560</v>
      </c>
      <c r="K22" s="11">
        <v>18271</v>
      </c>
      <c r="L22" s="11">
        <v>17342</v>
      </c>
      <c r="M22" s="11">
        <v>17515</v>
      </c>
      <c r="N22" s="11">
        <v>21209</v>
      </c>
      <c r="O22" s="11">
        <v>16145</v>
      </c>
      <c r="P22" s="11">
        <v>17600</v>
      </c>
      <c r="Q22" s="11">
        <v>19206</v>
      </c>
      <c r="R22" s="11">
        <v>22133</v>
      </c>
      <c r="S22" s="11">
        <v>19257</v>
      </c>
      <c r="T22" s="11">
        <v>21572</v>
      </c>
      <c r="U22" s="11">
        <v>22006</v>
      </c>
      <c r="V22" s="11">
        <v>17640</v>
      </c>
      <c r="W22" s="11">
        <v>15122</v>
      </c>
      <c r="X22" s="11">
        <v>22056</v>
      </c>
      <c r="Y22" s="11">
        <v>21331</v>
      </c>
      <c r="Z22" s="11">
        <v>21661</v>
      </c>
      <c r="AA22" s="11">
        <v>18122</v>
      </c>
      <c r="AB22" s="11">
        <v>16400</v>
      </c>
      <c r="AC22" s="11">
        <v>16500</v>
      </c>
      <c r="AD22" s="11">
        <v>15700</v>
      </c>
      <c r="AE22" s="11">
        <v>21508</v>
      </c>
      <c r="AF22" s="11">
        <v>16500</v>
      </c>
      <c r="AG22" s="11">
        <v>20887</v>
      </c>
      <c r="AH22" s="11">
        <v>20117</v>
      </c>
      <c r="AI22" s="11">
        <v>20782</v>
      </c>
      <c r="AJ22" s="11">
        <v>18603</v>
      </c>
      <c r="AK22" s="11"/>
      <c r="AL22" s="10"/>
      <c r="AM22" s="10">
        <f t="shared" si="3"/>
        <v>22133</v>
      </c>
      <c r="AN22" s="10">
        <f t="shared" si="2"/>
        <v>15122</v>
      </c>
      <c r="AP22" s="10">
        <f t="shared" si="4"/>
        <v>22133</v>
      </c>
      <c r="AQ22" s="10">
        <f t="shared" si="5"/>
        <v>18603</v>
      </c>
      <c r="AR22" s="10">
        <f t="shared" si="5"/>
        <v>17600</v>
      </c>
    </row>
    <row r="23" spans="1:44" ht="12" customHeight="1">
      <c r="A23" s="12" t="s">
        <v>22</v>
      </c>
      <c r="B23" s="11"/>
      <c r="C23" s="11"/>
      <c r="D23" s="11"/>
      <c r="E23" s="11"/>
      <c r="F23" s="11"/>
      <c r="G23" s="11">
        <v>20638</v>
      </c>
      <c r="H23" s="11">
        <v>16628</v>
      </c>
      <c r="I23" s="11">
        <v>15707</v>
      </c>
      <c r="J23" s="11">
        <v>18888</v>
      </c>
      <c r="K23" s="11">
        <v>17277</v>
      </c>
      <c r="L23" s="11">
        <v>16687</v>
      </c>
      <c r="M23" s="11">
        <v>16985</v>
      </c>
      <c r="N23" s="11">
        <v>20030</v>
      </c>
      <c r="O23" s="11">
        <v>17443</v>
      </c>
      <c r="P23" s="11">
        <v>17500</v>
      </c>
      <c r="Q23" s="11">
        <v>16813</v>
      </c>
      <c r="R23" s="11">
        <v>21354</v>
      </c>
      <c r="S23" s="11">
        <v>20097</v>
      </c>
      <c r="T23" s="11">
        <v>20950</v>
      </c>
      <c r="U23" s="11">
        <v>21543</v>
      </c>
      <c r="V23" s="11">
        <v>17615</v>
      </c>
      <c r="W23" s="11">
        <v>15257</v>
      </c>
      <c r="X23" s="11">
        <v>20979</v>
      </c>
      <c r="Y23" s="11">
        <v>20646</v>
      </c>
      <c r="Z23" s="11">
        <v>20417</v>
      </c>
      <c r="AA23" s="11">
        <v>18124</v>
      </c>
      <c r="AB23" s="11">
        <v>16300</v>
      </c>
      <c r="AC23" s="11">
        <v>16400</v>
      </c>
      <c r="AD23" s="11">
        <v>15700</v>
      </c>
      <c r="AE23" s="11">
        <v>19950</v>
      </c>
      <c r="AF23" s="11">
        <v>16400</v>
      </c>
      <c r="AG23" s="11">
        <v>20268</v>
      </c>
      <c r="AH23" s="11">
        <v>19773</v>
      </c>
      <c r="AI23" s="11">
        <v>19714</v>
      </c>
      <c r="AJ23" s="11">
        <v>17385</v>
      </c>
      <c r="AK23" s="11"/>
      <c r="AL23" s="10"/>
      <c r="AM23" s="10">
        <f t="shared" si="3"/>
        <v>21543</v>
      </c>
      <c r="AN23" s="10">
        <f t="shared" si="2"/>
        <v>15257</v>
      </c>
      <c r="AP23" s="10">
        <f t="shared" si="4"/>
        <v>21543</v>
      </c>
      <c r="AQ23" s="10">
        <f t="shared" si="5"/>
        <v>17615</v>
      </c>
      <c r="AR23" s="10">
        <f t="shared" si="5"/>
        <v>17500</v>
      </c>
    </row>
    <row r="24" spans="1:44" ht="12" customHeight="1">
      <c r="A24" s="12" t="s">
        <v>23</v>
      </c>
      <c r="B24" s="11"/>
      <c r="C24" s="11"/>
      <c r="D24" s="11"/>
      <c r="E24" s="11"/>
      <c r="F24" s="11"/>
      <c r="G24" s="11">
        <v>19300</v>
      </c>
      <c r="H24" s="11">
        <v>15631</v>
      </c>
      <c r="I24" s="11">
        <v>15383</v>
      </c>
      <c r="J24" s="11">
        <v>17359</v>
      </c>
      <c r="K24" s="11">
        <v>16865</v>
      </c>
      <c r="L24" s="11">
        <v>13969</v>
      </c>
      <c r="M24" s="11">
        <v>16590</v>
      </c>
      <c r="N24" s="11">
        <v>19435</v>
      </c>
      <c r="O24" s="11">
        <v>15331</v>
      </c>
      <c r="P24" s="11">
        <v>18533</v>
      </c>
      <c r="Q24" s="11">
        <v>19047</v>
      </c>
      <c r="R24" s="11">
        <v>19925</v>
      </c>
      <c r="S24" s="11">
        <v>20450</v>
      </c>
      <c r="T24" s="11">
        <v>20324</v>
      </c>
      <c r="U24" s="11">
        <v>19745</v>
      </c>
      <c r="V24" s="11">
        <v>17643</v>
      </c>
      <c r="W24" s="11">
        <v>15773</v>
      </c>
      <c r="X24" s="11">
        <v>19889</v>
      </c>
      <c r="Y24" s="11">
        <v>19642</v>
      </c>
      <c r="Z24" s="11">
        <v>19933</v>
      </c>
      <c r="AA24" s="11">
        <v>18029</v>
      </c>
      <c r="AB24" s="11">
        <v>16300</v>
      </c>
      <c r="AC24" s="11">
        <v>16800</v>
      </c>
      <c r="AD24" s="11">
        <v>15800</v>
      </c>
      <c r="AE24" s="11">
        <v>19625</v>
      </c>
      <c r="AF24" s="11">
        <v>16800</v>
      </c>
      <c r="AG24" s="11">
        <v>19548</v>
      </c>
      <c r="AH24" s="11">
        <v>19371</v>
      </c>
      <c r="AI24" s="11">
        <v>19371</v>
      </c>
      <c r="AJ24" s="11">
        <v>17387</v>
      </c>
      <c r="AK24" s="11"/>
      <c r="AL24" s="10"/>
      <c r="AM24" s="10">
        <f t="shared" si="3"/>
        <v>20450</v>
      </c>
      <c r="AN24" s="10">
        <f t="shared" si="2"/>
        <v>13969</v>
      </c>
      <c r="AP24" s="10">
        <f t="shared" si="4"/>
        <v>20450</v>
      </c>
      <c r="AQ24" s="10">
        <f t="shared" si="5"/>
        <v>17643</v>
      </c>
      <c r="AR24" s="10">
        <f t="shared" si="5"/>
        <v>18533</v>
      </c>
    </row>
    <row r="25" spans="1:44" s="14" customFormat="1" ht="12" customHeight="1">
      <c r="A25" s="9" t="s">
        <v>24</v>
      </c>
      <c r="B25" s="11"/>
      <c r="C25" s="11"/>
      <c r="D25" s="11"/>
      <c r="E25" s="11"/>
      <c r="F25" s="11"/>
      <c r="G25" s="11">
        <v>18300</v>
      </c>
      <c r="H25" s="11">
        <v>16323</v>
      </c>
      <c r="I25" s="11">
        <v>15895</v>
      </c>
      <c r="J25" s="11">
        <v>18093</v>
      </c>
      <c r="K25" s="11">
        <v>14259</v>
      </c>
      <c r="L25" s="11">
        <v>15436</v>
      </c>
      <c r="M25" s="11">
        <v>17487</v>
      </c>
      <c r="N25" s="11">
        <v>20955</v>
      </c>
      <c r="O25" s="11">
        <v>17040</v>
      </c>
      <c r="P25" s="11">
        <v>19919</v>
      </c>
      <c r="Q25" s="11">
        <v>23285</v>
      </c>
      <c r="R25" s="11">
        <v>22434</v>
      </c>
      <c r="S25" s="11">
        <v>21704</v>
      </c>
      <c r="T25" s="11">
        <v>23595</v>
      </c>
      <c r="U25" s="11">
        <v>20845</v>
      </c>
      <c r="V25" s="11">
        <v>18333</v>
      </c>
      <c r="W25" s="11">
        <v>19170</v>
      </c>
      <c r="X25" s="11">
        <v>21290</v>
      </c>
      <c r="Y25" s="11">
        <v>20842</v>
      </c>
      <c r="Z25" s="11">
        <v>21159</v>
      </c>
      <c r="AA25" s="11">
        <v>20759</v>
      </c>
      <c r="AB25" s="11">
        <v>18520</v>
      </c>
      <c r="AC25" s="11">
        <v>19915</v>
      </c>
      <c r="AD25" s="11">
        <v>19448</v>
      </c>
      <c r="AE25" s="11">
        <v>21033</v>
      </c>
      <c r="AF25" s="11">
        <v>19915</v>
      </c>
      <c r="AG25" s="11">
        <v>20746</v>
      </c>
      <c r="AH25" s="11">
        <v>20859</v>
      </c>
      <c r="AI25" s="11">
        <v>20707</v>
      </c>
      <c r="AJ25" s="11">
        <v>20094</v>
      </c>
      <c r="AK25" s="11"/>
      <c r="AL25" s="10"/>
      <c r="AM25" s="10">
        <f t="shared" si="3"/>
        <v>23595</v>
      </c>
      <c r="AN25" s="10">
        <f t="shared" si="2"/>
        <v>14259</v>
      </c>
      <c r="AP25" s="10">
        <f t="shared" si="4"/>
        <v>23595</v>
      </c>
      <c r="AQ25" s="10">
        <f t="shared" si="5"/>
        <v>20094</v>
      </c>
      <c r="AR25" s="10">
        <f t="shared" si="5"/>
        <v>19919</v>
      </c>
    </row>
    <row r="26" spans="1:44" s="14" customFormat="1" ht="12" customHeight="1">
      <c r="A26" s="15">
        <v>0.83333333333333337</v>
      </c>
      <c r="B26" s="11"/>
      <c r="C26" s="11"/>
      <c r="D26" s="11"/>
      <c r="E26" s="11"/>
      <c r="F26" s="11"/>
      <c r="G26" s="11">
        <v>19341</v>
      </c>
      <c r="H26" s="11">
        <v>15709</v>
      </c>
      <c r="I26" s="11">
        <v>18065</v>
      </c>
      <c r="J26" s="11">
        <v>18083</v>
      </c>
      <c r="K26" s="11">
        <v>15374</v>
      </c>
      <c r="L26" s="11">
        <v>15336</v>
      </c>
      <c r="M26" s="11">
        <v>18516</v>
      </c>
      <c r="N26" s="11">
        <v>21838</v>
      </c>
      <c r="O26" s="11">
        <v>20529</v>
      </c>
      <c r="P26" s="11">
        <v>21759</v>
      </c>
      <c r="Q26" s="11">
        <v>23232</v>
      </c>
      <c r="R26" s="11">
        <v>22833</v>
      </c>
      <c r="S26" s="11">
        <v>23908</v>
      </c>
      <c r="T26" s="11">
        <v>23218</v>
      </c>
      <c r="U26" s="11">
        <v>23475</v>
      </c>
      <c r="V26" s="11">
        <v>20001</v>
      </c>
      <c r="W26" s="11">
        <v>21415</v>
      </c>
      <c r="X26" s="11">
        <v>23598</v>
      </c>
      <c r="Y26" s="11">
        <v>23298</v>
      </c>
      <c r="Z26" s="11">
        <v>23116</v>
      </c>
      <c r="AA26" s="11">
        <v>22521</v>
      </c>
      <c r="AB26" s="11">
        <v>21186</v>
      </c>
      <c r="AC26" s="11">
        <v>21825</v>
      </c>
      <c r="AD26" s="11">
        <v>20839</v>
      </c>
      <c r="AE26" s="11">
        <v>22942</v>
      </c>
      <c r="AF26" s="11">
        <v>21825</v>
      </c>
      <c r="AG26" s="11">
        <v>22227</v>
      </c>
      <c r="AH26" s="11">
        <v>22913</v>
      </c>
      <c r="AI26" s="11">
        <v>23205</v>
      </c>
      <c r="AJ26" s="11">
        <v>21921</v>
      </c>
      <c r="AK26" s="11"/>
      <c r="AL26" s="10"/>
      <c r="AM26" s="10">
        <f t="shared" si="3"/>
        <v>23908</v>
      </c>
      <c r="AN26" s="10">
        <f t="shared" si="2"/>
        <v>15336</v>
      </c>
      <c r="AP26" s="10">
        <f t="shared" si="4"/>
        <v>23908</v>
      </c>
      <c r="AQ26" s="10">
        <f t="shared" si="5"/>
        <v>21921</v>
      </c>
      <c r="AR26" s="10">
        <f t="shared" si="5"/>
        <v>21759</v>
      </c>
    </row>
    <row r="27" spans="1:44" s="14" customFormat="1" ht="12" customHeight="1">
      <c r="A27" s="15">
        <v>0.875</v>
      </c>
      <c r="B27" s="11"/>
      <c r="C27" s="11"/>
      <c r="D27" s="11"/>
      <c r="E27" s="11"/>
      <c r="F27" s="11"/>
      <c r="G27" s="11">
        <v>18914</v>
      </c>
      <c r="H27" s="11">
        <v>15815</v>
      </c>
      <c r="I27" s="11">
        <v>18294</v>
      </c>
      <c r="J27" s="11">
        <v>17569</v>
      </c>
      <c r="K27" s="11">
        <v>15986</v>
      </c>
      <c r="L27" s="11">
        <v>14429</v>
      </c>
      <c r="M27" s="11">
        <v>19027</v>
      </c>
      <c r="N27" s="11">
        <v>21337</v>
      </c>
      <c r="O27" s="11">
        <v>21639</v>
      </c>
      <c r="P27" s="11">
        <v>21252</v>
      </c>
      <c r="Q27" s="11">
        <v>22711</v>
      </c>
      <c r="R27" s="11">
        <v>22130</v>
      </c>
      <c r="S27" s="11">
        <v>22700</v>
      </c>
      <c r="T27" s="11">
        <v>22601</v>
      </c>
      <c r="U27" s="11">
        <v>22917</v>
      </c>
      <c r="V27" s="11">
        <v>19277</v>
      </c>
      <c r="W27" s="11">
        <v>21901</v>
      </c>
      <c r="X27" s="11">
        <v>22829</v>
      </c>
      <c r="Y27" s="11">
        <v>22453</v>
      </c>
      <c r="Z27" s="11">
        <v>22645</v>
      </c>
      <c r="AA27" s="11">
        <v>21369</v>
      </c>
      <c r="AB27" s="11">
        <v>20483</v>
      </c>
      <c r="AC27" s="11">
        <v>21218</v>
      </c>
      <c r="AD27" s="11">
        <v>20089</v>
      </c>
      <c r="AE27" s="11">
        <v>21893</v>
      </c>
      <c r="AF27" s="11">
        <v>21218</v>
      </c>
      <c r="AG27" s="11">
        <v>22498</v>
      </c>
      <c r="AH27" s="11">
        <v>21996</v>
      </c>
      <c r="AI27" s="11">
        <v>22382</v>
      </c>
      <c r="AJ27" s="11">
        <v>22009</v>
      </c>
      <c r="AK27" s="11"/>
      <c r="AL27" s="10"/>
      <c r="AM27" s="10">
        <f t="shared" si="3"/>
        <v>22917</v>
      </c>
      <c r="AN27" s="10">
        <f t="shared" si="2"/>
        <v>14429</v>
      </c>
      <c r="AP27" s="10">
        <f t="shared" si="4"/>
        <v>22917</v>
      </c>
      <c r="AQ27" s="10">
        <f t="shared" si="5"/>
        <v>22009</v>
      </c>
      <c r="AR27" s="10">
        <f t="shared" si="5"/>
        <v>21901</v>
      </c>
    </row>
    <row r="28" spans="1:44" ht="12" customHeight="1">
      <c r="A28" s="13" t="s">
        <v>25</v>
      </c>
      <c r="B28" s="11"/>
      <c r="C28" s="11"/>
      <c r="D28" s="11"/>
      <c r="E28" s="11"/>
      <c r="F28" s="11"/>
      <c r="G28" s="11">
        <v>19818</v>
      </c>
      <c r="H28" s="11">
        <v>14730</v>
      </c>
      <c r="I28" s="11">
        <v>17388</v>
      </c>
      <c r="J28" s="11">
        <v>17130</v>
      </c>
      <c r="K28" s="11">
        <v>17765</v>
      </c>
      <c r="L28" s="11">
        <v>15237</v>
      </c>
      <c r="M28" s="11">
        <v>18951</v>
      </c>
      <c r="N28" s="11">
        <v>19555</v>
      </c>
      <c r="O28" s="11">
        <v>19842</v>
      </c>
      <c r="P28" s="11">
        <v>19847</v>
      </c>
      <c r="Q28" s="11">
        <v>21724</v>
      </c>
      <c r="R28" s="11">
        <v>17335</v>
      </c>
      <c r="S28" s="11">
        <v>20491</v>
      </c>
      <c r="T28" s="11">
        <v>21020</v>
      </c>
      <c r="U28" s="11">
        <v>20017</v>
      </c>
      <c r="V28" s="11">
        <v>18960</v>
      </c>
      <c r="W28" s="11">
        <v>19977</v>
      </c>
      <c r="X28" s="11">
        <v>19950</v>
      </c>
      <c r="Y28" s="11">
        <v>20716</v>
      </c>
      <c r="Z28" s="11">
        <v>20587</v>
      </c>
      <c r="AA28" s="11">
        <v>20274</v>
      </c>
      <c r="AB28" s="11">
        <v>19102</v>
      </c>
      <c r="AC28" s="11">
        <v>19707</v>
      </c>
      <c r="AD28" s="11">
        <v>17648</v>
      </c>
      <c r="AE28" s="11">
        <v>19307</v>
      </c>
      <c r="AF28" s="11">
        <v>19707</v>
      </c>
      <c r="AG28" s="11">
        <v>20919</v>
      </c>
      <c r="AH28" s="11">
        <v>21286</v>
      </c>
      <c r="AI28" s="11">
        <v>20480</v>
      </c>
      <c r="AJ28" s="11">
        <v>19092</v>
      </c>
      <c r="AK28" s="11"/>
      <c r="AL28" s="10"/>
      <c r="AM28" s="10">
        <f t="shared" si="3"/>
        <v>21724</v>
      </c>
      <c r="AN28" s="10">
        <f t="shared" si="2"/>
        <v>14730</v>
      </c>
      <c r="AP28" s="10">
        <f t="shared" si="4"/>
        <v>21724</v>
      </c>
      <c r="AQ28" s="10">
        <f t="shared" si="5"/>
        <v>19842</v>
      </c>
      <c r="AR28" s="10">
        <f t="shared" si="5"/>
        <v>19977</v>
      </c>
    </row>
    <row r="29" spans="1:44" ht="12" customHeight="1">
      <c r="A29" s="15">
        <v>0.95833333333333337</v>
      </c>
      <c r="B29" s="11"/>
      <c r="C29" s="11"/>
      <c r="D29" s="11"/>
      <c r="E29" s="11"/>
      <c r="F29" s="11"/>
      <c r="G29" s="11">
        <v>17313</v>
      </c>
      <c r="H29" s="11">
        <v>14913</v>
      </c>
      <c r="I29" s="11">
        <v>15612</v>
      </c>
      <c r="J29" s="11">
        <v>16365</v>
      </c>
      <c r="K29" s="11">
        <v>15938</v>
      </c>
      <c r="L29" s="11">
        <v>14725</v>
      </c>
      <c r="M29" s="11">
        <v>17596</v>
      </c>
      <c r="N29" s="11">
        <v>17030</v>
      </c>
      <c r="O29" s="11">
        <v>17845</v>
      </c>
      <c r="P29" s="11">
        <v>17640</v>
      </c>
      <c r="Q29" s="11">
        <v>18812</v>
      </c>
      <c r="R29" s="11">
        <v>17750</v>
      </c>
      <c r="S29" s="11">
        <v>17957</v>
      </c>
      <c r="T29" s="11">
        <v>17767</v>
      </c>
      <c r="U29" s="11">
        <v>18408</v>
      </c>
      <c r="V29" s="11">
        <v>18208</v>
      </c>
      <c r="W29" s="11">
        <v>17869</v>
      </c>
      <c r="X29" s="11">
        <v>18270</v>
      </c>
      <c r="Y29" s="11">
        <v>15800</v>
      </c>
      <c r="Z29" s="11">
        <v>17632</v>
      </c>
      <c r="AA29" s="11">
        <v>17868</v>
      </c>
      <c r="AB29" s="11">
        <v>17319</v>
      </c>
      <c r="AC29" s="11">
        <v>16500</v>
      </c>
      <c r="AD29" s="11">
        <v>16450</v>
      </c>
      <c r="AE29" s="11">
        <v>17030</v>
      </c>
      <c r="AF29" s="11">
        <v>16500</v>
      </c>
      <c r="AG29" s="11">
        <v>17935</v>
      </c>
      <c r="AH29" s="11">
        <v>17649</v>
      </c>
      <c r="AI29" s="11">
        <v>17948</v>
      </c>
      <c r="AJ29" s="11">
        <v>18101</v>
      </c>
      <c r="AK29" s="11"/>
      <c r="AL29" s="10"/>
      <c r="AM29" s="10">
        <f t="shared" si="3"/>
        <v>18812</v>
      </c>
      <c r="AN29" s="10">
        <f t="shared" si="2"/>
        <v>14725</v>
      </c>
      <c r="AP29" s="10">
        <f t="shared" si="4"/>
        <v>18812</v>
      </c>
      <c r="AQ29" s="10">
        <f t="shared" si="5"/>
        <v>18208</v>
      </c>
      <c r="AR29" s="10">
        <f t="shared" si="5"/>
        <v>17869</v>
      </c>
    </row>
    <row r="30" spans="1:44" ht="12" customHeight="1">
      <c r="A30" s="9" t="s">
        <v>26</v>
      </c>
      <c r="B30" s="11"/>
      <c r="C30" s="11"/>
      <c r="D30" s="11"/>
      <c r="E30" s="11"/>
      <c r="F30" s="11"/>
      <c r="G30" s="11">
        <v>15900</v>
      </c>
      <c r="H30" s="11">
        <v>14146</v>
      </c>
      <c r="I30" s="11">
        <v>14123</v>
      </c>
      <c r="J30" s="11">
        <v>15031</v>
      </c>
      <c r="K30" s="11">
        <v>15975</v>
      </c>
      <c r="L30" s="11">
        <v>14915</v>
      </c>
      <c r="M30" s="11">
        <v>15106</v>
      </c>
      <c r="N30" s="11">
        <v>15600</v>
      </c>
      <c r="O30" s="11">
        <v>16200</v>
      </c>
      <c r="P30" s="11">
        <v>15729</v>
      </c>
      <c r="Q30" s="11">
        <v>16515</v>
      </c>
      <c r="R30" s="11">
        <v>16247</v>
      </c>
      <c r="S30" s="11">
        <v>16300</v>
      </c>
      <c r="T30" s="11">
        <v>15925</v>
      </c>
      <c r="U30" s="11">
        <v>15800</v>
      </c>
      <c r="V30" s="11">
        <v>16903</v>
      </c>
      <c r="W30" s="11">
        <v>16100</v>
      </c>
      <c r="X30" s="11">
        <v>16300</v>
      </c>
      <c r="Y30" s="11">
        <v>16100</v>
      </c>
      <c r="Z30" s="11">
        <v>15600</v>
      </c>
      <c r="AA30" s="11">
        <v>15800</v>
      </c>
      <c r="AB30" s="11">
        <v>15700</v>
      </c>
      <c r="AC30" s="11">
        <v>15600</v>
      </c>
      <c r="AD30" s="11">
        <v>15100</v>
      </c>
      <c r="AE30" s="11">
        <v>16000</v>
      </c>
      <c r="AF30" s="11">
        <v>15600</v>
      </c>
      <c r="AG30" s="11">
        <v>14922</v>
      </c>
      <c r="AH30" s="11">
        <v>15500</v>
      </c>
      <c r="AI30" s="11">
        <v>16829</v>
      </c>
      <c r="AJ30" s="11">
        <v>16560</v>
      </c>
      <c r="AK30" s="11"/>
      <c r="AL30" s="10"/>
      <c r="AM30" s="10">
        <f t="shared" si="3"/>
        <v>16903</v>
      </c>
      <c r="AN30" s="10">
        <f t="shared" si="2"/>
        <v>14123</v>
      </c>
      <c r="AP30" s="10">
        <f t="shared" si="4"/>
        <v>16829</v>
      </c>
      <c r="AQ30" s="10">
        <f t="shared" si="5"/>
        <v>16903</v>
      </c>
      <c r="AR30" s="10">
        <f t="shared" si="5"/>
        <v>16100</v>
      </c>
    </row>
    <row r="31" spans="1:44" ht="12" customHeight="1">
      <c r="A31" s="16"/>
      <c r="B31" s="16"/>
      <c r="C31" s="16"/>
      <c r="D31" s="16"/>
      <c r="E31" s="16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8"/>
      <c r="R31" s="19"/>
      <c r="S31" s="19"/>
      <c r="AC31" s="20"/>
    </row>
    <row r="32" spans="1:44">
      <c r="A32" s="21"/>
      <c r="B32" s="22" t="s">
        <v>27</v>
      </c>
      <c r="C32" s="21" t="s">
        <v>28</v>
      </c>
      <c r="D32" s="21" t="s">
        <v>29</v>
      </c>
      <c r="E32" s="23" t="s">
        <v>30</v>
      </c>
      <c r="F32" s="23" t="s">
        <v>31</v>
      </c>
      <c r="G32" s="23" t="s">
        <v>32</v>
      </c>
      <c r="H32" s="22" t="s">
        <v>33</v>
      </c>
      <c r="I32" s="22" t="s">
        <v>27</v>
      </c>
      <c r="J32" s="21" t="s">
        <v>28</v>
      </c>
      <c r="K32" s="21" t="s">
        <v>29</v>
      </c>
      <c r="L32" s="23" t="s">
        <v>30</v>
      </c>
      <c r="M32" s="23" t="s">
        <v>31</v>
      </c>
      <c r="N32" s="23" t="s">
        <v>32</v>
      </c>
      <c r="O32" s="22" t="s">
        <v>33</v>
      </c>
      <c r="P32" s="22" t="s">
        <v>27</v>
      </c>
      <c r="Q32" s="21" t="s">
        <v>28</v>
      </c>
      <c r="R32" s="21" t="s">
        <v>29</v>
      </c>
      <c r="S32" s="23" t="s">
        <v>30</v>
      </c>
      <c r="T32" s="23" t="s">
        <v>31</v>
      </c>
      <c r="U32" s="23" t="s">
        <v>32</v>
      </c>
      <c r="V32" s="22" t="s">
        <v>33</v>
      </c>
      <c r="W32" s="22" t="s">
        <v>27</v>
      </c>
      <c r="X32" s="21" t="s">
        <v>28</v>
      </c>
      <c r="Y32" s="21" t="s">
        <v>29</v>
      </c>
      <c r="Z32" s="23" t="s">
        <v>30</v>
      </c>
      <c r="AA32" s="23" t="s">
        <v>31</v>
      </c>
      <c r="AB32" s="23" t="s">
        <v>32</v>
      </c>
      <c r="AC32" s="22" t="s">
        <v>33</v>
      </c>
      <c r="AD32" s="22" t="s">
        <v>27</v>
      </c>
      <c r="AE32" s="21" t="s">
        <v>28</v>
      </c>
      <c r="AF32" s="21" t="s">
        <v>29</v>
      </c>
      <c r="AG32" s="23" t="s">
        <v>30</v>
      </c>
      <c r="AH32" s="23" t="s">
        <v>31</v>
      </c>
      <c r="AI32" s="23" t="s">
        <v>32</v>
      </c>
      <c r="AJ32" s="22" t="s">
        <v>33</v>
      </c>
      <c r="AK32" s="22" t="s">
        <v>27</v>
      </c>
      <c r="AL32" s="21" t="s">
        <v>28</v>
      </c>
      <c r="AN32" s="23"/>
      <c r="AO32" s="23"/>
      <c r="AP32" s="23"/>
      <c r="AQ32" s="23"/>
      <c r="AR32" s="23"/>
    </row>
    <row r="33" spans="1:40">
      <c r="A33" s="24"/>
      <c r="B33" s="24"/>
      <c r="C33" s="24"/>
      <c r="E33" s="25"/>
      <c r="F33" s="26"/>
      <c r="I33" s="21"/>
      <c r="J33" s="21"/>
      <c r="K33" s="21"/>
      <c r="L33" s="21"/>
      <c r="M33" s="21"/>
      <c r="N33" s="21"/>
      <c r="O33" s="21"/>
      <c r="P33" s="21"/>
      <c r="Q33" s="21"/>
      <c r="R33" s="28"/>
      <c r="T33" s="29"/>
      <c r="U33" s="28"/>
      <c r="V33" s="28"/>
      <c r="AC33" s="18"/>
    </row>
    <row r="34" spans="1:40">
      <c r="A34" s="24" t="s">
        <v>34</v>
      </c>
      <c r="B34" s="30">
        <f>MAX(B7:B30)</f>
        <v>0</v>
      </c>
      <c r="C34" s="30">
        <f t="shared" ref="C34:AN34" si="6">MAX(C7:C30)</f>
        <v>0</v>
      </c>
      <c r="D34" s="30">
        <f t="shared" si="6"/>
        <v>0</v>
      </c>
      <c r="E34" s="30">
        <f t="shared" si="6"/>
        <v>0</v>
      </c>
      <c r="F34" s="30">
        <f t="shared" si="6"/>
        <v>0</v>
      </c>
      <c r="G34" s="30">
        <f t="shared" si="6"/>
        <v>22100</v>
      </c>
      <c r="H34" s="30">
        <f t="shared" si="6"/>
        <v>17730</v>
      </c>
      <c r="I34" s="30">
        <f t="shared" si="6"/>
        <v>18294</v>
      </c>
      <c r="J34" s="30">
        <f t="shared" si="6"/>
        <v>21149</v>
      </c>
      <c r="K34" s="30">
        <f t="shared" si="6"/>
        <v>20964</v>
      </c>
      <c r="L34" s="30">
        <f t="shared" si="6"/>
        <v>18118</v>
      </c>
      <c r="M34" s="30">
        <f t="shared" si="6"/>
        <v>19027</v>
      </c>
      <c r="N34" s="30">
        <f t="shared" si="6"/>
        <v>22323</v>
      </c>
      <c r="O34" s="30">
        <f t="shared" si="6"/>
        <v>21639</v>
      </c>
      <c r="P34" s="30">
        <f t="shared" si="6"/>
        <v>21759</v>
      </c>
      <c r="Q34" s="30">
        <f t="shared" si="6"/>
        <v>23285</v>
      </c>
      <c r="R34" s="30">
        <f t="shared" si="6"/>
        <v>23549</v>
      </c>
      <c r="S34" s="30">
        <f t="shared" si="6"/>
        <v>23908</v>
      </c>
      <c r="T34" s="30">
        <f t="shared" si="6"/>
        <v>23595</v>
      </c>
      <c r="U34" s="30">
        <f t="shared" si="6"/>
        <v>23611</v>
      </c>
      <c r="V34" s="30">
        <f t="shared" si="6"/>
        <v>20001</v>
      </c>
      <c r="W34" s="30">
        <f t="shared" si="6"/>
        <v>21901</v>
      </c>
      <c r="X34" s="30">
        <f t="shared" si="6"/>
        <v>23598</v>
      </c>
      <c r="Y34" s="30">
        <f t="shared" si="6"/>
        <v>23298</v>
      </c>
      <c r="Z34" s="30">
        <f t="shared" si="6"/>
        <v>23116</v>
      </c>
      <c r="AA34" s="30">
        <f t="shared" si="6"/>
        <v>22521</v>
      </c>
      <c r="AB34" s="30">
        <f t="shared" si="6"/>
        <v>21186</v>
      </c>
      <c r="AC34" s="30">
        <f t="shared" si="6"/>
        <v>21825</v>
      </c>
      <c r="AD34" s="30">
        <f t="shared" si="6"/>
        <v>20839</v>
      </c>
      <c r="AE34" s="30">
        <f t="shared" si="6"/>
        <v>22942</v>
      </c>
      <c r="AF34" s="30">
        <f t="shared" si="6"/>
        <v>21825</v>
      </c>
      <c r="AG34" s="30">
        <f t="shared" si="6"/>
        <v>22498</v>
      </c>
      <c r="AH34" s="30">
        <f t="shared" si="6"/>
        <v>22913</v>
      </c>
      <c r="AI34" s="30">
        <f t="shared" si="6"/>
        <v>23205</v>
      </c>
      <c r="AJ34" s="30">
        <f t="shared" si="6"/>
        <v>22009</v>
      </c>
      <c r="AK34" s="30">
        <f t="shared" si="6"/>
        <v>0</v>
      </c>
      <c r="AL34" s="30">
        <f t="shared" si="6"/>
        <v>0</v>
      </c>
      <c r="AM34" s="30">
        <f>MAX(AM7:AM30)</f>
        <v>23908</v>
      </c>
      <c r="AN34" s="30">
        <f t="shared" si="6"/>
        <v>16531</v>
      </c>
    </row>
    <row r="35" spans="1:40">
      <c r="A35" s="24" t="s">
        <v>35</v>
      </c>
      <c r="B35" s="30">
        <f>MIN(B7:B30)</f>
        <v>0</v>
      </c>
      <c r="C35" s="30">
        <f t="shared" ref="C35:AN35" si="7">MIN(C7:C30)</f>
        <v>0</v>
      </c>
      <c r="D35" s="30">
        <f t="shared" si="7"/>
        <v>0</v>
      </c>
      <c r="E35" s="30">
        <f t="shared" si="7"/>
        <v>0</v>
      </c>
      <c r="F35" s="30">
        <f t="shared" si="7"/>
        <v>0</v>
      </c>
      <c r="G35" s="30">
        <f t="shared" si="7"/>
        <v>13600</v>
      </c>
      <c r="H35" s="30">
        <f t="shared" si="7"/>
        <v>12025</v>
      </c>
      <c r="I35" s="30">
        <f t="shared" si="7"/>
        <v>13049</v>
      </c>
      <c r="J35" s="30">
        <f t="shared" si="7"/>
        <v>12034</v>
      </c>
      <c r="K35" s="30">
        <f t="shared" si="7"/>
        <v>13123</v>
      </c>
      <c r="L35" s="30">
        <f t="shared" si="7"/>
        <v>13123</v>
      </c>
      <c r="M35" s="30">
        <f t="shared" si="7"/>
        <v>0</v>
      </c>
      <c r="N35" s="30">
        <f t="shared" si="7"/>
        <v>12626</v>
      </c>
      <c r="O35" s="30">
        <f t="shared" si="7"/>
        <v>9800</v>
      </c>
      <c r="P35" s="30">
        <f t="shared" si="7"/>
        <v>12831</v>
      </c>
      <c r="Q35" s="30">
        <f t="shared" si="7"/>
        <v>13530</v>
      </c>
      <c r="R35" s="30">
        <f t="shared" si="7"/>
        <v>14300</v>
      </c>
      <c r="S35" s="30">
        <f t="shared" si="7"/>
        <v>13655</v>
      </c>
      <c r="T35" s="30">
        <f t="shared" si="7"/>
        <v>13850</v>
      </c>
      <c r="U35" s="30">
        <f t="shared" si="7"/>
        <v>13900</v>
      </c>
      <c r="V35" s="30">
        <f t="shared" si="7"/>
        <v>13922</v>
      </c>
      <c r="W35" s="30">
        <f t="shared" si="7"/>
        <v>13885</v>
      </c>
      <c r="X35" s="30">
        <f t="shared" si="7"/>
        <v>13800</v>
      </c>
      <c r="Y35" s="30">
        <f t="shared" si="7"/>
        <v>13900</v>
      </c>
      <c r="Z35" s="30">
        <f t="shared" si="7"/>
        <v>11500</v>
      </c>
      <c r="AA35" s="30">
        <f t="shared" si="7"/>
        <v>13700</v>
      </c>
      <c r="AB35" s="30">
        <f t="shared" si="7"/>
        <v>13500</v>
      </c>
      <c r="AC35" s="30">
        <f t="shared" si="7"/>
        <v>13245</v>
      </c>
      <c r="AD35" s="30">
        <f t="shared" si="7"/>
        <v>12700</v>
      </c>
      <c r="AE35" s="30">
        <f t="shared" si="7"/>
        <v>13200</v>
      </c>
      <c r="AF35" s="30">
        <f t="shared" si="7"/>
        <v>13245</v>
      </c>
      <c r="AG35" s="30">
        <f t="shared" si="7"/>
        <v>12718</v>
      </c>
      <c r="AH35" s="30">
        <f t="shared" si="7"/>
        <v>13435</v>
      </c>
      <c r="AI35" s="30">
        <f t="shared" si="7"/>
        <v>13800</v>
      </c>
      <c r="AJ35" s="30">
        <f t="shared" si="7"/>
        <v>14000</v>
      </c>
      <c r="AK35" s="30">
        <f t="shared" si="7"/>
        <v>0</v>
      </c>
      <c r="AL35" s="30">
        <f t="shared" si="7"/>
        <v>0</v>
      </c>
      <c r="AM35" s="30">
        <f t="shared" si="7"/>
        <v>14300</v>
      </c>
      <c r="AN35" s="30">
        <f t="shared" si="7"/>
        <v>0</v>
      </c>
    </row>
    <row r="36" spans="1:40">
      <c r="A36" s="31"/>
      <c r="B36" s="31"/>
      <c r="C36" s="31"/>
      <c r="E36" s="32"/>
      <c r="F36" s="26"/>
      <c r="G36" s="26"/>
      <c r="H36" s="26"/>
      <c r="I36" s="26"/>
      <c r="J36" s="26"/>
      <c r="K36" s="26"/>
      <c r="L36" s="30"/>
      <c r="M36" s="33"/>
      <c r="N36" s="33"/>
      <c r="O36" s="33"/>
      <c r="P36" s="33"/>
      <c r="Q36" s="33"/>
      <c r="R36" s="28"/>
      <c r="T36" s="34"/>
      <c r="U36" s="28"/>
      <c r="V36" s="28"/>
      <c r="AC36" s="18"/>
    </row>
    <row r="37" spans="1:40">
      <c r="A37" s="14" t="s">
        <v>110</v>
      </c>
      <c r="C37" s="3"/>
      <c r="D37" s="3"/>
      <c r="F37" s="3"/>
      <c r="G37" s="35">
        <f>9350</f>
        <v>9350</v>
      </c>
      <c r="H37" s="90"/>
      <c r="I37" s="90"/>
      <c r="J37" s="3"/>
      <c r="K37" s="3"/>
      <c r="L37" s="3"/>
      <c r="M37" s="3"/>
      <c r="N37" s="3"/>
      <c r="O37" s="3"/>
      <c r="P37" s="3"/>
      <c r="Q37" s="3"/>
    </row>
    <row r="38" spans="1:40">
      <c r="A38" s="14" t="s">
        <v>40</v>
      </c>
      <c r="C38" s="3"/>
      <c r="D38" s="3"/>
      <c r="F38" s="3"/>
      <c r="G38" s="37">
        <v>0.3</v>
      </c>
      <c r="H38" s="3"/>
      <c r="I38" s="3"/>
      <c r="J38" s="3"/>
      <c r="K38" s="3"/>
      <c r="L38" s="3"/>
      <c r="M38" s="3"/>
      <c r="N38" s="3"/>
      <c r="O38" s="3"/>
      <c r="P38" s="3"/>
      <c r="Q38" s="3"/>
    </row>
    <row r="39" spans="1:40">
      <c r="A39" s="14" t="s">
        <v>41</v>
      </c>
      <c r="C39" s="3"/>
      <c r="D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</row>
    <row r="40" spans="1:40">
      <c r="A40" s="14" t="s">
        <v>42</v>
      </c>
      <c r="C40" s="3"/>
      <c r="D40" s="3"/>
      <c r="F40" s="3"/>
      <c r="G40" s="37">
        <v>0.5</v>
      </c>
      <c r="H40" s="3"/>
      <c r="I40" s="3"/>
      <c r="J40" s="3"/>
      <c r="K40" s="3"/>
      <c r="L40" s="3"/>
      <c r="M40" s="3"/>
      <c r="N40" s="3"/>
      <c r="O40" s="3"/>
      <c r="P40" s="3"/>
      <c r="Q40" s="3"/>
    </row>
    <row r="41" spans="1:40">
      <c r="A41" s="14" t="s">
        <v>43</v>
      </c>
      <c r="C41" s="30"/>
      <c r="F41" s="26"/>
      <c r="G41" s="14" t="s">
        <v>44</v>
      </c>
      <c r="H41" s="38"/>
      <c r="I41" s="38"/>
      <c r="J41" s="38"/>
      <c r="K41" s="38"/>
      <c r="L41" s="38"/>
      <c r="M41" s="38"/>
      <c r="N41" s="39"/>
      <c r="O41" s="39"/>
      <c r="P41" s="40"/>
      <c r="Q41" s="38"/>
      <c r="R41" s="28"/>
    </row>
    <row r="42" spans="1:40">
      <c r="A42" s="26" t="s">
        <v>45</v>
      </c>
      <c r="C42" s="30"/>
      <c r="E42" s="41"/>
      <c r="F42" s="26"/>
      <c r="G42" s="38"/>
      <c r="H42" s="38"/>
      <c r="I42" s="38"/>
      <c r="J42" s="38"/>
      <c r="K42" s="38"/>
      <c r="L42" s="38"/>
      <c r="M42" s="38"/>
      <c r="N42" s="39"/>
      <c r="O42" s="39"/>
      <c r="P42" s="40"/>
      <c r="Q42" s="38"/>
      <c r="R42" s="28"/>
    </row>
    <row r="43" spans="1:40" ht="12.75" customHeight="1">
      <c r="A43" s="287" t="s">
        <v>2</v>
      </c>
      <c r="B43" s="4">
        <f>+B$4</f>
        <v>0</v>
      </c>
      <c r="C43" s="4">
        <f t="shared" ref="C43:AL43" si="8">+C$4</f>
        <v>1</v>
      </c>
      <c r="D43" s="4">
        <f t="shared" si="8"/>
        <v>1</v>
      </c>
      <c r="E43" s="4">
        <f t="shared" si="8"/>
        <v>2</v>
      </c>
      <c r="F43" s="4">
        <f t="shared" si="8"/>
        <v>3</v>
      </c>
      <c r="G43" s="4">
        <f t="shared" si="8"/>
        <v>1</v>
      </c>
      <c r="H43" s="4">
        <f t="shared" si="8"/>
        <v>2</v>
      </c>
      <c r="I43" s="4">
        <f t="shared" si="8"/>
        <v>3</v>
      </c>
      <c r="J43" s="4">
        <f t="shared" si="8"/>
        <v>4</v>
      </c>
      <c r="K43" s="4">
        <f t="shared" si="8"/>
        <v>5</v>
      </c>
      <c r="L43" s="4">
        <f t="shared" si="8"/>
        <v>6</v>
      </c>
      <c r="M43" s="4">
        <f t="shared" si="8"/>
        <v>7</v>
      </c>
      <c r="N43" s="4">
        <f t="shared" si="8"/>
        <v>8</v>
      </c>
      <c r="O43" s="4">
        <f t="shared" si="8"/>
        <v>9</v>
      </c>
      <c r="P43" s="4">
        <f t="shared" si="8"/>
        <v>10</v>
      </c>
      <c r="Q43" s="4">
        <f t="shared" si="8"/>
        <v>11</v>
      </c>
      <c r="R43" s="4">
        <f t="shared" si="8"/>
        <v>12</v>
      </c>
      <c r="S43" s="4">
        <f t="shared" si="8"/>
        <v>13</v>
      </c>
      <c r="T43" s="4">
        <f t="shared" si="8"/>
        <v>14</v>
      </c>
      <c r="U43" s="4">
        <f t="shared" si="8"/>
        <v>15</v>
      </c>
      <c r="V43" s="4">
        <f t="shared" si="8"/>
        <v>16</v>
      </c>
      <c r="W43" s="4">
        <f t="shared" si="8"/>
        <v>17</v>
      </c>
      <c r="X43" s="4">
        <f t="shared" si="8"/>
        <v>18</v>
      </c>
      <c r="Y43" s="4">
        <f t="shared" si="8"/>
        <v>19</v>
      </c>
      <c r="Z43" s="4">
        <f t="shared" si="8"/>
        <v>20</v>
      </c>
      <c r="AA43" s="4">
        <f t="shared" si="8"/>
        <v>21</v>
      </c>
      <c r="AB43" s="4">
        <f t="shared" si="8"/>
        <v>22</v>
      </c>
      <c r="AC43" s="4">
        <f t="shared" si="8"/>
        <v>23</v>
      </c>
      <c r="AD43" s="4">
        <f t="shared" si="8"/>
        <v>24</v>
      </c>
      <c r="AE43" s="4">
        <f t="shared" si="8"/>
        <v>25</v>
      </c>
      <c r="AF43" s="4">
        <f t="shared" si="8"/>
        <v>26</v>
      </c>
      <c r="AG43" s="4">
        <f t="shared" si="8"/>
        <v>27</v>
      </c>
      <c r="AH43" s="4">
        <f t="shared" si="8"/>
        <v>28</v>
      </c>
      <c r="AI43" s="4">
        <f t="shared" si="8"/>
        <v>29</v>
      </c>
      <c r="AJ43" s="4">
        <f t="shared" si="8"/>
        <v>30</v>
      </c>
      <c r="AK43" s="4">
        <f t="shared" si="8"/>
        <v>31</v>
      </c>
      <c r="AL43" s="4">
        <f t="shared" si="8"/>
        <v>32</v>
      </c>
      <c r="AM43" s="116" t="s">
        <v>3</v>
      </c>
      <c r="AN43" s="5" t="s">
        <v>4</v>
      </c>
    </row>
    <row r="44" spans="1:40" s="6" customFormat="1" ht="11.25" customHeight="1">
      <c r="A44" s="288"/>
      <c r="B44" s="7">
        <f>B$5</f>
        <v>40391</v>
      </c>
      <c r="C44" s="7">
        <f t="shared" ref="C44:AL44" si="9">C$5</f>
        <v>40392</v>
      </c>
      <c r="D44" s="7">
        <f t="shared" si="9"/>
        <v>40603</v>
      </c>
      <c r="E44" s="7">
        <f t="shared" si="9"/>
        <v>40604</v>
      </c>
      <c r="F44" s="7">
        <f t="shared" si="9"/>
        <v>40605</v>
      </c>
      <c r="G44" s="7">
        <f t="shared" si="9"/>
        <v>40634</v>
      </c>
      <c r="H44" s="7">
        <f t="shared" si="9"/>
        <v>40635</v>
      </c>
      <c r="I44" s="7">
        <f t="shared" si="9"/>
        <v>40636</v>
      </c>
      <c r="J44" s="7">
        <f t="shared" si="9"/>
        <v>40637</v>
      </c>
      <c r="K44" s="7">
        <f t="shared" si="9"/>
        <v>40638</v>
      </c>
      <c r="L44" s="7">
        <f t="shared" si="9"/>
        <v>40639</v>
      </c>
      <c r="M44" s="7">
        <f t="shared" si="9"/>
        <v>40640</v>
      </c>
      <c r="N44" s="7">
        <f t="shared" si="9"/>
        <v>40641</v>
      </c>
      <c r="O44" s="7">
        <f t="shared" si="9"/>
        <v>40642</v>
      </c>
      <c r="P44" s="7">
        <f t="shared" si="9"/>
        <v>40643</v>
      </c>
      <c r="Q44" s="7">
        <f t="shared" si="9"/>
        <v>40644</v>
      </c>
      <c r="R44" s="7">
        <f t="shared" si="9"/>
        <v>40645</v>
      </c>
      <c r="S44" s="7">
        <f t="shared" si="9"/>
        <v>40646</v>
      </c>
      <c r="T44" s="7">
        <f t="shared" si="9"/>
        <v>40647</v>
      </c>
      <c r="U44" s="7">
        <f t="shared" si="9"/>
        <v>40648</v>
      </c>
      <c r="V44" s="7">
        <f t="shared" si="9"/>
        <v>40649</v>
      </c>
      <c r="W44" s="7">
        <f t="shared" si="9"/>
        <v>40650</v>
      </c>
      <c r="X44" s="7">
        <f t="shared" si="9"/>
        <v>40651</v>
      </c>
      <c r="Y44" s="7">
        <f t="shared" si="9"/>
        <v>40652</v>
      </c>
      <c r="Z44" s="7">
        <f t="shared" si="9"/>
        <v>40653</v>
      </c>
      <c r="AA44" s="7">
        <f t="shared" si="9"/>
        <v>40654</v>
      </c>
      <c r="AB44" s="7">
        <f t="shared" si="9"/>
        <v>40655</v>
      </c>
      <c r="AC44" s="7">
        <f t="shared" si="9"/>
        <v>40656</v>
      </c>
      <c r="AD44" s="7">
        <f t="shared" si="9"/>
        <v>40657</v>
      </c>
      <c r="AE44" s="7">
        <f t="shared" si="9"/>
        <v>40658</v>
      </c>
      <c r="AF44" s="7">
        <f t="shared" si="9"/>
        <v>40659</v>
      </c>
      <c r="AG44" s="158">
        <f t="shared" si="9"/>
        <v>40660</v>
      </c>
      <c r="AH44" s="158">
        <f t="shared" si="9"/>
        <v>40661</v>
      </c>
      <c r="AI44" s="158">
        <f t="shared" si="9"/>
        <v>40662</v>
      </c>
      <c r="AJ44" s="158">
        <f t="shared" si="9"/>
        <v>40663</v>
      </c>
      <c r="AK44" s="158">
        <f t="shared" si="9"/>
        <v>40664</v>
      </c>
      <c r="AL44" s="158">
        <f t="shared" si="9"/>
        <v>40665</v>
      </c>
      <c r="AM44" s="116"/>
      <c r="AN44" s="8"/>
    </row>
    <row r="45" spans="1:40">
      <c r="A45" s="289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4"/>
      <c r="AH45" s="44"/>
      <c r="AI45" s="44"/>
      <c r="AJ45" s="44"/>
      <c r="AK45" s="44"/>
      <c r="AL45" s="44"/>
      <c r="AM45" s="45" t="s">
        <v>8</v>
      </c>
      <c r="AN45" s="5" t="s">
        <v>8</v>
      </c>
    </row>
    <row r="46" spans="1:40">
      <c r="A46" s="9" t="s">
        <v>9</v>
      </c>
      <c r="B46" s="10">
        <f t="shared" ref="B46:AL52" si="10">B7-$G$38*B7+$G$40*($G$38*B7)</f>
        <v>0</v>
      </c>
      <c r="C46" s="10">
        <f t="shared" si="10"/>
        <v>0</v>
      </c>
      <c r="D46" s="10">
        <f>D7-$G$38*D7+$G$40*($G$38*D7)</f>
        <v>0</v>
      </c>
      <c r="E46" s="10">
        <f t="shared" si="10"/>
        <v>0</v>
      </c>
      <c r="F46" s="10">
        <f t="shared" si="10"/>
        <v>0</v>
      </c>
      <c r="G46" s="10">
        <f t="shared" si="10"/>
        <v>12750</v>
      </c>
      <c r="H46" s="10">
        <f t="shared" si="10"/>
        <v>12495</v>
      </c>
      <c r="I46" s="10">
        <f t="shared" si="10"/>
        <v>12283.35</v>
      </c>
      <c r="J46" s="10">
        <f t="shared" si="10"/>
        <v>10234</v>
      </c>
      <c r="K46" s="10">
        <f t="shared" si="10"/>
        <v>11855.8</v>
      </c>
      <c r="L46" s="10">
        <f t="shared" si="10"/>
        <v>12121</v>
      </c>
      <c r="M46" s="10">
        <f t="shared" si="10"/>
        <v>11826.05</v>
      </c>
      <c r="N46" s="10">
        <f t="shared" si="10"/>
        <v>12353.05</v>
      </c>
      <c r="O46" s="10">
        <f t="shared" si="10"/>
        <v>12580</v>
      </c>
      <c r="P46" s="10">
        <f t="shared" si="10"/>
        <v>10906.35</v>
      </c>
      <c r="Q46" s="10">
        <f t="shared" si="10"/>
        <v>12525.6</v>
      </c>
      <c r="R46" s="10">
        <f t="shared" si="10"/>
        <v>12916.6</v>
      </c>
      <c r="S46" s="10">
        <f t="shared" si="10"/>
        <v>12617.4</v>
      </c>
      <c r="T46" s="10">
        <f t="shared" si="10"/>
        <v>12835</v>
      </c>
      <c r="U46" s="10">
        <f t="shared" si="10"/>
        <v>12665</v>
      </c>
      <c r="V46" s="10">
        <f t="shared" si="10"/>
        <v>13320.35</v>
      </c>
      <c r="W46" s="10">
        <f t="shared" si="10"/>
        <v>12313.95</v>
      </c>
      <c r="X46" s="10">
        <f t="shared" si="10"/>
        <v>12665</v>
      </c>
      <c r="Y46" s="10">
        <f t="shared" si="10"/>
        <v>12750</v>
      </c>
      <c r="Z46" s="10">
        <f t="shared" si="10"/>
        <v>12665</v>
      </c>
      <c r="AA46" s="10">
        <f t="shared" si="10"/>
        <v>12495</v>
      </c>
      <c r="AB46" s="10">
        <f t="shared" si="10"/>
        <v>12580</v>
      </c>
      <c r="AC46" s="10">
        <f t="shared" si="10"/>
        <v>12665</v>
      </c>
      <c r="AD46" s="10">
        <f t="shared" si="10"/>
        <v>12750</v>
      </c>
      <c r="AE46" s="10">
        <f t="shared" si="10"/>
        <v>12240</v>
      </c>
      <c r="AF46" s="10">
        <f t="shared" si="10"/>
        <v>12665</v>
      </c>
      <c r="AG46" s="10">
        <f t="shared" si="10"/>
        <v>12240</v>
      </c>
      <c r="AH46" s="10">
        <f t="shared" si="10"/>
        <v>11919.55</v>
      </c>
      <c r="AI46" s="10">
        <f t="shared" si="10"/>
        <v>12580</v>
      </c>
      <c r="AJ46" s="10">
        <f t="shared" si="10"/>
        <v>13260</v>
      </c>
      <c r="AK46" s="10">
        <f t="shared" si="10"/>
        <v>0</v>
      </c>
      <c r="AL46" s="10">
        <f t="shared" si="10"/>
        <v>0</v>
      </c>
      <c r="AM46" s="10">
        <f>MAX(B46:AL46)</f>
        <v>13320.35</v>
      </c>
      <c r="AN46" s="10">
        <f>MIN(B46:AF46)</f>
        <v>0</v>
      </c>
    </row>
    <row r="47" spans="1:40">
      <c r="A47" s="9" t="s">
        <v>10</v>
      </c>
      <c r="B47" s="10">
        <f t="shared" si="10"/>
        <v>0</v>
      </c>
      <c r="C47" s="10">
        <f t="shared" si="10"/>
        <v>0</v>
      </c>
      <c r="D47" s="10">
        <f t="shared" si="10"/>
        <v>0</v>
      </c>
      <c r="E47" s="10">
        <f t="shared" si="10"/>
        <v>0</v>
      </c>
      <c r="F47" s="10">
        <f t="shared" si="10"/>
        <v>0</v>
      </c>
      <c r="G47" s="10">
        <f t="shared" si="10"/>
        <v>12750</v>
      </c>
      <c r="H47" s="10">
        <f t="shared" si="10"/>
        <v>11985</v>
      </c>
      <c r="I47" s="10">
        <f t="shared" si="10"/>
        <v>11661.15</v>
      </c>
      <c r="J47" s="10">
        <f t="shared" si="10"/>
        <v>10748.25</v>
      </c>
      <c r="K47" s="10">
        <f t="shared" si="10"/>
        <v>11415.5</v>
      </c>
      <c r="L47" s="10">
        <f t="shared" si="10"/>
        <v>11581.25</v>
      </c>
      <c r="M47" s="10">
        <f t="shared" si="10"/>
        <v>11571.05</v>
      </c>
      <c r="N47" s="10">
        <f t="shared" si="10"/>
        <v>11853.25</v>
      </c>
      <c r="O47" s="10">
        <f t="shared" si="10"/>
        <v>8330</v>
      </c>
      <c r="P47" s="10">
        <f t="shared" si="10"/>
        <v>12252.75</v>
      </c>
      <c r="Q47" s="10">
        <f t="shared" si="10"/>
        <v>11935.7</v>
      </c>
      <c r="R47" s="10">
        <f t="shared" si="10"/>
        <v>12580</v>
      </c>
      <c r="S47" s="10">
        <f t="shared" si="10"/>
        <v>12262.1</v>
      </c>
      <c r="T47" s="10">
        <f t="shared" si="10"/>
        <v>12083.6</v>
      </c>
      <c r="U47" s="10">
        <f t="shared" si="10"/>
        <v>12240</v>
      </c>
      <c r="V47" s="10">
        <f t="shared" si="10"/>
        <v>12560.45</v>
      </c>
      <c r="W47" s="10">
        <f t="shared" si="10"/>
        <v>12742.35</v>
      </c>
      <c r="X47" s="10">
        <f t="shared" si="10"/>
        <v>12070</v>
      </c>
      <c r="Y47" s="10">
        <f t="shared" si="10"/>
        <v>12240</v>
      </c>
      <c r="Z47" s="10">
        <f t="shared" si="10"/>
        <v>12240</v>
      </c>
      <c r="AA47" s="10">
        <f t="shared" si="10"/>
        <v>12155</v>
      </c>
      <c r="AB47" s="10">
        <f t="shared" si="10"/>
        <v>12070</v>
      </c>
      <c r="AC47" s="10">
        <f t="shared" si="10"/>
        <v>11815</v>
      </c>
      <c r="AD47" s="10">
        <f t="shared" si="10"/>
        <v>11900</v>
      </c>
      <c r="AE47" s="10">
        <f t="shared" si="10"/>
        <v>11730</v>
      </c>
      <c r="AF47" s="10">
        <f t="shared" si="10"/>
        <v>11815</v>
      </c>
      <c r="AG47" s="10">
        <f t="shared" si="10"/>
        <v>11730</v>
      </c>
      <c r="AH47" s="10">
        <f t="shared" si="10"/>
        <v>11671.35</v>
      </c>
      <c r="AI47" s="10">
        <f t="shared" si="10"/>
        <v>12325</v>
      </c>
      <c r="AJ47" s="10">
        <f t="shared" si="10"/>
        <v>12495</v>
      </c>
      <c r="AK47" s="10">
        <f t="shared" si="10"/>
        <v>0</v>
      </c>
      <c r="AL47" s="10">
        <f t="shared" si="10"/>
        <v>0</v>
      </c>
      <c r="AM47" s="10">
        <f t="shared" ref="AM47:AM69" si="11">MAX(B47:AL47)</f>
        <v>12750</v>
      </c>
      <c r="AN47" s="10">
        <f>MIN(B47:AF47)</f>
        <v>0</v>
      </c>
    </row>
    <row r="48" spans="1:40">
      <c r="A48" s="9" t="s">
        <v>11</v>
      </c>
      <c r="B48" s="10">
        <f t="shared" si="10"/>
        <v>0</v>
      </c>
      <c r="C48" s="10">
        <f t="shared" si="10"/>
        <v>0</v>
      </c>
      <c r="D48" s="10">
        <f t="shared" si="10"/>
        <v>0</v>
      </c>
      <c r="E48" s="10">
        <f t="shared" si="10"/>
        <v>0</v>
      </c>
      <c r="F48" s="10">
        <f t="shared" si="10"/>
        <v>0</v>
      </c>
      <c r="G48" s="10">
        <f t="shared" si="10"/>
        <v>11560</v>
      </c>
      <c r="H48" s="10">
        <f t="shared" si="10"/>
        <v>11985</v>
      </c>
      <c r="I48" s="10">
        <f t="shared" si="10"/>
        <v>11259.949999999999</v>
      </c>
      <c r="J48" s="10">
        <f t="shared" si="10"/>
        <v>10232.300000000001</v>
      </c>
      <c r="K48" s="10">
        <f t="shared" si="10"/>
        <v>11159.65</v>
      </c>
      <c r="L48" s="10">
        <f t="shared" si="10"/>
        <v>11492</v>
      </c>
      <c r="M48" s="10">
        <f t="shared" si="10"/>
        <v>12113.35</v>
      </c>
      <c r="N48" s="10">
        <f t="shared" si="10"/>
        <v>11765.7</v>
      </c>
      <c r="O48" s="10">
        <f t="shared" si="10"/>
        <v>9435</v>
      </c>
      <c r="P48" s="10">
        <f t="shared" si="10"/>
        <v>11997.75</v>
      </c>
      <c r="Q48" s="10">
        <f t="shared" si="10"/>
        <v>11678.15</v>
      </c>
      <c r="R48" s="10">
        <f t="shared" si="10"/>
        <v>12325</v>
      </c>
      <c r="S48" s="10">
        <f t="shared" si="10"/>
        <v>12104.85</v>
      </c>
      <c r="T48" s="10">
        <f t="shared" si="10"/>
        <v>12015.6</v>
      </c>
      <c r="U48" s="10">
        <f t="shared" si="10"/>
        <v>11985</v>
      </c>
      <c r="V48" s="10">
        <f t="shared" si="10"/>
        <v>12043.65</v>
      </c>
      <c r="W48" s="10">
        <f t="shared" si="10"/>
        <v>11901.7</v>
      </c>
      <c r="X48" s="10">
        <f t="shared" si="10"/>
        <v>11985</v>
      </c>
      <c r="Y48" s="10">
        <f t="shared" si="10"/>
        <v>12155</v>
      </c>
      <c r="Z48" s="10">
        <f t="shared" si="10"/>
        <v>11900</v>
      </c>
      <c r="AA48" s="10">
        <f t="shared" si="10"/>
        <v>11900</v>
      </c>
      <c r="AB48" s="10">
        <f t="shared" si="10"/>
        <v>11815</v>
      </c>
      <c r="AC48" s="10">
        <f t="shared" si="10"/>
        <v>11560</v>
      </c>
      <c r="AD48" s="10">
        <f t="shared" si="10"/>
        <v>11645</v>
      </c>
      <c r="AE48" s="10">
        <f t="shared" si="10"/>
        <v>11305</v>
      </c>
      <c r="AF48" s="10">
        <f t="shared" si="10"/>
        <v>11560</v>
      </c>
      <c r="AG48" s="10">
        <f t="shared" si="10"/>
        <v>11401.05</v>
      </c>
      <c r="AH48" s="10">
        <f t="shared" si="10"/>
        <v>11679.85</v>
      </c>
      <c r="AI48" s="10">
        <f t="shared" si="10"/>
        <v>12325</v>
      </c>
      <c r="AJ48" s="10">
        <f t="shared" si="10"/>
        <v>12240</v>
      </c>
      <c r="AK48" s="10">
        <f t="shared" si="10"/>
        <v>0</v>
      </c>
      <c r="AL48" s="10">
        <f t="shared" si="10"/>
        <v>0</v>
      </c>
      <c r="AM48" s="10">
        <f t="shared" si="11"/>
        <v>12325</v>
      </c>
      <c r="AN48" s="10">
        <f t="shared" ref="AN48:AN69" si="12">MIN(B48:AF48)</f>
        <v>0</v>
      </c>
    </row>
    <row r="49" spans="1:40">
      <c r="A49" s="9" t="s">
        <v>12</v>
      </c>
      <c r="B49" s="10">
        <f t="shared" si="10"/>
        <v>0</v>
      </c>
      <c r="C49" s="10">
        <f t="shared" si="10"/>
        <v>0</v>
      </c>
      <c r="D49" s="10">
        <f t="shared" si="10"/>
        <v>0</v>
      </c>
      <c r="E49" s="10">
        <f t="shared" si="10"/>
        <v>0</v>
      </c>
      <c r="F49" s="10">
        <f t="shared" si="10"/>
        <v>0</v>
      </c>
      <c r="G49" s="10">
        <f t="shared" si="10"/>
        <v>11645</v>
      </c>
      <c r="H49" s="10">
        <f t="shared" si="10"/>
        <v>10221.25</v>
      </c>
      <c r="I49" s="10">
        <f t="shared" si="10"/>
        <v>11177.5</v>
      </c>
      <c r="J49" s="10">
        <f t="shared" si="10"/>
        <v>10235.699999999999</v>
      </c>
      <c r="K49" s="10">
        <f t="shared" si="10"/>
        <v>11154.55</v>
      </c>
      <c r="L49" s="10">
        <f t="shared" si="10"/>
        <v>11309.25</v>
      </c>
      <c r="M49" s="10">
        <f t="shared" si="10"/>
        <v>11258.25</v>
      </c>
      <c r="N49" s="10">
        <f t="shared" si="10"/>
        <v>10788.199999999999</v>
      </c>
      <c r="O49" s="10">
        <f t="shared" si="10"/>
        <v>10540</v>
      </c>
      <c r="P49" s="10">
        <f t="shared" si="10"/>
        <v>11743.6</v>
      </c>
      <c r="Q49" s="10">
        <f t="shared" si="10"/>
        <v>11511.55</v>
      </c>
      <c r="R49" s="10">
        <f t="shared" si="10"/>
        <v>12155</v>
      </c>
      <c r="S49" s="10">
        <f t="shared" si="10"/>
        <v>11606.75</v>
      </c>
      <c r="T49" s="10">
        <f t="shared" si="10"/>
        <v>11779.3</v>
      </c>
      <c r="U49" s="10">
        <f t="shared" si="10"/>
        <v>11815</v>
      </c>
      <c r="V49" s="10">
        <f t="shared" si="10"/>
        <v>12008.8</v>
      </c>
      <c r="W49" s="10">
        <f t="shared" si="10"/>
        <v>11905.1</v>
      </c>
      <c r="X49" s="10">
        <f t="shared" si="10"/>
        <v>11730</v>
      </c>
      <c r="Y49" s="10">
        <f t="shared" si="10"/>
        <v>11900</v>
      </c>
      <c r="Z49" s="10">
        <f t="shared" si="10"/>
        <v>11815</v>
      </c>
      <c r="AA49" s="10">
        <f t="shared" si="10"/>
        <v>11815</v>
      </c>
      <c r="AB49" s="10">
        <f t="shared" si="10"/>
        <v>11645</v>
      </c>
      <c r="AC49" s="10">
        <f t="shared" si="10"/>
        <v>11263.35</v>
      </c>
      <c r="AD49" s="10">
        <f t="shared" si="10"/>
        <v>11390</v>
      </c>
      <c r="AE49" s="10">
        <f t="shared" si="10"/>
        <v>11220</v>
      </c>
      <c r="AF49" s="10">
        <f t="shared" si="10"/>
        <v>11263.35</v>
      </c>
      <c r="AG49" s="10">
        <f t="shared" si="10"/>
        <v>10810.3</v>
      </c>
      <c r="AH49" s="10">
        <f t="shared" si="10"/>
        <v>11419.75</v>
      </c>
      <c r="AI49" s="10">
        <f t="shared" si="10"/>
        <v>12155</v>
      </c>
      <c r="AJ49" s="10">
        <f t="shared" si="10"/>
        <v>11985</v>
      </c>
      <c r="AK49" s="10">
        <f t="shared" si="10"/>
        <v>0</v>
      </c>
      <c r="AL49" s="10">
        <f t="shared" si="10"/>
        <v>0</v>
      </c>
      <c r="AM49" s="10">
        <f t="shared" si="11"/>
        <v>12155</v>
      </c>
      <c r="AN49" s="10">
        <f t="shared" si="12"/>
        <v>0</v>
      </c>
    </row>
    <row r="50" spans="1:40">
      <c r="A50" s="9" t="s">
        <v>13</v>
      </c>
      <c r="B50" s="10">
        <f t="shared" si="10"/>
        <v>0</v>
      </c>
      <c r="C50" s="10">
        <f t="shared" si="10"/>
        <v>0</v>
      </c>
      <c r="D50" s="10">
        <f t="shared" si="10"/>
        <v>0</v>
      </c>
      <c r="E50" s="10">
        <f t="shared" si="10"/>
        <v>0</v>
      </c>
      <c r="F50" s="10">
        <f t="shared" si="10"/>
        <v>0</v>
      </c>
      <c r="G50" s="10">
        <f t="shared" si="10"/>
        <v>11560</v>
      </c>
      <c r="H50" s="10">
        <f t="shared" si="10"/>
        <v>10625</v>
      </c>
      <c r="I50" s="10">
        <f t="shared" si="10"/>
        <v>11091.65</v>
      </c>
      <c r="J50" s="10">
        <f t="shared" si="10"/>
        <v>10228.9</v>
      </c>
      <c r="K50" s="10">
        <f t="shared" si="10"/>
        <v>11247.199999999999</v>
      </c>
      <c r="L50" s="10">
        <f t="shared" si="10"/>
        <v>11154.55</v>
      </c>
      <c r="M50" s="10">
        <f t="shared" si="10"/>
        <v>11184.3</v>
      </c>
      <c r="N50" s="10">
        <f t="shared" si="10"/>
        <v>10732.1</v>
      </c>
      <c r="O50" s="10">
        <f t="shared" si="10"/>
        <v>11050</v>
      </c>
      <c r="P50" s="10">
        <f t="shared" si="10"/>
        <v>11587.199999999999</v>
      </c>
      <c r="Q50" s="10">
        <f t="shared" si="10"/>
        <v>11510.699999999999</v>
      </c>
      <c r="R50" s="10">
        <f t="shared" si="10"/>
        <v>12240</v>
      </c>
      <c r="S50" s="10">
        <f t="shared" si="10"/>
        <v>11727.45</v>
      </c>
      <c r="T50" s="10">
        <f t="shared" si="10"/>
        <v>11772.5</v>
      </c>
      <c r="U50" s="10">
        <f t="shared" si="10"/>
        <v>11985</v>
      </c>
      <c r="V50" s="10">
        <f t="shared" si="10"/>
        <v>11833.7</v>
      </c>
      <c r="W50" s="10">
        <f t="shared" si="10"/>
        <v>11802.25</v>
      </c>
      <c r="X50" s="10">
        <f t="shared" si="10"/>
        <v>11900</v>
      </c>
      <c r="Y50" s="10">
        <f t="shared" si="10"/>
        <v>11815</v>
      </c>
      <c r="Z50" s="10">
        <f t="shared" si="10"/>
        <v>11815</v>
      </c>
      <c r="AA50" s="10">
        <f t="shared" si="10"/>
        <v>11645</v>
      </c>
      <c r="AB50" s="10">
        <f t="shared" si="10"/>
        <v>11560</v>
      </c>
      <c r="AC50" s="10">
        <f t="shared" si="10"/>
        <v>11258.25</v>
      </c>
      <c r="AD50" s="10">
        <f t="shared" si="10"/>
        <v>11305</v>
      </c>
      <c r="AE50" s="10">
        <f t="shared" si="10"/>
        <v>11220</v>
      </c>
      <c r="AF50" s="10">
        <f t="shared" si="10"/>
        <v>11258.25</v>
      </c>
      <c r="AG50" s="10">
        <f t="shared" si="10"/>
        <v>11730</v>
      </c>
      <c r="AH50" s="10">
        <f t="shared" si="10"/>
        <v>11506.449999999999</v>
      </c>
      <c r="AI50" s="10">
        <f t="shared" si="10"/>
        <v>11730</v>
      </c>
      <c r="AJ50" s="10">
        <f t="shared" si="10"/>
        <v>11900</v>
      </c>
      <c r="AK50" s="10">
        <f t="shared" si="10"/>
        <v>0</v>
      </c>
      <c r="AL50" s="10">
        <f t="shared" si="10"/>
        <v>0</v>
      </c>
      <c r="AM50" s="10">
        <f t="shared" si="11"/>
        <v>12240</v>
      </c>
      <c r="AN50" s="10">
        <f t="shared" si="12"/>
        <v>0</v>
      </c>
    </row>
    <row r="51" spans="1:40">
      <c r="A51" s="9" t="s">
        <v>14</v>
      </c>
      <c r="B51" s="10">
        <f t="shared" si="10"/>
        <v>0</v>
      </c>
      <c r="C51" s="10">
        <f t="shared" si="10"/>
        <v>0</v>
      </c>
      <c r="D51" s="10">
        <f t="shared" si="10"/>
        <v>0</v>
      </c>
      <c r="E51" s="10">
        <f t="shared" si="10"/>
        <v>0</v>
      </c>
      <c r="F51" s="10">
        <f t="shared" si="10"/>
        <v>0</v>
      </c>
      <c r="G51" s="10">
        <f t="shared" si="10"/>
        <v>11900</v>
      </c>
      <c r="H51" s="10">
        <f t="shared" si="10"/>
        <v>10880</v>
      </c>
      <c r="I51" s="10">
        <f t="shared" si="10"/>
        <v>11344.949999999999</v>
      </c>
      <c r="J51" s="10">
        <f t="shared" si="10"/>
        <v>10658.15</v>
      </c>
      <c r="K51" s="10">
        <f t="shared" si="10"/>
        <v>11512.4</v>
      </c>
      <c r="L51" s="10">
        <f t="shared" si="10"/>
        <v>12076.8</v>
      </c>
      <c r="M51" s="10">
        <f t="shared" si="10"/>
        <v>12001.15</v>
      </c>
      <c r="N51" s="10">
        <f t="shared" si="10"/>
        <v>11729.15</v>
      </c>
      <c r="O51" s="10">
        <f t="shared" si="10"/>
        <v>11220</v>
      </c>
      <c r="P51" s="10">
        <f t="shared" si="10"/>
        <v>11589.75</v>
      </c>
      <c r="Q51" s="10">
        <f t="shared" si="10"/>
        <v>11500.5</v>
      </c>
      <c r="R51" s="10">
        <f t="shared" si="10"/>
        <v>12750</v>
      </c>
      <c r="S51" s="10">
        <f t="shared" si="10"/>
        <v>12313.1</v>
      </c>
      <c r="T51" s="10">
        <f t="shared" si="10"/>
        <v>12796.75</v>
      </c>
      <c r="U51" s="10">
        <f t="shared" si="10"/>
        <v>13005</v>
      </c>
      <c r="V51" s="10">
        <f t="shared" si="10"/>
        <v>12160.95</v>
      </c>
      <c r="W51" s="10">
        <f t="shared" si="10"/>
        <v>11991.8</v>
      </c>
      <c r="X51" s="10">
        <f t="shared" si="10"/>
        <v>12665</v>
      </c>
      <c r="Y51" s="10">
        <f t="shared" si="10"/>
        <v>12495</v>
      </c>
      <c r="Z51" s="10">
        <f t="shared" si="10"/>
        <v>9775</v>
      </c>
      <c r="AA51" s="10">
        <f t="shared" si="10"/>
        <v>12665</v>
      </c>
      <c r="AB51" s="10">
        <f t="shared" si="10"/>
        <v>11560</v>
      </c>
      <c r="AC51" s="10">
        <f t="shared" si="10"/>
        <v>11486.05</v>
      </c>
      <c r="AD51" s="10">
        <f t="shared" si="10"/>
        <v>10965</v>
      </c>
      <c r="AE51" s="10">
        <f t="shared" si="10"/>
        <v>12325</v>
      </c>
      <c r="AF51" s="10">
        <f t="shared" si="10"/>
        <v>11486.05</v>
      </c>
      <c r="AG51" s="10">
        <f t="shared" si="10"/>
        <v>12410</v>
      </c>
      <c r="AH51" s="10">
        <f t="shared" si="10"/>
        <v>12451.65</v>
      </c>
      <c r="AI51" s="10">
        <f t="shared" si="10"/>
        <v>12580</v>
      </c>
      <c r="AJ51" s="10">
        <f t="shared" si="10"/>
        <v>11900</v>
      </c>
      <c r="AK51" s="10">
        <f t="shared" si="10"/>
        <v>0</v>
      </c>
      <c r="AL51" s="10">
        <f t="shared" si="10"/>
        <v>0</v>
      </c>
      <c r="AM51" s="10">
        <f t="shared" si="11"/>
        <v>13005</v>
      </c>
      <c r="AN51" s="10">
        <f t="shared" si="12"/>
        <v>0</v>
      </c>
    </row>
    <row r="52" spans="1:40">
      <c r="A52" s="9" t="s">
        <v>15</v>
      </c>
      <c r="B52" s="10">
        <f t="shared" si="10"/>
        <v>0</v>
      </c>
      <c r="C52" s="10">
        <f t="shared" si="10"/>
        <v>0</v>
      </c>
      <c r="D52" s="10">
        <f t="shared" si="10"/>
        <v>0</v>
      </c>
      <c r="E52" s="10">
        <f t="shared" si="10"/>
        <v>0</v>
      </c>
      <c r="F52" s="10">
        <f t="shared" si="10"/>
        <v>0</v>
      </c>
      <c r="G52" s="10">
        <f t="shared" si="10"/>
        <v>13090</v>
      </c>
      <c r="H52" s="10">
        <f t="shared" si="10"/>
        <v>11135</v>
      </c>
      <c r="I52" s="10">
        <f t="shared" si="10"/>
        <v>11515.8</v>
      </c>
      <c r="J52" s="10">
        <f t="shared" si="10"/>
        <v>12544.3</v>
      </c>
      <c r="K52" s="10">
        <f t="shared" si="10"/>
        <v>13428.3</v>
      </c>
      <c r="L52" s="10">
        <f t="shared" si="10"/>
        <v>13034.75</v>
      </c>
      <c r="M52" s="10">
        <f t="shared" si="10"/>
        <v>12047.9</v>
      </c>
      <c r="N52" s="10">
        <f t="shared" si="10"/>
        <v>13617</v>
      </c>
      <c r="O52" s="10">
        <f t="shared" si="10"/>
        <v>11900</v>
      </c>
      <c r="P52" s="10">
        <f t="shared" si="10"/>
        <v>11733.4</v>
      </c>
      <c r="Q52" s="10">
        <f t="shared" si="10"/>
        <v>14025</v>
      </c>
      <c r="R52" s="10">
        <f t="shared" si="10"/>
        <v>14111.7</v>
      </c>
      <c r="S52" s="10">
        <f t="shared" si="10"/>
        <v>14666.75</v>
      </c>
      <c r="T52" s="10">
        <f t="shared" si="10"/>
        <v>14243.45</v>
      </c>
      <c r="U52" s="10">
        <f t="shared" si="10"/>
        <v>14280</v>
      </c>
      <c r="V52" s="10">
        <f t="shared" si="10"/>
        <v>12767</v>
      </c>
      <c r="W52" s="10">
        <f t="shared" si="10"/>
        <v>11932.3</v>
      </c>
      <c r="X52" s="10">
        <f t="shared" si="10"/>
        <v>14338.65</v>
      </c>
      <c r="Y52" s="10">
        <f t="shared" si="10"/>
        <v>13685</v>
      </c>
      <c r="Z52" s="10">
        <f t="shared" si="10"/>
        <v>10625</v>
      </c>
      <c r="AA52" s="10">
        <f t="shared" si="10"/>
        <v>13770</v>
      </c>
      <c r="AB52" s="10">
        <f t="shared" si="10"/>
        <v>11475</v>
      </c>
      <c r="AC52" s="10">
        <f t="shared" si="10"/>
        <v>11560</v>
      </c>
      <c r="AD52" s="10">
        <f t="shared" si="10"/>
        <v>10795</v>
      </c>
      <c r="AE52" s="10">
        <f t="shared" si="10"/>
        <v>13717.3</v>
      </c>
      <c r="AF52" s="10">
        <f t="shared" si="10"/>
        <v>11560</v>
      </c>
      <c r="AG52" s="10">
        <f t="shared" si="10"/>
        <v>14458.5</v>
      </c>
      <c r="AH52" s="10">
        <f t="shared" si="10"/>
        <v>12474.6</v>
      </c>
      <c r="AI52" s="10">
        <f t="shared" si="10"/>
        <v>14301.25</v>
      </c>
      <c r="AJ52" s="10">
        <f t="shared" ref="AG52:AL67" si="13">AJ13-$G$38*AJ13+$G$40*($G$38*AJ13)</f>
        <v>13107</v>
      </c>
      <c r="AK52" s="10">
        <f t="shared" si="13"/>
        <v>0</v>
      </c>
      <c r="AL52" s="10">
        <f t="shared" si="13"/>
        <v>0</v>
      </c>
      <c r="AM52" s="10">
        <f t="shared" si="11"/>
        <v>14666.75</v>
      </c>
      <c r="AN52" s="10">
        <f t="shared" si="12"/>
        <v>0</v>
      </c>
    </row>
    <row r="53" spans="1:40">
      <c r="A53" s="12" t="s">
        <v>16</v>
      </c>
      <c r="B53" s="10">
        <f t="shared" ref="B53:AF61" si="14">B14-$G$38*B14+$G$40*($G$38*B14)</f>
        <v>0</v>
      </c>
      <c r="C53" s="10">
        <f t="shared" si="14"/>
        <v>0</v>
      </c>
      <c r="D53" s="10">
        <f t="shared" si="14"/>
        <v>0</v>
      </c>
      <c r="E53" s="10">
        <f t="shared" si="14"/>
        <v>0</v>
      </c>
      <c r="F53" s="10">
        <f t="shared" si="14"/>
        <v>0</v>
      </c>
      <c r="G53" s="10">
        <f t="shared" si="14"/>
        <v>14790</v>
      </c>
      <c r="H53" s="10">
        <f t="shared" si="14"/>
        <v>12596.15</v>
      </c>
      <c r="I53" s="10">
        <f t="shared" si="14"/>
        <v>12453.35</v>
      </c>
      <c r="J53" s="10">
        <f t="shared" si="14"/>
        <v>14425.35</v>
      </c>
      <c r="K53" s="10">
        <f t="shared" si="14"/>
        <v>15226.9</v>
      </c>
      <c r="L53" s="10">
        <f t="shared" si="14"/>
        <v>13469.95</v>
      </c>
      <c r="M53" s="10">
        <f t="shared" si="14"/>
        <v>0</v>
      </c>
      <c r="N53" s="10">
        <f t="shared" si="14"/>
        <v>16814.7</v>
      </c>
      <c r="O53" s="10">
        <f t="shared" si="14"/>
        <v>13090</v>
      </c>
      <c r="P53" s="10">
        <f t="shared" si="14"/>
        <v>12175.4</v>
      </c>
      <c r="Q53" s="10">
        <f t="shared" si="14"/>
        <v>15759</v>
      </c>
      <c r="R53" s="10">
        <f t="shared" si="14"/>
        <v>15498.05</v>
      </c>
      <c r="S53" s="10">
        <f t="shared" si="14"/>
        <v>16031</v>
      </c>
      <c r="T53" s="10">
        <f t="shared" si="14"/>
        <v>15166.55</v>
      </c>
      <c r="U53" s="10">
        <f t="shared" si="14"/>
        <v>16525.7</v>
      </c>
      <c r="V53" s="10">
        <f t="shared" si="14"/>
        <v>13755.55</v>
      </c>
      <c r="W53" s="10">
        <f t="shared" si="14"/>
        <v>12726.2</v>
      </c>
      <c r="X53" s="10">
        <f t="shared" si="14"/>
        <v>14901.35</v>
      </c>
      <c r="Y53" s="10">
        <f t="shared" si="14"/>
        <v>17318.75</v>
      </c>
      <c r="Z53" s="10">
        <f t="shared" si="14"/>
        <v>11900</v>
      </c>
      <c r="AA53" s="10">
        <f t="shared" si="14"/>
        <v>15855.9</v>
      </c>
      <c r="AB53" s="10">
        <f t="shared" si="14"/>
        <v>12410</v>
      </c>
      <c r="AC53" s="10">
        <f t="shared" si="14"/>
        <v>12683.7</v>
      </c>
      <c r="AD53" s="10">
        <f t="shared" si="14"/>
        <v>12240</v>
      </c>
      <c r="AE53" s="10">
        <f t="shared" si="14"/>
        <v>15739.45</v>
      </c>
      <c r="AF53" s="10">
        <f t="shared" si="14"/>
        <v>12683.7</v>
      </c>
      <c r="AG53" s="10">
        <f t="shared" si="13"/>
        <v>15622.15</v>
      </c>
      <c r="AH53" s="10">
        <f t="shared" si="13"/>
        <v>15678.25</v>
      </c>
      <c r="AI53" s="10">
        <f t="shared" si="13"/>
        <v>15406.25</v>
      </c>
      <c r="AJ53" s="10">
        <f t="shared" si="13"/>
        <v>13684.15</v>
      </c>
      <c r="AK53" s="10">
        <f t="shared" si="13"/>
        <v>0</v>
      </c>
      <c r="AL53" s="10">
        <f t="shared" si="13"/>
        <v>0</v>
      </c>
      <c r="AM53" s="10">
        <f t="shared" si="11"/>
        <v>17318.75</v>
      </c>
      <c r="AN53" s="10">
        <f t="shared" si="12"/>
        <v>0</v>
      </c>
    </row>
    <row r="54" spans="1:40">
      <c r="A54" s="12" t="s">
        <v>17</v>
      </c>
      <c r="B54" s="10">
        <f t="shared" si="14"/>
        <v>0</v>
      </c>
      <c r="C54" s="10">
        <f t="shared" si="14"/>
        <v>0</v>
      </c>
      <c r="D54" s="10">
        <f t="shared" si="14"/>
        <v>0</v>
      </c>
      <c r="E54" s="10">
        <f t="shared" si="14"/>
        <v>0</v>
      </c>
      <c r="F54" s="10">
        <f t="shared" si="14"/>
        <v>0</v>
      </c>
      <c r="G54" s="10">
        <f t="shared" si="14"/>
        <v>17680</v>
      </c>
      <c r="H54" s="10">
        <f t="shared" si="14"/>
        <v>13027.95</v>
      </c>
      <c r="I54" s="10">
        <f t="shared" si="14"/>
        <v>13548.15</v>
      </c>
      <c r="J54" s="10">
        <f t="shared" si="14"/>
        <v>15990.2</v>
      </c>
      <c r="K54" s="10">
        <f t="shared" si="14"/>
        <v>16888.649999999998</v>
      </c>
      <c r="L54" s="10">
        <f t="shared" si="14"/>
        <v>14485.7</v>
      </c>
      <c r="M54" s="10">
        <f t="shared" si="14"/>
        <v>4930</v>
      </c>
      <c r="N54" s="10">
        <f t="shared" si="14"/>
        <v>17277.95</v>
      </c>
      <c r="O54" s="10">
        <f t="shared" si="14"/>
        <v>14565.6</v>
      </c>
      <c r="P54" s="10">
        <f t="shared" si="14"/>
        <v>13322.9</v>
      </c>
      <c r="Q54" s="10">
        <f t="shared" si="14"/>
        <v>18127.95</v>
      </c>
      <c r="R54" s="10">
        <f t="shared" si="14"/>
        <v>19112.25</v>
      </c>
      <c r="S54" s="10">
        <f t="shared" si="14"/>
        <v>18252.05</v>
      </c>
      <c r="T54" s="10">
        <f t="shared" si="14"/>
        <v>18008.100000000002</v>
      </c>
      <c r="U54" s="10">
        <f t="shared" si="14"/>
        <v>18401.649999999998</v>
      </c>
      <c r="V54" s="10">
        <f t="shared" si="14"/>
        <v>15496.35</v>
      </c>
      <c r="W54" s="10">
        <f t="shared" si="14"/>
        <v>13630.6</v>
      </c>
      <c r="X54" s="10">
        <f t="shared" si="14"/>
        <v>18935.45</v>
      </c>
      <c r="Y54" s="10">
        <f t="shared" si="14"/>
        <v>18485.8</v>
      </c>
      <c r="Z54" s="10">
        <f t="shared" si="14"/>
        <v>14855.45</v>
      </c>
      <c r="AA54" s="10">
        <f t="shared" si="14"/>
        <v>17796.45</v>
      </c>
      <c r="AB54" s="10">
        <f t="shared" si="14"/>
        <v>13600</v>
      </c>
      <c r="AC54" s="10">
        <f t="shared" si="14"/>
        <v>13843.95</v>
      </c>
      <c r="AD54" s="10">
        <f t="shared" si="14"/>
        <v>13430</v>
      </c>
      <c r="AE54" s="10">
        <f t="shared" si="14"/>
        <v>18043.8</v>
      </c>
      <c r="AF54" s="10">
        <f t="shared" si="14"/>
        <v>13843.95</v>
      </c>
      <c r="AG54" s="10">
        <f t="shared" si="13"/>
        <v>17645.149999999998</v>
      </c>
      <c r="AH54" s="10">
        <f t="shared" si="13"/>
        <v>17962.2</v>
      </c>
      <c r="AI54" s="10">
        <f t="shared" si="13"/>
        <v>18553.8</v>
      </c>
      <c r="AJ54" s="10">
        <f t="shared" si="13"/>
        <v>15067.95</v>
      </c>
      <c r="AK54" s="10">
        <f t="shared" si="13"/>
        <v>0</v>
      </c>
      <c r="AL54" s="10">
        <f t="shared" si="13"/>
        <v>0</v>
      </c>
      <c r="AM54" s="10">
        <f t="shared" si="11"/>
        <v>19112.25</v>
      </c>
      <c r="AN54" s="10">
        <f t="shared" si="12"/>
        <v>0</v>
      </c>
    </row>
    <row r="55" spans="1:40">
      <c r="A55" s="13">
        <v>0.41666666666666669</v>
      </c>
      <c r="B55" s="10">
        <f t="shared" si="14"/>
        <v>0</v>
      </c>
      <c r="C55" s="10">
        <f t="shared" si="14"/>
        <v>0</v>
      </c>
      <c r="D55" s="10">
        <f t="shared" si="14"/>
        <v>0</v>
      </c>
      <c r="E55" s="10">
        <f t="shared" si="14"/>
        <v>0</v>
      </c>
      <c r="F55" s="10">
        <f t="shared" si="14"/>
        <v>0</v>
      </c>
      <c r="G55" s="10">
        <f t="shared" si="14"/>
        <v>18360</v>
      </c>
      <c r="H55" s="10">
        <f t="shared" si="14"/>
        <v>12529</v>
      </c>
      <c r="I55" s="10">
        <f t="shared" si="14"/>
        <v>14739.85</v>
      </c>
      <c r="J55" s="10">
        <f t="shared" si="14"/>
        <v>16711.850000000002</v>
      </c>
      <c r="K55" s="10">
        <f t="shared" si="14"/>
        <v>17121.55</v>
      </c>
      <c r="L55" s="10">
        <f t="shared" si="14"/>
        <v>14728.8</v>
      </c>
      <c r="M55" s="10">
        <f t="shared" si="14"/>
        <v>12920</v>
      </c>
      <c r="N55" s="10">
        <f t="shared" si="14"/>
        <v>18289.45</v>
      </c>
      <c r="O55" s="10">
        <f t="shared" si="14"/>
        <v>15403.7</v>
      </c>
      <c r="P55" s="10">
        <f t="shared" si="14"/>
        <v>14549.45</v>
      </c>
      <c r="Q55" s="10">
        <f t="shared" si="14"/>
        <v>18819.850000000002</v>
      </c>
      <c r="R55" s="10">
        <f t="shared" si="14"/>
        <v>19932.5</v>
      </c>
      <c r="S55" s="10">
        <f t="shared" si="14"/>
        <v>18868.3</v>
      </c>
      <c r="T55" s="10">
        <f t="shared" si="14"/>
        <v>18374.45</v>
      </c>
      <c r="U55" s="10">
        <f t="shared" si="14"/>
        <v>19196.399999999998</v>
      </c>
      <c r="V55" s="10">
        <f t="shared" si="14"/>
        <v>16113.45</v>
      </c>
      <c r="W55" s="10">
        <f t="shared" si="14"/>
        <v>14378.6</v>
      </c>
      <c r="X55" s="10">
        <f t="shared" si="14"/>
        <v>19187.05</v>
      </c>
      <c r="Y55" s="10">
        <f t="shared" si="14"/>
        <v>19214.25</v>
      </c>
      <c r="Z55" s="10">
        <f t="shared" si="14"/>
        <v>18352.350000000002</v>
      </c>
      <c r="AA55" s="10">
        <f t="shared" si="14"/>
        <v>17406.3</v>
      </c>
      <c r="AB55" s="10">
        <f t="shared" si="14"/>
        <v>14195</v>
      </c>
      <c r="AC55" s="10">
        <f t="shared" si="14"/>
        <v>14931.1</v>
      </c>
      <c r="AD55" s="10">
        <f t="shared" si="14"/>
        <v>14195</v>
      </c>
      <c r="AE55" s="10">
        <f t="shared" si="14"/>
        <v>18399.100000000002</v>
      </c>
      <c r="AF55" s="10">
        <f t="shared" si="14"/>
        <v>14931.1</v>
      </c>
      <c r="AG55" s="10">
        <f t="shared" si="13"/>
        <v>17606.05</v>
      </c>
      <c r="AH55" s="10">
        <f t="shared" si="13"/>
        <v>17685.100000000002</v>
      </c>
      <c r="AI55" s="10">
        <f t="shared" si="13"/>
        <v>18978.8</v>
      </c>
      <c r="AJ55" s="10">
        <f t="shared" si="13"/>
        <v>15466.6</v>
      </c>
      <c r="AK55" s="10">
        <f t="shared" si="13"/>
        <v>0</v>
      </c>
      <c r="AL55" s="10">
        <f t="shared" si="13"/>
        <v>0</v>
      </c>
      <c r="AM55" s="10">
        <f t="shared" si="11"/>
        <v>19932.5</v>
      </c>
      <c r="AN55" s="10">
        <f t="shared" si="12"/>
        <v>0</v>
      </c>
    </row>
    <row r="56" spans="1:40">
      <c r="A56" s="13" t="s">
        <v>18</v>
      </c>
      <c r="B56" s="10">
        <f t="shared" si="14"/>
        <v>0</v>
      </c>
      <c r="C56" s="10">
        <f t="shared" si="14"/>
        <v>0</v>
      </c>
      <c r="D56" s="10">
        <f t="shared" si="14"/>
        <v>0</v>
      </c>
      <c r="E56" s="10">
        <f t="shared" si="14"/>
        <v>0</v>
      </c>
      <c r="F56" s="10">
        <f t="shared" si="14"/>
        <v>0</v>
      </c>
      <c r="G56" s="10">
        <f t="shared" si="14"/>
        <v>18275</v>
      </c>
      <c r="H56" s="10">
        <f t="shared" si="14"/>
        <v>12595.3</v>
      </c>
      <c r="I56" s="10">
        <f t="shared" si="14"/>
        <v>14657.4</v>
      </c>
      <c r="J56" s="10">
        <f t="shared" si="14"/>
        <v>17394.399999999998</v>
      </c>
      <c r="K56" s="10">
        <f t="shared" si="14"/>
        <v>17413.100000000002</v>
      </c>
      <c r="L56" s="10">
        <f t="shared" si="14"/>
        <v>14570.7</v>
      </c>
      <c r="M56" s="10">
        <f t="shared" si="14"/>
        <v>13600</v>
      </c>
      <c r="N56" s="10">
        <f t="shared" si="14"/>
        <v>18974.55</v>
      </c>
      <c r="O56" s="10">
        <f t="shared" si="14"/>
        <v>15594.95</v>
      </c>
      <c r="P56" s="10">
        <f t="shared" si="14"/>
        <v>14646.35</v>
      </c>
      <c r="Q56" s="10">
        <f t="shared" si="14"/>
        <v>17200.600000000002</v>
      </c>
      <c r="R56" s="10">
        <f t="shared" si="14"/>
        <v>20016.649999999998</v>
      </c>
      <c r="S56" s="10">
        <f t="shared" si="14"/>
        <v>19197.25</v>
      </c>
      <c r="T56" s="10">
        <f t="shared" si="14"/>
        <v>18842.8</v>
      </c>
      <c r="U56" s="10">
        <f t="shared" si="14"/>
        <v>18998.350000000002</v>
      </c>
      <c r="V56" s="10">
        <f t="shared" si="14"/>
        <v>16279.2</v>
      </c>
      <c r="W56" s="10">
        <f t="shared" si="14"/>
        <v>14892</v>
      </c>
      <c r="X56" s="10">
        <f t="shared" si="14"/>
        <v>19679.2</v>
      </c>
      <c r="Y56" s="10">
        <f t="shared" si="14"/>
        <v>19741.25</v>
      </c>
      <c r="Z56" s="10">
        <f t="shared" si="14"/>
        <v>18516.399999999998</v>
      </c>
      <c r="AA56" s="10">
        <f t="shared" si="14"/>
        <v>18042.95</v>
      </c>
      <c r="AB56" s="10">
        <f t="shared" si="14"/>
        <v>14280</v>
      </c>
      <c r="AC56" s="10">
        <f t="shared" si="14"/>
        <v>15031.4</v>
      </c>
      <c r="AD56" s="10">
        <f t="shared" si="14"/>
        <v>14110</v>
      </c>
      <c r="AE56" s="10">
        <f t="shared" si="14"/>
        <v>18862.350000000002</v>
      </c>
      <c r="AF56" s="10">
        <f t="shared" si="14"/>
        <v>15031.4</v>
      </c>
      <c r="AG56" s="10">
        <f t="shared" si="13"/>
        <v>18409.3</v>
      </c>
      <c r="AH56" s="10">
        <f t="shared" si="13"/>
        <v>17904.399999999998</v>
      </c>
      <c r="AI56" s="10">
        <f t="shared" si="13"/>
        <v>18247.8</v>
      </c>
      <c r="AJ56" s="10">
        <f t="shared" si="13"/>
        <v>15917.95</v>
      </c>
      <c r="AK56" s="10">
        <f t="shared" si="13"/>
        <v>0</v>
      </c>
      <c r="AL56" s="10">
        <f t="shared" si="13"/>
        <v>0</v>
      </c>
      <c r="AM56" s="10">
        <f t="shared" si="11"/>
        <v>20016.649999999998</v>
      </c>
      <c r="AN56" s="10">
        <f t="shared" si="12"/>
        <v>0</v>
      </c>
    </row>
    <row r="57" spans="1:40">
      <c r="A57" s="13">
        <v>0.5</v>
      </c>
      <c r="B57" s="10">
        <f t="shared" si="14"/>
        <v>0</v>
      </c>
      <c r="C57" s="10">
        <f t="shared" si="14"/>
        <v>0</v>
      </c>
      <c r="D57" s="10">
        <f t="shared" si="14"/>
        <v>0</v>
      </c>
      <c r="E57" s="10">
        <f t="shared" si="14"/>
        <v>0</v>
      </c>
      <c r="F57" s="10">
        <f t="shared" si="14"/>
        <v>0</v>
      </c>
      <c r="G57" s="10">
        <f t="shared" si="14"/>
        <v>18785</v>
      </c>
      <c r="H57" s="10">
        <f t="shared" si="14"/>
        <v>14084.5</v>
      </c>
      <c r="I57" s="10">
        <f t="shared" si="14"/>
        <v>14825.7</v>
      </c>
      <c r="J57" s="10">
        <f t="shared" si="14"/>
        <v>17734.399999999998</v>
      </c>
      <c r="K57" s="10">
        <f t="shared" si="14"/>
        <v>17819.399999999998</v>
      </c>
      <c r="L57" s="10">
        <f t="shared" si="14"/>
        <v>15400.3</v>
      </c>
      <c r="M57" s="10">
        <f t="shared" si="14"/>
        <v>14051.35</v>
      </c>
      <c r="N57" s="10">
        <f t="shared" si="14"/>
        <v>18659.2</v>
      </c>
      <c r="O57" s="10">
        <f t="shared" si="14"/>
        <v>16079.45</v>
      </c>
      <c r="P57" s="10">
        <f t="shared" si="14"/>
        <v>15485.3</v>
      </c>
      <c r="Q57" s="10">
        <f t="shared" si="14"/>
        <v>15587.3</v>
      </c>
      <c r="R57" s="10">
        <f t="shared" si="14"/>
        <v>20008.149999999998</v>
      </c>
      <c r="S57" s="10">
        <f t="shared" si="14"/>
        <v>19289.05</v>
      </c>
      <c r="T57" s="10">
        <f t="shared" si="14"/>
        <v>19261</v>
      </c>
      <c r="U57" s="10">
        <f t="shared" si="14"/>
        <v>20069.350000000002</v>
      </c>
      <c r="V57" s="10">
        <f t="shared" si="14"/>
        <v>16807.899999999998</v>
      </c>
      <c r="W57" s="10">
        <f t="shared" si="14"/>
        <v>14546.9</v>
      </c>
      <c r="X57" s="10">
        <f t="shared" si="14"/>
        <v>19972.45</v>
      </c>
      <c r="Y57" s="10">
        <f t="shared" si="14"/>
        <v>19752.3</v>
      </c>
      <c r="Z57" s="10">
        <f t="shared" si="14"/>
        <v>19612.05</v>
      </c>
      <c r="AA57" s="10">
        <f t="shared" si="14"/>
        <v>17402.05</v>
      </c>
      <c r="AB57" s="10">
        <f t="shared" si="14"/>
        <v>14705</v>
      </c>
      <c r="AC57" s="10">
        <f t="shared" si="14"/>
        <v>15136.8</v>
      </c>
      <c r="AD57" s="10">
        <f t="shared" si="14"/>
        <v>15045</v>
      </c>
      <c r="AE57" s="10">
        <f t="shared" si="14"/>
        <v>19394.45</v>
      </c>
      <c r="AF57" s="10">
        <f t="shared" si="14"/>
        <v>15136.8</v>
      </c>
      <c r="AG57" s="10">
        <f t="shared" si="13"/>
        <v>18683.850000000002</v>
      </c>
      <c r="AH57" s="10">
        <f t="shared" si="13"/>
        <v>18362.55</v>
      </c>
      <c r="AI57" s="10">
        <f t="shared" si="13"/>
        <v>18641.350000000002</v>
      </c>
      <c r="AJ57" s="10">
        <f t="shared" si="13"/>
        <v>15659.55</v>
      </c>
      <c r="AK57" s="10">
        <f t="shared" si="13"/>
        <v>0</v>
      </c>
      <c r="AL57" s="10">
        <f t="shared" si="13"/>
        <v>0</v>
      </c>
      <c r="AM57" s="10">
        <f t="shared" si="11"/>
        <v>20069.350000000002</v>
      </c>
      <c r="AN57" s="10">
        <f t="shared" si="12"/>
        <v>0</v>
      </c>
    </row>
    <row r="58" spans="1:40">
      <c r="A58" s="13" t="s">
        <v>19</v>
      </c>
      <c r="B58" s="10">
        <f t="shared" si="14"/>
        <v>0</v>
      </c>
      <c r="C58" s="10">
        <f t="shared" si="14"/>
        <v>0</v>
      </c>
      <c r="D58" s="10">
        <f t="shared" si="14"/>
        <v>0</v>
      </c>
      <c r="E58" s="10">
        <f t="shared" si="14"/>
        <v>0</v>
      </c>
      <c r="F58" s="10">
        <f t="shared" si="14"/>
        <v>0</v>
      </c>
      <c r="G58" s="10">
        <f t="shared" si="14"/>
        <v>18445</v>
      </c>
      <c r="H58" s="10">
        <f t="shared" si="14"/>
        <v>15070.5</v>
      </c>
      <c r="I58" s="10">
        <f t="shared" si="14"/>
        <v>15516.75</v>
      </c>
      <c r="J58" s="10">
        <f t="shared" si="14"/>
        <v>17976.649999999998</v>
      </c>
      <c r="K58" s="10">
        <f t="shared" si="14"/>
        <v>16743.3</v>
      </c>
      <c r="L58" s="10">
        <f t="shared" si="14"/>
        <v>14903.9</v>
      </c>
      <c r="M58" s="10">
        <f t="shared" si="14"/>
        <v>14828.25</v>
      </c>
      <c r="N58" s="10">
        <f t="shared" si="14"/>
        <v>17793.05</v>
      </c>
      <c r="O58" s="10">
        <f t="shared" si="14"/>
        <v>15920.5</v>
      </c>
      <c r="P58" s="10">
        <f t="shared" si="14"/>
        <v>15631.5</v>
      </c>
      <c r="Q58" s="10">
        <f t="shared" si="14"/>
        <v>15500.6</v>
      </c>
      <c r="R58" s="10">
        <f t="shared" si="14"/>
        <v>19766.75</v>
      </c>
      <c r="S58" s="10">
        <f t="shared" si="14"/>
        <v>17411.399999999998</v>
      </c>
      <c r="T58" s="10">
        <f t="shared" si="14"/>
        <v>18285.2</v>
      </c>
      <c r="U58" s="10">
        <f t="shared" si="14"/>
        <v>19538.95</v>
      </c>
      <c r="V58" s="10">
        <f t="shared" si="14"/>
        <v>16244.35</v>
      </c>
      <c r="W58" s="10">
        <f t="shared" si="14"/>
        <v>13348.4</v>
      </c>
      <c r="X58" s="10">
        <f t="shared" si="14"/>
        <v>19456.5</v>
      </c>
      <c r="Y58" s="10">
        <f t="shared" si="14"/>
        <v>16047.15</v>
      </c>
      <c r="Z58" s="10">
        <f t="shared" si="14"/>
        <v>18780.75</v>
      </c>
      <c r="AA58" s="10">
        <f t="shared" si="14"/>
        <v>16469.600000000002</v>
      </c>
      <c r="AB58" s="10">
        <f t="shared" si="14"/>
        <v>14535</v>
      </c>
      <c r="AC58" s="10">
        <f t="shared" si="14"/>
        <v>15449.6</v>
      </c>
      <c r="AD58" s="10">
        <f t="shared" si="14"/>
        <v>14790</v>
      </c>
      <c r="AE58" s="10">
        <f t="shared" si="14"/>
        <v>18902.3</v>
      </c>
      <c r="AF58" s="10">
        <f t="shared" si="14"/>
        <v>15449.6</v>
      </c>
      <c r="AG58" s="10">
        <f t="shared" si="13"/>
        <v>18000.45</v>
      </c>
      <c r="AH58" s="10">
        <f t="shared" si="13"/>
        <v>17757.350000000002</v>
      </c>
      <c r="AI58" s="10">
        <f t="shared" si="13"/>
        <v>17962.2</v>
      </c>
      <c r="AJ58" s="10">
        <f t="shared" si="13"/>
        <v>14620.85</v>
      </c>
      <c r="AK58" s="10">
        <f t="shared" si="13"/>
        <v>0</v>
      </c>
      <c r="AL58" s="10">
        <f t="shared" si="13"/>
        <v>0</v>
      </c>
      <c r="AM58" s="10">
        <f t="shared" si="11"/>
        <v>19766.75</v>
      </c>
      <c r="AN58" s="10">
        <f t="shared" si="12"/>
        <v>0</v>
      </c>
    </row>
    <row r="59" spans="1:40">
      <c r="A59" s="13">
        <v>0.58333333333333337</v>
      </c>
      <c r="B59" s="10">
        <f t="shared" si="14"/>
        <v>0</v>
      </c>
      <c r="C59" s="10">
        <f t="shared" si="14"/>
        <v>0</v>
      </c>
      <c r="D59" s="10">
        <f t="shared" si="14"/>
        <v>0</v>
      </c>
      <c r="E59" s="10">
        <f t="shared" si="14"/>
        <v>0</v>
      </c>
      <c r="F59" s="10">
        <f t="shared" si="14"/>
        <v>0</v>
      </c>
      <c r="G59" s="10">
        <f t="shared" si="14"/>
        <v>17255</v>
      </c>
      <c r="H59" s="10">
        <f t="shared" si="14"/>
        <v>14737.3</v>
      </c>
      <c r="I59" s="10">
        <f t="shared" si="14"/>
        <v>14865.65</v>
      </c>
      <c r="J59" s="10">
        <f t="shared" si="14"/>
        <v>17403.75</v>
      </c>
      <c r="K59" s="10">
        <f t="shared" si="14"/>
        <v>16380.35</v>
      </c>
      <c r="L59" s="10">
        <f t="shared" si="14"/>
        <v>14740.7</v>
      </c>
      <c r="M59" s="10">
        <f t="shared" si="14"/>
        <v>14825.7</v>
      </c>
      <c r="N59" s="10">
        <f t="shared" si="14"/>
        <v>17725.899999999998</v>
      </c>
      <c r="O59" s="10">
        <f t="shared" si="14"/>
        <v>13799.75</v>
      </c>
      <c r="P59" s="10">
        <f t="shared" si="14"/>
        <v>13940</v>
      </c>
      <c r="Q59" s="10">
        <f t="shared" si="14"/>
        <v>15316.15</v>
      </c>
      <c r="R59" s="10">
        <f t="shared" si="14"/>
        <v>19168.350000000002</v>
      </c>
      <c r="S59" s="10">
        <f t="shared" si="14"/>
        <v>17047.600000000002</v>
      </c>
      <c r="T59" s="10">
        <f t="shared" si="14"/>
        <v>18217.2</v>
      </c>
      <c r="U59" s="10">
        <f t="shared" si="14"/>
        <v>18517.25</v>
      </c>
      <c r="V59" s="10">
        <f t="shared" si="14"/>
        <v>16322.55</v>
      </c>
      <c r="W59" s="10">
        <f t="shared" si="14"/>
        <v>13364.55</v>
      </c>
      <c r="X59" s="10">
        <f t="shared" si="14"/>
        <v>18695.75</v>
      </c>
      <c r="Y59" s="10">
        <f t="shared" si="14"/>
        <v>18200.2</v>
      </c>
      <c r="Z59" s="10">
        <f t="shared" si="14"/>
        <v>18177.25</v>
      </c>
      <c r="AA59" s="10">
        <f t="shared" si="14"/>
        <v>16362.5</v>
      </c>
      <c r="AB59" s="10">
        <f t="shared" si="14"/>
        <v>14535</v>
      </c>
      <c r="AC59" s="10">
        <f t="shared" si="14"/>
        <v>15300</v>
      </c>
      <c r="AD59" s="10">
        <f t="shared" si="14"/>
        <v>14280</v>
      </c>
      <c r="AE59" s="10">
        <f t="shared" si="14"/>
        <v>17833</v>
      </c>
      <c r="AF59" s="10">
        <f t="shared" si="14"/>
        <v>15300</v>
      </c>
      <c r="AG59" s="10">
        <f t="shared" si="13"/>
        <v>17813.45</v>
      </c>
      <c r="AH59" s="10">
        <f t="shared" si="13"/>
        <v>17591.600000000002</v>
      </c>
      <c r="AI59" s="10">
        <f t="shared" si="13"/>
        <v>17423.3</v>
      </c>
      <c r="AJ59" s="10">
        <f t="shared" si="13"/>
        <v>15203.1</v>
      </c>
      <c r="AK59" s="10">
        <f t="shared" si="13"/>
        <v>0</v>
      </c>
      <c r="AL59" s="10">
        <f t="shared" si="13"/>
        <v>0</v>
      </c>
      <c r="AM59" s="10">
        <f t="shared" si="11"/>
        <v>19168.350000000002</v>
      </c>
      <c r="AN59" s="10">
        <f t="shared" si="12"/>
        <v>0</v>
      </c>
    </row>
    <row r="60" spans="1:40">
      <c r="A60" s="13" t="s">
        <v>20</v>
      </c>
      <c r="B60" s="10">
        <f t="shared" si="14"/>
        <v>0</v>
      </c>
      <c r="C60" s="10">
        <f t="shared" si="14"/>
        <v>0</v>
      </c>
      <c r="D60" s="10">
        <f t="shared" si="14"/>
        <v>0</v>
      </c>
      <c r="E60" s="10">
        <f t="shared" si="14"/>
        <v>0</v>
      </c>
      <c r="F60" s="10">
        <f t="shared" si="14"/>
        <v>0</v>
      </c>
      <c r="G60" s="10">
        <f t="shared" si="14"/>
        <v>17765</v>
      </c>
      <c r="H60" s="10">
        <f t="shared" si="14"/>
        <v>14213.7</v>
      </c>
      <c r="I60" s="10">
        <f t="shared" si="14"/>
        <v>13295.7</v>
      </c>
      <c r="J60" s="10">
        <f t="shared" si="14"/>
        <v>17737.8</v>
      </c>
      <c r="K60" s="10">
        <f t="shared" si="14"/>
        <v>16037.8</v>
      </c>
      <c r="L60" s="10">
        <f t="shared" si="14"/>
        <v>14478.05</v>
      </c>
      <c r="M60" s="10">
        <f t="shared" si="14"/>
        <v>15249.85</v>
      </c>
      <c r="N60" s="10">
        <f t="shared" si="14"/>
        <v>18149.2</v>
      </c>
      <c r="O60" s="10">
        <f t="shared" si="14"/>
        <v>14061.55</v>
      </c>
      <c r="P60" s="10">
        <f t="shared" si="14"/>
        <v>15300</v>
      </c>
      <c r="Q60" s="10">
        <f t="shared" si="14"/>
        <v>15917.95</v>
      </c>
      <c r="R60" s="10">
        <f t="shared" si="14"/>
        <v>19419.100000000002</v>
      </c>
      <c r="S60" s="10">
        <f t="shared" si="14"/>
        <v>17256.7</v>
      </c>
      <c r="T60" s="10">
        <f t="shared" si="14"/>
        <v>18354.05</v>
      </c>
      <c r="U60" s="10">
        <f t="shared" si="14"/>
        <v>18880.2</v>
      </c>
      <c r="V60" s="10">
        <f t="shared" si="14"/>
        <v>15492.95</v>
      </c>
      <c r="W60" s="10">
        <f t="shared" si="14"/>
        <v>12602.95</v>
      </c>
      <c r="X60" s="10">
        <f t="shared" si="14"/>
        <v>19275.45</v>
      </c>
      <c r="Y60" s="10">
        <f t="shared" si="14"/>
        <v>18538.5</v>
      </c>
      <c r="Z60" s="10">
        <f t="shared" si="14"/>
        <v>18769.7</v>
      </c>
      <c r="AA60" s="10">
        <f t="shared" si="14"/>
        <v>16170.4</v>
      </c>
      <c r="AB60" s="10">
        <f t="shared" si="14"/>
        <v>14025</v>
      </c>
      <c r="AC60" s="10">
        <f t="shared" si="14"/>
        <v>14984.65</v>
      </c>
      <c r="AD60" s="10">
        <f t="shared" si="14"/>
        <v>13940</v>
      </c>
      <c r="AE60" s="10">
        <f t="shared" si="14"/>
        <v>18105.850000000002</v>
      </c>
      <c r="AF60" s="10">
        <f t="shared" si="14"/>
        <v>14984.65</v>
      </c>
      <c r="AG60" s="10">
        <f t="shared" si="13"/>
        <v>18161.95</v>
      </c>
      <c r="AH60" s="10">
        <f t="shared" si="13"/>
        <v>17766.7</v>
      </c>
      <c r="AI60" s="10">
        <f t="shared" si="13"/>
        <v>17751.399999999998</v>
      </c>
      <c r="AJ60" s="10">
        <f t="shared" si="13"/>
        <v>14489.1</v>
      </c>
      <c r="AK60" s="10">
        <f t="shared" si="13"/>
        <v>0</v>
      </c>
      <c r="AL60" s="10">
        <f t="shared" si="13"/>
        <v>0</v>
      </c>
      <c r="AM60" s="10">
        <f t="shared" si="11"/>
        <v>19419.100000000002</v>
      </c>
      <c r="AN60" s="10">
        <f t="shared" si="12"/>
        <v>0</v>
      </c>
    </row>
    <row r="61" spans="1:40">
      <c r="A61" s="12" t="s">
        <v>21</v>
      </c>
      <c r="B61" s="10">
        <f t="shared" si="14"/>
        <v>0</v>
      </c>
      <c r="C61" s="10">
        <f t="shared" si="14"/>
        <v>0</v>
      </c>
      <c r="D61" s="10">
        <f t="shared" si="14"/>
        <v>0</v>
      </c>
      <c r="E61" s="10">
        <f t="shared" si="14"/>
        <v>0</v>
      </c>
      <c r="F61" s="10">
        <f t="shared" si="14"/>
        <v>0</v>
      </c>
      <c r="G61" s="10">
        <f t="shared" si="14"/>
        <v>18105</v>
      </c>
      <c r="H61" s="10">
        <f t="shared" si="14"/>
        <v>14053.9</v>
      </c>
      <c r="I61" s="10">
        <f t="shared" ref="B61:AL69" si="15">I22-$G$38*I22+$G$40*($G$38*I22)</f>
        <v>13696.9</v>
      </c>
      <c r="J61" s="10">
        <f t="shared" si="15"/>
        <v>16626</v>
      </c>
      <c r="K61" s="10">
        <f t="shared" si="15"/>
        <v>15530.35</v>
      </c>
      <c r="L61" s="10">
        <f t="shared" si="15"/>
        <v>14740.7</v>
      </c>
      <c r="M61" s="10">
        <f t="shared" si="15"/>
        <v>14887.75</v>
      </c>
      <c r="N61" s="10">
        <f t="shared" si="15"/>
        <v>18027.649999999998</v>
      </c>
      <c r="O61" s="10">
        <f t="shared" si="15"/>
        <v>13723.25</v>
      </c>
      <c r="P61" s="10">
        <f t="shared" si="15"/>
        <v>14960</v>
      </c>
      <c r="Q61" s="10">
        <f t="shared" si="15"/>
        <v>16325.1</v>
      </c>
      <c r="R61" s="10">
        <f t="shared" si="15"/>
        <v>18813.05</v>
      </c>
      <c r="S61" s="10">
        <f t="shared" si="15"/>
        <v>16368.45</v>
      </c>
      <c r="T61" s="10">
        <f t="shared" si="15"/>
        <v>18336.2</v>
      </c>
      <c r="U61" s="10">
        <f t="shared" si="15"/>
        <v>18705.100000000002</v>
      </c>
      <c r="V61" s="10">
        <f t="shared" si="15"/>
        <v>14994</v>
      </c>
      <c r="W61" s="10">
        <f t="shared" si="15"/>
        <v>12853.7</v>
      </c>
      <c r="X61" s="10">
        <f t="shared" si="15"/>
        <v>18747.600000000002</v>
      </c>
      <c r="Y61" s="10">
        <f t="shared" si="15"/>
        <v>18131.350000000002</v>
      </c>
      <c r="Z61" s="10">
        <f t="shared" si="15"/>
        <v>18411.850000000002</v>
      </c>
      <c r="AA61" s="10">
        <f t="shared" si="15"/>
        <v>15403.7</v>
      </c>
      <c r="AB61" s="10">
        <f t="shared" si="15"/>
        <v>13940</v>
      </c>
      <c r="AC61" s="10">
        <f t="shared" si="15"/>
        <v>14025</v>
      </c>
      <c r="AD61" s="10">
        <f t="shared" si="15"/>
        <v>13345</v>
      </c>
      <c r="AE61" s="10">
        <f t="shared" si="15"/>
        <v>18281.8</v>
      </c>
      <c r="AF61" s="10">
        <f t="shared" si="15"/>
        <v>14025</v>
      </c>
      <c r="AG61" s="10">
        <f t="shared" si="13"/>
        <v>17753.95</v>
      </c>
      <c r="AH61" s="10">
        <f t="shared" si="13"/>
        <v>17099.45</v>
      </c>
      <c r="AI61" s="10">
        <f t="shared" si="13"/>
        <v>17664.7</v>
      </c>
      <c r="AJ61" s="10">
        <f t="shared" si="13"/>
        <v>15812.55</v>
      </c>
      <c r="AK61" s="10">
        <f t="shared" si="13"/>
        <v>0</v>
      </c>
      <c r="AL61" s="10">
        <f t="shared" si="13"/>
        <v>0</v>
      </c>
      <c r="AM61" s="10">
        <f t="shared" si="11"/>
        <v>18813.05</v>
      </c>
      <c r="AN61" s="10">
        <f t="shared" si="12"/>
        <v>0</v>
      </c>
    </row>
    <row r="62" spans="1:40">
      <c r="A62" s="12" t="s">
        <v>22</v>
      </c>
      <c r="B62" s="10">
        <f t="shared" si="15"/>
        <v>0</v>
      </c>
      <c r="C62" s="10">
        <f t="shared" si="15"/>
        <v>0</v>
      </c>
      <c r="D62" s="10">
        <f t="shared" si="15"/>
        <v>0</v>
      </c>
      <c r="E62" s="10">
        <f t="shared" si="15"/>
        <v>0</v>
      </c>
      <c r="F62" s="10">
        <f t="shared" si="15"/>
        <v>0</v>
      </c>
      <c r="G62" s="10">
        <f t="shared" si="15"/>
        <v>17542.3</v>
      </c>
      <c r="H62" s="10">
        <f t="shared" si="15"/>
        <v>14133.8</v>
      </c>
      <c r="I62" s="10">
        <f t="shared" si="15"/>
        <v>13350.95</v>
      </c>
      <c r="J62" s="10">
        <f t="shared" si="15"/>
        <v>16054.8</v>
      </c>
      <c r="K62" s="10">
        <f t="shared" si="15"/>
        <v>14685.45</v>
      </c>
      <c r="L62" s="10">
        <f t="shared" si="15"/>
        <v>14183.95</v>
      </c>
      <c r="M62" s="10">
        <f t="shared" si="15"/>
        <v>14437.25</v>
      </c>
      <c r="N62" s="10">
        <f t="shared" si="15"/>
        <v>17025.5</v>
      </c>
      <c r="O62" s="10">
        <f t="shared" si="15"/>
        <v>14826.55</v>
      </c>
      <c r="P62" s="10">
        <f t="shared" si="15"/>
        <v>14875</v>
      </c>
      <c r="Q62" s="10">
        <f t="shared" si="15"/>
        <v>14291.05</v>
      </c>
      <c r="R62" s="10">
        <f t="shared" si="15"/>
        <v>18150.899999999998</v>
      </c>
      <c r="S62" s="10">
        <f t="shared" si="15"/>
        <v>17082.45</v>
      </c>
      <c r="T62" s="10">
        <f t="shared" si="15"/>
        <v>17807.5</v>
      </c>
      <c r="U62" s="10">
        <f t="shared" si="15"/>
        <v>18311.55</v>
      </c>
      <c r="V62" s="10">
        <f t="shared" si="15"/>
        <v>14972.75</v>
      </c>
      <c r="W62" s="10">
        <f t="shared" si="15"/>
        <v>12968.45</v>
      </c>
      <c r="X62" s="10">
        <f t="shared" si="15"/>
        <v>17832.149999999998</v>
      </c>
      <c r="Y62" s="10">
        <f t="shared" si="15"/>
        <v>17549.100000000002</v>
      </c>
      <c r="Z62" s="10">
        <f t="shared" si="15"/>
        <v>17354.45</v>
      </c>
      <c r="AA62" s="10">
        <f t="shared" si="15"/>
        <v>15405.4</v>
      </c>
      <c r="AB62" s="10">
        <f t="shared" si="15"/>
        <v>13855</v>
      </c>
      <c r="AC62" s="10">
        <f t="shared" si="15"/>
        <v>13940</v>
      </c>
      <c r="AD62" s="10">
        <f t="shared" si="15"/>
        <v>13345</v>
      </c>
      <c r="AE62" s="10">
        <f t="shared" si="15"/>
        <v>16957.5</v>
      </c>
      <c r="AF62" s="10">
        <f t="shared" si="15"/>
        <v>13940</v>
      </c>
      <c r="AG62" s="10">
        <f t="shared" si="13"/>
        <v>17227.8</v>
      </c>
      <c r="AH62" s="10">
        <f t="shared" si="13"/>
        <v>16807.05</v>
      </c>
      <c r="AI62" s="10">
        <f t="shared" si="13"/>
        <v>16756.899999999998</v>
      </c>
      <c r="AJ62" s="10">
        <f t="shared" si="13"/>
        <v>14777.25</v>
      </c>
      <c r="AK62" s="10">
        <f t="shared" si="13"/>
        <v>0</v>
      </c>
      <c r="AL62" s="10">
        <f t="shared" si="13"/>
        <v>0</v>
      </c>
      <c r="AM62" s="10">
        <f t="shared" si="11"/>
        <v>18311.55</v>
      </c>
      <c r="AN62" s="10">
        <f t="shared" si="12"/>
        <v>0</v>
      </c>
    </row>
    <row r="63" spans="1:40">
      <c r="A63" s="12" t="s">
        <v>23</v>
      </c>
      <c r="B63" s="10">
        <f t="shared" si="15"/>
        <v>0</v>
      </c>
      <c r="C63" s="10">
        <f t="shared" si="15"/>
        <v>0</v>
      </c>
      <c r="D63" s="10">
        <f t="shared" si="15"/>
        <v>0</v>
      </c>
      <c r="E63" s="10">
        <f t="shared" si="15"/>
        <v>0</v>
      </c>
      <c r="F63" s="10">
        <f t="shared" si="15"/>
        <v>0</v>
      </c>
      <c r="G63" s="10">
        <f t="shared" si="15"/>
        <v>16405</v>
      </c>
      <c r="H63" s="10">
        <f t="shared" si="15"/>
        <v>13286.35</v>
      </c>
      <c r="I63" s="10">
        <f t="shared" si="15"/>
        <v>13075.55</v>
      </c>
      <c r="J63" s="10">
        <f t="shared" si="15"/>
        <v>14755.15</v>
      </c>
      <c r="K63" s="10">
        <f t="shared" si="15"/>
        <v>14335.25</v>
      </c>
      <c r="L63" s="10">
        <f t="shared" si="15"/>
        <v>11873.65</v>
      </c>
      <c r="M63" s="10">
        <f t="shared" si="15"/>
        <v>14101.5</v>
      </c>
      <c r="N63" s="10">
        <f t="shared" si="15"/>
        <v>16519.75</v>
      </c>
      <c r="O63" s="10">
        <f t="shared" si="15"/>
        <v>13031.35</v>
      </c>
      <c r="P63" s="10">
        <f t="shared" si="15"/>
        <v>15753.05</v>
      </c>
      <c r="Q63" s="10">
        <f t="shared" si="15"/>
        <v>16189.95</v>
      </c>
      <c r="R63" s="10">
        <f t="shared" si="15"/>
        <v>16936.25</v>
      </c>
      <c r="S63" s="10">
        <f t="shared" si="15"/>
        <v>17382.5</v>
      </c>
      <c r="T63" s="10">
        <f t="shared" si="15"/>
        <v>17275.399999999998</v>
      </c>
      <c r="U63" s="10">
        <f t="shared" si="15"/>
        <v>16783.25</v>
      </c>
      <c r="V63" s="10">
        <f t="shared" si="15"/>
        <v>14996.55</v>
      </c>
      <c r="W63" s="10">
        <f t="shared" si="15"/>
        <v>13407.05</v>
      </c>
      <c r="X63" s="10">
        <f t="shared" si="15"/>
        <v>16905.649999999998</v>
      </c>
      <c r="Y63" s="10">
        <f t="shared" si="15"/>
        <v>16695.7</v>
      </c>
      <c r="Z63" s="10">
        <f t="shared" si="15"/>
        <v>16943.05</v>
      </c>
      <c r="AA63" s="10">
        <f t="shared" si="15"/>
        <v>15324.65</v>
      </c>
      <c r="AB63" s="10">
        <f t="shared" si="15"/>
        <v>13855</v>
      </c>
      <c r="AC63" s="10">
        <f t="shared" si="15"/>
        <v>14280</v>
      </c>
      <c r="AD63" s="10">
        <f t="shared" si="15"/>
        <v>13430</v>
      </c>
      <c r="AE63" s="10">
        <f t="shared" si="15"/>
        <v>16681.25</v>
      </c>
      <c r="AF63" s="10">
        <f t="shared" si="15"/>
        <v>14280</v>
      </c>
      <c r="AG63" s="10">
        <f t="shared" si="13"/>
        <v>16615.8</v>
      </c>
      <c r="AH63" s="10">
        <f t="shared" si="13"/>
        <v>16465.350000000002</v>
      </c>
      <c r="AI63" s="10">
        <f t="shared" si="13"/>
        <v>16465.350000000002</v>
      </c>
      <c r="AJ63" s="10">
        <f t="shared" si="13"/>
        <v>14778.95</v>
      </c>
      <c r="AK63" s="10">
        <f t="shared" si="13"/>
        <v>0</v>
      </c>
      <c r="AL63" s="10">
        <f t="shared" si="13"/>
        <v>0</v>
      </c>
      <c r="AM63" s="10">
        <f t="shared" si="11"/>
        <v>17382.5</v>
      </c>
      <c r="AN63" s="10">
        <f t="shared" si="12"/>
        <v>0</v>
      </c>
    </row>
    <row r="64" spans="1:40">
      <c r="A64" s="9" t="s">
        <v>24</v>
      </c>
      <c r="B64" s="10">
        <f t="shared" si="15"/>
        <v>0</v>
      </c>
      <c r="C64" s="10">
        <f t="shared" si="15"/>
        <v>0</v>
      </c>
      <c r="D64" s="10">
        <f t="shared" si="15"/>
        <v>0</v>
      </c>
      <c r="E64" s="10">
        <f t="shared" si="15"/>
        <v>0</v>
      </c>
      <c r="F64" s="10">
        <f t="shared" si="15"/>
        <v>0</v>
      </c>
      <c r="G64" s="10">
        <f t="shared" si="15"/>
        <v>15555</v>
      </c>
      <c r="H64" s="10">
        <f t="shared" si="15"/>
        <v>13874.55</v>
      </c>
      <c r="I64" s="10">
        <f t="shared" si="15"/>
        <v>13510.75</v>
      </c>
      <c r="J64" s="10">
        <f t="shared" si="15"/>
        <v>15379.05</v>
      </c>
      <c r="K64" s="10">
        <f t="shared" si="15"/>
        <v>12120.15</v>
      </c>
      <c r="L64" s="10">
        <f t="shared" si="15"/>
        <v>13120.6</v>
      </c>
      <c r="M64" s="10">
        <f t="shared" si="15"/>
        <v>14863.95</v>
      </c>
      <c r="N64" s="10">
        <f t="shared" si="15"/>
        <v>17811.75</v>
      </c>
      <c r="O64" s="10">
        <f t="shared" si="15"/>
        <v>14484</v>
      </c>
      <c r="P64" s="10">
        <f t="shared" si="15"/>
        <v>16931.149999999998</v>
      </c>
      <c r="Q64" s="10">
        <f t="shared" si="15"/>
        <v>19792.25</v>
      </c>
      <c r="R64" s="10">
        <f t="shared" si="15"/>
        <v>19068.899999999998</v>
      </c>
      <c r="S64" s="10">
        <f t="shared" si="15"/>
        <v>18448.399999999998</v>
      </c>
      <c r="T64" s="10">
        <f t="shared" si="15"/>
        <v>20055.75</v>
      </c>
      <c r="U64" s="10">
        <f t="shared" si="15"/>
        <v>17718.25</v>
      </c>
      <c r="V64" s="10">
        <f t="shared" si="15"/>
        <v>15583.05</v>
      </c>
      <c r="W64" s="10">
        <f t="shared" si="15"/>
        <v>16294.5</v>
      </c>
      <c r="X64" s="10">
        <f t="shared" si="15"/>
        <v>18096.5</v>
      </c>
      <c r="Y64" s="10">
        <f t="shared" si="15"/>
        <v>17715.7</v>
      </c>
      <c r="Z64" s="10">
        <f t="shared" si="15"/>
        <v>17985.149999999998</v>
      </c>
      <c r="AA64" s="10">
        <f t="shared" si="15"/>
        <v>17645.149999999998</v>
      </c>
      <c r="AB64" s="10">
        <f t="shared" si="15"/>
        <v>15742</v>
      </c>
      <c r="AC64" s="10">
        <f t="shared" si="15"/>
        <v>16927.75</v>
      </c>
      <c r="AD64" s="10">
        <f t="shared" si="15"/>
        <v>16530.8</v>
      </c>
      <c r="AE64" s="10">
        <f t="shared" si="15"/>
        <v>17878.05</v>
      </c>
      <c r="AF64" s="10">
        <f t="shared" si="15"/>
        <v>16927.75</v>
      </c>
      <c r="AG64" s="10">
        <f t="shared" si="13"/>
        <v>17634.100000000002</v>
      </c>
      <c r="AH64" s="10">
        <f t="shared" si="13"/>
        <v>17730.149999999998</v>
      </c>
      <c r="AI64" s="10">
        <f t="shared" si="13"/>
        <v>17600.95</v>
      </c>
      <c r="AJ64" s="10">
        <f t="shared" si="13"/>
        <v>17079.899999999998</v>
      </c>
      <c r="AK64" s="10">
        <f t="shared" si="13"/>
        <v>0</v>
      </c>
      <c r="AL64" s="10">
        <f t="shared" si="13"/>
        <v>0</v>
      </c>
      <c r="AM64" s="10">
        <f t="shared" si="11"/>
        <v>20055.75</v>
      </c>
      <c r="AN64" s="10">
        <f t="shared" si="12"/>
        <v>0</v>
      </c>
    </row>
    <row r="65" spans="1:40">
      <c r="A65" s="15">
        <v>0.83333333333333337</v>
      </c>
      <c r="B65" s="10">
        <f t="shared" si="15"/>
        <v>0</v>
      </c>
      <c r="C65" s="10">
        <f t="shared" si="15"/>
        <v>0</v>
      </c>
      <c r="D65" s="10">
        <f t="shared" si="15"/>
        <v>0</v>
      </c>
      <c r="E65" s="10">
        <f t="shared" si="15"/>
        <v>0</v>
      </c>
      <c r="F65" s="10">
        <f t="shared" si="15"/>
        <v>0</v>
      </c>
      <c r="G65" s="10">
        <f t="shared" si="15"/>
        <v>16439.850000000002</v>
      </c>
      <c r="H65" s="10">
        <f t="shared" si="15"/>
        <v>13352.65</v>
      </c>
      <c r="I65" s="10">
        <f t="shared" si="15"/>
        <v>15355.25</v>
      </c>
      <c r="J65" s="10">
        <f t="shared" si="15"/>
        <v>15370.55</v>
      </c>
      <c r="K65" s="10">
        <f t="shared" si="15"/>
        <v>13067.9</v>
      </c>
      <c r="L65" s="10">
        <f t="shared" si="15"/>
        <v>13035.6</v>
      </c>
      <c r="M65" s="10">
        <f t="shared" si="15"/>
        <v>15738.6</v>
      </c>
      <c r="N65" s="10">
        <f t="shared" si="15"/>
        <v>18562.3</v>
      </c>
      <c r="O65" s="10">
        <f t="shared" si="15"/>
        <v>17449.649999999998</v>
      </c>
      <c r="P65" s="10">
        <f t="shared" si="15"/>
        <v>18495.149999999998</v>
      </c>
      <c r="Q65" s="10">
        <f t="shared" si="15"/>
        <v>19747.2</v>
      </c>
      <c r="R65" s="10">
        <f t="shared" si="15"/>
        <v>19408.05</v>
      </c>
      <c r="S65" s="10">
        <f t="shared" si="15"/>
        <v>20321.8</v>
      </c>
      <c r="T65" s="10">
        <f t="shared" si="15"/>
        <v>19735.3</v>
      </c>
      <c r="U65" s="10">
        <f t="shared" si="15"/>
        <v>19953.75</v>
      </c>
      <c r="V65" s="10">
        <f t="shared" si="15"/>
        <v>17000.850000000002</v>
      </c>
      <c r="W65" s="10">
        <f t="shared" si="15"/>
        <v>18202.75</v>
      </c>
      <c r="X65" s="10">
        <f t="shared" si="15"/>
        <v>20058.3</v>
      </c>
      <c r="Y65" s="10">
        <f t="shared" si="15"/>
        <v>19803.3</v>
      </c>
      <c r="Z65" s="10">
        <f t="shared" si="15"/>
        <v>19648.600000000002</v>
      </c>
      <c r="AA65" s="10">
        <f t="shared" si="15"/>
        <v>19142.850000000002</v>
      </c>
      <c r="AB65" s="10">
        <f t="shared" si="15"/>
        <v>18008.100000000002</v>
      </c>
      <c r="AC65" s="10">
        <f t="shared" si="15"/>
        <v>18551.25</v>
      </c>
      <c r="AD65" s="10">
        <f t="shared" si="15"/>
        <v>17713.149999999998</v>
      </c>
      <c r="AE65" s="10">
        <f t="shared" si="15"/>
        <v>19500.7</v>
      </c>
      <c r="AF65" s="10">
        <f t="shared" si="15"/>
        <v>18551.25</v>
      </c>
      <c r="AG65" s="10">
        <f t="shared" si="13"/>
        <v>18892.95</v>
      </c>
      <c r="AH65" s="10">
        <f t="shared" si="13"/>
        <v>19476.05</v>
      </c>
      <c r="AI65" s="10">
        <f t="shared" si="13"/>
        <v>19724.25</v>
      </c>
      <c r="AJ65" s="10">
        <f t="shared" si="13"/>
        <v>18632.850000000002</v>
      </c>
      <c r="AK65" s="10">
        <f t="shared" si="13"/>
        <v>0</v>
      </c>
      <c r="AL65" s="10">
        <f t="shared" si="13"/>
        <v>0</v>
      </c>
      <c r="AM65" s="10">
        <f t="shared" si="11"/>
        <v>20321.8</v>
      </c>
      <c r="AN65" s="10">
        <f t="shared" si="12"/>
        <v>0</v>
      </c>
    </row>
    <row r="66" spans="1:40">
      <c r="A66" s="15">
        <v>0.875</v>
      </c>
      <c r="B66" s="10">
        <f t="shared" si="15"/>
        <v>0</v>
      </c>
      <c r="C66" s="10">
        <f t="shared" si="15"/>
        <v>0</v>
      </c>
      <c r="D66" s="10">
        <f t="shared" si="15"/>
        <v>0</v>
      </c>
      <c r="E66" s="10">
        <f t="shared" si="15"/>
        <v>0</v>
      </c>
      <c r="F66" s="10">
        <f t="shared" si="15"/>
        <v>0</v>
      </c>
      <c r="G66" s="10">
        <f t="shared" si="15"/>
        <v>16076.9</v>
      </c>
      <c r="H66" s="10">
        <f t="shared" si="15"/>
        <v>13442.75</v>
      </c>
      <c r="I66" s="10">
        <f t="shared" si="15"/>
        <v>15549.9</v>
      </c>
      <c r="J66" s="10">
        <f t="shared" si="15"/>
        <v>14933.65</v>
      </c>
      <c r="K66" s="10">
        <f t="shared" si="15"/>
        <v>13588.1</v>
      </c>
      <c r="L66" s="10">
        <f t="shared" si="15"/>
        <v>12264.65</v>
      </c>
      <c r="M66" s="10">
        <f t="shared" si="15"/>
        <v>16172.95</v>
      </c>
      <c r="N66" s="10">
        <f t="shared" si="15"/>
        <v>18136.45</v>
      </c>
      <c r="O66" s="10">
        <f t="shared" si="15"/>
        <v>18393.149999999998</v>
      </c>
      <c r="P66" s="10">
        <f t="shared" si="15"/>
        <v>18064.2</v>
      </c>
      <c r="Q66" s="10">
        <f t="shared" si="15"/>
        <v>19304.350000000002</v>
      </c>
      <c r="R66" s="10">
        <f t="shared" si="15"/>
        <v>18810.5</v>
      </c>
      <c r="S66" s="10">
        <f t="shared" si="15"/>
        <v>19295</v>
      </c>
      <c r="T66" s="10">
        <f t="shared" si="15"/>
        <v>19210.850000000002</v>
      </c>
      <c r="U66" s="10">
        <f t="shared" si="15"/>
        <v>19479.45</v>
      </c>
      <c r="V66" s="10">
        <f t="shared" si="15"/>
        <v>16385.45</v>
      </c>
      <c r="W66" s="10">
        <f t="shared" si="15"/>
        <v>18615.850000000002</v>
      </c>
      <c r="X66" s="10">
        <f t="shared" si="15"/>
        <v>19404.649999999998</v>
      </c>
      <c r="Y66" s="10">
        <f t="shared" si="15"/>
        <v>19085.05</v>
      </c>
      <c r="Z66" s="10">
        <f t="shared" si="15"/>
        <v>19248.25</v>
      </c>
      <c r="AA66" s="10">
        <f t="shared" si="15"/>
        <v>18163.649999999998</v>
      </c>
      <c r="AB66" s="10">
        <f t="shared" si="15"/>
        <v>17410.55</v>
      </c>
      <c r="AC66" s="10">
        <f t="shared" si="15"/>
        <v>18035.3</v>
      </c>
      <c r="AD66" s="10">
        <f t="shared" si="15"/>
        <v>17075.649999999998</v>
      </c>
      <c r="AE66" s="10">
        <f t="shared" si="15"/>
        <v>18609.05</v>
      </c>
      <c r="AF66" s="10">
        <f t="shared" si="15"/>
        <v>18035.3</v>
      </c>
      <c r="AG66" s="10">
        <f t="shared" si="13"/>
        <v>19123.3</v>
      </c>
      <c r="AH66" s="10">
        <f t="shared" si="13"/>
        <v>18696.600000000002</v>
      </c>
      <c r="AI66" s="10">
        <f t="shared" si="13"/>
        <v>19024.7</v>
      </c>
      <c r="AJ66" s="10">
        <f t="shared" si="13"/>
        <v>18707.649999999998</v>
      </c>
      <c r="AK66" s="10">
        <f t="shared" si="13"/>
        <v>0</v>
      </c>
      <c r="AL66" s="10">
        <f t="shared" si="13"/>
        <v>0</v>
      </c>
      <c r="AM66" s="10">
        <f t="shared" si="11"/>
        <v>19479.45</v>
      </c>
      <c r="AN66" s="10">
        <f t="shared" si="12"/>
        <v>0</v>
      </c>
    </row>
    <row r="67" spans="1:40">
      <c r="A67" s="13" t="s">
        <v>25</v>
      </c>
      <c r="B67" s="10">
        <f t="shared" si="15"/>
        <v>0</v>
      </c>
      <c r="C67" s="10">
        <f t="shared" si="15"/>
        <v>0</v>
      </c>
      <c r="D67" s="10">
        <f t="shared" si="15"/>
        <v>0</v>
      </c>
      <c r="E67" s="10">
        <f t="shared" si="15"/>
        <v>0</v>
      </c>
      <c r="F67" s="10">
        <f t="shared" si="15"/>
        <v>0</v>
      </c>
      <c r="G67" s="10">
        <f t="shared" si="15"/>
        <v>16845.3</v>
      </c>
      <c r="H67" s="10">
        <f t="shared" si="15"/>
        <v>12520.5</v>
      </c>
      <c r="I67" s="10">
        <f t="shared" si="15"/>
        <v>14779.8</v>
      </c>
      <c r="J67" s="10">
        <f t="shared" si="15"/>
        <v>14560.5</v>
      </c>
      <c r="K67" s="10">
        <f t="shared" si="15"/>
        <v>15100.25</v>
      </c>
      <c r="L67" s="10">
        <f t="shared" si="15"/>
        <v>12951.45</v>
      </c>
      <c r="M67" s="10">
        <f t="shared" si="15"/>
        <v>16108.35</v>
      </c>
      <c r="N67" s="10">
        <f t="shared" si="15"/>
        <v>16621.75</v>
      </c>
      <c r="O67" s="10">
        <f t="shared" si="15"/>
        <v>16865.7</v>
      </c>
      <c r="P67" s="10">
        <f t="shared" si="15"/>
        <v>16869.95</v>
      </c>
      <c r="Q67" s="10">
        <f t="shared" si="15"/>
        <v>18465.399999999998</v>
      </c>
      <c r="R67" s="10">
        <f t="shared" si="15"/>
        <v>14734.75</v>
      </c>
      <c r="S67" s="10">
        <f t="shared" si="15"/>
        <v>17417.350000000002</v>
      </c>
      <c r="T67" s="10">
        <f t="shared" si="15"/>
        <v>17867</v>
      </c>
      <c r="U67" s="10">
        <f t="shared" si="15"/>
        <v>17014.45</v>
      </c>
      <c r="V67" s="10">
        <f t="shared" si="15"/>
        <v>16116</v>
      </c>
      <c r="W67" s="10">
        <f t="shared" si="15"/>
        <v>16980.45</v>
      </c>
      <c r="X67" s="10">
        <f t="shared" si="15"/>
        <v>16957.5</v>
      </c>
      <c r="Y67" s="10">
        <f t="shared" si="15"/>
        <v>17608.600000000002</v>
      </c>
      <c r="Z67" s="10">
        <f t="shared" si="15"/>
        <v>17498.95</v>
      </c>
      <c r="AA67" s="10">
        <f t="shared" si="15"/>
        <v>17232.899999999998</v>
      </c>
      <c r="AB67" s="10">
        <f t="shared" si="15"/>
        <v>16236.7</v>
      </c>
      <c r="AC67" s="10">
        <f t="shared" si="15"/>
        <v>16750.95</v>
      </c>
      <c r="AD67" s="10">
        <f t="shared" si="15"/>
        <v>15000.8</v>
      </c>
      <c r="AE67" s="10">
        <f t="shared" si="15"/>
        <v>16410.95</v>
      </c>
      <c r="AF67" s="10">
        <f t="shared" si="15"/>
        <v>16750.95</v>
      </c>
      <c r="AG67" s="10">
        <f t="shared" si="13"/>
        <v>17781.149999999998</v>
      </c>
      <c r="AH67" s="10">
        <f t="shared" si="13"/>
        <v>18093.100000000002</v>
      </c>
      <c r="AI67" s="10">
        <f t="shared" si="13"/>
        <v>17408</v>
      </c>
      <c r="AJ67" s="10">
        <f t="shared" si="13"/>
        <v>16228.2</v>
      </c>
      <c r="AK67" s="10">
        <f t="shared" si="13"/>
        <v>0</v>
      </c>
      <c r="AL67" s="10">
        <f t="shared" si="13"/>
        <v>0</v>
      </c>
      <c r="AM67" s="10">
        <f t="shared" si="11"/>
        <v>18465.399999999998</v>
      </c>
      <c r="AN67" s="10">
        <f t="shared" si="12"/>
        <v>0</v>
      </c>
    </row>
    <row r="68" spans="1:40">
      <c r="A68" s="15">
        <v>0.95833333333333337</v>
      </c>
      <c r="B68" s="10">
        <f t="shared" si="15"/>
        <v>0</v>
      </c>
      <c r="C68" s="10">
        <f t="shared" si="15"/>
        <v>0</v>
      </c>
      <c r="D68" s="10">
        <f t="shared" si="15"/>
        <v>0</v>
      </c>
      <c r="E68" s="10">
        <f t="shared" si="15"/>
        <v>0</v>
      </c>
      <c r="F68" s="10">
        <f t="shared" si="15"/>
        <v>0</v>
      </c>
      <c r="G68" s="10">
        <f t="shared" si="15"/>
        <v>14716.05</v>
      </c>
      <c r="H68" s="10">
        <f t="shared" si="15"/>
        <v>12676.05</v>
      </c>
      <c r="I68" s="10">
        <f t="shared" si="15"/>
        <v>13270.2</v>
      </c>
      <c r="J68" s="10">
        <f t="shared" si="15"/>
        <v>13910.25</v>
      </c>
      <c r="K68" s="10">
        <f t="shared" si="15"/>
        <v>13547.3</v>
      </c>
      <c r="L68" s="10">
        <f t="shared" si="15"/>
        <v>12516.25</v>
      </c>
      <c r="M68" s="10">
        <f t="shared" si="15"/>
        <v>14956.6</v>
      </c>
      <c r="N68" s="10">
        <f t="shared" si="15"/>
        <v>14475.5</v>
      </c>
      <c r="O68" s="10">
        <f t="shared" si="15"/>
        <v>15168.25</v>
      </c>
      <c r="P68" s="10">
        <f t="shared" si="15"/>
        <v>14994</v>
      </c>
      <c r="Q68" s="10">
        <f t="shared" si="15"/>
        <v>15990.2</v>
      </c>
      <c r="R68" s="10">
        <f t="shared" si="15"/>
        <v>15087.5</v>
      </c>
      <c r="S68" s="10">
        <f t="shared" si="15"/>
        <v>15263.45</v>
      </c>
      <c r="T68" s="10">
        <f t="shared" si="15"/>
        <v>15101.95</v>
      </c>
      <c r="U68" s="10">
        <f t="shared" si="15"/>
        <v>15646.8</v>
      </c>
      <c r="V68" s="10">
        <f t="shared" si="15"/>
        <v>15476.8</v>
      </c>
      <c r="W68" s="10">
        <f t="shared" si="15"/>
        <v>15188.65</v>
      </c>
      <c r="X68" s="10">
        <f t="shared" si="15"/>
        <v>15529.5</v>
      </c>
      <c r="Y68" s="10">
        <f t="shared" si="15"/>
        <v>13430</v>
      </c>
      <c r="Z68" s="10">
        <f t="shared" si="15"/>
        <v>14987.2</v>
      </c>
      <c r="AA68" s="10">
        <f t="shared" si="15"/>
        <v>15187.8</v>
      </c>
      <c r="AB68" s="10">
        <f t="shared" si="15"/>
        <v>14721.15</v>
      </c>
      <c r="AC68" s="10">
        <f t="shared" si="15"/>
        <v>14025</v>
      </c>
      <c r="AD68" s="10">
        <f t="shared" si="15"/>
        <v>13982.5</v>
      </c>
      <c r="AE68" s="10">
        <f t="shared" si="15"/>
        <v>14475.5</v>
      </c>
      <c r="AF68" s="10">
        <f t="shared" si="15"/>
        <v>14025</v>
      </c>
      <c r="AG68" s="10">
        <f t="shared" si="15"/>
        <v>15244.75</v>
      </c>
      <c r="AH68" s="10">
        <f t="shared" si="15"/>
        <v>15001.65</v>
      </c>
      <c r="AI68" s="10">
        <f t="shared" si="15"/>
        <v>15255.8</v>
      </c>
      <c r="AJ68" s="10">
        <f t="shared" si="15"/>
        <v>15385.85</v>
      </c>
      <c r="AK68" s="10">
        <f t="shared" si="15"/>
        <v>0</v>
      </c>
      <c r="AL68" s="10">
        <f t="shared" si="15"/>
        <v>0</v>
      </c>
      <c r="AM68" s="10">
        <f t="shared" si="11"/>
        <v>15990.2</v>
      </c>
      <c r="AN68" s="10">
        <f t="shared" si="12"/>
        <v>0</v>
      </c>
    </row>
    <row r="69" spans="1:40">
      <c r="A69" s="9" t="s">
        <v>26</v>
      </c>
      <c r="B69" s="10">
        <f t="shared" si="15"/>
        <v>0</v>
      </c>
      <c r="C69" s="10">
        <f t="shared" si="15"/>
        <v>0</v>
      </c>
      <c r="D69" s="10">
        <f t="shared" si="15"/>
        <v>0</v>
      </c>
      <c r="E69" s="10">
        <f t="shared" si="15"/>
        <v>0</v>
      </c>
      <c r="F69" s="10">
        <f t="shared" si="15"/>
        <v>0</v>
      </c>
      <c r="G69" s="10">
        <f t="shared" si="15"/>
        <v>13515</v>
      </c>
      <c r="H69" s="10">
        <f t="shared" si="15"/>
        <v>12024.1</v>
      </c>
      <c r="I69" s="10">
        <f t="shared" si="15"/>
        <v>12004.55</v>
      </c>
      <c r="J69" s="10">
        <f t="shared" ref="J69:AL69" si="16">J30-$G$38*J30+$G$40*($G$38*J30)</f>
        <v>12776.35</v>
      </c>
      <c r="K69" s="10">
        <f t="shared" si="16"/>
        <v>13578.75</v>
      </c>
      <c r="L69" s="10">
        <f t="shared" si="16"/>
        <v>12677.75</v>
      </c>
      <c r="M69" s="10">
        <f t="shared" si="16"/>
        <v>12840.1</v>
      </c>
      <c r="N69" s="10">
        <f t="shared" si="16"/>
        <v>13260</v>
      </c>
      <c r="O69" s="10">
        <f t="shared" si="16"/>
        <v>13770</v>
      </c>
      <c r="P69" s="10">
        <f t="shared" si="16"/>
        <v>13369.65</v>
      </c>
      <c r="Q69" s="10">
        <f t="shared" si="16"/>
        <v>14037.75</v>
      </c>
      <c r="R69" s="10">
        <f t="shared" si="16"/>
        <v>13809.95</v>
      </c>
      <c r="S69" s="10">
        <f t="shared" si="16"/>
        <v>13855</v>
      </c>
      <c r="T69" s="10">
        <f t="shared" si="16"/>
        <v>13536.25</v>
      </c>
      <c r="U69" s="10">
        <f t="shared" si="16"/>
        <v>13430</v>
      </c>
      <c r="V69" s="10">
        <f t="shared" si="16"/>
        <v>14367.55</v>
      </c>
      <c r="W69" s="10">
        <f t="shared" si="16"/>
        <v>13685</v>
      </c>
      <c r="X69" s="10">
        <f t="shared" si="16"/>
        <v>13855</v>
      </c>
      <c r="Y69" s="10">
        <f t="shared" si="16"/>
        <v>13685</v>
      </c>
      <c r="Z69" s="10">
        <f t="shared" si="16"/>
        <v>13260</v>
      </c>
      <c r="AA69" s="10">
        <f t="shared" si="16"/>
        <v>13430</v>
      </c>
      <c r="AB69" s="10">
        <f t="shared" si="16"/>
        <v>13345</v>
      </c>
      <c r="AC69" s="10">
        <f t="shared" si="16"/>
        <v>13260</v>
      </c>
      <c r="AD69" s="10">
        <f t="shared" si="16"/>
        <v>12835</v>
      </c>
      <c r="AE69" s="10">
        <f t="shared" si="16"/>
        <v>13600</v>
      </c>
      <c r="AF69" s="10">
        <f t="shared" si="16"/>
        <v>13260</v>
      </c>
      <c r="AG69" s="10">
        <f t="shared" si="16"/>
        <v>12683.7</v>
      </c>
      <c r="AH69" s="10">
        <f t="shared" si="16"/>
        <v>13175</v>
      </c>
      <c r="AI69" s="10">
        <f t="shared" si="16"/>
        <v>14304.65</v>
      </c>
      <c r="AJ69" s="10">
        <f t="shared" si="16"/>
        <v>14076</v>
      </c>
      <c r="AK69" s="10">
        <f t="shared" si="16"/>
        <v>0</v>
      </c>
      <c r="AL69" s="10">
        <f t="shared" si="16"/>
        <v>0</v>
      </c>
      <c r="AM69" s="10">
        <f t="shared" si="11"/>
        <v>14367.55</v>
      </c>
      <c r="AN69" s="10">
        <f t="shared" si="12"/>
        <v>0</v>
      </c>
    </row>
    <row r="70" spans="1:40">
      <c r="A70" s="46"/>
      <c r="B70" s="46"/>
      <c r="C70" s="46"/>
      <c r="D70" s="46"/>
      <c r="E70" s="46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</row>
    <row r="71" spans="1:40">
      <c r="A71" s="48"/>
      <c r="B71" s="48"/>
      <c r="C71" s="48"/>
      <c r="D71" s="48"/>
      <c r="E71" s="48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</row>
    <row r="73" spans="1:40">
      <c r="A73" s="26" t="s">
        <v>46</v>
      </c>
      <c r="C73" s="30"/>
      <c r="E73" s="41"/>
      <c r="F73" s="26"/>
      <c r="G73" s="38"/>
      <c r="H73" s="38"/>
      <c r="I73" s="38"/>
      <c r="J73" s="38"/>
      <c r="K73" s="38"/>
      <c r="L73" s="38"/>
      <c r="M73" s="38"/>
      <c r="N73" s="39"/>
      <c r="O73" s="39"/>
      <c r="P73" s="40"/>
      <c r="Q73" s="38"/>
      <c r="R73" s="28"/>
    </row>
    <row r="74" spans="1:40" ht="12.75" customHeight="1">
      <c r="A74" s="287" t="s">
        <v>2</v>
      </c>
      <c r="B74" s="4">
        <f>+B$4</f>
        <v>0</v>
      </c>
      <c r="C74" s="4">
        <f t="shared" ref="C74:AL74" si="17">+C$4</f>
        <v>1</v>
      </c>
      <c r="D74" s="4">
        <f t="shared" si="17"/>
        <v>1</v>
      </c>
      <c r="E74" s="4">
        <f t="shared" si="17"/>
        <v>2</v>
      </c>
      <c r="F74" s="4">
        <f t="shared" si="17"/>
        <v>3</v>
      </c>
      <c r="G74" s="4">
        <f t="shared" si="17"/>
        <v>1</v>
      </c>
      <c r="H74" s="4">
        <f t="shared" si="17"/>
        <v>2</v>
      </c>
      <c r="I74" s="4">
        <f t="shared" si="17"/>
        <v>3</v>
      </c>
      <c r="J74" s="4">
        <f t="shared" si="17"/>
        <v>4</v>
      </c>
      <c r="K74" s="4">
        <f t="shared" si="17"/>
        <v>5</v>
      </c>
      <c r="L74" s="4">
        <f t="shared" si="17"/>
        <v>6</v>
      </c>
      <c r="M74" s="4">
        <f t="shared" si="17"/>
        <v>7</v>
      </c>
      <c r="N74" s="4">
        <f t="shared" si="17"/>
        <v>8</v>
      </c>
      <c r="O74" s="4">
        <f t="shared" si="17"/>
        <v>9</v>
      </c>
      <c r="P74" s="4">
        <f t="shared" si="17"/>
        <v>10</v>
      </c>
      <c r="Q74" s="4">
        <f t="shared" si="17"/>
        <v>11</v>
      </c>
      <c r="R74" s="4">
        <f t="shared" si="17"/>
        <v>12</v>
      </c>
      <c r="S74" s="4">
        <f t="shared" si="17"/>
        <v>13</v>
      </c>
      <c r="T74" s="4">
        <f t="shared" si="17"/>
        <v>14</v>
      </c>
      <c r="U74" s="4">
        <f t="shared" si="17"/>
        <v>15</v>
      </c>
      <c r="V74" s="4">
        <f t="shared" si="17"/>
        <v>16</v>
      </c>
      <c r="W74" s="4">
        <f t="shared" si="17"/>
        <v>17</v>
      </c>
      <c r="X74" s="4">
        <f t="shared" si="17"/>
        <v>18</v>
      </c>
      <c r="Y74" s="4">
        <f t="shared" si="17"/>
        <v>19</v>
      </c>
      <c r="Z74" s="4">
        <f t="shared" si="17"/>
        <v>20</v>
      </c>
      <c r="AA74" s="4">
        <f t="shared" si="17"/>
        <v>21</v>
      </c>
      <c r="AB74" s="4">
        <f t="shared" si="17"/>
        <v>22</v>
      </c>
      <c r="AC74" s="4">
        <f t="shared" si="17"/>
        <v>23</v>
      </c>
      <c r="AD74" s="4">
        <f t="shared" si="17"/>
        <v>24</v>
      </c>
      <c r="AE74" s="4">
        <f t="shared" si="17"/>
        <v>25</v>
      </c>
      <c r="AF74" s="4">
        <f t="shared" si="17"/>
        <v>26</v>
      </c>
      <c r="AG74" s="4">
        <f t="shared" si="17"/>
        <v>27</v>
      </c>
      <c r="AH74" s="4">
        <f t="shared" si="17"/>
        <v>28</v>
      </c>
      <c r="AI74" s="4">
        <f t="shared" si="17"/>
        <v>29</v>
      </c>
      <c r="AJ74" s="4">
        <f t="shared" si="17"/>
        <v>30</v>
      </c>
      <c r="AK74" s="4">
        <f t="shared" si="17"/>
        <v>31</v>
      </c>
      <c r="AL74" s="4">
        <f t="shared" si="17"/>
        <v>32</v>
      </c>
      <c r="AM74" s="116" t="s">
        <v>3</v>
      </c>
      <c r="AN74" s="5" t="s">
        <v>4</v>
      </c>
    </row>
    <row r="75" spans="1:40" s="6" customFormat="1" ht="11.25" customHeight="1">
      <c r="A75" s="288"/>
      <c r="B75" s="7">
        <f>B$5</f>
        <v>40391</v>
      </c>
      <c r="C75" s="7">
        <f t="shared" ref="C75:AL75" si="18">C$5</f>
        <v>40392</v>
      </c>
      <c r="D75" s="7">
        <f t="shared" si="18"/>
        <v>40603</v>
      </c>
      <c r="E75" s="7">
        <f t="shared" si="18"/>
        <v>40604</v>
      </c>
      <c r="F75" s="7">
        <f t="shared" si="18"/>
        <v>40605</v>
      </c>
      <c r="G75" s="7">
        <f t="shared" si="18"/>
        <v>40634</v>
      </c>
      <c r="H75" s="7">
        <f t="shared" si="18"/>
        <v>40635</v>
      </c>
      <c r="I75" s="7">
        <f t="shared" si="18"/>
        <v>40636</v>
      </c>
      <c r="J75" s="7">
        <f t="shared" si="18"/>
        <v>40637</v>
      </c>
      <c r="K75" s="7">
        <f t="shared" si="18"/>
        <v>40638</v>
      </c>
      <c r="L75" s="7">
        <f t="shared" si="18"/>
        <v>40639</v>
      </c>
      <c r="M75" s="7">
        <f t="shared" si="18"/>
        <v>40640</v>
      </c>
      <c r="N75" s="7">
        <f t="shared" si="18"/>
        <v>40641</v>
      </c>
      <c r="O75" s="7">
        <f t="shared" si="18"/>
        <v>40642</v>
      </c>
      <c r="P75" s="7">
        <f t="shared" si="18"/>
        <v>40643</v>
      </c>
      <c r="Q75" s="7">
        <f t="shared" si="18"/>
        <v>40644</v>
      </c>
      <c r="R75" s="7">
        <f t="shared" si="18"/>
        <v>40645</v>
      </c>
      <c r="S75" s="7">
        <f t="shared" si="18"/>
        <v>40646</v>
      </c>
      <c r="T75" s="7">
        <f t="shared" si="18"/>
        <v>40647</v>
      </c>
      <c r="U75" s="7">
        <f t="shared" si="18"/>
        <v>40648</v>
      </c>
      <c r="V75" s="7">
        <f t="shared" si="18"/>
        <v>40649</v>
      </c>
      <c r="W75" s="7">
        <f t="shared" si="18"/>
        <v>40650</v>
      </c>
      <c r="X75" s="7">
        <f t="shared" si="18"/>
        <v>40651</v>
      </c>
      <c r="Y75" s="7">
        <f t="shared" si="18"/>
        <v>40652</v>
      </c>
      <c r="Z75" s="7">
        <f t="shared" si="18"/>
        <v>40653</v>
      </c>
      <c r="AA75" s="7">
        <f t="shared" si="18"/>
        <v>40654</v>
      </c>
      <c r="AB75" s="7">
        <f t="shared" si="18"/>
        <v>40655</v>
      </c>
      <c r="AC75" s="7">
        <f t="shared" si="18"/>
        <v>40656</v>
      </c>
      <c r="AD75" s="7">
        <f t="shared" si="18"/>
        <v>40657</v>
      </c>
      <c r="AE75" s="7">
        <f t="shared" si="18"/>
        <v>40658</v>
      </c>
      <c r="AF75" s="7">
        <f t="shared" si="18"/>
        <v>40659</v>
      </c>
      <c r="AG75" s="158">
        <f t="shared" si="18"/>
        <v>40660</v>
      </c>
      <c r="AH75" s="158">
        <f t="shared" si="18"/>
        <v>40661</v>
      </c>
      <c r="AI75" s="158">
        <f t="shared" si="18"/>
        <v>40662</v>
      </c>
      <c r="AJ75" s="158">
        <f t="shared" si="18"/>
        <v>40663</v>
      </c>
      <c r="AK75" s="158">
        <f t="shared" si="18"/>
        <v>40664</v>
      </c>
      <c r="AL75" s="158">
        <f t="shared" si="18"/>
        <v>40665</v>
      </c>
      <c r="AM75" s="116"/>
      <c r="AN75" s="8"/>
    </row>
    <row r="76" spans="1:40">
      <c r="A76" s="289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4"/>
      <c r="AH76" s="44"/>
      <c r="AI76" s="44"/>
      <c r="AJ76" s="44"/>
      <c r="AK76" s="44"/>
      <c r="AL76" s="44"/>
      <c r="AM76" s="45" t="s">
        <v>8</v>
      </c>
      <c r="AN76" s="5" t="s">
        <v>8</v>
      </c>
    </row>
    <row r="77" spans="1:40">
      <c r="A77" s="9" t="s">
        <v>9</v>
      </c>
      <c r="B77" s="50">
        <f t="shared" ref="B77:AL92" si="19">($G$38*B7)/$G$37</f>
        <v>0</v>
      </c>
      <c r="C77" s="50">
        <f t="shared" si="19"/>
        <v>0</v>
      </c>
      <c r="D77" s="50">
        <f>($G$38*D7-D137)/$G$37</f>
        <v>0</v>
      </c>
      <c r="E77" s="50">
        <f t="shared" ref="E77:AG77" si="20">($G$38*E7-E137)/$G$37</f>
        <v>0</v>
      </c>
      <c r="F77" s="50">
        <f t="shared" si="20"/>
        <v>0</v>
      </c>
      <c r="G77" s="50">
        <f t="shared" si="20"/>
        <v>0.48128342245989303</v>
      </c>
      <c r="H77" s="50">
        <f t="shared" si="20"/>
        <v>0.47165775401069521</v>
      </c>
      <c r="I77" s="50">
        <f t="shared" si="20"/>
        <v>0.46366844919786099</v>
      </c>
      <c r="J77" s="50">
        <f t="shared" si="20"/>
        <v>0.38631016042780747</v>
      </c>
      <c r="K77" s="50">
        <f t="shared" si="20"/>
        <v>0.44752941176470584</v>
      </c>
      <c r="L77" s="50">
        <f t="shared" si="20"/>
        <v>0.45754010695187164</v>
      </c>
      <c r="M77" s="50">
        <f t="shared" si="20"/>
        <v>0.44640641711229945</v>
      </c>
      <c r="N77" s="50">
        <f t="shared" si="20"/>
        <v>0.4662994652406417</v>
      </c>
      <c r="O77" s="50">
        <f t="shared" si="20"/>
        <v>0.4748663101604278</v>
      </c>
      <c r="P77" s="50">
        <f t="shared" si="20"/>
        <v>0.41168983957219246</v>
      </c>
      <c r="Q77" s="50">
        <f t="shared" si="20"/>
        <v>0.47281283422459897</v>
      </c>
      <c r="R77" s="50">
        <f t="shared" si="20"/>
        <v>0.48757219251336903</v>
      </c>
      <c r="S77" s="50">
        <f t="shared" si="20"/>
        <v>0.47627807486631013</v>
      </c>
      <c r="T77" s="50">
        <f t="shared" si="20"/>
        <v>0.48449197860962567</v>
      </c>
      <c r="U77" s="50">
        <f t="shared" si="20"/>
        <v>0.47807486631016044</v>
      </c>
      <c r="V77" s="50">
        <f t="shared" si="20"/>
        <v>0.50281283422459899</v>
      </c>
      <c r="W77" s="50">
        <f t="shared" si="20"/>
        <v>0.46482352941176464</v>
      </c>
      <c r="X77" s="50">
        <f t="shared" si="20"/>
        <v>0.47807486631016044</v>
      </c>
      <c r="Y77" s="50">
        <f t="shared" si="20"/>
        <v>0.48128342245989303</v>
      </c>
      <c r="Z77" s="50">
        <f t="shared" si="20"/>
        <v>0.47807486631016044</v>
      </c>
      <c r="AA77" s="50">
        <f t="shared" si="20"/>
        <v>0.47165775401069521</v>
      </c>
      <c r="AB77" s="50">
        <f t="shared" si="20"/>
        <v>0.4748663101604278</v>
      </c>
      <c r="AC77" s="50">
        <f t="shared" si="20"/>
        <v>0.47807486631016044</v>
      </c>
      <c r="AD77" s="50">
        <f t="shared" si="20"/>
        <v>0.48128342245989303</v>
      </c>
      <c r="AE77" s="50">
        <f t="shared" si="20"/>
        <v>0.46203208556149733</v>
      </c>
      <c r="AF77" s="50">
        <f t="shared" si="20"/>
        <v>0.47807486631016044</v>
      </c>
      <c r="AG77" s="50">
        <f t="shared" si="20"/>
        <v>0.46203208556149733</v>
      </c>
      <c r="AH77" s="50">
        <f t="shared" si="19"/>
        <v>0.44993582887700528</v>
      </c>
      <c r="AI77" s="50">
        <f t="shared" si="19"/>
        <v>0.4748663101604278</v>
      </c>
      <c r="AJ77" s="50">
        <f t="shared" si="19"/>
        <v>0.50053475935828873</v>
      </c>
      <c r="AK77" s="50">
        <f t="shared" si="19"/>
        <v>0</v>
      </c>
      <c r="AL77" s="50">
        <f t="shared" si="19"/>
        <v>0</v>
      </c>
      <c r="AM77" s="51">
        <f>MAX(B77:AL77)</f>
        <v>0.50281283422459899</v>
      </c>
      <c r="AN77" s="51">
        <f>MIN(B77:AF77)</f>
        <v>0</v>
      </c>
    </row>
    <row r="78" spans="1:40">
      <c r="A78" s="9" t="s">
        <v>10</v>
      </c>
      <c r="B78" s="50">
        <f t="shared" si="19"/>
        <v>0</v>
      </c>
      <c r="C78" s="50">
        <f t="shared" si="19"/>
        <v>0</v>
      </c>
      <c r="D78" s="50">
        <f t="shared" ref="D78:AG86" si="21">($G$38*D8-D138)/$G$37</f>
        <v>0</v>
      </c>
      <c r="E78" s="50">
        <f t="shared" si="21"/>
        <v>0</v>
      </c>
      <c r="F78" s="50">
        <f t="shared" si="21"/>
        <v>0</v>
      </c>
      <c r="G78" s="50">
        <f t="shared" si="21"/>
        <v>0.48128342245989303</v>
      </c>
      <c r="H78" s="50">
        <f t="shared" si="21"/>
        <v>0.45240641711229945</v>
      </c>
      <c r="I78" s="50">
        <f t="shared" si="21"/>
        <v>0.44018181818181817</v>
      </c>
      <c r="J78" s="50">
        <f t="shared" si="21"/>
        <v>0.40572192513368982</v>
      </c>
      <c r="K78" s="50">
        <f t="shared" si="21"/>
        <v>0.43090909090909091</v>
      </c>
      <c r="L78" s="50">
        <f t="shared" si="21"/>
        <v>0.43716577540106955</v>
      </c>
      <c r="M78" s="50">
        <f t="shared" si="21"/>
        <v>0.43678074866310157</v>
      </c>
      <c r="N78" s="50">
        <f t="shared" si="21"/>
        <v>0.44743315508021392</v>
      </c>
      <c r="O78" s="50">
        <f t="shared" si="21"/>
        <v>0.3144385026737968</v>
      </c>
      <c r="P78" s="50">
        <f t="shared" si="21"/>
        <v>0.46251336898395723</v>
      </c>
      <c r="Q78" s="50">
        <f t="shared" si="21"/>
        <v>0.45054545454545447</v>
      </c>
      <c r="R78" s="50">
        <f t="shared" si="21"/>
        <v>0.4748663101604278</v>
      </c>
      <c r="S78" s="50">
        <f t="shared" si="21"/>
        <v>0.46286631016042784</v>
      </c>
      <c r="T78" s="50">
        <f t="shared" si="21"/>
        <v>0.4561283422459893</v>
      </c>
      <c r="U78" s="50">
        <f t="shared" si="21"/>
        <v>0.46203208556149733</v>
      </c>
      <c r="V78" s="50">
        <f t="shared" si="21"/>
        <v>0.47412834224598926</v>
      </c>
      <c r="W78" s="50">
        <f t="shared" si="21"/>
        <v>0.48099465240641714</v>
      </c>
      <c r="X78" s="50">
        <f t="shared" si="21"/>
        <v>0.4556149732620321</v>
      </c>
      <c r="Y78" s="50">
        <f t="shared" si="21"/>
        <v>0.46203208556149733</v>
      </c>
      <c r="Z78" s="50">
        <f t="shared" si="21"/>
        <v>0.46203208556149733</v>
      </c>
      <c r="AA78" s="50">
        <f t="shared" si="21"/>
        <v>0.45882352941176469</v>
      </c>
      <c r="AB78" s="50">
        <f t="shared" si="21"/>
        <v>0.4556149732620321</v>
      </c>
      <c r="AC78" s="50">
        <f t="shared" si="21"/>
        <v>0.44598930481283422</v>
      </c>
      <c r="AD78" s="50">
        <f t="shared" si="21"/>
        <v>0.44919786096256686</v>
      </c>
      <c r="AE78" s="50">
        <f t="shared" si="21"/>
        <v>0.44278074866310163</v>
      </c>
      <c r="AF78" s="50">
        <f t="shared" si="21"/>
        <v>0.44598930481283422</v>
      </c>
      <c r="AG78" s="50">
        <f t="shared" si="21"/>
        <v>0.44278074866310163</v>
      </c>
      <c r="AH78" s="50">
        <f t="shared" si="19"/>
        <v>0.44056684491978609</v>
      </c>
      <c r="AI78" s="50">
        <f t="shared" si="19"/>
        <v>0.46524064171122997</v>
      </c>
      <c r="AJ78" s="50">
        <f t="shared" si="19"/>
        <v>0.47165775401069521</v>
      </c>
      <c r="AK78" s="50">
        <f t="shared" si="19"/>
        <v>0</v>
      </c>
      <c r="AL78" s="50">
        <f t="shared" si="19"/>
        <v>0</v>
      </c>
      <c r="AM78" s="51">
        <f t="shared" ref="AM78:AM100" si="22">MAX(B78:AL78)</f>
        <v>0.48128342245989303</v>
      </c>
      <c r="AN78" s="51">
        <f>MIN(B78:AF78)</f>
        <v>0</v>
      </c>
    </row>
    <row r="79" spans="1:40">
      <c r="A79" s="9" t="s">
        <v>11</v>
      </c>
      <c r="B79" s="50">
        <f t="shared" si="19"/>
        <v>0</v>
      </c>
      <c r="C79" s="50">
        <f t="shared" si="19"/>
        <v>0</v>
      </c>
      <c r="D79" s="50">
        <f t="shared" si="21"/>
        <v>0</v>
      </c>
      <c r="E79" s="50">
        <f t="shared" si="21"/>
        <v>0</v>
      </c>
      <c r="F79" s="50">
        <f t="shared" si="21"/>
        <v>0</v>
      </c>
      <c r="G79" s="50">
        <f t="shared" si="21"/>
        <v>0.43636363636363634</v>
      </c>
      <c r="H79" s="50">
        <f t="shared" si="21"/>
        <v>0.45240641711229945</v>
      </c>
      <c r="I79" s="50">
        <f t="shared" si="21"/>
        <v>0.42503743315508019</v>
      </c>
      <c r="J79" s="50">
        <f t="shared" si="21"/>
        <v>0.38624598930481285</v>
      </c>
      <c r="K79" s="50">
        <f t="shared" si="21"/>
        <v>0.42125133689839572</v>
      </c>
      <c r="L79" s="50">
        <f t="shared" si="21"/>
        <v>0.43379679144385025</v>
      </c>
      <c r="M79" s="50">
        <f t="shared" si="21"/>
        <v>0.45725133689839575</v>
      </c>
      <c r="N79" s="50">
        <f t="shared" si="21"/>
        <v>0.44412834224598924</v>
      </c>
      <c r="O79" s="50">
        <f t="shared" si="21"/>
        <v>0.35614973262032085</v>
      </c>
      <c r="P79" s="50">
        <f t="shared" si="21"/>
        <v>0.45288770053475935</v>
      </c>
      <c r="Q79" s="50">
        <f t="shared" si="21"/>
        <v>0.44082352941176467</v>
      </c>
      <c r="R79" s="50">
        <f t="shared" si="21"/>
        <v>0.46524064171122997</v>
      </c>
      <c r="S79" s="50">
        <f t="shared" si="21"/>
        <v>0.45693048128342245</v>
      </c>
      <c r="T79" s="50">
        <f t="shared" si="21"/>
        <v>0.45356149732620321</v>
      </c>
      <c r="U79" s="50">
        <f t="shared" si="21"/>
        <v>0.45240641711229945</v>
      </c>
      <c r="V79" s="50">
        <f t="shared" si="21"/>
        <v>0.45462032085561493</v>
      </c>
      <c r="W79" s="50">
        <f t="shared" si="21"/>
        <v>0.44926203208556142</v>
      </c>
      <c r="X79" s="50">
        <f t="shared" si="21"/>
        <v>0.45240641711229945</v>
      </c>
      <c r="Y79" s="50">
        <f t="shared" si="21"/>
        <v>0.45882352941176469</v>
      </c>
      <c r="Z79" s="50">
        <f t="shared" si="21"/>
        <v>0.44919786096256686</v>
      </c>
      <c r="AA79" s="50">
        <f t="shared" si="21"/>
        <v>0.44919786096256686</v>
      </c>
      <c r="AB79" s="50">
        <f t="shared" si="21"/>
        <v>0.44598930481283422</v>
      </c>
      <c r="AC79" s="50">
        <f t="shared" si="21"/>
        <v>0.43636363636363634</v>
      </c>
      <c r="AD79" s="50">
        <f t="shared" si="21"/>
        <v>0.43957219251336899</v>
      </c>
      <c r="AE79" s="50">
        <f t="shared" si="21"/>
        <v>0.42673796791443852</v>
      </c>
      <c r="AF79" s="50">
        <f t="shared" si="21"/>
        <v>0.43636363636363634</v>
      </c>
      <c r="AG79" s="50">
        <f t="shared" si="21"/>
        <v>0.43036363636363634</v>
      </c>
      <c r="AH79" s="50">
        <f t="shared" si="19"/>
        <v>0.4408877005347594</v>
      </c>
      <c r="AI79" s="50">
        <f t="shared" si="19"/>
        <v>0.46524064171122997</v>
      </c>
      <c r="AJ79" s="50">
        <f t="shared" si="19"/>
        <v>0.46203208556149733</v>
      </c>
      <c r="AK79" s="50">
        <f t="shared" si="19"/>
        <v>0</v>
      </c>
      <c r="AL79" s="50">
        <f t="shared" si="19"/>
        <v>0</v>
      </c>
      <c r="AM79" s="51">
        <f t="shared" si="22"/>
        <v>0.46524064171122997</v>
      </c>
      <c r="AN79" s="51">
        <f t="shared" ref="AN79:AN100" si="23">MIN(B79:AF79)</f>
        <v>0</v>
      </c>
    </row>
    <row r="80" spans="1:40">
      <c r="A80" s="9" t="s">
        <v>12</v>
      </c>
      <c r="B80" s="50">
        <f t="shared" si="19"/>
        <v>0</v>
      </c>
      <c r="C80" s="50">
        <f t="shared" si="19"/>
        <v>0</v>
      </c>
      <c r="D80" s="50">
        <f t="shared" si="21"/>
        <v>0</v>
      </c>
      <c r="E80" s="50">
        <f t="shared" si="21"/>
        <v>0</v>
      </c>
      <c r="F80" s="50">
        <f t="shared" si="21"/>
        <v>0</v>
      </c>
      <c r="G80" s="50">
        <f t="shared" si="21"/>
        <v>0.43957219251336899</v>
      </c>
      <c r="H80" s="50">
        <f t="shared" si="21"/>
        <v>0.38582887700534757</v>
      </c>
      <c r="I80" s="50">
        <f t="shared" si="21"/>
        <v>0.42192513368983958</v>
      </c>
      <c r="J80" s="50">
        <f t="shared" si="21"/>
        <v>0.38637433155080214</v>
      </c>
      <c r="K80" s="50">
        <f t="shared" si="21"/>
        <v>0.42105882352941171</v>
      </c>
      <c r="L80" s="50">
        <f t="shared" si="21"/>
        <v>0.42689839572192512</v>
      </c>
      <c r="M80" s="50">
        <f t="shared" si="21"/>
        <v>0.42497326203208557</v>
      </c>
      <c r="N80" s="50">
        <f t="shared" si="21"/>
        <v>0.40722994652406413</v>
      </c>
      <c r="O80" s="50">
        <f t="shared" si="21"/>
        <v>0.39786096256684494</v>
      </c>
      <c r="P80" s="50">
        <f t="shared" si="21"/>
        <v>0.44329411764705884</v>
      </c>
      <c r="Q80" s="50">
        <f t="shared" si="21"/>
        <v>0.43453475935828872</v>
      </c>
      <c r="R80" s="50">
        <f t="shared" si="21"/>
        <v>0.45882352941176469</v>
      </c>
      <c r="S80" s="50">
        <f t="shared" si="21"/>
        <v>0.43812834224598929</v>
      </c>
      <c r="T80" s="50">
        <f t="shared" si="21"/>
        <v>0.4446417112299465</v>
      </c>
      <c r="U80" s="50">
        <f t="shared" si="21"/>
        <v>0.44598930481283422</v>
      </c>
      <c r="V80" s="50">
        <f t="shared" si="21"/>
        <v>0.45330481283422458</v>
      </c>
      <c r="W80" s="50">
        <f t="shared" si="21"/>
        <v>0.44939037433155082</v>
      </c>
      <c r="X80" s="50">
        <f t="shared" si="21"/>
        <v>0.44278074866310163</v>
      </c>
      <c r="Y80" s="50">
        <f t="shared" si="21"/>
        <v>0.44919786096256686</v>
      </c>
      <c r="Z80" s="50">
        <f t="shared" si="21"/>
        <v>0.44598930481283422</v>
      </c>
      <c r="AA80" s="50">
        <f t="shared" si="21"/>
        <v>0.44598930481283422</v>
      </c>
      <c r="AB80" s="50">
        <f t="shared" si="21"/>
        <v>0.43957219251336899</v>
      </c>
      <c r="AC80" s="50">
        <f t="shared" si="21"/>
        <v>0.42516577540106948</v>
      </c>
      <c r="AD80" s="50">
        <f t="shared" si="21"/>
        <v>0.42994652406417111</v>
      </c>
      <c r="AE80" s="50">
        <f t="shared" si="21"/>
        <v>0.42352941176470588</v>
      </c>
      <c r="AF80" s="50">
        <f t="shared" si="21"/>
        <v>0.42516577540106948</v>
      </c>
      <c r="AG80" s="50">
        <f t="shared" si="21"/>
        <v>0.40806417112299459</v>
      </c>
      <c r="AH80" s="50">
        <f t="shared" si="19"/>
        <v>0.43106951871657756</v>
      </c>
      <c r="AI80" s="50">
        <f t="shared" si="19"/>
        <v>0.45882352941176469</v>
      </c>
      <c r="AJ80" s="50">
        <f t="shared" si="19"/>
        <v>0.45240641711229945</v>
      </c>
      <c r="AK80" s="50">
        <f t="shared" si="19"/>
        <v>0</v>
      </c>
      <c r="AL80" s="50">
        <f t="shared" si="19"/>
        <v>0</v>
      </c>
      <c r="AM80" s="51">
        <f t="shared" si="22"/>
        <v>0.45882352941176469</v>
      </c>
      <c r="AN80" s="51">
        <f t="shared" si="23"/>
        <v>0</v>
      </c>
    </row>
    <row r="81" spans="1:40">
      <c r="A81" s="9" t="s">
        <v>13</v>
      </c>
      <c r="B81" s="50">
        <f t="shared" si="19"/>
        <v>0</v>
      </c>
      <c r="C81" s="50">
        <f t="shared" si="19"/>
        <v>0</v>
      </c>
      <c r="D81" s="50">
        <f t="shared" si="21"/>
        <v>0</v>
      </c>
      <c r="E81" s="50">
        <f t="shared" si="21"/>
        <v>0</v>
      </c>
      <c r="F81" s="50">
        <f t="shared" si="21"/>
        <v>0</v>
      </c>
      <c r="G81" s="50">
        <f t="shared" si="21"/>
        <v>0.43636363636363634</v>
      </c>
      <c r="H81" s="50">
        <f t="shared" si="21"/>
        <v>0.40106951871657753</v>
      </c>
      <c r="I81" s="50">
        <f t="shared" si="21"/>
        <v>0.41868449197860963</v>
      </c>
      <c r="J81" s="50">
        <f t="shared" si="21"/>
        <v>0.38611764705882351</v>
      </c>
      <c r="K81" s="50">
        <f t="shared" si="21"/>
        <v>0.42455614973262029</v>
      </c>
      <c r="L81" s="50">
        <f t="shared" si="21"/>
        <v>0.42105882352941171</v>
      </c>
      <c r="M81" s="50">
        <f t="shared" si="21"/>
        <v>0.42218181818181816</v>
      </c>
      <c r="N81" s="50">
        <f t="shared" si="21"/>
        <v>0.40511229946524063</v>
      </c>
      <c r="O81" s="50">
        <f t="shared" si="21"/>
        <v>0.41711229946524064</v>
      </c>
      <c r="P81" s="50">
        <f t="shared" si="21"/>
        <v>0.43739037433155081</v>
      </c>
      <c r="Q81" s="50">
        <f t="shared" si="21"/>
        <v>0.43450267379679142</v>
      </c>
      <c r="R81" s="50">
        <f t="shared" si="21"/>
        <v>0.46203208556149733</v>
      </c>
      <c r="S81" s="50">
        <f t="shared" si="21"/>
        <v>0.44268449197860954</v>
      </c>
      <c r="T81" s="50">
        <f t="shared" si="21"/>
        <v>0.44438502673796793</v>
      </c>
      <c r="U81" s="50">
        <f t="shared" si="21"/>
        <v>0.45240641711229945</v>
      </c>
      <c r="V81" s="50">
        <f t="shared" si="21"/>
        <v>0.44669518716577533</v>
      </c>
      <c r="W81" s="50">
        <f t="shared" si="21"/>
        <v>0.44550802139037432</v>
      </c>
      <c r="X81" s="50">
        <f t="shared" si="21"/>
        <v>0.44919786096256686</v>
      </c>
      <c r="Y81" s="50">
        <f t="shared" si="21"/>
        <v>0.44598930481283422</v>
      </c>
      <c r="Z81" s="50">
        <f t="shared" si="21"/>
        <v>0.44598930481283422</v>
      </c>
      <c r="AA81" s="50">
        <f t="shared" si="21"/>
        <v>0.43957219251336899</v>
      </c>
      <c r="AB81" s="50">
        <f t="shared" si="21"/>
        <v>0.43636363636363634</v>
      </c>
      <c r="AC81" s="50">
        <f t="shared" si="21"/>
        <v>0.42497326203208557</v>
      </c>
      <c r="AD81" s="50">
        <f t="shared" si="21"/>
        <v>0.42673796791443852</v>
      </c>
      <c r="AE81" s="50">
        <f t="shared" si="21"/>
        <v>0.42352941176470588</v>
      </c>
      <c r="AF81" s="50">
        <f t="shared" si="21"/>
        <v>0.42497326203208557</v>
      </c>
      <c r="AG81" s="50">
        <f t="shared" si="21"/>
        <v>0.44278074866310163</v>
      </c>
      <c r="AH81" s="50">
        <f t="shared" si="19"/>
        <v>0.43434224598930482</v>
      </c>
      <c r="AI81" s="50">
        <f t="shared" si="19"/>
        <v>0.44278074866310163</v>
      </c>
      <c r="AJ81" s="50">
        <f t="shared" si="19"/>
        <v>0.44919786096256686</v>
      </c>
      <c r="AK81" s="50">
        <f t="shared" si="19"/>
        <v>0</v>
      </c>
      <c r="AL81" s="50">
        <f t="shared" si="19"/>
        <v>0</v>
      </c>
      <c r="AM81" s="51">
        <f t="shared" si="22"/>
        <v>0.46203208556149733</v>
      </c>
      <c r="AN81" s="51">
        <f t="shared" si="23"/>
        <v>0</v>
      </c>
    </row>
    <row r="82" spans="1:40">
      <c r="A82" s="9" t="s">
        <v>14</v>
      </c>
      <c r="B82" s="50">
        <f t="shared" si="19"/>
        <v>0</v>
      </c>
      <c r="C82" s="50">
        <f t="shared" si="19"/>
        <v>0</v>
      </c>
      <c r="D82" s="50">
        <f t="shared" si="21"/>
        <v>0</v>
      </c>
      <c r="E82" s="50">
        <f t="shared" si="21"/>
        <v>0</v>
      </c>
      <c r="F82" s="50">
        <f t="shared" si="21"/>
        <v>0</v>
      </c>
      <c r="G82" s="50">
        <f t="shared" si="21"/>
        <v>0.44919786096256686</v>
      </c>
      <c r="H82" s="50">
        <f t="shared" si="21"/>
        <v>0.41069518716577541</v>
      </c>
      <c r="I82" s="50">
        <f t="shared" si="21"/>
        <v>0.42824598930481284</v>
      </c>
      <c r="J82" s="50">
        <f t="shared" si="21"/>
        <v>0.40232085561497322</v>
      </c>
      <c r="K82" s="50">
        <f t="shared" si="21"/>
        <v>0.43456684491978609</v>
      </c>
      <c r="L82" s="50">
        <f t="shared" si="21"/>
        <v>0.45587165775401067</v>
      </c>
      <c r="M82" s="50">
        <f t="shared" si="21"/>
        <v>0.45301604278074864</v>
      </c>
      <c r="N82" s="50">
        <f t="shared" si="21"/>
        <v>0.44274866310160427</v>
      </c>
      <c r="O82" s="50">
        <f t="shared" si="21"/>
        <v>0.42352941176470588</v>
      </c>
      <c r="P82" s="50">
        <f t="shared" si="21"/>
        <v>0.43748663101604279</v>
      </c>
      <c r="Q82" s="50">
        <f t="shared" si="21"/>
        <v>0.43411764705882355</v>
      </c>
      <c r="R82" s="50">
        <f t="shared" si="21"/>
        <v>0.48128342245989303</v>
      </c>
      <c r="S82" s="50">
        <f t="shared" si="21"/>
        <v>0.46479144385026738</v>
      </c>
      <c r="T82" s="50">
        <f t="shared" si="21"/>
        <v>0.48304812834224597</v>
      </c>
      <c r="U82" s="50">
        <f t="shared" si="21"/>
        <v>0.49090909090909091</v>
      </c>
      <c r="V82" s="50">
        <f t="shared" si="21"/>
        <v>0.45904812834224595</v>
      </c>
      <c r="W82" s="50">
        <f t="shared" si="21"/>
        <v>0.45266310160427803</v>
      </c>
      <c r="X82" s="50">
        <f t="shared" si="21"/>
        <v>0.47807486631016044</v>
      </c>
      <c r="Y82" s="50">
        <f t="shared" si="21"/>
        <v>0.47165775401069521</v>
      </c>
      <c r="Z82" s="50">
        <f t="shared" si="21"/>
        <v>0.36898395721925131</v>
      </c>
      <c r="AA82" s="50">
        <f t="shared" si="21"/>
        <v>0.47807486631016044</v>
      </c>
      <c r="AB82" s="50">
        <f t="shared" si="21"/>
        <v>0.43636363636363634</v>
      </c>
      <c r="AC82" s="50">
        <f t="shared" si="21"/>
        <v>0.43357219251336893</v>
      </c>
      <c r="AD82" s="50">
        <f t="shared" si="21"/>
        <v>0.413903743315508</v>
      </c>
      <c r="AE82" s="50">
        <f t="shared" si="21"/>
        <v>0.46524064171122997</v>
      </c>
      <c r="AF82" s="50">
        <f t="shared" si="21"/>
        <v>0.43357219251336893</v>
      </c>
      <c r="AG82" s="50">
        <f t="shared" si="21"/>
        <v>0.46844919786096256</v>
      </c>
      <c r="AH82" s="50">
        <f t="shared" si="19"/>
        <v>0.47002139037433155</v>
      </c>
      <c r="AI82" s="50">
        <f t="shared" si="19"/>
        <v>0.4748663101604278</v>
      </c>
      <c r="AJ82" s="50">
        <f t="shared" si="19"/>
        <v>0.44919786096256686</v>
      </c>
      <c r="AK82" s="50">
        <f t="shared" si="19"/>
        <v>0</v>
      </c>
      <c r="AL82" s="50">
        <f t="shared" si="19"/>
        <v>0</v>
      </c>
      <c r="AM82" s="51">
        <f t="shared" si="22"/>
        <v>0.49090909090909091</v>
      </c>
      <c r="AN82" s="51">
        <f t="shared" si="23"/>
        <v>0</v>
      </c>
    </row>
    <row r="83" spans="1:40">
      <c r="A83" s="9" t="s">
        <v>15</v>
      </c>
      <c r="B83" s="50">
        <f t="shared" si="19"/>
        <v>0</v>
      </c>
      <c r="C83" s="50">
        <f t="shared" si="19"/>
        <v>0</v>
      </c>
      <c r="D83" s="50">
        <f t="shared" si="21"/>
        <v>0</v>
      </c>
      <c r="E83" s="50">
        <f t="shared" si="21"/>
        <v>0</v>
      </c>
      <c r="F83" s="50">
        <f t="shared" si="21"/>
        <v>0</v>
      </c>
      <c r="G83" s="50">
        <f t="shared" si="21"/>
        <v>0.49411764705882355</v>
      </c>
      <c r="H83" s="50">
        <f t="shared" si="21"/>
        <v>0.42032085561497329</v>
      </c>
      <c r="I83" s="50">
        <f t="shared" si="21"/>
        <v>0.42399999999999999</v>
      </c>
      <c r="J83" s="50">
        <f t="shared" si="21"/>
        <v>0.45212834224598925</v>
      </c>
      <c r="K83" s="50">
        <f t="shared" si="21"/>
        <v>0.48549732620320851</v>
      </c>
      <c r="L83" s="50">
        <f t="shared" si="21"/>
        <v>0.48133689839572191</v>
      </c>
      <c r="M83" s="50">
        <f t="shared" si="21"/>
        <v>0.45478074866310159</v>
      </c>
      <c r="N83" s="50">
        <f t="shared" si="21"/>
        <v>0.51187165775401067</v>
      </c>
      <c r="O83" s="50">
        <f t="shared" si="21"/>
        <v>0.44919786096256686</v>
      </c>
      <c r="P83" s="50">
        <f t="shared" si="21"/>
        <v>0.44290909090909086</v>
      </c>
      <c r="Q83" s="50">
        <f t="shared" si="21"/>
        <v>0.49732620320855614</v>
      </c>
      <c r="R83" s="50">
        <f t="shared" si="21"/>
        <v>0.52198930481283412</v>
      </c>
      <c r="S83" s="50">
        <f t="shared" si="21"/>
        <v>0.54294117647058826</v>
      </c>
      <c r="T83" s="50">
        <f t="shared" si="21"/>
        <v>0.51626737967914438</v>
      </c>
      <c r="U83" s="50">
        <f t="shared" si="21"/>
        <v>0.51764705882352946</v>
      </c>
      <c r="V83" s="50">
        <f t="shared" si="21"/>
        <v>0.48192513368983958</v>
      </c>
      <c r="W83" s="50">
        <f t="shared" si="21"/>
        <v>0.42902673796791441</v>
      </c>
      <c r="X83" s="50">
        <f t="shared" si="21"/>
        <v>0.54125133689839566</v>
      </c>
      <c r="Y83" s="50">
        <f t="shared" si="21"/>
        <v>0.51657754010695189</v>
      </c>
      <c r="Z83" s="50">
        <f t="shared" si="21"/>
        <v>0.40106951871657753</v>
      </c>
      <c r="AA83" s="50">
        <f t="shared" si="21"/>
        <v>0.51978609625668448</v>
      </c>
      <c r="AB83" s="50">
        <f t="shared" si="21"/>
        <v>0.41176470588235292</v>
      </c>
      <c r="AC83" s="50">
        <f t="shared" si="21"/>
        <v>0.43636363636363634</v>
      </c>
      <c r="AD83" s="50">
        <f t="shared" si="21"/>
        <v>0.39679144385026738</v>
      </c>
      <c r="AE83" s="50">
        <f t="shared" si="21"/>
        <v>0.50710160427807482</v>
      </c>
      <c r="AF83" s="50">
        <f t="shared" si="21"/>
        <v>0.43636363636363634</v>
      </c>
      <c r="AG83" s="50">
        <f t="shared" si="21"/>
        <v>0.48160427807486633</v>
      </c>
      <c r="AH83" s="50">
        <f t="shared" si="19"/>
        <v>0.47088770053475937</v>
      </c>
      <c r="AI83" s="50">
        <f t="shared" si="19"/>
        <v>0.53983957219251333</v>
      </c>
      <c r="AJ83" s="50">
        <f t="shared" si="19"/>
        <v>0.49475935828877005</v>
      </c>
      <c r="AK83" s="50">
        <f t="shared" si="19"/>
        <v>0</v>
      </c>
      <c r="AL83" s="50">
        <f t="shared" si="19"/>
        <v>0</v>
      </c>
      <c r="AM83" s="51">
        <f t="shared" si="22"/>
        <v>0.54294117647058826</v>
      </c>
      <c r="AN83" s="51">
        <f t="shared" si="23"/>
        <v>0</v>
      </c>
    </row>
    <row r="84" spans="1:40">
      <c r="A84" s="12" t="s">
        <v>16</v>
      </c>
      <c r="B84" s="50">
        <f t="shared" si="19"/>
        <v>0</v>
      </c>
      <c r="C84" s="50">
        <f t="shared" si="19"/>
        <v>0</v>
      </c>
      <c r="D84" s="50">
        <f t="shared" si="21"/>
        <v>0</v>
      </c>
      <c r="E84" s="50">
        <f t="shared" si="21"/>
        <v>0</v>
      </c>
      <c r="F84" s="50">
        <f t="shared" si="21"/>
        <v>0</v>
      </c>
      <c r="G84" s="50">
        <f t="shared" si="21"/>
        <v>0.55828877005347599</v>
      </c>
      <c r="H84" s="50">
        <f t="shared" si="21"/>
        <v>0.47547593582887698</v>
      </c>
      <c r="I84" s="50">
        <f t="shared" si="21"/>
        <v>0.39521925133689839</v>
      </c>
      <c r="J84" s="50">
        <f t="shared" si="21"/>
        <v>0.45896256684491982</v>
      </c>
      <c r="K84" s="50">
        <f t="shared" si="21"/>
        <v>0.49991443850267375</v>
      </c>
      <c r="L84" s="50">
        <f t="shared" si="21"/>
        <v>0.4335935828877005</v>
      </c>
      <c r="M84" s="50">
        <f t="shared" si="21"/>
        <v>0</v>
      </c>
      <c r="N84" s="50">
        <f t="shared" si="21"/>
        <v>0.63043850267379675</v>
      </c>
      <c r="O84" s="50">
        <f t="shared" si="21"/>
        <v>0.49411764705882355</v>
      </c>
      <c r="P84" s="50">
        <f t="shared" si="21"/>
        <v>0.45959358288770052</v>
      </c>
      <c r="Q84" s="50">
        <f t="shared" si="21"/>
        <v>0.50930481283422457</v>
      </c>
      <c r="R84" s="50">
        <f t="shared" si="21"/>
        <v>0.49945454545454543</v>
      </c>
      <c r="S84" s="50">
        <f t="shared" si="21"/>
        <v>0.50887700534759361</v>
      </c>
      <c r="T84" s="50">
        <f t="shared" si="21"/>
        <v>0.48694117647058821</v>
      </c>
      <c r="U84" s="50">
        <f t="shared" si="21"/>
        <v>0.54894117647058815</v>
      </c>
      <c r="V84" s="50">
        <f t="shared" si="21"/>
        <v>0.44437433155080208</v>
      </c>
      <c r="W84" s="50">
        <f t="shared" si="21"/>
        <v>0.39482352941176463</v>
      </c>
      <c r="X84" s="50">
        <f t="shared" si="21"/>
        <v>0.48762566844919786</v>
      </c>
      <c r="Y84" s="50">
        <f t="shared" si="21"/>
        <v>0.58957219251336901</v>
      </c>
      <c r="Z84" s="50">
        <f t="shared" si="21"/>
        <v>0.36363636363636365</v>
      </c>
      <c r="AA84" s="50">
        <f t="shared" si="21"/>
        <v>0.52365775401069514</v>
      </c>
      <c r="AB84" s="50">
        <f t="shared" si="21"/>
        <v>0.39358288770053473</v>
      </c>
      <c r="AC84" s="50">
        <f t="shared" si="21"/>
        <v>0.46808556149732616</v>
      </c>
      <c r="AD84" s="50">
        <f t="shared" si="21"/>
        <v>0.3871657754010695</v>
      </c>
      <c r="AE84" s="50">
        <f t="shared" si="21"/>
        <v>0.51926203208556143</v>
      </c>
      <c r="AF84" s="50">
        <f t="shared" si="21"/>
        <v>0.46808556149732616</v>
      </c>
      <c r="AG84" s="50">
        <f t="shared" si="21"/>
        <v>0.50413903743315502</v>
      </c>
      <c r="AH84" s="50">
        <f t="shared" si="19"/>
        <v>0.5918181818181818</v>
      </c>
      <c r="AI84" s="50">
        <f t="shared" si="19"/>
        <v>0.58155080213903743</v>
      </c>
      <c r="AJ84" s="50">
        <f t="shared" si="19"/>
        <v>0.51654545454545453</v>
      </c>
      <c r="AK84" s="50">
        <f t="shared" si="19"/>
        <v>0</v>
      </c>
      <c r="AL84" s="50">
        <f t="shared" si="19"/>
        <v>0</v>
      </c>
      <c r="AM84" s="51">
        <f t="shared" si="22"/>
        <v>0.63043850267379675</v>
      </c>
      <c r="AN84" s="51">
        <f t="shared" si="23"/>
        <v>0</v>
      </c>
    </row>
    <row r="85" spans="1:40">
      <c r="A85" s="12" t="s">
        <v>17</v>
      </c>
      <c r="B85" s="50">
        <f t="shared" si="19"/>
        <v>0</v>
      </c>
      <c r="C85" s="50">
        <f t="shared" si="19"/>
        <v>0</v>
      </c>
      <c r="D85" s="50">
        <f t="shared" si="21"/>
        <v>0</v>
      </c>
      <c r="E85" s="50">
        <f t="shared" si="21"/>
        <v>0</v>
      </c>
      <c r="F85" s="50">
        <f t="shared" si="21"/>
        <v>0</v>
      </c>
      <c r="G85" s="50">
        <f t="shared" si="21"/>
        <v>0.48556149732620318</v>
      </c>
      <c r="H85" s="50">
        <f t="shared" si="21"/>
        <v>0.49177540106951867</v>
      </c>
      <c r="I85" s="50">
        <f t="shared" si="21"/>
        <v>0.31889839572192513</v>
      </c>
      <c r="J85" s="50">
        <f t="shared" si="21"/>
        <v>0.42177540106951866</v>
      </c>
      <c r="K85" s="50">
        <f t="shared" si="21"/>
        <v>0.44499465240641711</v>
      </c>
      <c r="L85" s="50">
        <f t="shared" si="21"/>
        <v>0.42915508021390369</v>
      </c>
      <c r="M85" s="50">
        <f t="shared" si="21"/>
        <v>0.18609625668449198</v>
      </c>
      <c r="N85" s="50">
        <f t="shared" si="21"/>
        <v>0.56664171122994644</v>
      </c>
      <c r="O85" s="50">
        <f t="shared" si="21"/>
        <v>0.54981818181818187</v>
      </c>
      <c r="P85" s="50">
        <f t="shared" si="21"/>
        <v>0.50290909090909086</v>
      </c>
      <c r="Q85" s="50">
        <f t="shared" si="21"/>
        <v>0.50247058823529411</v>
      </c>
      <c r="R85" s="50">
        <f t="shared" si="21"/>
        <v>0.50754010695187168</v>
      </c>
      <c r="S85" s="50">
        <f t="shared" si="21"/>
        <v>0.50715508021390365</v>
      </c>
      <c r="T85" s="50">
        <f t="shared" si="21"/>
        <v>0.51933689839572195</v>
      </c>
      <c r="U85" s="50">
        <f t="shared" si="21"/>
        <v>0.53419251336898399</v>
      </c>
      <c r="V85" s="50">
        <f t="shared" si="21"/>
        <v>0.42452406417112304</v>
      </c>
      <c r="W85" s="50">
        <f t="shared" si="21"/>
        <v>0.36479144385026741</v>
      </c>
      <c r="X85" s="50">
        <f t="shared" si="21"/>
        <v>0.5543422459893047</v>
      </c>
      <c r="Y85" s="50">
        <f t="shared" si="21"/>
        <v>0.56945454545454544</v>
      </c>
      <c r="Z85" s="50">
        <f t="shared" si="21"/>
        <v>0.38963636363636356</v>
      </c>
      <c r="AA85" s="50">
        <f t="shared" si="21"/>
        <v>0.47926203208556145</v>
      </c>
      <c r="AB85" s="50">
        <f t="shared" si="21"/>
        <v>0.33155080213903743</v>
      </c>
      <c r="AC85" s="50">
        <f t="shared" si="21"/>
        <v>0.44771122994652401</v>
      </c>
      <c r="AD85" s="50">
        <f t="shared" si="21"/>
        <v>0.3144385026737968</v>
      </c>
      <c r="AE85" s="50">
        <f t="shared" si="21"/>
        <v>0.49929411764705878</v>
      </c>
      <c r="AF85" s="50">
        <f t="shared" si="21"/>
        <v>0.44771122994652401</v>
      </c>
      <c r="AG85" s="50">
        <f t="shared" si="21"/>
        <v>0.48424598930481283</v>
      </c>
      <c r="AH85" s="50">
        <f t="shared" si="19"/>
        <v>0.6780320855614973</v>
      </c>
      <c r="AI85" s="50">
        <f t="shared" si="19"/>
        <v>0.7003636363636363</v>
      </c>
      <c r="AJ85" s="50">
        <f t="shared" si="19"/>
        <v>0.56878074866310158</v>
      </c>
      <c r="AK85" s="50">
        <f t="shared" si="19"/>
        <v>0</v>
      </c>
      <c r="AL85" s="50">
        <f t="shared" si="19"/>
        <v>0</v>
      </c>
      <c r="AM85" s="51">
        <f t="shared" si="22"/>
        <v>0.7003636363636363</v>
      </c>
      <c r="AN85" s="51">
        <f t="shared" si="23"/>
        <v>0</v>
      </c>
    </row>
    <row r="86" spans="1:40">
      <c r="A86" s="13">
        <v>0.41666666666666669</v>
      </c>
      <c r="B86" s="50">
        <f t="shared" si="19"/>
        <v>0</v>
      </c>
      <c r="C86" s="50">
        <f t="shared" si="19"/>
        <v>0</v>
      </c>
      <c r="D86" s="50">
        <f t="shared" si="21"/>
        <v>0</v>
      </c>
      <c r="E86" s="50">
        <f t="shared" si="21"/>
        <v>0</v>
      </c>
      <c r="F86" s="50">
        <f t="shared" si="21"/>
        <v>0</v>
      </c>
      <c r="G86" s="50">
        <f t="shared" si="21"/>
        <v>0.41497326203208557</v>
      </c>
      <c r="H86" s="50">
        <f t="shared" si="21"/>
        <v>0.47294117647058825</v>
      </c>
      <c r="I86" s="50">
        <f t="shared" si="21"/>
        <v>0.21414973262032089</v>
      </c>
      <c r="J86" s="50">
        <f t="shared" si="21"/>
        <v>0.35275935828877009</v>
      </c>
      <c r="K86" s="50">
        <f t="shared" si="21"/>
        <v>0.36822459893048126</v>
      </c>
      <c r="L86" s="50">
        <f t="shared" si="21"/>
        <v>0.27790374331550799</v>
      </c>
      <c r="M86" s="50">
        <f t="shared" si="21"/>
        <v>0.32727272727272727</v>
      </c>
      <c r="N86" s="50">
        <f t="shared" si="21"/>
        <v>0.43370053475935821</v>
      </c>
      <c r="O86" s="50">
        <f t="shared" si="21"/>
        <v>0.58145454545454545</v>
      </c>
      <c r="P86" s="50">
        <f t="shared" si="21"/>
        <v>0.54920855614973252</v>
      </c>
      <c r="Q86" s="50">
        <f t="shared" si="21"/>
        <v>0.44302673796791447</v>
      </c>
      <c r="R86" s="50">
        <f t="shared" si="21"/>
        <v>0.44224598930481285</v>
      </c>
      <c r="S86" s="50">
        <f t="shared" ref="S86:AG86" si="24">($G$38*S16-S146)/$G$37</f>
        <v>0.4769411764705882</v>
      </c>
      <c r="T86" s="50">
        <f t="shared" si="24"/>
        <v>0.46899465240641708</v>
      </c>
      <c r="U86" s="50">
        <f t="shared" si="24"/>
        <v>0.46793582887700536</v>
      </c>
      <c r="V86" s="50">
        <f t="shared" si="24"/>
        <v>0.38364705882352934</v>
      </c>
      <c r="W86" s="50">
        <f t="shared" si="24"/>
        <v>0.33955080213903743</v>
      </c>
      <c r="X86" s="50">
        <f t="shared" si="24"/>
        <v>0.49966844919786091</v>
      </c>
      <c r="Y86" s="50">
        <f t="shared" si="24"/>
        <v>0.46860962566844921</v>
      </c>
      <c r="Z86" s="50">
        <f t="shared" si="24"/>
        <v>0.42537967914438507</v>
      </c>
      <c r="AA86" s="50">
        <f t="shared" si="24"/>
        <v>0.37897326203208553</v>
      </c>
      <c r="AB86" s="50">
        <f t="shared" si="24"/>
        <v>0.279144385026738</v>
      </c>
      <c r="AC86" s="50">
        <f t="shared" si="24"/>
        <v>0.2962352941176471</v>
      </c>
      <c r="AD86" s="50">
        <f t="shared" si="24"/>
        <v>0.26844919786096255</v>
      </c>
      <c r="AE86" s="50">
        <f t="shared" si="24"/>
        <v>0.48062032085561501</v>
      </c>
      <c r="AF86" s="50">
        <f t="shared" si="24"/>
        <v>0.2962352941176471</v>
      </c>
      <c r="AG86" s="50">
        <f t="shared" si="24"/>
        <v>0.39720855614973261</v>
      </c>
      <c r="AH86" s="50">
        <f t="shared" si="19"/>
        <v>0.66757219251336897</v>
      </c>
      <c r="AI86" s="50">
        <f t="shared" si="19"/>
        <v>0.71640641711229947</v>
      </c>
      <c r="AJ86" s="50">
        <f t="shared" si="19"/>
        <v>0.58382887700534758</v>
      </c>
      <c r="AK86" s="50">
        <f t="shared" si="19"/>
        <v>0</v>
      </c>
      <c r="AL86" s="50">
        <f t="shared" si="19"/>
        <v>0</v>
      </c>
      <c r="AM86" s="51">
        <f t="shared" si="22"/>
        <v>0.71640641711229947</v>
      </c>
      <c r="AN86" s="51">
        <f t="shared" si="23"/>
        <v>0</v>
      </c>
    </row>
    <row r="87" spans="1:40">
      <c r="A87" s="13" t="s">
        <v>18</v>
      </c>
      <c r="B87" s="50">
        <f t="shared" si="19"/>
        <v>0</v>
      </c>
      <c r="C87" s="50">
        <f t="shared" si="19"/>
        <v>0</v>
      </c>
      <c r="D87" s="50">
        <f t="shared" ref="D87:AG95" si="25">($G$38*D17-D147)/$G$37</f>
        <v>0</v>
      </c>
      <c r="E87" s="50">
        <f t="shared" si="25"/>
        <v>0</v>
      </c>
      <c r="F87" s="50">
        <f t="shared" si="25"/>
        <v>0</v>
      </c>
      <c r="G87" s="50">
        <f t="shared" si="25"/>
        <v>0.34759358288770054</v>
      </c>
      <c r="H87" s="50">
        <f t="shared" si="25"/>
        <v>0.47544385026737962</v>
      </c>
      <c r="I87" s="50">
        <f t="shared" si="25"/>
        <v>0.2110374331550802</v>
      </c>
      <c r="J87" s="50">
        <f t="shared" si="25"/>
        <v>0.31435294117647056</v>
      </c>
      <c r="K87" s="50">
        <f t="shared" si="25"/>
        <v>0.32575401069518717</v>
      </c>
      <c r="L87" s="50">
        <f t="shared" si="25"/>
        <v>0.22915508021390368</v>
      </c>
      <c r="M87" s="50">
        <f t="shared" si="25"/>
        <v>0.33155080213903743</v>
      </c>
      <c r="N87" s="50">
        <f t="shared" si="25"/>
        <v>0.42747593582887694</v>
      </c>
      <c r="O87" s="50">
        <f t="shared" si="25"/>
        <v>0.58867379679144383</v>
      </c>
      <c r="P87" s="50">
        <f t="shared" si="25"/>
        <v>0.55286631016042787</v>
      </c>
      <c r="Q87" s="50">
        <f t="shared" si="25"/>
        <v>0.31773262032085564</v>
      </c>
      <c r="R87" s="50">
        <f t="shared" si="25"/>
        <v>0.40264171122994652</v>
      </c>
      <c r="S87" s="50">
        <f t="shared" si="25"/>
        <v>0.44657754010695189</v>
      </c>
      <c r="T87" s="50">
        <f t="shared" si="25"/>
        <v>0.44389304812834218</v>
      </c>
      <c r="U87" s="50">
        <f t="shared" si="25"/>
        <v>0.44976470588235296</v>
      </c>
      <c r="V87" s="50">
        <f t="shared" si="25"/>
        <v>0.31503743315508015</v>
      </c>
      <c r="W87" s="50">
        <f t="shared" si="25"/>
        <v>0.27336898395721926</v>
      </c>
      <c r="X87" s="50">
        <f t="shared" si="25"/>
        <v>0.44337967914438497</v>
      </c>
      <c r="Y87" s="50">
        <f t="shared" si="25"/>
        <v>0.43502673796791441</v>
      </c>
      <c r="Z87" s="50">
        <f t="shared" si="25"/>
        <v>0.44226737967914437</v>
      </c>
      <c r="AA87" s="50">
        <f t="shared" si="25"/>
        <v>0.33883422459893042</v>
      </c>
      <c r="AB87" s="50">
        <f t="shared" si="25"/>
        <v>0.23957219251336898</v>
      </c>
      <c r="AC87" s="50">
        <f t="shared" si="25"/>
        <v>0.27863101604278073</v>
      </c>
      <c r="AD87" s="50">
        <f t="shared" si="25"/>
        <v>0.23315508021390374</v>
      </c>
      <c r="AE87" s="50">
        <f t="shared" si="25"/>
        <v>0.41254545454545455</v>
      </c>
      <c r="AF87" s="50">
        <f t="shared" si="25"/>
        <v>0.27863101604278073</v>
      </c>
      <c r="AG87" s="50">
        <f t="shared" si="25"/>
        <v>0.39544385026737966</v>
      </c>
      <c r="AH87" s="50">
        <f t="shared" si="19"/>
        <v>0.67585026737967913</v>
      </c>
      <c r="AI87" s="50">
        <f t="shared" si="19"/>
        <v>0.68881283422459894</v>
      </c>
      <c r="AJ87" s="50">
        <f t="shared" si="19"/>
        <v>0.6008663101604278</v>
      </c>
      <c r="AK87" s="50">
        <f t="shared" si="19"/>
        <v>0</v>
      </c>
      <c r="AL87" s="50">
        <f t="shared" si="19"/>
        <v>0</v>
      </c>
      <c r="AM87" s="51">
        <f t="shared" si="22"/>
        <v>0.68881283422459894</v>
      </c>
      <c r="AN87" s="51">
        <f t="shared" si="23"/>
        <v>0</v>
      </c>
    </row>
    <row r="88" spans="1:40">
      <c r="A88" s="13">
        <v>0.5</v>
      </c>
      <c r="B88" s="50">
        <f t="shared" si="19"/>
        <v>0</v>
      </c>
      <c r="C88" s="50">
        <f t="shared" si="19"/>
        <v>0</v>
      </c>
      <c r="D88" s="50">
        <f t="shared" si="25"/>
        <v>0</v>
      </c>
      <c r="E88" s="50">
        <f t="shared" si="25"/>
        <v>0</v>
      </c>
      <c r="F88" s="50">
        <f t="shared" si="25"/>
        <v>0</v>
      </c>
      <c r="G88" s="50">
        <f t="shared" si="25"/>
        <v>0.33475935828877007</v>
      </c>
      <c r="H88" s="50">
        <f t="shared" si="25"/>
        <v>0.15732620320855614</v>
      </c>
      <c r="I88" s="50">
        <f t="shared" si="25"/>
        <v>0.19599999999999995</v>
      </c>
      <c r="J88" s="50">
        <f t="shared" si="25"/>
        <v>0.30579679144385025</v>
      </c>
      <c r="K88" s="50">
        <f t="shared" si="25"/>
        <v>0.31970053475935828</v>
      </c>
      <c r="L88" s="50">
        <f t="shared" si="25"/>
        <v>0.23908021390374329</v>
      </c>
      <c r="M88" s="50">
        <f t="shared" si="25"/>
        <v>0.17746524064171124</v>
      </c>
      <c r="N88" s="50">
        <f t="shared" si="25"/>
        <v>0.35140106951871652</v>
      </c>
      <c r="O88" s="50">
        <f t="shared" si="25"/>
        <v>0.60696256684491978</v>
      </c>
      <c r="P88" s="50">
        <f t="shared" si="25"/>
        <v>0.58453475935828869</v>
      </c>
      <c r="Q88" s="50">
        <f t="shared" si="25"/>
        <v>0.23544385026737963</v>
      </c>
      <c r="R88" s="50">
        <f t="shared" si="25"/>
        <v>0.40232085561497322</v>
      </c>
      <c r="S88" s="50">
        <f t="shared" si="25"/>
        <v>0.42865240641711227</v>
      </c>
      <c r="T88" s="50">
        <f t="shared" si="25"/>
        <v>0.43828877005347594</v>
      </c>
      <c r="U88" s="50">
        <f t="shared" si="25"/>
        <v>0.46880213903743317</v>
      </c>
      <c r="V88" s="50">
        <f t="shared" si="25"/>
        <v>0.30290909090909091</v>
      </c>
      <c r="W88" s="50">
        <f t="shared" si="25"/>
        <v>0.26034224598930478</v>
      </c>
      <c r="X88" s="50">
        <f t="shared" si="25"/>
        <v>0.42236363636363633</v>
      </c>
      <c r="Y88" s="50">
        <f t="shared" si="25"/>
        <v>0.42474866310160425</v>
      </c>
      <c r="Z88" s="50">
        <f t="shared" si="25"/>
        <v>0.41945454545454541</v>
      </c>
      <c r="AA88" s="50">
        <f t="shared" si="25"/>
        <v>0.32533689839572189</v>
      </c>
      <c r="AB88" s="50">
        <f t="shared" si="25"/>
        <v>0.22352941176470589</v>
      </c>
      <c r="AC88" s="50">
        <f t="shared" si="25"/>
        <v>0.25052406417112294</v>
      </c>
      <c r="AD88" s="50">
        <f t="shared" si="25"/>
        <v>0.23636363636363636</v>
      </c>
      <c r="AE88" s="50">
        <f t="shared" si="25"/>
        <v>0.41124064171122987</v>
      </c>
      <c r="AF88" s="50">
        <f t="shared" si="25"/>
        <v>0.25052406417112294</v>
      </c>
      <c r="AG88" s="50">
        <f t="shared" si="25"/>
        <v>0.39511229946524068</v>
      </c>
      <c r="AH88" s="50">
        <f t="shared" si="19"/>
        <v>0.69314438502673792</v>
      </c>
      <c r="AI88" s="50">
        <f t="shared" si="19"/>
        <v>0.70366844919786098</v>
      </c>
      <c r="AJ88" s="50">
        <f t="shared" si="19"/>
        <v>0.59111229946524058</v>
      </c>
      <c r="AK88" s="50">
        <f t="shared" si="19"/>
        <v>0</v>
      </c>
      <c r="AL88" s="50">
        <f t="shared" si="19"/>
        <v>0</v>
      </c>
      <c r="AM88" s="51">
        <f t="shared" si="22"/>
        <v>0.70366844919786098</v>
      </c>
      <c r="AN88" s="51">
        <f t="shared" si="23"/>
        <v>0</v>
      </c>
    </row>
    <row r="89" spans="1:40">
      <c r="A89" s="13" t="s">
        <v>19</v>
      </c>
      <c r="B89" s="50">
        <f t="shared" si="19"/>
        <v>0</v>
      </c>
      <c r="C89" s="50">
        <f t="shared" si="19"/>
        <v>0</v>
      </c>
      <c r="D89" s="50">
        <f t="shared" si="25"/>
        <v>0</v>
      </c>
      <c r="E89" s="50">
        <f t="shared" si="25"/>
        <v>0</v>
      </c>
      <c r="F89" s="50">
        <f t="shared" si="25"/>
        <v>0</v>
      </c>
      <c r="G89" s="50">
        <f t="shared" si="25"/>
        <v>0.32192513368983955</v>
      </c>
      <c r="H89" s="50">
        <f t="shared" si="25"/>
        <v>0.21593582887700535</v>
      </c>
      <c r="I89" s="50">
        <f t="shared" si="25"/>
        <v>0.243475935828877</v>
      </c>
      <c r="J89" s="50">
        <f t="shared" si="25"/>
        <v>0.31494117647058822</v>
      </c>
      <c r="K89" s="50">
        <f t="shared" si="25"/>
        <v>0.27908021390374327</v>
      </c>
      <c r="L89" s="50">
        <f t="shared" si="25"/>
        <v>0.19895187165775399</v>
      </c>
      <c r="M89" s="50">
        <f t="shared" si="25"/>
        <v>0.22818181818181818</v>
      </c>
      <c r="N89" s="50">
        <f t="shared" si="25"/>
        <v>0.43635294117647055</v>
      </c>
      <c r="O89" s="50">
        <f t="shared" si="25"/>
        <v>0.24802139037433155</v>
      </c>
      <c r="P89" s="50">
        <f t="shared" si="25"/>
        <v>0.59005347593582891</v>
      </c>
      <c r="Q89" s="50">
        <f t="shared" si="25"/>
        <v>0.23217112299465242</v>
      </c>
      <c r="R89" s="50">
        <f t="shared" si="25"/>
        <v>0.38251336898395721</v>
      </c>
      <c r="S89" s="50">
        <f t="shared" si="25"/>
        <v>0.33638502673796788</v>
      </c>
      <c r="T89" s="50">
        <f t="shared" si="25"/>
        <v>0.38006417112299462</v>
      </c>
      <c r="U89" s="50">
        <f t="shared" si="25"/>
        <v>0.36321925133689836</v>
      </c>
      <c r="V89" s="50">
        <f t="shared" si="25"/>
        <v>0.34580748663101607</v>
      </c>
      <c r="W89" s="50">
        <f t="shared" si="25"/>
        <v>0.24718716577540106</v>
      </c>
      <c r="X89" s="50">
        <f t="shared" si="25"/>
        <v>0.40288770053475936</v>
      </c>
      <c r="Y89" s="50">
        <f t="shared" si="25"/>
        <v>0.30627807486631015</v>
      </c>
      <c r="Z89" s="50">
        <f t="shared" si="25"/>
        <v>0.37737967914438503</v>
      </c>
      <c r="AA89" s="50">
        <f t="shared" si="25"/>
        <v>0.29013903743315511</v>
      </c>
      <c r="AB89" s="50">
        <f t="shared" si="25"/>
        <v>0.25989304812834224</v>
      </c>
      <c r="AC89" s="50">
        <f t="shared" si="25"/>
        <v>0.25163636363636366</v>
      </c>
      <c r="AD89" s="50">
        <f t="shared" si="25"/>
        <v>0.22673796791443851</v>
      </c>
      <c r="AE89" s="50">
        <f t="shared" si="25"/>
        <v>0.40335828877005342</v>
      </c>
      <c r="AF89" s="50">
        <f t="shared" si="25"/>
        <v>0.25163636363636366</v>
      </c>
      <c r="AG89" s="50">
        <f t="shared" si="25"/>
        <v>0.36931550802139029</v>
      </c>
      <c r="AH89" s="50">
        <f t="shared" si="19"/>
        <v>0.67029946524064177</v>
      </c>
      <c r="AI89" s="50">
        <f t="shared" si="19"/>
        <v>0.6780320855614973</v>
      </c>
      <c r="AJ89" s="50">
        <f t="shared" si="19"/>
        <v>0.55190374331550807</v>
      </c>
      <c r="AK89" s="50">
        <f t="shared" si="19"/>
        <v>0</v>
      </c>
      <c r="AL89" s="50">
        <f t="shared" si="19"/>
        <v>0</v>
      </c>
      <c r="AM89" s="51">
        <f t="shared" si="22"/>
        <v>0.6780320855614973</v>
      </c>
      <c r="AN89" s="51">
        <f t="shared" si="23"/>
        <v>0</v>
      </c>
    </row>
    <row r="90" spans="1:40">
      <c r="A90" s="13">
        <v>0.58333333333333337</v>
      </c>
      <c r="B90" s="50">
        <f t="shared" si="19"/>
        <v>0</v>
      </c>
      <c r="C90" s="50">
        <f t="shared" si="19"/>
        <v>0</v>
      </c>
      <c r="D90" s="50">
        <f t="shared" si="25"/>
        <v>0</v>
      </c>
      <c r="E90" s="50">
        <f t="shared" si="25"/>
        <v>0</v>
      </c>
      <c r="F90" s="50">
        <f t="shared" si="25"/>
        <v>0</v>
      </c>
      <c r="G90" s="50">
        <f t="shared" si="25"/>
        <v>0.29839572192513369</v>
      </c>
      <c r="H90" s="50">
        <f t="shared" si="25"/>
        <v>0.20335828877005344</v>
      </c>
      <c r="I90" s="50">
        <f t="shared" si="25"/>
        <v>0.22959358288770051</v>
      </c>
      <c r="J90" s="50">
        <f t="shared" si="25"/>
        <v>0.31470588235294117</v>
      </c>
      <c r="K90" s="50">
        <f t="shared" si="25"/>
        <v>0.28677005347593587</v>
      </c>
      <c r="L90" s="50">
        <f t="shared" si="25"/>
        <v>0.21418181818181811</v>
      </c>
      <c r="M90" s="50">
        <f t="shared" si="25"/>
        <v>0.23878074866310153</v>
      </c>
      <c r="N90" s="50">
        <f t="shared" si="25"/>
        <v>0.38034224598930477</v>
      </c>
      <c r="O90" s="50">
        <f t="shared" si="25"/>
        <v>0.20005347593582887</v>
      </c>
      <c r="P90" s="50">
        <f t="shared" si="25"/>
        <v>0.52620320855614977</v>
      </c>
      <c r="Q90" s="50">
        <f t="shared" si="25"/>
        <v>0.2465989304812834</v>
      </c>
      <c r="R90" s="50">
        <f t="shared" si="25"/>
        <v>0.3920106951871658</v>
      </c>
      <c r="S90" s="50">
        <f t="shared" si="25"/>
        <v>0.37612834224598934</v>
      </c>
      <c r="T90" s="50">
        <f t="shared" si="25"/>
        <v>0.3988877005347593</v>
      </c>
      <c r="U90" s="50">
        <f t="shared" si="25"/>
        <v>0.43160427807486629</v>
      </c>
      <c r="V90" s="50">
        <f t="shared" si="25"/>
        <v>0.33806417112299464</v>
      </c>
      <c r="W90" s="50">
        <f t="shared" si="25"/>
        <v>0.26918716577540103</v>
      </c>
      <c r="X90" s="50">
        <f t="shared" si="25"/>
        <v>0.43834224598930482</v>
      </c>
      <c r="Y90" s="50">
        <f t="shared" si="25"/>
        <v>0.38755080213903736</v>
      </c>
      <c r="Z90" s="50">
        <f t="shared" si="25"/>
        <v>0.37598930481283421</v>
      </c>
      <c r="AA90" s="50">
        <f t="shared" si="25"/>
        <v>0.30748663101604279</v>
      </c>
      <c r="AB90" s="50">
        <f t="shared" si="25"/>
        <v>0.25989304812834224</v>
      </c>
      <c r="AC90" s="50">
        <f t="shared" si="25"/>
        <v>0.24598930481283424</v>
      </c>
      <c r="AD90" s="50">
        <f t="shared" si="25"/>
        <v>0.23957219251336898</v>
      </c>
      <c r="AE90" s="50">
        <f t="shared" si="25"/>
        <v>0.38438502673796793</v>
      </c>
      <c r="AF90" s="50">
        <f t="shared" si="25"/>
        <v>0.24598930481283424</v>
      </c>
      <c r="AG90" s="50">
        <f t="shared" si="25"/>
        <v>0.38364705882352934</v>
      </c>
      <c r="AH90" s="50">
        <f t="shared" si="19"/>
        <v>0.66404278074866308</v>
      </c>
      <c r="AI90" s="50">
        <f t="shared" si="19"/>
        <v>0.65768983957219251</v>
      </c>
      <c r="AJ90" s="50">
        <f t="shared" si="19"/>
        <v>0.57388235294117651</v>
      </c>
      <c r="AK90" s="50">
        <f t="shared" si="19"/>
        <v>0</v>
      </c>
      <c r="AL90" s="50">
        <f t="shared" si="19"/>
        <v>0</v>
      </c>
      <c r="AM90" s="51">
        <f t="shared" si="22"/>
        <v>0.66404278074866308</v>
      </c>
      <c r="AN90" s="51">
        <f t="shared" si="23"/>
        <v>0</v>
      </c>
    </row>
    <row r="91" spans="1:40">
      <c r="A91" s="13" t="s">
        <v>20</v>
      </c>
      <c r="B91" s="50">
        <f t="shared" si="19"/>
        <v>0</v>
      </c>
      <c r="C91" s="50">
        <f t="shared" si="19"/>
        <v>0</v>
      </c>
      <c r="D91" s="50">
        <f t="shared" si="25"/>
        <v>0</v>
      </c>
      <c r="E91" s="50">
        <f t="shared" si="25"/>
        <v>0</v>
      </c>
      <c r="F91" s="50">
        <f t="shared" si="25"/>
        <v>0</v>
      </c>
      <c r="G91" s="50">
        <f t="shared" si="25"/>
        <v>0.38181818181818183</v>
      </c>
      <c r="H91" s="50">
        <f t="shared" si="25"/>
        <v>0.2905454545454545</v>
      </c>
      <c r="I91" s="50">
        <f t="shared" si="25"/>
        <v>0.23450267379679138</v>
      </c>
      <c r="J91" s="50">
        <f t="shared" si="25"/>
        <v>0.39148663101604275</v>
      </c>
      <c r="K91" s="50">
        <f t="shared" si="25"/>
        <v>0.32731550802139031</v>
      </c>
      <c r="L91" s="50">
        <f t="shared" si="25"/>
        <v>0.35399999999999998</v>
      </c>
      <c r="M91" s="50">
        <f t="shared" si="25"/>
        <v>0.30826737967914442</v>
      </c>
      <c r="N91" s="50">
        <f t="shared" si="25"/>
        <v>0.4070160427807486</v>
      </c>
      <c r="O91" s="50">
        <f t="shared" si="25"/>
        <v>0.2527165775401069</v>
      </c>
      <c r="P91" s="50">
        <f t="shared" si="25"/>
        <v>0.57754010695187163</v>
      </c>
      <c r="Q91" s="50">
        <f t="shared" si="25"/>
        <v>0.30140106951871654</v>
      </c>
      <c r="R91" s="50">
        <f t="shared" si="25"/>
        <v>0.46564705882352941</v>
      </c>
      <c r="S91" s="50">
        <f t="shared" si="25"/>
        <v>0.41610695187165769</v>
      </c>
      <c r="T91" s="50">
        <f t="shared" si="25"/>
        <v>0.45752941176470585</v>
      </c>
      <c r="U91" s="50">
        <f t="shared" si="25"/>
        <v>0.46669518716577535</v>
      </c>
      <c r="V91" s="50">
        <f t="shared" si="25"/>
        <v>0.39231016042780742</v>
      </c>
      <c r="W91" s="50">
        <f t="shared" si="25"/>
        <v>0.26182887700534752</v>
      </c>
      <c r="X91" s="50">
        <f t="shared" si="25"/>
        <v>0.44952941176470584</v>
      </c>
      <c r="Y91" s="50">
        <f t="shared" si="25"/>
        <v>0.44310160427807488</v>
      </c>
      <c r="Z91" s="50">
        <f t="shared" si="25"/>
        <v>0.44113368983957213</v>
      </c>
      <c r="AA91" s="50">
        <f t="shared" si="25"/>
        <v>0.33232085561497327</v>
      </c>
      <c r="AB91" s="50">
        <f t="shared" si="25"/>
        <v>0.30481283422459893</v>
      </c>
      <c r="AC91" s="50">
        <f t="shared" si="25"/>
        <v>0.25547593582887701</v>
      </c>
      <c r="AD91" s="50">
        <f t="shared" si="25"/>
        <v>0.26951871657754012</v>
      </c>
      <c r="AE91" s="50">
        <f t="shared" si="25"/>
        <v>0.43746524064171127</v>
      </c>
      <c r="AF91" s="50">
        <f t="shared" si="25"/>
        <v>0.25547593582887701</v>
      </c>
      <c r="AG91" s="50">
        <f t="shared" si="25"/>
        <v>0.43958288770053472</v>
      </c>
      <c r="AH91" s="50">
        <f t="shared" si="19"/>
        <v>0.67065240641711221</v>
      </c>
      <c r="AI91" s="50">
        <f t="shared" si="19"/>
        <v>0.67007486631016044</v>
      </c>
      <c r="AJ91" s="50">
        <f t="shared" si="19"/>
        <v>0.54693048128342248</v>
      </c>
      <c r="AK91" s="50">
        <f t="shared" si="19"/>
        <v>0</v>
      </c>
      <c r="AL91" s="50">
        <f t="shared" si="19"/>
        <v>0</v>
      </c>
      <c r="AM91" s="51">
        <f t="shared" si="22"/>
        <v>0.67065240641711221</v>
      </c>
      <c r="AN91" s="51">
        <f t="shared" si="23"/>
        <v>0</v>
      </c>
    </row>
    <row r="92" spans="1:40">
      <c r="A92" s="12" t="s">
        <v>21</v>
      </c>
      <c r="B92" s="50">
        <f t="shared" si="19"/>
        <v>0</v>
      </c>
      <c r="C92" s="50">
        <f t="shared" si="19"/>
        <v>0</v>
      </c>
      <c r="D92" s="50">
        <f t="shared" si="25"/>
        <v>0</v>
      </c>
      <c r="E92" s="50">
        <f t="shared" si="25"/>
        <v>0</v>
      </c>
      <c r="F92" s="50">
        <f t="shared" si="25"/>
        <v>0</v>
      </c>
      <c r="G92" s="50">
        <f t="shared" si="25"/>
        <v>0.41604278074866308</v>
      </c>
      <c r="H92" s="50">
        <f t="shared" si="25"/>
        <v>0.29520855614973263</v>
      </c>
      <c r="I92" s="50">
        <f t="shared" si="25"/>
        <v>0.39937967914438499</v>
      </c>
      <c r="J92" s="50">
        <f t="shared" si="25"/>
        <v>0.4350802139037433</v>
      </c>
      <c r="K92" s="50">
        <f t="shared" si="25"/>
        <v>0.36163636363636364</v>
      </c>
      <c r="L92" s="50">
        <f t="shared" si="25"/>
        <v>0.34252406417112291</v>
      </c>
      <c r="M92" s="50">
        <f t="shared" si="25"/>
        <v>0.34807486631016044</v>
      </c>
      <c r="N92" s="50">
        <f t="shared" si="25"/>
        <v>0.4345133689839572</v>
      </c>
      <c r="O92" s="50">
        <f t="shared" si="25"/>
        <v>0.32550802139037432</v>
      </c>
      <c r="P92" s="50">
        <f t="shared" si="25"/>
        <v>0.56470588235294117</v>
      </c>
      <c r="Q92" s="50">
        <f t="shared" si="25"/>
        <v>0.40233155080213906</v>
      </c>
      <c r="R92" s="50">
        <f t="shared" si="25"/>
        <v>0.51763636363636356</v>
      </c>
      <c r="S92" s="50">
        <f t="shared" si="25"/>
        <v>0.4574438502673796</v>
      </c>
      <c r="T92" s="50">
        <f t="shared" si="25"/>
        <v>0.52102673796791443</v>
      </c>
      <c r="U92" s="50">
        <f t="shared" si="25"/>
        <v>0.59912299465240648</v>
      </c>
      <c r="V92" s="50">
        <f t="shared" si="25"/>
        <v>0.46973262032085561</v>
      </c>
      <c r="W92" s="50">
        <f t="shared" si="25"/>
        <v>0.34616042780748657</v>
      </c>
      <c r="X92" s="50">
        <f t="shared" si="25"/>
        <v>0.51516577540106956</v>
      </c>
      <c r="Y92" s="50">
        <f t="shared" si="25"/>
        <v>0.50259893048128346</v>
      </c>
      <c r="Z92" s="50">
        <f t="shared" si="25"/>
        <v>0.45971122994652408</v>
      </c>
      <c r="AA92" s="50">
        <f t="shared" si="25"/>
        <v>0.38894117647058818</v>
      </c>
      <c r="AB92" s="50">
        <f t="shared" si="25"/>
        <v>0.31229946524064173</v>
      </c>
      <c r="AC92" s="50">
        <f t="shared" si="25"/>
        <v>0.41176470588235292</v>
      </c>
      <c r="AD92" s="50">
        <f t="shared" si="25"/>
        <v>0.32192513368983955</v>
      </c>
      <c r="AE92" s="50">
        <f t="shared" si="25"/>
        <v>0.48688770053475933</v>
      </c>
      <c r="AF92" s="50">
        <f t="shared" si="25"/>
        <v>0.41176470588235292</v>
      </c>
      <c r="AG92" s="50">
        <f t="shared" si="25"/>
        <v>0.55252406417112299</v>
      </c>
      <c r="AH92" s="50">
        <f t="shared" si="19"/>
        <v>0.64546524064171118</v>
      </c>
      <c r="AI92" s="50">
        <f t="shared" si="19"/>
        <v>0.66680213903743313</v>
      </c>
      <c r="AJ92" s="50">
        <f t="shared" si="19"/>
        <v>0.59688770053475937</v>
      </c>
      <c r="AK92" s="50">
        <f t="shared" si="19"/>
        <v>0</v>
      </c>
      <c r="AL92" s="50">
        <f t="shared" si="19"/>
        <v>0</v>
      </c>
      <c r="AM92" s="51">
        <f t="shared" si="22"/>
        <v>0.66680213903743313</v>
      </c>
      <c r="AN92" s="51">
        <f t="shared" si="23"/>
        <v>0</v>
      </c>
    </row>
    <row r="93" spans="1:40">
      <c r="A93" s="12" t="s">
        <v>22</v>
      </c>
      <c r="B93" s="50">
        <f t="shared" ref="B93:AL100" si="26">($G$38*B23)/$G$37</f>
        <v>0</v>
      </c>
      <c r="C93" s="50">
        <f t="shared" si="26"/>
        <v>0</v>
      </c>
      <c r="D93" s="50">
        <f t="shared" si="25"/>
        <v>0</v>
      </c>
      <c r="E93" s="50">
        <f t="shared" si="25"/>
        <v>0</v>
      </c>
      <c r="F93" s="50">
        <f t="shared" si="25"/>
        <v>0</v>
      </c>
      <c r="G93" s="50">
        <f t="shared" si="25"/>
        <v>0.53383957219251332</v>
      </c>
      <c r="H93" s="50">
        <f t="shared" si="25"/>
        <v>0.40517647058823525</v>
      </c>
      <c r="I93" s="50">
        <f t="shared" si="25"/>
        <v>0.36493048128342243</v>
      </c>
      <c r="J93" s="50">
        <f t="shared" si="25"/>
        <v>0.4990802139037433</v>
      </c>
      <c r="K93" s="50">
        <f t="shared" si="25"/>
        <v>0.41530481283422455</v>
      </c>
      <c r="L93" s="50">
        <f t="shared" si="25"/>
        <v>0.41776470588235287</v>
      </c>
      <c r="M93" s="50">
        <f t="shared" si="25"/>
        <v>0.43802139037433158</v>
      </c>
      <c r="N93" s="50">
        <f t="shared" si="25"/>
        <v>0.52502673796791444</v>
      </c>
      <c r="O93" s="50">
        <f t="shared" si="25"/>
        <v>0.4634117647058823</v>
      </c>
      <c r="P93" s="50">
        <f t="shared" si="25"/>
        <v>0.56149732620320858</v>
      </c>
      <c r="Q93" s="50">
        <f t="shared" si="25"/>
        <v>0.43250267379679141</v>
      </c>
      <c r="R93" s="50">
        <f t="shared" si="25"/>
        <v>0.55681283422459893</v>
      </c>
      <c r="S93" s="50">
        <f t="shared" si="25"/>
        <v>0.53787165775401069</v>
      </c>
      <c r="T93" s="50">
        <f t="shared" si="25"/>
        <v>0.58663101604278078</v>
      </c>
      <c r="U93" s="50">
        <f t="shared" si="25"/>
        <v>0.58426737967914433</v>
      </c>
      <c r="V93" s="50">
        <f t="shared" si="25"/>
        <v>0.54379679144385029</v>
      </c>
      <c r="W93" s="50">
        <f t="shared" si="25"/>
        <v>0.40396791443850261</v>
      </c>
      <c r="X93" s="50">
        <f t="shared" si="25"/>
        <v>0.57686631016042778</v>
      </c>
      <c r="Y93" s="50">
        <f t="shared" si="25"/>
        <v>0.55548663101604279</v>
      </c>
      <c r="Z93" s="50">
        <f t="shared" si="25"/>
        <v>0.61231016042780739</v>
      </c>
      <c r="AA93" s="50">
        <f t="shared" si="25"/>
        <v>0.46387165775401068</v>
      </c>
      <c r="AB93" s="50">
        <f t="shared" si="25"/>
        <v>0.3946524064171123</v>
      </c>
      <c r="AC93" s="50">
        <f t="shared" si="25"/>
        <v>0.49411764705882355</v>
      </c>
      <c r="AD93" s="50">
        <f t="shared" si="25"/>
        <v>0.40748663101604277</v>
      </c>
      <c r="AE93" s="50">
        <f t="shared" si="25"/>
        <v>0.58663101604278078</v>
      </c>
      <c r="AF93" s="50">
        <f t="shared" si="25"/>
        <v>0.49411764705882355</v>
      </c>
      <c r="AG93" s="50">
        <f t="shared" si="25"/>
        <v>0.5861390374331551</v>
      </c>
      <c r="AH93" s="50">
        <f t="shared" si="26"/>
        <v>0.63442780748663097</v>
      </c>
      <c r="AI93" s="50">
        <f t="shared" si="26"/>
        <v>0.63253475935828873</v>
      </c>
      <c r="AJ93" s="50">
        <f t="shared" si="26"/>
        <v>0.55780748663101609</v>
      </c>
      <c r="AK93" s="50">
        <f t="shared" si="26"/>
        <v>0</v>
      </c>
      <c r="AL93" s="50">
        <f t="shared" si="26"/>
        <v>0</v>
      </c>
      <c r="AM93" s="51">
        <f t="shared" si="22"/>
        <v>0.63442780748663097</v>
      </c>
      <c r="AN93" s="51">
        <f t="shared" si="23"/>
        <v>0</v>
      </c>
    </row>
    <row r="94" spans="1:40">
      <c r="A94" s="12" t="s">
        <v>23</v>
      </c>
      <c r="B94" s="50">
        <f t="shared" si="26"/>
        <v>0</v>
      </c>
      <c r="C94" s="50">
        <f t="shared" si="26"/>
        <v>0</v>
      </c>
      <c r="D94" s="50">
        <f t="shared" si="25"/>
        <v>0</v>
      </c>
      <c r="E94" s="50">
        <f t="shared" si="25"/>
        <v>0</v>
      </c>
      <c r="F94" s="50">
        <f t="shared" si="25"/>
        <v>0</v>
      </c>
      <c r="G94" s="50">
        <f t="shared" si="25"/>
        <v>0.58716577540106951</v>
      </c>
      <c r="H94" s="50">
        <f t="shared" si="25"/>
        <v>0.46944385026737973</v>
      </c>
      <c r="I94" s="50">
        <f t="shared" si="25"/>
        <v>0.45079144385026731</v>
      </c>
      <c r="J94" s="50">
        <f t="shared" si="25"/>
        <v>0.53558288770053475</v>
      </c>
      <c r="K94" s="50">
        <f t="shared" si="25"/>
        <v>0.49834224598930482</v>
      </c>
      <c r="L94" s="50">
        <f t="shared" si="25"/>
        <v>0.42681283422459892</v>
      </c>
      <c r="M94" s="50">
        <f t="shared" si="25"/>
        <v>0.50021390374331554</v>
      </c>
      <c r="N94" s="50">
        <f t="shared" si="25"/>
        <v>0.58080213903743316</v>
      </c>
      <c r="O94" s="50">
        <f t="shared" si="25"/>
        <v>0.47051336898395724</v>
      </c>
      <c r="P94" s="50">
        <f t="shared" si="25"/>
        <v>0.59464171122994647</v>
      </c>
      <c r="Q94" s="50">
        <f t="shared" si="25"/>
        <v>0.57904812834224595</v>
      </c>
      <c r="R94" s="50">
        <f t="shared" si="25"/>
        <v>0.60721925133689836</v>
      </c>
      <c r="S94" s="50">
        <f t="shared" si="25"/>
        <v>0.62406417112299462</v>
      </c>
      <c r="T94" s="50">
        <f t="shared" si="25"/>
        <v>0.62002139037433157</v>
      </c>
      <c r="U94" s="50">
        <f t="shared" si="25"/>
        <v>0.61213903743315512</v>
      </c>
      <c r="V94" s="50">
        <f t="shared" si="25"/>
        <v>0.56608556149732614</v>
      </c>
      <c r="W94" s="50">
        <f t="shared" si="25"/>
        <v>0.47399999999999998</v>
      </c>
      <c r="X94" s="50">
        <f t="shared" si="25"/>
        <v>0.61675935828877004</v>
      </c>
      <c r="Y94" s="50">
        <f t="shared" si="25"/>
        <v>0.598139037433155</v>
      </c>
      <c r="Z94" s="50">
        <f t="shared" si="25"/>
        <v>0.60747593582887693</v>
      </c>
      <c r="AA94" s="50">
        <f t="shared" si="25"/>
        <v>0.54638502673796785</v>
      </c>
      <c r="AB94" s="50">
        <f t="shared" si="25"/>
        <v>0.50160427807486629</v>
      </c>
      <c r="AC94" s="50">
        <f t="shared" si="25"/>
        <v>0.53903743315508024</v>
      </c>
      <c r="AD94" s="50">
        <f t="shared" si="25"/>
        <v>0.48556149732620318</v>
      </c>
      <c r="AE94" s="50">
        <f t="shared" si="25"/>
        <v>0.59759358288770048</v>
      </c>
      <c r="AF94" s="50">
        <f t="shared" si="25"/>
        <v>0.53903743315508024</v>
      </c>
      <c r="AG94" s="50">
        <f t="shared" si="25"/>
        <v>0.62720855614973259</v>
      </c>
      <c r="AH94" s="50">
        <f t="shared" si="26"/>
        <v>0.62152941176470589</v>
      </c>
      <c r="AI94" s="50">
        <f t="shared" si="26"/>
        <v>0.62152941176470589</v>
      </c>
      <c r="AJ94" s="50">
        <f t="shared" si="26"/>
        <v>0.5578716577540106</v>
      </c>
      <c r="AK94" s="50">
        <f t="shared" si="26"/>
        <v>0</v>
      </c>
      <c r="AL94" s="50">
        <f t="shared" si="26"/>
        <v>0</v>
      </c>
      <c r="AM94" s="51">
        <f t="shared" si="22"/>
        <v>0.62720855614973259</v>
      </c>
      <c r="AN94" s="51">
        <f t="shared" si="23"/>
        <v>0</v>
      </c>
    </row>
    <row r="95" spans="1:40">
      <c r="A95" s="9" t="s">
        <v>24</v>
      </c>
      <c r="B95" s="50">
        <f t="shared" si="26"/>
        <v>0</v>
      </c>
      <c r="C95" s="50">
        <f t="shared" si="26"/>
        <v>0</v>
      </c>
      <c r="D95" s="50">
        <f t="shared" si="25"/>
        <v>0</v>
      </c>
      <c r="E95" s="50">
        <f t="shared" si="25"/>
        <v>0</v>
      </c>
      <c r="F95" s="50">
        <f t="shared" si="25"/>
        <v>0</v>
      </c>
      <c r="G95" s="50">
        <f t="shared" si="25"/>
        <v>0.58716577540106951</v>
      </c>
      <c r="H95" s="50">
        <f t="shared" si="25"/>
        <v>0.52373262032085555</v>
      </c>
      <c r="I95" s="50">
        <f t="shared" si="25"/>
        <v>0.51</v>
      </c>
      <c r="J95" s="50">
        <f t="shared" si="25"/>
        <v>0.58052406417112301</v>
      </c>
      <c r="K95" s="50">
        <f t="shared" si="25"/>
        <v>0.45750802139037433</v>
      </c>
      <c r="L95" s="50">
        <f t="shared" si="25"/>
        <v>0.49527272727272731</v>
      </c>
      <c r="M95" s="50">
        <f t="shared" si="25"/>
        <v>0.5610802139037433</v>
      </c>
      <c r="N95" s="50">
        <f t="shared" si="25"/>
        <v>0.6723529411764706</v>
      </c>
      <c r="O95" s="50">
        <f t="shared" si="25"/>
        <v>0.54673796791443852</v>
      </c>
      <c r="P95" s="50">
        <f t="shared" si="25"/>
        <v>0.63911229946524062</v>
      </c>
      <c r="Q95" s="50">
        <f t="shared" si="25"/>
        <v>0.7471122994652406</v>
      </c>
      <c r="R95" s="50">
        <f t="shared" si="25"/>
        <v>0.71980748663101601</v>
      </c>
      <c r="S95" s="50">
        <f t="shared" ref="S95:AG95" si="27">($G$38*S25-S155)/$G$37</f>
        <v>0.69638502673796787</v>
      </c>
      <c r="T95" s="50">
        <f t="shared" si="27"/>
        <v>0.75705882352941178</v>
      </c>
      <c r="U95" s="50">
        <f t="shared" si="27"/>
        <v>0.66882352941176471</v>
      </c>
      <c r="V95" s="50">
        <f t="shared" si="27"/>
        <v>0.58822459893048129</v>
      </c>
      <c r="W95" s="50">
        <f t="shared" si="27"/>
        <v>0.61508021390374334</v>
      </c>
      <c r="X95" s="50">
        <f t="shared" si="27"/>
        <v>0.68310160427807487</v>
      </c>
      <c r="Y95" s="50">
        <f t="shared" si="27"/>
        <v>0.66872727272727261</v>
      </c>
      <c r="Z95" s="50">
        <f t="shared" si="27"/>
        <v>0.67889839572192512</v>
      </c>
      <c r="AA95" s="50">
        <f t="shared" si="27"/>
        <v>0.66606417112299465</v>
      </c>
      <c r="AB95" s="50">
        <f t="shared" si="27"/>
        <v>0.5942245989304813</v>
      </c>
      <c r="AC95" s="50">
        <f t="shared" si="27"/>
        <v>0.63898395721925139</v>
      </c>
      <c r="AD95" s="50">
        <f t="shared" si="27"/>
        <v>0.624</v>
      </c>
      <c r="AE95" s="50">
        <f t="shared" si="27"/>
        <v>0.67485561497326196</v>
      </c>
      <c r="AF95" s="50">
        <f t="shared" si="27"/>
        <v>0.63898395721925139</v>
      </c>
      <c r="AG95" s="50">
        <f t="shared" si="27"/>
        <v>0.66564705882352948</v>
      </c>
      <c r="AH95" s="50">
        <f t="shared" si="26"/>
        <v>0.66927272727272724</v>
      </c>
      <c r="AI95" s="50">
        <f t="shared" si="26"/>
        <v>0.66439572192513363</v>
      </c>
      <c r="AJ95" s="50">
        <f t="shared" si="26"/>
        <v>0.6447272727272727</v>
      </c>
      <c r="AK95" s="50">
        <f t="shared" si="26"/>
        <v>0</v>
      </c>
      <c r="AL95" s="50">
        <f t="shared" si="26"/>
        <v>0</v>
      </c>
      <c r="AM95" s="51">
        <f t="shared" si="22"/>
        <v>0.75705882352941178</v>
      </c>
      <c r="AN95" s="51">
        <f t="shared" si="23"/>
        <v>0</v>
      </c>
    </row>
    <row r="96" spans="1:40">
      <c r="A96" s="15">
        <v>0.83333333333333337</v>
      </c>
      <c r="B96" s="50">
        <f t="shared" si="26"/>
        <v>0</v>
      </c>
      <c r="C96" s="50">
        <f t="shared" si="26"/>
        <v>0</v>
      </c>
      <c r="D96" s="50">
        <f t="shared" ref="D96:AG100" si="28">($G$38*D26-D156)/$G$37</f>
        <v>0</v>
      </c>
      <c r="E96" s="50">
        <f t="shared" si="28"/>
        <v>0</v>
      </c>
      <c r="F96" s="50">
        <f t="shared" si="28"/>
        <v>0</v>
      </c>
      <c r="G96" s="50">
        <f t="shared" si="28"/>
        <v>0.62056684491978609</v>
      </c>
      <c r="H96" s="50">
        <f t="shared" si="28"/>
        <v>0.50403208556149726</v>
      </c>
      <c r="I96" s="50">
        <f t="shared" si="28"/>
        <v>0.57962566844919783</v>
      </c>
      <c r="J96" s="50">
        <f t="shared" si="28"/>
        <v>0.58020320855614971</v>
      </c>
      <c r="K96" s="50">
        <f t="shared" si="28"/>
        <v>0.49328342245989304</v>
      </c>
      <c r="L96" s="50">
        <f t="shared" si="28"/>
        <v>0.49206417112299466</v>
      </c>
      <c r="M96" s="50">
        <f t="shared" si="28"/>
        <v>0.59409625668449195</v>
      </c>
      <c r="N96" s="50">
        <f t="shared" si="28"/>
        <v>0.7006844919786096</v>
      </c>
      <c r="O96" s="50">
        <f t="shared" si="28"/>
        <v>0.65868449197860957</v>
      </c>
      <c r="P96" s="50">
        <f t="shared" si="28"/>
        <v>0.69814973262032087</v>
      </c>
      <c r="Q96" s="50">
        <f t="shared" si="28"/>
        <v>0.74541176470588233</v>
      </c>
      <c r="R96" s="50">
        <f t="shared" si="28"/>
        <v>0.73260962566844912</v>
      </c>
      <c r="S96" s="50">
        <f t="shared" si="28"/>
        <v>0.76710160427807483</v>
      </c>
      <c r="T96" s="50">
        <f t="shared" si="28"/>
        <v>0.74496256684491979</v>
      </c>
      <c r="U96" s="50">
        <f t="shared" si="28"/>
        <v>0.75320855614973259</v>
      </c>
      <c r="V96" s="50">
        <f t="shared" si="28"/>
        <v>0.64174331550802144</v>
      </c>
      <c r="W96" s="50">
        <f t="shared" si="28"/>
        <v>0.68711229946524066</v>
      </c>
      <c r="X96" s="50">
        <f t="shared" si="28"/>
        <v>0.75715508021390365</v>
      </c>
      <c r="Y96" s="50">
        <f t="shared" si="28"/>
        <v>0.74752941176470589</v>
      </c>
      <c r="Z96" s="50">
        <f t="shared" si="28"/>
        <v>0.74168983957219248</v>
      </c>
      <c r="AA96" s="50">
        <f t="shared" si="28"/>
        <v>0.72259893048128343</v>
      </c>
      <c r="AB96" s="50">
        <f t="shared" si="28"/>
        <v>0.67976470588235294</v>
      </c>
      <c r="AC96" s="50">
        <f t="shared" si="28"/>
        <v>0.70026737967914443</v>
      </c>
      <c r="AD96" s="50">
        <f t="shared" si="28"/>
        <v>0.66863101604278075</v>
      </c>
      <c r="AE96" s="50">
        <f t="shared" si="28"/>
        <v>0.73610695187165764</v>
      </c>
      <c r="AF96" s="50">
        <f t="shared" si="28"/>
        <v>0.70026737967914443</v>
      </c>
      <c r="AG96" s="50">
        <f t="shared" si="28"/>
        <v>0.71316577540106951</v>
      </c>
      <c r="AH96" s="50">
        <f t="shared" si="26"/>
        <v>0.73517647058823521</v>
      </c>
      <c r="AI96" s="50">
        <f t="shared" si="26"/>
        <v>0.74454545454545451</v>
      </c>
      <c r="AJ96" s="50">
        <f t="shared" si="26"/>
        <v>0.70334759358288768</v>
      </c>
      <c r="AK96" s="50">
        <f t="shared" si="26"/>
        <v>0</v>
      </c>
      <c r="AL96" s="50">
        <f t="shared" si="26"/>
        <v>0</v>
      </c>
      <c r="AM96" s="51">
        <f t="shared" si="22"/>
        <v>0.76710160427807483</v>
      </c>
      <c r="AN96" s="51">
        <f t="shared" si="23"/>
        <v>0</v>
      </c>
    </row>
    <row r="97" spans="1:44">
      <c r="A97" s="15">
        <v>0.875</v>
      </c>
      <c r="B97" s="50">
        <f t="shared" si="26"/>
        <v>0</v>
      </c>
      <c r="C97" s="50">
        <f t="shared" si="26"/>
        <v>0</v>
      </c>
      <c r="D97" s="50">
        <f t="shared" si="28"/>
        <v>0</v>
      </c>
      <c r="E97" s="50">
        <f t="shared" si="28"/>
        <v>0</v>
      </c>
      <c r="F97" s="50">
        <f t="shared" si="28"/>
        <v>0</v>
      </c>
      <c r="G97" s="50">
        <f t="shared" si="28"/>
        <v>0.6068663101604278</v>
      </c>
      <c r="H97" s="50">
        <f t="shared" si="28"/>
        <v>0.50743315508021392</v>
      </c>
      <c r="I97" s="50">
        <f t="shared" si="28"/>
        <v>0.58697326203208555</v>
      </c>
      <c r="J97" s="50">
        <f t="shared" si="28"/>
        <v>0.56371122994652401</v>
      </c>
      <c r="K97" s="50">
        <f t="shared" si="28"/>
        <v>0.51291978609625666</v>
      </c>
      <c r="L97" s="50">
        <f t="shared" si="28"/>
        <v>0.46296256684491977</v>
      </c>
      <c r="M97" s="50">
        <f t="shared" si="28"/>
        <v>0.61049197860962556</v>
      </c>
      <c r="N97" s="50">
        <f t="shared" si="28"/>
        <v>0.68460962566844918</v>
      </c>
      <c r="O97" s="50">
        <f t="shared" si="28"/>
        <v>0.69429946524064168</v>
      </c>
      <c r="P97" s="50">
        <f t="shared" si="28"/>
        <v>0.68188235294117638</v>
      </c>
      <c r="Q97" s="50">
        <f t="shared" si="28"/>
        <v>0.72869518716577542</v>
      </c>
      <c r="R97" s="50">
        <f t="shared" si="28"/>
        <v>0.7100534759358289</v>
      </c>
      <c r="S97" s="50">
        <f t="shared" si="28"/>
        <v>0.72834224598930486</v>
      </c>
      <c r="T97" s="50">
        <f t="shared" si="28"/>
        <v>0.72516577540106952</v>
      </c>
      <c r="U97" s="50">
        <f t="shared" si="28"/>
        <v>0.73530481283422455</v>
      </c>
      <c r="V97" s="50">
        <f t="shared" si="28"/>
        <v>0.61851336898395715</v>
      </c>
      <c r="W97" s="50">
        <f t="shared" si="28"/>
        <v>0.70270588235294118</v>
      </c>
      <c r="X97" s="50">
        <f t="shared" si="28"/>
        <v>0.73248128342245988</v>
      </c>
      <c r="Y97" s="50">
        <f t="shared" si="28"/>
        <v>0.72041711229946526</v>
      </c>
      <c r="Z97" s="50">
        <f t="shared" si="28"/>
        <v>0.72657754010695186</v>
      </c>
      <c r="AA97" s="50">
        <f t="shared" si="28"/>
        <v>0.6856363636363636</v>
      </c>
      <c r="AB97" s="50">
        <f t="shared" si="28"/>
        <v>0.65720855614973261</v>
      </c>
      <c r="AC97" s="50">
        <f t="shared" si="28"/>
        <v>0.68079144385026735</v>
      </c>
      <c r="AD97" s="50">
        <f t="shared" si="28"/>
        <v>0.64456684491978611</v>
      </c>
      <c r="AE97" s="50">
        <f t="shared" si="28"/>
        <v>0.70244919786096249</v>
      </c>
      <c r="AF97" s="50">
        <f t="shared" si="28"/>
        <v>0.68079144385026735</v>
      </c>
      <c r="AG97" s="50">
        <f t="shared" si="28"/>
        <v>0.72186096256684484</v>
      </c>
      <c r="AH97" s="50">
        <f t="shared" si="26"/>
        <v>0.70575401069518717</v>
      </c>
      <c r="AI97" s="50">
        <f t="shared" si="26"/>
        <v>0.71813903743315499</v>
      </c>
      <c r="AJ97" s="50">
        <f t="shared" si="26"/>
        <v>0.70617112299465234</v>
      </c>
      <c r="AK97" s="50">
        <f t="shared" si="26"/>
        <v>0</v>
      </c>
      <c r="AL97" s="50">
        <f t="shared" si="26"/>
        <v>0</v>
      </c>
      <c r="AM97" s="51">
        <f t="shared" si="22"/>
        <v>0.73530481283422455</v>
      </c>
      <c r="AN97" s="51">
        <f t="shared" si="23"/>
        <v>0</v>
      </c>
    </row>
    <row r="98" spans="1:44">
      <c r="A98" s="13" t="s">
        <v>25</v>
      </c>
      <c r="B98" s="50">
        <f t="shared" si="26"/>
        <v>0</v>
      </c>
      <c r="C98" s="50">
        <f t="shared" si="26"/>
        <v>0</v>
      </c>
      <c r="D98" s="50">
        <f t="shared" si="28"/>
        <v>0</v>
      </c>
      <c r="E98" s="50">
        <f t="shared" si="28"/>
        <v>0</v>
      </c>
      <c r="F98" s="50">
        <f t="shared" si="28"/>
        <v>0</v>
      </c>
      <c r="G98" s="50">
        <f t="shared" si="28"/>
        <v>0.63587165775401067</v>
      </c>
      <c r="H98" s="50">
        <f t="shared" si="28"/>
        <v>0.47262032085561495</v>
      </c>
      <c r="I98" s="50">
        <f t="shared" si="28"/>
        <v>0.55790374331550796</v>
      </c>
      <c r="J98" s="50">
        <f t="shared" si="28"/>
        <v>0.54962566844919791</v>
      </c>
      <c r="K98" s="50">
        <f t="shared" si="28"/>
        <v>0.56999999999999995</v>
      </c>
      <c r="L98" s="50">
        <f t="shared" si="28"/>
        <v>0.48888770053475927</v>
      </c>
      <c r="M98" s="50">
        <f t="shared" si="28"/>
        <v>0.60805347593582892</v>
      </c>
      <c r="N98" s="50">
        <f t="shared" si="28"/>
        <v>0.62743315508021391</v>
      </c>
      <c r="O98" s="50">
        <f t="shared" si="28"/>
        <v>0.63664171122994651</v>
      </c>
      <c r="P98" s="50">
        <f t="shared" si="28"/>
        <v>0.6368021390374331</v>
      </c>
      <c r="Q98" s="50">
        <f t="shared" si="28"/>
        <v>0.69702673796791437</v>
      </c>
      <c r="R98" s="50">
        <f t="shared" si="28"/>
        <v>0.55620320855614969</v>
      </c>
      <c r="S98" s="50">
        <f t="shared" si="28"/>
        <v>0.6574652406417113</v>
      </c>
      <c r="T98" s="50">
        <f t="shared" si="28"/>
        <v>0.67443850267379679</v>
      </c>
      <c r="U98" s="50">
        <f t="shared" si="28"/>
        <v>0.64225668449197859</v>
      </c>
      <c r="V98" s="50">
        <f t="shared" si="28"/>
        <v>0.60834224598930486</v>
      </c>
      <c r="W98" s="50">
        <f t="shared" si="28"/>
        <v>0.64097326203208549</v>
      </c>
      <c r="X98" s="50">
        <f t="shared" si="28"/>
        <v>0.64010695187165778</v>
      </c>
      <c r="Y98" s="50">
        <f t="shared" si="28"/>
        <v>0.66468449197860968</v>
      </c>
      <c r="Z98" s="50">
        <f t="shared" si="28"/>
        <v>0.66054545454545444</v>
      </c>
      <c r="AA98" s="50">
        <f t="shared" si="28"/>
        <v>0.65050267379679139</v>
      </c>
      <c r="AB98" s="50">
        <f t="shared" si="28"/>
        <v>0.61289839572192506</v>
      </c>
      <c r="AC98" s="50">
        <f t="shared" si="28"/>
        <v>0.63231016042780741</v>
      </c>
      <c r="AD98" s="50">
        <f t="shared" si="28"/>
        <v>0.56624598930481285</v>
      </c>
      <c r="AE98" s="50">
        <f t="shared" si="28"/>
        <v>0.61947593582887694</v>
      </c>
      <c r="AF98" s="50">
        <f t="shared" si="28"/>
        <v>0.63231016042780741</v>
      </c>
      <c r="AG98" s="50">
        <f t="shared" si="28"/>
        <v>0.67119786096256684</v>
      </c>
      <c r="AH98" s="50">
        <f t="shared" si="26"/>
        <v>0.68297326203208553</v>
      </c>
      <c r="AI98" s="50">
        <f t="shared" si="26"/>
        <v>0.65711229946524063</v>
      </c>
      <c r="AJ98" s="50">
        <f t="shared" si="26"/>
        <v>0.61257754010695187</v>
      </c>
      <c r="AK98" s="50">
        <f t="shared" si="26"/>
        <v>0</v>
      </c>
      <c r="AL98" s="50">
        <f t="shared" si="26"/>
        <v>0</v>
      </c>
      <c r="AM98" s="51">
        <f t="shared" si="22"/>
        <v>0.69702673796791437</v>
      </c>
      <c r="AN98" s="51">
        <f t="shared" si="23"/>
        <v>0</v>
      </c>
    </row>
    <row r="99" spans="1:44">
      <c r="A99" s="15">
        <v>0.95833333333333337</v>
      </c>
      <c r="B99" s="50">
        <f t="shared" si="26"/>
        <v>0</v>
      </c>
      <c r="C99" s="50">
        <f t="shared" si="26"/>
        <v>0</v>
      </c>
      <c r="D99" s="50">
        <f t="shared" si="28"/>
        <v>0</v>
      </c>
      <c r="E99" s="50">
        <f t="shared" si="28"/>
        <v>0</v>
      </c>
      <c r="F99" s="50">
        <f t="shared" si="28"/>
        <v>0</v>
      </c>
      <c r="G99" s="50">
        <f t="shared" si="28"/>
        <v>0.55549732620320846</v>
      </c>
      <c r="H99" s="50">
        <f t="shared" si="28"/>
        <v>0.47849197860962561</v>
      </c>
      <c r="I99" s="50">
        <f t="shared" si="28"/>
        <v>0.50091978609625665</v>
      </c>
      <c r="J99" s="50">
        <f t="shared" si="28"/>
        <v>0.52508021390374326</v>
      </c>
      <c r="K99" s="50">
        <f t="shared" si="28"/>
        <v>0.51137967914438498</v>
      </c>
      <c r="L99" s="50">
        <f t="shared" si="28"/>
        <v>0.47245989304812835</v>
      </c>
      <c r="M99" s="50">
        <f t="shared" si="28"/>
        <v>0.56457754010695194</v>
      </c>
      <c r="N99" s="50">
        <f t="shared" si="28"/>
        <v>0.54641711229946521</v>
      </c>
      <c r="O99" s="50">
        <f t="shared" si="28"/>
        <v>0.57256684491978604</v>
      </c>
      <c r="P99" s="50">
        <f t="shared" si="28"/>
        <v>0.56598930481283427</v>
      </c>
      <c r="Q99" s="50">
        <f t="shared" si="28"/>
        <v>0.60359358288770049</v>
      </c>
      <c r="R99" s="50">
        <f t="shared" si="28"/>
        <v>0.56951871657754005</v>
      </c>
      <c r="S99" s="50">
        <f t="shared" si="28"/>
        <v>0.57616042780748655</v>
      </c>
      <c r="T99" s="50">
        <f t="shared" si="28"/>
        <v>0.57006417112299457</v>
      </c>
      <c r="U99" s="50">
        <f t="shared" si="28"/>
        <v>0.59063101604278068</v>
      </c>
      <c r="V99" s="50">
        <f t="shared" si="28"/>
        <v>0.5842139037433155</v>
      </c>
      <c r="W99" s="50">
        <f t="shared" si="28"/>
        <v>0.57333689839572188</v>
      </c>
      <c r="X99" s="50">
        <f t="shared" si="28"/>
        <v>0.58620320855614971</v>
      </c>
      <c r="Y99" s="50">
        <f t="shared" si="28"/>
        <v>0.50695187165775402</v>
      </c>
      <c r="Z99" s="50">
        <f t="shared" si="28"/>
        <v>0.56573262032085558</v>
      </c>
      <c r="AA99" s="50">
        <f t="shared" si="28"/>
        <v>0.57330481283422452</v>
      </c>
      <c r="AB99" s="50">
        <f t="shared" si="28"/>
        <v>0.55568983957219253</v>
      </c>
      <c r="AC99" s="50">
        <f t="shared" si="28"/>
        <v>0.52941176470588236</v>
      </c>
      <c r="AD99" s="50">
        <f t="shared" si="28"/>
        <v>0.52780748663101607</v>
      </c>
      <c r="AE99" s="50">
        <f t="shared" si="28"/>
        <v>0.54641711229946521</v>
      </c>
      <c r="AF99" s="50">
        <f t="shared" si="28"/>
        <v>0.52941176470588236</v>
      </c>
      <c r="AG99" s="50">
        <f t="shared" si="28"/>
        <v>0.57545454545454544</v>
      </c>
      <c r="AH99" s="50">
        <f t="shared" si="26"/>
        <v>0.5662780748663101</v>
      </c>
      <c r="AI99" s="50">
        <f t="shared" si="26"/>
        <v>0.57587165775401061</v>
      </c>
      <c r="AJ99" s="50">
        <f t="shared" si="26"/>
        <v>0.58078074866310159</v>
      </c>
      <c r="AK99" s="50">
        <f t="shared" si="26"/>
        <v>0</v>
      </c>
      <c r="AL99" s="50">
        <f t="shared" si="26"/>
        <v>0</v>
      </c>
      <c r="AM99" s="51">
        <f t="shared" si="22"/>
        <v>0.60359358288770049</v>
      </c>
      <c r="AN99" s="51">
        <f t="shared" si="23"/>
        <v>0</v>
      </c>
    </row>
    <row r="100" spans="1:44">
      <c r="A100" s="9" t="s">
        <v>26</v>
      </c>
      <c r="B100" s="50">
        <f t="shared" si="26"/>
        <v>0</v>
      </c>
      <c r="C100" s="50">
        <f t="shared" si="26"/>
        <v>0</v>
      </c>
      <c r="D100" s="50">
        <f t="shared" si="28"/>
        <v>0</v>
      </c>
      <c r="E100" s="50">
        <f t="shared" si="28"/>
        <v>0</v>
      </c>
      <c r="F100" s="50">
        <f t="shared" si="28"/>
        <v>0</v>
      </c>
      <c r="G100" s="50">
        <f t="shared" si="28"/>
        <v>0.51016042780748661</v>
      </c>
      <c r="H100" s="50">
        <f t="shared" si="28"/>
        <v>0.45388235294117651</v>
      </c>
      <c r="I100" s="50">
        <f t="shared" si="28"/>
        <v>0.45314438502673793</v>
      </c>
      <c r="J100" s="50">
        <f t="shared" si="28"/>
        <v>0.48227807486631019</v>
      </c>
      <c r="K100" s="50">
        <f t="shared" si="28"/>
        <v>0.5125668449197861</v>
      </c>
      <c r="L100" s="50">
        <f t="shared" si="28"/>
        <v>0.47855614973262034</v>
      </c>
      <c r="M100" s="50">
        <f t="shared" si="28"/>
        <v>0.48468449197860963</v>
      </c>
      <c r="N100" s="50">
        <f t="shared" si="28"/>
        <v>0.50053475935828873</v>
      </c>
      <c r="O100" s="50">
        <f t="shared" si="28"/>
        <v>0.51978609625668448</v>
      </c>
      <c r="P100" s="50">
        <f t="shared" si="28"/>
        <v>0.50467379679144386</v>
      </c>
      <c r="Q100" s="50">
        <f t="shared" si="28"/>
        <v>0.52989304812834226</v>
      </c>
      <c r="R100" s="50">
        <f t="shared" si="28"/>
        <v>0.5212941176470588</v>
      </c>
      <c r="S100" s="50">
        <f t="shared" si="28"/>
        <v>0.52299465240641707</v>
      </c>
      <c r="T100" s="50">
        <f t="shared" si="28"/>
        <v>0.51096256684491981</v>
      </c>
      <c r="U100" s="50">
        <f t="shared" si="28"/>
        <v>0.50695187165775402</v>
      </c>
      <c r="V100" s="50">
        <f t="shared" si="28"/>
        <v>0.54234224598930481</v>
      </c>
      <c r="W100" s="50">
        <f t="shared" si="28"/>
        <v>0.51657754010695189</v>
      </c>
      <c r="X100" s="50">
        <f t="shared" si="28"/>
        <v>0.52299465240641707</v>
      </c>
      <c r="Y100" s="50">
        <f t="shared" si="28"/>
        <v>0.51657754010695189</v>
      </c>
      <c r="Z100" s="50">
        <f t="shared" si="28"/>
        <v>0.50053475935828873</v>
      </c>
      <c r="AA100" s="50">
        <f t="shared" si="28"/>
        <v>0.50695187165775402</v>
      </c>
      <c r="AB100" s="50">
        <f t="shared" si="28"/>
        <v>0.50374331550802143</v>
      </c>
      <c r="AC100" s="50">
        <f t="shared" si="28"/>
        <v>0.50053475935828873</v>
      </c>
      <c r="AD100" s="50">
        <f t="shared" si="28"/>
        <v>0.48449197860962567</v>
      </c>
      <c r="AE100" s="50">
        <f t="shared" si="28"/>
        <v>0.5133689839572193</v>
      </c>
      <c r="AF100" s="50">
        <f t="shared" si="28"/>
        <v>0.50053475935828873</v>
      </c>
      <c r="AG100" s="50">
        <f t="shared" si="28"/>
        <v>0.47878074866310155</v>
      </c>
      <c r="AH100" s="50">
        <f t="shared" si="26"/>
        <v>0.49732620320855614</v>
      </c>
      <c r="AI100" s="50">
        <f t="shared" si="26"/>
        <v>0.53996791443850267</v>
      </c>
      <c r="AJ100" s="50">
        <f t="shared" si="26"/>
        <v>0.53133689839572196</v>
      </c>
      <c r="AK100" s="50">
        <f t="shared" si="26"/>
        <v>0</v>
      </c>
      <c r="AL100" s="50">
        <f t="shared" si="26"/>
        <v>0</v>
      </c>
      <c r="AM100" s="51">
        <f t="shared" si="22"/>
        <v>0.54234224598930481</v>
      </c>
      <c r="AN100" s="51">
        <f t="shared" si="23"/>
        <v>0</v>
      </c>
    </row>
    <row r="103" spans="1:44">
      <c r="A103" s="26" t="s">
        <v>47</v>
      </c>
      <c r="C103" s="30"/>
      <c r="E103" s="41"/>
      <c r="F103" s="26"/>
      <c r="G103" s="38"/>
      <c r="H103" s="38"/>
      <c r="I103" s="38"/>
      <c r="J103" s="38"/>
      <c r="K103" s="38"/>
      <c r="L103" s="38"/>
      <c r="M103" s="38"/>
      <c r="N103" s="39"/>
      <c r="O103" s="39"/>
      <c r="P103" s="40"/>
      <c r="Q103" s="38"/>
      <c r="R103" s="28"/>
    </row>
    <row r="104" spans="1:44" ht="12.75" customHeight="1">
      <c r="A104" s="287" t="s">
        <v>2</v>
      </c>
      <c r="B104" s="4">
        <f>+B$4</f>
        <v>0</v>
      </c>
      <c r="C104" s="4">
        <f t="shared" ref="C104:AL104" si="29">+C$4</f>
        <v>1</v>
      </c>
      <c r="D104" s="4">
        <f t="shared" si="29"/>
        <v>1</v>
      </c>
      <c r="E104" s="4">
        <f t="shared" si="29"/>
        <v>2</v>
      </c>
      <c r="F104" s="4">
        <f t="shared" si="29"/>
        <v>3</v>
      </c>
      <c r="G104" s="4">
        <f t="shared" si="29"/>
        <v>1</v>
      </c>
      <c r="H104" s="4">
        <f t="shared" si="29"/>
        <v>2</v>
      </c>
      <c r="I104" s="4">
        <f t="shared" si="29"/>
        <v>3</v>
      </c>
      <c r="J104" s="4">
        <f t="shared" si="29"/>
        <v>4</v>
      </c>
      <c r="K104" s="4">
        <f t="shared" si="29"/>
        <v>5</v>
      </c>
      <c r="L104" s="4">
        <f t="shared" si="29"/>
        <v>6</v>
      </c>
      <c r="M104" s="4">
        <f t="shared" si="29"/>
        <v>7</v>
      </c>
      <c r="N104" s="4">
        <f t="shared" si="29"/>
        <v>8</v>
      </c>
      <c r="O104" s="4">
        <f t="shared" si="29"/>
        <v>9</v>
      </c>
      <c r="P104" s="4">
        <f t="shared" si="29"/>
        <v>10</v>
      </c>
      <c r="Q104" s="4">
        <f t="shared" si="29"/>
        <v>11</v>
      </c>
      <c r="R104" s="4">
        <f t="shared" si="29"/>
        <v>12</v>
      </c>
      <c r="S104" s="4">
        <f t="shared" si="29"/>
        <v>13</v>
      </c>
      <c r="T104" s="4">
        <f t="shared" si="29"/>
        <v>14</v>
      </c>
      <c r="U104" s="4">
        <f t="shared" si="29"/>
        <v>15</v>
      </c>
      <c r="V104" s="4">
        <f t="shared" si="29"/>
        <v>16</v>
      </c>
      <c r="W104" s="4">
        <f t="shared" si="29"/>
        <v>17</v>
      </c>
      <c r="X104" s="4">
        <f t="shared" si="29"/>
        <v>18</v>
      </c>
      <c r="Y104" s="4">
        <f t="shared" si="29"/>
        <v>19</v>
      </c>
      <c r="Z104" s="4">
        <f t="shared" si="29"/>
        <v>20</v>
      </c>
      <c r="AA104" s="4">
        <f t="shared" si="29"/>
        <v>21</v>
      </c>
      <c r="AB104" s="4">
        <f t="shared" si="29"/>
        <v>22</v>
      </c>
      <c r="AC104" s="4">
        <f t="shared" si="29"/>
        <v>23</v>
      </c>
      <c r="AD104" s="4">
        <f t="shared" si="29"/>
        <v>24</v>
      </c>
      <c r="AE104" s="4">
        <f t="shared" si="29"/>
        <v>25</v>
      </c>
      <c r="AF104" s="4">
        <f t="shared" si="29"/>
        <v>26</v>
      </c>
      <c r="AG104" s="4">
        <f t="shared" si="29"/>
        <v>27</v>
      </c>
      <c r="AH104" s="4">
        <f t="shared" si="29"/>
        <v>28</v>
      </c>
      <c r="AI104" s="4">
        <f t="shared" si="29"/>
        <v>29</v>
      </c>
      <c r="AJ104" s="4">
        <f t="shared" si="29"/>
        <v>30</v>
      </c>
      <c r="AK104" s="4">
        <f t="shared" si="29"/>
        <v>31</v>
      </c>
      <c r="AL104" s="4">
        <f t="shared" si="29"/>
        <v>32</v>
      </c>
      <c r="AM104" s="116" t="s">
        <v>3</v>
      </c>
      <c r="AN104" s="5" t="s">
        <v>4</v>
      </c>
    </row>
    <row r="105" spans="1:44" s="6" customFormat="1" ht="11.25" customHeight="1">
      <c r="A105" s="288"/>
      <c r="B105" s="7">
        <f>B$5</f>
        <v>40391</v>
      </c>
      <c r="C105" s="7">
        <f t="shared" ref="C105:AL105" si="30">C$5</f>
        <v>40392</v>
      </c>
      <c r="D105" s="7">
        <f t="shared" si="30"/>
        <v>40603</v>
      </c>
      <c r="E105" s="7">
        <f t="shared" si="30"/>
        <v>40604</v>
      </c>
      <c r="F105" s="7">
        <f t="shared" si="30"/>
        <v>40605</v>
      </c>
      <c r="G105" s="7">
        <f t="shared" si="30"/>
        <v>40634</v>
      </c>
      <c r="H105" s="7">
        <f t="shared" si="30"/>
        <v>40635</v>
      </c>
      <c r="I105" s="7">
        <f t="shared" si="30"/>
        <v>40636</v>
      </c>
      <c r="J105" s="7">
        <f t="shared" si="30"/>
        <v>40637</v>
      </c>
      <c r="K105" s="7">
        <f t="shared" si="30"/>
        <v>40638</v>
      </c>
      <c r="L105" s="7">
        <f t="shared" si="30"/>
        <v>40639</v>
      </c>
      <c r="M105" s="7">
        <f t="shared" si="30"/>
        <v>40640</v>
      </c>
      <c r="N105" s="7">
        <f t="shared" si="30"/>
        <v>40641</v>
      </c>
      <c r="O105" s="7">
        <f t="shared" si="30"/>
        <v>40642</v>
      </c>
      <c r="P105" s="7">
        <f t="shared" si="30"/>
        <v>40643</v>
      </c>
      <c r="Q105" s="7">
        <f t="shared" si="30"/>
        <v>40644</v>
      </c>
      <c r="R105" s="7">
        <f t="shared" si="30"/>
        <v>40645</v>
      </c>
      <c r="S105" s="7">
        <f t="shared" si="30"/>
        <v>40646</v>
      </c>
      <c r="T105" s="7">
        <f t="shared" si="30"/>
        <v>40647</v>
      </c>
      <c r="U105" s="7">
        <f t="shared" si="30"/>
        <v>40648</v>
      </c>
      <c r="V105" s="7">
        <f t="shared" si="30"/>
        <v>40649</v>
      </c>
      <c r="W105" s="7">
        <f t="shared" si="30"/>
        <v>40650</v>
      </c>
      <c r="X105" s="7">
        <f t="shared" si="30"/>
        <v>40651</v>
      </c>
      <c r="Y105" s="7">
        <f t="shared" si="30"/>
        <v>40652</v>
      </c>
      <c r="Z105" s="7">
        <f t="shared" si="30"/>
        <v>40653</v>
      </c>
      <c r="AA105" s="7">
        <f t="shared" si="30"/>
        <v>40654</v>
      </c>
      <c r="AB105" s="7">
        <f t="shared" si="30"/>
        <v>40655</v>
      </c>
      <c r="AC105" s="7">
        <f t="shared" si="30"/>
        <v>40656</v>
      </c>
      <c r="AD105" s="7">
        <f t="shared" si="30"/>
        <v>40657</v>
      </c>
      <c r="AE105" s="7">
        <f t="shared" si="30"/>
        <v>40658</v>
      </c>
      <c r="AF105" s="7">
        <f t="shared" si="30"/>
        <v>40659</v>
      </c>
      <c r="AG105" s="158">
        <f t="shared" si="30"/>
        <v>40660</v>
      </c>
      <c r="AH105" s="158">
        <f t="shared" si="30"/>
        <v>40661</v>
      </c>
      <c r="AI105" s="158">
        <f t="shared" si="30"/>
        <v>40662</v>
      </c>
      <c r="AJ105" s="158">
        <f t="shared" si="30"/>
        <v>40663</v>
      </c>
      <c r="AK105" s="158">
        <f t="shared" si="30"/>
        <v>40664</v>
      </c>
      <c r="AL105" s="158">
        <f t="shared" si="30"/>
        <v>40665</v>
      </c>
      <c r="AM105" s="116"/>
      <c r="AN105" s="8"/>
    </row>
    <row r="106" spans="1:44">
      <c r="A106" s="289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4"/>
      <c r="AH106" s="44"/>
      <c r="AI106" s="44"/>
      <c r="AJ106" s="44"/>
      <c r="AK106" s="44"/>
      <c r="AL106" s="44"/>
      <c r="AM106" s="45" t="s">
        <v>8</v>
      </c>
      <c r="AN106" s="5" t="s">
        <v>8</v>
      </c>
    </row>
    <row r="107" spans="1:44">
      <c r="A107" s="9" t="s">
        <v>9</v>
      </c>
      <c r="B107" s="52">
        <f t="shared" ref="B107:AL122" si="31">$G$38*B7</f>
        <v>0</v>
      </c>
      <c r="C107" s="52">
        <f t="shared" si="31"/>
        <v>0</v>
      </c>
      <c r="D107" s="52">
        <f>$G$38*D7-D137</f>
        <v>0</v>
      </c>
      <c r="E107" s="52">
        <f t="shared" ref="E107:AG107" si="32">$G$38*E7-E137</f>
        <v>0</v>
      </c>
      <c r="F107" s="52">
        <f t="shared" si="32"/>
        <v>0</v>
      </c>
      <c r="G107" s="52">
        <f t="shared" si="32"/>
        <v>4500</v>
      </c>
      <c r="H107" s="52">
        <f t="shared" si="32"/>
        <v>4410</v>
      </c>
      <c r="I107" s="52">
        <f t="shared" si="32"/>
        <v>4335.3</v>
      </c>
      <c r="J107" s="52">
        <f t="shared" si="32"/>
        <v>3612</v>
      </c>
      <c r="K107" s="52">
        <f t="shared" si="32"/>
        <v>4184.3999999999996</v>
      </c>
      <c r="L107" s="52">
        <f t="shared" si="32"/>
        <v>4278</v>
      </c>
      <c r="M107" s="52">
        <f t="shared" si="32"/>
        <v>4173.8999999999996</v>
      </c>
      <c r="N107" s="52">
        <f t="shared" si="32"/>
        <v>4359.8999999999996</v>
      </c>
      <c r="O107" s="52">
        <f t="shared" si="32"/>
        <v>4440</v>
      </c>
      <c r="P107" s="52">
        <f t="shared" si="32"/>
        <v>3849.2999999999997</v>
      </c>
      <c r="Q107" s="52">
        <f t="shared" si="32"/>
        <v>4420.8</v>
      </c>
      <c r="R107" s="52">
        <f t="shared" si="32"/>
        <v>4558.8</v>
      </c>
      <c r="S107" s="52">
        <f t="shared" si="32"/>
        <v>4453.2</v>
      </c>
      <c r="T107" s="52">
        <f t="shared" si="32"/>
        <v>4530</v>
      </c>
      <c r="U107" s="52">
        <f t="shared" si="32"/>
        <v>4470</v>
      </c>
      <c r="V107" s="52">
        <f t="shared" si="32"/>
        <v>4701.3</v>
      </c>
      <c r="W107" s="52">
        <f t="shared" si="32"/>
        <v>4346.0999999999995</v>
      </c>
      <c r="X107" s="52">
        <f t="shared" si="32"/>
        <v>4470</v>
      </c>
      <c r="Y107" s="52">
        <f t="shared" si="32"/>
        <v>4500</v>
      </c>
      <c r="Z107" s="52">
        <f t="shared" si="32"/>
        <v>4470</v>
      </c>
      <c r="AA107" s="52">
        <f t="shared" si="32"/>
        <v>4410</v>
      </c>
      <c r="AB107" s="52">
        <f t="shared" si="32"/>
        <v>4440</v>
      </c>
      <c r="AC107" s="52">
        <f t="shared" si="32"/>
        <v>4470</v>
      </c>
      <c r="AD107" s="52">
        <f t="shared" si="32"/>
        <v>4500</v>
      </c>
      <c r="AE107" s="52">
        <f t="shared" si="32"/>
        <v>4320</v>
      </c>
      <c r="AF107" s="52">
        <f t="shared" si="32"/>
        <v>4470</v>
      </c>
      <c r="AG107" s="52">
        <f t="shared" si="32"/>
        <v>4320</v>
      </c>
      <c r="AH107" s="52">
        <f t="shared" si="31"/>
        <v>4206.8999999999996</v>
      </c>
      <c r="AI107" s="52">
        <f t="shared" si="31"/>
        <v>4440</v>
      </c>
      <c r="AJ107" s="52">
        <f t="shared" si="31"/>
        <v>4680</v>
      </c>
      <c r="AK107" s="52">
        <f t="shared" si="31"/>
        <v>0</v>
      </c>
      <c r="AL107" s="52">
        <f t="shared" si="31"/>
        <v>0</v>
      </c>
      <c r="AM107" s="10">
        <f>MAX(B107:AL107)</f>
        <v>4701.3</v>
      </c>
      <c r="AN107" s="10">
        <f>MIN(B107:AF107)</f>
        <v>0</v>
      </c>
      <c r="AR107" s="10">
        <f>SUM(B107:AL107)</f>
        <v>131319.90000000002</v>
      </c>
    </row>
    <row r="108" spans="1:44">
      <c r="A108" s="9" t="s">
        <v>10</v>
      </c>
      <c r="B108" s="52">
        <f t="shared" si="31"/>
        <v>0</v>
      </c>
      <c r="C108" s="52">
        <f t="shared" si="31"/>
        <v>0</v>
      </c>
      <c r="D108" s="52">
        <f t="shared" ref="D108:AG116" si="33">$G$38*D8-D138</f>
        <v>0</v>
      </c>
      <c r="E108" s="52">
        <f t="shared" si="33"/>
        <v>0</v>
      </c>
      <c r="F108" s="52">
        <f t="shared" si="33"/>
        <v>0</v>
      </c>
      <c r="G108" s="52">
        <f t="shared" si="33"/>
        <v>4500</v>
      </c>
      <c r="H108" s="52">
        <f t="shared" si="33"/>
        <v>4230</v>
      </c>
      <c r="I108" s="52">
        <f t="shared" si="33"/>
        <v>4115.7</v>
      </c>
      <c r="J108" s="52">
        <f t="shared" si="33"/>
        <v>3793.5</v>
      </c>
      <c r="K108" s="52">
        <f t="shared" si="33"/>
        <v>4029</v>
      </c>
      <c r="L108" s="52">
        <f t="shared" si="33"/>
        <v>4087.5</v>
      </c>
      <c r="M108" s="52">
        <f t="shared" si="33"/>
        <v>4083.8999999999996</v>
      </c>
      <c r="N108" s="52">
        <f t="shared" si="33"/>
        <v>4183.5</v>
      </c>
      <c r="O108" s="52">
        <f t="shared" si="33"/>
        <v>2940</v>
      </c>
      <c r="P108" s="52">
        <f t="shared" si="33"/>
        <v>4324.5</v>
      </c>
      <c r="Q108" s="52">
        <f t="shared" si="33"/>
        <v>4212.5999999999995</v>
      </c>
      <c r="R108" s="52">
        <f t="shared" si="33"/>
        <v>4440</v>
      </c>
      <c r="S108" s="52">
        <f t="shared" si="33"/>
        <v>4327.8</v>
      </c>
      <c r="T108" s="52">
        <f t="shared" si="33"/>
        <v>4264.8</v>
      </c>
      <c r="U108" s="52">
        <f t="shared" si="33"/>
        <v>4320</v>
      </c>
      <c r="V108" s="52">
        <f t="shared" si="33"/>
        <v>4433.0999999999995</v>
      </c>
      <c r="W108" s="52">
        <f t="shared" si="33"/>
        <v>4497.3</v>
      </c>
      <c r="X108" s="52">
        <f t="shared" si="33"/>
        <v>4260</v>
      </c>
      <c r="Y108" s="52">
        <f t="shared" si="33"/>
        <v>4320</v>
      </c>
      <c r="Z108" s="52">
        <f t="shared" si="33"/>
        <v>4320</v>
      </c>
      <c r="AA108" s="52">
        <f t="shared" si="33"/>
        <v>4290</v>
      </c>
      <c r="AB108" s="52">
        <f t="shared" si="33"/>
        <v>4260</v>
      </c>
      <c r="AC108" s="52">
        <f t="shared" si="33"/>
        <v>4170</v>
      </c>
      <c r="AD108" s="52">
        <f t="shared" si="33"/>
        <v>4200</v>
      </c>
      <c r="AE108" s="52">
        <f t="shared" si="33"/>
        <v>4140</v>
      </c>
      <c r="AF108" s="52">
        <f t="shared" si="33"/>
        <v>4170</v>
      </c>
      <c r="AG108" s="52">
        <f t="shared" si="33"/>
        <v>4140</v>
      </c>
      <c r="AH108" s="52">
        <f t="shared" si="31"/>
        <v>4119.3</v>
      </c>
      <c r="AI108" s="52">
        <f t="shared" si="31"/>
        <v>4350</v>
      </c>
      <c r="AJ108" s="52">
        <f t="shared" si="31"/>
        <v>4410</v>
      </c>
      <c r="AK108" s="52">
        <f t="shared" si="31"/>
        <v>0</v>
      </c>
      <c r="AL108" s="52">
        <f t="shared" si="31"/>
        <v>0</v>
      </c>
      <c r="AM108" s="10">
        <f t="shared" ref="AM108:AM130" si="34">MAX(B108:AL108)</f>
        <v>4500</v>
      </c>
      <c r="AN108" s="10">
        <f>MIN(B108:AF108)</f>
        <v>0</v>
      </c>
      <c r="AR108" s="10">
        <f t="shared" ref="AR108:AR130" si="35">SUM(B108:AL108)</f>
        <v>125932.50000000001</v>
      </c>
    </row>
    <row r="109" spans="1:44">
      <c r="A109" s="9" t="s">
        <v>11</v>
      </c>
      <c r="B109" s="52">
        <f t="shared" si="31"/>
        <v>0</v>
      </c>
      <c r="C109" s="52">
        <f t="shared" si="31"/>
        <v>0</v>
      </c>
      <c r="D109" s="52">
        <f t="shared" si="33"/>
        <v>0</v>
      </c>
      <c r="E109" s="52">
        <f t="shared" si="33"/>
        <v>0</v>
      </c>
      <c r="F109" s="52">
        <f t="shared" si="33"/>
        <v>0</v>
      </c>
      <c r="G109" s="52">
        <f t="shared" si="33"/>
        <v>4080</v>
      </c>
      <c r="H109" s="52">
        <f t="shared" si="33"/>
        <v>4230</v>
      </c>
      <c r="I109" s="52">
        <f t="shared" si="33"/>
        <v>3974.1</v>
      </c>
      <c r="J109" s="52">
        <f t="shared" si="33"/>
        <v>3611.4</v>
      </c>
      <c r="K109" s="52">
        <f t="shared" si="33"/>
        <v>3938.7</v>
      </c>
      <c r="L109" s="52">
        <f t="shared" si="33"/>
        <v>4056</v>
      </c>
      <c r="M109" s="52">
        <f t="shared" si="33"/>
        <v>4275.3</v>
      </c>
      <c r="N109" s="52">
        <f t="shared" si="33"/>
        <v>4152.5999999999995</v>
      </c>
      <c r="O109" s="52">
        <f t="shared" si="33"/>
        <v>3330</v>
      </c>
      <c r="P109" s="52">
        <f t="shared" si="33"/>
        <v>4234.5</v>
      </c>
      <c r="Q109" s="52">
        <f t="shared" si="33"/>
        <v>4121.7</v>
      </c>
      <c r="R109" s="52">
        <f t="shared" si="33"/>
        <v>4350</v>
      </c>
      <c r="S109" s="52">
        <f t="shared" si="33"/>
        <v>4272.3</v>
      </c>
      <c r="T109" s="52">
        <f t="shared" si="33"/>
        <v>4240.8</v>
      </c>
      <c r="U109" s="52">
        <f t="shared" si="33"/>
        <v>4230</v>
      </c>
      <c r="V109" s="52">
        <f t="shared" si="33"/>
        <v>4250.7</v>
      </c>
      <c r="W109" s="52">
        <f t="shared" si="33"/>
        <v>4200.5999999999995</v>
      </c>
      <c r="X109" s="52">
        <f t="shared" si="33"/>
        <v>4230</v>
      </c>
      <c r="Y109" s="52">
        <f t="shared" si="33"/>
        <v>4290</v>
      </c>
      <c r="Z109" s="52">
        <f t="shared" si="33"/>
        <v>4200</v>
      </c>
      <c r="AA109" s="52">
        <f t="shared" si="33"/>
        <v>4200</v>
      </c>
      <c r="AB109" s="52">
        <f t="shared" si="33"/>
        <v>4170</v>
      </c>
      <c r="AC109" s="52">
        <f t="shared" si="33"/>
        <v>4080</v>
      </c>
      <c r="AD109" s="52">
        <f t="shared" si="33"/>
        <v>4110</v>
      </c>
      <c r="AE109" s="52">
        <f t="shared" si="33"/>
        <v>3990</v>
      </c>
      <c r="AF109" s="52">
        <f t="shared" si="33"/>
        <v>4080</v>
      </c>
      <c r="AG109" s="52">
        <f t="shared" si="33"/>
        <v>4023.8999999999996</v>
      </c>
      <c r="AH109" s="52">
        <f t="shared" si="31"/>
        <v>4122.3</v>
      </c>
      <c r="AI109" s="52">
        <f t="shared" si="31"/>
        <v>4350</v>
      </c>
      <c r="AJ109" s="52">
        <f t="shared" si="31"/>
        <v>4320</v>
      </c>
      <c r="AK109" s="52">
        <f t="shared" si="31"/>
        <v>0</v>
      </c>
      <c r="AL109" s="52">
        <f t="shared" si="31"/>
        <v>0</v>
      </c>
      <c r="AM109" s="10">
        <f t="shared" si="34"/>
        <v>4350</v>
      </c>
      <c r="AN109" s="10">
        <f t="shared" ref="AN109:AN130" si="36">MIN(B109:AF109)</f>
        <v>0</v>
      </c>
      <c r="AR109" s="10">
        <f t="shared" si="35"/>
        <v>123714.9</v>
      </c>
    </row>
    <row r="110" spans="1:44">
      <c r="A110" s="9" t="s">
        <v>12</v>
      </c>
      <c r="B110" s="52">
        <f t="shared" si="31"/>
        <v>0</v>
      </c>
      <c r="C110" s="52">
        <f t="shared" si="31"/>
        <v>0</v>
      </c>
      <c r="D110" s="52">
        <f t="shared" si="33"/>
        <v>0</v>
      </c>
      <c r="E110" s="52">
        <f t="shared" si="33"/>
        <v>0</v>
      </c>
      <c r="F110" s="52">
        <f t="shared" si="33"/>
        <v>0</v>
      </c>
      <c r="G110" s="52">
        <f t="shared" si="33"/>
        <v>4110</v>
      </c>
      <c r="H110" s="52">
        <f t="shared" si="33"/>
        <v>3607.5</v>
      </c>
      <c r="I110" s="52">
        <f t="shared" si="33"/>
        <v>3945</v>
      </c>
      <c r="J110" s="52">
        <f t="shared" si="33"/>
        <v>3612.6</v>
      </c>
      <c r="K110" s="52">
        <f t="shared" si="33"/>
        <v>3936.8999999999996</v>
      </c>
      <c r="L110" s="52">
        <f t="shared" si="33"/>
        <v>3991.5</v>
      </c>
      <c r="M110" s="52">
        <f t="shared" si="33"/>
        <v>3973.5</v>
      </c>
      <c r="N110" s="52">
        <f t="shared" si="33"/>
        <v>3807.6</v>
      </c>
      <c r="O110" s="52">
        <f t="shared" si="33"/>
        <v>3720</v>
      </c>
      <c r="P110" s="52">
        <f t="shared" si="33"/>
        <v>4144.8</v>
      </c>
      <c r="Q110" s="52">
        <f t="shared" si="33"/>
        <v>4062.8999999999996</v>
      </c>
      <c r="R110" s="52">
        <f t="shared" si="33"/>
        <v>4290</v>
      </c>
      <c r="S110" s="52">
        <f t="shared" si="33"/>
        <v>4096.5</v>
      </c>
      <c r="T110" s="52">
        <f t="shared" si="33"/>
        <v>4157.3999999999996</v>
      </c>
      <c r="U110" s="52">
        <f t="shared" si="33"/>
        <v>4170</v>
      </c>
      <c r="V110" s="52">
        <f t="shared" si="33"/>
        <v>4238.3999999999996</v>
      </c>
      <c r="W110" s="52">
        <f t="shared" si="33"/>
        <v>4201.8</v>
      </c>
      <c r="X110" s="52">
        <f t="shared" si="33"/>
        <v>4140</v>
      </c>
      <c r="Y110" s="52">
        <f t="shared" si="33"/>
        <v>4200</v>
      </c>
      <c r="Z110" s="52">
        <f t="shared" si="33"/>
        <v>4170</v>
      </c>
      <c r="AA110" s="52">
        <f t="shared" si="33"/>
        <v>4170</v>
      </c>
      <c r="AB110" s="52">
        <f t="shared" si="33"/>
        <v>4110</v>
      </c>
      <c r="AC110" s="52">
        <f t="shared" si="33"/>
        <v>3975.2999999999997</v>
      </c>
      <c r="AD110" s="52">
        <f t="shared" si="33"/>
        <v>4020</v>
      </c>
      <c r="AE110" s="52">
        <f t="shared" si="33"/>
        <v>3960</v>
      </c>
      <c r="AF110" s="52">
        <f t="shared" si="33"/>
        <v>3975.2999999999997</v>
      </c>
      <c r="AG110" s="52">
        <f t="shared" si="33"/>
        <v>3815.3999999999996</v>
      </c>
      <c r="AH110" s="52">
        <f t="shared" si="31"/>
        <v>4030.5</v>
      </c>
      <c r="AI110" s="52">
        <f t="shared" si="31"/>
        <v>4290</v>
      </c>
      <c r="AJ110" s="52">
        <f t="shared" si="31"/>
        <v>4230</v>
      </c>
      <c r="AK110" s="52">
        <f t="shared" si="31"/>
        <v>0</v>
      </c>
      <c r="AL110" s="52">
        <f t="shared" si="31"/>
        <v>0</v>
      </c>
      <c r="AM110" s="10">
        <f t="shared" si="34"/>
        <v>4290</v>
      </c>
      <c r="AN110" s="10">
        <f t="shared" si="36"/>
        <v>0</v>
      </c>
      <c r="AR110" s="10">
        <f t="shared" si="35"/>
        <v>121152.90000000001</v>
      </c>
    </row>
    <row r="111" spans="1:44">
      <c r="A111" s="9" t="s">
        <v>13</v>
      </c>
      <c r="B111" s="52">
        <f t="shared" si="31"/>
        <v>0</v>
      </c>
      <c r="C111" s="52">
        <f t="shared" si="31"/>
        <v>0</v>
      </c>
      <c r="D111" s="52">
        <f t="shared" si="33"/>
        <v>0</v>
      </c>
      <c r="E111" s="52">
        <f t="shared" si="33"/>
        <v>0</v>
      </c>
      <c r="F111" s="52">
        <f t="shared" si="33"/>
        <v>0</v>
      </c>
      <c r="G111" s="52">
        <f t="shared" si="33"/>
        <v>4080</v>
      </c>
      <c r="H111" s="52">
        <f t="shared" si="33"/>
        <v>3750</v>
      </c>
      <c r="I111" s="52">
        <f t="shared" si="33"/>
        <v>3914.7</v>
      </c>
      <c r="J111" s="52">
        <f t="shared" si="33"/>
        <v>3610.2</v>
      </c>
      <c r="K111" s="52">
        <f t="shared" si="33"/>
        <v>3969.6</v>
      </c>
      <c r="L111" s="52">
        <f t="shared" si="33"/>
        <v>3936.8999999999996</v>
      </c>
      <c r="M111" s="52">
        <f t="shared" si="33"/>
        <v>3947.3999999999996</v>
      </c>
      <c r="N111" s="52">
        <f t="shared" si="33"/>
        <v>3787.7999999999997</v>
      </c>
      <c r="O111" s="52">
        <f t="shared" si="33"/>
        <v>3900</v>
      </c>
      <c r="P111" s="52">
        <f t="shared" si="33"/>
        <v>4089.6</v>
      </c>
      <c r="Q111" s="52">
        <f t="shared" si="33"/>
        <v>4062.6</v>
      </c>
      <c r="R111" s="52">
        <f t="shared" si="33"/>
        <v>4320</v>
      </c>
      <c r="S111" s="52">
        <f t="shared" si="33"/>
        <v>4139.0999999999995</v>
      </c>
      <c r="T111" s="52">
        <f t="shared" si="33"/>
        <v>4155</v>
      </c>
      <c r="U111" s="52">
        <f t="shared" si="33"/>
        <v>4230</v>
      </c>
      <c r="V111" s="52">
        <f t="shared" si="33"/>
        <v>4176.5999999999995</v>
      </c>
      <c r="W111" s="52">
        <f t="shared" si="33"/>
        <v>4165.5</v>
      </c>
      <c r="X111" s="52">
        <f t="shared" si="33"/>
        <v>4200</v>
      </c>
      <c r="Y111" s="52">
        <f t="shared" si="33"/>
        <v>4170</v>
      </c>
      <c r="Z111" s="52">
        <f t="shared" si="33"/>
        <v>4170</v>
      </c>
      <c r="AA111" s="52">
        <f t="shared" si="33"/>
        <v>4110</v>
      </c>
      <c r="AB111" s="52">
        <f t="shared" si="33"/>
        <v>4080</v>
      </c>
      <c r="AC111" s="52">
        <f t="shared" si="33"/>
        <v>3973.5</v>
      </c>
      <c r="AD111" s="52">
        <f t="shared" si="33"/>
        <v>3990</v>
      </c>
      <c r="AE111" s="52">
        <f t="shared" si="33"/>
        <v>3960</v>
      </c>
      <c r="AF111" s="52">
        <f t="shared" si="33"/>
        <v>3973.5</v>
      </c>
      <c r="AG111" s="52">
        <f t="shared" si="33"/>
        <v>4140</v>
      </c>
      <c r="AH111" s="52">
        <f t="shared" si="31"/>
        <v>4061.1</v>
      </c>
      <c r="AI111" s="52">
        <f t="shared" si="31"/>
        <v>4140</v>
      </c>
      <c r="AJ111" s="52">
        <f t="shared" si="31"/>
        <v>4200</v>
      </c>
      <c r="AK111" s="52">
        <f t="shared" si="31"/>
        <v>0</v>
      </c>
      <c r="AL111" s="52">
        <f t="shared" si="31"/>
        <v>0</v>
      </c>
      <c r="AM111" s="10">
        <f t="shared" si="34"/>
        <v>4320</v>
      </c>
      <c r="AN111" s="10">
        <f t="shared" si="36"/>
        <v>0</v>
      </c>
      <c r="AR111" s="10">
        <f t="shared" si="35"/>
        <v>121403.1</v>
      </c>
    </row>
    <row r="112" spans="1:44">
      <c r="A112" s="9" t="s">
        <v>14</v>
      </c>
      <c r="B112" s="52">
        <f t="shared" si="31"/>
        <v>0</v>
      </c>
      <c r="C112" s="52">
        <f t="shared" si="31"/>
        <v>0</v>
      </c>
      <c r="D112" s="52">
        <f t="shared" si="33"/>
        <v>0</v>
      </c>
      <c r="E112" s="52">
        <f t="shared" si="33"/>
        <v>0</v>
      </c>
      <c r="F112" s="52">
        <f t="shared" si="33"/>
        <v>0</v>
      </c>
      <c r="G112" s="52">
        <f t="shared" si="33"/>
        <v>4200</v>
      </c>
      <c r="H112" s="52">
        <f t="shared" si="33"/>
        <v>3840</v>
      </c>
      <c r="I112" s="52">
        <f t="shared" si="33"/>
        <v>4004.1</v>
      </c>
      <c r="J112" s="52">
        <f t="shared" si="33"/>
        <v>3761.7</v>
      </c>
      <c r="K112" s="52">
        <f t="shared" si="33"/>
        <v>4063.2</v>
      </c>
      <c r="L112" s="52">
        <f t="shared" si="33"/>
        <v>4262.3999999999996</v>
      </c>
      <c r="M112" s="52">
        <f t="shared" si="33"/>
        <v>4235.7</v>
      </c>
      <c r="N112" s="52">
        <f t="shared" si="33"/>
        <v>4139.7</v>
      </c>
      <c r="O112" s="52">
        <f t="shared" si="33"/>
        <v>3960</v>
      </c>
      <c r="P112" s="52">
        <f t="shared" si="33"/>
        <v>4090.5</v>
      </c>
      <c r="Q112" s="52">
        <f t="shared" si="33"/>
        <v>4059</v>
      </c>
      <c r="R112" s="52">
        <f t="shared" si="33"/>
        <v>4500</v>
      </c>
      <c r="S112" s="52">
        <f t="shared" si="33"/>
        <v>4345.8</v>
      </c>
      <c r="T112" s="52">
        <f t="shared" si="33"/>
        <v>4516.5</v>
      </c>
      <c r="U112" s="52">
        <f t="shared" si="33"/>
        <v>4590</v>
      </c>
      <c r="V112" s="52">
        <f t="shared" si="33"/>
        <v>4292.0999999999995</v>
      </c>
      <c r="W112" s="52">
        <f t="shared" si="33"/>
        <v>4232.3999999999996</v>
      </c>
      <c r="X112" s="52">
        <f t="shared" si="33"/>
        <v>4470</v>
      </c>
      <c r="Y112" s="52">
        <f t="shared" si="33"/>
        <v>4410</v>
      </c>
      <c r="Z112" s="52">
        <f t="shared" si="33"/>
        <v>3450</v>
      </c>
      <c r="AA112" s="52">
        <f t="shared" si="33"/>
        <v>4470</v>
      </c>
      <c r="AB112" s="52">
        <f t="shared" si="33"/>
        <v>4080</v>
      </c>
      <c r="AC112" s="52">
        <f t="shared" si="33"/>
        <v>4053.8999999999996</v>
      </c>
      <c r="AD112" s="52">
        <f t="shared" si="33"/>
        <v>3870</v>
      </c>
      <c r="AE112" s="52">
        <f t="shared" si="33"/>
        <v>4350</v>
      </c>
      <c r="AF112" s="52">
        <f t="shared" si="33"/>
        <v>4053.8999999999996</v>
      </c>
      <c r="AG112" s="52">
        <f t="shared" si="33"/>
        <v>4380</v>
      </c>
      <c r="AH112" s="52">
        <f t="shared" si="31"/>
        <v>4394.7</v>
      </c>
      <c r="AI112" s="52">
        <f t="shared" si="31"/>
        <v>4440</v>
      </c>
      <c r="AJ112" s="52">
        <f t="shared" si="31"/>
        <v>4200</v>
      </c>
      <c r="AK112" s="52">
        <f t="shared" si="31"/>
        <v>0</v>
      </c>
      <c r="AL112" s="52">
        <f t="shared" si="31"/>
        <v>0</v>
      </c>
      <c r="AM112" s="10">
        <f t="shared" si="34"/>
        <v>4590</v>
      </c>
      <c r="AN112" s="10">
        <f t="shared" si="36"/>
        <v>0</v>
      </c>
      <c r="AR112" s="10">
        <f t="shared" si="35"/>
        <v>125715.59999999999</v>
      </c>
    </row>
    <row r="113" spans="1:44">
      <c r="A113" s="9" t="s">
        <v>15</v>
      </c>
      <c r="B113" s="52">
        <f t="shared" si="31"/>
        <v>0</v>
      </c>
      <c r="C113" s="52">
        <f t="shared" si="31"/>
        <v>0</v>
      </c>
      <c r="D113" s="52">
        <f t="shared" si="33"/>
        <v>0</v>
      </c>
      <c r="E113" s="52">
        <f t="shared" si="33"/>
        <v>0</v>
      </c>
      <c r="F113" s="52">
        <f t="shared" si="33"/>
        <v>0</v>
      </c>
      <c r="G113" s="52">
        <f t="shared" si="33"/>
        <v>4620</v>
      </c>
      <c r="H113" s="52">
        <f t="shared" si="33"/>
        <v>3930</v>
      </c>
      <c r="I113" s="52">
        <f t="shared" si="33"/>
        <v>3964.3999999999996</v>
      </c>
      <c r="J113" s="52">
        <f t="shared" si="33"/>
        <v>4227.3999999999996</v>
      </c>
      <c r="K113" s="52">
        <f t="shared" si="33"/>
        <v>4539.3999999999996</v>
      </c>
      <c r="L113" s="52">
        <f t="shared" si="33"/>
        <v>4500.5</v>
      </c>
      <c r="M113" s="52">
        <f t="shared" si="33"/>
        <v>4252.2</v>
      </c>
      <c r="N113" s="52">
        <f t="shared" si="33"/>
        <v>4786</v>
      </c>
      <c r="O113" s="52">
        <f t="shared" si="33"/>
        <v>4200</v>
      </c>
      <c r="P113" s="52">
        <f t="shared" si="33"/>
        <v>4141.2</v>
      </c>
      <c r="Q113" s="52">
        <f t="shared" si="33"/>
        <v>4650</v>
      </c>
      <c r="R113" s="52">
        <f t="shared" si="33"/>
        <v>4880.5999999999995</v>
      </c>
      <c r="S113" s="52">
        <f t="shared" si="33"/>
        <v>5076.5</v>
      </c>
      <c r="T113" s="52">
        <f t="shared" si="33"/>
        <v>4827.0999999999995</v>
      </c>
      <c r="U113" s="52">
        <f t="shared" si="33"/>
        <v>4840</v>
      </c>
      <c r="V113" s="52">
        <f t="shared" si="33"/>
        <v>4506</v>
      </c>
      <c r="W113" s="52">
        <f t="shared" si="33"/>
        <v>4011.3999999999996</v>
      </c>
      <c r="X113" s="52">
        <f t="shared" si="33"/>
        <v>5060.7</v>
      </c>
      <c r="Y113" s="52">
        <f t="shared" si="33"/>
        <v>4830</v>
      </c>
      <c r="Z113" s="52">
        <f t="shared" si="33"/>
        <v>3750</v>
      </c>
      <c r="AA113" s="52">
        <f t="shared" si="33"/>
        <v>4860</v>
      </c>
      <c r="AB113" s="52">
        <f t="shared" si="33"/>
        <v>3850</v>
      </c>
      <c r="AC113" s="52">
        <f t="shared" si="33"/>
        <v>4080</v>
      </c>
      <c r="AD113" s="52">
        <f t="shared" si="33"/>
        <v>3710</v>
      </c>
      <c r="AE113" s="52">
        <f t="shared" si="33"/>
        <v>4741.3999999999996</v>
      </c>
      <c r="AF113" s="52">
        <f t="shared" si="33"/>
        <v>4080</v>
      </c>
      <c r="AG113" s="52">
        <f t="shared" si="33"/>
        <v>4503</v>
      </c>
      <c r="AH113" s="52">
        <f t="shared" si="31"/>
        <v>4402.8</v>
      </c>
      <c r="AI113" s="52">
        <f t="shared" si="31"/>
        <v>5047.5</v>
      </c>
      <c r="AJ113" s="52">
        <f t="shared" si="31"/>
        <v>4626</v>
      </c>
      <c r="AK113" s="52">
        <f t="shared" si="31"/>
        <v>0</v>
      </c>
      <c r="AL113" s="52">
        <f t="shared" si="31"/>
        <v>0</v>
      </c>
      <c r="AM113" s="10">
        <f t="shared" si="34"/>
        <v>5076.5</v>
      </c>
      <c r="AN113" s="10">
        <f t="shared" si="36"/>
        <v>0</v>
      </c>
      <c r="AR113" s="10">
        <f t="shared" si="35"/>
        <v>133494.09999999998</v>
      </c>
    </row>
    <row r="114" spans="1:44">
      <c r="A114" s="12" t="s">
        <v>16</v>
      </c>
      <c r="B114" s="52">
        <f t="shared" si="31"/>
        <v>0</v>
      </c>
      <c r="C114" s="52">
        <f t="shared" si="31"/>
        <v>0</v>
      </c>
      <c r="D114" s="52">
        <f t="shared" si="33"/>
        <v>0</v>
      </c>
      <c r="E114" s="52">
        <f t="shared" si="33"/>
        <v>0</v>
      </c>
      <c r="F114" s="52">
        <f t="shared" si="33"/>
        <v>0</v>
      </c>
      <c r="G114" s="52">
        <f t="shared" si="33"/>
        <v>5220</v>
      </c>
      <c r="H114" s="52">
        <f t="shared" si="33"/>
        <v>4445.7</v>
      </c>
      <c r="I114" s="52">
        <f t="shared" si="33"/>
        <v>3695.3</v>
      </c>
      <c r="J114" s="52">
        <f t="shared" si="33"/>
        <v>4291.3</v>
      </c>
      <c r="K114" s="52">
        <f t="shared" si="33"/>
        <v>4674.2</v>
      </c>
      <c r="L114" s="52">
        <f t="shared" si="33"/>
        <v>4054.0999999999995</v>
      </c>
      <c r="M114" s="52">
        <f t="shared" si="33"/>
        <v>0</v>
      </c>
      <c r="N114" s="52">
        <f t="shared" si="33"/>
        <v>5894.5999999999995</v>
      </c>
      <c r="O114" s="52">
        <f t="shared" si="33"/>
        <v>4620</v>
      </c>
      <c r="P114" s="52">
        <f t="shared" si="33"/>
        <v>4297.2</v>
      </c>
      <c r="Q114" s="52">
        <f t="shared" si="33"/>
        <v>4762</v>
      </c>
      <c r="R114" s="52">
        <f t="shared" si="33"/>
        <v>4669.8999999999996</v>
      </c>
      <c r="S114" s="52">
        <f t="shared" si="33"/>
        <v>4758</v>
      </c>
      <c r="T114" s="52">
        <f t="shared" si="33"/>
        <v>4552.8999999999996</v>
      </c>
      <c r="U114" s="52">
        <f t="shared" si="33"/>
        <v>5132.5999999999995</v>
      </c>
      <c r="V114" s="52">
        <f t="shared" si="33"/>
        <v>4154.8999999999996</v>
      </c>
      <c r="W114" s="52">
        <f t="shared" si="33"/>
        <v>3691.5999999999995</v>
      </c>
      <c r="X114" s="52">
        <f t="shared" si="33"/>
        <v>4559.3</v>
      </c>
      <c r="Y114" s="52">
        <f t="shared" si="33"/>
        <v>5512.5</v>
      </c>
      <c r="Z114" s="52">
        <f t="shared" si="33"/>
        <v>3400</v>
      </c>
      <c r="AA114" s="52">
        <f t="shared" si="33"/>
        <v>4896.2</v>
      </c>
      <c r="AB114" s="52">
        <f t="shared" si="33"/>
        <v>3680</v>
      </c>
      <c r="AC114" s="52">
        <f t="shared" si="33"/>
        <v>4376.5999999999995</v>
      </c>
      <c r="AD114" s="52">
        <f t="shared" si="33"/>
        <v>3620</v>
      </c>
      <c r="AE114" s="52">
        <f t="shared" si="33"/>
        <v>4855.0999999999995</v>
      </c>
      <c r="AF114" s="52">
        <f t="shared" si="33"/>
        <v>4376.5999999999995</v>
      </c>
      <c r="AG114" s="52">
        <f t="shared" si="33"/>
        <v>4713.7</v>
      </c>
      <c r="AH114" s="52">
        <f t="shared" si="31"/>
        <v>5533.5</v>
      </c>
      <c r="AI114" s="52">
        <f t="shared" si="31"/>
        <v>5437.5</v>
      </c>
      <c r="AJ114" s="52">
        <f t="shared" si="31"/>
        <v>4829.7</v>
      </c>
      <c r="AK114" s="52">
        <f t="shared" si="31"/>
        <v>0</v>
      </c>
      <c r="AL114" s="52">
        <f t="shared" si="31"/>
        <v>0</v>
      </c>
      <c r="AM114" s="10">
        <f t="shared" si="34"/>
        <v>5894.5999999999995</v>
      </c>
      <c r="AN114" s="10">
        <f t="shared" si="36"/>
        <v>0</v>
      </c>
      <c r="AR114" s="10">
        <f t="shared" si="35"/>
        <v>132705.00000000003</v>
      </c>
    </row>
    <row r="115" spans="1:44">
      <c r="A115" s="12" t="s">
        <v>17</v>
      </c>
      <c r="B115" s="52">
        <f t="shared" si="31"/>
        <v>0</v>
      </c>
      <c r="C115" s="52">
        <f t="shared" si="31"/>
        <v>0</v>
      </c>
      <c r="D115" s="52">
        <f t="shared" si="33"/>
        <v>0</v>
      </c>
      <c r="E115" s="52">
        <f t="shared" si="33"/>
        <v>0</v>
      </c>
      <c r="F115" s="52">
        <f t="shared" si="33"/>
        <v>0</v>
      </c>
      <c r="G115" s="52">
        <f t="shared" si="33"/>
        <v>4540</v>
      </c>
      <c r="H115" s="52">
        <f t="shared" si="33"/>
        <v>4598.0999999999995</v>
      </c>
      <c r="I115" s="52">
        <f t="shared" si="33"/>
        <v>2981.7</v>
      </c>
      <c r="J115" s="52">
        <f t="shared" si="33"/>
        <v>3943.5999999999995</v>
      </c>
      <c r="K115" s="52">
        <f t="shared" si="33"/>
        <v>4160.7</v>
      </c>
      <c r="L115" s="52">
        <f t="shared" si="33"/>
        <v>4012.5999999999995</v>
      </c>
      <c r="M115" s="52">
        <f t="shared" si="33"/>
        <v>1740</v>
      </c>
      <c r="N115" s="52">
        <f t="shared" si="33"/>
        <v>5298.0999999999995</v>
      </c>
      <c r="O115" s="52">
        <f t="shared" si="33"/>
        <v>5140.8</v>
      </c>
      <c r="P115" s="52">
        <f t="shared" si="33"/>
        <v>4702.2</v>
      </c>
      <c r="Q115" s="52">
        <f t="shared" si="33"/>
        <v>4698.0999999999995</v>
      </c>
      <c r="R115" s="52">
        <f t="shared" si="33"/>
        <v>4745.5</v>
      </c>
      <c r="S115" s="52">
        <f t="shared" si="33"/>
        <v>4741.8999999999996</v>
      </c>
      <c r="T115" s="52">
        <f t="shared" si="33"/>
        <v>4855.8</v>
      </c>
      <c r="U115" s="52">
        <f t="shared" si="33"/>
        <v>4994.7</v>
      </c>
      <c r="V115" s="52">
        <f t="shared" si="33"/>
        <v>3969.3</v>
      </c>
      <c r="W115" s="52">
        <f t="shared" si="33"/>
        <v>3410.8</v>
      </c>
      <c r="X115" s="52">
        <f t="shared" si="33"/>
        <v>5183.0999999999995</v>
      </c>
      <c r="Y115" s="52">
        <f t="shared" si="33"/>
        <v>5324.4</v>
      </c>
      <c r="Z115" s="52">
        <f t="shared" si="33"/>
        <v>3643.0999999999995</v>
      </c>
      <c r="AA115" s="52">
        <f t="shared" si="33"/>
        <v>4481.0999999999995</v>
      </c>
      <c r="AB115" s="52">
        <f t="shared" si="33"/>
        <v>3100</v>
      </c>
      <c r="AC115" s="52">
        <f t="shared" si="33"/>
        <v>4186.0999999999995</v>
      </c>
      <c r="AD115" s="52">
        <f t="shared" si="33"/>
        <v>2940</v>
      </c>
      <c r="AE115" s="52">
        <f t="shared" si="33"/>
        <v>4668.3999999999996</v>
      </c>
      <c r="AF115" s="52">
        <f t="shared" si="33"/>
        <v>4186.0999999999995</v>
      </c>
      <c r="AG115" s="52">
        <f t="shared" si="33"/>
        <v>4527.7</v>
      </c>
      <c r="AH115" s="52">
        <f t="shared" si="31"/>
        <v>6339.5999999999995</v>
      </c>
      <c r="AI115" s="52">
        <f t="shared" si="31"/>
        <v>6548.4</v>
      </c>
      <c r="AJ115" s="52">
        <f t="shared" si="31"/>
        <v>5318.0999999999995</v>
      </c>
      <c r="AK115" s="52">
        <f t="shared" si="31"/>
        <v>0</v>
      </c>
      <c r="AL115" s="52">
        <f t="shared" si="31"/>
        <v>0</v>
      </c>
      <c r="AM115" s="10">
        <f t="shared" si="34"/>
        <v>6548.4</v>
      </c>
      <c r="AN115" s="10">
        <f t="shared" si="36"/>
        <v>0</v>
      </c>
      <c r="AR115" s="10">
        <f t="shared" si="35"/>
        <v>132980</v>
      </c>
    </row>
    <row r="116" spans="1:44">
      <c r="A116" s="13">
        <v>0.41666666666666669</v>
      </c>
      <c r="B116" s="52">
        <f t="shared" si="31"/>
        <v>0</v>
      </c>
      <c r="C116" s="52">
        <f t="shared" si="31"/>
        <v>0</v>
      </c>
      <c r="D116" s="52">
        <f t="shared" si="33"/>
        <v>0</v>
      </c>
      <c r="E116" s="52">
        <f t="shared" si="33"/>
        <v>0</v>
      </c>
      <c r="F116" s="52">
        <f t="shared" si="33"/>
        <v>0</v>
      </c>
      <c r="G116" s="52">
        <f t="shared" si="33"/>
        <v>3880</v>
      </c>
      <c r="H116" s="52">
        <f t="shared" si="33"/>
        <v>4422</v>
      </c>
      <c r="I116" s="52">
        <f t="shared" si="33"/>
        <v>2002.3000000000002</v>
      </c>
      <c r="J116" s="52">
        <f t="shared" si="33"/>
        <v>3298.3</v>
      </c>
      <c r="K116" s="52">
        <f t="shared" si="33"/>
        <v>3442.8999999999996</v>
      </c>
      <c r="L116" s="52">
        <f t="shared" si="33"/>
        <v>2598.3999999999996</v>
      </c>
      <c r="M116" s="52">
        <f t="shared" si="33"/>
        <v>3060</v>
      </c>
      <c r="N116" s="52">
        <f t="shared" si="33"/>
        <v>4055.0999999999995</v>
      </c>
      <c r="O116" s="52">
        <f t="shared" si="33"/>
        <v>5436.5999999999995</v>
      </c>
      <c r="P116" s="52">
        <f t="shared" si="33"/>
        <v>5135.0999999999995</v>
      </c>
      <c r="Q116" s="52">
        <f t="shared" si="33"/>
        <v>4142.3</v>
      </c>
      <c r="R116" s="52">
        <f t="shared" si="33"/>
        <v>4135</v>
      </c>
      <c r="S116" s="52">
        <f t="shared" ref="S116:AG116" si="37">$G$38*S16-S146</f>
        <v>4459.3999999999996</v>
      </c>
      <c r="T116" s="52">
        <f t="shared" si="37"/>
        <v>4385.0999999999995</v>
      </c>
      <c r="U116" s="52">
        <f t="shared" si="37"/>
        <v>4375.2</v>
      </c>
      <c r="V116" s="52">
        <f t="shared" si="37"/>
        <v>3587.0999999999995</v>
      </c>
      <c r="W116" s="52">
        <f t="shared" si="37"/>
        <v>3174.8</v>
      </c>
      <c r="X116" s="52">
        <f t="shared" si="37"/>
        <v>4671.8999999999996</v>
      </c>
      <c r="Y116" s="52">
        <f t="shared" si="37"/>
        <v>4381.5</v>
      </c>
      <c r="Z116" s="52">
        <f t="shared" si="37"/>
        <v>3977.3</v>
      </c>
      <c r="AA116" s="52">
        <f t="shared" si="37"/>
        <v>3543.3999999999996</v>
      </c>
      <c r="AB116" s="52">
        <f t="shared" si="37"/>
        <v>2610</v>
      </c>
      <c r="AC116" s="52">
        <f t="shared" si="37"/>
        <v>2769.8</v>
      </c>
      <c r="AD116" s="52">
        <f t="shared" si="37"/>
        <v>2510</v>
      </c>
      <c r="AE116" s="52">
        <f t="shared" si="37"/>
        <v>4493.8</v>
      </c>
      <c r="AF116" s="52">
        <f t="shared" si="37"/>
        <v>2769.8</v>
      </c>
      <c r="AG116" s="52">
        <f t="shared" si="37"/>
        <v>3713.8999999999996</v>
      </c>
      <c r="AH116" s="52">
        <f t="shared" si="31"/>
        <v>6241.8</v>
      </c>
      <c r="AI116" s="52">
        <f t="shared" si="31"/>
        <v>6698.4</v>
      </c>
      <c r="AJ116" s="52">
        <f t="shared" si="31"/>
        <v>5458.8</v>
      </c>
      <c r="AK116" s="52">
        <f t="shared" si="31"/>
        <v>0</v>
      </c>
      <c r="AL116" s="52">
        <f t="shared" si="31"/>
        <v>0</v>
      </c>
      <c r="AM116" s="10">
        <f t="shared" si="34"/>
        <v>6698.4</v>
      </c>
      <c r="AN116" s="10">
        <f t="shared" si="36"/>
        <v>0</v>
      </c>
      <c r="AR116" s="10">
        <f t="shared" si="35"/>
        <v>119429.99999999999</v>
      </c>
    </row>
    <row r="117" spans="1:44">
      <c r="A117" s="13" t="s">
        <v>18</v>
      </c>
      <c r="B117" s="52">
        <f t="shared" si="31"/>
        <v>0</v>
      </c>
      <c r="C117" s="52">
        <f t="shared" si="31"/>
        <v>0</v>
      </c>
      <c r="D117" s="52">
        <f t="shared" ref="D117:AG125" si="38">$G$38*D17-D147</f>
        <v>0</v>
      </c>
      <c r="E117" s="52">
        <f t="shared" si="38"/>
        <v>0</v>
      </c>
      <c r="F117" s="52">
        <f t="shared" si="38"/>
        <v>0</v>
      </c>
      <c r="G117" s="52">
        <f t="shared" si="38"/>
        <v>3250</v>
      </c>
      <c r="H117" s="52">
        <f t="shared" si="38"/>
        <v>4445.3999999999996</v>
      </c>
      <c r="I117" s="52">
        <f t="shared" si="38"/>
        <v>1973.1999999999998</v>
      </c>
      <c r="J117" s="52">
        <f t="shared" si="38"/>
        <v>2939.2</v>
      </c>
      <c r="K117" s="52">
        <f t="shared" si="38"/>
        <v>3045.8</v>
      </c>
      <c r="L117" s="52">
        <f t="shared" si="38"/>
        <v>2142.5999999999995</v>
      </c>
      <c r="M117" s="52">
        <f t="shared" si="38"/>
        <v>3100</v>
      </c>
      <c r="N117" s="52">
        <f t="shared" si="38"/>
        <v>3996.8999999999996</v>
      </c>
      <c r="O117" s="52">
        <f t="shared" si="38"/>
        <v>5504.0999999999995</v>
      </c>
      <c r="P117" s="52">
        <f t="shared" si="38"/>
        <v>5169.3</v>
      </c>
      <c r="Q117" s="52">
        <f t="shared" si="38"/>
        <v>2970.8</v>
      </c>
      <c r="R117" s="52">
        <f t="shared" si="38"/>
        <v>3764.7</v>
      </c>
      <c r="S117" s="52">
        <f t="shared" si="38"/>
        <v>4175.5</v>
      </c>
      <c r="T117" s="52">
        <f t="shared" si="38"/>
        <v>4150.3999999999996</v>
      </c>
      <c r="U117" s="52">
        <f t="shared" si="38"/>
        <v>4205.3</v>
      </c>
      <c r="V117" s="52">
        <f t="shared" si="38"/>
        <v>2945.5999999999995</v>
      </c>
      <c r="W117" s="52">
        <f t="shared" si="38"/>
        <v>2556</v>
      </c>
      <c r="X117" s="52">
        <f t="shared" si="38"/>
        <v>4145.5999999999995</v>
      </c>
      <c r="Y117" s="52">
        <f t="shared" si="38"/>
        <v>4067.5</v>
      </c>
      <c r="Z117" s="52">
        <f t="shared" si="38"/>
        <v>4135.2</v>
      </c>
      <c r="AA117" s="52">
        <f t="shared" si="38"/>
        <v>3168.0999999999995</v>
      </c>
      <c r="AB117" s="52">
        <f t="shared" si="38"/>
        <v>2240</v>
      </c>
      <c r="AC117" s="52">
        <f t="shared" si="38"/>
        <v>2605.1999999999998</v>
      </c>
      <c r="AD117" s="52">
        <f t="shared" si="38"/>
        <v>2180</v>
      </c>
      <c r="AE117" s="52">
        <f t="shared" si="38"/>
        <v>3857.3</v>
      </c>
      <c r="AF117" s="52">
        <f t="shared" si="38"/>
        <v>2605.1999999999998</v>
      </c>
      <c r="AG117" s="52">
        <f t="shared" si="38"/>
        <v>3697.3999999999996</v>
      </c>
      <c r="AH117" s="52">
        <f t="shared" si="31"/>
        <v>6319.2</v>
      </c>
      <c r="AI117" s="52">
        <f t="shared" si="31"/>
        <v>6440.4</v>
      </c>
      <c r="AJ117" s="52">
        <f t="shared" si="31"/>
        <v>5618.0999999999995</v>
      </c>
      <c r="AK117" s="52">
        <f t="shared" si="31"/>
        <v>0</v>
      </c>
      <c r="AL117" s="52">
        <f t="shared" si="31"/>
        <v>0</v>
      </c>
      <c r="AM117" s="10">
        <f t="shared" si="34"/>
        <v>6440.4</v>
      </c>
      <c r="AN117" s="10">
        <f t="shared" si="36"/>
        <v>0</v>
      </c>
      <c r="AR117" s="10">
        <f t="shared" si="35"/>
        <v>111413.99999999999</v>
      </c>
    </row>
    <row r="118" spans="1:44">
      <c r="A118" s="13">
        <v>0.5</v>
      </c>
      <c r="B118" s="52">
        <f t="shared" si="31"/>
        <v>0</v>
      </c>
      <c r="C118" s="52">
        <f t="shared" si="31"/>
        <v>0</v>
      </c>
      <c r="D118" s="52">
        <f t="shared" si="38"/>
        <v>0</v>
      </c>
      <c r="E118" s="52">
        <f t="shared" si="38"/>
        <v>0</v>
      </c>
      <c r="F118" s="52">
        <f t="shared" si="38"/>
        <v>0</v>
      </c>
      <c r="G118" s="52">
        <f t="shared" si="38"/>
        <v>3130</v>
      </c>
      <c r="H118" s="52">
        <f t="shared" si="38"/>
        <v>1471</v>
      </c>
      <c r="I118" s="52">
        <f t="shared" si="38"/>
        <v>1832.5999999999995</v>
      </c>
      <c r="J118" s="52">
        <f t="shared" si="38"/>
        <v>2859.2</v>
      </c>
      <c r="K118" s="52">
        <f t="shared" si="38"/>
        <v>2989.2</v>
      </c>
      <c r="L118" s="52">
        <f t="shared" si="38"/>
        <v>2235.3999999999996</v>
      </c>
      <c r="M118" s="52">
        <f t="shared" si="38"/>
        <v>1659.3000000000002</v>
      </c>
      <c r="N118" s="52">
        <f t="shared" si="38"/>
        <v>3285.5999999999995</v>
      </c>
      <c r="O118" s="52">
        <f t="shared" si="38"/>
        <v>5675.0999999999995</v>
      </c>
      <c r="P118" s="52">
        <f t="shared" si="38"/>
        <v>5465.4</v>
      </c>
      <c r="Q118" s="52">
        <f t="shared" si="38"/>
        <v>2201.3999999999996</v>
      </c>
      <c r="R118" s="52">
        <f t="shared" si="38"/>
        <v>3761.7</v>
      </c>
      <c r="S118" s="52">
        <f t="shared" si="38"/>
        <v>4007.8999999999996</v>
      </c>
      <c r="T118" s="52">
        <f t="shared" si="38"/>
        <v>4098</v>
      </c>
      <c r="U118" s="52">
        <f t="shared" si="38"/>
        <v>4383.3</v>
      </c>
      <c r="V118" s="52">
        <f t="shared" si="38"/>
        <v>2832.2</v>
      </c>
      <c r="W118" s="52">
        <f t="shared" si="38"/>
        <v>2434.1999999999998</v>
      </c>
      <c r="X118" s="52">
        <f t="shared" si="38"/>
        <v>3949.0999999999995</v>
      </c>
      <c r="Y118" s="52">
        <f t="shared" si="38"/>
        <v>3971.3999999999996</v>
      </c>
      <c r="Z118" s="52">
        <f t="shared" si="38"/>
        <v>3921.8999999999996</v>
      </c>
      <c r="AA118" s="52">
        <f t="shared" si="38"/>
        <v>3041.8999999999996</v>
      </c>
      <c r="AB118" s="52">
        <f t="shared" si="38"/>
        <v>2090</v>
      </c>
      <c r="AC118" s="52">
        <f t="shared" si="38"/>
        <v>2342.3999999999996</v>
      </c>
      <c r="AD118" s="52">
        <f t="shared" si="38"/>
        <v>2210</v>
      </c>
      <c r="AE118" s="52">
        <f t="shared" si="38"/>
        <v>3845.0999999999995</v>
      </c>
      <c r="AF118" s="52">
        <f t="shared" si="38"/>
        <v>2342.3999999999996</v>
      </c>
      <c r="AG118" s="52">
        <f t="shared" si="38"/>
        <v>3694.3</v>
      </c>
      <c r="AH118" s="52">
        <f t="shared" si="31"/>
        <v>6480.9</v>
      </c>
      <c r="AI118" s="52">
        <f t="shared" si="31"/>
        <v>6579.3</v>
      </c>
      <c r="AJ118" s="52">
        <f t="shared" si="31"/>
        <v>5526.9</v>
      </c>
      <c r="AK118" s="52">
        <f t="shared" si="31"/>
        <v>0</v>
      </c>
      <c r="AL118" s="52">
        <f t="shared" si="31"/>
        <v>0</v>
      </c>
      <c r="AM118" s="10">
        <f t="shared" si="34"/>
        <v>6579.3</v>
      </c>
      <c r="AN118" s="10">
        <f t="shared" si="36"/>
        <v>0</v>
      </c>
      <c r="AR118" s="10">
        <f t="shared" si="35"/>
        <v>104317.09999999998</v>
      </c>
    </row>
    <row r="119" spans="1:44">
      <c r="A119" s="13" t="s">
        <v>19</v>
      </c>
      <c r="B119" s="52">
        <f t="shared" si="31"/>
        <v>0</v>
      </c>
      <c r="C119" s="52">
        <f t="shared" si="31"/>
        <v>0</v>
      </c>
      <c r="D119" s="52">
        <f t="shared" si="38"/>
        <v>0</v>
      </c>
      <c r="E119" s="52">
        <f t="shared" si="38"/>
        <v>0</v>
      </c>
      <c r="F119" s="52">
        <f t="shared" si="38"/>
        <v>0</v>
      </c>
      <c r="G119" s="52">
        <f t="shared" si="38"/>
        <v>3010</v>
      </c>
      <c r="H119" s="52">
        <f t="shared" si="38"/>
        <v>2019</v>
      </c>
      <c r="I119" s="52">
        <f t="shared" si="38"/>
        <v>2276.5</v>
      </c>
      <c r="J119" s="52">
        <f t="shared" si="38"/>
        <v>2944.7</v>
      </c>
      <c r="K119" s="52">
        <f t="shared" si="38"/>
        <v>2609.3999999999996</v>
      </c>
      <c r="L119" s="52">
        <f t="shared" si="38"/>
        <v>1860.1999999999998</v>
      </c>
      <c r="M119" s="52">
        <f t="shared" si="38"/>
        <v>2133.5</v>
      </c>
      <c r="N119" s="52">
        <f t="shared" si="38"/>
        <v>4079.8999999999996</v>
      </c>
      <c r="O119" s="52">
        <f t="shared" si="38"/>
        <v>2319</v>
      </c>
      <c r="P119" s="52">
        <f t="shared" si="38"/>
        <v>5517</v>
      </c>
      <c r="Q119" s="52">
        <f t="shared" si="38"/>
        <v>2170.8000000000002</v>
      </c>
      <c r="R119" s="52">
        <f t="shared" si="38"/>
        <v>3576.5</v>
      </c>
      <c r="S119" s="52">
        <f t="shared" si="38"/>
        <v>3145.2</v>
      </c>
      <c r="T119" s="52">
        <f t="shared" si="38"/>
        <v>3553.5999999999995</v>
      </c>
      <c r="U119" s="52">
        <f t="shared" si="38"/>
        <v>3396.0999999999995</v>
      </c>
      <c r="V119" s="52">
        <f t="shared" si="38"/>
        <v>3233.3</v>
      </c>
      <c r="W119" s="52">
        <f t="shared" si="38"/>
        <v>2311.1999999999998</v>
      </c>
      <c r="X119" s="52">
        <f t="shared" si="38"/>
        <v>3767</v>
      </c>
      <c r="Y119" s="52">
        <f t="shared" si="38"/>
        <v>2863.7</v>
      </c>
      <c r="Z119" s="52">
        <f t="shared" si="38"/>
        <v>3528.5</v>
      </c>
      <c r="AA119" s="52">
        <f t="shared" si="38"/>
        <v>2712.8</v>
      </c>
      <c r="AB119" s="52">
        <f t="shared" si="38"/>
        <v>2430</v>
      </c>
      <c r="AC119" s="52">
        <f t="shared" si="38"/>
        <v>2352.8000000000002</v>
      </c>
      <c r="AD119" s="52">
        <f t="shared" si="38"/>
        <v>2120</v>
      </c>
      <c r="AE119" s="52">
        <f t="shared" si="38"/>
        <v>3771.3999999999996</v>
      </c>
      <c r="AF119" s="52">
        <f t="shared" si="38"/>
        <v>2352.8000000000002</v>
      </c>
      <c r="AG119" s="52">
        <f t="shared" si="38"/>
        <v>3453.0999999999995</v>
      </c>
      <c r="AH119" s="52">
        <f t="shared" si="31"/>
        <v>6267.3</v>
      </c>
      <c r="AI119" s="52">
        <f t="shared" si="31"/>
        <v>6339.5999999999995</v>
      </c>
      <c r="AJ119" s="52">
        <f t="shared" si="31"/>
        <v>5160.3</v>
      </c>
      <c r="AK119" s="52">
        <f t="shared" si="31"/>
        <v>0</v>
      </c>
      <c r="AL119" s="52">
        <f t="shared" si="31"/>
        <v>0</v>
      </c>
      <c r="AM119" s="10">
        <f t="shared" si="34"/>
        <v>6339.5999999999995</v>
      </c>
      <c r="AN119" s="10">
        <f t="shared" si="36"/>
        <v>0</v>
      </c>
      <c r="AR119" s="10">
        <f t="shared" si="35"/>
        <v>97275.200000000012</v>
      </c>
    </row>
    <row r="120" spans="1:44">
      <c r="A120" s="13">
        <v>0.58333333333333337</v>
      </c>
      <c r="B120" s="52">
        <f t="shared" si="31"/>
        <v>0</v>
      </c>
      <c r="C120" s="52">
        <f t="shared" si="31"/>
        <v>0</v>
      </c>
      <c r="D120" s="52">
        <f t="shared" si="38"/>
        <v>0</v>
      </c>
      <c r="E120" s="52">
        <f t="shared" si="38"/>
        <v>0</v>
      </c>
      <c r="F120" s="52">
        <f t="shared" si="38"/>
        <v>0</v>
      </c>
      <c r="G120" s="52">
        <f t="shared" si="38"/>
        <v>2790</v>
      </c>
      <c r="H120" s="52">
        <f t="shared" si="38"/>
        <v>1901.3999999999996</v>
      </c>
      <c r="I120" s="52">
        <f t="shared" si="38"/>
        <v>2146.6999999999998</v>
      </c>
      <c r="J120" s="52">
        <f t="shared" si="38"/>
        <v>2942.5</v>
      </c>
      <c r="K120" s="52">
        <f t="shared" si="38"/>
        <v>2681.3</v>
      </c>
      <c r="L120" s="52">
        <f t="shared" si="38"/>
        <v>2002.5999999999995</v>
      </c>
      <c r="M120" s="52">
        <f t="shared" si="38"/>
        <v>2232.5999999999995</v>
      </c>
      <c r="N120" s="52">
        <f t="shared" si="38"/>
        <v>3556.2</v>
      </c>
      <c r="O120" s="52">
        <f t="shared" si="38"/>
        <v>1870.5</v>
      </c>
      <c r="P120" s="52">
        <f t="shared" si="38"/>
        <v>4920</v>
      </c>
      <c r="Q120" s="52">
        <f t="shared" si="38"/>
        <v>2305.6999999999998</v>
      </c>
      <c r="R120" s="52">
        <f t="shared" si="38"/>
        <v>3665.3</v>
      </c>
      <c r="S120" s="52">
        <f t="shared" si="38"/>
        <v>3516.8</v>
      </c>
      <c r="T120" s="52">
        <f t="shared" si="38"/>
        <v>3729.5999999999995</v>
      </c>
      <c r="U120" s="52">
        <f t="shared" si="38"/>
        <v>4035.5</v>
      </c>
      <c r="V120" s="52">
        <f t="shared" si="38"/>
        <v>3160.8999999999996</v>
      </c>
      <c r="W120" s="52">
        <f t="shared" si="38"/>
        <v>2516.8999999999996</v>
      </c>
      <c r="X120" s="52">
        <f t="shared" si="38"/>
        <v>4098.5</v>
      </c>
      <c r="Y120" s="52">
        <f t="shared" si="38"/>
        <v>3623.5999999999995</v>
      </c>
      <c r="Z120" s="52">
        <f t="shared" si="38"/>
        <v>3515.5</v>
      </c>
      <c r="AA120" s="52">
        <f t="shared" si="38"/>
        <v>2875</v>
      </c>
      <c r="AB120" s="52">
        <f t="shared" si="38"/>
        <v>2430</v>
      </c>
      <c r="AC120" s="52">
        <f t="shared" si="38"/>
        <v>2300</v>
      </c>
      <c r="AD120" s="52">
        <f t="shared" si="38"/>
        <v>2240</v>
      </c>
      <c r="AE120" s="52">
        <f t="shared" si="38"/>
        <v>3594</v>
      </c>
      <c r="AF120" s="52">
        <f t="shared" si="38"/>
        <v>2300</v>
      </c>
      <c r="AG120" s="52">
        <f t="shared" si="38"/>
        <v>3587.0999999999995</v>
      </c>
      <c r="AH120" s="52">
        <f t="shared" si="31"/>
        <v>6208.8</v>
      </c>
      <c r="AI120" s="52">
        <f t="shared" si="31"/>
        <v>6149.4</v>
      </c>
      <c r="AJ120" s="52">
        <f t="shared" si="31"/>
        <v>5365.8</v>
      </c>
      <c r="AK120" s="52">
        <f t="shared" si="31"/>
        <v>0</v>
      </c>
      <c r="AL120" s="52">
        <f t="shared" si="31"/>
        <v>0</v>
      </c>
      <c r="AM120" s="10">
        <f t="shared" si="34"/>
        <v>6208.8</v>
      </c>
      <c r="AN120" s="10">
        <f t="shared" si="36"/>
        <v>0</v>
      </c>
      <c r="AR120" s="10">
        <f t="shared" si="35"/>
        <v>98262.200000000012</v>
      </c>
    </row>
    <row r="121" spans="1:44">
      <c r="A121" s="13" t="s">
        <v>20</v>
      </c>
      <c r="B121" s="52">
        <f t="shared" si="31"/>
        <v>0</v>
      </c>
      <c r="C121" s="52">
        <f t="shared" si="31"/>
        <v>0</v>
      </c>
      <c r="D121" s="52">
        <f t="shared" si="38"/>
        <v>0</v>
      </c>
      <c r="E121" s="52">
        <f t="shared" si="38"/>
        <v>0</v>
      </c>
      <c r="F121" s="52">
        <f t="shared" si="38"/>
        <v>0</v>
      </c>
      <c r="G121" s="52">
        <f t="shared" si="38"/>
        <v>3570</v>
      </c>
      <c r="H121" s="52">
        <f t="shared" si="38"/>
        <v>2716.5999999999995</v>
      </c>
      <c r="I121" s="52">
        <f t="shared" si="38"/>
        <v>2192.5999999999995</v>
      </c>
      <c r="J121" s="52">
        <f t="shared" si="38"/>
        <v>3660.3999999999996</v>
      </c>
      <c r="K121" s="52">
        <f t="shared" si="38"/>
        <v>3060.3999999999996</v>
      </c>
      <c r="L121" s="52">
        <f t="shared" si="38"/>
        <v>3309.8999999999996</v>
      </c>
      <c r="M121" s="52">
        <f t="shared" si="38"/>
        <v>2882.3</v>
      </c>
      <c r="N121" s="52">
        <f t="shared" si="38"/>
        <v>3805.5999999999995</v>
      </c>
      <c r="O121" s="52">
        <f t="shared" si="38"/>
        <v>2362.8999999999996</v>
      </c>
      <c r="P121" s="52">
        <f t="shared" si="38"/>
        <v>5400</v>
      </c>
      <c r="Q121" s="52">
        <f t="shared" si="38"/>
        <v>2818.0999999999995</v>
      </c>
      <c r="R121" s="52">
        <f t="shared" si="38"/>
        <v>4353.8</v>
      </c>
      <c r="S121" s="52">
        <f t="shared" si="38"/>
        <v>3890.5999999999995</v>
      </c>
      <c r="T121" s="52">
        <f t="shared" si="38"/>
        <v>4277.8999999999996</v>
      </c>
      <c r="U121" s="52">
        <f t="shared" si="38"/>
        <v>4363.5999999999995</v>
      </c>
      <c r="V121" s="52">
        <f t="shared" si="38"/>
        <v>3668.0999999999995</v>
      </c>
      <c r="W121" s="52">
        <f t="shared" si="38"/>
        <v>2448.0999999999995</v>
      </c>
      <c r="X121" s="52">
        <f t="shared" si="38"/>
        <v>4203.0999999999995</v>
      </c>
      <c r="Y121" s="52">
        <f t="shared" si="38"/>
        <v>4143</v>
      </c>
      <c r="Z121" s="52">
        <f t="shared" si="38"/>
        <v>4124.5999999999995</v>
      </c>
      <c r="AA121" s="52">
        <f t="shared" si="38"/>
        <v>3107.2</v>
      </c>
      <c r="AB121" s="52">
        <f t="shared" si="38"/>
        <v>2850</v>
      </c>
      <c r="AC121" s="52">
        <f t="shared" si="38"/>
        <v>2388.6999999999998</v>
      </c>
      <c r="AD121" s="52">
        <f t="shared" si="38"/>
        <v>2520</v>
      </c>
      <c r="AE121" s="52">
        <f t="shared" si="38"/>
        <v>4090.3</v>
      </c>
      <c r="AF121" s="52">
        <f t="shared" si="38"/>
        <v>2388.6999999999998</v>
      </c>
      <c r="AG121" s="52">
        <f t="shared" si="38"/>
        <v>4110.0999999999995</v>
      </c>
      <c r="AH121" s="52">
        <f t="shared" si="31"/>
        <v>6270.5999999999995</v>
      </c>
      <c r="AI121" s="52">
        <f t="shared" si="31"/>
        <v>6265.2</v>
      </c>
      <c r="AJ121" s="52">
        <f t="shared" si="31"/>
        <v>5113.8</v>
      </c>
      <c r="AK121" s="52">
        <f t="shared" si="31"/>
        <v>0</v>
      </c>
      <c r="AL121" s="52">
        <f t="shared" si="31"/>
        <v>0</v>
      </c>
      <c r="AM121" s="10">
        <f t="shared" si="34"/>
        <v>6270.5999999999995</v>
      </c>
      <c r="AN121" s="10">
        <f t="shared" si="36"/>
        <v>0</v>
      </c>
      <c r="AR121" s="10">
        <f t="shared" si="35"/>
        <v>110356.20000000001</v>
      </c>
    </row>
    <row r="122" spans="1:44">
      <c r="A122" s="12" t="s">
        <v>21</v>
      </c>
      <c r="B122" s="52">
        <f t="shared" si="31"/>
        <v>0</v>
      </c>
      <c r="C122" s="52">
        <f t="shared" si="31"/>
        <v>0</v>
      </c>
      <c r="D122" s="52">
        <f t="shared" si="38"/>
        <v>0</v>
      </c>
      <c r="E122" s="52">
        <f t="shared" si="38"/>
        <v>0</v>
      </c>
      <c r="F122" s="52">
        <f t="shared" si="38"/>
        <v>0</v>
      </c>
      <c r="G122" s="52">
        <f t="shared" si="38"/>
        <v>3890</v>
      </c>
      <c r="H122" s="52">
        <f t="shared" si="38"/>
        <v>2760.2</v>
      </c>
      <c r="I122" s="52">
        <f t="shared" si="38"/>
        <v>3734.2</v>
      </c>
      <c r="J122" s="52">
        <f t="shared" si="38"/>
        <v>4068</v>
      </c>
      <c r="K122" s="52">
        <f t="shared" si="38"/>
        <v>3381.3</v>
      </c>
      <c r="L122" s="52">
        <f t="shared" si="38"/>
        <v>3202.5999999999995</v>
      </c>
      <c r="M122" s="52">
        <f t="shared" si="38"/>
        <v>3254.5</v>
      </c>
      <c r="N122" s="52">
        <f t="shared" si="38"/>
        <v>4062.7</v>
      </c>
      <c r="O122" s="52">
        <f t="shared" si="38"/>
        <v>3043.5</v>
      </c>
      <c r="P122" s="52">
        <f t="shared" si="38"/>
        <v>5280</v>
      </c>
      <c r="Q122" s="52">
        <f t="shared" si="38"/>
        <v>3761.8</v>
      </c>
      <c r="R122" s="52">
        <f t="shared" si="38"/>
        <v>4839.8999999999996</v>
      </c>
      <c r="S122" s="52">
        <f t="shared" si="38"/>
        <v>4277.0999999999995</v>
      </c>
      <c r="T122" s="52">
        <f t="shared" si="38"/>
        <v>4871.5999999999995</v>
      </c>
      <c r="U122" s="52">
        <f t="shared" si="38"/>
        <v>5601.8</v>
      </c>
      <c r="V122" s="52">
        <f t="shared" si="38"/>
        <v>4392</v>
      </c>
      <c r="W122" s="52">
        <f t="shared" si="38"/>
        <v>3236.5999999999995</v>
      </c>
      <c r="X122" s="52">
        <f t="shared" si="38"/>
        <v>4816.8</v>
      </c>
      <c r="Y122" s="52">
        <f t="shared" si="38"/>
        <v>4699.3</v>
      </c>
      <c r="Z122" s="52">
        <f t="shared" si="38"/>
        <v>4298.3</v>
      </c>
      <c r="AA122" s="52">
        <f t="shared" si="38"/>
        <v>3636.5999999999995</v>
      </c>
      <c r="AB122" s="52">
        <f t="shared" si="38"/>
        <v>2920</v>
      </c>
      <c r="AC122" s="52">
        <f t="shared" si="38"/>
        <v>3850</v>
      </c>
      <c r="AD122" s="52">
        <f t="shared" si="38"/>
        <v>3010</v>
      </c>
      <c r="AE122" s="52">
        <f t="shared" si="38"/>
        <v>4552.3999999999996</v>
      </c>
      <c r="AF122" s="52">
        <f t="shared" si="38"/>
        <v>3850</v>
      </c>
      <c r="AG122" s="52">
        <f t="shared" si="38"/>
        <v>5166.0999999999995</v>
      </c>
      <c r="AH122" s="52">
        <f t="shared" si="31"/>
        <v>6035.0999999999995</v>
      </c>
      <c r="AI122" s="52">
        <f t="shared" si="31"/>
        <v>6234.5999999999995</v>
      </c>
      <c r="AJ122" s="52">
        <f t="shared" si="31"/>
        <v>5580.9</v>
      </c>
      <c r="AK122" s="52">
        <f t="shared" si="31"/>
        <v>0</v>
      </c>
      <c r="AL122" s="52">
        <f t="shared" si="31"/>
        <v>0</v>
      </c>
      <c r="AM122" s="10">
        <f t="shared" si="34"/>
        <v>6234.5999999999995</v>
      </c>
      <c r="AN122" s="10">
        <f t="shared" si="36"/>
        <v>0</v>
      </c>
      <c r="AR122" s="10">
        <f t="shared" si="35"/>
        <v>126307.90000000002</v>
      </c>
    </row>
    <row r="123" spans="1:44">
      <c r="A123" s="12" t="s">
        <v>22</v>
      </c>
      <c r="B123" s="52">
        <f t="shared" ref="B123:AL130" si="39">$G$38*B23</f>
        <v>0</v>
      </c>
      <c r="C123" s="52">
        <f t="shared" si="39"/>
        <v>0</v>
      </c>
      <c r="D123" s="52">
        <f t="shared" si="38"/>
        <v>0</v>
      </c>
      <c r="E123" s="52">
        <f t="shared" si="38"/>
        <v>0</v>
      </c>
      <c r="F123" s="52">
        <f t="shared" si="38"/>
        <v>0</v>
      </c>
      <c r="G123" s="52">
        <f t="shared" si="38"/>
        <v>4991.3999999999996</v>
      </c>
      <c r="H123" s="52">
        <f t="shared" si="38"/>
        <v>3788.3999999999996</v>
      </c>
      <c r="I123" s="52">
        <f t="shared" si="38"/>
        <v>3412.0999999999995</v>
      </c>
      <c r="J123" s="52">
        <f t="shared" si="38"/>
        <v>4666.3999999999996</v>
      </c>
      <c r="K123" s="52">
        <f t="shared" si="38"/>
        <v>3883.0999999999995</v>
      </c>
      <c r="L123" s="52">
        <f t="shared" si="38"/>
        <v>3906.0999999999995</v>
      </c>
      <c r="M123" s="52">
        <f t="shared" si="38"/>
        <v>4095.5</v>
      </c>
      <c r="N123" s="52">
        <f t="shared" si="38"/>
        <v>4909</v>
      </c>
      <c r="O123" s="52">
        <f t="shared" si="38"/>
        <v>4332.8999999999996</v>
      </c>
      <c r="P123" s="52">
        <f t="shared" si="38"/>
        <v>5250</v>
      </c>
      <c r="Q123" s="52">
        <f t="shared" si="38"/>
        <v>4043.8999999999996</v>
      </c>
      <c r="R123" s="52">
        <f t="shared" si="38"/>
        <v>5206.2</v>
      </c>
      <c r="S123" s="52">
        <f t="shared" si="38"/>
        <v>5029.0999999999995</v>
      </c>
      <c r="T123" s="52">
        <f t="shared" si="38"/>
        <v>5485</v>
      </c>
      <c r="U123" s="52">
        <f t="shared" si="38"/>
        <v>5462.9</v>
      </c>
      <c r="V123" s="52">
        <f t="shared" si="38"/>
        <v>5084.5</v>
      </c>
      <c r="W123" s="52">
        <f t="shared" si="38"/>
        <v>3777.0999999999995</v>
      </c>
      <c r="X123" s="52">
        <f t="shared" si="38"/>
        <v>5393.7</v>
      </c>
      <c r="Y123" s="52">
        <f t="shared" si="38"/>
        <v>5193.8</v>
      </c>
      <c r="Z123" s="52">
        <f t="shared" si="38"/>
        <v>5725.0999999999995</v>
      </c>
      <c r="AA123" s="52">
        <f t="shared" si="38"/>
        <v>4337.2</v>
      </c>
      <c r="AB123" s="52">
        <f t="shared" si="38"/>
        <v>3690</v>
      </c>
      <c r="AC123" s="52">
        <f t="shared" si="38"/>
        <v>4620</v>
      </c>
      <c r="AD123" s="52">
        <f t="shared" si="38"/>
        <v>3810</v>
      </c>
      <c r="AE123" s="52">
        <f t="shared" si="38"/>
        <v>5485</v>
      </c>
      <c r="AF123" s="52">
        <f t="shared" si="38"/>
        <v>4620</v>
      </c>
      <c r="AG123" s="52">
        <f t="shared" si="38"/>
        <v>5480.4</v>
      </c>
      <c r="AH123" s="52">
        <f t="shared" si="39"/>
        <v>5931.9</v>
      </c>
      <c r="AI123" s="52">
        <f t="shared" si="39"/>
        <v>5914.2</v>
      </c>
      <c r="AJ123" s="52">
        <f t="shared" si="39"/>
        <v>5215.5</v>
      </c>
      <c r="AK123" s="52">
        <f t="shared" si="39"/>
        <v>0</v>
      </c>
      <c r="AL123" s="52">
        <f t="shared" si="39"/>
        <v>0</v>
      </c>
      <c r="AM123" s="10">
        <f t="shared" si="34"/>
        <v>5931.9</v>
      </c>
      <c r="AN123" s="10">
        <f t="shared" si="36"/>
        <v>0</v>
      </c>
      <c r="AR123" s="10">
        <f t="shared" si="35"/>
        <v>142740.4</v>
      </c>
    </row>
    <row r="124" spans="1:44">
      <c r="A124" s="12" t="s">
        <v>23</v>
      </c>
      <c r="B124" s="52">
        <f t="shared" si="39"/>
        <v>0</v>
      </c>
      <c r="C124" s="52">
        <f t="shared" si="39"/>
        <v>0</v>
      </c>
      <c r="D124" s="52">
        <f t="shared" si="38"/>
        <v>0</v>
      </c>
      <c r="E124" s="52">
        <f t="shared" si="38"/>
        <v>0</v>
      </c>
      <c r="F124" s="52">
        <f t="shared" si="38"/>
        <v>0</v>
      </c>
      <c r="G124" s="52">
        <f t="shared" si="38"/>
        <v>5490</v>
      </c>
      <c r="H124" s="52">
        <f t="shared" si="38"/>
        <v>4389.3</v>
      </c>
      <c r="I124" s="52">
        <f t="shared" si="38"/>
        <v>4214.8999999999996</v>
      </c>
      <c r="J124" s="52">
        <f t="shared" si="38"/>
        <v>5007.7</v>
      </c>
      <c r="K124" s="52">
        <f t="shared" si="38"/>
        <v>4659.5</v>
      </c>
      <c r="L124" s="52">
        <f t="shared" si="38"/>
        <v>3990.7</v>
      </c>
      <c r="M124" s="52">
        <f t="shared" si="38"/>
        <v>4677</v>
      </c>
      <c r="N124" s="52">
        <f t="shared" si="38"/>
        <v>5430.5</v>
      </c>
      <c r="O124" s="52">
        <f t="shared" si="38"/>
        <v>4399.3</v>
      </c>
      <c r="P124" s="52">
        <f t="shared" si="38"/>
        <v>5559.9</v>
      </c>
      <c r="Q124" s="52">
        <f t="shared" si="38"/>
        <v>5414.0999999999995</v>
      </c>
      <c r="R124" s="52">
        <f t="shared" si="38"/>
        <v>5677.5</v>
      </c>
      <c r="S124" s="52">
        <f t="shared" si="38"/>
        <v>5835</v>
      </c>
      <c r="T124" s="52">
        <f t="shared" si="38"/>
        <v>5797.2</v>
      </c>
      <c r="U124" s="52">
        <f t="shared" si="38"/>
        <v>5723.5</v>
      </c>
      <c r="V124" s="52">
        <f t="shared" si="38"/>
        <v>5292.9</v>
      </c>
      <c r="W124" s="52">
        <f t="shared" si="38"/>
        <v>4431.8999999999996</v>
      </c>
      <c r="X124" s="52">
        <f t="shared" si="38"/>
        <v>5766.7</v>
      </c>
      <c r="Y124" s="52">
        <f t="shared" si="38"/>
        <v>5592.5999999999995</v>
      </c>
      <c r="Z124" s="52">
        <f t="shared" si="38"/>
        <v>5679.9</v>
      </c>
      <c r="AA124" s="52">
        <f t="shared" si="38"/>
        <v>5108.7</v>
      </c>
      <c r="AB124" s="52">
        <f t="shared" si="38"/>
        <v>4690</v>
      </c>
      <c r="AC124" s="52">
        <f t="shared" si="38"/>
        <v>5040</v>
      </c>
      <c r="AD124" s="52">
        <f t="shared" si="38"/>
        <v>4540</v>
      </c>
      <c r="AE124" s="52">
        <f t="shared" si="38"/>
        <v>5587.5</v>
      </c>
      <c r="AF124" s="52">
        <f t="shared" si="38"/>
        <v>5040</v>
      </c>
      <c r="AG124" s="52">
        <f t="shared" si="38"/>
        <v>5864.4</v>
      </c>
      <c r="AH124" s="52">
        <f t="shared" si="39"/>
        <v>5811.3</v>
      </c>
      <c r="AI124" s="52">
        <f t="shared" si="39"/>
        <v>5811.3</v>
      </c>
      <c r="AJ124" s="52">
        <f t="shared" si="39"/>
        <v>5216.0999999999995</v>
      </c>
      <c r="AK124" s="52">
        <f t="shared" si="39"/>
        <v>0</v>
      </c>
      <c r="AL124" s="52">
        <f t="shared" si="39"/>
        <v>0</v>
      </c>
      <c r="AM124" s="10">
        <f t="shared" si="34"/>
        <v>5864.4</v>
      </c>
      <c r="AN124" s="10">
        <f t="shared" si="36"/>
        <v>0</v>
      </c>
      <c r="AR124" s="10">
        <f t="shared" si="35"/>
        <v>155739.39999999997</v>
      </c>
    </row>
    <row r="125" spans="1:44">
      <c r="A125" s="9" t="s">
        <v>24</v>
      </c>
      <c r="B125" s="52">
        <f t="shared" si="39"/>
        <v>0</v>
      </c>
      <c r="C125" s="52">
        <f t="shared" si="39"/>
        <v>0</v>
      </c>
      <c r="D125" s="52">
        <f t="shared" si="38"/>
        <v>0</v>
      </c>
      <c r="E125" s="52">
        <f t="shared" si="38"/>
        <v>0</v>
      </c>
      <c r="F125" s="52">
        <f t="shared" si="38"/>
        <v>0</v>
      </c>
      <c r="G125" s="52">
        <f t="shared" si="38"/>
        <v>5490</v>
      </c>
      <c r="H125" s="52">
        <f t="shared" si="38"/>
        <v>4896.8999999999996</v>
      </c>
      <c r="I125" s="52">
        <f t="shared" si="38"/>
        <v>4768.5</v>
      </c>
      <c r="J125" s="52">
        <f t="shared" si="38"/>
        <v>5427.9</v>
      </c>
      <c r="K125" s="52">
        <f t="shared" si="38"/>
        <v>4277.7</v>
      </c>
      <c r="L125" s="52">
        <f t="shared" si="38"/>
        <v>4630.8</v>
      </c>
      <c r="M125" s="52">
        <f t="shared" si="38"/>
        <v>5246.0999999999995</v>
      </c>
      <c r="N125" s="52">
        <f t="shared" si="38"/>
        <v>6286.5</v>
      </c>
      <c r="O125" s="52">
        <f t="shared" si="38"/>
        <v>5112</v>
      </c>
      <c r="P125" s="52">
        <f t="shared" si="38"/>
        <v>5975.7</v>
      </c>
      <c r="Q125" s="52">
        <f t="shared" si="38"/>
        <v>6985.5</v>
      </c>
      <c r="R125" s="52">
        <f t="shared" si="38"/>
        <v>6730.2</v>
      </c>
      <c r="S125" s="52">
        <f t="shared" ref="S125:AG125" si="40">$G$38*S25-S155</f>
        <v>6511.2</v>
      </c>
      <c r="T125" s="52">
        <f t="shared" si="40"/>
        <v>7078.5</v>
      </c>
      <c r="U125" s="52">
        <f t="shared" si="40"/>
        <v>6253.5</v>
      </c>
      <c r="V125" s="52">
        <f t="shared" si="40"/>
        <v>5499.9</v>
      </c>
      <c r="W125" s="52">
        <f t="shared" si="40"/>
        <v>5751</v>
      </c>
      <c r="X125" s="52">
        <f t="shared" si="40"/>
        <v>6387</v>
      </c>
      <c r="Y125" s="52">
        <f t="shared" si="40"/>
        <v>6252.5999999999995</v>
      </c>
      <c r="Z125" s="52">
        <f t="shared" si="40"/>
        <v>6347.7</v>
      </c>
      <c r="AA125" s="52">
        <f t="shared" si="40"/>
        <v>6227.7</v>
      </c>
      <c r="AB125" s="52">
        <f t="shared" si="40"/>
        <v>5556</v>
      </c>
      <c r="AC125" s="52">
        <f t="shared" si="40"/>
        <v>5974.5</v>
      </c>
      <c r="AD125" s="52">
        <f t="shared" si="40"/>
        <v>5834.4</v>
      </c>
      <c r="AE125" s="52">
        <f t="shared" si="40"/>
        <v>6309.9</v>
      </c>
      <c r="AF125" s="52">
        <f t="shared" si="40"/>
        <v>5974.5</v>
      </c>
      <c r="AG125" s="52">
        <f t="shared" si="40"/>
        <v>6223.8</v>
      </c>
      <c r="AH125" s="52">
        <f t="shared" si="39"/>
        <v>6257.7</v>
      </c>
      <c r="AI125" s="52">
        <f t="shared" si="39"/>
        <v>6212.0999999999995</v>
      </c>
      <c r="AJ125" s="52">
        <f t="shared" si="39"/>
        <v>6028.2</v>
      </c>
      <c r="AK125" s="52">
        <f t="shared" si="39"/>
        <v>0</v>
      </c>
      <c r="AL125" s="52">
        <f t="shared" si="39"/>
        <v>0</v>
      </c>
      <c r="AM125" s="10">
        <f t="shared" si="34"/>
        <v>7078.5</v>
      </c>
      <c r="AN125" s="10">
        <f t="shared" si="36"/>
        <v>0</v>
      </c>
      <c r="AR125" s="10">
        <f t="shared" si="35"/>
        <v>176508</v>
      </c>
    </row>
    <row r="126" spans="1:44">
      <c r="A126" s="15">
        <v>0.83333333333333337</v>
      </c>
      <c r="B126" s="52">
        <f t="shared" si="39"/>
        <v>0</v>
      </c>
      <c r="C126" s="52">
        <f t="shared" si="39"/>
        <v>0</v>
      </c>
      <c r="D126" s="52">
        <f t="shared" ref="D126:AG130" si="41">$G$38*D26-D156</f>
        <v>0</v>
      </c>
      <c r="E126" s="52">
        <f t="shared" si="41"/>
        <v>0</v>
      </c>
      <c r="F126" s="52">
        <f t="shared" si="41"/>
        <v>0</v>
      </c>
      <c r="G126" s="52">
        <f t="shared" si="41"/>
        <v>5802.3</v>
      </c>
      <c r="H126" s="52">
        <f t="shared" si="41"/>
        <v>4712.7</v>
      </c>
      <c r="I126" s="52">
        <f t="shared" si="41"/>
        <v>5419.5</v>
      </c>
      <c r="J126" s="52">
        <f t="shared" si="41"/>
        <v>5424.9</v>
      </c>
      <c r="K126" s="52">
        <f t="shared" si="41"/>
        <v>4612.2</v>
      </c>
      <c r="L126" s="52">
        <f t="shared" si="41"/>
        <v>4600.8</v>
      </c>
      <c r="M126" s="52">
        <f t="shared" si="41"/>
        <v>5554.8</v>
      </c>
      <c r="N126" s="52">
        <f t="shared" si="41"/>
        <v>6551.4</v>
      </c>
      <c r="O126" s="52">
        <f t="shared" si="41"/>
        <v>6158.7</v>
      </c>
      <c r="P126" s="52">
        <f t="shared" si="41"/>
        <v>6527.7</v>
      </c>
      <c r="Q126" s="52">
        <f t="shared" si="41"/>
        <v>6969.5999999999995</v>
      </c>
      <c r="R126" s="52">
        <f t="shared" si="41"/>
        <v>6849.9</v>
      </c>
      <c r="S126" s="52">
        <f t="shared" si="41"/>
        <v>7172.4</v>
      </c>
      <c r="T126" s="52">
        <f t="shared" si="41"/>
        <v>6965.4</v>
      </c>
      <c r="U126" s="52">
        <f t="shared" si="41"/>
        <v>7042.5</v>
      </c>
      <c r="V126" s="52">
        <f t="shared" si="41"/>
        <v>6000.3</v>
      </c>
      <c r="W126" s="52">
        <f t="shared" si="41"/>
        <v>6424.5</v>
      </c>
      <c r="X126" s="52">
        <f t="shared" si="41"/>
        <v>7079.4</v>
      </c>
      <c r="Y126" s="52">
        <f t="shared" si="41"/>
        <v>6989.4</v>
      </c>
      <c r="Z126" s="52">
        <f t="shared" si="41"/>
        <v>6934.8</v>
      </c>
      <c r="AA126" s="52">
        <f t="shared" si="41"/>
        <v>6756.3</v>
      </c>
      <c r="AB126" s="52">
        <f t="shared" si="41"/>
        <v>6355.8</v>
      </c>
      <c r="AC126" s="52">
        <f t="shared" si="41"/>
        <v>6547.5</v>
      </c>
      <c r="AD126" s="52">
        <f t="shared" si="41"/>
        <v>6251.7</v>
      </c>
      <c r="AE126" s="52">
        <f t="shared" si="41"/>
        <v>6882.5999999999995</v>
      </c>
      <c r="AF126" s="52">
        <f t="shared" si="41"/>
        <v>6547.5</v>
      </c>
      <c r="AG126" s="52">
        <f t="shared" si="41"/>
        <v>6668.0999999999995</v>
      </c>
      <c r="AH126" s="52">
        <f t="shared" si="39"/>
        <v>6873.9</v>
      </c>
      <c r="AI126" s="52">
        <f t="shared" si="39"/>
        <v>6961.5</v>
      </c>
      <c r="AJ126" s="52">
        <f t="shared" si="39"/>
        <v>6576.3</v>
      </c>
      <c r="AK126" s="52">
        <f t="shared" si="39"/>
        <v>0</v>
      </c>
      <c r="AL126" s="52">
        <f t="shared" si="39"/>
        <v>0</v>
      </c>
      <c r="AM126" s="10">
        <f t="shared" si="34"/>
        <v>7172.4</v>
      </c>
      <c r="AN126" s="10">
        <f t="shared" si="36"/>
        <v>0</v>
      </c>
      <c r="AR126" s="10">
        <f t="shared" si="35"/>
        <v>190214.39999999999</v>
      </c>
    </row>
    <row r="127" spans="1:44">
      <c r="A127" s="15">
        <v>0.875</v>
      </c>
      <c r="B127" s="52">
        <f t="shared" si="39"/>
        <v>0</v>
      </c>
      <c r="C127" s="52">
        <f t="shared" si="39"/>
        <v>0</v>
      </c>
      <c r="D127" s="52">
        <f t="shared" si="41"/>
        <v>0</v>
      </c>
      <c r="E127" s="52">
        <f t="shared" si="41"/>
        <v>0</v>
      </c>
      <c r="F127" s="52">
        <f t="shared" si="41"/>
        <v>0</v>
      </c>
      <c r="G127" s="52">
        <f t="shared" si="41"/>
        <v>5674.2</v>
      </c>
      <c r="H127" s="52">
        <f t="shared" si="41"/>
        <v>4744.5</v>
      </c>
      <c r="I127" s="52">
        <f t="shared" si="41"/>
        <v>5488.2</v>
      </c>
      <c r="J127" s="52">
        <f t="shared" si="41"/>
        <v>5270.7</v>
      </c>
      <c r="K127" s="52">
        <f t="shared" si="41"/>
        <v>4795.8</v>
      </c>
      <c r="L127" s="52">
        <f t="shared" si="41"/>
        <v>4328.7</v>
      </c>
      <c r="M127" s="52">
        <f t="shared" si="41"/>
        <v>5708.0999999999995</v>
      </c>
      <c r="N127" s="52">
        <f t="shared" si="41"/>
        <v>6401.0999999999995</v>
      </c>
      <c r="O127" s="52">
        <f t="shared" si="41"/>
        <v>6491.7</v>
      </c>
      <c r="P127" s="52">
        <f t="shared" si="41"/>
        <v>6375.5999999999995</v>
      </c>
      <c r="Q127" s="52">
        <f t="shared" si="41"/>
        <v>6813.3</v>
      </c>
      <c r="R127" s="52">
        <f t="shared" si="41"/>
        <v>6639</v>
      </c>
      <c r="S127" s="52">
        <f t="shared" si="41"/>
        <v>6810</v>
      </c>
      <c r="T127" s="52">
        <f t="shared" si="41"/>
        <v>6780.3</v>
      </c>
      <c r="U127" s="52">
        <f t="shared" si="41"/>
        <v>6875.0999999999995</v>
      </c>
      <c r="V127" s="52">
        <f t="shared" si="41"/>
        <v>5783.0999999999995</v>
      </c>
      <c r="W127" s="52">
        <f t="shared" si="41"/>
        <v>6570.3</v>
      </c>
      <c r="X127" s="52">
        <f t="shared" si="41"/>
        <v>6848.7</v>
      </c>
      <c r="Y127" s="52">
        <f t="shared" si="41"/>
        <v>6735.9</v>
      </c>
      <c r="Z127" s="52">
        <f t="shared" si="41"/>
        <v>6793.5</v>
      </c>
      <c r="AA127" s="52">
        <f t="shared" si="41"/>
        <v>6410.7</v>
      </c>
      <c r="AB127" s="52">
        <f t="shared" si="41"/>
        <v>6144.9</v>
      </c>
      <c r="AC127" s="52">
        <f t="shared" si="41"/>
        <v>6365.4</v>
      </c>
      <c r="AD127" s="52">
        <f t="shared" si="41"/>
        <v>6026.7</v>
      </c>
      <c r="AE127" s="52">
        <f t="shared" si="41"/>
        <v>6567.9</v>
      </c>
      <c r="AF127" s="52">
        <f t="shared" si="41"/>
        <v>6365.4</v>
      </c>
      <c r="AG127" s="52">
        <f t="shared" si="41"/>
        <v>6749.4</v>
      </c>
      <c r="AH127" s="52">
        <f t="shared" si="39"/>
        <v>6598.8</v>
      </c>
      <c r="AI127" s="52">
        <f t="shared" si="39"/>
        <v>6714.5999999999995</v>
      </c>
      <c r="AJ127" s="52">
        <f t="shared" si="39"/>
        <v>6602.7</v>
      </c>
      <c r="AK127" s="52">
        <f t="shared" si="39"/>
        <v>0</v>
      </c>
      <c r="AL127" s="52">
        <f t="shared" si="39"/>
        <v>0</v>
      </c>
      <c r="AM127" s="10">
        <f t="shared" si="34"/>
        <v>6875.0999999999995</v>
      </c>
      <c r="AN127" s="10">
        <f t="shared" si="36"/>
        <v>0</v>
      </c>
      <c r="AR127" s="10">
        <f t="shared" si="35"/>
        <v>186474.3</v>
      </c>
    </row>
    <row r="128" spans="1:44">
      <c r="A128" s="13" t="s">
        <v>25</v>
      </c>
      <c r="B128" s="52">
        <f t="shared" si="39"/>
        <v>0</v>
      </c>
      <c r="C128" s="52">
        <f t="shared" si="39"/>
        <v>0</v>
      </c>
      <c r="D128" s="52">
        <f t="shared" si="41"/>
        <v>0</v>
      </c>
      <c r="E128" s="52">
        <f t="shared" si="41"/>
        <v>0</v>
      </c>
      <c r="F128" s="52">
        <f t="shared" si="41"/>
        <v>0</v>
      </c>
      <c r="G128" s="52">
        <f t="shared" si="41"/>
        <v>5945.4</v>
      </c>
      <c r="H128" s="52">
        <f t="shared" si="41"/>
        <v>4419</v>
      </c>
      <c r="I128" s="52">
        <f t="shared" si="41"/>
        <v>5216.3999999999996</v>
      </c>
      <c r="J128" s="52">
        <f t="shared" si="41"/>
        <v>5139</v>
      </c>
      <c r="K128" s="52">
        <f t="shared" si="41"/>
        <v>5329.5</v>
      </c>
      <c r="L128" s="52">
        <f t="shared" si="41"/>
        <v>4571.0999999999995</v>
      </c>
      <c r="M128" s="52">
        <f t="shared" si="41"/>
        <v>5685.3</v>
      </c>
      <c r="N128" s="52">
        <f t="shared" si="41"/>
        <v>5866.5</v>
      </c>
      <c r="O128" s="52">
        <f t="shared" si="41"/>
        <v>5952.5999999999995</v>
      </c>
      <c r="P128" s="52">
        <f t="shared" si="41"/>
        <v>5954.0999999999995</v>
      </c>
      <c r="Q128" s="52">
        <f t="shared" si="41"/>
        <v>6517.2</v>
      </c>
      <c r="R128" s="52">
        <f t="shared" si="41"/>
        <v>5200.5</v>
      </c>
      <c r="S128" s="52">
        <f t="shared" si="41"/>
        <v>6147.3</v>
      </c>
      <c r="T128" s="52">
        <f t="shared" si="41"/>
        <v>6306</v>
      </c>
      <c r="U128" s="52">
        <f t="shared" si="41"/>
        <v>6005.0999999999995</v>
      </c>
      <c r="V128" s="52">
        <f t="shared" si="41"/>
        <v>5688</v>
      </c>
      <c r="W128" s="52">
        <f t="shared" si="41"/>
        <v>5993.0999999999995</v>
      </c>
      <c r="X128" s="52">
        <f t="shared" si="41"/>
        <v>5985</v>
      </c>
      <c r="Y128" s="52">
        <f t="shared" si="41"/>
        <v>6214.8</v>
      </c>
      <c r="Z128" s="52">
        <f t="shared" si="41"/>
        <v>6176.0999999999995</v>
      </c>
      <c r="AA128" s="52">
        <f t="shared" si="41"/>
        <v>6082.2</v>
      </c>
      <c r="AB128" s="52">
        <f t="shared" si="41"/>
        <v>5730.5999999999995</v>
      </c>
      <c r="AC128" s="52">
        <f t="shared" si="41"/>
        <v>5912.0999999999995</v>
      </c>
      <c r="AD128" s="52">
        <f t="shared" si="41"/>
        <v>5294.4</v>
      </c>
      <c r="AE128" s="52">
        <f t="shared" si="41"/>
        <v>5792.0999999999995</v>
      </c>
      <c r="AF128" s="52">
        <f t="shared" si="41"/>
        <v>5912.0999999999995</v>
      </c>
      <c r="AG128" s="52">
        <f t="shared" si="41"/>
        <v>6275.7</v>
      </c>
      <c r="AH128" s="52">
        <f t="shared" si="39"/>
        <v>6385.8</v>
      </c>
      <c r="AI128" s="52">
        <f t="shared" si="39"/>
        <v>6144</v>
      </c>
      <c r="AJ128" s="52">
        <f t="shared" si="39"/>
        <v>5727.5999999999995</v>
      </c>
      <c r="AK128" s="52">
        <f t="shared" si="39"/>
        <v>0</v>
      </c>
      <c r="AL128" s="52">
        <f t="shared" si="39"/>
        <v>0</v>
      </c>
      <c r="AM128" s="10">
        <f t="shared" si="34"/>
        <v>6517.2</v>
      </c>
      <c r="AN128" s="10">
        <f t="shared" si="36"/>
        <v>0</v>
      </c>
      <c r="AR128" s="10">
        <f t="shared" si="35"/>
        <v>173568.60000000003</v>
      </c>
    </row>
    <row r="129" spans="1:45">
      <c r="A129" s="15">
        <v>0.95833333333333337</v>
      </c>
      <c r="B129" s="52">
        <f t="shared" si="39"/>
        <v>0</v>
      </c>
      <c r="C129" s="52">
        <f t="shared" si="39"/>
        <v>0</v>
      </c>
      <c r="D129" s="52">
        <f t="shared" si="41"/>
        <v>0</v>
      </c>
      <c r="E129" s="52">
        <f t="shared" si="41"/>
        <v>0</v>
      </c>
      <c r="F129" s="52">
        <f t="shared" si="41"/>
        <v>0</v>
      </c>
      <c r="G129" s="52">
        <f t="shared" si="41"/>
        <v>5193.8999999999996</v>
      </c>
      <c r="H129" s="52">
        <f t="shared" si="41"/>
        <v>4473.8999999999996</v>
      </c>
      <c r="I129" s="52">
        <f t="shared" si="41"/>
        <v>4683.5999999999995</v>
      </c>
      <c r="J129" s="52">
        <f t="shared" si="41"/>
        <v>4909.5</v>
      </c>
      <c r="K129" s="52">
        <f t="shared" si="41"/>
        <v>4781.3999999999996</v>
      </c>
      <c r="L129" s="52">
        <f t="shared" si="41"/>
        <v>4417.5</v>
      </c>
      <c r="M129" s="52">
        <f t="shared" si="41"/>
        <v>5278.8</v>
      </c>
      <c r="N129" s="52">
        <f t="shared" si="41"/>
        <v>5109</v>
      </c>
      <c r="O129" s="52">
        <f t="shared" si="41"/>
        <v>5353.5</v>
      </c>
      <c r="P129" s="52">
        <f t="shared" si="41"/>
        <v>5292</v>
      </c>
      <c r="Q129" s="52">
        <f t="shared" si="41"/>
        <v>5643.5999999999995</v>
      </c>
      <c r="R129" s="52">
        <f t="shared" si="41"/>
        <v>5325</v>
      </c>
      <c r="S129" s="52">
        <f t="shared" si="41"/>
        <v>5387.0999999999995</v>
      </c>
      <c r="T129" s="52">
        <f t="shared" si="41"/>
        <v>5330.0999999999995</v>
      </c>
      <c r="U129" s="52">
        <f t="shared" si="41"/>
        <v>5522.4</v>
      </c>
      <c r="V129" s="52">
        <f t="shared" si="41"/>
        <v>5462.4</v>
      </c>
      <c r="W129" s="52">
        <f t="shared" si="41"/>
        <v>5360.7</v>
      </c>
      <c r="X129" s="52">
        <f t="shared" si="41"/>
        <v>5481</v>
      </c>
      <c r="Y129" s="52">
        <f t="shared" si="41"/>
        <v>4740</v>
      </c>
      <c r="Z129" s="52">
        <f t="shared" si="41"/>
        <v>5289.5999999999995</v>
      </c>
      <c r="AA129" s="52">
        <f t="shared" si="41"/>
        <v>5360.4</v>
      </c>
      <c r="AB129" s="52">
        <f t="shared" si="41"/>
        <v>5195.7</v>
      </c>
      <c r="AC129" s="52">
        <f t="shared" si="41"/>
        <v>4950</v>
      </c>
      <c r="AD129" s="52">
        <f t="shared" si="41"/>
        <v>4935</v>
      </c>
      <c r="AE129" s="52">
        <f t="shared" si="41"/>
        <v>5109</v>
      </c>
      <c r="AF129" s="52">
        <f t="shared" si="41"/>
        <v>4950</v>
      </c>
      <c r="AG129" s="52">
        <f t="shared" si="41"/>
        <v>5380.5</v>
      </c>
      <c r="AH129" s="52">
        <f t="shared" si="39"/>
        <v>5294.7</v>
      </c>
      <c r="AI129" s="52">
        <f t="shared" si="39"/>
        <v>5384.4</v>
      </c>
      <c r="AJ129" s="52">
        <f t="shared" si="39"/>
        <v>5430.3</v>
      </c>
      <c r="AK129" s="52">
        <f t="shared" si="39"/>
        <v>0</v>
      </c>
      <c r="AL129" s="52">
        <f t="shared" si="39"/>
        <v>0</v>
      </c>
      <c r="AM129" s="10">
        <f t="shared" si="34"/>
        <v>5643.5999999999995</v>
      </c>
      <c r="AN129" s="10">
        <f t="shared" si="36"/>
        <v>0</v>
      </c>
      <c r="AR129" s="10">
        <f t="shared" si="35"/>
        <v>155024.99999999997</v>
      </c>
    </row>
    <row r="130" spans="1:45">
      <c r="A130" s="9" t="s">
        <v>26</v>
      </c>
      <c r="B130" s="52">
        <f t="shared" si="39"/>
        <v>0</v>
      </c>
      <c r="C130" s="52">
        <f t="shared" si="39"/>
        <v>0</v>
      </c>
      <c r="D130" s="52">
        <f>$G$38*D30-D160</f>
        <v>0</v>
      </c>
      <c r="E130" s="52">
        <f t="shared" si="41"/>
        <v>0</v>
      </c>
      <c r="F130" s="52">
        <f t="shared" si="41"/>
        <v>0</v>
      </c>
      <c r="G130" s="52">
        <f t="shared" si="41"/>
        <v>4770</v>
      </c>
      <c r="H130" s="52">
        <f t="shared" si="41"/>
        <v>4243.8</v>
      </c>
      <c r="I130" s="52">
        <f t="shared" si="41"/>
        <v>4236.8999999999996</v>
      </c>
      <c r="J130" s="52">
        <f t="shared" si="41"/>
        <v>4509.3</v>
      </c>
      <c r="K130" s="52">
        <f t="shared" si="41"/>
        <v>4792.5</v>
      </c>
      <c r="L130" s="52">
        <f t="shared" si="41"/>
        <v>4474.5</v>
      </c>
      <c r="M130" s="52">
        <f t="shared" si="41"/>
        <v>4531.8</v>
      </c>
      <c r="N130" s="52">
        <f t="shared" si="41"/>
        <v>4680</v>
      </c>
      <c r="O130" s="52">
        <f t="shared" si="41"/>
        <v>4860</v>
      </c>
      <c r="P130" s="52">
        <f t="shared" si="41"/>
        <v>4718.7</v>
      </c>
      <c r="Q130" s="52">
        <f t="shared" si="41"/>
        <v>4954.5</v>
      </c>
      <c r="R130" s="52">
        <f t="shared" si="41"/>
        <v>4874.0999999999995</v>
      </c>
      <c r="S130" s="52">
        <f t="shared" si="41"/>
        <v>4890</v>
      </c>
      <c r="T130" s="52">
        <f t="shared" si="41"/>
        <v>4777.5</v>
      </c>
      <c r="U130" s="52">
        <f t="shared" si="41"/>
        <v>4740</v>
      </c>
      <c r="V130" s="52">
        <f t="shared" si="41"/>
        <v>5070.8999999999996</v>
      </c>
      <c r="W130" s="52">
        <f t="shared" si="41"/>
        <v>4830</v>
      </c>
      <c r="X130" s="52">
        <f t="shared" si="41"/>
        <v>4890</v>
      </c>
      <c r="Y130" s="52">
        <f t="shared" si="41"/>
        <v>4830</v>
      </c>
      <c r="Z130" s="52">
        <f t="shared" si="41"/>
        <v>4680</v>
      </c>
      <c r="AA130" s="52">
        <f t="shared" si="41"/>
        <v>4740</v>
      </c>
      <c r="AB130" s="52">
        <f t="shared" si="41"/>
        <v>4710</v>
      </c>
      <c r="AC130" s="52">
        <f t="shared" si="41"/>
        <v>4680</v>
      </c>
      <c r="AD130" s="52">
        <f t="shared" si="41"/>
        <v>4530</v>
      </c>
      <c r="AE130" s="52">
        <f t="shared" si="41"/>
        <v>4800</v>
      </c>
      <c r="AF130" s="52">
        <f t="shared" si="41"/>
        <v>4680</v>
      </c>
      <c r="AG130" s="52">
        <f t="shared" si="41"/>
        <v>4476.5999999999995</v>
      </c>
      <c r="AH130" s="52">
        <f t="shared" si="39"/>
        <v>4650</v>
      </c>
      <c r="AI130" s="52">
        <f t="shared" si="39"/>
        <v>5048.7</v>
      </c>
      <c r="AJ130" s="52">
        <f t="shared" si="39"/>
        <v>4968</v>
      </c>
      <c r="AK130" s="52">
        <f t="shared" si="39"/>
        <v>0</v>
      </c>
      <c r="AL130" s="52">
        <f t="shared" si="39"/>
        <v>0</v>
      </c>
      <c r="AM130" s="10">
        <f t="shared" si="34"/>
        <v>5070.8999999999996</v>
      </c>
      <c r="AN130" s="10">
        <f t="shared" si="36"/>
        <v>0</v>
      </c>
      <c r="AR130" s="10">
        <f t="shared" si="35"/>
        <v>141637.80000000002</v>
      </c>
    </row>
    <row r="131" spans="1:45">
      <c r="AR131" s="27">
        <f>SUM(AR107:AR130)</f>
        <v>3237688.4999999995</v>
      </c>
      <c r="AS131" s="14" t="s">
        <v>48</v>
      </c>
    </row>
    <row r="133" spans="1:45">
      <c r="A133" s="26" t="s">
        <v>109</v>
      </c>
      <c r="C133" s="30"/>
      <c r="E133" s="41"/>
      <c r="F133" s="26"/>
      <c r="G133" s="38"/>
      <c r="H133" s="38"/>
      <c r="I133" s="38"/>
      <c r="J133" s="38"/>
      <c r="K133" s="38"/>
      <c r="L133" s="38"/>
      <c r="M133" s="38"/>
      <c r="N133" s="39"/>
      <c r="O133" s="39"/>
      <c r="P133" s="40"/>
      <c r="Q133" s="38"/>
      <c r="R133" s="28"/>
    </row>
    <row r="134" spans="1:45" ht="12.75" customHeight="1">
      <c r="A134" s="287" t="s">
        <v>2</v>
      </c>
      <c r="B134" s="4">
        <f>+B$4</f>
        <v>0</v>
      </c>
      <c r="C134" s="4">
        <f t="shared" ref="C134:AL134" si="42">+C$4</f>
        <v>1</v>
      </c>
      <c r="D134" s="4">
        <f>+D$4</f>
        <v>1</v>
      </c>
      <c r="E134" s="4">
        <f t="shared" si="42"/>
        <v>2</v>
      </c>
      <c r="F134" s="4">
        <f t="shared" si="42"/>
        <v>3</v>
      </c>
      <c r="G134" s="4">
        <f t="shared" si="42"/>
        <v>1</v>
      </c>
      <c r="H134" s="4">
        <f t="shared" si="42"/>
        <v>2</v>
      </c>
      <c r="I134" s="4">
        <f t="shared" si="42"/>
        <v>3</v>
      </c>
      <c r="J134" s="4">
        <f t="shared" si="42"/>
        <v>4</v>
      </c>
      <c r="K134" s="4">
        <f t="shared" si="42"/>
        <v>5</v>
      </c>
      <c r="L134" s="4">
        <f t="shared" si="42"/>
        <v>6</v>
      </c>
      <c r="M134" s="4">
        <f t="shared" si="42"/>
        <v>7</v>
      </c>
      <c r="N134" s="4">
        <f t="shared" si="42"/>
        <v>8</v>
      </c>
      <c r="O134" s="4">
        <f t="shared" si="42"/>
        <v>9</v>
      </c>
      <c r="P134" s="4">
        <f t="shared" si="42"/>
        <v>10</v>
      </c>
      <c r="Q134" s="4">
        <f t="shared" si="42"/>
        <v>11</v>
      </c>
      <c r="R134" s="4">
        <f t="shared" si="42"/>
        <v>12</v>
      </c>
      <c r="S134" s="4">
        <f t="shared" si="42"/>
        <v>13</v>
      </c>
      <c r="T134" s="4">
        <f t="shared" si="42"/>
        <v>14</v>
      </c>
      <c r="U134" s="4">
        <f t="shared" si="42"/>
        <v>15</v>
      </c>
      <c r="V134" s="4">
        <f t="shared" si="42"/>
        <v>16</v>
      </c>
      <c r="W134" s="4">
        <f t="shared" si="42"/>
        <v>17</v>
      </c>
      <c r="X134" s="4">
        <f t="shared" si="42"/>
        <v>18</v>
      </c>
      <c r="Y134" s="4">
        <f t="shared" si="42"/>
        <v>19</v>
      </c>
      <c r="Z134" s="4">
        <f t="shared" si="42"/>
        <v>20</v>
      </c>
      <c r="AA134" s="4">
        <f t="shared" si="42"/>
        <v>21</v>
      </c>
      <c r="AB134" s="4">
        <f t="shared" si="42"/>
        <v>22</v>
      </c>
      <c r="AC134" s="4">
        <f t="shared" si="42"/>
        <v>23</v>
      </c>
      <c r="AD134" s="4">
        <f t="shared" si="42"/>
        <v>24</v>
      </c>
      <c r="AE134" s="4">
        <f t="shared" si="42"/>
        <v>25</v>
      </c>
      <c r="AF134" s="4">
        <f t="shared" si="42"/>
        <v>26</v>
      </c>
      <c r="AG134" s="4">
        <f t="shared" si="42"/>
        <v>27</v>
      </c>
      <c r="AH134" s="4">
        <f t="shared" si="42"/>
        <v>28</v>
      </c>
      <c r="AI134" s="4">
        <f t="shared" si="42"/>
        <v>29</v>
      </c>
      <c r="AJ134" s="4">
        <f t="shared" si="42"/>
        <v>30</v>
      </c>
      <c r="AK134" s="4">
        <f t="shared" si="42"/>
        <v>31</v>
      </c>
      <c r="AL134" s="4">
        <f t="shared" si="42"/>
        <v>32</v>
      </c>
      <c r="AM134" s="116" t="s">
        <v>3</v>
      </c>
      <c r="AN134" s="5" t="s">
        <v>4</v>
      </c>
    </row>
    <row r="135" spans="1:45">
      <c r="A135" s="288"/>
      <c r="B135" s="7">
        <f>B$5</f>
        <v>40391</v>
      </c>
      <c r="C135" s="7">
        <f t="shared" ref="C135:AL135" si="43">C$5</f>
        <v>40392</v>
      </c>
      <c r="D135" s="7">
        <f>D$5</f>
        <v>40603</v>
      </c>
      <c r="E135" s="7">
        <f t="shared" si="43"/>
        <v>40604</v>
      </c>
      <c r="F135" s="7">
        <f t="shared" si="43"/>
        <v>40605</v>
      </c>
      <c r="G135" s="7">
        <f t="shared" si="43"/>
        <v>40634</v>
      </c>
      <c r="H135" s="7">
        <f t="shared" si="43"/>
        <v>40635</v>
      </c>
      <c r="I135" s="7">
        <f t="shared" si="43"/>
        <v>40636</v>
      </c>
      <c r="J135" s="7">
        <f t="shared" si="43"/>
        <v>40637</v>
      </c>
      <c r="K135" s="7">
        <f t="shared" si="43"/>
        <v>40638</v>
      </c>
      <c r="L135" s="7">
        <f t="shared" si="43"/>
        <v>40639</v>
      </c>
      <c r="M135" s="7">
        <f t="shared" si="43"/>
        <v>40640</v>
      </c>
      <c r="N135" s="7">
        <f t="shared" si="43"/>
        <v>40641</v>
      </c>
      <c r="O135" s="7">
        <f t="shared" si="43"/>
        <v>40642</v>
      </c>
      <c r="P135" s="7">
        <f t="shared" si="43"/>
        <v>40643</v>
      </c>
      <c r="Q135" s="7">
        <f t="shared" si="43"/>
        <v>40644</v>
      </c>
      <c r="R135" s="7">
        <f t="shared" si="43"/>
        <v>40645</v>
      </c>
      <c r="S135" s="7">
        <f t="shared" si="43"/>
        <v>40646</v>
      </c>
      <c r="T135" s="7">
        <f t="shared" si="43"/>
        <v>40647</v>
      </c>
      <c r="U135" s="7">
        <f t="shared" si="43"/>
        <v>40648</v>
      </c>
      <c r="V135" s="7">
        <f t="shared" si="43"/>
        <v>40649</v>
      </c>
      <c r="W135" s="7">
        <f t="shared" si="43"/>
        <v>40650</v>
      </c>
      <c r="X135" s="7">
        <f t="shared" si="43"/>
        <v>40651</v>
      </c>
      <c r="Y135" s="7">
        <f t="shared" si="43"/>
        <v>40652</v>
      </c>
      <c r="Z135" s="7">
        <f t="shared" si="43"/>
        <v>40653</v>
      </c>
      <c r="AA135" s="7">
        <f t="shared" si="43"/>
        <v>40654</v>
      </c>
      <c r="AB135" s="7">
        <f t="shared" si="43"/>
        <v>40655</v>
      </c>
      <c r="AC135" s="7">
        <f t="shared" si="43"/>
        <v>40656</v>
      </c>
      <c r="AD135" s="7">
        <f t="shared" si="43"/>
        <v>40657</v>
      </c>
      <c r="AE135" s="7">
        <f t="shared" si="43"/>
        <v>40658</v>
      </c>
      <c r="AF135" s="7">
        <f t="shared" si="43"/>
        <v>40659</v>
      </c>
      <c r="AG135" s="158">
        <f t="shared" si="43"/>
        <v>40660</v>
      </c>
      <c r="AH135" s="158">
        <f t="shared" si="43"/>
        <v>40661</v>
      </c>
      <c r="AI135" s="158">
        <f t="shared" si="43"/>
        <v>40662</v>
      </c>
      <c r="AJ135" s="158">
        <f t="shared" si="43"/>
        <v>40663</v>
      </c>
      <c r="AK135" s="158">
        <f t="shared" si="43"/>
        <v>40664</v>
      </c>
      <c r="AL135" s="158">
        <f t="shared" si="43"/>
        <v>40665</v>
      </c>
      <c r="AM135" s="116"/>
      <c r="AN135" s="8"/>
    </row>
    <row r="136" spans="1:45">
      <c r="A136" s="289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4"/>
      <c r="AH136" s="44"/>
      <c r="AI136" s="44"/>
      <c r="AJ136" s="44"/>
      <c r="AK136" s="44"/>
      <c r="AL136" s="44"/>
      <c r="AM136" s="45" t="s">
        <v>8</v>
      </c>
      <c r="AN136" s="5" t="s">
        <v>8</v>
      </c>
    </row>
    <row r="137" spans="1:45">
      <c r="A137" s="9" t="s">
        <v>9</v>
      </c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10">
        <f>MAX(B137:AL137)</f>
        <v>0</v>
      </c>
      <c r="AN137" s="10">
        <f>MIN(B137:AF137)</f>
        <v>0</v>
      </c>
    </row>
    <row r="138" spans="1:45">
      <c r="A138" s="9" t="s">
        <v>10</v>
      </c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10">
        <f t="shared" ref="AM138:AM160" si="44">MAX(B138:AL138)</f>
        <v>0</v>
      </c>
      <c r="AN138" s="10">
        <f>MIN(B138:AF138)</f>
        <v>0</v>
      </c>
    </row>
    <row r="139" spans="1:45">
      <c r="A139" s="9" t="s">
        <v>11</v>
      </c>
      <c r="B139" s="52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10">
        <f t="shared" si="44"/>
        <v>0</v>
      </c>
      <c r="AN139" s="10">
        <f t="shared" ref="AN139:AN160" si="45">MIN(B139:AF139)</f>
        <v>0</v>
      </c>
    </row>
    <row r="140" spans="1:45">
      <c r="A140" s="9" t="s">
        <v>12</v>
      </c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10">
        <f t="shared" si="44"/>
        <v>0</v>
      </c>
      <c r="AN140" s="10">
        <f t="shared" si="45"/>
        <v>0</v>
      </c>
    </row>
    <row r="141" spans="1:45">
      <c r="A141" s="9" t="s">
        <v>13</v>
      </c>
      <c r="B141" s="52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10">
        <f t="shared" si="44"/>
        <v>0</v>
      </c>
      <c r="AN141" s="10">
        <f t="shared" si="45"/>
        <v>0</v>
      </c>
    </row>
    <row r="142" spans="1:45" ht="14">
      <c r="A142" s="9" t="s">
        <v>14</v>
      </c>
      <c r="B142" s="52"/>
      <c r="C142" s="52"/>
      <c r="D142" s="52"/>
      <c r="E142" s="52"/>
      <c r="F142" s="52"/>
      <c r="G142" s="264">
        <v>0</v>
      </c>
      <c r="H142" s="264">
        <v>0</v>
      </c>
      <c r="I142" s="264">
        <v>0</v>
      </c>
      <c r="J142" s="264">
        <v>0</v>
      </c>
      <c r="K142" s="264">
        <v>0</v>
      </c>
      <c r="L142" s="264">
        <v>0</v>
      </c>
      <c r="M142" s="264">
        <v>0</v>
      </c>
      <c r="N142" s="264">
        <v>0</v>
      </c>
      <c r="O142" s="264">
        <v>0</v>
      </c>
      <c r="P142" s="264"/>
      <c r="Q142" s="264">
        <v>0</v>
      </c>
      <c r="R142" s="264">
        <v>0</v>
      </c>
      <c r="S142" s="264">
        <v>0</v>
      </c>
      <c r="T142" s="264">
        <v>0</v>
      </c>
      <c r="U142" s="264">
        <v>0</v>
      </c>
      <c r="V142" s="264">
        <v>0</v>
      </c>
      <c r="W142" s="264">
        <v>0</v>
      </c>
      <c r="X142" s="264">
        <v>0</v>
      </c>
      <c r="Y142" s="264">
        <v>0</v>
      </c>
      <c r="Z142" s="264">
        <v>0</v>
      </c>
      <c r="AA142" s="264">
        <v>0</v>
      </c>
      <c r="AB142" s="264">
        <v>0</v>
      </c>
      <c r="AC142" s="264">
        <v>0</v>
      </c>
      <c r="AD142" s="264">
        <v>0</v>
      </c>
      <c r="AE142" s="264">
        <v>0</v>
      </c>
      <c r="AF142" s="264">
        <v>0</v>
      </c>
      <c r="AG142" s="264">
        <v>0</v>
      </c>
      <c r="AH142" s="264">
        <v>0</v>
      </c>
      <c r="AI142" s="264">
        <v>0</v>
      </c>
      <c r="AJ142" s="264">
        <v>0</v>
      </c>
      <c r="AK142" s="52"/>
      <c r="AL142" s="52"/>
      <c r="AM142" s="10">
        <f t="shared" si="44"/>
        <v>0</v>
      </c>
      <c r="AN142" s="10">
        <f t="shared" si="45"/>
        <v>0</v>
      </c>
    </row>
    <row r="143" spans="1:45" ht="14">
      <c r="A143" s="9" t="s">
        <v>15</v>
      </c>
      <c r="B143" s="52"/>
      <c r="C143" s="52"/>
      <c r="D143" s="52"/>
      <c r="E143" s="52"/>
      <c r="F143" s="52"/>
      <c r="G143" s="264">
        <v>0</v>
      </c>
      <c r="H143" s="264">
        <v>0</v>
      </c>
      <c r="I143" s="264">
        <v>100</v>
      </c>
      <c r="J143" s="264">
        <v>200</v>
      </c>
      <c r="K143" s="264">
        <v>200</v>
      </c>
      <c r="L143" s="264">
        <v>100</v>
      </c>
      <c r="M143" s="264">
        <v>0</v>
      </c>
      <c r="N143" s="264">
        <v>20</v>
      </c>
      <c r="O143" s="264">
        <v>0</v>
      </c>
      <c r="P143" s="264"/>
      <c r="Q143" s="264">
        <v>300</v>
      </c>
      <c r="R143" s="264">
        <v>100</v>
      </c>
      <c r="S143" s="264">
        <v>100</v>
      </c>
      <c r="T143" s="264">
        <v>200</v>
      </c>
      <c r="U143" s="264">
        <v>200</v>
      </c>
      <c r="V143" s="264">
        <v>0</v>
      </c>
      <c r="W143" s="264">
        <v>200</v>
      </c>
      <c r="X143" s="264">
        <v>0</v>
      </c>
      <c r="Y143" s="264"/>
      <c r="Z143" s="264">
        <v>0</v>
      </c>
      <c r="AA143" s="264">
        <v>0</v>
      </c>
      <c r="AB143" s="264">
        <v>200</v>
      </c>
      <c r="AC143" s="264">
        <v>0</v>
      </c>
      <c r="AD143" s="264">
        <v>100</v>
      </c>
      <c r="AE143" s="264">
        <v>100</v>
      </c>
      <c r="AF143" s="264">
        <v>0</v>
      </c>
      <c r="AG143" s="264">
        <v>600</v>
      </c>
      <c r="AH143" s="264">
        <v>200</v>
      </c>
      <c r="AI143" s="264">
        <v>100</v>
      </c>
      <c r="AJ143" s="264">
        <v>200</v>
      </c>
      <c r="AK143" s="52"/>
      <c r="AL143" s="52"/>
      <c r="AM143" s="10">
        <f t="shared" si="44"/>
        <v>600</v>
      </c>
      <c r="AN143" s="10">
        <f t="shared" si="45"/>
        <v>0</v>
      </c>
    </row>
    <row r="144" spans="1:45" ht="14">
      <c r="A144" s="12" t="s">
        <v>16</v>
      </c>
      <c r="B144" s="52"/>
      <c r="C144" s="52"/>
      <c r="D144" s="52"/>
      <c r="E144" s="52"/>
      <c r="F144" s="52"/>
      <c r="G144" s="264">
        <v>0</v>
      </c>
      <c r="H144" s="264">
        <v>0</v>
      </c>
      <c r="I144" s="264">
        <v>700</v>
      </c>
      <c r="J144" s="264">
        <v>800</v>
      </c>
      <c r="K144" s="264">
        <v>700</v>
      </c>
      <c r="L144" s="264">
        <v>700</v>
      </c>
      <c r="M144" s="264">
        <v>0</v>
      </c>
      <c r="N144" s="264">
        <v>40</v>
      </c>
      <c r="O144" s="264">
        <v>0</v>
      </c>
      <c r="P144" s="264"/>
      <c r="Q144" s="264">
        <v>800</v>
      </c>
      <c r="R144" s="264">
        <v>800</v>
      </c>
      <c r="S144" s="264">
        <v>900</v>
      </c>
      <c r="T144" s="264">
        <v>800</v>
      </c>
      <c r="U144" s="264">
        <v>700</v>
      </c>
      <c r="V144" s="264">
        <v>700</v>
      </c>
      <c r="W144" s="264">
        <v>800</v>
      </c>
      <c r="X144" s="264">
        <v>700</v>
      </c>
      <c r="Y144" s="264">
        <v>600</v>
      </c>
      <c r="Z144" s="264">
        <v>800</v>
      </c>
      <c r="AA144" s="264">
        <v>700</v>
      </c>
      <c r="AB144" s="264">
        <v>700</v>
      </c>
      <c r="AC144" s="264">
        <v>100</v>
      </c>
      <c r="AD144" s="264">
        <v>700</v>
      </c>
      <c r="AE144" s="264">
        <v>700</v>
      </c>
      <c r="AF144" s="264">
        <v>100</v>
      </c>
      <c r="AG144" s="264">
        <v>800</v>
      </c>
      <c r="AH144" s="264">
        <v>900</v>
      </c>
      <c r="AI144" s="264">
        <v>500</v>
      </c>
      <c r="AJ144" s="264">
        <v>800</v>
      </c>
      <c r="AK144" s="52"/>
      <c r="AL144" s="52"/>
      <c r="AM144" s="10">
        <f t="shared" si="44"/>
        <v>900</v>
      </c>
      <c r="AN144" s="10">
        <f t="shared" si="45"/>
        <v>0</v>
      </c>
    </row>
    <row r="145" spans="1:40" ht="14">
      <c r="A145" s="12" t="s">
        <v>17</v>
      </c>
      <c r="B145" s="52"/>
      <c r="C145" s="52"/>
      <c r="D145" s="52"/>
      <c r="E145" s="52"/>
      <c r="F145" s="52"/>
      <c r="G145" s="264">
        <v>1700</v>
      </c>
      <c r="H145" s="264">
        <v>0</v>
      </c>
      <c r="I145" s="264">
        <v>1800</v>
      </c>
      <c r="J145" s="264">
        <v>1700</v>
      </c>
      <c r="K145" s="264">
        <v>1800</v>
      </c>
      <c r="L145" s="264">
        <v>1100</v>
      </c>
      <c r="M145" s="264">
        <v>0</v>
      </c>
      <c r="N145" s="264">
        <v>800</v>
      </c>
      <c r="O145" s="264">
        <v>0</v>
      </c>
      <c r="P145" s="264"/>
      <c r="Q145" s="264">
        <v>1700</v>
      </c>
      <c r="R145" s="264">
        <v>2000</v>
      </c>
      <c r="S145" s="264">
        <v>1700</v>
      </c>
      <c r="T145" s="264">
        <v>1500</v>
      </c>
      <c r="U145" s="264">
        <v>1500</v>
      </c>
      <c r="V145" s="264">
        <v>1500</v>
      </c>
      <c r="W145" s="264">
        <v>1400</v>
      </c>
      <c r="X145" s="264">
        <v>1500</v>
      </c>
      <c r="Y145" s="264">
        <v>1200</v>
      </c>
      <c r="Z145" s="264">
        <v>1600</v>
      </c>
      <c r="AA145" s="264">
        <v>1800</v>
      </c>
      <c r="AB145" s="264">
        <v>1700</v>
      </c>
      <c r="AC145" s="264">
        <v>700</v>
      </c>
      <c r="AD145" s="264">
        <v>1800</v>
      </c>
      <c r="AE145" s="264">
        <v>1700</v>
      </c>
      <c r="AF145" s="264">
        <v>700</v>
      </c>
      <c r="AG145" s="264">
        <v>1700</v>
      </c>
      <c r="AH145" s="264">
        <v>1800</v>
      </c>
      <c r="AI145" s="264">
        <v>700</v>
      </c>
      <c r="AJ145" s="264">
        <v>1500</v>
      </c>
      <c r="AK145" s="52"/>
      <c r="AL145" s="52"/>
      <c r="AM145" s="10">
        <f t="shared" si="44"/>
        <v>2000</v>
      </c>
      <c r="AN145" s="10">
        <f t="shared" si="45"/>
        <v>0</v>
      </c>
    </row>
    <row r="146" spans="1:40" ht="14">
      <c r="A146" s="13">
        <v>0.41666666666666669</v>
      </c>
      <c r="B146" s="52"/>
      <c r="C146" s="52"/>
      <c r="D146" s="52"/>
      <c r="E146" s="52"/>
      <c r="F146" s="52"/>
      <c r="G146" s="264">
        <v>2600</v>
      </c>
      <c r="H146" s="264">
        <v>0</v>
      </c>
      <c r="I146" s="264">
        <v>3200</v>
      </c>
      <c r="J146" s="264">
        <v>2600</v>
      </c>
      <c r="K146" s="264">
        <v>2600</v>
      </c>
      <c r="L146" s="264">
        <v>2600</v>
      </c>
      <c r="M146" s="264">
        <v>1500</v>
      </c>
      <c r="N146" s="264">
        <v>2400</v>
      </c>
      <c r="O146" s="264">
        <v>0</v>
      </c>
      <c r="P146" s="264"/>
      <c r="Q146" s="264">
        <v>2500</v>
      </c>
      <c r="R146" s="264">
        <v>2900</v>
      </c>
      <c r="S146" s="264">
        <v>2200</v>
      </c>
      <c r="T146" s="264">
        <v>2100</v>
      </c>
      <c r="U146" s="264">
        <v>2400</v>
      </c>
      <c r="V146" s="264">
        <v>2100</v>
      </c>
      <c r="W146" s="264">
        <v>1900</v>
      </c>
      <c r="X146" s="264">
        <v>2100</v>
      </c>
      <c r="Y146" s="264">
        <v>2400</v>
      </c>
      <c r="Z146" s="264">
        <v>2500</v>
      </c>
      <c r="AA146" s="264">
        <v>2600</v>
      </c>
      <c r="AB146" s="264">
        <v>2400</v>
      </c>
      <c r="AC146" s="264">
        <v>2500</v>
      </c>
      <c r="AD146" s="264">
        <v>2500</v>
      </c>
      <c r="AE146" s="264">
        <v>2000</v>
      </c>
      <c r="AF146" s="264">
        <v>2500</v>
      </c>
      <c r="AG146" s="264">
        <v>2500</v>
      </c>
      <c r="AH146" s="264">
        <v>2200</v>
      </c>
      <c r="AI146" s="264">
        <v>2200</v>
      </c>
      <c r="AJ146" s="264">
        <v>2200</v>
      </c>
      <c r="AK146" s="52"/>
      <c r="AL146" s="52"/>
      <c r="AM146" s="10">
        <f t="shared" si="44"/>
        <v>3200</v>
      </c>
      <c r="AN146" s="10">
        <f t="shared" si="45"/>
        <v>0</v>
      </c>
    </row>
    <row r="147" spans="1:40" ht="14">
      <c r="A147" s="13" t="s">
        <v>18</v>
      </c>
      <c r="B147" s="52"/>
      <c r="C147" s="52"/>
      <c r="D147" s="52"/>
      <c r="E147" s="52"/>
      <c r="F147" s="52"/>
      <c r="G147" s="264">
        <v>3200</v>
      </c>
      <c r="H147" s="264">
        <v>0</v>
      </c>
      <c r="I147" s="264">
        <v>3200</v>
      </c>
      <c r="J147" s="264">
        <v>3200</v>
      </c>
      <c r="K147" s="264">
        <v>3100</v>
      </c>
      <c r="L147" s="264">
        <v>3000</v>
      </c>
      <c r="M147" s="264">
        <v>1700</v>
      </c>
      <c r="N147" s="264">
        <v>2700</v>
      </c>
      <c r="O147" s="264">
        <v>0</v>
      </c>
      <c r="P147" s="264"/>
      <c r="Q147" s="264">
        <v>3100</v>
      </c>
      <c r="R147" s="264">
        <v>3300</v>
      </c>
      <c r="S147" s="264">
        <v>2600</v>
      </c>
      <c r="T147" s="264">
        <v>2500</v>
      </c>
      <c r="U147" s="264">
        <v>2500</v>
      </c>
      <c r="V147" s="264">
        <v>2800</v>
      </c>
      <c r="W147" s="264">
        <v>2700</v>
      </c>
      <c r="X147" s="264">
        <v>2800</v>
      </c>
      <c r="Y147" s="264">
        <v>2900</v>
      </c>
      <c r="Z147" s="264">
        <v>2400</v>
      </c>
      <c r="AA147" s="264">
        <v>3200</v>
      </c>
      <c r="AB147" s="264">
        <v>2800</v>
      </c>
      <c r="AC147" s="264">
        <v>2700</v>
      </c>
      <c r="AD147" s="264">
        <v>2800</v>
      </c>
      <c r="AE147" s="264">
        <v>2800</v>
      </c>
      <c r="AF147" s="264">
        <v>2700</v>
      </c>
      <c r="AG147" s="264">
        <v>2800</v>
      </c>
      <c r="AH147" s="264">
        <v>2500</v>
      </c>
      <c r="AI147" s="264">
        <v>2800</v>
      </c>
      <c r="AJ147" s="264">
        <v>2700</v>
      </c>
      <c r="AK147" s="52"/>
      <c r="AL147" s="52"/>
      <c r="AM147" s="10">
        <f t="shared" si="44"/>
        <v>3300</v>
      </c>
      <c r="AN147" s="10">
        <f t="shared" si="45"/>
        <v>0</v>
      </c>
    </row>
    <row r="148" spans="1:40" ht="14">
      <c r="A148" s="13">
        <v>0.5</v>
      </c>
      <c r="B148" s="52"/>
      <c r="C148" s="52"/>
      <c r="D148" s="52"/>
      <c r="E148" s="52"/>
      <c r="F148" s="52"/>
      <c r="G148" s="264">
        <v>3500</v>
      </c>
      <c r="H148" s="264">
        <v>3500</v>
      </c>
      <c r="I148" s="264">
        <v>3400</v>
      </c>
      <c r="J148" s="264">
        <v>3400</v>
      </c>
      <c r="K148" s="264">
        <v>3300</v>
      </c>
      <c r="L148" s="264">
        <v>3200</v>
      </c>
      <c r="M148" s="264">
        <v>3300</v>
      </c>
      <c r="N148" s="264">
        <v>3300</v>
      </c>
      <c r="O148" s="264">
        <v>0</v>
      </c>
      <c r="P148" s="264"/>
      <c r="Q148" s="264">
        <v>3300</v>
      </c>
      <c r="R148" s="264">
        <v>3300</v>
      </c>
      <c r="S148" s="264">
        <v>2800</v>
      </c>
      <c r="T148" s="264">
        <v>2700</v>
      </c>
      <c r="U148" s="264">
        <v>2700</v>
      </c>
      <c r="V148" s="264">
        <v>3100</v>
      </c>
      <c r="W148" s="264">
        <v>2700</v>
      </c>
      <c r="X148" s="264">
        <v>3100</v>
      </c>
      <c r="Y148" s="264">
        <v>3000</v>
      </c>
      <c r="Z148" s="264">
        <v>3000</v>
      </c>
      <c r="AA148" s="264">
        <v>3100</v>
      </c>
      <c r="AB148" s="264">
        <v>3100</v>
      </c>
      <c r="AC148" s="264">
        <v>3000</v>
      </c>
      <c r="AD148" s="264">
        <v>3100</v>
      </c>
      <c r="AE148" s="264">
        <v>3000</v>
      </c>
      <c r="AF148" s="264">
        <v>3000</v>
      </c>
      <c r="AG148" s="264">
        <v>2900</v>
      </c>
      <c r="AH148" s="264">
        <v>2900</v>
      </c>
      <c r="AI148" s="264">
        <v>3000</v>
      </c>
      <c r="AJ148" s="264">
        <v>3000</v>
      </c>
      <c r="AK148" s="52"/>
      <c r="AL148" s="52"/>
      <c r="AM148" s="10">
        <f t="shared" si="44"/>
        <v>3500</v>
      </c>
      <c r="AN148" s="10">
        <f t="shared" si="45"/>
        <v>0</v>
      </c>
    </row>
    <row r="149" spans="1:40" ht="14">
      <c r="A149" s="13" t="s">
        <v>19</v>
      </c>
      <c r="B149" s="52"/>
      <c r="C149" s="52"/>
      <c r="D149" s="52"/>
      <c r="E149" s="52"/>
      <c r="F149" s="52"/>
      <c r="G149" s="264">
        <v>3500</v>
      </c>
      <c r="H149" s="264">
        <v>3300</v>
      </c>
      <c r="I149" s="264">
        <v>3200</v>
      </c>
      <c r="J149" s="264">
        <v>3400</v>
      </c>
      <c r="K149" s="264">
        <v>3300</v>
      </c>
      <c r="L149" s="264">
        <v>3400</v>
      </c>
      <c r="M149" s="264">
        <v>3100</v>
      </c>
      <c r="N149" s="264">
        <v>2200</v>
      </c>
      <c r="O149" s="264">
        <v>3300</v>
      </c>
      <c r="P149" s="264"/>
      <c r="Q149" s="264">
        <v>3300</v>
      </c>
      <c r="R149" s="264">
        <v>3400</v>
      </c>
      <c r="S149" s="264">
        <v>3000</v>
      </c>
      <c r="T149" s="264">
        <v>2900</v>
      </c>
      <c r="U149" s="264">
        <v>3500</v>
      </c>
      <c r="V149" s="264">
        <v>2500</v>
      </c>
      <c r="W149" s="264">
        <v>2400</v>
      </c>
      <c r="X149" s="264">
        <v>3100</v>
      </c>
      <c r="Y149" s="264">
        <v>2800</v>
      </c>
      <c r="Z149" s="264">
        <v>3100</v>
      </c>
      <c r="AA149" s="264">
        <v>3100</v>
      </c>
      <c r="AB149" s="264">
        <v>2700</v>
      </c>
      <c r="AC149" s="264">
        <v>3100</v>
      </c>
      <c r="AD149" s="264">
        <v>3100</v>
      </c>
      <c r="AE149" s="264">
        <v>2900</v>
      </c>
      <c r="AF149" s="264">
        <v>3100</v>
      </c>
      <c r="AG149" s="264">
        <v>2900</v>
      </c>
      <c r="AH149" s="264">
        <v>2800</v>
      </c>
      <c r="AI149" s="264">
        <v>3000</v>
      </c>
      <c r="AJ149" s="264">
        <v>3000</v>
      </c>
      <c r="AK149" s="52"/>
      <c r="AL149" s="52"/>
      <c r="AM149" s="10">
        <f t="shared" si="44"/>
        <v>3500</v>
      </c>
      <c r="AN149" s="10">
        <f t="shared" si="45"/>
        <v>2200</v>
      </c>
    </row>
    <row r="150" spans="1:40" ht="14">
      <c r="A150" s="13">
        <v>0.58333333333333337</v>
      </c>
      <c r="B150" s="52"/>
      <c r="C150" s="52"/>
      <c r="D150" s="52"/>
      <c r="E150" s="52"/>
      <c r="F150" s="52"/>
      <c r="G150" s="264">
        <v>3300</v>
      </c>
      <c r="H150" s="264">
        <v>3300</v>
      </c>
      <c r="I150" s="264">
        <v>3100</v>
      </c>
      <c r="J150" s="264">
        <v>3200</v>
      </c>
      <c r="K150" s="264">
        <v>3100</v>
      </c>
      <c r="L150" s="264">
        <v>3200</v>
      </c>
      <c r="M150" s="264">
        <v>3000</v>
      </c>
      <c r="N150" s="264">
        <v>2700</v>
      </c>
      <c r="O150" s="264">
        <v>3000</v>
      </c>
      <c r="P150" s="264"/>
      <c r="Q150" s="264">
        <v>3100</v>
      </c>
      <c r="R150" s="264">
        <v>3100</v>
      </c>
      <c r="S150" s="264">
        <v>2500</v>
      </c>
      <c r="T150" s="264">
        <v>2700</v>
      </c>
      <c r="U150" s="264">
        <v>2500</v>
      </c>
      <c r="V150" s="264">
        <v>2600</v>
      </c>
      <c r="W150" s="264">
        <v>2200</v>
      </c>
      <c r="X150" s="264">
        <v>2500</v>
      </c>
      <c r="Y150" s="264">
        <v>2800</v>
      </c>
      <c r="Z150" s="264">
        <v>2900</v>
      </c>
      <c r="AA150" s="264">
        <v>2900</v>
      </c>
      <c r="AB150" s="264">
        <v>2700</v>
      </c>
      <c r="AC150" s="264">
        <v>3100</v>
      </c>
      <c r="AD150" s="264">
        <v>2800</v>
      </c>
      <c r="AE150" s="264">
        <v>2700</v>
      </c>
      <c r="AF150" s="264">
        <v>3100</v>
      </c>
      <c r="AG150" s="264">
        <v>2700</v>
      </c>
      <c r="AH150" s="264">
        <v>2000</v>
      </c>
      <c r="AI150" s="264">
        <v>2700</v>
      </c>
      <c r="AJ150" s="264">
        <v>2700</v>
      </c>
      <c r="AK150" s="52"/>
      <c r="AL150" s="52"/>
      <c r="AM150" s="10">
        <f t="shared" si="44"/>
        <v>3300</v>
      </c>
      <c r="AN150" s="10">
        <f t="shared" si="45"/>
        <v>2200</v>
      </c>
    </row>
    <row r="151" spans="1:40" ht="14">
      <c r="A151" s="13" t="s">
        <v>20</v>
      </c>
      <c r="B151" s="52"/>
      <c r="C151" s="52"/>
      <c r="D151" s="52"/>
      <c r="E151" s="52"/>
      <c r="F151" s="52"/>
      <c r="G151" s="264">
        <v>2700</v>
      </c>
      <c r="H151" s="264">
        <v>2300</v>
      </c>
      <c r="I151" s="264">
        <v>2500</v>
      </c>
      <c r="J151" s="264">
        <v>2600</v>
      </c>
      <c r="K151" s="264">
        <v>2600</v>
      </c>
      <c r="L151" s="264">
        <v>1800</v>
      </c>
      <c r="M151" s="264">
        <v>2500</v>
      </c>
      <c r="N151" s="264">
        <v>2600</v>
      </c>
      <c r="O151" s="264">
        <v>2600</v>
      </c>
      <c r="P151" s="264"/>
      <c r="Q151" s="264">
        <v>2800</v>
      </c>
      <c r="R151" s="264">
        <v>2500</v>
      </c>
      <c r="S151" s="264">
        <v>2200</v>
      </c>
      <c r="T151" s="264">
        <v>2200</v>
      </c>
      <c r="U151" s="264">
        <v>2300</v>
      </c>
      <c r="V151" s="264">
        <v>1800</v>
      </c>
      <c r="W151" s="264">
        <v>2000</v>
      </c>
      <c r="X151" s="264">
        <v>2600</v>
      </c>
      <c r="Y151" s="264">
        <v>2400</v>
      </c>
      <c r="Z151" s="264">
        <v>2500</v>
      </c>
      <c r="AA151" s="264">
        <v>2600</v>
      </c>
      <c r="AB151" s="264">
        <v>2100</v>
      </c>
      <c r="AC151" s="264">
        <v>2900</v>
      </c>
      <c r="AD151" s="264">
        <v>2400</v>
      </c>
      <c r="AE151" s="264">
        <v>2300</v>
      </c>
      <c r="AF151" s="264">
        <v>2900</v>
      </c>
      <c r="AG151" s="264">
        <v>2300</v>
      </c>
      <c r="AH151" s="264">
        <v>2500</v>
      </c>
      <c r="AI151" s="264">
        <v>2200</v>
      </c>
      <c r="AJ151" s="264">
        <v>2200</v>
      </c>
      <c r="AK151" s="52"/>
      <c r="AL151" s="52"/>
      <c r="AM151" s="10">
        <f t="shared" si="44"/>
        <v>2900</v>
      </c>
      <c r="AN151" s="10">
        <f t="shared" si="45"/>
        <v>1800</v>
      </c>
    </row>
    <row r="152" spans="1:40" ht="14">
      <c r="A152" s="12" t="s">
        <v>21</v>
      </c>
      <c r="B152" s="52"/>
      <c r="C152" s="52"/>
      <c r="D152" s="52"/>
      <c r="E152" s="52"/>
      <c r="F152" s="52"/>
      <c r="G152" s="264">
        <v>2500</v>
      </c>
      <c r="H152" s="264">
        <v>2200</v>
      </c>
      <c r="I152" s="264">
        <v>1100</v>
      </c>
      <c r="J152" s="264">
        <v>1800</v>
      </c>
      <c r="K152" s="264">
        <v>2100</v>
      </c>
      <c r="L152" s="264">
        <v>2000</v>
      </c>
      <c r="M152" s="264">
        <v>2000</v>
      </c>
      <c r="N152" s="264">
        <v>2300</v>
      </c>
      <c r="O152" s="264">
        <v>1800</v>
      </c>
      <c r="P152" s="264"/>
      <c r="Q152" s="264">
        <v>2000</v>
      </c>
      <c r="R152" s="264">
        <v>1800</v>
      </c>
      <c r="S152" s="264">
        <v>1500</v>
      </c>
      <c r="T152" s="264">
        <v>1600</v>
      </c>
      <c r="U152" s="264">
        <v>1000</v>
      </c>
      <c r="V152" s="264">
        <v>900</v>
      </c>
      <c r="W152" s="264">
        <v>1300</v>
      </c>
      <c r="X152" s="264">
        <v>1800</v>
      </c>
      <c r="Y152" s="264">
        <v>1700</v>
      </c>
      <c r="Z152" s="264">
        <v>2200</v>
      </c>
      <c r="AA152" s="264">
        <v>1800</v>
      </c>
      <c r="AB152" s="264">
        <v>2000</v>
      </c>
      <c r="AC152" s="264">
        <v>1100</v>
      </c>
      <c r="AD152" s="264">
        <v>1700</v>
      </c>
      <c r="AE152" s="264">
        <v>1900</v>
      </c>
      <c r="AF152" s="264">
        <v>1100</v>
      </c>
      <c r="AG152" s="264">
        <v>1100</v>
      </c>
      <c r="AH152" s="264">
        <v>1500</v>
      </c>
      <c r="AI152" s="264">
        <v>1700</v>
      </c>
      <c r="AJ152" s="264">
        <v>1800</v>
      </c>
      <c r="AK152" s="52"/>
      <c r="AL152" s="52"/>
      <c r="AM152" s="10">
        <f t="shared" si="44"/>
        <v>2500</v>
      </c>
      <c r="AN152" s="10">
        <f t="shared" si="45"/>
        <v>900</v>
      </c>
    </row>
    <row r="153" spans="1:40" ht="14">
      <c r="A153" s="12" t="s">
        <v>22</v>
      </c>
      <c r="B153" s="52"/>
      <c r="C153" s="52"/>
      <c r="D153" s="52"/>
      <c r="E153" s="52"/>
      <c r="F153" s="52"/>
      <c r="G153" s="264">
        <v>1200</v>
      </c>
      <c r="H153" s="264">
        <v>1200</v>
      </c>
      <c r="I153" s="264">
        <v>1300</v>
      </c>
      <c r="J153" s="264">
        <v>1000</v>
      </c>
      <c r="K153" s="264">
        <v>1300</v>
      </c>
      <c r="L153" s="264">
        <v>1100</v>
      </c>
      <c r="M153" s="264">
        <v>1000</v>
      </c>
      <c r="N153" s="264">
        <v>1100</v>
      </c>
      <c r="O153" s="264">
        <v>900</v>
      </c>
      <c r="P153" s="264"/>
      <c r="Q153" s="264">
        <v>1000</v>
      </c>
      <c r="R153" s="264">
        <v>1200</v>
      </c>
      <c r="S153" s="264">
        <v>1000</v>
      </c>
      <c r="T153" s="264">
        <v>800</v>
      </c>
      <c r="U153" s="264">
        <v>1000</v>
      </c>
      <c r="V153" s="264">
        <v>200</v>
      </c>
      <c r="W153" s="264">
        <v>800</v>
      </c>
      <c r="X153" s="264">
        <v>900</v>
      </c>
      <c r="Y153" s="264">
        <v>1000</v>
      </c>
      <c r="Z153" s="264">
        <v>400</v>
      </c>
      <c r="AA153" s="264">
        <v>1100</v>
      </c>
      <c r="AB153" s="264">
        <v>1200</v>
      </c>
      <c r="AC153" s="264">
        <v>300</v>
      </c>
      <c r="AD153" s="264">
        <v>900</v>
      </c>
      <c r="AE153" s="264">
        <v>500</v>
      </c>
      <c r="AF153" s="264">
        <v>300</v>
      </c>
      <c r="AG153" s="264">
        <v>600</v>
      </c>
      <c r="AH153" s="264">
        <v>700</v>
      </c>
      <c r="AI153" s="264">
        <v>900</v>
      </c>
      <c r="AJ153" s="264">
        <v>1000</v>
      </c>
      <c r="AK153" s="52"/>
      <c r="AL153" s="52"/>
      <c r="AM153" s="10">
        <f t="shared" si="44"/>
        <v>1300</v>
      </c>
      <c r="AN153" s="10">
        <f t="shared" si="45"/>
        <v>200</v>
      </c>
    </row>
    <row r="154" spans="1:40" ht="14">
      <c r="A154" s="12" t="s">
        <v>23</v>
      </c>
      <c r="B154" s="52"/>
      <c r="C154" s="52"/>
      <c r="D154" s="52"/>
      <c r="E154" s="52"/>
      <c r="F154" s="52"/>
      <c r="G154" s="264">
        <v>300</v>
      </c>
      <c r="H154" s="264">
        <v>300</v>
      </c>
      <c r="I154" s="264">
        <v>400</v>
      </c>
      <c r="J154" s="264">
        <v>200</v>
      </c>
      <c r="K154" s="264">
        <v>400</v>
      </c>
      <c r="L154" s="264">
        <v>200</v>
      </c>
      <c r="M154" s="264">
        <v>300</v>
      </c>
      <c r="N154" s="264">
        <v>400</v>
      </c>
      <c r="O154" s="264">
        <v>200</v>
      </c>
      <c r="P154" s="264"/>
      <c r="Q154" s="264">
        <v>300</v>
      </c>
      <c r="R154" s="264">
        <v>300</v>
      </c>
      <c r="S154" s="264">
        <v>300</v>
      </c>
      <c r="T154" s="264">
        <v>300</v>
      </c>
      <c r="U154" s="264">
        <v>200</v>
      </c>
      <c r="V154" s="264"/>
      <c r="W154" s="264">
        <v>300</v>
      </c>
      <c r="X154" s="264">
        <v>200</v>
      </c>
      <c r="Y154" s="264">
        <v>300</v>
      </c>
      <c r="Z154" s="264">
        <v>300</v>
      </c>
      <c r="AA154" s="264">
        <v>300</v>
      </c>
      <c r="AB154" s="264">
        <v>200</v>
      </c>
      <c r="AC154" s="264"/>
      <c r="AD154" s="264">
        <v>200</v>
      </c>
      <c r="AE154" s="264">
        <v>300</v>
      </c>
      <c r="AF154" s="264">
        <v>0</v>
      </c>
      <c r="AG154" s="264">
        <v>0</v>
      </c>
      <c r="AH154" s="264">
        <v>300</v>
      </c>
      <c r="AI154" s="264">
        <v>200</v>
      </c>
      <c r="AJ154" s="264">
        <v>100</v>
      </c>
      <c r="AK154" s="52"/>
      <c r="AL154" s="52"/>
      <c r="AM154" s="10">
        <f>MAX(B154:AL154)</f>
        <v>400</v>
      </c>
      <c r="AN154" s="10">
        <f t="shared" si="45"/>
        <v>0</v>
      </c>
    </row>
    <row r="155" spans="1:40" ht="14">
      <c r="A155" s="9" t="s">
        <v>24</v>
      </c>
      <c r="B155" s="52"/>
      <c r="C155" s="52"/>
      <c r="D155" s="52"/>
      <c r="E155" s="52"/>
      <c r="F155" s="52"/>
      <c r="G155" s="264">
        <v>0</v>
      </c>
      <c r="H155" s="264">
        <v>0</v>
      </c>
      <c r="I155" s="264">
        <v>0</v>
      </c>
      <c r="J155" s="264">
        <v>0</v>
      </c>
      <c r="K155" s="264">
        <v>0</v>
      </c>
      <c r="L155" s="262">
        <v>0</v>
      </c>
      <c r="M155" s="264">
        <v>0</v>
      </c>
      <c r="N155" s="264">
        <v>0</v>
      </c>
      <c r="O155" s="264">
        <v>0</v>
      </c>
      <c r="P155" s="264"/>
      <c r="Q155" s="264">
        <v>0</v>
      </c>
      <c r="R155" s="264">
        <v>0</v>
      </c>
      <c r="S155" s="264">
        <v>0</v>
      </c>
      <c r="T155" s="264">
        <v>0</v>
      </c>
      <c r="U155" s="264">
        <v>0</v>
      </c>
      <c r="V155" s="264">
        <v>0</v>
      </c>
      <c r="W155" s="264">
        <v>0</v>
      </c>
      <c r="X155" s="262">
        <v>0</v>
      </c>
      <c r="Y155" s="264">
        <v>0</v>
      </c>
      <c r="Z155" s="264">
        <v>0</v>
      </c>
      <c r="AA155" s="264">
        <v>0</v>
      </c>
      <c r="AB155" s="264">
        <v>0</v>
      </c>
      <c r="AC155" s="264">
        <v>0</v>
      </c>
      <c r="AD155" s="264">
        <v>0</v>
      </c>
      <c r="AE155" s="264">
        <v>0</v>
      </c>
      <c r="AF155" s="264">
        <v>0</v>
      </c>
      <c r="AG155" s="264">
        <v>0</v>
      </c>
      <c r="AH155" s="264">
        <v>0</v>
      </c>
      <c r="AI155" s="264">
        <v>0</v>
      </c>
      <c r="AJ155" s="264">
        <v>0</v>
      </c>
      <c r="AK155" s="52"/>
      <c r="AL155" s="52"/>
      <c r="AM155" s="10">
        <f t="shared" si="44"/>
        <v>0</v>
      </c>
      <c r="AN155" s="10">
        <f t="shared" si="45"/>
        <v>0</v>
      </c>
    </row>
    <row r="156" spans="1:40" ht="14">
      <c r="A156" s="15">
        <v>0.83333333333333337</v>
      </c>
      <c r="B156" s="52"/>
      <c r="C156" s="52"/>
      <c r="D156" s="52"/>
      <c r="E156" s="52"/>
      <c r="F156" s="52"/>
      <c r="G156" s="264">
        <v>0</v>
      </c>
      <c r="H156" s="264">
        <v>0</v>
      </c>
      <c r="I156" s="264">
        <v>0</v>
      </c>
      <c r="J156" s="264">
        <v>0</v>
      </c>
      <c r="K156" s="264">
        <v>0</v>
      </c>
      <c r="L156" s="262">
        <v>0</v>
      </c>
      <c r="M156" s="264">
        <v>0</v>
      </c>
      <c r="N156" s="264">
        <v>0</v>
      </c>
      <c r="O156" s="264">
        <v>0</v>
      </c>
      <c r="P156" s="264"/>
      <c r="Q156" s="264">
        <v>0</v>
      </c>
      <c r="R156" s="264">
        <v>0</v>
      </c>
      <c r="S156" s="264">
        <v>0</v>
      </c>
      <c r="T156" s="264">
        <v>0</v>
      </c>
      <c r="U156" s="264">
        <v>0</v>
      </c>
      <c r="V156" s="264">
        <v>0</v>
      </c>
      <c r="W156" s="264">
        <v>0</v>
      </c>
      <c r="X156" s="262">
        <v>0</v>
      </c>
      <c r="Y156" s="264">
        <v>0</v>
      </c>
      <c r="Z156" s="264">
        <v>0</v>
      </c>
      <c r="AA156" s="264">
        <v>0</v>
      </c>
      <c r="AB156" s="264">
        <v>0</v>
      </c>
      <c r="AC156" s="264">
        <v>0</v>
      </c>
      <c r="AD156" s="264">
        <v>0</v>
      </c>
      <c r="AE156" s="264">
        <v>0</v>
      </c>
      <c r="AF156" s="264">
        <v>0</v>
      </c>
      <c r="AG156" s="264">
        <v>0</v>
      </c>
      <c r="AH156" s="264">
        <v>0</v>
      </c>
      <c r="AI156" s="264">
        <v>0</v>
      </c>
      <c r="AJ156" s="264">
        <v>0</v>
      </c>
      <c r="AK156" s="52"/>
      <c r="AL156" s="52"/>
      <c r="AM156" s="10">
        <f t="shared" si="44"/>
        <v>0</v>
      </c>
      <c r="AN156" s="10">
        <f t="shared" si="45"/>
        <v>0</v>
      </c>
    </row>
    <row r="157" spans="1:40">
      <c r="A157" s="15">
        <v>0.875</v>
      </c>
      <c r="B157" s="52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10">
        <f t="shared" si="44"/>
        <v>0</v>
      </c>
      <c r="AN157" s="10">
        <f t="shared" si="45"/>
        <v>0</v>
      </c>
    </row>
    <row r="158" spans="1:40">
      <c r="A158" s="13" t="s">
        <v>25</v>
      </c>
      <c r="B158" s="52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10">
        <f t="shared" si="44"/>
        <v>0</v>
      </c>
      <c r="AN158" s="10">
        <f t="shared" si="45"/>
        <v>0</v>
      </c>
    </row>
    <row r="159" spans="1:40">
      <c r="A159" s="15">
        <v>0.95833333333333337</v>
      </c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10">
        <f t="shared" si="44"/>
        <v>0</v>
      </c>
      <c r="AN159" s="10">
        <f t="shared" si="45"/>
        <v>0</v>
      </c>
    </row>
    <row r="160" spans="1:40">
      <c r="A160" s="9" t="s">
        <v>26</v>
      </c>
      <c r="B160" s="52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10">
        <f t="shared" si="44"/>
        <v>0</v>
      </c>
      <c r="AN160" s="10">
        <f t="shared" si="45"/>
        <v>0</v>
      </c>
    </row>
    <row r="163" spans="1:39">
      <c r="A163" s="26" t="s">
        <v>130</v>
      </c>
      <c r="C163" s="30"/>
      <c r="E163" s="41"/>
      <c r="F163" s="26"/>
      <c r="G163" s="38"/>
      <c r="H163" s="38"/>
      <c r="I163" s="38"/>
      <c r="J163" s="38"/>
      <c r="K163" s="38"/>
      <c r="L163" s="38"/>
      <c r="M163" s="38"/>
      <c r="N163" s="39"/>
      <c r="O163" s="39"/>
      <c r="P163" s="40"/>
      <c r="Q163" s="38"/>
      <c r="R163" s="28"/>
    </row>
    <row r="164" spans="1:39">
      <c r="A164" s="287" t="s">
        <v>2</v>
      </c>
      <c r="B164" s="4">
        <f>+B$4</f>
        <v>0</v>
      </c>
      <c r="C164" s="4">
        <f t="shared" ref="C164:AL164" si="46">+C$4</f>
        <v>1</v>
      </c>
      <c r="D164" s="4">
        <f>+D$4</f>
        <v>1</v>
      </c>
      <c r="E164" s="4">
        <f t="shared" si="46"/>
        <v>2</v>
      </c>
      <c r="F164" s="4">
        <f t="shared" si="46"/>
        <v>3</v>
      </c>
      <c r="G164" s="4">
        <f t="shared" si="46"/>
        <v>1</v>
      </c>
      <c r="H164" s="4">
        <f t="shared" si="46"/>
        <v>2</v>
      </c>
      <c r="I164" s="4">
        <f t="shared" si="46"/>
        <v>3</v>
      </c>
      <c r="J164" s="4">
        <f t="shared" si="46"/>
        <v>4</v>
      </c>
      <c r="K164" s="4">
        <f t="shared" si="46"/>
        <v>5</v>
      </c>
      <c r="L164" s="4">
        <f t="shared" si="46"/>
        <v>6</v>
      </c>
      <c r="M164" s="4">
        <f t="shared" si="46"/>
        <v>7</v>
      </c>
      <c r="N164" s="4">
        <f t="shared" si="46"/>
        <v>8</v>
      </c>
      <c r="O164" s="4">
        <f t="shared" si="46"/>
        <v>9</v>
      </c>
      <c r="P164" s="4">
        <f t="shared" si="46"/>
        <v>10</v>
      </c>
      <c r="Q164" s="4">
        <f t="shared" si="46"/>
        <v>11</v>
      </c>
      <c r="R164" s="4">
        <f t="shared" si="46"/>
        <v>12</v>
      </c>
      <c r="S164" s="4">
        <f t="shared" si="46"/>
        <v>13</v>
      </c>
      <c r="T164" s="4">
        <f t="shared" si="46"/>
        <v>14</v>
      </c>
      <c r="U164" s="4">
        <f t="shared" si="46"/>
        <v>15</v>
      </c>
      <c r="V164" s="4">
        <f t="shared" si="46"/>
        <v>16</v>
      </c>
      <c r="W164" s="4">
        <f t="shared" si="46"/>
        <v>17</v>
      </c>
      <c r="X164" s="4">
        <f t="shared" si="46"/>
        <v>18</v>
      </c>
      <c r="Y164" s="4">
        <f t="shared" si="46"/>
        <v>19</v>
      </c>
      <c r="Z164" s="4">
        <f t="shared" si="46"/>
        <v>20</v>
      </c>
      <c r="AA164" s="4">
        <f t="shared" si="46"/>
        <v>21</v>
      </c>
      <c r="AB164" s="4">
        <f t="shared" si="46"/>
        <v>22</v>
      </c>
      <c r="AC164" s="4">
        <f t="shared" si="46"/>
        <v>23</v>
      </c>
      <c r="AD164" s="4">
        <f t="shared" si="46"/>
        <v>24</v>
      </c>
      <c r="AE164" s="4">
        <f t="shared" si="46"/>
        <v>25</v>
      </c>
      <c r="AF164" s="4">
        <f t="shared" si="46"/>
        <v>26</v>
      </c>
      <c r="AG164" s="4">
        <f t="shared" si="46"/>
        <v>27</v>
      </c>
      <c r="AH164" s="4">
        <f t="shared" si="46"/>
        <v>28</v>
      </c>
      <c r="AI164" s="4">
        <f t="shared" si="46"/>
        <v>29</v>
      </c>
      <c r="AJ164" s="4">
        <f t="shared" si="46"/>
        <v>30</v>
      </c>
      <c r="AK164" s="4">
        <f t="shared" si="46"/>
        <v>31</v>
      </c>
      <c r="AL164" s="4">
        <f t="shared" si="46"/>
        <v>32</v>
      </c>
      <c r="AM164" s="116" t="s">
        <v>3</v>
      </c>
    </row>
    <row r="165" spans="1:39">
      <c r="A165" s="288"/>
      <c r="B165" s="7">
        <f>B$5</f>
        <v>40391</v>
      </c>
      <c r="C165" s="7">
        <f t="shared" ref="C165:AL165" si="47">C$5</f>
        <v>40392</v>
      </c>
      <c r="D165" s="7">
        <f>D$5</f>
        <v>40603</v>
      </c>
      <c r="E165" s="7">
        <f t="shared" si="47"/>
        <v>40604</v>
      </c>
      <c r="F165" s="7">
        <f t="shared" si="47"/>
        <v>40605</v>
      </c>
      <c r="G165" s="7">
        <f t="shared" si="47"/>
        <v>40634</v>
      </c>
      <c r="H165" s="7">
        <f t="shared" si="47"/>
        <v>40635</v>
      </c>
      <c r="I165" s="7">
        <f t="shared" si="47"/>
        <v>40636</v>
      </c>
      <c r="J165" s="7">
        <f t="shared" si="47"/>
        <v>40637</v>
      </c>
      <c r="K165" s="7">
        <f t="shared" si="47"/>
        <v>40638</v>
      </c>
      <c r="L165" s="7">
        <f t="shared" si="47"/>
        <v>40639</v>
      </c>
      <c r="M165" s="7">
        <f t="shared" si="47"/>
        <v>40640</v>
      </c>
      <c r="N165" s="7">
        <f t="shared" si="47"/>
        <v>40641</v>
      </c>
      <c r="O165" s="7">
        <f t="shared" si="47"/>
        <v>40642</v>
      </c>
      <c r="P165" s="7">
        <f t="shared" si="47"/>
        <v>40643</v>
      </c>
      <c r="Q165" s="7">
        <f t="shared" si="47"/>
        <v>40644</v>
      </c>
      <c r="R165" s="7">
        <f t="shared" si="47"/>
        <v>40645</v>
      </c>
      <c r="S165" s="7">
        <f t="shared" si="47"/>
        <v>40646</v>
      </c>
      <c r="T165" s="7">
        <f t="shared" si="47"/>
        <v>40647</v>
      </c>
      <c r="U165" s="7">
        <f t="shared" si="47"/>
        <v>40648</v>
      </c>
      <c r="V165" s="7">
        <f t="shared" si="47"/>
        <v>40649</v>
      </c>
      <c r="W165" s="7">
        <f t="shared" si="47"/>
        <v>40650</v>
      </c>
      <c r="X165" s="7">
        <f t="shared" si="47"/>
        <v>40651</v>
      </c>
      <c r="Y165" s="7">
        <f t="shared" si="47"/>
        <v>40652</v>
      </c>
      <c r="Z165" s="7">
        <f t="shared" si="47"/>
        <v>40653</v>
      </c>
      <c r="AA165" s="7">
        <f t="shared" si="47"/>
        <v>40654</v>
      </c>
      <c r="AB165" s="7">
        <f t="shared" si="47"/>
        <v>40655</v>
      </c>
      <c r="AC165" s="7">
        <f t="shared" si="47"/>
        <v>40656</v>
      </c>
      <c r="AD165" s="7">
        <f t="shared" si="47"/>
        <v>40657</v>
      </c>
      <c r="AE165" s="7">
        <f t="shared" si="47"/>
        <v>40658</v>
      </c>
      <c r="AF165" s="7">
        <f t="shared" si="47"/>
        <v>40659</v>
      </c>
      <c r="AG165" s="199">
        <f t="shared" si="47"/>
        <v>40660</v>
      </c>
      <c r="AH165" s="199">
        <f t="shared" si="47"/>
        <v>40661</v>
      </c>
      <c r="AI165" s="199">
        <f t="shared" si="47"/>
        <v>40662</v>
      </c>
      <c r="AJ165" s="199">
        <f t="shared" si="47"/>
        <v>40663</v>
      </c>
      <c r="AK165" s="199">
        <f t="shared" si="47"/>
        <v>40664</v>
      </c>
      <c r="AL165" s="199">
        <f t="shared" si="47"/>
        <v>40665</v>
      </c>
      <c r="AM165" s="116"/>
    </row>
    <row r="166" spans="1:39">
      <c r="A166" s="289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4"/>
      <c r="AH166" s="44"/>
      <c r="AI166" s="44"/>
      <c r="AJ166" s="44"/>
      <c r="AK166" s="44"/>
      <c r="AL166" s="44"/>
      <c r="AM166" s="45" t="s">
        <v>8</v>
      </c>
    </row>
    <row r="167" spans="1:39">
      <c r="A167" s="9" t="s">
        <v>9</v>
      </c>
      <c r="B167" s="52">
        <f t="shared" ref="B167:Q182" si="48">+$G$40*(B107+B137)</f>
        <v>0</v>
      </c>
      <c r="C167" s="52">
        <f t="shared" si="48"/>
        <v>0</v>
      </c>
      <c r="D167" s="52">
        <f>+$G$40*(D107+D137)</f>
        <v>0</v>
      </c>
      <c r="E167" s="52">
        <f t="shared" ref="E167:AL174" si="49">+$G$40*(E107+E137)</f>
        <v>0</v>
      </c>
      <c r="F167" s="52">
        <f t="shared" si="49"/>
        <v>0</v>
      </c>
      <c r="G167" s="52">
        <f t="shared" si="49"/>
        <v>2250</v>
      </c>
      <c r="H167" s="52">
        <f t="shared" si="49"/>
        <v>2205</v>
      </c>
      <c r="I167" s="52">
        <f t="shared" si="49"/>
        <v>2167.65</v>
      </c>
      <c r="J167" s="52">
        <f t="shared" si="49"/>
        <v>1806</v>
      </c>
      <c r="K167" s="52">
        <f t="shared" si="49"/>
        <v>2092.1999999999998</v>
      </c>
      <c r="L167" s="52">
        <f t="shared" si="49"/>
        <v>2139</v>
      </c>
      <c r="M167" s="52">
        <f t="shared" si="49"/>
        <v>2086.9499999999998</v>
      </c>
      <c r="N167" s="52">
        <f t="shared" si="49"/>
        <v>2179.9499999999998</v>
      </c>
      <c r="O167" s="52">
        <f t="shared" si="49"/>
        <v>2220</v>
      </c>
      <c r="P167" s="52">
        <f t="shared" si="49"/>
        <v>1924.6499999999999</v>
      </c>
      <c r="Q167" s="52">
        <f t="shared" si="49"/>
        <v>2210.4</v>
      </c>
      <c r="R167" s="52">
        <f t="shared" si="49"/>
        <v>2279.4</v>
      </c>
      <c r="S167" s="52">
        <f t="shared" si="49"/>
        <v>2226.6</v>
      </c>
      <c r="T167" s="52">
        <f t="shared" si="49"/>
        <v>2265</v>
      </c>
      <c r="U167" s="52">
        <f t="shared" si="49"/>
        <v>2235</v>
      </c>
      <c r="V167" s="52">
        <f t="shared" si="49"/>
        <v>2350.65</v>
      </c>
      <c r="W167" s="52">
        <f t="shared" si="49"/>
        <v>2173.0499999999997</v>
      </c>
      <c r="X167" s="52">
        <f t="shared" si="49"/>
        <v>2235</v>
      </c>
      <c r="Y167" s="52">
        <f t="shared" si="49"/>
        <v>2250</v>
      </c>
      <c r="Z167" s="52">
        <f t="shared" si="49"/>
        <v>2235</v>
      </c>
      <c r="AA167" s="52">
        <f t="shared" si="49"/>
        <v>2205</v>
      </c>
      <c r="AB167" s="52">
        <f t="shared" si="49"/>
        <v>2220</v>
      </c>
      <c r="AC167" s="52">
        <f t="shared" si="49"/>
        <v>2235</v>
      </c>
      <c r="AD167" s="52">
        <f t="shared" si="49"/>
        <v>2250</v>
      </c>
      <c r="AE167" s="52">
        <f t="shared" si="49"/>
        <v>2160</v>
      </c>
      <c r="AF167" s="52">
        <f t="shared" si="49"/>
        <v>2235</v>
      </c>
      <c r="AG167" s="52">
        <f t="shared" si="49"/>
        <v>2160</v>
      </c>
      <c r="AH167" s="52">
        <f t="shared" si="49"/>
        <v>2103.4499999999998</v>
      </c>
      <c r="AI167" s="52">
        <f t="shared" si="49"/>
        <v>2220</v>
      </c>
      <c r="AJ167" s="52">
        <f t="shared" si="49"/>
        <v>2340</v>
      </c>
      <c r="AK167" s="52">
        <f t="shared" si="49"/>
        <v>0</v>
      </c>
      <c r="AL167" s="52">
        <f t="shared" si="49"/>
        <v>0</v>
      </c>
      <c r="AM167" s="10">
        <f>MAX(B167:AL167)</f>
        <v>2350.65</v>
      </c>
    </row>
    <row r="168" spans="1:39">
      <c r="A168" s="9" t="s">
        <v>10</v>
      </c>
      <c r="B168" s="52">
        <f t="shared" si="48"/>
        <v>0</v>
      </c>
      <c r="C168" s="52">
        <f t="shared" si="48"/>
        <v>0</v>
      </c>
      <c r="D168" s="52">
        <f t="shared" si="48"/>
        <v>0</v>
      </c>
      <c r="E168" s="52">
        <f t="shared" si="48"/>
        <v>0</v>
      </c>
      <c r="F168" s="52">
        <f t="shared" si="48"/>
        <v>0</v>
      </c>
      <c r="G168" s="52">
        <f t="shared" si="49"/>
        <v>2250</v>
      </c>
      <c r="H168" s="52">
        <f t="shared" si="49"/>
        <v>2115</v>
      </c>
      <c r="I168" s="52">
        <f t="shared" si="49"/>
        <v>2057.85</v>
      </c>
      <c r="J168" s="52">
        <f t="shared" si="49"/>
        <v>1896.75</v>
      </c>
      <c r="K168" s="52">
        <f t="shared" si="49"/>
        <v>2014.5</v>
      </c>
      <c r="L168" s="52">
        <f t="shared" si="49"/>
        <v>2043.75</v>
      </c>
      <c r="M168" s="52">
        <f t="shared" si="49"/>
        <v>2041.9499999999998</v>
      </c>
      <c r="N168" s="52">
        <f t="shared" si="49"/>
        <v>2091.75</v>
      </c>
      <c r="O168" s="52">
        <f t="shared" si="49"/>
        <v>1470</v>
      </c>
      <c r="P168" s="52">
        <f t="shared" si="49"/>
        <v>2162.25</v>
      </c>
      <c r="Q168" s="52">
        <f t="shared" si="49"/>
        <v>2106.2999999999997</v>
      </c>
      <c r="R168" s="52">
        <f t="shared" si="49"/>
        <v>2220</v>
      </c>
      <c r="S168" s="52">
        <f t="shared" si="49"/>
        <v>2163.9</v>
      </c>
      <c r="T168" s="52">
        <f t="shared" si="49"/>
        <v>2132.4</v>
      </c>
      <c r="U168" s="52">
        <f t="shared" si="49"/>
        <v>2160</v>
      </c>
      <c r="V168" s="52">
        <f t="shared" si="49"/>
        <v>2216.5499999999997</v>
      </c>
      <c r="W168" s="52">
        <f t="shared" si="49"/>
        <v>2248.65</v>
      </c>
      <c r="X168" s="52">
        <f t="shared" si="49"/>
        <v>2130</v>
      </c>
      <c r="Y168" s="52">
        <f t="shared" si="49"/>
        <v>2160</v>
      </c>
      <c r="Z168" s="52">
        <f t="shared" si="49"/>
        <v>2160</v>
      </c>
      <c r="AA168" s="52">
        <f t="shared" si="49"/>
        <v>2145</v>
      </c>
      <c r="AB168" s="52">
        <f t="shared" si="49"/>
        <v>2130</v>
      </c>
      <c r="AC168" s="52">
        <f t="shared" si="49"/>
        <v>2085</v>
      </c>
      <c r="AD168" s="52">
        <f t="shared" si="49"/>
        <v>2100</v>
      </c>
      <c r="AE168" s="52">
        <f t="shared" si="49"/>
        <v>2070</v>
      </c>
      <c r="AF168" s="52">
        <f t="shared" si="49"/>
        <v>2085</v>
      </c>
      <c r="AG168" s="52">
        <f t="shared" si="49"/>
        <v>2070</v>
      </c>
      <c r="AH168" s="52">
        <f t="shared" si="49"/>
        <v>2059.65</v>
      </c>
      <c r="AI168" s="52">
        <f t="shared" si="49"/>
        <v>2175</v>
      </c>
      <c r="AJ168" s="52">
        <f t="shared" si="49"/>
        <v>2205</v>
      </c>
      <c r="AK168" s="52">
        <f t="shared" si="49"/>
        <v>0</v>
      </c>
      <c r="AL168" s="52">
        <f t="shared" si="49"/>
        <v>0</v>
      </c>
      <c r="AM168" s="10">
        <f t="shared" ref="AM168:AM190" si="50">MAX(B168:AL168)</f>
        <v>2250</v>
      </c>
    </row>
    <row r="169" spans="1:39">
      <c r="A169" s="9" t="s">
        <v>11</v>
      </c>
      <c r="B169" s="52">
        <f t="shared" si="48"/>
        <v>0</v>
      </c>
      <c r="C169" s="52">
        <f t="shared" si="48"/>
        <v>0</v>
      </c>
      <c r="D169" s="52">
        <f t="shared" si="48"/>
        <v>0</v>
      </c>
      <c r="E169" s="52">
        <f t="shared" si="48"/>
        <v>0</v>
      </c>
      <c r="F169" s="52">
        <f t="shared" si="48"/>
        <v>0</v>
      </c>
      <c r="G169" s="52">
        <f t="shared" si="49"/>
        <v>2040</v>
      </c>
      <c r="H169" s="52">
        <f t="shared" si="49"/>
        <v>2115</v>
      </c>
      <c r="I169" s="52">
        <f t="shared" si="49"/>
        <v>1987.05</v>
      </c>
      <c r="J169" s="52">
        <f t="shared" si="49"/>
        <v>1805.7</v>
      </c>
      <c r="K169" s="52">
        <f t="shared" si="49"/>
        <v>1969.35</v>
      </c>
      <c r="L169" s="52">
        <f t="shared" si="49"/>
        <v>2028</v>
      </c>
      <c r="M169" s="52">
        <f t="shared" si="49"/>
        <v>2137.65</v>
      </c>
      <c r="N169" s="52">
        <f t="shared" si="49"/>
        <v>2076.2999999999997</v>
      </c>
      <c r="O169" s="52">
        <f t="shared" si="49"/>
        <v>1665</v>
      </c>
      <c r="P169" s="52">
        <f t="shared" si="49"/>
        <v>2117.25</v>
      </c>
      <c r="Q169" s="52">
        <f t="shared" si="49"/>
        <v>2060.85</v>
      </c>
      <c r="R169" s="52">
        <f t="shared" si="49"/>
        <v>2175</v>
      </c>
      <c r="S169" s="52">
        <f t="shared" si="49"/>
        <v>2136.15</v>
      </c>
      <c r="T169" s="52">
        <f t="shared" si="49"/>
        <v>2120.4</v>
      </c>
      <c r="U169" s="52">
        <f t="shared" si="49"/>
        <v>2115</v>
      </c>
      <c r="V169" s="52">
        <f t="shared" si="49"/>
        <v>2125.35</v>
      </c>
      <c r="W169" s="52">
        <f t="shared" si="49"/>
        <v>2100.2999999999997</v>
      </c>
      <c r="X169" s="52">
        <f t="shared" si="49"/>
        <v>2115</v>
      </c>
      <c r="Y169" s="52">
        <f t="shared" si="49"/>
        <v>2145</v>
      </c>
      <c r="Z169" s="52">
        <f t="shared" si="49"/>
        <v>2100</v>
      </c>
      <c r="AA169" s="52">
        <f t="shared" si="49"/>
        <v>2100</v>
      </c>
      <c r="AB169" s="52">
        <f t="shared" si="49"/>
        <v>2085</v>
      </c>
      <c r="AC169" s="52">
        <f t="shared" si="49"/>
        <v>2040</v>
      </c>
      <c r="AD169" s="52">
        <f t="shared" si="49"/>
        <v>2055</v>
      </c>
      <c r="AE169" s="52">
        <f t="shared" si="49"/>
        <v>1995</v>
      </c>
      <c r="AF169" s="52">
        <f t="shared" si="49"/>
        <v>2040</v>
      </c>
      <c r="AG169" s="52">
        <f t="shared" si="49"/>
        <v>2011.9499999999998</v>
      </c>
      <c r="AH169" s="52">
        <f t="shared" si="49"/>
        <v>2061.15</v>
      </c>
      <c r="AI169" s="52">
        <f t="shared" si="49"/>
        <v>2175</v>
      </c>
      <c r="AJ169" s="52">
        <f t="shared" si="49"/>
        <v>2160</v>
      </c>
      <c r="AK169" s="52">
        <f t="shared" si="49"/>
        <v>0</v>
      </c>
      <c r="AL169" s="52">
        <f t="shared" si="49"/>
        <v>0</v>
      </c>
      <c r="AM169" s="10">
        <f t="shared" si="50"/>
        <v>2175</v>
      </c>
    </row>
    <row r="170" spans="1:39">
      <c r="A170" s="9" t="s">
        <v>12</v>
      </c>
      <c r="B170" s="52">
        <f t="shared" si="48"/>
        <v>0</v>
      </c>
      <c r="C170" s="52">
        <f t="shared" si="48"/>
        <v>0</v>
      </c>
      <c r="D170" s="52">
        <f t="shared" si="48"/>
        <v>0</v>
      </c>
      <c r="E170" s="52">
        <f t="shared" si="48"/>
        <v>0</v>
      </c>
      <c r="F170" s="52">
        <f t="shared" si="48"/>
        <v>0</v>
      </c>
      <c r="G170" s="52">
        <f t="shared" si="49"/>
        <v>2055</v>
      </c>
      <c r="H170" s="52">
        <f t="shared" si="49"/>
        <v>1803.75</v>
      </c>
      <c r="I170" s="52">
        <f t="shared" si="49"/>
        <v>1972.5</v>
      </c>
      <c r="J170" s="52">
        <f t="shared" si="49"/>
        <v>1806.3</v>
      </c>
      <c r="K170" s="52">
        <f t="shared" si="49"/>
        <v>1968.4499999999998</v>
      </c>
      <c r="L170" s="52">
        <f t="shared" si="49"/>
        <v>1995.75</v>
      </c>
      <c r="M170" s="52">
        <f t="shared" si="49"/>
        <v>1986.75</v>
      </c>
      <c r="N170" s="52">
        <f t="shared" si="49"/>
        <v>1903.8</v>
      </c>
      <c r="O170" s="52">
        <f t="shared" si="49"/>
        <v>1860</v>
      </c>
      <c r="P170" s="52">
        <f t="shared" si="49"/>
        <v>2072.4</v>
      </c>
      <c r="Q170" s="52">
        <f t="shared" si="49"/>
        <v>2031.4499999999998</v>
      </c>
      <c r="R170" s="52">
        <f t="shared" si="49"/>
        <v>2145</v>
      </c>
      <c r="S170" s="52">
        <f t="shared" si="49"/>
        <v>2048.25</v>
      </c>
      <c r="T170" s="52">
        <f t="shared" si="49"/>
        <v>2078.6999999999998</v>
      </c>
      <c r="U170" s="52">
        <f t="shared" si="49"/>
        <v>2085</v>
      </c>
      <c r="V170" s="52">
        <f t="shared" si="49"/>
        <v>2119.1999999999998</v>
      </c>
      <c r="W170" s="52">
        <f t="shared" si="49"/>
        <v>2100.9</v>
      </c>
      <c r="X170" s="52">
        <f t="shared" si="49"/>
        <v>2070</v>
      </c>
      <c r="Y170" s="52">
        <f t="shared" si="49"/>
        <v>2100</v>
      </c>
      <c r="Z170" s="52">
        <f t="shared" si="49"/>
        <v>2085</v>
      </c>
      <c r="AA170" s="52">
        <f t="shared" si="49"/>
        <v>2085</v>
      </c>
      <c r="AB170" s="52">
        <f t="shared" si="49"/>
        <v>2055</v>
      </c>
      <c r="AC170" s="52">
        <f t="shared" si="49"/>
        <v>1987.6499999999999</v>
      </c>
      <c r="AD170" s="52">
        <f t="shared" si="49"/>
        <v>2010</v>
      </c>
      <c r="AE170" s="52">
        <f t="shared" si="49"/>
        <v>1980</v>
      </c>
      <c r="AF170" s="52">
        <f t="shared" si="49"/>
        <v>1987.6499999999999</v>
      </c>
      <c r="AG170" s="52">
        <f t="shared" si="49"/>
        <v>1907.6999999999998</v>
      </c>
      <c r="AH170" s="52">
        <f t="shared" si="49"/>
        <v>2015.25</v>
      </c>
      <c r="AI170" s="52">
        <f t="shared" si="49"/>
        <v>2145</v>
      </c>
      <c r="AJ170" s="52">
        <f t="shared" si="49"/>
        <v>2115</v>
      </c>
      <c r="AK170" s="52">
        <f t="shared" si="49"/>
        <v>0</v>
      </c>
      <c r="AL170" s="52">
        <f t="shared" si="49"/>
        <v>0</v>
      </c>
      <c r="AM170" s="10">
        <f t="shared" si="50"/>
        <v>2145</v>
      </c>
    </row>
    <row r="171" spans="1:39">
      <c r="A171" s="9" t="s">
        <v>13</v>
      </c>
      <c r="B171" s="52">
        <f t="shared" si="48"/>
        <v>0</v>
      </c>
      <c r="C171" s="52">
        <f t="shared" si="48"/>
        <v>0</v>
      </c>
      <c r="D171" s="52">
        <f t="shared" si="48"/>
        <v>0</v>
      </c>
      <c r="E171" s="52">
        <f t="shared" si="48"/>
        <v>0</v>
      </c>
      <c r="F171" s="52">
        <f t="shared" si="48"/>
        <v>0</v>
      </c>
      <c r="G171" s="52">
        <f t="shared" si="49"/>
        <v>2040</v>
      </c>
      <c r="H171" s="52">
        <f t="shared" si="49"/>
        <v>1875</v>
      </c>
      <c r="I171" s="52">
        <f t="shared" si="49"/>
        <v>1957.35</v>
      </c>
      <c r="J171" s="52">
        <f t="shared" si="49"/>
        <v>1805.1</v>
      </c>
      <c r="K171" s="52">
        <f t="shared" si="49"/>
        <v>1984.8</v>
      </c>
      <c r="L171" s="52">
        <f t="shared" si="49"/>
        <v>1968.4499999999998</v>
      </c>
      <c r="M171" s="52">
        <f t="shared" si="49"/>
        <v>1973.6999999999998</v>
      </c>
      <c r="N171" s="52">
        <f t="shared" si="49"/>
        <v>1893.8999999999999</v>
      </c>
      <c r="O171" s="52">
        <f t="shared" si="49"/>
        <v>1950</v>
      </c>
      <c r="P171" s="52">
        <f t="shared" si="49"/>
        <v>2044.8</v>
      </c>
      <c r="Q171" s="52">
        <f t="shared" si="49"/>
        <v>2031.3</v>
      </c>
      <c r="R171" s="52">
        <f t="shared" si="49"/>
        <v>2160</v>
      </c>
      <c r="S171" s="52">
        <f t="shared" si="49"/>
        <v>2069.5499999999997</v>
      </c>
      <c r="T171" s="52">
        <f t="shared" si="49"/>
        <v>2077.5</v>
      </c>
      <c r="U171" s="52">
        <f t="shared" si="49"/>
        <v>2115</v>
      </c>
      <c r="V171" s="52">
        <f t="shared" si="49"/>
        <v>2088.2999999999997</v>
      </c>
      <c r="W171" s="52">
        <f t="shared" si="49"/>
        <v>2082.75</v>
      </c>
      <c r="X171" s="52">
        <f t="shared" si="49"/>
        <v>2100</v>
      </c>
      <c r="Y171" s="52">
        <f t="shared" si="49"/>
        <v>2085</v>
      </c>
      <c r="Z171" s="52">
        <f t="shared" si="49"/>
        <v>2085</v>
      </c>
      <c r="AA171" s="52">
        <f t="shared" si="49"/>
        <v>2055</v>
      </c>
      <c r="AB171" s="52">
        <f t="shared" si="49"/>
        <v>2040</v>
      </c>
      <c r="AC171" s="52">
        <f t="shared" si="49"/>
        <v>1986.75</v>
      </c>
      <c r="AD171" s="52">
        <f t="shared" si="49"/>
        <v>1995</v>
      </c>
      <c r="AE171" s="52">
        <f t="shared" si="49"/>
        <v>1980</v>
      </c>
      <c r="AF171" s="52">
        <f t="shared" si="49"/>
        <v>1986.75</v>
      </c>
      <c r="AG171" s="52">
        <f t="shared" si="49"/>
        <v>2070</v>
      </c>
      <c r="AH171" s="52">
        <f t="shared" si="49"/>
        <v>2030.55</v>
      </c>
      <c r="AI171" s="52">
        <f t="shared" si="49"/>
        <v>2070</v>
      </c>
      <c r="AJ171" s="52">
        <f t="shared" si="49"/>
        <v>2100</v>
      </c>
      <c r="AK171" s="52">
        <f t="shared" si="49"/>
        <v>0</v>
      </c>
      <c r="AL171" s="52">
        <f t="shared" si="49"/>
        <v>0</v>
      </c>
      <c r="AM171" s="10">
        <f t="shared" si="50"/>
        <v>2160</v>
      </c>
    </row>
    <row r="172" spans="1:39">
      <c r="A172" s="9" t="s">
        <v>14</v>
      </c>
      <c r="B172" s="52">
        <f t="shared" si="48"/>
        <v>0</v>
      </c>
      <c r="C172" s="52">
        <f t="shared" si="48"/>
        <v>0</v>
      </c>
      <c r="D172" s="52">
        <f t="shared" si="48"/>
        <v>0</v>
      </c>
      <c r="E172" s="52">
        <f t="shared" si="48"/>
        <v>0</v>
      </c>
      <c r="F172" s="52">
        <f t="shared" si="48"/>
        <v>0</v>
      </c>
      <c r="G172" s="52">
        <f t="shared" si="49"/>
        <v>2100</v>
      </c>
      <c r="H172" s="52">
        <f t="shared" si="49"/>
        <v>1920</v>
      </c>
      <c r="I172" s="52">
        <f t="shared" si="49"/>
        <v>2002.05</v>
      </c>
      <c r="J172" s="52">
        <f t="shared" si="49"/>
        <v>1880.85</v>
      </c>
      <c r="K172" s="52">
        <f t="shared" si="49"/>
        <v>2031.6</v>
      </c>
      <c r="L172" s="52">
        <f t="shared" si="49"/>
        <v>2131.1999999999998</v>
      </c>
      <c r="M172" s="52">
        <f t="shared" si="49"/>
        <v>2117.85</v>
      </c>
      <c r="N172" s="52">
        <f t="shared" si="49"/>
        <v>2069.85</v>
      </c>
      <c r="O172" s="52">
        <f t="shared" si="49"/>
        <v>1980</v>
      </c>
      <c r="P172" s="52">
        <f t="shared" si="49"/>
        <v>2045.25</v>
      </c>
      <c r="Q172" s="52">
        <f t="shared" si="49"/>
        <v>2029.5</v>
      </c>
      <c r="R172" s="52">
        <f t="shared" si="49"/>
        <v>2250</v>
      </c>
      <c r="S172" s="52">
        <f t="shared" si="49"/>
        <v>2172.9</v>
      </c>
      <c r="T172" s="52">
        <f t="shared" si="49"/>
        <v>2258.25</v>
      </c>
      <c r="U172" s="52">
        <f t="shared" si="49"/>
        <v>2295</v>
      </c>
      <c r="V172" s="52">
        <f t="shared" si="49"/>
        <v>2146.0499999999997</v>
      </c>
      <c r="W172" s="52">
        <f t="shared" si="49"/>
        <v>2116.1999999999998</v>
      </c>
      <c r="X172" s="52">
        <f t="shared" si="49"/>
        <v>2235</v>
      </c>
      <c r="Y172" s="52">
        <f t="shared" si="49"/>
        <v>2205</v>
      </c>
      <c r="Z172" s="52">
        <f t="shared" si="49"/>
        <v>1725</v>
      </c>
      <c r="AA172" s="52">
        <f t="shared" si="49"/>
        <v>2235</v>
      </c>
      <c r="AB172" s="52">
        <f t="shared" si="49"/>
        <v>2040</v>
      </c>
      <c r="AC172" s="52">
        <f t="shared" si="49"/>
        <v>2026.9499999999998</v>
      </c>
      <c r="AD172" s="52">
        <f t="shared" si="49"/>
        <v>1935</v>
      </c>
      <c r="AE172" s="52">
        <f t="shared" si="49"/>
        <v>2175</v>
      </c>
      <c r="AF172" s="52">
        <f t="shared" si="49"/>
        <v>2026.9499999999998</v>
      </c>
      <c r="AG172" s="52">
        <f t="shared" si="49"/>
        <v>2190</v>
      </c>
      <c r="AH172" s="52">
        <f t="shared" si="49"/>
        <v>2197.35</v>
      </c>
      <c r="AI172" s="52">
        <f t="shared" si="49"/>
        <v>2220</v>
      </c>
      <c r="AJ172" s="52">
        <f t="shared" si="49"/>
        <v>2100</v>
      </c>
      <c r="AK172" s="52">
        <f t="shared" si="49"/>
        <v>0</v>
      </c>
      <c r="AL172" s="52">
        <f t="shared" si="49"/>
        <v>0</v>
      </c>
      <c r="AM172" s="10">
        <f t="shared" si="50"/>
        <v>2295</v>
      </c>
    </row>
    <row r="173" spans="1:39">
      <c r="A173" s="9" t="s">
        <v>15</v>
      </c>
      <c r="B173" s="52">
        <f t="shared" si="48"/>
        <v>0</v>
      </c>
      <c r="C173" s="52">
        <f t="shared" si="48"/>
        <v>0</v>
      </c>
      <c r="D173" s="52">
        <f t="shared" si="48"/>
        <v>0</v>
      </c>
      <c r="E173" s="52">
        <f t="shared" si="48"/>
        <v>0</v>
      </c>
      <c r="F173" s="52">
        <f t="shared" si="48"/>
        <v>0</v>
      </c>
      <c r="G173" s="52">
        <f t="shared" si="49"/>
        <v>2310</v>
      </c>
      <c r="H173" s="52">
        <f t="shared" si="49"/>
        <v>1965</v>
      </c>
      <c r="I173" s="52">
        <f t="shared" si="49"/>
        <v>2032.1999999999998</v>
      </c>
      <c r="J173" s="52">
        <f t="shared" si="49"/>
        <v>2213.6999999999998</v>
      </c>
      <c r="K173" s="52">
        <f t="shared" si="49"/>
        <v>2369.6999999999998</v>
      </c>
      <c r="L173" s="52">
        <f t="shared" si="49"/>
        <v>2300.25</v>
      </c>
      <c r="M173" s="52">
        <f t="shared" si="49"/>
        <v>2126.1</v>
      </c>
      <c r="N173" s="52">
        <f t="shared" si="49"/>
        <v>2403</v>
      </c>
      <c r="O173" s="52">
        <f t="shared" si="49"/>
        <v>2100</v>
      </c>
      <c r="P173" s="52">
        <f t="shared" si="49"/>
        <v>2070.6</v>
      </c>
      <c r="Q173" s="52">
        <f t="shared" si="49"/>
        <v>2475</v>
      </c>
      <c r="R173" s="52">
        <f t="shared" si="49"/>
        <v>2490.2999999999997</v>
      </c>
      <c r="S173" s="52">
        <f t="shared" si="49"/>
        <v>2588.25</v>
      </c>
      <c r="T173" s="52">
        <f t="shared" si="49"/>
        <v>2513.5499999999997</v>
      </c>
      <c r="U173" s="52">
        <f t="shared" si="49"/>
        <v>2520</v>
      </c>
      <c r="V173" s="52">
        <f t="shared" si="49"/>
        <v>2253</v>
      </c>
      <c r="W173" s="52">
        <f t="shared" si="49"/>
        <v>2105.6999999999998</v>
      </c>
      <c r="X173" s="52">
        <f t="shared" si="49"/>
        <v>2530.35</v>
      </c>
      <c r="Y173" s="52">
        <f t="shared" si="49"/>
        <v>2415</v>
      </c>
      <c r="Z173" s="52">
        <f t="shared" si="49"/>
        <v>1875</v>
      </c>
      <c r="AA173" s="52">
        <f t="shared" si="49"/>
        <v>2430</v>
      </c>
      <c r="AB173" s="52">
        <f t="shared" si="49"/>
        <v>2025</v>
      </c>
      <c r="AC173" s="52">
        <f t="shared" si="49"/>
        <v>2040</v>
      </c>
      <c r="AD173" s="52">
        <f t="shared" si="49"/>
        <v>1905</v>
      </c>
      <c r="AE173" s="52">
        <f t="shared" si="49"/>
        <v>2420.6999999999998</v>
      </c>
      <c r="AF173" s="52">
        <f t="shared" si="49"/>
        <v>2040</v>
      </c>
      <c r="AG173" s="52">
        <f t="shared" si="49"/>
        <v>2551.5</v>
      </c>
      <c r="AH173" s="52">
        <f t="shared" si="49"/>
        <v>2301.4</v>
      </c>
      <c r="AI173" s="52">
        <f t="shared" si="49"/>
        <v>2573.75</v>
      </c>
      <c r="AJ173" s="52">
        <f t="shared" si="49"/>
        <v>2413</v>
      </c>
      <c r="AK173" s="52">
        <f t="shared" si="49"/>
        <v>0</v>
      </c>
      <c r="AL173" s="52">
        <f t="shared" si="49"/>
        <v>0</v>
      </c>
      <c r="AM173" s="10">
        <f t="shared" si="50"/>
        <v>2588.25</v>
      </c>
    </row>
    <row r="174" spans="1:39">
      <c r="A174" s="12" t="s">
        <v>16</v>
      </c>
      <c r="B174" s="52">
        <f t="shared" si="48"/>
        <v>0</v>
      </c>
      <c r="C174" s="52">
        <f t="shared" si="48"/>
        <v>0</v>
      </c>
      <c r="D174" s="52">
        <f t="shared" si="48"/>
        <v>0</v>
      </c>
      <c r="E174" s="52">
        <f t="shared" si="48"/>
        <v>0</v>
      </c>
      <c r="F174" s="52">
        <f t="shared" si="48"/>
        <v>0</v>
      </c>
      <c r="G174" s="52">
        <f t="shared" si="49"/>
        <v>2610</v>
      </c>
      <c r="H174" s="52">
        <f t="shared" si="49"/>
        <v>2222.85</v>
      </c>
      <c r="I174" s="52">
        <f t="shared" si="49"/>
        <v>2197.65</v>
      </c>
      <c r="J174" s="52">
        <f t="shared" si="49"/>
        <v>2545.65</v>
      </c>
      <c r="K174" s="52">
        <f t="shared" si="49"/>
        <v>2687.1</v>
      </c>
      <c r="L174" s="52">
        <f t="shared" si="49"/>
        <v>2377.0499999999997</v>
      </c>
      <c r="M174" s="52">
        <f t="shared" si="49"/>
        <v>0</v>
      </c>
      <c r="N174" s="52">
        <f t="shared" si="49"/>
        <v>2967.2999999999997</v>
      </c>
      <c r="O174" s="52">
        <f t="shared" si="49"/>
        <v>2310</v>
      </c>
      <c r="P174" s="52">
        <f t="shared" si="49"/>
        <v>2148.6</v>
      </c>
      <c r="Q174" s="52">
        <f t="shared" si="49"/>
        <v>2781</v>
      </c>
      <c r="R174" s="52">
        <f t="shared" si="49"/>
        <v>2734.95</v>
      </c>
      <c r="S174" s="52">
        <f t="shared" si="49"/>
        <v>2829</v>
      </c>
      <c r="T174" s="52">
        <f t="shared" si="49"/>
        <v>2676.45</v>
      </c>
      <c r="U174" s="52">
        <f t="shared" si="49"/>
        <v>2916.2999999999997</v>
      </c>
      <c r="V174" s="52">
        <f t="shared" si="49"/>
        <v>2427.4499999999998</v>
      </c>
      <c r="W174" s="52">
        <f t="shared" si="49"/>
        <v>2245.7999999999997</v>
      </c>
      <c r="X174" s="52">
        <f t="shared" si="49"/>
        <v>2629.65</v>
      </c>
      <c r="Y174" s="52">
        <f t="shared" si="49"/>
        <v>3056.25</v>
      </c>
      <c r="Z174" s="52">
        <f t="shared" si="49"/>
        <v>2100</v>
      </c>
      <c r="AA174" s="52">
        <f t="shared" si="49"/>
        <v>2798.1</v>
      </c>
      <c r="AB174" s="52">
        <f t="shared" si="49"/>
        <v>2190</v>
      </c>
      <c r="AC174" s="52">
        <f t="shared" si="49"/>
        <v>2238.2999999999997</v>
      </c>
      <c r="AD174" s="52">
        <f t="shared" si="49"/>
        <v>2160</v>
      </c>
      <c r="AE174" s="52">
        <f t="shared" si="49"/>
        <v>2777.5499999999997</v>
      </c>
      <c r="AF174" s="52">
        <f t="shared" si="49"/>
        <v>2238.2999999999997</v>
      </c>
      <c r="AG174" s="52">
        <f t="shared" si="49"/>
        <v>2756.85</v>
      </c>
      <c r="AH174" s="52">
        <f t="shared" si="49"/>
        <v>3216.75</v>
      </c>
      <c r="AI174" s="52">
        <f t="shared" si="49"/>
        <v>2968.75</v>
      </c>
      <c r="AJ174" s="52">
        <f t="shared" ref="AJ174:AL174" si="51">+$G$40*(AJ114+AJ144)</f>
        <v>2814.85</v>
      </c>
      <c r="AK174" s="52">
        <f t="shared" si="51"/>
        <v>0</v>
      </c>
      <c r="AL174" s="52">
        <f t="shared" si="51"/>
        <v>0</v>
      </c>
      <c r="AM174" s="10">
        <f t="shared" si="50"/>
        <v>3216.75</v>
      </c>
    </row>
    <row r="175" spans="1:39">
      <c r="A175" s="12" t="s">
        <v>17</v>
      </c>
      <c r="B175" s="52">
        <f t="shared" si="48"/>
        <v>0</v>
      </c>
      <c r="C175" s="52">
        <f t="shared" si="48"/>
        <v>0</v>
      </c>
      <c r="D175" s="52">
        <f t="shared" si="48"/>
        <v>0</v>
      </c>
      <c r="E175" s="52">
        <f t="shared" si="48"/>
        <v>0</v>
      </c>
      <c r="F175" s="52">
        <f t="shared" si="48"/>
        <v>0</v>
      </c>
      <c r="G175" s="52">
        <f t="shared" si="48"/>
        <v>3120</v>
      </c>
      <c r="H175" s="52">
        <f t="shared" si="48"/>
        <v>2299.0499999999997</v>
      </c>
      <c r="I175" s="52">
        <f t="shared" si="48"/>
        <v>2390.85</v>
      </c>
      <c r="J175" s="52">
        <f t="shared" si="48"/>
        <v>2821.7999999999997</v>
      </c>
      <c r="K175" s="52">
        <f t="shared" si="48"/>
        <v>2980.35</v>
      </c>
      <c r="L175" s="52">
        <f t="shared" si="48"/>
        <v>2556.2999999999997</v>
      </c>
      <c r="M175" s="52">
        <f t="shared" si="48"/>
        <v>870</v>
      </c>
      <c r="N175" s="52">
        <f t="shared" si="48"/>
        <v>3049.0499999999997</v>
      </c>
      <c r="O175" s="52">
        <f t="shared" si="48"/>
        <v>2570.4</v>
      </c>
      <c r="P175" s="52">
        <f t="shared" si="48"/>
        <v>2351.1</v>
      </c>
      <c r="Q175" s="52">
        <f t="shared" si="48"/>
        <v>3199.0499999999997</v>
      </c>
      <c r="R175" s="52">
        <f t="shared" ref="R175:AL182" si="52">+$G$40*(R115+R145)</f>
        <v>3372.75</v>
      </c>
      <c r="S175" s="52">
        <f t="shared" si="52"/>
        <v>3220.95</v>
      </c>
      <c r="T175" s="52">
        <f t="shared" si="52"/>
        <v>3177.9</v>
      </c>
      <c r="U175" s="52">
        <f t="shared" si="52"/>
        <v>3247.35</v>
      </c>
      <c r="V175" s="52">
        <f t="shared" si="52"/>
        <v>2734.65</v>
      </c>
      <c r="W175" s="52">
        <f t="shared" si="52"/>
        <v>2405.4</v>
      </c>
      <c r="X175" s="52">
        <f t="shared" si="52"/>
        <v>3341.5499999999997</v>
      </c>
      <c r="Y175" s="52">
        <f t="shared" si="52"/>
        <v>3262.2</v>
      </c>
      <c r="Z175" s="52">
        <f t="shared" si="52"/>
        <v>2621.5499999999997</v>
      </c>
      <c r="AA175" s="52">
        <f t="shared" si="52"/>
        <v>3140.5499999999997</v>
      </c>
      <c r="AB175" s="52">
        <f t="shared" si="52"/>
        <v>2400</v>
      </c>
      <c r="AC175" s="52">
        <f t="shared" si="52"/>
        <v>2443.0499999999997</v>
      </c>
      <c r="AD175" s="52">
        <f t="shared" si="52"/>
        <v>2370</v>
      </c>
      <c r="AE175" s="52">
        <f t="shared" si="52"/>
        <v>3184.2</v>
      </c>
      <c r="AF175" s="52">
        <f t="shared" si="52"/>
        <v>2443.0499999999997</v>
      </c>
      <c r="AG175" s="52">
        <f t="shared" si="52"/>
        <v>3113.85</v>
      </c>
      <c r="AH175" s="52">
        <f t="shared" si="52"/>
        <v>4069.7999999999997</v>
      </c>
      <c r="AI175" s="52">
        <f t="shared" si="52"/>
        <v>3624.2</v>
      </c>
      <c r="AJ175" s="52">
        <f t="shared" si="52"/>
        <v>3409.0499999999997</v>
      </c>
      <c r="AK175" s="52">
        <f t="shared" si="52"/>
        <v>0</v>
      </c>
      <c r="AL175" s="52">
        <f t="shared" si="52"/>
        <v>0</v>
      </c>
      <c r="AM175" s="10">
        <f t="shared" si="50"/>
        <v>4069.7999999999997</v>
      </c>
    </row>
    <row r="176" spans="1:39">
      <c r="A176" s="13">
        <v>0.41666666666666669</v>
      </c>
      <c r="B176" s="52">
        <f t="shared" si="48"/>
        <v>0</v>
      </c>
      <c r="C176" s="52">
        <f t="shared" si="48"/>
        <v>0</v>
      </c>
      <c r="D176" s="52">
        <f t="shared" si="48"/>
        <v>0</v>
      </c>
      <c r="E176" s="52">
        <f t="shared" si="48"/>
        <v>0</v>
      </c>
      <c r="F176" s="52">
        <f t="shared" si="48"/>
        <v>0</v>
      </c>
      <c r="G176" s="52">
        <f t="shared" si="48"/>
        <v>3240</v>
      </c>
      <c r="H176" s="52">
        <f t="shared" si="48"/>
        <v>2211</v>
      </c>
      <c r="I176" s="52">
        <f t="shared" si="48"/>
        <v>2601.15</v>
      </c>
      <c r="J176" s="52">
        <f t="shared" si="48"/>
        <v>2949.15</v>
      </c>
      <c r="K176" s="52">
        <f t="shared" si="48"/>
        <v>3021.45</v>
      </c>
      <c r="L176" s="52">
        <f t="shared" si="48"/>
        <v>2599.1999999999998</v>
      </c>
      <c r="M176" s="52">
        <f t="shared" si="48"/>
        <v>2280</v>
      </c>
      <c r="N176" s="52">
        <f t="shared" si="48"/>
        <v>3227.5499999999997</v>
      </c>
      <c r="O176" s="52">
        <f t="shared" si="48"/>
        <v>2718.2999999999997</v>
      </c>
      <c r="P176" s="52">
        <f t="shared" si="48"/>
        <v>2567.5499999999997</v>
      </c>
      <c r="Q176" s="52">
        <f t="shared" si="48"/>
        <v>3321.15</v>
      </c>
      <c r="R176" s="52">
        <f t="shared" si="52"/>
        <v>3517.5</v>
      </c>
      <c r="S176" s="52">
        <f t="shared" si="52"/>
        <v>3329.7</v>
      </c>
      <c r="T176" s="52">
        <f t="shared" si="52"/>
        <v>3242.5499999999997</v>
      </c>
      <c r="U176" s="52">
        <f t="shared" si="52"/>
        <v>3387.6</v>
      </c>
      <c r="V176" s="52">
        <f t="shared" si="52"/>
        <v>2843.5499999999997</v>
      </c>
      <c r="W176" s="52">
        <f t="shared" si="52"/>
        <v>2537.4</v>
      </c>
      <c r="X176" s="52">
        <f t="shared" si="52"/>
        <v>3385.95</v>
      </c>
      <c r="Y176" s="52">
        <f t="shared" si="52"/>
        <v>3390.75</v>
      </c>
      <c r="Z176" s="52">
        <f t="shared" si="52"/>
        <v>3238.65</v>
      </c>
      <c r="AA176" s="52">
        <f t="shared" si="52"/>
        <v>3071.7</v>
      </c>
      <c r="AB176" s="52">
        <f t="shared" si="52"/>
        <v>2505</v>
      </c>
      <c r="AC176" s="52">
        <f t="shared" si="52"/>
        <v>2634.9</v>
      </c>
      <c r="AD176" s="52">
        <f t="shared" si="52"/>
        <v>2505</v>
      </c>
      <c r="AE176" s="52">
        <f t="shared" si="52"/>
        <v>3246.9</v>
      </c>
      <c r="AF176" s="52">
        <f t="shared" si="52"/>
        <v>2634.9</v>
      </c>
      <c r="AG176" s="52">
        <f t="shared" si="52"/>
        <v>3106.95</v>
      </c>
      <c r="AH176" s="52">
        <f t="shared" si="52"/>
        <v>4220.8999999999996</v>
      </c>
      <c r="AI176" s="52">
        <f t="shared" si="52"/>
        <v>4449.2</v>
      </c>
      <c r="AJ176" s="52">
        <f t="shared" si="52"/>
        <v>3829.4</v>
      </c>
      <c r="AK176" s="52">
        <f t="shared" si="52"/>
        <v>0</v>
      </c>
      <c r="AL176" s="52">
        <f t="shared" si="52"/>
        <v>0</v>
      </c>
      <c r="AM176" s="10">
        <f t="shared" si="50"/>
        <v>4449.2</v>
      </c>
    </row>
    <row r="177" spans="1:39">
      <c r="A177" s="13" t="s">
        <v>18</v>
      </c>
      <c r="B177" s="52">
        <f t="shared" si="48"/>
        <v>0</v>
      </c>
      <c r="C177" s="52">
        <f t="shared" si="48"/>
        <v>0</v>
      </c>
      <c r="D177" s="52">
        <f t="shared" si="48"/>
        <v>0</v>
      </c>
      <c r="E177" s="52">
        <f t="shared" si="48"/>
        <v>0</v>
      </c>
      <c r="F177" s="52">
        <f t="shared" si="48"/>
        <v>0</v>
      </c>
      <c r="G177" s="52">
        <f t="shared" si="48"/>
        <v>3225</v>
      </c>
      <c r="H177" s="52">
        <f t="shared" si="48"/>
        <v>2222.6999999999998</v>
      </c>
      <c r="I177" s="52">
        <f t="shared" si="48"/>
        <v>2586.6</v>
      </c>
      <c r="J177" s="52">
        <f t="shared" si="48"/>
        <v>3069.6</v>
      </c>
      <c r="K177" s="52">
        <f t="shared" si="48"/>
        <v>3072.9</v>
      </c>
      <c r="L177" s="52">
        <f t="shared" si="48"/>
        <v>2571.2999999999997</v>
      </c>
      <c r="M177" s="52">
        <f t="shared" si="48"/>
        <v>2400</v>
      </c>
      <c r="N177" s="52">
        <f t="shared" si="48"/>
        <v>3348.45</v>
      </c>
      <c r="O177" s="52">
        <f t="shared" si="48"/>
        <v>2752.0499999999997</v>
      </c>
      <c r="P177" s="52">
        <f t="shared" si="48"/>
        <v>2584.65</v>
      </c>
      <c r="Q177" s="52">
        <f t="shared" si="48"/>
        <v>3035.4</v>
      </c>
      <c r="R177" s="52">
        <f t="shared" si="52"/>
        <v>3532.35</v>
      </c>
      <c r="S177" s="52">
        <f t="shared" si="52"/>
        <v>3387.75</v>
      </c>
      <c r="T177" s="52">
        <f t="shared" si="52"/>
        <v>3325.2</v>
      </c>
      <c r="U177" s="52">
        <f t="shared" si="52"/>
        <v>3352.65</v>
      </c>
      <c r="V177" s="52">
        <f t="shared" si="52"/>
        <v>2872.7999999999997</v>
      </c>
      <c r="W177" s="52">
        <f t="shared" si="52"/>
        <v>2628</v>
      </c>
      <c r="X177" s="52">
        <f t="shared" si="52"/>
        <v>3472.7999999999997</v>
      </c>
      <c r="Y177" s="52">
        <f t="shared" si="52"/>
        <v>3483.75</v>
      </c>
      <c r="Z177" s="52">
        <f t="shared" si="52"/>
        <v>3267.6</v>
      </c>
      <c r="AA177" s="52">
        <f t="shared" si="52"/>
        <v>3184.0499999999997</v>
      </c>
      <c r="AB177" s="52">
        <f t="shared" si="52"/>
        <v>2520</v>
      </c>
      <c r="AC177" s="52">
        <f t="shared" si="52"/>
        <v>2652.6</v>
      </c>
      <c r="AD177" s="52">
        <f t="shared" si="52"/>
        <v>2490</v>
      </c>
      <c r="AE177" s="52">
        <f t="shared" si="52"/>
        <v>3328.65</v>
      </c>
      <c r="AF177" s="52">
        <f t="shared" si="52"/>
        <v>2652.6</v>
      </c>
      <c r="AG177" s="52">
        <f t="shared" si="52"/>
        <v>3248.7</v>
      </c>
      <c r="AH177" s="52">
        <f t="shared" si="52"/>
        <v>4409.6000000000004</v>
      </c>
      <c r="AI177" s="52">
        <f t="shared" si="52"/>
        <v>4620.2</v>
      </c>
      <c r="AJ177" s="52">
        <f t="shared" si="52"/>
        <v>4159.0499999999993</v>
      </c>
      <c r="AK177" s="52">
        <f t="shared" si="52"/>
        <v>0</v>
      </c>
      <c r="AL177" s="52">
        <f t="shared" si="52"/>
        <v>0</v>
      </c>
      <c r="AM177" s="10">
        <f t="shared" si="50"/>
        <v>4620.2</v>
      </c>
    </row>
    <row r="178" spans="1:39">
      <c r="A178" s="13">
        <v>0.5</v>
      </c>
      <c r="B178" s="52">
        <f t="shared" si="48"/>
        <v>0</v>
      </c>
      <c r="C178" s="52">
        <f t="shared" si="48"/>
        <v>0</v>
      </c>
      <c r="D178" s="52">
        <f t="shared" si="48"/>
        <v>0</v>
      </c>
      <c r="E178" s="52">
        <f t="shared" si="48"/>
        <v>0</v>
      </c>
      <c r="F178" s="52">
        <f t="shared" si="48"/>
        <v>0</v>
      </c>
      <c r="G178" s="52">
        <f t="shared" si="48"/>
        <v>3315</v>
      </c>
      <c r="H178" s="52">
        <f t="shared" si="48"/>
        <v>2485.5</v>
      </c>
      <c r="I178" s="52">
        <f t="shared" si="48"/>
        <v>2616.2999999999997</v>
      </c>
      <c r="J178" s="52">
        <f t="shared" si="48"/>
        <v>3129.6</v>
      </c>
      <c r="K178" s="52">
        <f t="shared" si="48"/>
        <v>3144.6</v>
      </c>
      <c r="L178" s="52">
        <f t="shared" si="48"/>
        <v>2717.7</v>
      </c>
      <c r="M178" s="52">
        <f t="shared" si="48"/>
        <v>2479.65</v>
      </c>
      <c r="N178" s="52">
        <f t="shared" si="48"/>
        <v>3292.7999999999997</v>
      </c>
      <c r="O178" s="52">
        <f t="shared" si="48"/>
        <v>2837.5499999999997</v>
      </c>
      <c r="P178" s="52">
        <f t="shared" si="48"/>
        <v>2732.7</v>
      </c>
      <c r="Q178" s="52">
        <f t="shared" si="48"/>
        <v>2750.7</v>
      </c>
      <c r="R178" s="52">
        <f t="shared" si="52"/>
        <v>3530.85</v>
      </c>
      <c r="S178" s="52">
        <f t="shared" si="52"/>
        <v>3403.95</v>
      </c>
      <c r="T178" s="52">
        <f t="shared" si="52"/>
        <v>3399</v>
      </c>
      <c r="U178" s="52">
        <f t="shared" si="52"/>
        <v>3541.65</v>
      </c>
      <c r="V178" s="52">
        <f t="shared" si="52"/>
        <v>2966.1</v>
      </c>
      <c r="W178" s="52">
        <f t="shared" si="52"/>
        <v>2567.1</v>
      </c>
      <c r="X178" s="52">
        <f t="shared" si="52"/>
        <v>3524.5499999999997</v>
      </c>
      <c r="Y178" s="52">
        <f t="shared" si="52"/>
        <v>3485.7</v>
      </c>
      <c r="Z178" s="52">
        <f t="shared" si="52"/>
        <v>3460.95</v>
      </c>
      <c r="AA178" s="52">
        <f t="shared" si="52"/>
        <v>3070.95</v>
      </c>
      <c r="AB178" s="52">
        <f t="shared" si="52"/>
        <v>2595</v>
      </c>
      <c r="AC178" s="52">
        <f t="shared" si="52"/>
        <v>2671.2</v>
      </c>
      <c r="AD178" s="52">
        <f t="shared" si="52"/>
        <v>2655</v>
      </c>
      <c r="AE178" s="52">
        <f t="shared" si="52"/>
        <v>3422.5499999999997</v>
      </c>
      <c r="AF178" s="52">
        <f t="shared" si="52"/>
        <v>2671.2</v>
      </c>
      <c r="AG178" s="52">
        <f t="shared" si="52"/>
        <v>3297.15</v>
      </c>
      <c r="AH178" s="52">
        <f t="shared" si="52"/>
        <v>4690.45</v>
      </c>
      <c r="AI178" s="52">
        <f t="shared" si="52"/>
        <v>4789.6499999999996</v>
      </c>
      <c r="AJ178" s="52">
        <f t="shared" si="52"/>
        <v>4263.45</v>
      </c>
      <c r="AK178" s="52">
        <f t="shared" si="52"/>
        <v>0</v>
      </c>
      <c r="AL178" s="52">
        <f t="shared" si="52"/>
        <v>0</v>
      </c>
      <c r="AM178" s="10">
        <f t="shared" si="50"/>
        <v>4789.6499999999996</v>
      </c>
    </row>
    <row r="179" spans="1:39">
      <c r="A179" s="13" t="s">
        <v>19</v>
      </c>
      <c r="B179" s="52">
        <f t="shared" si="48"/>
        <v>0</v>
      </c>
      <c r="C179" s="52">
        <f t="shared" si="48"/>
        <v>0</v>
      </c>
      <c r="D179" s="52">
        <f t="shared" si="48"/>
        <v>0</v>
      </c>
      <c r="E179" s="52">
        <f t="shared" si="48"/>
        <v>0</v>
      </c>
      <c r="F179" s="52">
        <f t="shared" si="48"/>
        <v>0</v>
      </c>
      <c r="G179" s="52">
        <f t="shared" si="48"/>
        <v>3255</v>
      </c>
      <c r="H179" s="52">
        <f t="shared" si="48"/>
        <v>2659.5</v>
      </c>
      <c r="I179" s="52">
        <f t="shared" si="48"/>
        <v>2738.25</v>
      </c>
      <c r="J179" s="52">
        <f t="shared" si="48"/>
        <v>3172.35</v>
      </c>
      <c r="K179" s="52">
        <f t="shared" si="48"/>
        <v>2954.7</v>
      </c>
      <c r="L179" s="52">
        <f t="shared" si="48"/>
        <v>2630.1</v>
      </c>
      <c r="M179" s="52">
        <f t="shared" si="48"/>
        <v>2616.75</v>
      </c>
      <c r="N179" s="52">
        <f t="shared" si="48"/>
        <v>3139.95</v>
      </c>
      <c r="O179" s="52">
        <f t="shared" si="48"/>
        <v>2809.5</v>
      </c>
      <c r="P179" s="52">
        <f t="shared" si="48"/>
        <v>2758.5</v>
      </c>
      <c r="Q179" s="52">
        <f t="shared" si="48"/>
        <v>2735.4</v>
      </c>
      <c r="R179" s="52">
        <f t="shared" si="52"/>
        <v>3488.25</v>
      </c>
      <c r="S179" s="52">
        <f t="shared" si="52"/>
        <v>3072.6</v>
      </c>
      <c r="T179" s="52">
        <f t="shared" si="52"/>
        <v>3226.7999999999997</v>
      </c>
      <c r="U179" s="52">
        <f t="shared" si="52"/>
        <v>3448.0499999999997</v>
      </c>
      <c r="V179" s="52">
        <f t="shared" si="52"/>
        <v>2866.65</v>
      </c>
      <c r="W179" s="52">
        <f t="shared" si="52"/>
        <v>2355.6</v>
      </c>
      <c r="X179" s="52">
        <f t="shared" si="52"/>
        <v>3433.5</v>
      </c>
      <c r="Y179" s="52">
        <f t="shared" si="52"/>
        <v>2831.85</v>
      </c>
      <c r="Z179" s="52">
        <f t="shared" si="52"/>
        <v>3314.25</v>
      </c>
      <c r="AA179" s="52">
        <f t="shared" si="52"/>
        <v>2906.4</v>
      </c>
      <c r="AB179" s="52">
        <f t="shared" si="52"/>
        <v>2565</v>
      </c>
      <c r="AC179" s="52">
        <f t="shared" si="52"/>
        <v>2726.4</v>
      </c>
      <c r="AD179" s="52">
        <f t="shared" si="52"/>
        <v>2610</v>
      </c>
      <c r="AE179" s="52">
        <f t="shared" si="52"/>
        <v>3335.7</v>
      </c>
      <c r="AF179" s="52">
        <f t="shared" si="52"/>
        <v>2726.4</v>
      </c>
      <c r="AG179" s="52">
        <f t="shared" si="52"/>
        <v>3176.5499999999997</v>
      </c>
      <c r="AH179" s="52">
        <f t="shared" si="52"/>
        <v>4533.6499999999996</v>
      </c>
      <c r="AI179" s="52">
        <f t="shared" si="52"/>
        <v>4669.7999999999993</v>
      </c>
      <c r="AJ179" s="52">
        <f t="shared" si="52"/>
        <v>4080.15</v>
      </c>
      <c r="AK179" s="52">
        <f t="shared" si="52"/>
        <v>0</v>
      </c>
      <c r="AL179" s="52">
        <f t="shared" si="52"/>
        <v>0</v>
      </c>
      <c r="AM179" s="10">
        <f t="shared" si="50"/>
        <v>4669.7999999999993</v>
      </c>
    </row>
    <row r="180" spans="1:39">
      <c r="A180" s="13">
        <v>0.58333333333333337</v>
      </c>
      <c r="B180" s="52">
        <f t="shared" si="48"/>
        <v>0</v>
      </c>
      <c r="C180" s="52">
        <f t="shared" si="48"/>
        <v>0</v>
      </c>
      <c r="D180" s="52">
        <f t="shared" si="48"/>
        <v>0</v>
      </c>
      <c r="E180" s="52">
        <f t="shared" si="48"/>
        <v>0</v>
      </c>
      <c r="F180" s="52">
        <f t="shared" si="48"/>
        <v>0</v>
      </c>
      <c r="G180" s="52">
        <f t="shared" si="48"/>
        <v>3045</v>
      </c>
      <c r="H180" s="52">
        <f t="shared" si="48"/>
        <v>2600.6999999999998</v>
      </c>
      <c r="I180" s="52">
        <f t="shared" si="48"/>
        <v>2623.35</v>
      </c>
      <c r="J180" s="52">
        <f t="shared" si="48"/>
        <v>3071.25</v>
      </c>
      <c r="K180" s="52">
        <f t="shared" si="48"/>
        <v>2890.65</v>
      </c>
      <c r="L180" s="52">
        <f t="shared" si="48"/>
        <v>2601.2999999999997</v>
      </c>
      <c r="M180" s="52">
        <f t="shared" si="48"/>
        <v>2616.2999999999997</v>
      </c>
      <c r="N180" s="52">
        <f t="shared" si="48"/>
        <v>3128.1</v>
      </c>
      <c r="O180" s="52">
        <f t="shared" si="48"/>
        <v>2435.25</v>
      </c>
      <c r="P180" s="52">
        <f t="shared" si="48"/>
        <v>2460</v>
      </c>
      <c r="Q180" s="52">
        <f t="shared" si="48"/>
        <v>2702.85</v>
      </c>
      <c r="R180" s="52">
        <f t="shared" si="52"/>
        <v>3382.65</v>
      </c>
      <c r="S180" s="52">
        <f t="shared" si="52"/>
        <v>3008.4</v>
      </c>
      <c r="T180" s="52">
        <f t="shared" si="52"/>
        <v>3214.7999999999997</v>
      </c>
      <c r="U180" s="52">
        <f t="shared" si="52"/>
        <v>3267.75</v>
      </c>
      <c r="V180" s="52">
        <f t="shared" si="52"/>
        <v>2880.45</v>
      </c>
      <c r="W180" s="52">
        <f t="shared" si="52"/>
        <v>2358.4499999999998</v>
      </c>
      <c r="X180" s="52">
        <f t="shared" si="52"/>
        <v>3299.25</v>
      </c>
      <c r="Y180" s="52">
        <f t="shared" si="52"/>
        <v>3211.7999999999997</v>
      </c>
      <c r="Z180" s="52">
        <f t="shared" si="52"/>
        <v>3207.75</v>
      </c>
      <c r="AA180" s="52">
        <f t="shared" si="52"/>
        <v>2887.5</v>
      </c>
      <c r="AB180" s="52">
        <f t="shared" si="52"/>
        <v>2565</v>
      </c>
      <c r="AC180" s="52">
        <f t="shared" si="52"/>
        <v>2700</v>
      </c>
      <c r="AD180" s="52">
        <f t="shared" si="52"/>
        <v>2520</v>
      </c>
      <c r="AE180" s="52">
        <f t="shared" si="52"/>
        <v>3147</v>
      </c>
      <c r="AF180" s="52">
        <f t="shared" si="52"/>
        <v>2700</v>
      </c>
      <c r="AG180" s="52">
        <f t="shared" si="52"/>
        <v>3143.5499999999997</v>
      </c>
      <c r="AH180" s="52">
        <f t="shared" si="52"/>
        <v>4104.3999999999996</v>
      </c>
      <c r="AI180" s="52">
        <f t="shared" si="52"/>
        <v>4424.7</v>
      </c>
      <c r="AJ180" s="52">
        <f t="shared" si="52"/>
        <v>4032.9</v>
      </c>
      <c r="AK180" s="52">
        <f t="shared" si="52"/>
        <v>0</v>
      </c>
      <c r="AL180" s="52">
        <f t="shared" si="52"/>
        <v>0</v>
      </c>
      <c r="AM180" s="10">
        <f t="shared" si="50"/>
        <v>4424.7</v>
      </c>
    </row>
    <row r="181" spans="1:39">
      <c r="A181" s="13" t="s">
        <v>20</v>
      </c>
      <c r="B181" s="52">
        <f t="shared" si="48"/>
        <v>0</v>
      </c>
      <c r="C181" s="52">
        <f t="shared" si="48"/>
        <v>0</v>
      </c>
      <c r="D181" s="52">
        <f t="shared" si="48"/>
        <v>0</v>
      </c>
      <c r="E181" s="52">
        <f t="shared" si="48"/>
        <v>0</v>
      </c>
      <c r="F181" s="52">
        <f t="shared" si="48"/>
        <v>0</v>
      </c>
      <c r="G181" s="52">
        <f t="shared" si="48"/>
        <v>3135</v>
      </c>
      <c r="H181" s="52">
        <f t="shared" si="48"/>
        <v>2508.2999999999997</v>
      </c>
      <c r="I181" s="52">
        <f t="shared" si="48"/>
        <v>2346.2999999999997</v>
      </c>
      <c r="J181" s="52">
        <f t="shared" si="48"/>
        <v>3130.2</v>
      </c>
      <c r="K181" s="52">
        <f t="shared" si="48"/>
        <v>2830.2</v>
      </c>
      <c r="L181" s="52">
        <f t="shared" si="48"/>
        <v>2554.9499999999998</v>
      </c>
      <c r="M181" s="52">
        <f t="shared" si="48"/>
        <v>2691.15</v>
      </c>
      <c r="N181" s="52">
        <f t="shared" si="48"/>
        <v>3202.7999999999997</v>
      </c>
      <c r="O181" s="52">
        <f t="shared" si="48"/>
        <v>2481.4499999999998</v>
      </c>
      <c r="P181" s="52">
        <f t="shared" si="48"/>
        <v>2700</v>
      </c>
      <c r="Q181" s="52">
        <f t="shared" si="48"/>
        <v>2809.0499999999997</v>
      </c>
      <c r="R181" s="52">
        <f t="shared" si="52"/>
        <v>3426.9</v>
      </c>
      <c r="S181" s="52">
        <f t="shared" si="52"/>
        <v>3045.2999999999997</v>
      </c>
      <c r="T181" s="52">
        <f t="shared" si="52"/>
        <v>3238.95</v>
      </c>
      <c r="U181" s="52">
        <f t="shared" si="52"/>
        <v>3331.7999999999997</v>
      </c>
      <c r="V181" s="52">
        <f t="shared" si="52"/>
        <v>2734.0499999999997</v>
      </c>
      <c r="W181" s="52">
        <f t="shared" si="52"/>
        <v>2224.0499999999997</v>
      </c>
      <c r="X181" s="52">
        <f t="shared" si="52"/>
        <v>3401.5499999999997</v>
      </c>
      <c r="Y181" s="52">
        <f t="shared" si="52"/>
        <v>3271.5</v>
      </c>
      <c r="Z181" s="52">
        <f t="shared" si="52"/>
        <v>3312.2999999999997</v>
      </c>
      <c r="AA181" s="52">
        <f t="shared" si="52"/>
        <v>2853.6</v>
      </c>
      <c r="AB181" s="52">
        <f t="shared" si="52"/>
        <v>2475</v>
      </c>
      <c r="AC181" s="52">
        <f t="shared" si="52"/>
        <v>2644.35</v>
      </c>
      <c r="AD181" s="52">
        <f t="shared" si="52"/>
        <v>2460</v>
      </c>
      <c r="AE181" s="52">
        <f t="shared" si="52"/>
        <v>3195.15</v>
      </c>
      <c r="AF181" s="52">
        <f t="shared" si="52"/>
        <v>2644.35</v>
      </c>
      <c r="AG181" s="52">
        <f t="shared" si="52"/>
        <v>3205.0499999999997</v>
      </c>
      <c r="AH181" s="52">
        <f t="shared" si="52"/>
        <v>4385.2999999999993</v>
      </c>
      <c r="AI181" s="52">
        <f t="shared" si="52"/>
        <v>4232.6000000000004</v>
      </c>
      <c r="AJ181" s="52">
        <f t="shared" si="52"/>
        <v>3656.9</v>
      </c>
      <c r="AK181" s="52">
        <f t="shared" si="52"/>
        <v>0</v>
      </c>
      <c r="AL181" s="52">
        <f t="shared" si="52"/>
        <v>0</v>
      </c>
      <c r="AM181" s="10">
        <f t="shared" si="50"/>
        <v>4385.2999999999993</v>
      </c>
    </row>
    <row r="182" spans="1:39">
      <c r="A182" s="12" t="s">
        <v>21</v>
      </c>
      <c r="B182" s="52">
        <f t="shared" si="48"/>
        <v>0</v>
      </c>
      <c r="C182" s="52">
        <f t="shared" si="48"/>
        <v>0</v>
      </c>
      <c r="D182" s="52">
        <f t="shared" si="48"/>
        <v>0</v>
      </c>
      <c r="E182" s="52">
        <f t="shared" si="48"/>
        <v>0</v>
      </c>
      <c r="F182" s="52">
        <f t="shared" si="48"/>
        <v>0</v>
      </c>
      <c r="G182" s="52">
        <f t="shared" si="48"/>
        <v>3195</v>
      </c>
      <c r="H182" s="52">
        <f t="shared" si="48"/>
        <v>2480.1</v>
      </c>
      <c r="I182" s="52">
        <f t="shared" si="48"/>
        <v>2417.1</v>
      </c>
      <c r="J182" s="52">
        <f t="shared" si="48"/>
        <v>2934</v>
      </c>
      <c r="K182" s="52">
        <f t="shared" si="48"/>
        <v>2740.65</v>
      </c>
      <c r="L182" s="52">
        <f t="shared" si="48"/>
        <v>2601.2999999999997</v>
      </c>
      <c r="M182" s="52">
        <f t="shared" si="48"/>
        <v>2627.25</v>
      </c>
      <c r="N182" s="52">
        <f t="shared" si="48"/>
        <v>3181.35</v>
      </c>
      <c r="O182" s="52">
        <f t="shared" si="48"/>
        <v>2421.75</v>
      </c>
      <c r="P182" s="52">
        <f t="shared" si="48"/>
        <v>2640</v>
      </c>
      <c r="Q182" s="52">
        <f t="shared" si="48"/>
        <v>2880.9</v>
      </c>
      <c r="R182" s="52">
        <f t="shared" si="52"/>
        <v>3319.95</v>
      </c>
      <c r="S182" s="52">
        <f t="shared" si="52"/>
        <v>2888.5499999999997</v>
      </c>
      <c r="T182" s="52">
        <f t="shared" si="52"/>
        <v>3235.7999999999997</v>
      </c>
      <c r="U182" s="52">
        <f t="shared" si="52"/>
        <v>3300.9</v>
      </c>
      <c r="V182" s="52">
        <f t="shared" si="52"/>
        <v>2646</v>
      </c>
      <c r="W182" s="52">
        <f t="shared" si="52"/>
        <v>2268.2999999999997</v>
      </c>
      <c r="X182" s="52">
        <f t="shared" si="52"/>
        <v>3308.4</v>
      </c>
      <c r="Y182" s="52">
        <f t="shared" si="52"/>
        <v>3199.65</v>
      </c>
      <c r="Z182" s="52">
        <f t="shared" si="52"/>
        <v>3249.15</v>
      </c>
      <c r="AA182" s="52">
        <f t="shared" si="52"/>
        <v>2718.2999999999997</v>
      </c>
      <c r="AB182" s="52">
        <f t="shared" si="52"/>
        <v>2460</v>
      </c>
      <c r="AC182" s="52">
        <f t="shared" si="52"/>
        <v>2475</v>
      </c>
      <c r="AD182" s="52">
        <f t="shared" si="52"/>
        <v>2355</v>
      </c>
      <c r="AE182" s="52">
        <f t="shared" si="52"/>
        <v>3226.2</v>
      </c>
      <c r="AF182" s="52">
        <f t="shared" si="52"/>
        <v>2475</v>
      </c>
      <c r="AG182" s="52">
        <f t="shared" si="52"/>
        <v>3133.0499999999997</v>
      </c>
      <c r="AH182" s="52">
        <f t="shared" si="52"/>
        <v>3767.5499999999997</v>
      </c>
      <c r="AI182" s="52">
        <f t="shared" si="52"/>
        <v>3967.2999999999997</v>
      </c>
      <c r="AJ182" s="52">
        <f t="shared" si="52"/>
        <v>3690.45</v>
      </c>
      <c r="AK182" s="52">
        <f t="shared" si="52"/>
        <v>0</v>
      </c>
      <c r="AL182" s="52">
        <f t="shared" si="52"/>
        <v>0</v>
      </c>
      <c r="AM182" s="10">
        <f t="shared" si="50"/>
        <v>3967.2999999999997</v>
      </c>
    </row>
    <row r="183" spans="1:39">
      <c r="A183" s="12" t="s">
        <v>22</v>
      </c>
      <c r="B183" s="52">
        <f t="shared" ref="B183:AL189" si="53">+$G$40*(B123+B153)</f>
        <v>0</v>
      </c>
      <c r="C183" s="52">
        <f t="shared" si="53"/>
        <v>0</v>
      </c>
      <c r="D183" s="52">
        <f t="shared" si="53"/>
        <v>0</v>
      </c>
      <c r="E183" s="52">
        <f t="shared" si="53"/>
        <v>0</v>
      </c>
      <c r="F183" s="52">
        <f t="shared" si="53"/>
        <v>0</v>
      </c>
      <c r="G183" s="52">
        <f t="shared" si="53"/>
        <v>3095.7</v>
      </c>
      <c r="H183" s="52">
        <f t="shared" si="53"/>
        <v>2494.1999999999998</v>
      </c>
      <c r="I183" s="52">
        <f t="shared" si="53"/>
        <v>2356.0499999999997</v>
      </c>
      <c r="J183" s="52">
        <f t="shared" si="53"/>
        <v>2833.2</v>
      </c>
      <c r="K183" s="52">
        <f t="shared" si="53"/>
        <v>2591.5499999999997</v>
      </c>
      <c r="L183" s="52">
        <f t="shared" si="53"/>
        <v>2503.0499999999997</v>
      </c>
      <c r="M183" s="52">
        <f t="shared" si="53"/>
        <v>2547.75</v>
      </c>
      <c r="N183" s="52">
        <f t="shared" si="53"/>
        <v>3004.5</v>
      </c>
      <c r="O183" s="52">
        <f t="shared" si="53"/>
        <v>2616.4499999999998</v>
      </c>
      <c r="P183" s="52">
        <f t="shared" si="53"/>
        <v>2625</v>
      </c>
      <c r="Q183" s="52">
        <f t="shared" si="53"/>
        <v>2521.9499999999998</v>
      </c>
      <c r="R183" s="52">
        <f t="shared" si="53"/>
        <v>3203.1</v>
      </c>
      <c r="S183" s="52">
        <f t="shared" si="53"/>
        <v>3014.5499999999997</v>
      </c>
      <c r="T183" s="52">
        <f t="shared" si="53"/>
        <v>3142.5</v>
      </c>
      <c r="U183" s="52">
        <f t="shared" si="53"/>
        <v>3231.45</v>
      </c>
      <c r="V183" s="52">
        <f t="shared" si="53"/>
        <v>2642.25</v>
      </c>
      <c r="W183" s="52">
        <f t="shared" si="53"/>
        <v>2288.5499999999997</v>
      </c>
      <c r="X183" s="52">
        <f t="shared" si="53"/>
        <v>3146.85</v>
      </c>
      <c r="Y183" s="52">
        <f t="shared" si="53"/>
        <v>3096.9</v>
      </c>
      <c r="Z183" s="52">
        <f t="shared" si="53"/>
        <v>3062.5499999999997</v>
      </c>
      <c r="AA183" s="52">
        <f t="shared" si="53"/>
        <v>2718.6</v>
      </c>
      <c r="AB183" s="52">
        <f t="shared" si="53"/>
        <v>2445</v>
      </c>
      <c r="AC183" s="52">
        <f t="shared" si="53"/>
        <v>2460</v>
      </c>
      <c r="AD183" s="52">
        <f t="shared" si="53"/>
        <v>2355</v>
      </c>
      <c r="AE183" s="52">
        <f t="shared" si="53"/>
        <v>2992.5</v>
      </c>
      <c r="AF183" s="52">
        <f t="shared" si="53"/>
        <v>2460</v>
      </c>
      <c r="AG183" s="52">
        <f t="shared" si="53"/>
        <v>3040.2</v>
      </c>
      <c r="AH183" s="52">
        <f t="shared" si="53"/>
        <v>3315.95</v>
      </c>
      <c r="AI183" s="52">
        <f t="shared" si="53"/>
        <v>3407.1</v>
      </c>
      <c r="AJ183" s="52">
        <f t="shared" si="53"/>
        <v>3107.75</v>
      </c>
      <c r="AK183" s="52">
        <f t="shared" si="53"/>
        <v>0</v>
      </c>
      <c r="AL183" s="52">
        <f t="shared" si="53"/>
        <v>0</v>
      </c>
      <c r="AM183" s="10">
        <f t="shared" si="50"/>
        <v>3407.1</v>
      </c>
    </row>
    <row r="184" spans="1:39">
      <c r="A184" s="12" t="s">
        <v>23</v>
      </c>
      <c r="B184" s="52">
        <f t="shared" si="53"/>
        <v>0</v>
      </c>
      <c r="C184" s="52">
        <f t="shared" si="53"/>
        <v>0</v>
      </c>
      <c r="D184" s="52">
        <f t="shared" si="53"/>
        <v>0</v>
      </c>
      <c r="E184" s="52">
        <f t="shared" si="53"/>
        <v>0</v>
      </c>
      <c r="F184" s="52">
        <f t="shared" si="53"/>
        <v>0</v>
      </c>
      <c r="G184" s="52">
        <f t="shared" si="53"/>
        <v>2895</v>
      </c>
      <c r="H184" s="52">
        <f t="shared" si="53"/>
        <v>2344.65</v>
      </c>
      <c r="I184" s="52">
        <f t="shared" si="53"/>
        <v>2307.4499999999998</v>
      </c>
      <c r="J184" s="52">
        <f t="shared" si="53"/>
        <v>2603.85</v>
      </c>
      <c r="K184" s="52">
        <f t="shared" si="53"/>
        <v>2529.75</v>
      </c>
      <c r="L184" s="52">
        <f t="shared" si="53"/>
        <v>2095.35</v>
      </c>
      <c r="M184" s="52">
        <f t="shared" si="53"/>
        <v>2488.5</v>
      </c>
      <c r="N184" s="52">
        <f t="shared" si="53"/>
        <v>2915.25</v>
      </c>
      <c r="O184" s="52">
        <f t="shared" si="53"/>
        <v>2299.65</v>
      </c>
      <c r="P184" s="52">
        <f t="shared" si="53"/>
        <v>2779.95</v>
      </c>
      <c r="Q184" s="52">
        <f t="shared" si="53"/>
        <v>2857.0499999999997</v>
      </c>
      <c r="R184" s="52">
        <f t="shared" si="53"/>
        <v>2988.75</v>
      </c>
      <c r="S184" s="52">
        <f t="shared" si="53"/>
        <v>3067.5</v>
      </c>
      <c r="T184" s="52">
        <f t="shared" si="53"/>
        <v>3048.6</v>
      </c>
      <c r="U184" s="52">
        <f t="shared" si="53"/>
        <v>2961.75</v>
      </c>
      <c r="V184" s="52">
        <f t="shared" si="53"/>
        <v>2646.45</v>
      </c>
      <c r="W184" s="52">
        <f t="shared" si="53"/>
        <v>2365.9499999999998</v>
      </c>
      <c r="X184" s="52">
        <f t="shared" si="53"/>
        <v>2983.35</v>
      </c>
      <c r="Y184" s="52">
        <f t="shared" si="53"/>
        <v>2946.2999999999997</v>
      </c>
      <c r="Z184" s="52">
        <f t="shared" si="53"/>
        <v>2989.95</v>
      </c>
      <c r="AA184" s="52">
        <f t="shared" si="53"/>
        <v>2704.35</v>
      </c>
      <c r="AB184" s="52">
        <f t="shared" si="53"/>
        <v>2445</v>
      </c>
      <c r="AC184" s="52">
        <f t="shared" si="53"/>
        <v>2520</v>
      </c>
      <c r="AD184" s="52">
        <f t="shared" si="53"/>
        <v>2370</v>
      </c>
      <c r="AE184" s="52">
        <f t="shared" si="53"/>
        <v>2943.75</v>
      </c>
      <c r="AF184" s="52">
        <f t="shared" si="53"/>
        <v>2520</v>
      </c>
      <c r="AG184" s="52">
        <f t="shared" si="53"/>
        <v>2932.2</v>
      </c>
      <c r="AH184" s="52">
        <f t="shared" si="53"/>
        <v>3055.65</v>
      </c>
      <c r="AI184" s="52">
        <f t="shared" si="53"/>
        <v>3005.65</v>
      </c>
      <c r="AJ184" s="52">
        <f t="shared" si="53"/>
        <v>2658.0499999999997</v>
      </c>
      <c r="AK184" s="52">
        <f t="shared" si="53"/>
        <v>0</v>
      </c>
      <c r="AL184" s="52">
        <f t="shared" si="53"/>
        <v>0</v>
      </c>
      <c r="AM184" s="10">
        <f t="shared" si="50"/>
        <v>3067.5</v>
      </c>
    </row>
    <row r="185" spans="1:39">
      <c r="A185" s="9" t="s">
        <v>24</v>
      </c>
      <c r="B185" s="52">
        <f t="shared" si="53"/>
        <v>0</v>
      </c>
      <c r="C185" s="52">
        <f t="shared" si="53"/>
        <v>0</v>
      </c>
      <c r="D185" s="52">
        <f t="shared" si="53"/>
        <v>0</v>
      </c>
      <c r="E185" s="52">
        <f t="shared" si="53"/>
        <v>0</v>
      </c>
      <c r="F185" s="52">
        <f t="shared" si="53"/>
        <v>0</v>
      </c>
      <c r="G185" s="52">
        <f t="shared" si="53"/>
        <v>2745</v>
      </c>
      <c r="H185" s="52">
        <f t="shared" si="53"/>
        <v>2448.4499999999998</v>
      </c>
      <c r="I185" s="52">
        <f t="shared" si="53"/>
        <v>2384.25</v>
      </c>
      <c r="J185" s="52">
        <f t="shared" si="53"/>
        <v>2713.95</v>
      </c>
      <c r="K185" s="52">
        <f t="shared" si="53"/>
        <v>2138.85</v>
      </c>
      <c r="L185" s="52">
        <f t="shared" si="53"/>
        <v>2315.4</v>
      </c>
      <c r="M185" s="52">
        <f t="shared" si="53"/>
        <v>2623.0499999999997</v>
      </c>
      <c r="N185" s="52">
        <f t="shared" si="53"/>
        <v>3143.25</v>
      </c>
      <c r="O185" s="52">
        <f t="shared" si="53"/>
        <v>2556</v>
      </c>
      <c r="P185" s="52">
        <f t="shared" si="53"/>
        <v>2987.85</v>
      </c>
      <c r="Q185" s="52">
        <f t="shared" si="53"/>
        <v>3492.75</v>
      </c>
      <c r="R185" s="52">
        <f t="shared" si="53"/>
        <v>3365.1</v>
      </c>
      <c r="S185" s="52">
        <f t="shared" si="53"/>
        <v>3255.6</v>
      </c>
      <c r="T185" s="52">
        <f t="shared" si="53"/>
        <v>3539.25</v>
      </c>
      <c r="U185" s="52">
        <f t="shared" si="53"/>
        <v>3126.75</v>
      </c>
      <c r="V185" s="52">
        <f t="shared" si="53"/>
        <v>2749.95</v>
      </c>
      <c r="W185" s="52">
        <f t="shared" si="53"/>
        <v>2875.5</v>
      </c>
      <c r="X185" s="52">
        <f t="shared" si="53"/>
        <v>3193.5</v>
      </c>
      <c r="Y185" s="52">
        <f t="shared" si="53"/>
        <v>3126.2999999999997</v>
      </c>
      <c r="Z185" s="52">
        <f t="shared" si="53"/>
        <v>3173.85</v>
      </c>
      <c r="AA185" s="52">
        <f t="shared" si="53"/>
        <v>3113.85</v>
      </c>
      <c r="AB185" s="52">
        <f t="shared" si="53"/>
        <v>2778</v>
      </c>
      <c r="AC185" s="52">
        <f t="shared" si="53"/>
        <v>2987.25</v>
      </c>
      <c r="AD185" s="52">
        <f t="shared" si="53"/>
        <v>2917.2</v>
      </c>
      <c r="AE185" s="52">
        <f t="shared" si="53"/>
        <v>3154.95</v>
      </c>
      <c r="AF185" s="52">
        <f t="shared" si="53"/>
        <v>2987.25</v>
      </c>
      <c r="AG185" s="52">
        <f t="shared" si="53"/>
        <v>3111.9</v>
      </c>
      <c r="AH185" s="52">
        <f t="shared" si="53"/>
        <v>3128.85</v>
      </c>
      <c r="AI185" s="52">
        <f t="shared" si="53"/>
        <v>3106.0499999999997</v>
      </c>
      <c r="AJ185" s="52">
        <f t="shared" si="53"/>
        <v>3014.1</v>
      </c>
      <c r="AK185" s="52">
        <f t="shared" si="53"/>
        <v>0</v>
      </c>
      <c r="AL185" s="52">
        <f t="shared" si="53"/>
        <v>0</v>
      </c>
      <c r="AM185" s="10">
        <f t="shared" si="50"/>
        <v>3539.25</v>
      </c>
    </row>
    <row r="186" spans="1:39">
      <c r="A186" s="15">
        <v>0.83333333333333337</v>
      </c>
      <c r="B186" s="52">
        <f t="shared" si="53"/>
        <v>0</v>
      </c>
      <c r="C186" s="52">
        <f t="shared" si="53"/>
        <v>0</v>
      </c>
      <c r="D186" s="52">
        <f t="shared" si="53"/>
        <v>0</v>
      </c>
      <c r="E186" s="52">
        <f t="shared" si="53"/>
        <v>0</v>
      </c>
      <c r="F186" s="52">
        <f t="shared" si="53"/>
        <v>0</v>
      </c>
      <c r="G186" s="52">
        <f t="shared" si="53"/>
        <v>2901.15</v>
      </c>
      <c r="H186" s="52">
        <f t="shared" si="53"/>
        <v>2356.35</v>
      </c>
      <c r="I186" s="52">
        <f t="shared" si="53"/>
        <v>2709.75</v>
      </c>
      <c r="J186" s="52">
        <f t="shared" si="53"/>
        <v>2712.45</v>
      </c>
      <c r="K186" s="52">
        <f t="shared" si="53"/>
        <v>2306.1</v>
      </c>
      <c r="L186" s="52">
        <f t="shared" si="53"/>
        <v>2300.4</v>
      </c>
      <c r="M186" s="52">
        <f t="shared" si="53"/>
        <v>2777.4</v>
      </c>
      <c r="N186" s="52">
        <f t="shared" si="53"/>
        <v>3275.7</v>
      </c>
      <c r="O186" s="52">
        <f t="shared" si="53"/>
        <v>3079.35</v>
      </c>
      <c r="P186" s="52">
        <f t="shared" si="53"/>
        <v>3263.85</v>
      </c>
      <c r="Q186" s="52">
        <f t="shared" si="53"/>
        <v>3484.7999999999997</v>
      </c>
      <c r="R186" s="52">
        <f t="shared" si="53"/>
        <v>3424.95</v>
      </c>
      <c r="S186" s="52">
        <f t="shared" si="53"/>
        <v>3586.2</v>
      </c>
      <c r="T186" s="52">
        <f t="shared" si="53"/>
        <v>3482.7</v>
      </c>
      <c r="U186" s="52">
        <f t="shared" si="53"/>
        <v>3521.25</v>
      </c>
      <c r="V186" s="52">
        <f t="shared" si="53"/>
        <v>3000.15</v>
      </c>
      <c r="W186" s="52">
        <f t="shared" si="53"/>
        <v>3212.25</v>
      </c>
      <c r="X186" s="52">
        <f t="shared" si="53"/>
        <v>3539.7</v>
      </c>
      <c r="Y186" s="52">
        <f t="shared" si="53"/>
        <v>3494.7</v>
      </c>
      <c r="Z186" s="52">
        <f t="shared" si="53"/>
        <v>3467.4</v>
      </c>
      <c r="AA186" s="52">
        <f t="shared" si="53"/>
        <v>3378.15</v>
      </c>
      <c r="AB186" s="52">
        <f t="shared" si="53"/>
        <v>3177.9</v>
      </c>
      <c r="AC186" s="52">
        <f t="shared" si="53"/>
        <v>3273.75</v>
      </c>
      <c r="AD186" s="52">
        <f t="shared" si="53"/>
        <v>3125.85</v>
      </c>
      <c r="AE186" s="52">
        <f t="shared" si="53"/>
        <v>3441.2999999999997</v>
      </c>
      <c r="AF186" s="52">
        <f t="shared" si="53"/>
        <v>3273.75</v>
      </c>
      <c r="AG186" s="52">
        <f t="shared" si="53"/>
        <v>3334.0499999999997</v>
      </c>
      <c r="AH186" s="52">
        <f t="shared" si="53"/>
        <v>3436.95</v>
      </c>
      <c r="AI186" s="52">
        <f t="shared" si="53"/>
        <v>3480.75</v>
      </c>
      <c r="AJ186" s="52">
        <f t="shared" si="53"/>
        <v>3288.15</v>
      </c>
      <c r="AK186" s="52">
        <f t="shared" si="53"/>
        <v>0</v>
      </c>
      <c r="AL186" s="52">
        <f t="shared" si="53"/>
        <v>0</v>
      </c>
      <c r="AM186" s="10">
        <f t="shared" si="50"/>
        <v>3586.2</v>
      </c>
    </row>
    <row r="187" spans="1:39">
      <c r="A187" s="15">
        <v>0.875</v>
      </c>
      <c r="B187" s="52">
        <f t="shared" si="53"/>
        <v>0</v>
      </c>
      <c r="C187" s="52">
        <f t="shared" si="53"/>
        <v>0</v>
      </c>
      <c r="D187" s="52">
        <f t="shared" si="53"/>
        <v>0</v>
      </c>
      <c r="E187" s="52">
        <f t="shared" si="53"/>
        <v>0</v>
      </c>
      <c r="F187" s="52">
        <f t="shared" si="53"/>
        <v>0</v>
      </c>
      <c r="G187" s="52">
        <f t="shared" si="53"/>
        <v>2837.1</v>
      </c>
      <c r="H187" s="52">
        <f t="shared" si="53"/>
        <v>2372.25</v>
      </c>
      <c r="I187" s="52">
        <f t="shared" si="53"/>
        <v>2744.1</v>
      </c>
      <c r="J187" s="52">
        <f t="shared" si="53"/>
        <v>2635.35</v>
      </c>
      <c r="K187" s="52">
        <f t="shared" si="53"/>
        <v>2397.9</v>
      </c>
      <c r="L187" s="52">
        <f t="shared" si="53"/>
        <v>2164.35</v>
      </c>
      <c r="M187" s="52">
        <f t="shared" si="53"/>
        <v>2854.0499999999997</v>
      </c>
      <c r="N187" s="52">
        <f t="shared" si="53"/>
        <v>3200.5499999999997</v>
      </c>
      <c r="O187" s="52">
        <f t="shared" si="53"/>
        <v>3245.85</v>
      </c>
      <c r="P187" s="52">
        <f t="shared" si="53"/>
        <v>3187.7999999999997</v>
      </c>
      <c r="Q187" s="52">
        <f t="shared" si="53"/>
        <v>3406.65</v>
      </c>
      <c r="R187" s="52">
        <f t="shared" si="53"/>
        <v>3319.5</v>
      </c>
      <c r="S187" s="52">
        <f t="shared" si="53"/>
        <v>3405</v>
      </c>
      <c r="T187" s="52">
        <f t="shared" si="53"/>
        <v>3390.15</v>
      </c>
      <c r="U187" s="52">
        <f t="shared" si="53"/>
        <v>3437.5499999999997</v>
      </c>
      <c r="V187" s="52">
        <f t="shared" si="53"/>
        <v>2891.5499999999997</v>
      </c>
      <c r="W187" s="52">
        <f t="shared" si="53"/>
        <v>3285.15</v>
      </c>
      <c r="X187" s="52">
        <f t="shared" si="53"/>
        <v>3424.35</v>
      </c>
      <c r="Y187" s="52">
        <f t="shared" si="53"/>
        <v>3367.95</v>
      </c>
      <c r="Z187" s="52">
        <f t="shared" si="53"/>
        <v>3396.75</v>
      </c>
      <c r="AA187" s="52">
        <f t="shared" si="53"/>
        <v>3205.35</v>
      </c>
      <c r="AB187" s="52">
        <f t="shared" si="53"/>
        <v>3072.45</v>
      </c>
      <c r="AC187" s="52">
        <f t="shared" si="53"/>
        <v>3182.7</v>
      </c>
      <c r="AD187" s="52">
        <f t="shared" si="53"/>
        <v>3013.35</v>
      </c>
      <c r="AE187" s="52">
        <f t="shared" si="53"/>
        <v>3283.95</v>
      </c>
      <c r="AF187" s="52">
        <f t="shared" si="53"/>
        <v>3182.7</v>
      </c>
      <c r="AG187" s="52">
        <f t="shared" si="53"/>
        <v>3374.7</v>
      </c>
      <c r="AH187" s="52">
        <f t="shared" si="53"/>
        <v>3299.4</v>
      </c>
      <c r="AI187" s="52">
        <f t="shared" si="53"/>
        <v>3357.2999999999997</v>
      </c>
      <c r="AJ187" s="52">
        <f t="shared" si="53"/>
        <v>3301.35</v>
      </c>
      <c r="AK187" s="52">
        <f t="shared" si="53"/>
        <v>0</v>
      </c>
      <c r="AL187" s="52">
        <f t="shared" si="53"/>
        <v>0</v>
      </c>
      <c r="AM187" s="10">
        <f t="shared" si="50"/>
        <v>3437.5499999999997</v>
      </c>
    </row>
    <row r="188" spans="1:39">
      <c r="A188" s="13" t="s">
        <v>25</v>
      </c>
      <c r="B188" s="52">
        <f t="shared" si="53"/>
        <v>0</v>
      </c>
      <c r="C188" s="52">
        <f t="shared" si="53"/>
        <v>0</v>
      </c>
      <c r="D188" s="52">
        <f t="shared" si="53"/>
        <v>0</v>
      </c>
      <c r="E188" s="52">
        <f t="shared" si="53"/>
        <v>0</v>
      </c>
      <c r="F188" s="52">
        <f t="shared" si="53"/>
        <v>0</v>
      </c>
      <c r="G188" s="52">
        <f t="shared" si="53"/>
        <v>2972.7</v>
      </c>
      <c r="H188" s="52">
        <f t="shared" si="53"/>
        <v>2209.5</v>
      </c>
      <c r="I188" s="52">
        <f t="shared" si="53"/>
        <v>2608.1999999999998</v>
      </c>
      <c r="J188" s="52">
        <f t="shared" si="53"/>
        <v>2569.5</v>
      </c>
      <c r="K188" s="52">
        <f t="shared" si="53"/>
        <v>2664.75</v>
      </c>
      <c r="L188" s="52">
        <f t="shared" si="53"/>
        <v>2285.5499999999997</v>
      </c>
      <c r="M188" s="52">
        <f t="shared" si="53"/>
        <v>2842.65</v>
      </c>
      <c r="N188" s="52">
        <f t="shared" si="53"/>
        <v>2933.25</v>
      </c>
      <c r="O188" s="52">
        <f t="shared" si="53"/>
        <v>2976.2999999999997</v>
      </c>
      <c r="P188" s="52">
        <f t="shared" si="53"/>
        <v>2977.0499999999997</v>
      </c>
      <c r="Q188" s="52">
        <f t="shared" si="53"/>
        <v>3258.6</v>
      </c>
      <c r="R188" s="52">
        <f t="shared" si="53"/>
        <v>2600.25</v>
      </c>
      <c r="S188" s="52">
        <f t="shared" si="53"/>
        <v>3073.65</v>
      </c>
      <c r="T188" s="52">
        <f t="shared" si="53"/>
        <v>3153</v>
      </c>
      <c r="U188" s="52">
        <f t="shared" si="53"/>
        <v>3002.5499999999997</v>
      </c>
      <c r="V188" s="52">
        <f t="shared" si="53"/>
        <v>2844</v>
      </c>
      <c r="W188" s="52">
        <f t="shared" si="53"/>
        <v>2996.5499999999997</v>
      </c>
      <c r="X188" s="52">
        <f t="shared" si="53"/>
        <v>2992.5</v>
      </c>
      <c r="Y188" s="52">
        <f t="shared" si="53"/>
        <v>3107.4</v>
      </c>
      <c r="Z188" s="52">
        <f t="shared" si="53"/>
        <v>3088.0499999999997</v>
      </c>
      <c r="AA188" s="52">
        <f t="shared" si="53"/>
        <v>3041.1</v>
      </c>
      <c r="AB188" s="52">
        <f t="shared" si="53"/>
        <v>2865.2999999999997</v>
      </c>
      <c r="AC188" s="52">
        <f t="shared" si="53"/>
        <v>2956.0499999999997</v>
      </c>
      <c r="AD188" s="52">
        <f t="shared" si="53"/>
        <v>2647.2</v>
      </c>
      <c r="AE188" s="52">
        <f t="shared" si="53"/>
        <v>2896.0499999999997</v>
      </c>
      <c r="AF188" s="52">
        <f t="shared" si="53"/>
        <v>2956.0499999999997</v>
      </c>
      <c r="AG188" s="52">
        <f t="shared" si="53"/>
        <v>3137.85</v>
      </c>
      <c r="AH188" s="52">
        <f t="shared" si="53"/>
        <v>3192.9</v>
      </c>
      <c r="AI188" s="52">
        <f t="shared" si="53"/>
        <v>3072</v>
      </c>
      <c r="AJ188" s="52">
        <f t="shared" si="53"/>
        <v>2863.7999999999997</v>
      </c>
      <c r="AK188" s="52">
        <f t="shared" si="53"/>
        <v>0</v>
      </c>
      <c r="AL188" s="52">
        <f t="shared" si="53"/>
        <v>0</v>
      </c>
      <c r="AM188" s="10">
        <f t="shared" si="50"/>
        <v>3258.6</v>
      </c>
    </row>
    <row r="189" spans="1:39">
      <c r="A189" s="15">
        <v>0.95833333333333337</v>
      </c>
      <c r="B189" s="52">
        <f t="shared" si="53"/>
        <v>0</v>
      </c>
      <c r="C189" s="52">
        <f t="shared" si="53"/>
        <v>0</v>
      </c>
      <c r="D189" s="52">
        <f t="shared" si="53"/>
        <v>0</v>
      </c>
      <c r="E189" s="52">
        <f t="shared" si="53"/>
        <v>0</v>
      </c>
      <c r="F189" s="52">
        <f t="shared" si="53"/>
        <v>0</v>
      </c>
      <c r="G189" s="52">
        <f t="shared" si="53"/>
        <v>2596.9499999999998</v>
      </c>
      <c r="H189" s="52">
        <f t="shared" si="53"/>
        <v>2236.9499999999998</v>
      </c>
      <c r="I189" s="52">
        <f t="shared" si="53"/>
        <v>2341.7999999999997</v>
      </c>
      <c r="J189" s="52">
        <f t="shared" si="53"/>
        <v>2454.75</v>
      </c>
      <c r="K189" s="52">
        <f t="shared" si="53"/>
        <v>2390.6999999999998</v>
      </c>
      <c r="L189" s="52">
        <f t="shared" si="53"/>
        <v>2208.75</v>
      </c>
      <c r="M189" s="52">
        <f t="shared" si="53"/>
        <v>2639.4</v>
      </c>
      <c r="N189" s="52">
        <f t="shared" si="53"/>
        <v>2554.5</v>
      </c>
      <c r="O189" s="52">
        <f t="shared" si="53"/>
        <v>2676.75</v>
      </c>
      <c r="P189" s="52">
        <f t="shared" si="53"/>
        <v>2646</v>
      </c>
      <c r="Q189" s="52">
        <f t="shared" si="53"/>
        <v>2821.7999999999997</v>
      </c>
      <c r="R189" s="52">
        <f t="shared" si="53"/>
        <v>2662.5</v>
      </c>
      <c r="S189" s="52">
        <f t="shared" si="53"/>
        <v>2693.5499999999997</v>
      </c>
      <c r="T189" s="52">
        <f t="shared" si="53"/>
        <v>2665.0499999999997</v>
      </c>
      <c r="U189" s="52">
        <f t="shared" si="53"/>
        <v>2761.2</v>
      </c>
      <c r="V189" s="52">
        <f t="shared" si="53"/>
        <v>2731.2</v>
      </c>
      <c r="W189" s="52">
        <f t="shared" si="53"/>
        <v>2680.35</v>
      </c>
      <c r="X189" s="52">
        <f t="shared" si="53"/>
        <v>2740.5</v>
      </c>
      <c r="Y189" s="52">
        <f t="shared" si="53"/>
        <v>2370</v>
      </c>
      <c r="Z189" s="52">
        <f t="shared" si="53"/>
        <v>2644.7999999999997</v>
      </c>
      <c r="AA189" s="52">
        <f t="shared" si="53"/>
        <v>2680.2</v>
      </c>
      <c r="AB189" s="52">
        <f t="shared" si="53"/>
        <v>2597.85</v>
      </c>
      <c r="AC189" s="52">
        <f t="shared" si="53"/>
        <v>2475</v>
      </c>
      <c r="AD189" s="52">
        <f t="shared" si="53"/>
        <v>2467.5</v>
      </c>
      <c r="AE189" s="52">
        <f t="shared" si="53"/>
        <v>2554.5</v>
      </c>
      <c r="AF189" s="52">
        <f t="shared" si="53"/>
        <v>2475</v>
      </c>
      <c r="AG189" s="52">
        <f t="shared" si="53"/>
        <v>2690.25</v>
      </c>
      <c r="AH189" s="52">
        <f t="shared" si="53"/>
        <v>2647.35</v>
      </c>
      <c r="AI189" s="52">
        <f t="shared" ref="AI189:AL189" si="54">+$G$40*(AI129+AI159)</f>
        <v>2692.2</v>
      </c>
      <c r="AJ189" s="52">
        <f t="shared" si="54"/>
        <v>2715.15</v>
      </c>
      <c r="AK189" s="52">
        <f t="shared" si="54"/>
        <v>0</v>
      </c>
      <c r="AL189" s="52">
        <f t="shared" si="54"/>
        <v>0</v>
      </c>
      <c r="AM189" s="10">
        <f t="shared" si="50"/>
        <v>2821.7999999999997</v>
      </c>
    </row>
    <row r="190" spans="1:39">
      <c r="A190" s="9" t="s">
        <v>26</v>
      </c>
      <c r="B190" s="52">
        <f t="shared" ref="B190:AL190" si="55">+$G$40*(B130+B160)</f>
        <v>0</v>
      </c>
      <c r="C190" s="52">
        <f t="shared" si="55"/>
        <v>0</v>
      </c>
      <c r="D190" s="52">
        <f t="shared" si="55"/>
        <v>0</v>
      </c>
      <c r="E190" s="52">
        <f t="shared" si="55"/>
        <v>0</v>
      </c>
      <c r="F190" s="52">
        <f t="shared" si="55"/>
        <v>0</v>
      </c>
      <c r="G190" s="52">
        <f t="shared" si="55"/>
        <v>2385</v>
      </c>
      <c r="H190" s="52">
        <f t="shared" si="55"/>
        <v>2121.9</v>
      </c>
      <c r="I190" s="52">
        <f t="shared" si="55"/>
        <v>2118.4499999999998</v>
      </c>
      <c r="J190" s="52">
        <f t="shared" si="55"/>
        <v>2254.65</v>
      </c>
      <c r="K190" s="52">
        <f t="shared" si="55"/>
        <v>2396.25</v>
      </c>
      <c r="L190" s="52">
        <f t="shared" si="55"/>
        <v>2237.25</v>
      </c>
      <c r="M190" s="52">
        <f t="shared" si="55"/>
        <v>2265.9</v>
      </c>
      <c r="N190" s="52">
        <f t="shared" si="55"/>
        <v>2340</v>
      </c>
      <c r="O190" s="52">
        <f t="shared" si="55"/>
        <v>2430</v>
      </c>
      <c r="P190" s="52">
        <f t="shared" si="55"/>
        <v>2359.35</v>
      </c>
      <c r="Q190" s="52">
        <f t="shared" si="55"/>
        <v>2477.25</v>
      </c>
      <c r="R190" s="52">
        <f t="shared" si="55"/>
        <v>2437.0499999999997</v>
      </c>
      <c r="S190" s="52">
        <f t="shared" si="55"/>
        <v>2445</v>
      </c>
      <c r="T190" s="52">
        <f t="shared" si="55"/>
        <v>2388.75</v>
      </c>
      <c r="U190" s="52">
        <f t="shared" si="55"/>
        <v>2370</v>
      </c>
      <c r="V190" s="52">
        <f t="shared" si="55"/>
        <v>2535.4499999999998</v>
      </c>
      <c r="W190" s="52">
        <f t="shared" si="55"/>
        <v>2415</v>
      </c>
      <c r="X190" s="52">
        <f t="shared" si="55"/>
        <v>2445</v>
      </c>
      <c r="Y190" s="52">
        <f t="shared" si="55"/>
        <v>2415</v>
      </c>
      <c r="Z190" s="52">
        <f t="shared" si="55"/>
        <v>2340</v>
      </c>
      <c r="AA190" s="52">
        <f t="shared" si="55"/>
        <v>2370</v>
      </c>
      <c r="AB190" s="52">
        <f t="shared" si="55"/>
        <v>2355</v>
      </c>
      <c r="AC190" s="52">
        <f t="shared" si="55"/>
        <v>2340</v>
      </c>
      <c r="AD190" s="52">
        <f t="shared" si="55"/>
        <v>2265</v>
      </c>
      <c r="AE190" s="52">
        <f t="shared" si="55"/>
        <v>2400</v>
      </c>
      <c r="AF190" s="52">
        <f t="shared" si="55"/>
        <v>2340</v>
      </c>
      <c r="AG190" s="52">
        <f t="shared" si="55"/>
        <v>2238.2999999999997</v>
      </c>
      <c r="AH190" s="52">
        <f t="shared" si="55"/>
        <v>2325</v>
      </c>
      <c r="AI190" s="52">
        <f t="shared" si="55"/>
        <v>2524.35</v>
      </c>
      <c r="AJ190" s="52">
        <f t="shared" si="55"/>
        <v>2484</v>
      </c>
      <c r="AK190" s="52">
        <f t="shared" si="55"/>
        <v>0</v>
      </c>
      <c r="AL190" s="52">
        <f t="shared" si="55"/>
        <v>0</v>
      </c>
      <c r="AM190" s="10">
        <f t="shared" si="50"/>
        <v>2535.4499999999998</v>
      </c>
    </row>
  </sheetData>
  <mergeCells count="9">
    <mergeCell ref="A164:A166"/>
    <mergeCell ref="A134:A136"/>
    <mergeCell ref="A104:A106"/>
    <mergeCell ref="A1:AM1"/>
    <mergeCell ref="A2:AM2"/>
    <mergeCell ref="A3:AM3"/>
    <mergeCell ref="A4:A6"/>
    <mergeCell ref="A43:A45"/>
    <mergeCell ref="A74:A76"/>
  </mergeCells>
  <conditionalFormatting sqref="Q31">
    <cfRule type="cellIs" dxfId="86" priority="8" stopIfTrue="1" operator="equal">
      <formula>MIN($Q$7:$Q$30)</formula>
    </cfRule>
    <cfRule type="cellIs" dxfId="85" priority="9" stopIfTrue="1" operator="equal">
      <formula>MAX($Q$7:$Q$30)</formula>
    </cfRule>
  </conditionalFormatting>
  <conditionalFormatting sqref="AM107:AN130 AM46:AN69 AM77:AN100 AP7:AR30 B7:AN30">
    <cfRule type="cellIs" dxfId="84" priority="7" operator="lessThan">
      <formula>1</formula>
    </cfRule>
  </conditionalFormatting>
  <conditionalFormatting sqref="AM107:AM130 AM46:AM69 AM77:AM100">
    <cfRule type="cellIs" dxfId="83" priority="6" operator="lessThan">
      <formula>1</formula>
    </cfRule>
  </conditionalFormatting>
  <conditionalFormatting sqref="AM137:AM160">
    <cfRule type="cellIs" dxfId="82" priority="5" operator="lessThan">
      <formula>1</formula>
    </cfRule>
  </conditionalFormatting>
  <conditionalFormatting sqref="AM107:AN130 AM46:AN69 AM77:AN100">
    <cfRule type="cellIs" dxfId="81" priority="4" operator="lessThan">
      <formula>1</formula>
    </cfRule>
  </conditionalFormatting>
  <conditionalFormatting sqref="AM137:AM160">
    <cfRule type="cellIs" dxfId="80" priority="3" operator="lessThan">
      <formula>1</formula>
    </cfRule>
  </conditionalFormatting>
  <conditionalFormatting sqref="AN137:AN160">
    <cfRule type="cellIs" dxfId="79" priority="2" operator="lessThan">
      <formula>1</formula>
    </cfRule>
  </conditionalFormatting>
  <conditionalFormatting sqref="AM167:AM190">
    <cfRule type="cellIs" dxfId="78" priority="1" operator="lessThan">
      <formula>1</formula>
    </cfRule>
  </conditionalFormatting>
  <printOptions horizontalCentered="1" verticalCentered="1"/>
  <pageMargins left="0.78740157499999996" right="0.78740157499999996" top="0" bottom="0" header="0" footer="0"/>
  <pageSetup paperSize="9" scale="90" orientation="landscape" horizontalDpi="300" verticalDpi="300"/>
  <headerFooter alignWithMargin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90"/>
  <sheetViews>
    <sheetView topLeftCell="L130" zoomScale="70" zoomScaleNormal="70" zoomScalePageLayoutView="70" workbookViewId="0">
      <selection activeCell="AA159" sqref="AA159"/>
    </sheetView>
  </sheetViews>
  <sheetFormatPr baseColWidth="10" defaultColWidth="8.83203125" defaultRowHeight="12" x14ac:dyDescent="0"/>
  <cols>
    <col min="1" max="1" width="4.5" style="6" customWidth="1"/>
    <col min="2" max="5" width="9" style="6" customWidth="1"/>
    <col min="6" max="17" width="9" style="27" customWidth="1"/>
    <col min="18" max="32" width="9" style="3" customWidth="1"/>
    <col min="33" max="38" width="9" style="3" hidden="1" customWidth="1"/>
    <col min="39" max="39" width="9.83203125" style="3" customWidth="1"/>
    <col min="40" max="40" width="8" style="3" hidden="1" customWidth="1"/>
    <col min="41" max="16384" width="8.83203125" style="3"/>
  </cols>
  <sheetData>
    <row r="1" spans="1:44" s="1" customFormat="1" ht="18">
      <c r="A1" s="290" t="s">
        <v>0</v>
      </c>
      <c r="B1" s="291"/>
      <c r="C1" s="291"/>
      <c r="D1" s="291"/>
      <c r="E1" s="291"/>
      <c r="F1" s="291"/>
      <c r="G1" s="291"/>
      <c r="H1" s="291"/>
      <c r="I1" s="291"/>
      <c r="J1" s="291"/>
      <c r="K1" s="291"/>
      <c r="L1" s="291"/>
      <c r="M1" s="291"/>
      <c r="N1" s="291"/>
      <c r="O1" s="291"/>
      <c r="P1" s="291"/>
      <c r="Q1" s="291"/>
      <c r="R1" s="291"/>
      <c r="S1" s="291"/>
      <c r="T1" s="291"/>
      <c r="U1" s="291"/>
      <c r="V1" s="291"/>
      <c r="W1" s="291"/>
      <c r="X1" s="291"/>
      <c r="Y1" s="291"/>
      <c r="Z1" s="291"/>
      <c r="AA1" s="291"/>
      <c r="AB1" s="291"/>
      <c r="AC1" s="291"/>
      <c r="AD1" s="291"/>
      <c r="AE1" s="291"/>
      <c r="AF1" s="291"/>
      <c r="AG1" s="291"/>
      <c r="AH1" s="291"/>
      <c r="AI1" s="291"/>
      <c r="AJ1" s="291"/>
      <c r="AK1" s="291"/>
      <c r="AL1" s="291"/>
      <c r="AM1" s="291"/>
    </row>
    <row r="2" spans="1:44" s="2" customFormat="1" ht="15">
      <c r="A2" s="292" t="s">
        <v>1</v>
      </c>
      <c r="B2" s="291"/>
      <c r="C2" s="291"/>
      <c r="D2" s="291"/>
      <c r="E2" s="291"/>
      <c r="F2" s="291"/>
      <c r="G2" s="291"/>
      <c r="H2" s="291"/>
      <c r="I2" s="291"/>
      <c r="J2" s="291"/>
      <c r="K2" s="291"/>
      <c r="L2" s="291"/>
      <c r="M2" s="291"/>
      <c r="N2" s="291"/>
      <c r="O2" s="291"/>
      <c r="P2" s="291"/>
      <c r="Q2" s="291"/>
      <c r="R2" s="291"/>
      <c r="S2" s="291"/>
      <c r="T2" s="291"/>
      <c r="U2" s="291"/>
      <c r="V2" s="291"/>
      <c r="W2" s="291"/>
      <c r="X2" s="291"/>
      <c r="Y2" s="291"/>
      <c r="Z2" s="291"/>
      <c r="AA2" s="291"/>
      <c r="AB2" s="291"/>
      <c r="AC2" s="291"/>
      <c r="AD2" s="291"/>
      <c r="AE2" s="291"/>
      <c r="AF2" s="291"/>
      <c r="AG2" s="291"/>
      <c r="AH2" s="291"/>
      <c r="AI2" s="291"/>
      <c r="AJ2" s="291"/>
      <c r="AK2" s="291"/>
      <c r="AL2" s="291"/>
      <c r="AM2" s="291"/>
    </row>
    <row r="3" spans="1:44">
      <c r="A3" s="293">
        <v>40664</v>
      </c>
      <c r="B3" s="294"/>
      <c r="C3" s="294"/>
      <c r="D3" s="294"/>
      <c r="E3" s="294"/>
      <c r="F3" s="294"/>
      <c r="G3" s="294"/>
      <c r="H3" s="294"/>
      <c r="I3" s="294"/>
      <c r="J3" s="294"/>
      <c r="K3" s="294"/>
      <c r="L3" s="294"/>
      <c r="M3" s="294"/>
      <c r="N3" s="294"/>
      <c r="O3" s="294"/>
      <c r="P3" s="294"/>
      <c r="Q3" s="294"/>
      <c r="R3" s="294"/>
      <c r="S3" s="294"/>
      <c r="T3" s="294"/>
      <c r="U3" s="294"/>
      <c r="V3" s="294"/>
      <c r="W3" s="294"/>
      <c r="X3" s="294"/>
      <c r="Y3" s="294"/>
      <c r="Z3" s="294"/>
      <c r="AA3" s="294"/>
      <c r="AB3" s="294"/>
      <c r="AC3" s="294"/>
      <c r="AD3" s="294"/>
      <c r="AE3" s="294"/>
      <c r="AF3" s="294"/>
      <c r="AG3" s="294"/>
      <c r="AH3" s="294"/>
      <c r="AI3" s="294"/>
      <c r="AJ3" s="294"/>
      <c r="AK3" s="294"/>
      <c r="AL3" s="294"/>
      <c r="AM3" s="294"/>
    </row>
    <row r="4" spans="1:44" s="6" customFormat="1" ht="12" customHeight="1">
      <c r="A4" s="287" t="s">
        <v>2</v>
      </c>
      <c r="B4" s="6">
        <v>1</v>
      </c>
      <c r="C4" s="87">
        <f t="shared" ref="C4:AL5" si="0">+B4+1</f>
        <v>2</v>
      </c>
      <c r="D4" s="87">
        <f t="shared" si="0"/>
        <v>3</v>
      </c>
      <c r="E4" s="87">
        <f t="shared" si="0"/>
        <v>4</v>
      </c>
      <c r="F4" s="87">
        <f t="shared" si="0"/>
        <v>5</v>
      </c>
      <c r="G4" s="87">
        <f t="shared" si="0"/>
        <v>6</v>
      </c>
      <c r="H4" s="87">
        <f t="shared" si="0"/>
        <v>7</v>
      </c>
      <c r="I4" s="87">
        <f t="shared" si="0"/>
        <v>8</v>
      </c>
      <c r="J4" s="87">
        <f t="shared" si="0"/>
        <v>9</v>
      </c>
      <c r="K4" s="87">
        <f t="shared" si="0"/>
        <v>10</v>
      </c>
      <c r="L4" s="87">
        <f t="shared" si="0"/>
        <v>11</v>
      </c>
      <c r="M4" s="87">
        <f t="shared" si="0"/>
        <v>12</v>
      </c>
      <c r="N4" s="87">
        <f t="shared" si="0"/>
        <v>13</v>
      </c>
      <c r="O4" s="87">
        <f t="shared" si="0"/>
        <v>14</v>
      </c>
      <c r="P4" s="87">
        <f t="shared" si="0"/>
        <v>15</v>
      </c>
      <c r="Q4" s="87">
        <f t="shared" si="0"/>
        <v>16</v>
      </c>
      <c r="R4" s="87">
        <f t="shared" si="0"/>
        <v>17</v>
      </c>
      <c r="S4" s="87">
        <f t="shared" si="0"/>
        <v>18</v>
      </c>
      <c r="T4" s="87">
        <f t="shared" si="0"/>
        <v>19</v>
      </c>
      <c r="U4" s="87">
        <f t="shared" si="0"/>
        <v>20</v>
      </c>
      <c r="V4" s="87">
        <f t="shared" si="0"/>
        <v>21</v>
      </c>
      <c r="W4" s="87">
        <f t="shared" si="0"/>
        <v>22</v>
      </c>
      <c r="X4" s="87">
        <f t="shared" si="0"/>
        <v>23</v>
      </c>
      <c r="Y4" s="87">
        <f t="shared" si="0"/>
        <v>24</v>
      </c>
      <c r="Z4" s="87">
        <f t="shared" si="0"/>
        <v>25</v>
      </c>
      <c r="AA4" s="87">
        <f t="shared" si="0"/>
        <v>26</v>
      </c>
      <c r="AB4" s="87">
        <f t="shared" si="0"/>
        <v>27</v>
      </c>
      <c r="AC4" s="87">
        <f t="shared" si="0"/>
        <v>28</v>
      </c>
      <c r="AD4" s="87">
        <f t="shared" si="0"/>
        <v>29</v>
      </c>
      <c r="AE4" s="87">
        <f t="shared" si="0"/>
        <v>30</v>
      </c>
      <c r="AF4" s="87">
        <f t="shared" si="0"/>
        <v>31</v>
      </c>
      <c r="AG4" s="87">
        <f t="shared" si="0"/>
        <v>32</v>
      </c>
      <c r="AH4" s="87">
        <f t="shared" si="0"/>
        <v>33</v>
      </c>
      <c r="AI4" s="87">
        <f t="shared" si="0"/>
        <v>34</v>
      </c>
      <c r="AJ4" s="87">
        <f t="shared" si="0"/>
        <v>35</v>
      </c>
      <c r="AK4" s="87">
        <f t="shared" si="0"/>
        <v>36</v>
      </c>
      <c r="AL4" s="87">
        <f t="shared" si="0"/>
        <v>37</v>
      </c>
      <c r="AM4" s="5" t="s">
        <v>3</v>
      </c>
      <c r="AN4" s="5" t="s">
        <v>4</v>
      </c>
      <c r="AP4" s="5" t="s">
        <v>3</v>
      </c>
      <c r="AQ4" s="5" t="s">
        <v>3</v>
      </c>
      <c r="AR4" s="5" t="s">
        <v>3</v>
      </c>
    </row>
    <row r="5" spans="1:44" s="6" customFormat="1" ht="11.25" customHeight="1">
      <c r="A5" s="288"/>
      <c r="B5" s="7">
        <v>40664</v>
      </c>
      <c r="C5" s="7">
        <f>+B5+1</f>
        <v>40665</v>
      </c>
      <c r="D5" s="7">
        <f t="shared" si="0"/>
        <v>40666</v>
      </c>
      <c r="E5" s="7">
        <f t="shared" si="0"/>
        <v>40667</v>
      </c>
      <c r="F5" s="7">
        <f t="shared" si="0"/>
        <v>40668</v>
      </c>
      <c r="G5" s="7">
        <f t="shared" si="0"/>
        <v>40669</v>
      </c>
      <c r="H5" s="7">
        <f t="shared" si="0"/>
        <v>40670</v>
      </c>
      <c r="I5" s="7">
        <f t="shared" si="0"/>
        <v>40671</v>
      </c>
      <c r="J5" s="7">
        <f t="shared" si="0"/>
        <v>40672</v>
      </c>
      <c r="K5" s="7">
        <f t="shared" si="0"/>
        <v>40673</v>
      </c>
      <c r="L5" s="7">
        <f t="shared" si="0"/>
        <v>40674</v>
      </c>
      <c r="M5" s="7">
        <f t="shared" si="0"/>
        <v>40675</v>
      </c>
      <c r="N5" s="7">
        <f t="shared" si="0"/>
        <v>40676</v>
      </c>
      <c r="O5" s="7">
        <f t="shared" si="0"/>
        <v>40677</v>
      </c>
      <c r="P5" s="7">
        <f t="shared" si="0"/>
        <v>40678</v>
      </c>
      <c r="Q5" s="7">
        <f t="shared" si="0"/>
        <v>40679</v>
      </c>
      <c r="R5" s="7">
        <f t="shared" si="0"/>
        <v>40680</v>
      </c>
      <c r="S5" s="7">
        <f t="shared" si="0"/>
        <v>40681</v>
      </c>
      <c r="T5" s="7">
        <f t="shared" si="0"/>
        <v>40682</v>
      </c>
      <c r="U5" s="7">
        <f t="shared" si="0"/>
        <v>40683</v>
      </c>
      <c r="V5" s="7">
        <f t="shared" si="0"/>
        <v>40684</v>
      </c>
      <c r="W5" s="7">
        <f t="shared" si="0"/>
        <v>40685</v>
      </c>
      <c r="X5" s="7">
        <f t="shared" si="0"/>
        <v>40686</v>
      </c>
      <c r="Y5" s="7">
        <f t="shared" si="0"/>
        <v>40687</v>
      </c>
      <c r="Z5" s="7">
        <f t="shared" si="0"/>
        <v>40688</v>
      </c>
      <c r="AA5" s="7">
        <f t="shared" si="0"/>
        <v>40689</v>
      </c>
      <c r="AB5" s="7">
        <f t="shared" si="0"/>
        <v>40690</v>
      </c>
      <c r="AC5" s="7">
        <f t="shared" si="0"/>
        <v>40691</v>
      </c>
      <c r="AD5" s="7">
        <f t="shared" si="0"/>
        <v>40692</v>
      </c>
      <c r="AE5" s="7">
        <f t="shared" si="0"/>
        <v>40693</v>
      </c>
      <c r="AF5" s="7">
        <f t="shared" si="0"/>
        <v>40694</v>
      </c>
      <c r="AG5" s="7">
        <f t="shared" si="0"/>
        <v>40695</v>
      </c>
      <c r="AH5" s="7">
        <f t="shared" si="0"/>
        <v>40696</v>
      </c>
      <c r="AI5" s="7">
        <f t="shared" si="0"/>
        <v>40697</v>
      </c>
      <c r="AJ5" s="7">
        <f t="shared" si="0"/>
        <v>40698</v>
      </c>
      <c r="AK5" s="7">
        <f t="shared" si="0"/>
        <v>40699</v>
      </c>
      <c r="AL5" s="7">
        <f t="shared" si="0"/>
        <v>40700</v>
      </c>
      <c r="AM5" s="5"/>
      <c r="AN5" s="8"/>
      <c r="AP5" s="5" t="s">
        <v>5</v>
      </c>
      <c r="AQ5" s="5" t="s">
        <v>6</v>
      </c>
      <c r="AR5" s="5" t="s">
        <v>7</v>
      </c>
    </row>
    <row r="6" spans="1:44" s="6" customFormat="1" ht="12" customHeight="1">
      <c r="A6" s="289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 t="s">
        <v>8</v>
      </c>
      <c r="AN6" s="5" t="s">
        <v>8</v>
      </c>
      <c r="AP6" s="5" t="s">
        <v>8</v>
      </c>
      <c r="AQ6" s="5" t="s">
        <v>8</v>
      </c>
      <c r="AR6" s="5" t="s">
        <v>8</v>
      </c>
    </row>
    <row r="7" spans="1:44" ht="12" customHeight="1">
      <c r="A7" s="9" t="s">
        <v>9</v>
      </c>
      <c r="B7" s="11">
        <v>15465</v>
      </c>
      <c r="C7" s="11">
        <v>14200</v>
      </c>
      <c r="D7" s="11">
        <v>14600</v>
      </c>
      <c r="E7" s="11">
        <v>14800</v>
      </c>
      <c r="F7" s="11">
        <v>14197</v>
      </c>
      <c r="G7" s="11">
        <v>14453</v>
      </c>
      <c r="H7" s="11">
        <v>14299</v>
      </c>
      <c r="I7" s="11">
        <v>15300</v>
      </c>
      <c r="J7" s="11">
        <v>13533</v>
      </c>
      <c r="K7" s="11">
        <v>14462</v>
      </c>
      <c r="L7" s="11">
        <v>14358</v>
      </c>
      <c r="M7" s="11">
        <v>14718</v>
      </c>
      <c r="N7" s="11">
        <v>14680</v>
      </c>
      <c r="O7" s="11">
        <v>15224</v>
      </c>
      <c r="P7" s="11">
        <v>15360</v>
      </c>
      <c r="Q7" s="11">
        <v>14162</v>
      </c>
      <c r="R7" s="11">
        <v>14700</v>
      </c>
      <c r="S7" s="11">
        <v>14700</v>
      </c>
      <c r="T7" s="11">
        <v>15100</v>
      </c>
      <c r="U7" s="11">
        <v>14478</v>
      </c>
      <c r="V7" s="11">
        <v>14735</v>
      </c>
      <c r="W7" s="11">
        <v>16000</v>
      </c>
      <c r="X7" s="11">
        <v>14800</v>
      </c>
      <c r="Y7" s="11">
        <v>13862</v>
      </c>
      <c r="Z7" s="11">
        <v>14200</v>
      </c>
      <c r="AA7" s="11">
        <v>14100</v>
      </c>
      <c r="AB7" s="11">
        <v>13600</v>
      </c>
      <c r="AC7" s="11">
        <v>14100</v>
      </c>
      <c r="AD7" s="11">
        <v>13900</v>
      </c>
      <c r="AE7" s="11">
        <v>14100</v>
      </c>
      <c r="AF7" s="11">
        <v>14108</v>
      </c>
      <c r="AG7" s="11"/>
      <c r="AH7" s="11"/>
      <c r="AI7" s="11"/>
      <c r="AJ7" s="11"/>
      <c r="AK7" s="11"/>
      <c r="AL7" s="10"/>
      <c r="AM7" s="10">
        <f>MAX(B7:AL7)</f>
        <v>16000</v>
      </c>
      <c r="AN7" s="10">
        <f t="shared" ref="AN7:AN30" si="1">MIN(B7:AF7)</f>
        <v>13533</v>
      </c>
      <c r="AP7" s="10">
        <f>MAX(C7:G7,J7:N7,Q7:U7,X7:AB7,AE7:AI7,AL7)</f>
        <v>15100</v>
      </c>
      <c r="AQ7" s="10">
        <f>MAX(H7,O7,V7,AC7,AJ7)</f>
        <v>15224</v>
      </c>
      <c r="AR7" s="10">
        <f>MAX(I7,P7,W7,AD7,AK7)</f>
        <v>16000</v>
      </c>
    </row>
    <row r="8" spans="1:44" ht="12" customHeight="1">
      <c r="A8" s="9" t="s">
        <v>10</v>
      </c>
      <c r="B8" s="11">
        <v>14600</v>
      </c>
      <c r="C8" s="11">
        <v>13800</v>
      </c>
      <c r="D8" s="11">
        <v>14200</v>
      </c>
      <c r="E8" s="11">
        <v>14500</v>
      </c>
      <c r="F8" s="11">
        <v>13792</v>
      </c>
      <c r="G8" s="11">
        <v>14401</v>
      </c>
      <c r="H8" s="11">
        <v>14799</v>
      </c>
      <c r="I8" s="11">
        <v>14600</v>
      </c>
      <c r="J8" s="11">
        <v>13752</v>
      </c>
      <c r="K8" s="11">
        <v>13977</v>
      </c>
      <c r="L8" s="11">
        <v>14582</v>
      </c>
      <c r="M8" s="11">
        <v>0</v>
      </c>
      <c r="N8" s="11">
        <v>13982</v>
      </c>
      <c r="O8" s="11">
        <v>14589</v>
      </c>
      <c r="P8" s="11">
        <v>14568</v>
      </c>
      <c r="Q8" s="11">
        <v>13643</v>
      </c>
      <c r="R8" s="11">
        <v>14400</v>
      </c>
      <c r="S8" s="11">
        <v>14300</v>
      </c>
      <c r="T8" s="11">
        <v>14900</v>
      </c>
      <c r="U8" s="11">
        <v>14180</v>
      </c>
      <c r="V8" s="11">
        <v>14657</v>
      </c>
      <c r="W8" s="11">
        <v>15400</v>
      </c>
      <c r="X8" s="11">
        <v>14300</v>
      </c>
      <c r="Y8" s="11">
        <v>12877</v>
      </c>
      <c r="Z8" s="11">
        <v>13700</v>
      </c>
      <c r="AA8" s="11">
        <v>13300</v>
      </c>
      <c r="AB8" s="11">
        <v>13300</v>
      </c>
      <c r="AC8" s="11">
        <v>13600</v>
      </c>
      <c r="AD8" s="11">
        <v>13500</v>
      </c>
      <c r="AE8" s="11">
        <v>13400</v>
      </c>
      <c r="AF8" s="11">
        <v>13555</v>
      </c>
      <c r="AG8" s="11"/>
      <c r="AH8" s="11"/>
      <c r="AI8" s="11"/>
      <c r="AJ8" s="11"/>
      <c r="AK8" s="11"/>
      <c r="AL8" s="10"/>
      <c r="AM8" s="10">
        <f t="shared" ref="AM8:AM30" si="2">MAX(B8:AL8)</f>
        <v>15400</v>
      </c>
      <c r="AN8" s="10">
        <f>MIN(B8:AF8)</f>
        <v>0</v>
      </c>
      <c r="AP8" s="10">
        <f t="shared" ref="AP8:AP30" si="3">MAX(C8:G8,J8:N8,Q8:U8,X8:AB8,AE8:AI8,AL8)</f>
        <v>14900</v>
      </c>
      <c r="AQ8" s="10">
        <f t="shared" ref="AQ8:AR30" si="4">MAX(H8,O8,V8,AC8,AJ8)</f>
        <v>14799</v>
      </c>
      <c r="AR8" s="10">
        <f t="shared" si="4"/>
        <v>15400</v>
      </c>
    </row>
    <row r="9" spans="1:44" ht="12" customHeight="1">
      <c r="A9" s="9" t="s">
        <v>11</v>
      </c>
      <c r="B9" s="11">
        <v>14100</v>
      </c>
      <c r="C9" s="11">
        <v>13400</v>
      </c>
      <c r="D9" s="11">
        <v>14100</v>
      </c>
      <c r="E9" s="11">
        <v>14200</v>
      </c>
      <c r="F9" s="11">
        <v>13801</v>
      </c>
      <c r="G9" s="11">
        <v>14186</v>
      </c>
      <c r="H9" s="11">
        <v>14090</v>
      </c>
      <c r="I9" s="11">
        <v>14000</v>
      </c>
      <c r="J9" s="11">
        <v>13447</v>
      </c>
      <c r="K9" s="11">
        <v>13512</v>
      </c>
      <c r="L9" s="11">
        <v>13154</v>
      </c>
      <c r="M9" s="11">
        <v>1400</v>
      </c>
      <c r="N9" s="11">
        <v>13768</v>
      </c>
      <c r="O9" s="11">
        <v>14292</v>
      </c>
      <c r="P9" s="11">
        <v>14147</v>
      </c>
      <c r="Q9" s="11">
        <v>13276</v>
      </c>
      <c r="R9" s="11">
        <v>14100</v>
      </c>
      <c r="S9" s="11">
        <v>13900</v>
      </c>
      <c r="T9" s="11">
        <v>14996</v>
      </c>
      <c r="U9" s="11">
        <v>14117</v>
      </c>
      <c r="V9" s="11">
        <v>14240</v>
      </c>
      <c r="W9" s="11">
        <v>14900</v>
      </c>
      <c r="X9" s="11">
        <v>14100</v>
      </c>
      <c r="Y9" s="11">
        <v>12814</v>
      </c>
      <c r="Z9" s="11">
        <v>13000</v>
      </c>
      <c r="AA9" s="11">
        <v>13200</v>
      </c>
      <c r="AB9" s="11">
        <v>12900</v>
      </c>
      <c r="AC9" s="11">
        <v>13300</v>
      </c>
      <c r="AD9" s="11">
        <v>13000</v>
      </c>
      <c r="AE9" s="11">
        <v>13100</v>
      </c>
      <c r="AF9" s="11">
        <v>13156</v>
      </c>
      <c r="AG9" s="11"/>
      <c r="AH9" s="11"/>
      <c r="AI9" s="11"/>
      <c r="AJ9" s="11"/>
      <c r="AK9" s="11"/>
      <c r="AL9" s="10"/>
      <c r="AM9" s="10">
        <f t="shared" si="2"/>
        <v>14996</v>
      </c>
      <c r="AN9" s="10">
        <f t="shared" si="1"/>
        <v>1400</v>
      </c>
      <c r="AP9" s="10">
        <f t="shared" si="3"/>
        <v>14996</v>
      </c>
      <c r="AQ9" s="10">
        <f t="shared" si="4"/>
        <v>14292</v>
      </c>
      <c r="AR9" s="10">
        <f t="shared" si="4"/>
        <v>14900</v>
      </c>
    </row>
    <row r="10" spans="1:44" ht="12" customHeight="1">
      <c r="A10" s="9" t="s">
        <v>12</v>
      </c>
      <c r="B10" s="11">
        <v>12979</v>
      </c>
      <c r="C10" s="11">
        <v>13400</v>
      </c>
      <c r="D10" s="11">
        <v>14000</v>
      </c>
      <c r="E10" s="11">
        <v>14200</v>
      </c>
      <c r="F10" s="11">
        <v>13269</v>
      </c>
      <c r="G10" s="11">
        <v>13363</v>
      </c>
      <c r="H10" s="11">
        <v>14291</v>
      </c>
      <c r="I10" s="11">
        <v>13900</v>
      </c>
      <c r="J10" s="11">
        <v>13449</v>
      </c>
      <c r="K10" s="11">
        <v>14012</v>
      </c>
      <c r="L10" s="11">
        <v>13843</v>
      </c>
      <c r="M10" s="11">
        <v>2300</v>
      </c>
      <c r="N10" s="11">
        <v>13773</v>
      </c>
      <c r="O10" s="11">
        <v>14186</v>
      </c>
      <c r="P10" s="11">
        <v>13962</v>
      </c>
      <c r="Q10" s="11">
        <v>13266</v>
      </c>
      <c r="R10" s="11">
        <v>13900</v>
      </c>
      <c r="S10" s="11">
        <v>14000</v>
      </c>
      <c r="T10" s="11">
        <v>14172</v>
      </c>
      <c r="U10" s="11">
        <v>12249</v>
      </c>
      <c r="V10" s="11">
        <v>14273</v>
      </c>
      <c r="W10" s="11">
        <v>14400</v>
      </c>
      <c r="X10" s="11">
        <v>13800</v>
      </c>
      <c r="Y10" s="11">
        <v>12688</v>
      </c>
      <c r="Z10" s="11">
        <v>13000</v>
      </c>
      <c r="AA10" s="11">
        <v>12900</v>
      </c>
      <c r="AB10" s="11">
        <v>12600</v>
      </c>
      <c r="AC10" s="11">
        <v>12900</v>
      </c>
      <c r="AD10" s="11">
        <v>13000</v>
      </c>
      <c r="AE10" s="11">
        <v>13000</v>
      </c>
      <c r="AF10" s="11">
        <v>13162</v>
      </c>
      <c r="AG10" s="11"/>
      <c r="AH10" s="11"/>
      <c r="AI10" s="11"/>
      <c r="AJ10" s="11"/>
      <c r="AK10" s="11"/>
      <c r="AL10" s="10"/>
      <c r="AM10" s="10">
        <f t="shared" si="2"/>
        <v>14400</v>
      </c>
      <c r="AN10" s="10">
        <f t="shared" si="1"/>
        <v>2300</v>
      </c>
      <c r="AP10" s="10">
        <f t="shared" si="3"/>
        <v>14200</v>
      </c>
      <c r="AQ10" s="10">
        <f t="shared" si="4"/>
        <v>14291</v>
      </c>
      <c r="AR10" s="10">
        <f t="shared" si="4"/>
        <v>14400</v>
      </c>
    </row>
    <row r="11" spans="1:44" ht="12" customHeight="1">
      <c r="A11" s="9" t="s">
        <v>13</v>
      </c>
      <c r="B11" s="11">
        <v>13166</v>
      </c>
      <c r="C11" s="11">
        <v>13400</v>
      </c>
      <c r="D11" s="11">
        <v>13800</v>
      </c>
      <c r="E11" s="11">
        <v>14100</v>
      </c>
      <c r="F11" s="11">
        <v>13391</v>
      </c>
      <c r="G11" s="11">
        <v>13889</v>
      </c>
      <c r="H11" s="11">
        <v>14211</v>
      </c>
      <c r="I11" s="11">
        <v>13900</v>
      </c>
      <c r="J11" s="11">
        <v>13337</v>
      </c>
      <c r="K11" s="11">
        <v>13898</v>
      </c>
      <c r="L11" s="11">
        <v>13841</v>
      </c>
      <c r="M11" s="11">
        <v>7100</v>
      </c>
      <c r="N11" s="11">
        <v>13570</v>
      </c>
      <c r="O11" s="11">
        <v>13977</v>
      </c>
      <c r="P11" s="11">
        <v>13951</v>
      </c>
      <c r="Q11" s="11">
        <v>13484</v>
      </c>
      <c r="R11" s="11">
        <v>14100</v>
      </c>
      <c r="S11" s="11">
        <v>13900</v>
      </c>
      <c r="T11" s="11">
        <v>14082</v>
      </c>
      <c r="U11" s="11">
        <v>14026</v>
      </c>
      <c r="V11" s="11">
        <v>13993</v>
      </c>
      <c r="W11" s="11">
        <v>14100</v>
      </c>
      <c r="X11" s="11">
        <v>14000</v>
      </c>
      <c r="Y11" s="11">
        <v>12679</v>
      </c>
      <c r="Z11" s="11">
        <v>12818</v>
      </c>
      <c r="AA11" s="11">
        <v>12900</v>
      </c>
      <c r="AB11" s="11">
        <v>12600</v>
      </c>
      <c r="AC11" s="11">
        <v>12900</v>
      </c>
      <c r="AD11" s="11">
        <v>12600</v>
      </c>
      <c r="AE11" s="11">
        <v>13000</v>
      </c>
      <c r="AF11" s="11">
        <v>13180</v>
      </c>
      <c r="AG11" s="11"/>
      <c r="AH11" s="11"/>
      <c r="AI11" s="11"/>
      <c r="AJ11" s="11"/>
      <c r="AK11" s="11"/>
      <c r="AL11" s="10"/>
      <c r="AM11" s="10">
        <f t="shared" si="2"/>
        <v>14211</v>
      </c>
      <c r="AN11" s="10">
        <f t="shared" si="1"/>
        <v>7100</v>
      </c>
      <c r="AP11" s="10">
        <f t="shared" si="3"/>
        <v>14100</v>
      </c>
      <c r="AQ11" s="10">
        <f t="shared" si="4"/>
        <v>14211</v>
      </c>
      <c r="AR11" s="10">
        <f t="shared" si="4"/>
        <v>14100</v>
      </c>
    </row>
    <row r="12" spans="1:44" ht="12" customHeight="1">
      <c r="A12" s="9" t="s">
        <v>14</v>
      </c>
      <c r="B12" s="11">
        <v>13772</v>
      </c>
      <c r="C12" s="11">
        <v>14400</v>
      </c>
      <c r="D12" s="11">
        <v>14800</v>
      </c>
      <c r="E12" s="11">
        <v>15000</v>
      </c>
      <c r="F12" s="11">
        <v>15294</v>
      </c>
      <c r="G12" s="11">
        <v>14745</v>
      </c>
      <c r="H12" s="11">
        <v>14658</v>
      </c>
      <c r="I12" s="11">
        <v>13900</v>
      </c>
      <c r="J12" s="11">
        <v>13848</v>
      </c>
      <c r="K12" s="11">
        <v>14928</v>
      </c>
      <c r="L12" s="11">
        <v>14747</v>
      </c>
      <c r="M12" s="11">
        <v>10620</v>
      </c>
      <c r="N12" s="11">
        <v>15599</v>
      </c>
      <c r="O12" s="11">
        <v>14697</v>
      </c>
      <c r="P12" s="11">
        <v>13931</v>
      </c>
      <c r="Q12" s="11">
        <v>14386</v>
      </c>
      <c r="R12" s="11">
        <v>15200</v>
      </c>
      <c r="S12" s="11">
        <v>15000</v>
      </c>
      <c r="T12" s="11">
        <v>14285</v>
      </c>
      <c r="U12" s="11">
        <v>15044</v>
      </c>
      <c r="V12" s="11">
        <v>14399</v>
      </c>
      <c r="W12" s="11">
        <v>13900</v>
      </c>
      <c r="X12" s="11">
        <v>14300</v>
      </c>
      <c r="Y12" s="11">
        <v>13702</v>
      </c>
      <c r="Z12" s="11">
        <v>14107</v>
      </c>
      <c r="AA12" s="11">
        <v>13800</v>
      </c>
      <c r="AB12" s="11">
        <v>13700</v>
      </c>
      <c r="AC12" s="11">
        <v>13300</v>
      </c>
      <c r="AD12" s="11">
        <v>12600</v>
      </c>
      <c r="AE12" s="11">
        <v>14000</v>
      </c>
      <c r="AF12" s="11">
        <v>13751</v>
      </c>
      <c r="AG12" s="11"/>
      <c r="AH12" s="11"/>
      <c r="AI12" s="11"/>
      <c r="AJ12" s="11"/>
      <c r="AK12" s="11"/>
      <c r="AL12" s="10"/>
      <c r="AM12" s="10">
        <f t="shared" si="2"/>
        <v>15599</v>
      </c>
      <c r="AN12" s="10">
        <f t="shared" si="1"/>
        <v>10620</v>
      </c>
      <c r="AP12" s="10">
        <f t="shared" si="3"/>
        <v>15599</v>
      </c>
      <c r="AQ12" s="10">
        <f t="shared" si="4"/>
        <v>14697</v>
      </c>
      <c r="AR12" s="10">
        <f t="shared" si="4"/>
        <v>13931</v>
      </c>
    </row>
    <row r="13" spans="1:44" ht="12" customHeight="1">
      <c r="A13" s="9" t="s">
        <v>15</v>
      </c>
      <c r="B13" s="11">
        <v>14913</v>
      </c>
      <c r="C13" s="11">
        <v>16500</v>
      </c>
      <c r="D13" s="11">
        <v>16700</v>
      </c>
      <c r="E13" s="11">
        <v>17100</v>
      </c>
      <c r="F13" s="11">
        <v>16384</v>
      </c>
      <c r="G13" s="11">
        <v>16787</v>
      </c>
      <c r="H13" s="11">
        <v>0</v>
      </c>
      <c r="I13" s="11">
        <v>13700</v>
      </c>
      <c r="J13" s="11">
        <v>16833</v>
      </c>
      <c r="K13" s="11">
        <v>15111</v>
      </c>
      <c r="L13" s="11">
        <v>16894</v>
      </c>
      <c r="M13" s="11">
        <v>13029</v>
      </c>
      <c r="N13" s="11">
        <v>16379</v>
      </c>
      <c r="O13" s="11">
        <v>15073</v>
      </c>
      <c r="P13" s="11">
        <v>13857</v>
      </c>
      <c r="Q13" s="11">
        <v>16576</v>
      </c>
      <c r="R13" s="11">
        <v>17520</v>
      </c>
      <c r="S13" s="11">
        <v>16917</v>
      </c>
      <c r="T13" s="11">
        <v>14564</v>
      </c>
      <c r="U13" s="11">
        <v>17158</v>
      </c>
      <c r="V13" s="11">
        <v>15472</v>
      </c>
      <c r="W13" s="11">
        <v>13900</v>
      </c>
      <c r="X13" s="11">
        <v>14900</v>
      </c>
      <c r="Y13" s="11">
        <v>15367</v>
      </c>
      <c r="Z13" s="11">
        <v>0</v>
      </c>
      <c r="AA13" s="11">
        <v>15400</v>
      </c>
      <c r="AB13" s="11">
        <v>15500</v>
      </c>
      <c r="AC13" s="11">
        <v>14100</v>
      </c>
      <c r="AD13" s="11">
        <v>12600</v>
      </c>
      <c r="AE13" s="11">
        <v>15700</v>
      </c>
      <c r="AF13" s="11">
        <v>12314</v>
      </c>
      <c r="AG13" s="11"/>
      <c r="AH13" s="11"/>
      <c r="AI13" s="11"/>
      <c r="AJ13" s="11"/>
      <c r="AK13" s="11"/>
      <c r="AL13" s="10"/>
      <c r="AM13" s="10">
        <f t="shared" si="2"/>
        <v>17520</v>
      </c>
      <c r="AN13" s="10">
        <f t="shared" si="1"/>
        <v>0</v>
      </c>
      <c r="AP13" s="10">
        <f t="shared" si="3"/>
        <v>17520</v>
      </c>
      <c r="AQ13" s="10">
        <f t="shared" si="4"/>
        <v>15472</v>
      </c>
      <c r="AR13" s="10">
        <f t="shared" si="4"/>
        <v>13900</v>
      </c>
    </row>
    <row r="14" spans="1:44" ht="12" customHeight="1">
      <c r="A14" s="12" t="s">
        <v>16</v>
      </c>
      <c r="B14" s="11">
        <v>15710</v>
      </c>
      <c r="C14" s="11">
        <v>18127</v>
      </c>
      <c r="D14" s="11">
        <v>18985</v>
      </c>
      <c r="E14" s="11">
        <v>18866</v>
      </c>
      <c r="F14" s="11">
        <v>18702</v>
      </c>
      <c r="G14" s="11">
        <v>18397</v>
      </c>
      <c r="H14" s="11">
        <v>4000</v>
      </c>
      <c r="I14" s="11">
        <v>15400</v>
      </c>
      <c r="J14" s="11">
        <v>16623</v>
      </c>
      <c r="K14" s="11">
        <v>18885</v>
      </c>
      <c r="L14" s="11">
        <v>18977</v>
      </c>
      <c r="M14" s="11">
        <v>14359</v>
      </c>
      <c r="N14" s="11">
        <v>17380</v>
      </c>
      <c r="O14" s="11">
        <v>16053</v>
      </c>
      <c r="P14" s="11">
        <v>14829</v>
      </c>
      <c r="Q14" s="11">
        <v>18591</v>
      </c>
      <c r="R14" s="11">
        <v>18957</v>
      </c>
      <c r="S14" s="11">
        <v>19683</v>
      </c>
      <c r="T14" s="11">
        <v>16132</v>
      </c>
      <c r="U14" s="11">
        <v>19151</v>
      </c>
      <c r="V14" s="11">
        <v>17152</v>
      </c>
      <c r="W14" s="11">
        <v>15000</v>
      </c>
      <c r="X14" s="11">
        <v>17764</v>
      </c>
      <c r="Y14" s="11">
        <v>17561</v>
      </c>
      <c r="Z14" s="11">
        <v>9700</v>
      </c>
      <c r="AA14" s="11">
        <v>18493</v>
      </c>
      <c r="AB14" s="11">
        <v>17820</v>
      </c>
      <c r="AC14" s="11">
        <v>15000</v>
      </c>
      <c r="AD14" s="11">
        <v>14300</v>
      </c>
      <c r="AE14" s="11">
        <v>17728</v>
      </c>
      <c r="AF14" s="11">
        <v>18149</v>
      </c>
      <c r="AG14" s="11"/>
      <c r="AH14" s="11"/>
      <c r="AI14" s="11"/>
      <c r="AJ14" s="11"/>
      <c r="AK14" s="11"/>
      <c r="AL14" s="10"/>
      <c r="AM14" s="10">
        <f t="shared" si="2"/>
        <v>19683</v>
      </c>
      <c r="AN14" s="10">
        <f t="shared" si="1"/>
        <v>4000</v>
      </c>
      <c r="AP14" s="10">
        <f t="shared" si="3"/>
        <v>19683</v>
      </c>
      <c r="AQ14" s="10">
        <f t="shared" si="4"/>
        <v>17152</v>
      </c>
      <c r="AR14" s="10">
        <f t="shared" si="4"/>
        <v>15400</v>
      </c>
    </row>
    <row r="15" spans="1:44" ht="12" customHeight="1">
      <c r="A15" s="12" t="s">
        <v>17</v>
      </c>
      <c r="B15" s="11">
        <v>16269</v>
      </c>
      <c r="C15" s="11">
        <v>20024</v>
      </c>
      <c r="D15" s="11">
        <v>21337</v>
      </c>
      <c r="E15" s="11">
        <v>21262</v>
      </c>
      <c r="F15" s="11">
        <v>19973</v>
      </c>
      <c r="G15" s="11">
        <v>17154</v>
      </c>
      <c r="H15" s="11">
        <v>8900</v>
      </c>
      <c r="I15" s="11">
        <v>16600</v>
      </c>
      <c r="J15" s="11">
        <v>20788</v>
      </c>
      <c r="K15" s="11">
        <v>20821</v>
      </c>
      <c r="L15" s="11">
        <v>21271</v>
      </c>
      <c r="M15" s="11">
        <v>15845</v>
      </c>
      <c r="N15" s="11">
        <v>20701</v>
      </c>
      <c r="O15" s="11">
        <v>17410</v>
      </c>
      <c r="P15" s="11">
        <v>15987</v>
      </c>
      <c r="Q15" s="11">
        <v>21293</v>
      </c>
      <c r="R15" s="11">
        <v>21725</v>
      </c>
      <c r="S15" s="11">
        <v>21692</v>
      </c>
      <c r="T15" s="11">
        <v>17700</v>
      </c>
      <c r="U15" s="11">
        <v>22419</v>
      </c>
      <c r="V15" s="11">
        <v>18052</v>
      </c>
      <c r="W15" s="11">
        <v>16700</v>
      </c>
      <c r="X15" s="11">
        <v>20186</v>
      </c>
      <c r="Y15" s="11">
        <v>20268</v>
      </c>
      <c r="Z15" s="11">
        <v>13207</v>
      </c>
      <c r="AA15" s="11">
        <v>20683</v>
      </c>
      <c r="AB15" s="11">
        <v>20283</v>
      </c>
      <c r="AC15" s="11">
        <v>16600</v>
      </c>
      <c r="AD15" s="11">
        <v>16000</v>
      </c>
      <c r="AE15" s="11">
        <v>20911</v>
      </c>
      <c r="AF15" s="11">
        <v>20396</v>
      </c>
      <c r="AG15" s="11"/>
      <c r="AH15" s="11"/>
      <c r="AI15" s="11"/>
      <c r="AJ15" s="11"/>
      <c r="AK15" s="11"/>
      <c r="AL15" s="10"/>
      <c r="AM15" s="10">
        <f t="shared" si="2"/>
        <v>22419</v>
      </c>
      <c r="AN15" s="10">
        <f t="shared" si="1"/>
        <v>8900</v>
      </c>
      <c r="AP15" s="10">
        <f t="shared" si="3"/>
        <v>22419</v>
      </c>
      <c r="AQ15" s="10">
        <f t="shared" si="4"/>
        <v>18052</v>
      </c>
      <c r="AR15" s="10">
        <f t="shared" si="4"/>
        <v>16700</v>
      </c>
    </row>
    <row r="16" spans="1:44" ht="12" customHeight="1">
      <c r="A16" s="13">
        <v>0.41666666666666669</v>
      </c>
      <c r="B16" s="11">
        <v>16675</v>
      </c>
      <c r="C16" s="11">
        <v>19887</v>
      </c>
      <c r="D16" s="11">
        <v>22005</v>
      </c>
      <c r="E16" s="11">
        <v>22085</v>
      </c>
      <c r="F16" s="11">
        <v>21256</v>
      </c>
      <c r="G16" s="11">
        <v>17598</v>
      </c>
      <c r="H16" s="11">
        <v>16873</v>
      </c>
      <c r="I16" s="11">
        <v>17300</v>
      </c>
      <c r="J16" s="11">
        <v>21714</v>
      </c>
      <c r="K16" s="11">
        <v>22082</v>
      </c>
      <c r="L16" s="11">
        <v>21727</v>
      </c>
      <c r="M16" s="11">
        <v>16590</v>
      </c>
      <c r="N16" s="11">
        <v>21206</v>
      </c>
      <c r="O16" s="11">
        <v>18738</v>
      </c>
      <c r="P16" s="11">
        <v>17080</v>
      </c>
      <c r="Q16" s="11">
        <v>22644</v>
      </c>
      <c r="R16" s="11">
        <v>22279</v>
      </c>
      <c r="S16" s="11">
        <v>22919</v>
      </c>
      <c r="T16" s="11">
        <v>18390</v>
      </c>
      <c r="U16" s="11">
        <v>23239</v>
      </c>
      <c r="V16" s="11">
        <v>18919</v>
      </c>
      <c r="W16" s="11">
        <v>17000</v>
      </c>
      <c r="X16" s="11">
        <v>21012</v>
      </c>
      <c r="Y16" s="11">
        <v>20747</v>
      </c>
      <c r="Z16" s="11">
        <v>19214</v>
      </c>
      <c r="AA16" s="11">
        <v>21266</v>
      </c>
      <c r="AB16" s="11">
        <v>20444</v>
      </c>
      <c r="AC16" s="11">
        <v>17100</v>
      </c>
      <c r="AD16" s="11">
        <v>16600</v>
      </c>
      <c r="AE16" s="11">
        <v>12633</v>
      </c>
      <c r="AF16" s="11">
        <v>21434</v>
      </c>
      <c r="AG16" s="11"/>
      <c r="AH16" s="11"/>
      <c r="AI16" s="11"/>
      <c r="AJ16" s="11"/>
      <c r="AK16" s="11"/>
      <c r="AL16" s="10"/>
      <c r="AM16" s="10">
        <f t="shared" si="2"/>
        <v>23239</v>
      </c>
      <c r="AN16" s="10">
        <f t="shared" si="1"/>
        <v>12633</v>
      </c>
      <c r="AP16" s="10">
        <f t="shared" si="3"/>
        <v>23239</v>
      </c>
      <c r="AQ16" s="10">
        <f t="shared" si="4"/>
        <v>18919</v>
      </c>
      <c r="AR16" s="10">
        <f t="shared" si="4"/>
        <v>17300</v>
      </c>
    </row>
    <row r="17" spans="1:44" ht="12" customHeight="1">
      <c r="A17" s="13" t="s">
        <v>18</v>
      </c>
      <c r="B17" s="11">
        <v>17185</v>
      </c>
      <c r="C17" s="11">
        <v>20612</v>
      </c>
      <c r="D17" s="11">
        <v>21968</v>
      </c>
      <c r="E17" s="11">
        <v>22171</v>
      </c>
      <c r="F17" s="11">
        <v>21053</v>
      </c>
      <c r="G17" s="11">
        <v>18086</v>
      </c>
      <c r="H17" s="11">
        <v>16720</v>
      </c>
      <c r="I17" s="11">
        <v>17800</v>
      </c>
      <c r="J17" s="11">
        <v>21879</v>
      </c>
      <c r="K17" s="11">
        <v>22579</v>
      </c>
      <c r="L17" s="11">
        <v>21814</v>
      </c>
      <c r="M17" s="11">
        <v>20288</v>
      </c>
      <c r="N17" s="11">
        <v>21608</v>
      </c>
      <c r="O17" s="11">
        <v>18626</v>
      </c>
      <c r="P17" s="11">
        <v>17372</v>
      </c>
      <c r="Q17" s="11">
        <v>21695</v>
      </c>
      <c r="R17" s="11">
        <v>22660</v>
      </c>
      <c r="S17" s="11">
        <v>22280</v>
      </c>
      <c r="T17" s="11">
        <v>18569</v>
      </c>
      <c r="U17" s="11">
        <v>23551</v>
      </c>
      <c r="V17" s="11">
        <v>19936</v>
      </c>
      <c r="W17" s="11">
        <v>17700</v>
      </c>
      <c r="X17" s="11">
        <v>21968</v>
      </c>
      <c r="Y17" s="11">
        <v>21287</v>
      </c>
      <c r="Z17" s="11">
        <v>19810</v>
      </c>
      <c r="AA17" s="11">
        <v>20141</v>
      </c>
      <c r="AB17" s="11">
        <v>0</v>
      </c>
      <c r="AC17" s="11">
        <v>17400</v>
      </c>
      <c r="AD17" s="11">
        <v>16900</v>
      </c>
      <c r="AE17" s="11">
        <v>17242</v>
      </c>
      <c r="AF17" s="11">
        <v>22477</v>
      </c>
      <c r="AG17" s="11"/>
      <c r="AH17" s="11"/>
      <c r="AI17" s="11"/>
      <c r="AJ17" s="11"/>
      <c r="AK17" s="11"/>
      <c r="AL17" s="10"/>
      <c r="AM17" s="10">
        <f t="shared" si="2"/>
        <v>23551</v>
      </c>
      <c r="AN17" s="10">
        <f t="shared" si="1"/>
        <v>0</v>
      </c>
      <c r="AP17" s="10">
        <f t="shared" si="3"/>
        <v>23551</v>
      </c>
      <c r="AQ17" s="10">
        <f t="shared" si="4"/>
        <v>19936</v>
      </c>
      <c r="AR17" s="10">
        <f t="shared" si="4"/>
        <v>17800</v>
      </c>
    </row>
    <row r="18" spans="1:44" ht="12" customHeight="1">
      <c r="A18" s="13">
        <v>0.5</v>
      </c>
      <c r="B18" s="11">
        <v>17376</v>
      </c>
      <c r="C18" s="11">
        <v>22287</v>
      </c>
      <c r="D18" s="11">
        <v>22379</v>
      </c>
      <c r="E18" s="11">
        <v>22612</v>
      </c>
      <c r="F18" s="11">
        <v>22000</v>
      </c>
      <c r="G18" s="11">
        <v>18169</v>
      </c>
      <c r="H18" s="11">
        <v>17525</v>
      </c>
      <c r="I18" s="11">
        <v>18000</v>
      </c>
      <c r="J18" s="11">
        <v>23110</v>
      </c>
      <c r="K18" s="11">
        <v>22286</v>
      </c>
      <c r="L18" s="11">
        <v>23107</v>
      </c>
      <c r="M18" s="11">
        <v>19544</v>
      </c>
      <c r="N18" s="11">
        <v>22089</v>
      </c>
      <c r="O18" s="11">
        <v>18820</v>
      </c>
      <c r="P18" s="11">
        <v>17775</v>
      </c>
      <c r="Q18" s="11">
        <v>22399</v>
      </c>
      <c r="R18" s="11">
        <v>23379</v>
      </c>
      <c r="S18" s="11">
        <v>22705</v>
      </c>
      <c r="T18" s="11">
        <v>18871</v>
      </c>
      <c r="U18" s="11">
        <v>23696</v>
      </c>
      <c r="V18" s="11">
        <v>19720</v>
      </c>
      <c r="W18" s="11">
        <v>17700</v>
      </c>
      <c r="X18" s="11">
        <v>22881</v>
      </c>
      <c r="Y18" s="11">
        <v>22287</v>
      </c>
      <c r="Z18" s="11">
        <v>22131</v>
      </c>
      <c r="AA18" s="11">
        <v>22282</v>
      </c>
      <c r="AB18" s="11">
        <v>14518</v>
      </c>
      <c r="AC18" s="11">
        <v>17500</v>
      </c>
      <c r="AD18" s="11">
        <v>17300</v>
      </c>
      <c r="AE18" s="11">
        <v>20500</v>
      </c>
      <c r="AF18" s="11">
        <v>22687</v>
      </c>
      <c r="AG18" s="11"/>
      <c r="AH18" s="11"/>
      <c r="AI18" s="11"/>
      <c r="AJ18" s="11"/>
      <c r="AK18" s="11"/>
      <c r="AL18" s="10"/>
      <c r="AM18" s="10">
        <f t="shared" si="2"/>
        <v>23696</v>
      </c>
      <c r="AN18" s="10">
        <f t="shared" si="1"/>
        <v>14518</v>
      </c>
      <c r="AP18" s="10">
        <f t="shared" si="3"/>
        <v>23696</v>
      </c>
      <c r="AQ18" s="10">
        <f t="shared" si="4"/>
        <v>19720</v>
      </c>
      <c r="AR18" s="10">
        <f t="shared" si="4"/>
        <v>18000</v>
      </c>
    </row>
    <row r="19" spans="1:44" ht="12" customHeight="1">
      <c r="A19" s="13" t="s">
        <v>19</v>
      </c>
      <c r="B19" s="11">
        <v>17385</v>
      </c>
      <c r="C19" s="11">
        <v>21308</v>
      </c>
      <c r="D19" s="11">
        <v>21817</v>
      </c>
      <c r="E19" s="11">
        <v>22017</v>
      </c>
      <c r="F19" s="11">
        <v>21282</v>
      </c>
      <c r="G19" s="11">
        <v>20836</v>
      </c>
      <c r="H19" s="11">
        <v>18027</v>
      </c>
      <c r="I19" s="11">
        <v>18200</v>
      </c>
      <c r="J19" s="11">
        <v>21127</v>
      </c>
      <c r="K19" s="11">
        <v>21155</v>
      </c>
      <c r="L19" s="11">
        <v>18404</v>
      </c>
      <c r="M19" s="11">
        <v>18052</v>
      </c>
      <c r="N19" s="11">
        <v>21354</v>
      </c>
      <c r="O19" s="11">
        <v>19120</v>
      </c>
      <c r="P19" s="11">
        <v>17788</v>
      </c>
      <c r="Q19" s="11">
        <v>21872</v>
      </c>
      <c r="R19" s="11">
        <v>22538</v>
      </c>
      <c r="S19" s="11">
        <v>22392</v>
      </c>
      <c r="T19" s="11">
        <v>19467</v>
      </c>
      <c r="U19" s="11">
        <v>23632</v>
      </c>
      <c r="V19" s="11">
        <v>19925</v>
      </c>
      <c r="W19" s="11">
        <v>18200</v>
      </c>
      <c r="X19" s="11">
        <v>21786</v>
      </c>
      <c r="Y19" s="11">
        <v>21336</v>
      </c>
      <c r="Z19" s="11">
        <v>22101</v>
      </c>
      <c r="AA19" s="11">
        <v>21379</v>
      </c>
      <c r="AB19" s="11">
        <v>18988</v>
      </c>
      <c r="AC19" s="11">
        <v>17600</v>
      </c>
      <c r="AD19" s="11">
        <v>17300</v>
      </c>
      <c r="AE19" s="11">
        <v>20593</v>
      </c>
      <c r="AF19" s="11">
        <v>21987</v>
      </c>
      <c r="AG19" s="11"/>
      <c r="AH19" s="11"/>
      <c r="AI19" s="11"/>
      <c r="AJ19" s="11"/>
      <c r="AK19" s="11"/>
      <c r="AL19" s="10"/>
      <c r="AM19" s="10">
        <f t="shared" si="2"/>
        <v>23632</v>
      </c>
      <c r="AN19" s="10">
        <f t="shared" si="1"/>
        <v>17300</v>
      </c>
      <c r="AP19" s="10">
        <f t="shared" si="3"/>
        <v>23632</v>
      </c>
      <c r="AQ19" s="10">
        <f t="shared" si="4"/>
        <v>19925</v>
      </c>
      <c r="AR19" s="10">
        <f t="shared" si="4"/>
        <v>18200</v>
      </c>
    </row>
    <row r="20" spans="1:44" ht="12" customHeight="1">
      <c r="A20" s="13">
        <v>0.58333333333333337</v>
      </c>
      <c r="B20" s="11">
        <v>17479</v>
      </c>
      <c r="C20" s="11">
        <v>20920</v>
      </c>
      <c r="D20" s="11">
        <v>20686</v>
      </c>
      <c r="E20" s="11">
        <v>21906</v>
      </c>
      <c r="F20" s="11">
        <v>21144</v>
      </c>
      <c r="G20" s="11">
        <v>21187</v>
      </c>
      <c r="H20" s="11">
        <v>18311</v>
      </c>
      <c r="I20" s="11">
        <v>17700</v>
      </c>
      <c r="J20" s="11">
        <v>21103</v>
      </c>
      <c r="K20" s="11">
        <v>20374</v>
      </c>
      <c r="L20" s="11">
        <v>17966</v>
      </c>
      <c r="M20" s="11">
        <v>17905</v>
      </c>
      <c r="N20" s="11">
        <v>20452</v>
      </c>
      <c r="O20" s="11">
        <v>18632</v>
      </c>
      <c r="P20" s="11">
        <v>17590</v>
      </c>
      <c r="Q20" s="11">
        <v>21487</v>
      </c>
      <c r="R20" s="11">
        <v>21939</v>
      </c>
      <c r="S20" s="11">
        <v>21806</v>
      </c>
      <c r="T20" s="11">
        <v>17959</v>
      </c>
      <c r="U20" s="11">
        <v>20303</v>
      </c>
      <c r="V20" s="11">
        <v>19836</v>
      </c>
      <c r="W20" s="11">
        <v>17800</v>
      </c>
      <c r="X20" s="11">
        <v>20132</v>
      </c>
      <c r="Y20" s="11">
        <v>20620</v>
      </c>
      <c r="Z20" s="11">
        <v>21015</v>
      </c>
      <c r="AA20" s="11">
        <v>20591</v>
      </c>
      <c r="AB20" s="11">
        <v>19494</v>
      </c>
      <c r="AC20" s="11">
        <v>17300</v>
      </c>
      <c r="AD20" s="11">
        <v>17100</v>
      </c>
      <c r="AE20" s="11">
        <v>19557</v>
      </c>
      <c r="AF20" s="11">
        <v>21747</v>
      </c>
      <c r="AG20" s="11"/>
      <c r="AH20" s="11"/>
      <c r="AI20" s="11"/>
      <c r="AJ20" s="11"/>
      <c r="AK20" s="11"/>
      <c r="AL20" s="10"/>
      <c r="AM20" s="10">
        <f t="shared" si="2"/>
        <v>21939</v>
      </c>
      <c r="AN20" s="10">
        <f t="shared" si="1"/>
        <v>17100</v>
      </c>
      <c r="AP20" s="10">
        <f t="shared" si="3"/>
        <v>21939</v>
      </c>
      <c r="AQ20" s="10">
        <f t="shared" si="4"/>
        <v>19836</v>
      </c>
      <c r="AR20" s="10">
        <f t="shared" si="4"/>
        <v>17800</v>
      </c>
    </row>
    <row r="21" spans="1:44" ht="12" customHeight="1">
      <c r="A21" s="13" t="s">
        <v>20</v>
      </c>
      <c r="B21" s="11">
        <v>16208</v>
      </c>
      <c r="C21" s="11">
        <v>21152</v>
      </c>
      <c r="D21" s="11">
        <v>21785</v>
      </c>
      <c r="E21" s="11">
        <v>22105</v>
      </c>
      <c r="F21" s="11">
        <v>21845</v>
      </c>
      <c r="G21" s="11">
        <v>21893</v>
      </c>
      <c r="H21" s="11">
        <v>17682</v>
      </c>
      <c r="I21" s="11">
        <v>16700</v>
      </c>
      <c r="J21" s="11">
        <v>21684</v>
      </c>
      <c r="K21" s="11">
        <v>21712</v>
      </c>
      <c r="L21" s="11">
        <v>18167</v>
      </c>
      <c r="M21" s="11">
        <v>18210</v>
      </c>
      <c r="N21" s="11">
        <v>20903</v>
      </c>
      <c r="O21" s="11">
        <v>18220</v>
      </c>
      <c r="P21" s="11">
        <v>17300</v>
      </c>
      <c r="Q21" s="11">
        <v>21926</v>
      </c>
      <c r="R21" s="11">
        <v>22266</v>
      </c>
      <c r="S21" s="11">
        <v>22229</v>
      </c>
      <c r="T21" s="11">
        <v>18573</v>
      </c>
      <c r="U21" s="11">
        <v>20620</v>
      </c>
      <c r="V21" s="11">
        <v>19121</v>
      </c>
      <c r="W21" s="11">
        <v>17400</v>
      </c>
      <c r="X21" s="11">
        <v>20725</v>
      </c>
      <c r="Y21" s="11">
        <v>20812</v>
      </c>
      <c r="Z21" s="11">
        <v>21420</v>
      </c>
      <c r="AA21" s="11">
        <v>21091</v>
      </c>
      <c r="AB21" s="11">
        <v>19812</v>
      </c>
      <c r="AC21" s="11">
        <v>17800</v>
      </c>
      <c r="AD21" s="11">
        <v>16400</v>
      </c>
      <c r="AE21" s="11">
        <v>20797</v>
      </c>
      <c r="AF21" s="11">
        <v>22099</v>
      </c>
      <c r="AG21" s="11"/>
      <c r="AH21" s="11"/>
      <c r="AI21" s="11"/>
      <c r="AJ21" s="11"/>
      <c r="AK21" s="11"/>
      <c r="AL21" s="10"/>
      <c r="AM21" s="10">
        <f t="shared" si="2"/>
        <v>22266</v>
      </c>
      <c r="AN21" s="10">
        <f t="shared" si="1"/>
        <v>16208</v>
      </c>
      <c r="AP21" s="10">
        <f t="shared" si="3"/>
        <v>22266</v>
      </c>
      <c r="AQ21" s="10">
        <f t="shared" si="4"/>
        <v>19121</v>
      </c>
      <c r="AR21" s="10">
        <f t="shared" si="4"/>
        <v>17400</v>
      </c>
    </row>
    <row r="22" spans="1:44" ht="12" customHeight="1">
      <c r="A22" s="12" t="s">
        <v>21</v>
      </c>
      <c r="B22" s="11">
        <v>16190</v>
      </c>
      <c r="C22" s="11">
        <v>20891</v>
      </c>
      <c r="D22" s="11">
        <v>21109</v>
      </c>
      <c r="E22" s="11">
        <v>20900</v>
      </c>
      <c r="F22" s="11">
        <v>21505</v>
      </c>
      <c r="G22" s="11">
        <v>21277</v>
      </c>
      <c r="H22" s="11">
        <v>17543</v>
      </c>
      <c r="I22" s="11">
        <v>16800</v>
      </c>
      <c r="J22" s="11">
        <v>21772</v>
      </c>
      <c r="K22" s="11">
        <v>21389</v>
      </c>
      <c r="L22" s="11">
        <v>17469</v>
      </c>
      <c r="M22" s="11">
        <v>18027</v>
      </c>
      <c r="N22" s="11">
        <v>19696</v>
      </c>
      <c r="O22" s="11">
        <v>17810</v>
      </c>
      <c r="P22" s="11">
        <v>16711</v>
      </c>
      <c r="Q22" s="11">
        <v>21535</v>
      </c>
      <c r="R22" s="11">
        <v>21582</v>
      </c>
      <c r="S22" s="11">
        <v>21389</v>
      </c>
      <c r="T22" s="11">
        <v>18099</v>
      </c>
      <c r="U22" s="11">
        <v>18887</v>
      </c>
      <c r="V22" s="11">
        <v>18430</v>
      </c>
      <c r="W22" s="11">
        <v>17800</v>
      </c>
      <c r="X22" s="11">
        <v>21058</v>
      </c>
      <c r="Y22" s="11">
        <v>20442</v>
      </c>
      <c r="Z22" s="11">
        <v>20516</v>
      </c>
      <c r="AA22" s="11">
        <v>20389</v>
      </c>
      <c r="AB22" s="11">
        <v>19399</v>
      </c>
      <c r="AC22" s="11">
        <v>16700</v>
      </c>
      <c r="AD22" s="11">
        <v>15900</v>
      </c>
      <c r="AE22" s="11">
        <v>21022</v>
      </c>
      <c r="AF22" s="11">
        <v>21784</v>
      </c>
      <c r="AG22" s="11"/>
      <c r="AH22" s="11"/>
      <c r="AI22" s="11"/>
      <c r="AJ22" s="11"/>
      <c r="AK22" s="11"/>
      <c r="AL22" s="10"/>
      <c r="AM22" s="10">
        <f t="shared" si="2"/>
        <v>21784</v>
      </c>
      <c r="AN22" s="10">
        <f t="shared" si="1"/>
        <v>15900</v>
      </c>
      <c r="AP22" s="10">
        <f t="shared" si="3"/>
        <v>21784</v>
      </c>
      <c r="AQ22" s="10">
        <f t="shared" si="4"/>
        <v>18430</v>
      </c>
      <c r="AR22" s="10">
        <f t="shared" si="4"/>
        <v>17800</v>
      </c>
    </row>
    <row r="23" spans="1:44" ht="12" customHeight="1">
      <c r="A23" s="12" t="s">
        <v>22</v>
      </c>
      <c r="B23" s="11">
        <v>16086</v>
      </c>
      <c r="C23" s="11">
        <v>20402</v>
      </c>
      <c r="D23" s="11">
        <v>20597</v>
      </c>
      <c r="E23" s="11">
        <v>20838</v>
      </c>
      <c r="F23" s="11">
        <v>21327</v>
      </c>
      <c r="G23" s="11">
        <v>21285</v>
      </c>
      <c r="H23" s="11">
        <v>15986</v>
      </c>
      <c r="I23" s="11">
        <v>17100</v>
      </c>
      <c r="J23" s="11">
        <v>20801</v>
      </c>
      <c r="K23" s="11">
        <v>20700</v>
      </c>
      <c r="L23" s="11">
        <v>16302</v>
      </c>
      <c r="M23" s="11">
        <v>12619</v>
      </c>
      <c r="N23" s="11">
        <v>20044</v>
      </c>
      <c r="O23" s="11">
        <v>17413</v>
      </c>
      <c r="P23" s="11">
        <v>16214</v>
      </c>
      <c r="Q23" s="11">
        <v>21021</v>
      </c>
      <c r="R23" s="11">
        <v>20952</v>
      </c>
      <c r="S23" s="11">
        <v>21886</v>
      </c>
      <c r="T23" s="11">
        <v>17610</v>
      </c>
      <c r="U23" s="11">
        <v>20512</v>
      </c>
      <c r="V23" s="11">
        <v>18228</v>
      </c>
      <c r="W23" s="11">
        <v>16932</v>
      </c>
      <c r="X23" s="11">
        <v>19870</v>
      </c>
      <c r="Y23" s="11">
        <v>19850</v>
      </c>
      <c r="Z23" s="11">
        <v>20161</v>
      </c>
      <c r="AA23" s="11">
        <v>20171</v>
      </c>
      <c r="AB23" s="11">
        <v>18716</v>
      </c>
      <c r="AC23" s="11">
        <v>16900</v>
      </c>
      <c r="AD23" s="11">
        <v>15900</v>
      </c>
      <c r="AE23" s="11">
        <v>19802</v>
      </c>
      <c r="AF23" s="11">
        <v>20279</v>
      </c>
      <c r="AG23" s="11"/>
      <c r="AH23" s="11"/>
      <c r="AI23" s="11"/>
      <c r="AJ23" s="11"/>
      <c r="AK23" s="11"/>
      <c r="AL23" s="10"/>
      <c r="AM23" s="10">
        <f t="shared" si="2"/>
        <v>21886</v>
      </c>
      <c r="AN23" s="10">
        <f t="shared" si="1"/>
        <v>12619</v>
      </c>
      <c r="AP23" s="10">
        <f t="shared" si="3"/>
        <v>21886</v>
      </c>
      <c r="AQ23" s="10">
        <f t="shared" si="4"/>
        <v>18228</v>
      </c>
      <c r="AR23" s="10">
        <f t="shared" si="4"/>
        <v>17100</v>
      </c>
    </row>
    <row r="24" spans="1:44" ht="12" customHeight="1">
      <c r="A24" s="12" t="s">
        <v>23</v>
      </c>
      <c r="B24" s="11">
        <v>16073</v>
      </c>
      <c r="C24" s="11">
        <v>20000</v>
      </c>
      <c r="D24" s="11">
        <v>19671</v>
      </c>
      <c r="E24" s="11">
        <v>19797</v>
      </c>
      <c r="F24" s="11">
        <v>20374</v>
      </c>
      <c r="G24" s="11">
        <v>18748</v>
      </c>
      <c r="H24" s="11">
        <v>18510</v>
      </c>
      <c r="I24" s="11">
        <v>17270</v>
      </c>
      <c r="J24" s="11">
        <v>18897</v>
      </c>
      <c r="K24" s="11">
        <v>19582</v>
      </c>
      <c r="L24" s="11">
        <v>16773</v>
      </c>
      <c r="M24" s="11">
        <v>18006</v>
      </c>
      <c r="N24" s="11">
        <v>19442</v>
      </c>
      <c r="O24" s="11">
        <v>17398</v>
      </c>
      <c r="P24" s="11">
        <v>16094</v>
      </c>
      <c r="Q24" s="11">
        <v>20852</v>
      </c>
      <c r="R24" s="11">
        <v>19808</v>
      </c>
      <c r="S24" s="11">
        <v>21080</v>
      </c>
      <c r="T24" s="11">
        <v>16851</v>
      </c>
      <c r="U24" s="11">
        <v>0</v>
      </c>
      <c r="V24" s="11">
        <v>17770</v>
      </c>
      <c r="W24" s="11">
        <v>17148</v>
      </c>
      <c r="X24" s="11">
        <v>18696</v>
      </c>
      <c r="Y24" s="11">
        <v>18905</v>
      </c>
      <c r="Z24" s="11">
        <v>18645</v>
      </c>
      <c r="AA24" s="11">
        <v>18773</v>
      </c>
      <c r="AB24" s="11">
        <v>18311</v>
      </c>
      <c r="AC24" s="11">
        <v>16950</v>
      </c>
      <c r="AD24" s="11">
        <v>16400</v>
      </c>
      <c r="AE24" s="11">
        <v>18235</v>
      </c>
      <c r="AF24" s="11">
        <v>19431</v>
      </c>
      <c r="AG24" s="11"/>
      <c r="AH24" s="11"/>
      <c r="AI24" s="11"/>
      <c r="AJ24" s="11"/>
      <c r="AK24" s="11"/>
      <c r="AL24" s="10"/>
      <c r="AM24" s="10">
        <f t="shared" si="2"/>
        <v>21080</v>
      </c>
      <c r="AN24" s="10">
        <f t="shared" si="1"/>
        <v>0</v>
      </c>
      <c r="AP24" s="10">
        <f t="shared" si="3"/>
        <v>21080</v>
      </c>
      <c r="AQ24" s="10">
        <f t="shared" si="4"/>
        <v>18510</v>
      </c>
      <c r="AR24" s="10">
        <f t="shared" si="4"/>
        <v>17270</v>
      </c>
    </row>
    <row r="25" spans="1:44" s="14" customFormat="1" ht="12" customHeight="1">
      <c r="A25" s="9" t="s">
        <v>24</v>
      </c>
      <c r="B25" s="11">
        <v>18024</v>
      </c>
      <c r="C25" s="11">
        <v>20484</v>
      </c>
      <c r="D25" s="11">
        <v>21456</v>
      </c>
      <c r="E25" s="11">
        <v>20216</v>
      </c>
      <c r="F25" s="11">
        <v>20707</v>
      </c>
      <c r="G25" s="11">
        <v>18121</v>
      </c>
      <c r="H25" s="11">
        <v>19069</v>
      </c>
      <c r="I25" s="11">
        <v>19285</v>
      </c>
      <c r="J25" s="11">
        <v>18840</v>
      </c>
      <c r="K25" s="11">
        <v>23715</v>
      </c>
      <c r="L25" s="11">
        <v>20982</v>
      </c>
      <c r="M25" s="11">
        <v>21453</v>
      </c>
      <c r="N25" s="11">
        <v>20419</v>
      </c>
      <c r="O25" s="11">
        <v>19461</v>
      </c>
      <c r="P25" s="11">
        <v>17013</v>
      </c>
      <c r="Q25" s="11">
        <v>22033</v>
      </c>
      <c r="R25" s="11">
        <v>21621</v>
      </c>
      <c r="S25" s="11">
        <v>21447</v>
      </c>
      <c r="T25" s="11">
        <v>19119</v>
      </c>
      <c r="U25" s="11">
        <v>4200</v>
      </c>
      <c r="V25" s="11">
        <v>19803</v>
      </c>
      <c r="W25" s="11">
        <v>18353</v>
      </c>
      <c r="X25" s="11">
        <v>19722</v>
      </c>
      <c r="Y25" s="11">
        <v>20040</v>
      </c>
      <c r="Z25" s="11">
        <v>20473</v>
      </c>
      <c r="AA25" s="11">
        <v>19882</v>
      </c>
      <c r="AB25" s="11">
        <v>20998</v>
      </c>
      <c r="AC25" s="11">
        <v>18846</v>
      </c>
      <c r="AD25" s="11">
        <v>18460</v>
      </c>
      <c r="AE25" s="11">
        <v>20244</v>
      </c>
      <c r="AF25" s="11">
        <v>19689</v>
      </c>
      <c r="AG25" s="11"/>
      <c r="AH25" s="11"/>
      <c r="AI25" s="11"/>
      <c r="AJ25" s="11"/>
      <c r="AK25" s="11"/>
      <c r="AL25" s="10"/>
      <c r="AM25" s="10">
        <f t="shared" si="2"/>
        <v>23715</v>
      </c>
      <c r="AN25" s="10">
        <f t="shared" si="1"/>
        <v>4200</v>
      </c>
      <c r="AP25" s="10">
        <f t="shared" si="3"/>
        <v>23715</v>
      </c>
      <c r="AQ25" s="10">
        <f t="shared" si="4"/>
        <v>19803</v>
      </c>
      <c r="AR25" s="10">
        <f t="shared" si="4"/>
        <v>19285</v>
      </c>
    </row>
    <row r="26" spans="1:44" s="14" customFormat="1" ht="12" customHeight="1">
      <c r="A26" s="15">
        <v>0.83333333333333337</v>
      </c>
      <c r="B26" s="11">
        <v>16799</v>
      </c>
      <c r="C26" s="11">
        <v>23266</v>
      </c>
      <c r="D26" s="11">
        <v>23506</v>
      </c>
      <c r="E26" s="11">
        <v>23544</v>
      </c>
      <c r="F26" s="11">
        <v>23106</v>
      </c>
      <c r="G26" s="11">
        <v>17354</v>
      </c>
      <c r="H26" s="11">
        <v>22380</v>
      </c>
      <c r="I26" s="11">
        <v>21641</v>
      </c>
      <c r="J26" s="11">
        <v>20117</v>
      </c>
      <c r="K26" s="11">
        <v>22308</v>
      </c>
      <c r="L26" s="11">
        <v>23677</v>
      </c>
      <c r="M26" s="11">
        <v>23630</v>
      </c>
      <c r="N26" s="11">
        <v>23231</v>
      </c>
      <c r="O26" s="11">
        <v>22288</v>
      </c>
      <c r="P26" s="11">
        <v>21089</v>
      </c>
      <c r="Q26" s="11">
        <v>23349</v>
      </c>
      <c r="R26" s="11">
        <v>22916</v>
      </c>
      <c r="S26" s="11">
        <v>23715</v>
      </c>
      <c r="T26" s="11">
        <v>21124</v>
      </c>
      <c r="U26" s="11">
        <v>13185</v>
      </c>
      <c r="V26" s="11">
        <v>23081</v>
      </c>
      <c r="W26" s="11">
        <v>21909</v>
      </c>
      <c r="X26" s="11">
        <v>22616</v>
      </c>
      <c r="Y26" s="11">
        <v>22627</v>
      </c>
      <c r="Z26" s="11">
        <v>22920</v>
      </c>
      <c r="AA26" s="11">
        <v>22494</v>
      </c>
      <c r="AB26" s="11">
        <v>22123</v>
      </c>
      <c r="AC26" s="11">
        <v>21505</v>
      </c>
      <c r="AD26" s="11">
        <v>20907</v>
      </c>
      <c r="AE26" s="11">
        <v>22930</v>
      </c>
      <c r="AF26" s="11">
        <v>23100</v>
      </c>
      <c r="AG26" s="11"/>
      <c r="AH26" s="11"/>
      <c r="AI26" s="11"/>
      <c r="AJ26" s="11"/>
      <c r="AK26" s="11"/>
      <c r="AL26" s="10"/>
      <c r="AM26" s="10">
        <f t="shared" si="2"/>
        <v>23715</v>
      </c>
      <c r="AN26" s="10">
        <f t="shared" si="1"/>
        <v>13185</v>
      </c>
      <c r="AP26" s="10">
        <f t="shared" si="3"/>
        <v>23715</v>
      </c>
      <c r="AQ26" s="10">
        <f t="shared" si="4"/>
        <v>23081</v>
      </c>
      <c r="AR26" s="10">
        <f t="shared" si="4"/>
        <v>21909</v>
      </c>
    </row>
    <row r="27" spans="1:44" s="14" customFormat="1" ht="12" customHeight="1">
      <c r="A27" s="15">
        <v>0.875</v>
      </c>
      <c r="B27" s="11">
        <v>20458</v>
      </c>
      <c r="C27" s="11">
        <v>22588</v>
      </c>
      <c r="D27" s="11">
        <v>22183</v>
      </c>
      <c r="E27" s="11">
        <v>22534</v>
      </c>
      <c r="F27" s="11">
        <v>23018</v>
      </c>
      <c r="G27" s="11">
        <v>18865</v>
      </c>
      <c r="H27" s="11">
        <v>22890</v>
      </c>
      <c r="I27" s="11">
        <v>20640</v>
      </c>
      <c r="J27" s="11">
        <v>19767</v>
      </c>
      <c r="K27" s="11">
        <v>20024</v>
      </c>
      <c r="L27" s="11">
        <v>23200</v>
      </c>
      <c r="M27" s="11">
        <v>23433</v>
      </c>
      <c r="N27" s="11">
        <v>22917</v>
      </c>
      <c r="O27" s="11">
        <v>21491</v>
      </c>
      <c r="P27" s="11">
        <v>20753</v>
      </c>
      <c r="Q27" s="11">
        <v>22725</v>
      </c>
      <c r="R27" s="11">
        <v>22601</v>
      </c>
      <c r="S27" s="11">
        <v>22978</v>
      </c>
      <c r="T27" s="11">
        <v>18639</v>
      </c>
      <c r="U27" s="11">
        <v>17565</v>
      </c>
      <c r="V27" s="11">
        <v>22346</v>
      </c>
      <c r="W27" s="11">
        <v>21806</v>
      </c>
      <c r="X27" s="11">
        <v>22007</v>
      </c>
      <c r="Y27" s="11">
        <v>21662</v>
      </c>
      <c r="Z27" s="11">
        <v>21529</v>
      </c>
      <c r="AA27" s="11">
        <v>21110</v>
      </c>
      <c r="AB27" s="11">
        <v>21210</v>
      </c>
      <c r="AC27" s="11">
        <v>12092</v>
      </c>
      <c r="AD27" s="11">
        <v>20575</v>
      </c>
      <c r="AE27" s="11">
        <v>21901</v>
      </c>
      <c r="AF27" s="11">
        <v>22396</v>
      </c>
      <c r="AG27" s="11"/>
      <c r="AH27" s="11"/>
      <c r="AI27" s="11"/>
      <c r="AJ27" s="11"/>
      <c r="AK27" s="11"/>
      <c r="AL27" s="10"/>
      <c r="AM27" s="10">
        <f t="shared" si="2"/>
        <v>23433</v>
      </c>
      <c r="AN27" s="10">
        <f t="shared" si="1"/>
        <v>12092</v>
      </c>
      <c r="AP27" s="10">
        <f t="shared" si="3"/>
        <v>23433</v>
      </c>
      <c r="AQ27" s="10">
        <f t="shared" si="4"/>
        <v>22890</v>
      </c>
      <c r="AR27" s="10">
        <f t="shared" si="4"/>
        <v>21806</v>
      </c>
    </row>
    <row r="28" spans="1:44" ht="12" customHeight="1">
      <c r="A28" s="13" t="s">
        <v>25</v>
      </c>
      <c r="B28" s="11">
        <v>17860</v>
      </c>
      <c r="C28" s="11">
        <v>20990</v>
      </c>
      <c r="D28" s="11">
        <v>21185</v>
      </c>
      <c r="E28" s="11">
        <v>19950</v>
      </c>
      <c r="F28" s="11">
        <v>21187</v>
      </c>
      <c r="G28" s="11">
        <v>20150</v>
      </c>
      <c r="H28" s="11">
        <v>20508</v>
      </c>
      <c r="I28" s="11">
        <v>14635</v>
      </c>
      <c r="J28" s="11">
        <v>19841</v>
      </c>
      <c r="K28" s="11">
        <v>20732</v>
      </c>
      <c r="L28" s="11">
        <v>22008</v>
      </c>
      <c r="M28" s="11">
        <v>22183</v>
      </c>
      <c r="N28" s="11">
        <v>20810</v>
      </c>
      <c r="O28" s="11">
        <v>20216</v>
      </c>
      <c r="P28" s="11">
        <v>19402</v>
      </c>
      <c r="Q28" s="11">
        <v>20987</v>
      </c>
      <c r="R28" s="11">
        <v>20779</v>
      </c>
      <c r="S28" s="11">
        <v>21032</v>
      </c>
      <c r="T28" s="11">
        <v>19489</v>
      </c>
      <c r="U28" s="11">
        <v>17232</v>
      </c>
      <c r="V28" s="11">
        <v>20864</v>
      </c>
      <c r="W28" s="11">
        <v>19547</v>
      </c>
      <c r="X28" s="11">
        <v>20338</v>
      </c>
      <c r="Y28" s="11">
        <v>20078</v>
      </c>
      <c r="Z28" s="11">
        <v>20148</v>
      </c>
      <c r="AA28" s="11">
        <v>19427</v>
      </c>
      <c r="AB28" s="11">
        <v>19484</v>
      </c>
      <c r="AC28" s="11">
        <v>17615</v>
      </c>
      <c r="AD28" s="11">
        <v>18995</v>
      </c>
      <c r="AE28" s="11">
        <v>20039</v>
      </c>
      <c r="AF28" s="11">
        <v>20422</v>
      </c>
      <c r="AG28" s="11"/>
      <c r="AH28" s="11"/>
      <c r="AI28" s="11"/>
      <c r="AJ28" s="11"/>
      <c r="AK28" s="11"/>
      <c r="AL28" s="10"/>
      <c r="AM28" s="10">
        <f t="shared" si="2"/>
        <v>22183</v>
      </c>
      <c r="AN28" s="10">
        <f t="shared" si="1"/>
        <v>14635</v>
      </c>
      <c r="AP28" s="10">
        <f t="shared" si="3"/>
        <v>22183</v>
      </c>
      <c r="AQ28" s="10">
        <f t="shared" si="4"/>
        <v>20864</v>
      </c>
      <c r="AR28" s="10">
        <f t="shared" si="4"/>
        <v>19547</v>
      </c>
    </row>
    <row r="29" spans="1:44" ht="12" customHeight="1">
      <c r="A29" s="15">
        <v>0.95833333333333337</v>
      </c>
      <c r="B29" s="11">
        <v>16932</v>
      </c>
      <c r="C29" s="11">
        <v>18035</v>
      </c>
      <c r="D29" s="11">
        <v>16600</v>
      </c>
      <c r="E29" s="11">
        <v>16761</v>
      </c>
      <c r="F29" s="11">
        <v>17760</v>
      </c>
      <c r="G29" s="11">
        <v>17473</v>
      </c>
      <c r="H29" s="11">
        <v>18375</v>
      </c>
      <c r="I29" s="11">
        <v>17067</v>
      </c>
      <c r="J29" s="11">
        <v>18808</v>
      </c>
      <c r="K29" s="11">
        <v>17504</v>
      </c>
      <c r="L29" s="11">
        <v>19419</v>
      </c>
      <c r="M29" s="11">
        <v>16774</v>
      </c>
      <c r="N29" s="11">
        <v>18058</v>
      </c>
      <c r="O29" s="11">
        <v>18002</v>
      </c>
      <c r="P29" s="11">
        <v>16757</v>
      </c>
      <c r="Q29" s="11">
        <v>17430</v>
      </c>
      <c r="R29" s="11">
        <v>17655</v>
      </c>
      <c r="S29" s="11">
        <v>18153</v>
      </c>
      <c r="T29" s="11">
        <v>17551</v>
      </c>
      <c r="U29" s="11">
        <v>14849</v>
      </c>
      <c r="V29" s="11">
        <v>18451</v>
      </c>
      <c r="W29" s="11">
        <v>17300</v>
      </c>
      <c r="X29" s="11">
        <v>16800</v>
      </c>
      <c r="Y29" s="11">
        <v>16943</v>
      </c>
      <c r="Z29" s="11">
        <v>17000</v>
      </c>
      <c r="AA29" s="11">
        <v>16227</v>
      </c>
      <c r="AB29" s="11">
        <v>16960</v>
      </c>
      <c r="AC29" s="11">
        <v>16354</v>
      </c>
      <c r="AD29" s="11">
        <v>16413</v>
      </c>
      <c r="AE29" s="11">
        <v>17020</v>
      </c>
      <c r="AF29" s="11">
        <v>17548</v>
      </c>
      <c r="AG29" s="11"/>
      <c r="AH29" s="11"/>
      <c r="AI29" s="11"/>
      <c r="AJ29" s="11"/>
      <c r="AK29" s="11"/>
      <c r="AL29" s="10"/>
      <c r="AM29" s="10">
        <f t="shared" si="2"/>
        <v>19419</v>
      </c>
      <c r="AN29" s="10">
        <f t="shared" si="1"/>
        <v>14849</v>
      </c>
      <c r="AP29" s="10">
        <f t="shared" si="3"/>
        <v>19419</v>
      </c>
      <c r="AQ29" s="10">
        <f t="shared" si="4"/>
        <v>18451</v>
      </c>
      <c r="AR29" s="10">
        <f t="shared" si="4"/>
        <v>17300</v>
      </c>
    </row>
    <row r="30" spans="1:44" ht="12" customHeight="1">
      <c r="A30" s="9" t="s">
        <v>26</v>
      </c>
      <c r="B30" s="11">
        <v>15000</v>
      </c>
      <c r="C30" s="11">
        <v>15600</v>
      </c>
      <c r="D30" s="11">
        <v>16100</v>
      </c>
      <c r="E30" s="11">
        <v>15302</v>
      </c>
      <c r="F30" s="11">
        <v>17000</v>
      </c>
      <c r="G30" s="11">
        <v>15411</v>
      </c>
      <c r="H30" s="11">
        <v>16800</v>
      </c>
      <c r="I30" s="11">
        <v>15100</v>
      </c>
      <c r="J30" s="11">
        <v>15634</v>
      </c>
      <c r="K30" s="11">
        <v>15717</v>
      </c>
      <c r="L30" s="11">
        <v>15471</v>
      </c>
      <c r="M30" s="11">
        <v>14799</v>
      </c>
      <c r="N30" s="11">
        <v>14939</v>
      </c>
      <c r="O30" s="11">
        <v>16580</v>
      </c>
      <c r="P30" s="11">
        <v>14947</v>
      </c>
      <c r="Q30" s="11">
        <v>14900</v>
      </c>
      <c r="R30" s="11">
        <v>15900</v>
      </c>
      <c r="S30" s="11">
        <v>16500</v>
      </c>
      <c r="T30" s="11">
        <v>16061</v>
      </c>
      <c r="U30" s="11">
        <v>14273</v>
      </c>
      <c r="V30" s="11">
        <v>16943</v>
      </c>
      <c r="W30" s="11">
        <v>15600</v>
      </c>
      <c r="X30" s="11">
        <v>15200</v>
      </c>
      <c r="Y30" s="11">
        <v>15400</v>
      </c>
      <c r="Z30" s="11">
        <v>14900</v>
      </c>
      <c r="AA30" s="11">
        <v>14700</v>
      </c>
      <c r="AB30" s="11">
        <v>15500</v>
      </c>
      <c r="AC30" s="11">
        <v>15300</v>
      </c>
      <c r="AD30" s="11">
        <v>14700</v>
      </c>
      <c r="AE30" s="11">
        <v>13338</v>
      </c>
      <c r="AF30" s="11">
        <v>15600</v>
      </c>
      <c r="AG30" s="11"/>
      <c r="AH30" s="11"/>
      <c r="AI30" s="11"/>
      <c r="AJ30" s="11"/>
      <c r="AK30" s="11"/>
      <c r="AL30" s="10"/>
      <c r="AM30" s="10">
        <f t="shared" si="2"/>
        <v>17000</v>
      </c>
      <c r="AN30" s="10">
        <f t="shared" si="1"/>
        <v>13338</v>
      </c>
      <c r="AP30" s="10">
        <f t="shared" si="3"/>
        <v>17000</v>
      </c>
      <c r="AQ30" s="10">
        <f t="shared" si="4"/>
        <v>16943</v>
      </c>
      <c r="AR30" s="10">
        <f t="shared" si="4"/>
        <v>15600</v>
      </c>
    </row>
    <row r="31" spans="1:44" ht="12" customHeight="1">
      <c r="A31" s="16"/>
      <c r="B31" s="16"/>
      <c r="C31" s="16"/>
      <c r="D31" s="16"/>
      <c r="E31" s="16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8"/>
      <c r="R31" s="19"/>
      <c r="S31" s="19"/>
      <c r="AC31" s="20"/>
    </row>
    <row r="32" spans="1:44">
      <c r="A32" s="21"/>
      <c r="B32" s="22" t="s">
        <v>27</v>
      </c>
      <c r="C32" s="21" t="s">
        <v>28</v>
      </c>
      <c r="D32" s="21" t="s">
        <v>29</v>
      </c>
      <c r="E32" s="23" t="s">
        <v>30</v>
      </c>
      <c r="F32" s="23" t="s">
        <v>31</v>
      </c>
      <c r="G32" s="23" t="s">
        <v>32</v>
      </c>
      <c r="H32" s="22" t="s">
        <v>33</v>
      </c>
      <c r="I32" s="22" t="s">
        <v>27</v>
      </c>
      <c r="J32" s="21" t="s">
        <v>28</v>
      </c>
      <c r="K32" s="21" t="s">
        <v>29</v>
      </c>
      <c r="L32" s="23" t="s">
        <v>30</v>
      </c>
      <c r="M32" s="23" t="s">
        <v>31</v>
      </c>
      <c r="N32" s="23" t="s">
        <v>32</v>
      </c>
      <c r="O32" s="22" t="s">
        <v>33</v>
      </c>
      <c r="P32" s="22" t="s">
        <v>27</v>
      </c>
      <c r="Q32" s="21" t="s">
        <v>28</v>
      </c>
      <c r="R32" s="21" t="s">
        <v>29</v>
      </c>
      <c r="S32" s="23" t="s">
        <v>30</v>
      </c>
      <c r="T32" s="23" t="s">
        <v>31</v>
      </c>
      <c r="U32" s="23" t="s">
        <v>32</v>
      </c>
      <c r="V32" s="22" t="s">
        <v>33</v>
      </c>
      <c r="W32" s="22" t="s">
        <v>27</v>
      </c>
      <c r="X32" s="21" t="s">
        <v>28</v>
      </c>
      <c r="Y32" s="21" t="s">
        <v>29</v>
      </c>
      <c r="Z32" s="23" t="s">
        <v>30</v>
      </c>
      <c r="AA32" s="23" t="s">
        <v>31</v>
      </c>
      <c r="AB32" s="23" t="s">
        <v>32</v>
      </c>
      <c r="AC32" s="22" t="s">
        <v>33</v>
      </c>
      <c r="AD32" s="22" t="s">
        <v>27</v>
      </c>
      <c r="AE32" s="21" t="s">
        <v>28</v>
      </c>
      <c r="AF32" s="21" t="s">
        <v>29</v>
      </c>
      <c r="AG32" s="23" t="s">
        <v>30</v>
      </c>
      <c r="AH32" s="23" t="s">
        <v>31</v>
      </c>
      <c r="AI32" s="23" t="s">
        <v>32</v>
      </c>
      <c r="AJ32" s="22" t="s">
        <v>33</v>
      </c>
      <c r="AK32" s="22" t="s">
        <v>27</v>
      </c>
      <c r="AL32" s="21" t="s">
        <v>28</v>
      </c>
      <c r="AN32" s="23"/>
      <c r="AO32" s="23"/>
      <c r="AP32" s="23"/>
      <c r="AQ32" s="23"/>
      <c r="AR32" s="23"/>
    </row>
    <row r="33" spans="1:40">
      <c r="A33" s="24"/>
      <c r="B33" s="24"/>
      <c r="C33" s="24"/>
      <c r="E33" s="25"/>
      <c r="F33" s="26"/>
      <c r="I33" s="21"/>
      <c r="J33" s="21"/>
      <c r="K33" s="21"/>
      <c r="L33" s="21"/>
      <c r="M33" s="21"/>
      <c r="N33" s="21"/>
      <c r="O33" s="21"/>
      <c r="P33" s="21"/>
      <c r="Q33" s="21"/>
      <c r="R33" s="28"/>
      <c r="T33" s="29"/>
      <c r="U33" s="28"/>
      <c r="V33" s="28"/>
      <c r="AC33" s="18"/>
    </row>
    <row r="34" spans="1:40">
      <c r="A34" s="24" t="s">
        <v>34</v>
      </c>
      <c r="B34" s="30">
        <f>MAX(B7:B30)</f>
        <v>20458</v>
      </c>
      <c r="C34" s="30">
        <f t="shared" ref="C34:AN34" si="5">MAX(C7:C30)</f>
        <v>23266</v>
      </c>
      <c r="D34" s="30">
        <f t="shared" si="5"/>
        <v>23506</v>
      </c>
      <c r="E34" s="30">
        <f t="shared" si="5"/>
        <v>23544</v>
      </c>
      <c r="F34" s="30">
        <f t="shared" si="5"/>
        <v>23106</v>
      </c>
      <c r="G34" s="30">
        <f t="shared" si="5"/>
        <v>21893</v>
      </c>
      <c r="H34" s="30">
        <f t="shared" si="5"/>
        <v>22890</v>
      </c>
      <c r="I34" s="30">
        <f t="shared" si="5"/>
        <v>21641</v>
      </c>
      <c r="J34" s="30">
        <f t="shared" si="5"/>
        <v>23110</v>
      </c>
      <c r="K34" s="30">
        <f t="shared" si="5"/>
        <v>23715</v>
      </c>
      <c r="L34" s="30">
        <f t="shared" si="5"/>
        <v>23677</v>
      </c>
      <c r="M34" s="30">
        <f t="shared" si="5"/>
        <v>23630</v>
      </c>
      <c r="N34" s="30">
        <f t="shared" si="5"/>
        <v>23231</v>
      </c>
      <c r="O34" s="30">
        <f t="shared" si="5"/>
        <v>22288</v>
      </c>
      <c r="P34" s="30">
        <f t="shared" si="5"/>
        <v>21089</v>
      </c>
      <c r="Q34" s="30">
        <f t="shared" si="5"/>
        <v>23349</v>
      </c>
      <c r="R34" s="30">
        <f t="shared" si="5"/>
        <v>23379</v>
      </c>
      <c r="S34" s="30">
        <f t="shared" si="5"/>
        <v>23715</v>
      </c>
      <c r="T34" s="30">
        <f t="shared" si="5"/>
        <v>21124</v>
      </c>
      <c r="U34" s="30">
        <f t="shared" si="5"/>
        <v>23696</v>
      </c>
      <c r="V34" s="30">
        <f t="shared" si="5"/>
        <v>23081</v>
      </c>
      <c r="W34" s="30">
        <f t="shared" si="5"/>
        <v>21909</v>
      </c>
      <c r="X34" s="30">
        <f t="shared" si="5"/>
        <v>22881</v>
      </c>
      <c r="Y34" s="30">
        <f t="shared" si="5"/>
        <v>22627</v>
      </c>
      <c r="Z34" s="30">
        <f t="shared" si="5"/>
        <v>22920</v>
      </c>
      <c r="AA34" s="30">
        <f t="shared" si="5"/>
        <v>22494</v>
      </c>
      <c r="AB34" s="30">
        <f t="shared" si="5"/>
        <v>22123</v>
      </c>
      <c r="AC34" s="30">
        <f t="shared" si="5"/>
        <v>21505</v>
      </c>
      <c r="AD34" s="30">
        <f t="shared" si="5"/>
        <v>20907</v>
      </c>
      <c r="AE34" s="30">
        <f t="shared" si="5"/>
        <v>22930</v>
      </c>
      <c r="AF34" s="30">
        <f t="shared" si="5"/>
        <v>23100</v>
      </c>
      <c r="AG34" s="30">
        <f t="shared" si="5"/>
        <v>0</v>
      </c>
      <c r="AH34" s="30">
        <f t="shared" si="5"/>
        <v>0</v>
      </c>
      <c r="AI34" s="30">
        <f t="shared" si="5"/>
        <v>0</v>
      </c>
      <c r="AJ34" s="30">
        <f t="shared" si="5"/>
        <v>0</v>
      </c>
      <c r="AK34" s="30">
        <f t="shared" si="5"/>
        <v>0</v>
      </c>
      <c r="AL34" s="30">
        <f t="shared" si="5"/>
        <v>0</v>
      </c>
      <c r="AM34" s="30">
        <f>MAX(AM7:AM30)</f>
        <v>23715</v>
      </c>
      <c r="AN34" s="30">
        <f t="shared" si="5"/>
        <v>17300</v>
      </c>
    </row>
    <row r="35" spans="1:40">
      <c r="A35" s="24" t="s">
        <v>35</v>
      </c>
      <c r="B35" s="30">
        <f>MIN(B7:B30)</f>
        <v>12979</v>
      </c>
      <c r="C35" s="30">
        <f t="shared" ref="C35:AN35" si="6">MIN(C7:C30)</f>
        <v>13400</v>
      </c>
      <c r="D35" s="30">
        <f t="shared" si="6"/>
        <v>13800</v>
      </c>
      <c r="E35" s="30">
        <f t="shared" si="6"/>
        <v>14100</v>
      </c>
      <c r="F35" s="30">
        <f t="shared" si="6"/>
        <v>13269</v>
      </c>
      <c r="G35" s="30">
        <f t="shared" si="6"/>
        <v>13363</v>
      </c>
      <c r="H35" s="30">
        <f t="shared" si="6"/>
        <v>0</v>
      </c>
      <c r="I35" s="30">
        <f t="shared" si="6"/>
        <v>13700</v>
      </c>
      <c r="J35" s="30">
        <f t="shared" si="6"/>
        <v>13337</v>
      </c>
      <c r="K35" s="30">
        <f t="shared" si="6"/>
        <v>13512</v>
      </c>
      <c r="L35" s="30">
        <f t="shared" si="6"/>
        <v>13154</v>
      </c>
      <c r="M35" s="30">
        <f t="shared" si="6"/>
        <v>0</v>
      </c>
      <c r="N35" s="30">
        <f t="shared" si="6"/>
        <v>13570</v>
      </c>
      <c r="O35" s="30">
        <f t="shared" si="6"/>
        <v>13977</v>
      </c>
      <c r="P35" s="30">
        <f t="shared" si="6"/>
        <v>13857</v>
      </c>
      <c r="Q35" s="30">
        <f t="shared" si="6"/>
        <v>13266</v>
      </c>
      <c r="R35" s="30">
        <f t="shared" si="6"/>
        <v>13900</v>
      </c>
      <c r="S35" s="30">
        <f t="shared" si="6"/>
        <v>13900</v>
      </c>
      <c r="T35" s="30">
        <f t="shared" si="6"/>
        <v>14082</v>
      </c>
      <c r="U35" s="30">
        <f t="shared" si="6"/>
        <v>0</v>
      </c>
      <c r="V35" s="30">
        <f t="shared" si="6"/>
        <v>13993</v>
      </c>
      <c r="W35" s="30">
        <f t="shared" si="6"/>
        <v>13900</v>
      </c>
      <c r="X35" s="30">
        <f t="shared" si="6"/>
        <v>13800</v>
      </c>
      <c r="Y35" s="30">
        <f t="shared" si="6"/>
        <v>12679</v>
      </c>
      <c r="Z35" s="30">
        <f t="shared" si="6"/>
        <v>0</v>
      </c>
      <c r="AA35" s="30">
        <f t="shared" si="6"/>
        <v>12900</v>
      </c>
      <c r="AB35" s="30">
        <f t="shared" si="6"/>
        <v>0</v>
      </c>
      <c r="AC35" s="30">
        <f t="shared" si="6"/>
        <v>12092</v>
      </c>
      <c r="AD35" s="30">
        <f t="shared" si="6"/>
        <v>12600</v>
      </c>
      <c r="AE35" s="30">
        <f t="shared" si="6"/>
        <v>12633</v>
      </c>
      <c r="AF35" s="30">
        <f t="shared" si="6"/>
        <v>12314</v>
      </c>
      <c r="AG35" s="30">
        <f t="shared" si="6"/>
        <v>0</v>
      </c>
      <c r="AH35" s="30">
        <f t="shared" si="6"/>
        <v>0</v>
      </c>
      <c r="AI35" s="30">
        <f t="shared" si="6"/>
        <v>0</v>
      </c>
      <c r="AJ35" s="30">
        <f t="shared" si="6"/>
        <v>0</v>
      </c>
      <c r="AK35" s="30">
        <f t="shared" si="6"/>
        <v>0</v>
      </c>
      <c r="AL35" s="30">
        <f t="shared" si="6"/>
        <v>0</v>
      </c>
      <c r="AM35" s="30">
        <f t="shared" si="6"/>
        <v>14211</v>
      </c>
      <c r="AN35" s="30">
        <f t="shared" si="6"/>
        <v>0</v>
      </c>
    </row>
    <row r="36" spans="1:40">
      <c r="A36" s="31"/>
      <c r="B36" s="31"/>
      <c r="C36" s="31"/>
      <c r="E36" s="32"/>
      <c r="F36" s="26"/>
      <c r="G36" s="26"/>
      <c r="H36" s="26"/>
      <c r="I36" s="26"/>
      <c r="J36" s="26"/>
      <c r="K36" s="26"/>
      <c r="L36" s="30"/>
      <c r="M36" s="33"/>
      <c r="N36" s="33"/>
      <c r="O36" s="33"/>
      <c r="P36" s="33"/>
      <c r="Q36" s="33"/>
      <c r="R36" s="28"/>
      <c r="T36" s="34"/>
      <c r="U36" s="28"/>
      <c r="V36" s="28"/>
      <c r="AC36" s="18"/>
    </row>
    <row r="37" spans="1:40">
      <c r="A37" s="14" t="s">
        <v>110</v>
      </c>
      <c r="C37" s="3"/>
      <c r="D37" s="3"/>
      <c r="F37" s="3"/>
      <c r="G37" s="35">
        <f>9350</f>
        <v>9350</v>
      </c>
      <c r="H37" s="90"/>
      <c r="I37" s="90"/>
      <c r="J37" s="3"/>
      <c r="K37" s="3"/>
      <c r="L37" s="3"/>
      <c r="M37" s="3"/>
      <c r="N37" s="3"/>
      <c r="O37" s="3"/>
      <c r="P37" s="3"/>
      <c r="Q37" s="3"/>
    </row>
    <row r="38" spans="1:40">
      <c r="A38" s="14" t="s">
        <v>40</v>
      </c>
      <c r="C38" s="3"/>
      <c r="D38" s="3"/>
      <c r="F38" s="3"/>
      <c r="G38" s="37">
        <v>0.3</v>
      </c>
      <c r="H38" s="3"/>
      <c r="I38" s="3"/>
      <c r="J38" s="3"/>
      <c r="K38" s="3"/>
      <c r="L38" s="3"/>
      <c r="M38" s="3"/>
      <c r="N38" s="3"/>
      <c r="O38" s="3"/>
      <c r="P38" s="3"/>
      <c r="Q38" s="3"/>
    </row>
    <row r="39" spans="1:40">
      <c r="A39" s="14" t="s">
        <v>41</v>
      </c>
      <c r="C39" s="3"/>
      <c r="D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</row>
    <row r="40" spans="1:40">
      <c r="A40" s="14" t="s">
        <v>42</v>
      </c>
      <c r="C40" s="3"/>
      <c r="D40" s="3"/>
      <c r="F40" s="3"/>
      <c r="G40" s="37">
        <v>0.5</v>
      </c>
      <c r="H40" s="3"/>
      <c r="I40" s="3"/>
      <c r="J40" s="3"/>
      <c r="K40" s="3"/>
      <c r="L40" s="3"/>
      <c r="M40" s="3"/>
      <c r="N40" s="3"/>
      <c r="O40" s="3"/>
      <c r="P40" s="3"/>
      <c r="Q40" s="3"/>
    </row>
    <row r="41" spans="1:40">
      <c r="A41" s="14" t="s">
        <v>43</v>
      </c>
      <c r="C41" s="30"/>
      <c r="F41" s="26"/>
      <c r="G41" s="14" t="s">
        <v>44</v>
      </c>
      <c r="H41" s="38"/>
      <c r="I41" s="38"/>
      <c r="J41" s="38"/>
      <c r="K41" s="38"/>
      <c r="L41" s="38"/>
      <c r="M41" s="38"/>
      <c r="N41" s="39"/>
      <c r="O41" s="39"/>
      <c r="P41" s="40"/>
      <c r="Q41" s="38"/>
      <c r="R41" s="28"/>
    </row>
    <row r="42" spans="1:40">
      <c r="A42" s="26" t="s">
        <v>45</v>
      </c>
      <c r="C42" s="30"/>
      <c r="E42" s="41"/>
      <c r="F42" s="26"/>
      <c r="G42" s="38"/>
      <c r="H42" s="38"/>
      <c r="I42" s="38"/>
      <c r="J42" s="38"/>
      <c r="K42" s="38"/>
      <c r="L42" s="38"/>
      <c r="M42" s="38"/>
      <c r="N42" s="39"/>
      <c r="O42" s="39"/>
      <c r="P42" s="40"/>
      <c r="Q42" s="38"/>
      <c r="R42" s="28"/>
    </row>
    <row r="43" spans="1:40" ht="12.75" customHeight="1">
      <c r="A43" s="287" t="s">
        <v>2</v>
      </c>
      <c r="B43" s="4">
        <f>+B$4</f>
        <v>1</v>
      </c>
      <c r="C43" s="4">
        <f t="shared" ref="C43:AL43" si="7">+C$4</f>
        <v>2</v>
      </c>
      <c r="D43" s="4">
        <f t="shared" si="7"/>
        <v>3</v>
      </c>
      <c r="E43" s="4">
        <f t="shared" si="7"/>
        <v>4</v>
      </c>
      <c r="F43" s="4">
        <f t="shared" si="7"/>
        <v>5</v>
      </c>
      <c r="G43" s="4">
        <f t="shared" si="7"/>
        <v>6</v>
      </c>
      <c r="H43" s="4">
        <f t="shared" si="7"/>
        <v>7</v>
      </c>
      <c r="I43" s="4">
        <f t="shared" si="7"/>
        <v>8</v>
      </c>
      <c r="J43" s="4">
        <f t="shared" si="7"/>
        <v>9</v>
      </c>
      <c r="K43" s="4">
        <f t="shared" si="7"/>
        <v>10</v>
      </c>
      <c r="L43" s="4">
        <f t="shared" si="7"/>
        <v>11</v>
      </c>
      <c r="M43" s="4">
        <f t="shared" si="7"/>
        <v>12</v>
      </c>
      <c r="N43" s="4">
        <f t="shared" si="7"/>
        <v>13</v>
      </c>
      <c r="O43" s="4">
        <f t="shared" si="7"/>
        <v>14</v>
      </c>
      <c r="P43" s="4">
        <f t="shared" si="7"/>
        <v>15</v>
      </c>
      <c r="Q43" s="4">
        <f t="shared" si="7"/>
        <v>16</v>
      </c>
      <c r="R43" s="4">
        <f t="shared" si="7"/>
        <v>17</v>
      </c>
      <c r="S43" s="4">
        <f t="shared" si="7"/>
        <v>18</v>
      </c>
      <c r="T43" s="4">
        <f t="shared" si="7"/>
        <v>19</v>
      </c>
      <c r="U43" s="4">
        <f t="shared" si="7"/>
        <v>20</v>
      </c>
      <c r="V43" s="4">
        <f t="shared" si="7"/>
        <v>21</v>
      </c>
      <c r="W43" s="4">
        <f t="shared" si="7"/>
        <v>22</v>
      </c>
      <c r="X43" s="4">
        <f t="shared" si="7"/>
        <v>23</v>
      </c>
      <c r="Y43" s="4">
        <f t="shared" si="7"/>
        <v>24</v>
      </c>
      <c r="Z43" s="4">
        <f t="shared" si="7"/>
        <v>25</v>
      </c>
      <c r="AA43" s="4">
        <f t="shared" si="7"/>
        <v>26</v>
      </c>
      <c r="AB43" s="4">
        <f t="shared" si="7"/>
        <v>27</v>
      </c>
      <c r="AC43" s="4">
        <f t="shared" si="7"/>
        <v>28</v>
      </c>
      <c r="AD43" s="4">
        <f t="shared" si="7"/>
        <v>29</v>
      </c>
      <c r="AE43" s="4">
        <f t="shared" si="7"/>
        <v>30</v>
      </c>
      <c r="AF43" s="4">
        <f t="shared" si="7"/>
        <v>31</v>
      </c>
      <c r="AG43" s="4">
        <f t="shared" si="7"/>
        <v>32</v>
      </c>
      <c r="AH43" s="4">
        <f t="shared" si="7"/>
        <v>33</v>
      </c>
      <c r="AI43" s="4">
        <f t="shared" si="7"/>
        <v>34</v>
      </c>
      <c r="AJ43" s="4">
        <f t="shared" si="7"/>
        <v>35</v>
      </c>
      <c r="AK43" s="4">
        <f t="shared" si="7"/>
        <v>36</v>
      </c>
      <c r="AL43" s="4">
        <f t="shared" si="7"/>
        <v>37</v>
      </c>
      <c r="AM43" s="116" t="s">
        <v>3</v>
      </c>
      <c r="AN43" s="5" t="s">
        <v>4</v>
      </c>
    </row>
    <row r="44" spans="1:40" s="6" customFormat="1" ht="11.25" customHeight="1">
      <c r="A44" s="288"/>
      <c r="B44" s="7">
        <f>B$5</f>
        <v>40664</v>
      </c>
      <c r="C44" s="7">
        <f t="shared" ref="C44:AL44" si="8">C$5</f>
        <v>40665</v>
      </c>
      <c r="D44" s="7">
        <f t="shared" si="8"/>
        <v>40666</v>
      </c>
      <c r="E44" s="7">
        <f t="shared" si="8"/>
        <v>40667</v>
      </c>
      <c r="F44" s="7">
        <f t="shared" si="8"/>
        <v>40668</v>
      </c>
      <c r="G44" s="7">
        <f t="shared" si="8"/>
        <v>40669</v>
      </c>
      <c r="H44" s="7">
        <f t="shared" si="8"/>
        <v>40670</v>
      </c>
      <c r="I44" s="7">
        <f t="shared" si="8"/>
        <v>40671</v>
      </c>
      <c r="J44" s="7">
        <f t="shared" si="8"/>
        <v>40672</v>
      </c>
      <c r="K44" s="7">
        <f t="shared" si="8"/>
        <v>40673</v>
      </c>
      <c r="L44" s="7">
        <f t="shared" si="8"/>
        <v>40674</v>
      </c>
      <c r="M44" s="7">
        <f t="shared" si="8"/>
        <v>40675</v>
      </c>
      <c r="N44" s="7">
        <f t="shared" si="8"/>
        <v>40676</v>
      </c>
      <c r="O44" s="7">
        <f t="shared" si="8"/>
        <v>40677</v>
      </c>
      <c r="P44" s="7">
        <f t="shared" si="8"/>
        <v>40678</v>
      </c>
      <c r="Q44" s="7">
        <f t="shared" si="8"/>
        <v>40679</v>
      </c>
      <c r="R44" s="7">
        <f t="shared" si="8"/>
        <v>40680</v>
      </c>
      <c r="S44" s="7">
        <f t="shared" si="8"/>
        <v>40681</v>
      </c>
      <c r="T44" s="7">
        <f t="shared" si="8"/>
        <v>40682</v>
      </c>
      <c r="U44" s="7">
        <f t="shared" si="8"/>
        <v>40683</v>
      </c>
      <c r="V44" s="7">
        <f t="shared" si="8"/>
        <v>40684</v>
      </c>
      <c r="W44" s="7">
        <f t="shared" si="8"/>
        <v>40685</v>
      </c>
      <c r="X44" s="7">
        <f t="shared" si="8"/>
        <v>40686</v>
      </c>
      <c r="Y44" s="7">
        <f t="shared" si="8"/>
        <v>40687</v>
      </c>
      <c r="Z44" s="7">
        <f t="shared" si="8"/>
        <v>40688</v>
      </c>
      <c r="AA44" s="7">
        <f t="shared" si="8"/>
        <v>40689</v>
      </c>
      <c r="AB44" s="7">
        <f t="shared" si="8"/>
        <v>40690</v>
      </c>
      <c r="AC44" s="7">
        <f t="shared" si="8"/>
        <v>40691</v>
      </c>
      <c r="AD44" s="7">
        <f t="shared" si="8"/>
        <v>40692</v>
      </c>
      <c r="AE44" s="7">
        <f t="shared" si="8"/>
        <v>40693</v>
      </c>
      <c r="AF44" s="7">
        <f t="shared" si="8"/>
        <v>40694</v>
      </c>
      <c r="AG44" s="158">
        <f t="shared" si="8"/>
        <v>40695</v>
      </c>
      <c r="AH44" s="158">
        <f t="shared" si="8"/>
        <v>40696</v>
      </c>
      <c r="AI44" s="158">
        <f t="shared" si="8"/>
        <v>40697</v>
      </c>
      <c r="AJ44" s="158">
        <f t="shared" si="8"/>
        <v>40698</v>
      </c>
      <c r="AK44" s="158">
        <f t="shared" si="8"/>
        <v>40699</v>
      </c>
      <c r="AL44" s="158">
        <f t="shared" si="8"/>
        <v>40700</v>
      </c>
      <c r="AM44" s="116"/>
      <c r="AN44" s="8"/>
    </row>
    <row r="45" spans="1:40">
      <c r="A45" s="289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4"/>
      <c r="AH45" s="44"/>
      <c r="AI45" s="44"/>
      <c r="AJ45" s="44"/>
      <c r="AK45" s="44"/>
      <c r="AL45" s="44"/>
      <c r="AM45" s="45" t="s">
        <v>8</v>
      </c>
      <c r="AN45" s="5" t="s">
        <v>8</v>
      </c>
    </row>
    <row r="46" spans="1:40">
      <c r="A46" s="9" t="s">
        <v>9</v>
      </c>
      <c r="B46" s="10">
        <f t="shared" ref="B46:AL52" si="9">B7-$G$38*B7+$G$40*($G$38*B7)</f>
        <v>13145.25</v>
      </c>
      <c r="C46" s="10">
        <f t="shared" si="9"/>
        <v>12070</v>
      </c>
      <c r="D46" s="10">
        <f>D7-$G$38*D7+$G$40*($G$38*D7)</f>
        <v>12410</v>
      </c>
      <c r="E46" s="10">
        <f t="shared" si="9"/>
        <v>12580</v>
      </c>
      <c r="F46" s="10">
        <f t="shared" si="9"/>
        <v>12067.45</v>
      </c>
      <c r="G46" s="10">
        <f t="shared" si="9"/>
        <v>12285.05</v>
      </c>
      <c r="H46" s="10">
        <f t="shared" si="9"/>
        <v>12154.15</v>
      </c>
      <c r="I46" s="10">
        <f t="shared" si="9"/>
        <v>13005</v>
      </c>
      <c r="J46" s="10">
        <f t="shared" si="9"/>
        <v>11503.05</v>
      </c>
      <c r="K46" s="10">
        <f t="shared" si="9"/>
        <v>12292.7</v>
      </c>
      <c r="L46" s="10">
        <f t="shared" si="9"/>
        <v>12204.3</v>
      </c>
      <c r="M46" s="10">
        <f t="shared" si="9"/>
        <v>12510.3</v>
      </c>
      <c r="N46" s="10">
        <f t="shared" si="9"/>
        <v>12478</v>
      </c>
      <c r="O46" s="10">
        <f t="shared" si="9"/>
        <v>12940.4</v>
      </c>
      <c r="P46" s="10">
        <f t="shared" si="9"/>
        <v>13056</v>
      </c>
      <c r="Q46" s="10">
        <f t="shared" si="9"/>
        <v>12037.7</v>
      </c>
      <c r="R46" s="10">
        <f t="shared" si="9"/>
        <v>12495</v>
      </c>
      <c r="S46" s="10">
        <f t="shared" si="9"/>
        <v>12495</v>
      </c>
      <c r="T46" s="10">
        <f t="shared" si="9"/>
        <v>12835</v>
      </c>
      <c r="U46" s="10">
        <f t="shared" si="9"/>
        <v>12306.3</v>
      </c>
      <c r="V46" s="10">
        <f t="shared" si="9"/>
        <v>12524.75</v>
      </c>
      <c r="W46" s="10">
        <f t="shared" si="9"/>
        <v>13600</v>
      </c>
      <c r="X46" s="10">
        <f t="shared" si="9"/>
        <v>12580</v>
      </c>
      <c r="Y46" s="10">
        <f t="shared" si="9"/>
        <v>11782.7</v>
      </c>
      <c r="Z46" s="10">
        <f t="shared" si="9"/>
        <v>12070</v>
      </c>
      <c r="AA46" s="10">
        <f t="shared" si="9"/>
        <v>11985</v>
      </c>
      <c r="AB46" s="10">
        <f t="shared" si="9"/>
        <v>11560</v>
      </c>
      <c r="AC46" s="10">
        <f t="shared" si="9"/>
        <v>11985</v>
      </c>
      <c r="AD46" s="10">
        <f t="shared" si="9"/>
        <v>11815</v>
      </c>
      <c r="AE46" s="10">
        <f t="shared" si="9"/>
        <v>11985</v>
      </c>
      <c r="AF46" s="10">
        <f t="shared" si="9"/>
        <v>11991.8</v>
      </c>
      <c r="AG46" s="10">
        <f t="shared" si="9"/>
        <v>0</v>
      </c>
      <c r="AH46" s="10">
        <f t="shared" si="9"/>
        <v>0</v>
      </c>
      <c r="AI46" s="10">
        <f t="shared" si="9"/>
        <v>0</v>
      </c>
      <c r="AJ46" s="10">
        <f t="shared" si="9"/>
        <v>0</v>
      </c>
      <c r="AK46" s="10">
        <f t="shared" si="9"/>
        <v>0</v>
      </c>
      <c r="AL46" s="10">
        <f t="shared" si="9"/>
        <v>0</v>
      </c>
      <c r="AM46" s="10">
        <f>MAX(B46:AL46)</f>
        <v>13600</v>
      </c>
      <c r="AN46" s="10">
        <f>MIN(B46:AF46)</f>
        <v>11503.05</v>
      </c>
    </row>
    <row r="47" spans="1:40">
      <c r="A47" s="9" t="s">
        <v>10</v>
      </c>
      <c r="B47" s="10">
        <f t="shared" si="9"/>
        <v>12410</v>
      </c>
      <c r="C47" s="10">
        <f t="shared" si="9"/>
        <v>11730</v>
      </c>
      <c r="D47" s="10">
        <f t="shared" si="9"/>
        <v>12070</v>
      </c>
      <c r="E47" s="10">
        <f t="shared" si="9"/>
        <v>12325</v>
      </c>
      <c r="F47" s="10">
        <f t="shared" si="9"/>
        <v>11723.2</v>
      </c>
      <c r="G47" s="10">
        <f t="shared" si="9"/>
        <v>12240.85</v>
      </c>
      <c r="H47" s="10">
        <f t="shared" si="9"/>
        <v>12579.15</v>
      </c>
      <c r="I47" s="10">
        <f t="shared" si="9"/>
        <v>12410</v>
      </c>
      <c r="J47" s="10">
        <f t="shared" si="9"/>
        <v>11689.2</v>
      </c>
      <c r="K47" s="10">
        <f t="shared" si="9"/>
        <v>11880.45</v>
      </c>
      <c r="L47" s="10">
        <f t="shared" si="9"/>
        <v>12394.7</v>
      </c>
      <c r="M47" s="10">
        <f t="shared" si="9"/>
        <v>0</v>
      </c>
      <c r="N47" s="10">
        <f t="shared" si="9"/>
        <v>11884.7</v>
      </c>
      <c r="O47" s="10">
        <f t="shared" si="9"/>
        <v>12400.65</v>
      </c>
      <c r="P47" s="10">
        <f t="shared" si="9"/>
        <v>12382.8</v>
      </c>
      <c r="Q47" s="10">
        <f t="shared" si="9"/>
        <v>11596.55</v>
      </c>
      <c r="R47" s="10">
        <f t="shared" si="9"/>
        <v>12240</v>
      </c>
      <c r="S47" s="10">
        <f t="shared" si="9"/>
        <v>12155</v>
      </c>
      <c r="T47" s="10">
        <f t="shared" si="9"/>
        <v>12665</v>
      </c>
      <c r="U47" s="10">
        <f t="shared" si="9"/>
        <v>12053</v>
      </c>
      <c r="V47" s="10">
        <f t="shared" si="9"/>
        <v>12458.45</v>
      </c>
      <c r="W47" s="10">
        <f t="shared" si="9"/>
        <v>13090</v>
      </c>
      <c r="X47" s="10">
        <f t="shared" si="9"/>
        <v>12155</v>
      </c>
      <c r="Y47" s="10">
        <f t="shared" si="9"/>
        <v>10945.449999999999</v>
      </c>
      <c r="Z47" s="10">
        <f t="shared" si="9"/>
        <v>11645</v>
      </c>
      <c r="AA47" s="10">
        <f t="shared" si="9"/>
        <v>11305</v>
      </c>
      <c r="AB47" s="10">
        <f t="shared" si="9"/>
        <v>11305</v>
      </c>
      <c r="AC47" s="10">
        <f t="shared" si="9"/>
        <v>11560</v>
      </c>
      <c r="AD47" s="10">
        <f t="shared" si="9"/>
        <v>11475</v>
      </c>
      <c r="AE47" s="10">
        <f t="shared" si="9"/>
        <v>11390</v>
      </c>
      <c r="AF47" s="10">
        <f t="shared" si="9"/>
        <v>11521.75</v>
      </c>
      <c r="AG47" s="10">
        <f t="shared" si="9"/>
        <v>0</v>
      </c>
      <c r="AH47" s="10">
        <f t="shared" si="9"/>
        <v>0</v>
      </c>
      <c r="AI47" s="10">
        <f t="shared" si="9"/>
        <v>0</v>
      </c>
      <c r="AJ47" s="10">
        <f t="shared" si="9"/>
        <v>0</v>
      </c>
      <c r="AK47" s="10">
        <f t="shared" si="9"/>
        <v>0</v>
      </c>
      <c r="AL47" s="10">
        <f t="shared" si="9"/>
        <v>0</v>
      </c>
      <c r="AM47" s="10">
        <f t="shared" ref="AM47:AM69" si="10">MAX(B47:AL47)</f>
        <v>13090</v>
      </c>
      <c r="AN47" s="10">
        <f>MIN(B47:AF47)</f>
        <v>0</v>
      </c>
    </row>
    <row r="48" spans="1:40">
      <c r="A48" s="9" t="s">
        <v>11</v>
      </c>
      <c r="B48" s="10">
        <f t="shared" si="9"/>
        <v>11985</v>
      </c>
      <c r="C48" s="10">
        <f t="shared" si="9"/>
        <v>11390</v>
      </c>
      <c r="D48" s="10">
        <f t="shared" si="9"/>
        <v>11985</v>
      </c>
      <c r="E48" s="10">
        <f t="shared" si="9"/>
        <v>12070</v>
      </c>
      <c r="F48" s="10">
        <f t="shared" si="9"/>
        <v>11730.85</v>
      </c>
      <c r="G48" s="10">
        <f t="shared" si="9"/>
        <v>12058.1</v>
      </c>
      <c r="H48" s="10">
        <f t="shared" si="9"/>
        <v>11976.5</v>
      </c>
      <c r="I48" s="10">
        <f t="shared" si="9"/>
        <v>11900</v>
      </c>
      <c r="J48" s="10">
        <f t="shared" si="9"/>
        <v>11429.949999999999</v>
      </c>
      <c r="K48" s="10">
        <f t="shared" si="9"/>
        <v>11485.199999999999</v>
      </c>
      <c r="L48" s="10">
        <f t="shared" si="9"/>
        <v>11180.9</v>
      </c>
      <c r="M48" s="10">
        <f t="shared" si="9"/>
        <v>1190</v>
      </c>
      <c r="N48" s="10">
        <f t="shared" si="9"/>
        <v>11702.8</v>
      </c>
      <c r="O48" s="10">
        <f t="shared" si="9"/>
        <v>12148.2</v>
      </c>
      <c r="P48" s="10">
        <f t="shared" si="9"/>
        <v>12024.95</v>
      </c>
      <c r="Q48" s="10">
        <f t="shared" si="9"/>
        <v>11284.6</v>
      </c>
      <c r="R48" s="10">
        <f t="shared" si="9"/>
        <v>11985</v>
      </c>
      <c r="S48" s="10">
        <f t="shared" si="9"/>
        <v>11815</v>
      </c>
      <c r="T48" s="10">
        <f t="shared" si="9"/>
        <v>12746.6</v>
      </c>
      <c r="U48" s="10">
        <f t="shared" si="9"/>
        <v>11999.45</v>
      </c>
      <c r="V48" s="10">
        <f t="shared" si="9"/>
        <v>12104</v>
      </c>
      <c r="W48" s="10">
        <f t="shared" si="9"/>
        <v>12665</v>
      </c>
      <c r="X48" s="10">
        <f t="shared" si="9"/>
        <v>11985</v>
      </c>
      <c r="Y48" s="10">
        <f t="shared" si="9"/>
        <v>10891.9</v>
      </c>
      <c r="Z48" s="10">
        <f t="shared" si="9"/>
        <v>11050</v>
      </c>
      <c r="AA48" s="10">
        <f t="shared" si="9"/>
        <v>11220</v>
      </c>
      <c r="AB48" s="10">
        <f t="shared" si="9"/>
        <v>10965</v>
      </c>
      <c r="AC48" s="10">
        <f t="shared" si="9"/>
        <v>11305</v>
      </c>
      <c r="AD48" s="10">
        <f t="shared" si="9"/>
        <v>11050</v>
      </c>
      <c r="AE48" s="10">
        <f t="shared" si="9"/>
        <v>11135</v>
      </c>
      <c r="AF48" s="10">
        <f t="shared" si="9"/>
        <v>11182.6</v>
      </c>
      <c r="AG48" s="10">
        <f t="shared" si="9"/>
        <v>0</v>
      </c>
      <c r="AH48" s="10">
        <f t="shared" si="9"/>
        <v>0</v>
      </c>
      <c r="AI48" s="10">
        <f t="shared" si="9"/>
        <v>0</v>
      </c>
      <c r="AJ48" s="10">
        <f t="shared" si="9"/>
        <v>0</v>
      </c>
      <c r="AK48" s="10">
        <f t="shared" si="9"/>
        <v>0</v>
      </c>
      <c r="AL48" s="10">
        <f t="shared" si="9"/>
        <v>0</v>
      </c>
      <c r="AM48" s="10">
        <f t="shared" si="10"/>
        <v>12746.6</v>
      </c>
      <c r="AN48" s="10">
        <f t="shared" ref="AN48:AN69" si="11">MIN(B48:AF48)</f>
        <v>1190</v>
      </c>
    </row>
    <row r="49" spans="1:40">
      <c r="A49" s="9" t="s">
        <v>12</v>
      </c>
      <c r="B49" s="10">
        <f t="shared" si="9"/>
        <v>11032.15</v>
      </c>
      <c r="C49" s="10">
        <f t="shared" si="9"/>
        <v>11390</v>
      </c>
      <c r="D49" s="10">
        <f t="shared" si="9"/>
        <v>11900</v>
      </c>
      <c r="E49" s="10">
        <f t="shared" si="9"/>
        <v>12070</v>
      </c>
      <c r="F49" s="10">
        <f t="shared" si="9"/>
        <v>11278.65</v>
      </c>
      <c r="G49" s="10">
        <f t="shared" si="9"/>
        <v>11358.55</v>
      </c>
      <c r="H49" s="10">
        <f t="shared" si="9"/>
        <v>12147.35</v>
      </c>
      <c r="I49" s="10">
        <f t="shared" si="9"/>
        <v>11815</v>
      </c>
      <c r="J49" s="10">
        <f t="shared" si="9"/>
        <v>11431.65</v>
      </c>
      <c r="K49" s="10">
        <f t="shared" si="9"/>
        <v>11910.2</v>
      </c>
      <c r="L49" s="10">
        <f t="shared" si="9"/>
        <v>11766.55</v>
      </c>
      <c r="M49" s="10">
        <f t="shared" si="9"/>
        <v>1955</v>
      </c>
      <c r="N49" s="10">
        <f t="shared" si="9"/>
        <v>11707.05</v>
      </c>
      <c r="O49" s="10">
        <f t="shared" si="9"/>
        <v>12058.1</v>
      </c>
      <c r="P49" s="10">
        <f t="shared" si="9"/>
        <v>11867.7</v>
      </c>
      <c r="Q49" s="10">
        <f t="shared" si="9"/>
        <v>11276.1</v>
      </c>
      <c r="R49" s="10">
        <f t="shared" si="9"/>
        <v>11815</v>
      </c>
      <c r="S49" s="10">
        <f t="shared" si="9"/>
        <v>11900</v>
      </c>
      <c r="T49" s="10">
        <f t="shared" si="9"/>
        <v>12046.2</v>
      </c>
      <c r="U49" s="10">
        <f t="shared" si="9"/>
        <v>10411.65</v>
      </c>
      <c r="V49" s="10">
        <f t="shared" si="9"/>
        <v>12132.05</v>
      </c>
      <c r="W49" s="10">
        <f t="shared" si="9"/>
        <v>12240</v>
      </c>
      <c r="X49" s="10">
        <f t="shared" si="9"/>
        <v>11730</v>
      </c>
      <c r="Y49" s="10">
        <f t="shared" si="9"/>
        <v>10784.8</v>
      </c>
      <c r="Z49" s="10">
        <f t="shared" si="9"/>
        <v>11050</v>
      </c>
      <c r="AA49" s="10">
        <f t="shared" si="9"/>
        <v>10965</v>
      </c>
      <c r="AB49" s="10">
        <f t="shared" si="9"/>
        <v>10710</v>
      </c>
      <c r="AC49" s="10">
        <f t="shared" si="9"/>
        <v>10965</v>
      </c>
      <c r="AD49" s="10">
        <f t="shared" si="9"/>
        <v>11050</v>
      </c>
      <c r="AE49" s="10">
        <f t="shared" si="9"/>
        <v>11050</v>
      </c>
      <c r="AF49" s="10">
        <f t="shared" si="9"/>
        <v>11187.699999999999</v>
      </c>
      <c r="AG49" s="10">
        <f t="shared" si="9"/>
        <v>0</v>
      </c>
      <c r="AH49" s="10">
        <f t="shared" si="9"/>
        <v>0</v>
      </c>
      <c r="AI49" s="10">
        <f t="shared" si="9"/>
        <v>0</v>
      </c>
      <c r="AJ49" s="10">
        <f t="shared" si="9"/>
        <v>0</v>
      </c>
      <c r="AK49" s="10">
        <f t="shared" si="9"/>
        <v>0</v>
      </c>
      <c r="AL49" s="10">
        <f t="shared" si="9"/>
        <v>0</v>
      </c>
      <c r="AM49" s="10">
        <f t="shared" si="10"/>
        <v>12240</v>
      </c>
      <c r="AN49" s="10">
        <f t="shared" si="11"/>
        <v>1955</v>
      </c>
    </row>
    <row r="50" spans="1:40">
      <c r="A50" s="9" t="s">
        <v>13</v>
      </c>
      <c r="B50" s="10">
        <f t="shared" si="9"/>
        <v>11191.1</v>
      </c>
      <c r="C50" s="10">
        <f t="shared" si="9"/>
        <v>11390</v>
      </c>
      <c r="D50" s="10">
        <f t="shared" si="9"/>
        <v>11730</v>
      </c>
      <c r="E50" s="10">
        <f t="shared" si="9"/>
        <v>11985</v>
      </c>
      <c r="F50" s="10">
        <f t="shared" si="9"/>
        <v>11382.35</v>
      </c>
      <c r="G50" s="10">
        <f t="shared" si="9"/>
        <v>11805.65</v>
      </c>
      <c r="H50" s="10">
        <f t="shared" si="9"/>
        <v>12079.35</v>
      </c>
      <c r="I50" s="10">
        <f t="shared" si="9"/>
        <v>11815</v>
      </c>
      <c r="J50" s="10">
        <f t="shared" si="9"/>
        <v>11336.449999999999</v>
      </c>
      <c r="K50" s="10">
        <f t="shared" si="9"/>
        <v>11813.3</v>
      </c>
      <c r="L50" s="10">
        <f t="shared" si="9"/>
        <v>11764.85</v>
      </c>
      <c r="M50" s="10">
        <f t="shared" si="9"/>
        <v>6035</v>
      </c>
      <c r="N50" s="10">
        <f t="shared" si="9"/>
        <v>11534.5</v>
      </c>
      <c r="O50" s="10">
        <f t="shared" si="9"/>
        <v>11880.45</v>
      </c>
      <c r="P50" s="10">
        <f t="shared" si="9"/>
        <v>11858.35</v>
      </c>
      <c r="Q50" s="10">
        <f t="shared" si="9"/>
        <v>11461.4</v>
      </c>
      <c r="R50" s="10">
        <f t="shared" si="9"/>
        <v>11985</v>
      </c>
      <c r="S50" s="10">
        <f t="shared" si="9"/>
        <v>11815</v>
      </c>
      <c r="T50" s="10">
        <f t="shared" si="9"/>
        <v>11969.7</v>
      </c>
      <c r="U50" s="10">
        <f t="shared" si="9"/>
        <v>11922.1</v>
      </c>
      <c r="V50" s="10">
        <f t="shared" si="9"/>
        <v>11894.05</v>
      </c>
      <c r="W50" s="10">
        <f t="shared" si="9"/>
        <v>11985</v>
      </c>
      <c r="X50" s="10">
        <f t="shared" si="9"/>
        <v>11900</v>
      </c>
      <c r="Y50" s="10">
        <f t="shared" si="9"/>
        <v>10777.15</v>
      </c>
      <c r="Z50" s="10">
        <f t="shared" si="9"/>
        <v>10895.3</v>
      </c>
      <c r="AA50" s="10">
        <f t="shared" si="9"/>
        <v>10965</v>
      </c>
      <c r="AB50" s="10">
        <f t="shared" si="9"/>
        <v>10710</v>
      </c>
      <c r="AC50" s="10">
        <f t="shared" si="9"/>
        <v>10965</v>
      </c>
      <c r="AD50" s="10">
        <f t="shared" si="9"/>
        <v>10710</v>
      </c>
      <c r="AE50" s="10">
        <f t="shared" si="9"/>
        <v>11050</v>
      </c>
      <c r="AF50" s="10">
        <f t="shared" si="9"/>
        <v>11203</v>
      </c>
      <c r="AG50" s="10">
        <f t="shared" si="9"/>
        <v>0</v>
      </c>
      <c r="AH50" s="10">
        <f t="shared" si="9"/>
        <v>0</v>
      </c>
      <c r="AI50" s="10">
        <f t="shared" si="9"/>
        <v>0</v>
      </c>
      <c r="AJ50" s="10">
        <f t="shared" si="9"/>
        <v>0</v>
      </c>
      <c r="AK50" s="10">
        <f t="shared" si="9"/>
        <v>0</v>
      </c>
      <c r="AL50" s="10">
        <f t="shared" si="9"/>
        <v>0</v>
      </c>
      <c r="AM50" s="10">
        <f t="shared" si="10"/>
        <v>12079.35</v>
      </c>
      <c r="AN50" s="10">
        <f t="shared" si="11"/>
        <v>6035</v>
      </c>
    </row>
    <row r="51" spans="1:40">
      <c r="A51" s="9" t="s">
        <v>14</v>
      </c>
      <c r="B51" s="10">
        <f t="shared" si="9"/>
        <v>11706.2</v>
      </c>
      <c r="C51" s="10">
        <f t="shared" si="9"/>
        <v>12240</v>
      </c>
      <c r="D51" s="10">
        <f t="shared" si="9"/>
        <v>12580</v>
      </c>
      <c r="E51" s="10">
        <f t="shared" si="9"/>
        <v>12750</v>
      </c>
      <c r="F51" s="10">
        <f t="shared" si="9"/>
        <v>12999.9</v>
      </c>
      <c r="G51" s="10">
        <f t="shared" si="9"/>
        <v>12533.25</v>
      </c>
      <c r="H51" s="10">
        <f t="shared" si="9"/>
        <v>12459.3</v>
      </c>
      <c r="I51" s="10">
        <f t="shared" si="9"/>
        <v>11815</v>
      </c>
      <c r="J51" s="10">
        <f t="shared" si="9"/>
        <v>11770.8</v>
      </c>
      <c r="K51" s="10">
        <f t="shared" si="9"/>
        <v>12688.8</v>
      </c>
      <c r="L51" s="10">
        <f t="shared" si="9"/>
        <v>12534.95</v>
      </c>
      <c r="M51" s="10">
        <f t="shared" si="9"/>
        <v>9027</v>
      </c>
      <c r="N51" s="10">
        <f t="shared" si="9"/>
        <v>13259.15</v>
      </c>
      <c r="O51" s="10">
        <f t="shared" si="9"/>
        <v>12492.45</v>
      </c>
      <c r="P51" s="10">
        <f t="shared" si="9"/>
        <v>11841.35</v>
      </c>
      <c r="Q51" s="10">
        <f t="shared" si="9"/>
        <v>12228.1</v>
      </c>
      <c r="R51" s="10">
        <f t="shared" si="9"/>
        <v>12920</v>
      </c>
      <c r="S51" s="10">
        <f t="shared" si="9"/>
        <v>12750</v>
      </c>
      <c r="T51" s="10">
        <f t="shared" si="9"/>
        <v>12142.25</v>
      </c>
      <c r="U51" s="10">
        <f t="shared" si="9"/>
        <v>12787.4</v>
      </c>
      <c r="V51" s="10">
        <f t="shared" si="9"/>
        <v>12239.15</v>
      </c>
      <c r="W51" s="10">
        <f t="shared" si="9"/>
        <v>11815</v>
      </c>
      <c r="X51" s="10">
        <f t="shared" si="9"/>
        <v>12155</v>
      </c>
      <c r="Y51" s="10">
        <f t="shared" si="9"/>
        <v>11646.7</v>
      </c>
      <c r="Z51" s="10">
        <f t="shared" si="9"/>
        <v>11990.95</v>
      </c>
      <c r="AA51" s="10">
        <f t="shared" si="9"/>
        <v>11730</v>
      </c>
      <c r="AB51" s="10">
        <f t="shared" si="9"/>
        <v>11645</v>
      </c>
      <c r="AC51" s="10">
        <f t="shared" si="9"/>
        <v>11305</v>
      </c>
      <c r="AD51" s="10">
        <f t="shared" si="9"/>
        <v>10710</v>
      </c>
      <c r="AE51" s="10">
        <f t="shared" si="9"/>
        <v>11900</v>
      </c>
      <c r="AF51" s="10">
        <f t="shared" si="9"/>
        <v>11688.35</v>
      </c>
      <c r="AG51" s="10">
        <f t="shared" si="9"/>
        <v>0</v>
      </c>
      <c r="AH51" s="10">
        <f t="shared" si="9"/>
        <v>0</v>
      </c>
      <c r="AI51" s="10">
        <f t="shared" si="9"/>
        <v>0</v>
      </c>
      <c r="AJ51" s="10">
        <f t="shared" si="9"/>
        <v>0</v>
      </c>
      <c r="AK51" s="10">
        <f t="shared" si="9"/>
        <v>0</v>
      </c>
      <c r="AL51" s="10">
        <f t="shared" si="9"/>
        <v>0</v>
      </c>
      <c r="AM51" s="10">
        <f t="shared" si="10"/>
        <v>13259.15</v>
      </c>
      <c r="AN51" s="10">
        <f t="shared" si="11"/>
        <v>9027</v>
      </c>
    </row>
    <row r="52" spans="1:40">
      <c r="A52" s="9" t="s">
        <v>15</v>
      </c>
      <c r="B52" s="10">
        <f t="shared" si="9"/>
        <v>12676.05</v>
      </c>
      <c r="C52" s="10">
        <f t="shared" si="9"/>
        <v>14025</v>
      </c>
      <c r="D52" s="10">
        <f t="shared" si="9"/>
        <v>14195</v>
      </c>
      <c r="E52" s="10">
        <f t="shared" si="9"/>
        <v>14535</v>
      </c>
      <c r="F52" s="10">
        <f t="shared" si="9"/>
        <v>13926.4</v>
      </c>
      <c r="G52" s="10">
        <f t="shared" si="9"/>
        <v>14268.95</v>
      </c>
      <c r="H52" s="10">
        <f t="shared" si="9"/>
        <v>0</v>
      </c>
      <c r="I52" s="10">
        <f t="shared" si="9"/>
        <v>11645</v>
      </c>
      <c r="J52" s="10">
        <f t="shared" si="9"/>
        <v>14308.05</v>
      </c>
      <c r="K52" s="10">
        <f t="shared" si="9"/>
        <v>12844.35</v>
      </c>
      <c r="L52" s="10">
        <f t="shared" si="9"/>
        <v>14359.9</v>
      </c>
      <c r="M52" s="10">
        <f t="shared" si="9"/>
        <v>11074.65</v>
      </c>
      <c r="N52" s="10">
        <f t="shared" si="9"/>
        <v>13922.15</v>
      </c>
      <c r="O52" s="10">
        <f t="shared" si="9"/>
        <v>12812.05</v>
      </c>
      <c r="P52" s="10">
        <f t="shared" si="9"/>
        <v>11778.45</v>
      </c>
      <c r="Q52" s="10">
        <f t="shared" si="9"/>
        <v>14089.6</v>
      </c>
      <c r="R52" s="10">
        <f t="shared" si="9"/>
        <v>14892</v>
      </c>
      <c r="S52" s="10">
        <f t="shared" si="9"/>
        <v>14379.45</v>
      </c>
      <c r="T52" s="10">
        <f t="shared" si="9"/>
        <v>12379.4</v>
      </c>
      <c r="U52" s="10">
        <f t="shared" si="9"/>
        <v>14584.3</v>
      </c>
      <c r="V52" s="10">
        <f t="shared" si="9"/>
        <v>13151.2</v>
      </c>
      <c r="W52" s="10">
        <f t="shared" si="9"/>
        <v>11815</v>
      </c>
      <c r="X52" s="10">
        <f t="shared" si="9"/>
        <v>12665</v>
      </c>
      <c r="Y52" s="10">
        <f t="shared" si="9"/>
        <v>13061.95</v>
      </c>
      <c r="Z52" s="10">
        <f t="shared" si="9"/>
        <v>0</v>
      </c>
      <c r="AA52" s="10">
        <f t="shared" si="9"/>
        <v>13090</v>
      </c>
      <c r="AB52" s="10">
        <f t="shared" si="9"/>
        <v>13175</v>
      </c>
      <c r="AC52" s="10">
        <f t="shared" si="9"/>
        <v>11985</v>
      </c>
      <c r="AD52" s="10">
        <f t="shared" si="9"/>
        <v>10710</v>
      </c>
      <c r="AE52" s="10">
        <f t="shared" si="9"/>
        <v>13345</v>
      </c>
      <c r="AF52" s="10">
        <f t="shared" si="9"/>
        <v>10466.9</v>
      </c>
      <c r="AG52" s="10">
        <f t="shared" si="9"/>
        <v>0</v>
      </c>
      <c r="AH52" s="10">
        <f t="shared" si="9"/>
        <v>0</v>
      </c>
      <c r="AI52" s="10">
        <f t="shared" si="9"/>
        <v>0</v>
      </c>
      <c r="AJ52" s="10">
        <f t="shared" ref="AG52:AL67" si="12">AJ13-$G$38*AJ13+$G$40*($G$38*AJ13)</f>
        <v>0</v>
      </c>
      <c r="AK52" s="10">
        <f t="shared" si="12"/>
        <v>0</v>
      </c>
      <c r="AL52" s="10">
        <f t="shared" si="12"/>
        <v>0</v>
      </c>
      <c r="AM52" s="10">
        <f t="shared" si="10"/>
        <v>14892</v>
      </c>
      <c r="AN52" s="10">
        <f t="shared" si="11"/>
        <v>0</v>
      </c>
    </row>
    <row r="53" spans="1:40">
      <c r="A53" s="12" t="s">
        <v>16</v>
      </c>
      <c r="B53" s="10">
        <f t="shared" ref="B53:AF61" si="13">B14-$G$38*B14+$G$40*($G$38*B14)</f>
        <v>13353.5</v>
      </c>
      <c r="C53" s="10">
        <f t="shared" si="13"/>
        <v>15407.95</v>
      </c>
      <c r="D53" s="10">
        <f t="shared" si="13"/>
        <v>16137.25</v>
      </c>
      <c r="E53" s="10">
        <f t="shared" si="13"/>
        <v>16036.1</v>
      </c>
      <c r="F53" s="10">
        <f t="shared" si="13"/>
        <v>15896.7</v>
      </c>
      <c r="G53" s="10">
        <f t="shared" si="13"/>
        <v>15637.45</v>
      </c>
      <c r="H53" s="10">
        <f t="shared" si="13"/>
        <v>3400</v>
      </c>
      <c r="I53" s="10">
        <f t="shared" si="13"/>
        <v>13090</v>
      </c>
      <c r="J53" s="10">
        <f t="shared" si="13"/>
        <v>14129.55</v>
      </c>
      <c r="K53" s="10">
        <f t="shared" si="13"/>
        <v>16052.25</v>
      </c>
      <c r="L53" s="10">
        <f t="shared" si="13"/>
        <v>16130.45</v>
      </c>
      <c r="M53" s="10">
        <f t="shared" si="13"/>
        <v>12205.15</v>
      </c>
      <c r="N53" s="10">
        <f t="shared" si="13"/>
        <v>14773</v>
      </c>
      <c r="O53" s="10">
        <f t="shared" si="13"/>
        <v>13645.05</v>
      </c>
      <c r="P53" s="10">
        <f t="shared" si="13"/>
        <v>12604.65</v>
      </c>
      <c r="Q53" s="10">
        <f t="shared" si="13"/>
        <v>15802.35</v>
      </c>
      <c r="R53" s="10">
        <f t="shared" si="13"/>
        <v>16113.45</v>
      </c>
      <c r="S53" s="10">
        <f t="shared" si="13"/>
        <v>16730.55</v>
      </c>
      <c r="T53" s="10">
        <f t="shared" si="13"/>
        <v>13712.2</v>
      </c>
      <c r="U53" s="10">
        <f t="shared" si="13"/>
        <v>16278.35</v>
      </c>
      <c r="V53" s="10">
        <f t="shared" si="13"/>
        <v>14579.2</v>
      </c>
      <c r="W53" s="10">
        <f t="shared" si="13"/>
        <v>12750</v>
      </c>
      <c r="X53" s="10">
        <f t="shared" si="13"/>
        <v>15099.4</v>
      </c>
      <c r="Y53" s="10">
        <f t="shared" si="13"/>
        <v>14926.85</v>
      </c>
      <c r="Z53" s="10">
        <f t="shared" si="13"/>
        <v>8245</v>
      </c>
      <c r="AA53" s="10">
        <f t="shared" si="13"/>
        <v>15719.05</v>
      </c>
      <c r="AB53" s="10">
        <f t="shared" si="13"/>
        <v>15147</v>
      </c>
      <c r="AC53" s="10">
        <f t="shared" si="13"/>
        <v>12750</v>
      </c>
      <c r="AD53" s="10">
        <f t="shared" si="13"/>
        <v>12155</v>
      </c>
      <c r="AE53" s="10">
        <f t="shared" si="13"/>
        <v>15068.8</v>
      </c>
      <c r="AF53" s="10">
        <f t="shared" si="13"/>
        <v>15426.65</v>
      </c>
      <c r="AG53" s="10">
        <f t="shared" si="12"/>
        <v>0</v>
      </c>
      <c r="AH53" s="10">
        <f t="shared" si="12"/>
        <v>0</v>
      </c>
      <c r="AI53" s="10">
        <f t="shared" si="12"/>
        <v>0</v>
      </c>
      <c r="AJ53" s="10">
        <f t="shared" si="12"/>
        <v>0</v>
      </c>
      <c r="AK53" s="10">
        <f t="shared" si="12"/>
        <v>0</v>
      </c>
      <c r="AL53" s="10">
        <f t="shared" si="12"/>
        <v>0</v>
      </c>
      <c r="AM53" s="10">
        <f t="shared" si="10"/>
        <v>16730.55</v>
      </c>
      <c r="AN53" s="10">
        <f t="shared" si="11"/>
        <v>3400</v>
      </c>
    </row>
    <row r="54" spans="1:40">
      <c r="A54" s="12" t="s">
        <v>17</v>
      </c>
      <c r="B54" s="10">
        <f t="shared" si="13"/>
        <v>13828.65</v>
      </c>
      <c r="C54" s="10">
        <f t="shared" si="13"/>
        <v>17020.399999999998</v>
      </c>
      <c r="D54" s="10">
        <f t="shared" si="13"/>
        <v>18136.45</v>
      </c>
      <c r="E54" s="10">
        <f t="shared" si="13"/>
        <v>18072.7</v>
      </c>
      <c r="F54" s="10">
        <f t="shared" si="13"/>
        <v>16977.05</v>
      </c>
      <c r="G54" s="10">
        <f t="shared" si="13"/>
        <v>14580.9</v>
      </c>
      <c r="H54" s="10">
        <f t="shared" si="13"/>
        <v>7565</v>
      </c>
      <c r="I54" s="10">
        <f t="shared" si="13"/>
        <v>14110</v>
      </c>
      <c r="J54" s="10">
        <f t="shared" si="13"/>
        <v>17669.8</v>
      </c>
      <c r="K54" s="10">
        <f t="shared" si="13"/>
        <v>17697.850000000002</v>
      </c>
      <c r="L54" s="10">
        <f t="shared" si="13"/>
        <v>18080.350000000002</v>
      </c>
      <c r="M54" s="10">
        <f t="shared" si="13"/>
        <v>13468.25</v>
      </c>
      <c r="N54" s="10">
        <f t="shared" si="13"/>
        <v>17595.850000000002</v>
      </c>
      <c r="O54" s="10">
        <f t="shared" si="13"/>
        <v>14798.5</v>
      </c>
      <c r="P54" s="10">
        <f t="shared" si="13"/>
        <v>13588.95</v>
      </c>
      <c r="Q54" s="10">
        <f t="shared" si="13"/>
        <v>18099.05</v>
      </c>
      <c r="R54" s="10">
        <f t="shared" si="13"/>
        <v>18466.25</v>
      </c>
      <c r="S54" s="10">
        <f t="shared" si="13"/>
        <v>18438.2</v>
      </c>
      <c r="T54" s="10">
        <f t="shared" si="13"/>
        <v>15045</v>
      </c>
      <c r="U54" s="10">
        <f t="shared" si="13"/>
        <v>19056.149999999998</v>
      </c>
      <c r="V54" s="10">
        <f t="shared" si="13"/>
        <v>15344.2</v>
      </c>
      <c r="W54" s="10">
        <f t="shared" si="13"/>
        <v>14195</v>
      </c>
      <c r="X54" s="10">
        <f t="shared" si="13"/>
        <v>17158.100000000002</v>
      </c>
      <c r="Y54" s="10">
        <f t="shared" si="13"/>
        <v>17227.8</v>
      </c>
      <c r="Z54" s="10">
        <f t="shared" si="13"/>
        <v>11225.949999999999</v>
      </c>
      <c r="AA54" s="10">
        <f t="shared" si="13"/>
        <v>17580.55</v>
      </c>
      <c r="AB54" s="10">
        <f t="shared" si="13"/>
        <v>17240.55</v>
      </c>
      <c r="AC54" s="10">
        <f t="shared" si="13"/>
        <v>14110</v>
      </c>
      <c r="AD54" s="10">
        <f t="shared" si="13"/>
        <v>13600</v>
      </c>
      <c r="AE54" s="10">
        <f t="shared" si="13"/>
        <v>17774.350000000002</v>
      </c>
      <c r="AF54" s="10">
        <f t="shared" si="13"/>
        <v>17336.600000000002</v>
      </c>
      <c r="AG54" s="10">
        <f t="shared" si="12"/>
        <v>0</v>
      </c>
      <c r="AH54" s="10">
        <f t="shared" si="12"/>
        <v>0</v>
      </c>
      <c r="AI54" s="10">
        <f t="shared" si="12"/>
        <v>0</v>
      </c>
      <c r="AJ54" s="10">
        <f t="shared" si="12"/>
        <v>0</v>
      </c>
      <c r="AK54" s="10">
        <f t="shared" si="12"/>
        <v>0</v>
      </c>
      <c r="AL54" s="10">
        <f t="shared" si="12"/>
        <v>0</v>
      </c>
      <c r="AM54" s="10">
        <f t="shared" si="10"/>
        <v>19056.149999999998</v>
      </c>
      <c r="AN54" s="10">
        <f t="shared" si="11"/>
        <v>7565</v>
      </c>
    </row>
    <row r="55" spans="1:40">
      <c r="A55" s="13">
        <v>0.41666666666666669</v>
      </c>
      <c r="B55" s="10">
        <f t="shared" si="13"/>
        <v>14173.75</v>
      </c>
      <c r="C55" s="10">
        <f t="shared" si="13"/>
        <v>16903.95</v>
      </c>
      <c r="D55" s="10">
        <f t="shared" si="13"/>
        <v>18704.25</v>
      </c>
      <c r="E55" s="10">
        <f t="shared" si="13"/>
        <v>18772.25</v>
      </c>
      <c r="F55" s="10">
        <f t="shared" si="13"/>
        <v>18067.600000000002</v>
      </c>
      <c r="G55" s="10">
        <f t="shared" si="13"/>
        <v>14958.3</v>
      </c>
      <c r="H55" s="10">
        <f t="shared" si="13"/>
        <v>14342.05</v>
      </c>
      <c r="I55" s="10">
        <f t="shared" si="13"/>
        <v>14705</v>
      </c>
      <c r="J55" s="10">
        <f t="shared" si="13"/>
        <v>18456.899999999998</v>
      </c>
      <c r="K55" s="10">
        <f t="shared" si="13"/>
        <v>18769.7</v>
      </c>
      <c r="L55" s="10">
        <f t="shared" si="13"/>
        <v>18467.95</v>
      </c>
      <c r="M55" s="10">
        <f t="shared" si="13"/>
        <v>14101.5</v>
      </c>
      <c r="N55" s="10">
        <f t="shared" si="13"/>
        <v>18025.100000000002</v>
      </c>
      <c r="O55" s="10">
        <f t="shared" si="13"/>
        <v>15927.3</v>
      </c>
      <c r="P55" s="10">
        <f t="shared" si="13"/>
        <v>14518</v>
      </c>
      <c r="Q55" s="10">
        <f t="shared" si="13"/>
        <v>19247.399999999998</v>
      </c>
      <c r="R55" s="10">
        <f t="shared" si="13"/>
        <v>18937.149999999998</v>
      </c>
      <c r="S55" s="10">
        <f t="shared" si="13"/>
        <v>19481.149999999998</v>
      </c>
      <c r="T55" s="10">
        <f t="shared" si="13"/>
        <v>15631.5</v>
      </c>
      <c r="U55" s="10">
        <f t="shared" si="13"/>
        <v>19753.149999999998</v>
      </c>
      <c r="V55" s="10">
        <f t="shared" si="13"/>
        <v>16081.15</v>
      </c>
      <c r="W55" s="10">
        <f t="shared" si="13"/>
        <v>14450</v>
      </c>
      <c r="X55" s="10">
        <f t="shared" si="13"/>
        <v>17860.2</v>
      </c>
      <c r="Y55" s="10">
        <f t="shared" si="13"/>
        <v>17634.95</v>
      </c>
      <c r="Z55" s="10">
        <f t="shared" si="13"/>
        <v>16331.9</v>
      </c>
      <c r="AA55" s="10">
        <f t="shared" si="13"/>
        <v>18076.100000000002</v>
      </c>
      <c r="AB55" s="10">
        <f t="shared" si="13"/>
        <v>17377.399999999998</v>
      </c>
      <c r="AC55" s="10">
        <f t="shared" si="13"/>
        <v>14535</v>
      </c>
      <c r="AD55" s="10">
        <f t="shared" si="13"/>
        <v>14110</v>
      </c>
      <c r="AE55" s="10">
        <f t="shared" si="13"/>
        <v>10738.05</v>
      </c>
      <c r="AF55" s="10">
        <f t="shared" si="13"/>
        <v>18218.899999999998</v>
      </c>
      <c r="AG55" s="10">
        <f t="shared" si="12"/>
        <v>0</v>
      </c>
      <c r="AH55" s="10">
        <f t="shared" si="12"/>
        <v>0</v>
      </c>
      <c r="AI55" s="10">
        <f t="shared" si="12"/>
        <v>0</v>
      </c>
      <c r="AJ55" s="10">
        <f t="shared" si="12"/>
        <v>0</v>
      </c>
      <c r="AK55" s="10">
        <f t="shared" si="12"/>
        <v>0</v>
      </c>
      <c r="AL55" s="10">
        <f t="shared" si="12"/>
        <v>0</v>
      </c>
      <c r="AM55" s="10">
        <f t="shared" si="10"/>
        <v>19753.149999999998</v>
      </c>
      <c r="AN55" s="10">
        <f t="shared" si="11"/>
        <v>10738.05</v>
      </c>
    </row>
    <row r="56" spans="1:40">
      <c r="A56" s="13" t="s">
        <v>18</v>
      </c>
      <c r="B56" s="10">
        <f t="shared" si="13"/>
        <v>14607.25</v>
      </c>
      <c r="C56" s="10">
        <f t="shared" si="13"/>
        <v>17520.2</v>
      </c>
      <c r="D56" s="10">
        <f t="shared" si="13"/>
        <v>18672.8</v>
      </c>
      <c r="E56" s="10">
        <f t="shared" si="13"/>
        <v>18845.350000000002</v>
      </c>
      <c r="F56" s="10">
        <f t="shared" si="13"/>
        <v>17895.05</v>
      </c>
      <c r="G56" s="10">
        <f t="shared" si="13"/>
        <v>15373.1</v>
      </c>
      <c r="H56" s="10">
        <f t="shared" si="13"/>
        <v>14212</v>
      </c>
      <c r="I56" s="10">
        <f t="shared" si="13"/>
        <v>15130</v>
      </c>
      <c r="J56" s="10">
        <f t="shared" si="13"/>
        <v>18597.149999999998</v>
      </c>
      <c r="K56" s="10">
        <f t="shared" si="13"/>
        <v>19192.149999999998</v>
      </c>
      <c r="L56" s="10">
        <f t="shared" si="13"/>
        <v>18541.899999999998</v>
      </c>
      <c r="M56" s="10">
        <f t="shared" si="13"/>
        <v>17244.8</v>
      </c>
      <c r="N56" s="10">
        <f t="shared" si="13"/>
        <v>18366.8</v>
      </c>
      <c r="O56" s="10">
        <f t="shared" si="13"/>
        <v>15832.1</v>
      </c>
      <c r="P56" s="10">
        <f t="shared" si="13"/>
        <v>14766.2</v>
      </c>
      <c r="Q56" s="10">
        <f t="shared" si="13"/>
        <v>18440.75</v>
      </c>
      <c r="R56" s="10">
        <f t="shared" si="13"/>
        <v>19261</v>
      </c>
      <c r="S56" s="10">
        <f t="shared" si="13"/>
        <v>18938</v>
      </c>
      <c r="T56" s="10">
        <f t="shared" si="13"/>
        <v>15783.65</v>
      </c>
      <c r="U56" s="10">
        <f t="shared" si="13"/>
        <v>20018.350000000002</v>
      </c>
      <c r="V56" s="10">
        <f t="shared" si="13"/>
        <v>16945.600000000002</v>
      </c>
      <c r="W56" s="10">
        <f t="shared" si="13"/>
        <v>15045</v>
      </c>
      <c r="X56" s="10">
        <f t="shared" si="13"/>
        <v>18672.8</v>
      </c>
      <c r="Y56" s="10">
        <f t="shared" si="13"/>
        <v>18093.95</v>
      </c>
      <c r="Z56" s="10">
        <f t="shared" si="13"/>
        <v>16838.5</v>
      </c>
      <c r="AA56" s="10">
        <f t="shared" si="13"/>
        <v>17119.850000000002</v>
      </c>
      <c r="AB56" s="10">
        <f t="shared" si="13"/>
        <v>0</v>
      </c>
      <c r="AC56" s="10">
        <f t="shared" si="13"/>
        <v>14790</v>
      </c>
      <c r="AD56" s="10">
        <f t="shared" si="13"/>
        <v>14365</v>
      </c>
      <c r="AE56" s="10">
        <f t="shared" si="13"/>
        <v>14655.7</v>
      </c>
      <c r="AF56" s="10">
        <f t="shared" si="13"/>
        <v>19105.45</v>
      </c>
      <c r="AG56" s="10">
        <f t="shared" si="12"/>
        <v>0</v>
      </c>
      <c r="AH56" s="10">
        <f t="shared" si="12"/>
        <v>0</v>
      </c>
      <c r="AI56" s="10">
        <f t="shared" si="12"/>
        <v>0</v>
      </c>
      <c r="AJ56" s="10">
        <f t="shared" si="12"/>
        <v>0</v>
      </c>
      <c r="AK56" s="10">
        <f t="shared" si="12"/>
        <v>0</v>
      </c>
      <c r="AL56" s="10">
        <f t="shared" si="12"/>
        <v>0</v>
      </c>
      <c r="AM56" s="10">
        <f t="shared" si="10"/>
        <v>20018.350000000002</v>
      </c>
      <c r="AN56" s="10">
        <f t="shared" si="11"/>
        <v>0</v>
      </c>
    </row>
    <row r="57" spans="1:40">
      <c r="A57" s="13">
        <v>0.5</v>
      </c>
      <c r="B57" s="10">
        <f t="shared" si="13"/>
        <v>14769.6</v>
      </c>
      <c r="C57" s="10">
        <f t="shared" si="13"/>
        <v>18943.95</v>
      </c>
      <c r="D57" s="10">
        <f t="shared" si="13"/>
        <v>19022.149999999998</v>
      </c>
      <c r="E57" s="10">
        <f t="shared" si="13"/>
        <v>19220.2</v>
      </c>
      <c r="F57" s="10">
        <f t="shared" si="13"/>
        <v>18700</v>
      </c>
      <c r="G57" s="10">
        <f t="shared" si="13"/>
        <v>15443.65</v>
      </c>
      <c r="H57" s="10">
        <f t="shared" si="13"/>
        <v>14896.25</v>
      </c>
      <c r="I57" s="10">
        <f t="shared" si="13"/>
        <v>15300</v>
      </c>
      <c r="J57" s="10">
        <f t="shared" si="13"/>
        <v>19643.5</v>
      </c>
      <c r="K57" s="10">
        <f t="shared" si="13"/>
        <v>18943.100000000002</v>
      </c>
      <c r="L57" s="10">
        <f t="shared" si="13"/>
        <v>19640.95</v>
      </c>
      <c r="M57" s="10">
        <f t="shared" si="13"/>
        <v>16612.399999999998</v>
      </c>
      <c r="N57" s="10">
        <f t="shared" si="13"/>
        <v>18775.649999999998</v>
      </c>
      <c r="O57" s="10">
        <f t="shared" si="13"/>
        <v>15997</v>
      </c>
      <c r="P57" s="10">
        <f t="shared" si="13"/>
        <v>15108.75</v>
      </c>
      <c r="Q57" s="10">
        <f t="shared" si="13"/>
        <v>19039.149999999998</v>
      </c>
      <c r="R57" s="10">
        <f t="shared" si="13"/>
        <v>19872.149999999998</v>
      </c>
      <c r="S57" s="10">
        <f t="shared" si="13"/>
        <v>19299.25</v>
      </c>
      <c r="T57" s="10">
        <f t="shared" si="13"/>
        <v>16040.35</v>
      </c>
      <c r="U57" s="10">
        <f t="shared" si="13"/>
        <v>20141.600000000002</v>
      </c>
      <c r="V57" s="10">
        <f t="shared" si="13"/>
        <v>16762</v>
      </c>
      <c r="W57" s="10">
        <f t="shared" si="13"/>
        <v>15045</v>
      </c>
      <c r="X57" s="10">
        <f t="shared" si="13"/>
        <v>19448.850000000002</v>
      </c>
      <c r="Y57" s="10">
        <f t="shared" si="13"/>
        <v>18943.95</v>
      </c>
      <c r="Z57" s="10">
        <f t="shared" si="13"/>
        <v>18811.350000000002</v>
      </c>
      <c r="AA57" s="10">
        <f t="shared" si="13"/>
        <v>18939.7</v>
      </c>
      <c r="AB57" s="10">
        <f t="shared" si="13"/>
        <v>12340.3</v>
      </c>
      <c r="AC57" s="10">
        <f t="shared" si="13"/>
        <v>14875</v>
      </c>
      <c r="AD57" s="10">
        <f t="shared" si="13"/>
        <v>14705</v>
      </c>
      <c r="AE57" s="10">
        <f t="shared" si="13"/>
        <v>17425</v>
      </c>
      <c r="AF57" s="10">
        <f t="shared" si="13"/>
        <v>19283.95</v>
      </c>
      <c r="AG57" s="10">
        <f t="shared" si="12"/>
        <v>0</v>
      </c>
      <c r="AH57" s="10">
        <f t="shared" si="12"/>
        <v>0</v>
      </c>
      <c r="AI57" s="10">
        <f t="shared" si="12"/>
        <v>0</v>
      </c>
      <c r="AJ57" s="10">
        <f t="shared" si="12"/>
        <v>0</v>
      </c>
      <c r="AK57" s="10">
        <f t="shared" si="12"/>
        <v>0</v>
      </c>
      <c r="AL57" s="10">
        <f t="shared" si="12"/>
        <v>0</v>
      </c>
      <c r="AM57" s="10">
        <f t="shared" si="10"/>
        <v>20141.600000000002</v>
      </c>
      <c r="AN57" s="10">
        <f t="shared" si="11"/>
        <v>12340.3</v>
      </c>
    </row>
    <row r="58" spans="1:40">
      <c r="A58" s="13" t="s">
        <v>19</v>
      </c>
      <c r="B58" s="10">
        <f t="shared" si="13"/>
        <v>14777.25</v>
      </c>
      <c r="C58" s="10">
        <f t="shared" si="13"/>
        <v>18111.8</v>
      </c>
      <c r="D58" s="10">
        <f t="shared" si="13"/>
        <v>18544.45</v>
      </c>
      <c r="E58" s="10">
        <f t="shared" si="13"/>
        <v>18714.45</v>
      </c>
      <c r="F58" s="10">
        <f t="shared" si="13"/>
        <v>18089.7</v>
      </c>
      <c r="G58" s="10">
        <f t="shared" si="13"/>
        <v>17710.600000000002</v>
      </c>
      <c r="H58" s="10">
        <f t="shared" si="13"/>
        <v>15322.95</v>
      </c>
      <c r="I58" s="10">
        <f t="shared" si="13"/>
        <v>15470</v>
      </c>
      <c r="J58" s="10">
        <f t="shared" si="13"/>
        <v>17957.95</v>
      </c>
      <c r="K58" s="10">
        <f t="shared" si="13"/>
        <v>17981.75</v>
      </c>
      <c r="L58" s="10">
        <f t="shared" si="13"/>
        <v>15643.4</v>
      </c>
      <c r="M58" s="10">
        <f t="shared" si="13"/>
        <v>15344.2</v>
      </c>
      <c r="N58" s="10">
        <f t="shared" si="13"/>
        <v>18150.899999999998</v>
      </c>
      <c r="O58" s="10">
        <f t="shared" si="13"/>
        <v>16252</v>
      </c>
      <c r="P58" s="10">
        <f t="shared" si="13"/>
        <v>15119.8</v>
      </c>
      <c r="Q58" s="10">
        <f t="shared" si="13"/>
        <v>18591.2</v>
      </c>
      <c r="R58" s="10">
        <f t="shared" si="13"/>
        <v>19157.3</v>
      </c>
      <c r="S58" s="10">
        <f t="shared" si="13"/>
        <v>19033.2</v>
      </c>
      <c r="T58" s="10">
        <f t="shared" si="13"/>
        <v>16546.95</v>
      </c>
      <c r="U58" s="10">
        <f t="shared" si="13"/>
        <v>20087.2</v>
      </c>
      <c r="V58" s="10">
        <f t="shared" si="13"/>
        <v>16936.25</v>
      </c>
      <c r="W58" s="10">
        <f t="shared" si="13"/>
        <v>15470</v>
      </c>
      <c r="X58" s="10">
        <f t="shared" si="13"/>
        <v>18518.100000000002</v>
      </c>
      <c r="Y58" s="10">
        <f t="shared" si="13"/>
        <v>18135.600000000002</v>
      </c>
      <c r="Z58" s="10">
        <f t="shared" si="13"/>
        <v>18785.850000000002</v>
      </c>
      <c r="AA58" s="10">
        <f t="shared" si="13"/>
        <v>18172.149999999998</v>
      </c>
      <c r="AB58" s="10">
        <f t="shared" si="13"/>
        <v>16139.8</v>
      </c>
      <c r="AC58" s="10">
        <f t="shared" si="13"/>
        <v>14960</v>
      </c>
      <c r="AD58" s="10">
        <f t="shared" si="13"/>
        <v>14705</v>
      </c>
      <c r="AE58" s="10">
        <f t="shared" si="13"/>
        <v>17504.05</v>
      </c>
      <c r="AF58" s="10">
        <f t="shared" si="13"/>
        <v>18688.95</v>
      </c>
      <c r="AG58" s="10">
        <f t="shared" si="12"/>
        <v>0</v>
      </c>
      <c r="AH58" s="10">
        <f t="shared" si="12"/>
        <v>0</v>
      </c>
      <c r="AI58" s="10">
        <f t="shared" si="12"/>
        <v>0</v>
      </c>
      <c r="AJ58" s="10">
        <f t="shared" si="12"/>
        <v>0</v>
      </c>
      <c r="AK58" s="10">
        <f t="shared" si="12"/>
        <v>0</v>
      </c>
      <c r="AL58" s="10">
        <f t="shared" si="12"/>
        <v>0</v>
      </c>
      <c r="AM58" s="10">
        <f t="shared" si="10"/>
        <v>20087.2</v>
      </c>
      <c r="AN58" s="10">
        <f t="shared" si="11"/>
        <v>14705</v>
      </c>
    </row>
    <row r="59" spans="1:40">
      <c r="A59" s="13">
        <v>0.58333333333333337</v>
      </c>
      <c r="B59" s="10">
        <f t="shared" si="13"/>
        <v>14857.15</v>
      </c>
      <c r="C59" s="10">
        <f t="shared" si="13"/>
        <v>17782</v>
      </c>
      <c r="D59" s="10">
        <f t="shared" si="13"/>
        <v>17583.100000000002</v>
      </c>
      <c r="E59" s="10">
        <f t="shared" si="13"/>
        <v>18620.100000000002</v>
      </c>
      <c r="F59" s="10">
        <f t="shared" si="13"/>
        <v>17972.399999999998</v>
      </c>
      <c r="G59" s="10">
        <f t="shared" si="13"/>
        <v>18008.95</v>
      </c>
      <c r="H59" s="10">
        <f t="shared" si="13"/>
        <v>15564.35</v>
      </c>
      <c r="I59" s="10">
        <f t="shared" si="13"/>
        <v>15045</v>
      </c>
      <c r="J59" s="10">
        <f t="shared" si="13"/>
        <v>17937.55</v>
      </c>
      <c r="K59" s="10">
        <f t="shared" si="13"/>
        <v>17317.899999999998</v>
      </c>
      <c r="L59" s="10">
        <f t="shared" si="13"/>
        <v>15271.1</v>
      </c>
      <c r="M59" s="10">
        <f t="shared" si="13"/>
        <v>15219.25</v>
      </c>
      <c r="N59" s="10">
        <f t="shared" si="13"/>
        <v>17384.2</v>
      </c>
      <c r="O59" s="10">
        <f t="shared" si="13"/>
        <v>15837.2</v>
      </c>
      <c r="P59" s="10">
        <f t="shared" si="13"/>
        <v>14951.5</v>
      </c>
      <c r="Q59" s="10">
        <f t="shared" si="13"/>
        <v>18263.95</v>
      </c>
      <c r="R59" s="10">
        <f t="shared" si="13"/>
        <v>18648.149999999998</v>
      </c>
      <c r="S59" s="10">
        <f t="shared" si="13"/>
        <v>18535.100000000002</v>
      </c>
      <c r="T59" s="10">
        <f t="shared" si="13"/>
        <v>15265.15</v>
      </c>
      <c r="U59" s="10">
        <f t="shared" si="13"/>
        <v>17257.55</v>
      </c>
      <c r="V59" s="10">
        <f t="shared" si="13"/>
        <v>16860.600000000002</v>
      </c>
      <c r="W59" s="10">
        <f t="shared" si="13"/>
        <v>15130</v>
      </c>
      <c r="X59" s="10">
        <f t="shared" si="13"/>
        <v>17112.2</v>
      </c>
      <c r="Y59" s="10">
        <f t="shared" si="13"/>
        <v>17527</v>
      </c>
      <c r="Z59" s="10">
        <f t="shared" si="13"/>
        <v>17862.75</v>
      </c>
      <c r="AA59" s="10">
        <f t="shared" si="13"/>
        <v>17502.350000000002</v>
      </c>
      <c r="AB59" s="10">
        <f t="shared" si="13"/>
        <v>16569.899999999998</v>
      </c>
      <c r="AC59" s="10">
        <f t="shared" si="13"/>
        <v>14705</v>
      </c>
      <c r="AD59" s="10">
        <f t="shared" si="13"/>
        <v>14535</v>
      </c>
      <c r="AE59" s="10">
        <f t="shared" si="13"/>
        <v>16623.45</v>
      </c>
      <c r="AF59" s="10">
        <f t="shared" si="13"/>
        <v>18484.95</v>
      </c>
      <c r="AG59" s="10">
        <f t="shared" si="12"/>
        <v>0</v>
      </c>
      <c r="AH59" s="10">
        <f t="shared" si="12"/>
        <v>0</v>
      </c>
      <c r="AI59" s="10">
        <f t="shared" si="12"/>
        <v>0</v>
      </c>
      <c r="AJ59" s="10">
        <f t="shared" si="12"/>
        <v>0</v>
      </c>
      <c r="AK59" s="10">
        <f t="shared" si="12"/>
        <v>0</v>
      </c>
      <c r="AL59" s="10">
        <f t="shared" si="12"/>
        <v>0</v>
      </c>
      <c r="AM59" s="10">
        <f t="shared" si="10"/>
        <v>18648.149999999998</v>
      </c>
      <c r="AN59" s="10">
        <f t="shared" si="11"/>
        <v>14535</v>
      </c>
    </row>
    <row r="60" spans="1:40">
      <c r="A60" s="13" t="s">
        <v>20</v>
      </c>
      <c r="B60" s="10">
        <f t="shared" si="13"/>
        <v>13776.8</v>
      </c>
      <c r="C60" s="10">
        <f t="shared" si="13"/>
        <v>17979.2</v>
      </c>
      <c r="D60" s="10">
        <f t="shared" si="13"/>
        <v>18517.25</v>
      </c>
      <c r="E60" s="10">
        <f t="shared" si="13"/>
        <v>18789.25</v>
      </c>
      <c r="F60" s="10">
        <f t="shared" si="13"/>
        <v>18568.25</v>
      </c>
      <c r="G60" s="10">
        <f t="shared" si="13"/>
        <v>18609.05</v>
      </c>
      <c r="H60" s="10">
        <f t="shared" si="13"/>
        <v>15029.7</v>
      </c>
      <c r="I60" s="10">
        <f t="shared" si="13"/>
        <v>14195</v>
      </c>
      <c r="J60" s="10">
        <f t="shared" si="13"/>
        <v>18431.399999999998</v>
      </c>
      <c r="K60" s="10">
        <f t="shared" si="13"/>
        <v>18455.2</v>
      </c>
      <c r="L60" s="10">
        <f t="shared" si="13"/>
        <v>15441.95</v>
      </c>
      <c r="M60" s="10">
        <f t="shared" si="13"/>
        <v>15478.5</v>
      </c>
      <c r="N60" s="10">
        <f t="shared" si="13"/>
        <v>17767.55</v>
      </c>
      <c r="O60" s="10">
        <f t="shared" si="13"/>
        <v>15487</v>
      </c>
      <c r="P60" s="10">
        <f t="shared" si="13"/>
        <v>14705</v>
      </c>
      <c r="Q60" s="10">
        <f t="shared" si="13"/>
        <v>18637.100000000002</v>
      </c>
      <c r="R60" s="10">
        <f t="shared" si="13"/>
        <v>18926.100000000002</v>
      </c>
      <c r="S60" s="10">
        <f t="shared" si="13"/>
        <v>18894.649999999998</v>
      </c>
      <c r="T60" s="10">
        <f t="shared" si="13"/>
        <v>15787.05</v>
      </c>
      <c r="U60" s="10">
        <f t="shared" si="13"/>
        <v>17527</v>
      </c>
      <c r="V60" s="10">
        <f t="shared" si="13"/>
        <v>16252.85</v>
      </c>
      <c r="W60" s="10">
        <f t="shared" si="13"/>
        <v>14790</v>
      </c>
      <c r="X60" s="10">
        <f t="shared" si="13"/>
        <v>17616.25</v>
      </c>
      <c r="Y60" s="10">
        <f t="shared" si="13"/>
        <v>17690.2</v>
      </c>
      <c r="Z60" s="10">
        <f t="shared" si="13"/>
        <v>18207</v>
      </c>
      <c r="AA60" s="10">
        <f t="shared" si="13"/>
        <v>17927.350000000002</v>
      </c>
      <c r="AB60" s="10">
        <f t="shared" si="13"/>
        <v>16840.2</v>
      </c>
      <c r="AC60" s="10">
        <f t="shared" si="13"/>
        <v>15130</v>
      </c>
      <c r="AD60" s="10">
        <f t="shared" si="13"/>
        <v>13940</v>
      </c>
      <c r="AE60" s="10">
        <f t="shared" si="13"/>
        <v>17677.45</v>
      </c>
      <c r="AF60" s="10">
        <f t="shared" si="13"/>
        <v>18784.149999999998</v>
      </c>
      <c r="AG60" s="10">
        <f t="shared" si="12"/>
        <v>0</v>
      </c>
      <c r="AH60" s="10">
        <f t="shared" si="12"/>
        <v>0</v>
      </c>
      <c r="AI60" s="10">
        <f t="shared" si="12"/>
        <v>0</v>
      </c>
      <c r="AJ60" s="10">
        <f t="shared" si="12"/>
        <v>0</v>
      </c>
      <c r="AK60" s="10">
        <f t="shared" si="12"/>
        <v>0</v>
      </c>
      <c r="AL60" s="10">
        <f t="shared" si="12"/>
        <v>0</v>
      </c>
      <c r="AM60" s="10">
        <f t="shared" si="10"/>
        <v>18926.100000000002</v>
      </c>
      <c r="AN60" s="10">
        <f t="shared" si="11"/>
        <v>13776.8</v>
      </c>
    </row>
    <row r="61" spans="1:40">
      <c r="A61" s="12" t="s">
        <v>21</v>
      </c>
      <c r="B61" s="10">
        <f t="shared" si="13"/>
        <v>13761.5</v>
      </c>
      <c r="C61" s="10">
        <f t="shared" si="13"/>
        <v>17757.350000000002</v>
      </c>
      <c r="D61" s="10">
        <f t="shared" si="13"/>
        <v>17942.649999999998</v>
      </c>
      <c r="E61" s="10">
        <f t="shared" si="13"/>
        <v>17765</v>
      </c>
      <c r="F61" s="10">
        <f t="shared" si="13"/>
        <v>18279.25</v>
      </c>
      <c r="G61" s="10">
        <f t="shared" si="13"/>
        <v>18085.45</v>
      </c>
      <c r="H61" s="10">
        <f t="shared" si="13"/>
        <v>14911.55</v>
      </c>
      <c r="I61" s="10">
        <f t="shared" ref="B61:AL69" si="14">I22-$G$38*I22+$G$40*($G$38*I22)</f>
        <v>14280</v>
      </c>
      <c r="J61" s="10">
        <f t="shared" si="14"/>
        <v>18506.2</v>
      </c>
      <c r="K61" s="10">
        <f t="shared" si="14"/>
        <v>18180.649999999998</v>
      </c>
      <c r="L61" s="10">
        <f t="shared" si="14"/>
        <v>14848.65</v>
      </c>
      <c r="M61" s="10">
        <f t="shared" si="14"/>
        <v>15322.95</v>
      </c>
      <c r="N61" s="10">
        <f t="shared" si="14"/>
        <v>16741.600000000002</v>
      </c>
      <c r="O61" s="10">
        <f t="shared" si="14"/>
        <v>15138.5</v>
      </c>
      <c r="P61" s="10">
        <f t="shared" si="14"/>
        <v>14204.35</v>
      </c>
      <c r="Q61" s="10">
        <f t="shared" si="14"/>
        <v>18304.75</v>
      </c>
      <c r="R61" s="10">
        <f t="shared" si="14"/>
        <v>18344.7</v>
      </c>
      <c r="S61" s="10">
        <f t="shared" si="14"/>
        <v>18180.649999999998</v>
      </c>
      <c r="T61" s="10">
        <f t="shared" si="14"/>
        <v>15384.15</v>
      </c>
      <c r="U61" s="10">
        <f t="shared" si="14"/>
        <v>16053.95</v>
      </c>
      <c r="V61" s="10">
        <f t="shared" si="14"/>
        <v>15665.5</v>
      </c>
      <c r="W61" s="10">
        <f t="shared" si="14"/>
        <v>15130</v>
      </c>
      <c r="X61" s="10">
        <f t="shared" si="14"/>
        <v>17899.3</v>
      </c>
      <c r="Y61" s="10">
        <f t="shared" si="14"/>
        <v>17375.7</v>
      </c>
      <c r="Z61" s="10">
        <f t="shared" si="14"/>
        <v>17438.600000000002</v>
      </c>
      <c r="AA61" s="10">
        <f t="shared" si="14"/>
        <v>17330.649999999998</v>
      </c>
      <c r="AB61" s="10">
        <f t="shared" si="14"/>
        <v>16489.149999999998</v>
      </c>
      <c r="AC61" s="10">
        <f t="shared" si="14"/>
        <v>14195</v>
      </c>
      <c r="AD61" s="10">
        <f t="shared" si="14"/>
        <v>13515</v>
      </c>
      <c r="AE61" s="10">
        <f t="shared" si="14"/>
        <v>17868.7</v>
      </c>
      <c r="AF61" s="10">
        <f t="shared" si="14"/>
        <v>18516.399999999998</v>
      </c>
      <c r="AG61" s="10">
        <f t="shared" si="12"/>
        <v>0</v>
      </c>
      <c r="AH61" s="10">
        <f t="shared" si="12"/>
        <v>0</v>
      </c>
      <c r="AI61" s="10">
        <f t="shared" si="12"/>
        <v>0</v>
      </c>
      <c r="AJ61" s="10">
        <f t="shared" si="12"/>
        <v>0</v>
      </c>
      <c r="AK61" s="10">
        <f t="shared" si="12"/>
        <v>0</v>
      </c>
      <c r="AL61" s="10">
        <f t="shared" si="12"/>
        <v>0</v>
      </c>
      <c r="AM61" s="10">
        <f t="shared" si="10"/>
        <v>18516.399999999998</v>
      </c>
      <c r="AN61" s="10">
        <f t="shared" si="11"/>
        <v>13515</v>
      </c>
    </row>
    <row r="62" spans="1:40">
      <c r="A62" s="12" t="s">
        <v>22</v>
      </c>
      <c r="B62" s="10">
        <f t="shared" si="14"/>
        <v>13673.1</v>
      </c>
      <c r="C62" s="10">
        <f t="shared" si="14"/>
        <v>17341.7</v>
      </c>
      <c r="D62" s="10">
        <f t="shared" si="14"/>
        <v>17507.45</v>
      </c>
      <c r="E62" s="10">
        <f t="shared" si="14"/>
        <v>17712.3</v>
      </c>
      <c r="F62" s="10">
        <f t="shared" si="14"/>
        <v>18127.95</v>
      </c>
      <c r="G62" s="10">
        <f t="shared" si="14"/>
        <v>18092.25</v>
      </c>
      <c r="H62" s="10">
        <f t="shared" si="14"/>
        <v>13588.1</v>
      </c>
      <c r="I62" s="10">
        <f t="shared" si="14"/>
        <v>14535</v>
      </c>
      <c r="J62" s="10">
        <f t="shared" si="14"/>
        <v>17680.850000000002</v>
      </c>
      <c r="K62" s="10">
        <f t="shared" si="14"/>
        <v>17595</v>
      </c>
      <c r="L62" s="10">
        <f t="shared" si="14"/>
        <v>13856.7</v>
      </c>
      <c r="M62" s="10">
        <f t="shared" si="14"/>
        <v>10726.15</v>
      </c>
      <c r="N62" s="10">
        <f t="shared" si="14"/>
        <v>17037.399999999998</v>
      </c>
      <c r="O62" s="10">
        <f t="shared" si="14"/>
        <v>14801.05</v>
      </c>
      <c r="P62" s="10">
        <f t="shared" si="14"/>
        <v>13781.9</v>
      </c>
      <c r="Q62" s="10">
        <f t="shared" si="14"/>
        <v>17867.850000000002</v>
      </c>
      <c r="R62" s="10">
        <f t="shared" si="14"/>
        <v>17809.2</v>
      </c>
      <c r="S62" s="10">
        <f t="shared" si="14"/>
        <v>18603.100000000002</v>
      </c>
      <c r="T62" s="10">
        <f t="shared" si="14"/>
        <v>14968.5</v>
      </c>
      <c r="U62" s="10">
        <f t="shared" si="14"/>
        <v>17435.2</v>
      </c>
      <c r="V62" s="10">
        <f t="shared" si="14"/>
        <v>15493.8</v>
      </c>
      <c r="W62" s="10">
        <f t="shared" si="14"/>
        <v>14392.2</v>
      </c>
      <c r="X62" s="10">
        <f t="shared" si="14"/>
        <v>16889.5</v>
      </c>
      <c r="Y62" s="10">
        <f t="shared" si="14"/>
        <v>16872.5</v>
      </c>
      <c r="Z62" s="10">
        <f t="shared" si="14"/>
        <v>17136.850000000002</v>
      </c>
      <c r="AA62" s="10">
        <f t="shared" si="14"/>
        <v>17145.350000000002</v>
      </c>
      <c r="AB62" s="10">
        <f t="shared" si="14"/>
        <v>15908.6</v>
      </c>
      <c r="AC62" s="10">
        <f t="shared" si="14"/>
        <v>14365</v>
      </c>
      <c r="AD62" s="10">
        <f t="shared" si="14"/>
        <v>13515</v>
      </c>
      <c r="AE62" s="10">
        <f t="shared" si="14"/>
        <v>16831.7</v>
      </c>
      <c r="AF62" s="10">
        <f t="shared" si="14"/>
        <v>17237.149999999998</v>
      </c>
      <c r="AG62" s="10">
        <f t="shared" si="12"/>
        <v>0</v>
      </c>
      <c r="AH62" s="10">
        <f t="shared" si="12"/>
        <v>0</v>
      </c>
      <c r="AI62" s="10">
        <f t="shared" si="12"/>
        <v>0</v>
      </c>
      <c r="AJ62" s="10">
        <f t="shared" si="12"/>
        <v>0</v>
      </c>
      <c r="AK62" s="10">
        <f t="shared" si="12"/>
        <v>0</v>
      </c>
      <c r="AL62" s="10">
        <f t="shared" si="12"/>
        <v>0</v>
      </c>
      <c r="AM62" s="10">
        <f t="shared" si="10"/>
        <v>18603.100000000002</v>
      </c>
      <c r="AN62" s="10">
        <f t="shared" si="11"/>
        <v>10726.15</v>
      </c>
    </row>
    <row r="63" spans="1:40">
      <c r="A63" s="12" t="s">
        <v>23</v>
      </c>
      <c r="B63" s="10">
        <f t="shared" si="14"/>
        <v>13662.05</v>
      </c>
      <c r="C63" s="10">
        <f t="shared" si="14"/>
        <v>17000</v>
      </c>
      <c r="D63" s="10">
        <f t="shared" si="14"/>
        <v>16720.350000000002</v>
      </c>
      <c r="E63" s="10">
        <f t="shared" si="14"/>
        <v>16827.45</v>
      </c>
      <c r="F63" s="10">
        <f t="shared" si="14"/>
        <v>17317.899999999998</v>
      </c>
      <c r="G63" s="10">
        <f t="shared" si="14"/>
        <v>15935.8</v>
      </c>
      <c r="H63" s="10">
        <f t="shared" si="14"/>
        <v>15733.5</v>
      </c>
      <c r="I63" s="10">
        <f t="shared" si="14"/>
        <v>14679.5</v>
      </c>
      <c r="J63" s="10">
        <f t="shared" si="14"/>
        <v>16062.45</v>
      </c>
      <c r="K63" s="10">
        <f t="shared" si="14"/>
        <v>16644.7</v>
      </c>
      <c r="L63" s="10">
        <f t="shared" si="14"/>
        <v>14257.05</v>
      </c>
      <c r="M63" s="10">
        <f t="shared" si="14"/>
        <v>15305.1</v>
      </c>
      <c r="N63" s="10">
        <f t="shared" si="14"/>
        <v>16525.7</v>
      </c>
      <c r="O63" s="10">
        <f t="shared" si="14"/>
        <v>14788.3</v>
      </c>
      <c r="P63" s="10">
        <f t="shared" si="14"/>
        <v>13679.9</v>
      </c>
      <c r="Q63" s="10">
        <f t="shared" si="14"/>
        <v>17724.2</v>
      </c>
      <c r="R63" s="10">
        <f t="shared" si="14"/>
        <v>16836.8</v>
      </c>
      <c r="S63" s="10">
        <f t="shared" si="14"/>
        <v>17918</v>
      </c>
      <c r="T63" s="10">
        <f t="shared" si="14"/>
        <v>14323.35</v>
      </c>
      <c r="U63" s="10">
        <f t="shared" si="14"/>
        <v>0</v>
      </c>
      <c r="V63" s="10">
        <f t="shared" si="14"/>
        <v>15104.5</v>
      </c>
      <c r="W63" s="10">
        <f t="shared" si="14"/>
        <v>14575.8</v>
      </c>
      <c r="X63" s="10">
        <f t="shared" si="14"/>
        <v>15891.6</v>
      </c>
      <c r="Y63" s="10">
        <f t="shared" si="14"/>
        <v>16069.25</v>
      </c>
      <c r="Z63" s="10">
        <f t="shared" si="14"/>
        <v>15848.25</v>
      </c>
      <c r="AA63" s="10">
        <f t="shared" si="14"/>
        <v>15957.05</v>
      </c>
      <c r="AB63" s="10">
        <f t="shared" si="14"/>
        <v>15564.35</v>
      </c>
      <c r="AC63" s="10">
        <f t="shared" si="14"/>
        <v>14407.5</v>
      </c>
      <c r="AD63" s="10">
        <f t="shared" si="14"/>
        <v>13940</v>
      </c>
      <c r="AE63" s="10">
        <f t="shared" si="14"/>
        <v>15499.75</v>
      </c>
      <c r="AF63" s="10">
        <f t="shared" si="14"/>
        <v>16516.350000000002</v>
      </c>
      <c r="AG63" s="10">
        <f t="shared" si="12"/>
        <v>0</v>
      </c>
      <c r="AH63" s="10">
        <f t="shared" si="12"/>
        <v>0</v>
      </c>
      <c r="AI63" s="10">
        <f t="shared" si="12"/>
        <v>0</v>
      </c>
      <c r="AJ63" s="10">
        <f t="shared" si="12"/>
        <v>0</v>
      </c>
      <c r="AK63" s="10">
        <f t="shared" si="12"/>
        <v>0</v>
      </c>
      <c r="AL63" s="10">
        <f t="shared" si="12"/>
        <v>0</v>
      </c>
      <c r="AM63" s="10">
        <f t="shared" si="10"/>
        <v>17918</v>
      </c>
      <c r="AN63" s="10">
        <f t="shared" si="11"/>
        <v>0</v>
      </c>
    </row>
    <row r="64" spans="1:40">
      <c r="A64" s="9" t="s">
        <v>24</v>
      </c>
      <c r="B64" s="10">
        <f t="shared" si="14"/>
        <v>15320.4</v>
      </c>
      <c r="C64" s="10">
        <f t="shared" si="14"/>
        <v>17411.399999999998</v>
      </c>
      <c r="D64" s="10">
        <f t="shared" si="14"/>
        <v>18237.600000000002</v>
      </c>
      <c r="E64" s="10">
        <f t="shared" si="14"/>
        <v>17183.600000000002</v>
      </c>
      <c r="F64" s="10">
        <f t="shared" si="14"/>
        <v>17600.95</v>
      </c>
      <c r="G64" s="10">
        <f t="shared" si="14"/>
        <v>15402.85</v>
      </c>
      <c r="H64" s="10">
        <f t="shared" si="14"/>
        <v>16208.65</v>
      </c>
      <c r="I64" s="10">
        <f t="shared" si="14"/>
        <v>16392.25</v>
      </c>
      <c r="J64" s="10">
        <f t="shared" si="14"/>
        <v>16014</v>
      </c>
      <c r="K64" s="10">
        <f t="shared" si="14"/>
        <v>20157.75</v>
      </c>
      <c r="L64" s="10">
        <f t="shared" si="14"/>
        <v>17834.7</v>
      </c>
      <c r="M64" s="10">
        <f t="shared" si="14"/>
        <v>18235.05</v>
      </c>
      <c r="N64" s="10">
        <f t="shared" si="14"/>
        <v>17356.149999999998</v>
      </c>
      <c r="O64" s="10">
        <f t="shared" si="14"/>
        <v>16541.850000000002</v>
      </c>
      <c r="P64" s="10">
        <f t="shared" si="14"/>
        <v>14461.05</v>
      </c>
      <c r="Q64" s="10">
        <f t="shared" si="14"/>
        <v>18728.05</v>
      </c>
      <c r="R64" s="10">
        <f t="shared" si="14"/>
        <v>18377.850000000002</v>
      </c>
      <c r="S64" s="10">
        <f t="shared" si="14"/>
        <v>18229.95</v>
      </c>
      <c r="T64" s="10">
        <f t="shared" si="14"/>
        <v>16251.15</v>
      </c>
      <c r="U64" s="10">
        <f t="shared" si="14"/>
        <v>3570</v>
      </c>
      <c r="V64" s="10">
        <f t="shared" si="14"/>
        <v>16832.55</v>
      </c>
      <c r="W64" s="10">
        <f t="shared" si="14"/>
        <v>15600.05</v>
      </c>
      <c r="X64" s="10">
        <f t="shared" si="14"/>
        <v>16763.7</v>
      </c>
      <c r="Y64" s="10">
        <f t="shared" si="14"/>
        <v>17034</v>
      </c>
      <c r="Z64" s="10">
        <f t="shared" si="14"/>
        <v>17402.05</v>
      </c>
      <c r="AA64" s="10">
        <f t="shared" si="14"/>
        <v>16899.7</v>
      </c>
      <c r="AB64" s="10">
        <f t="shared" si="14"/>
        <v>17848.3</v>
      </c>
      <c r="AC64" s="10">
        <f t="shared" si="14"/>
        <v>16019.1</v>
      </c>
      <c r="AD64" s="10">
        <f t="shared" si="14"/>
        <v>15691</v>
      </c>
      <c r="AE64" s="10">
        <f t="shared" si="14"/>
        <v>17207.399999999998</v>
      </c>
      <c r="AF64" s="10">
        <f t="shared" si="14"/>
        <v>16735.649999999998</v>
      </c>
      <c r="AG64" s="10">
        <f t="shared" si="12"/>
        <v>0</v>
      </c>
      <c r="AH64" s="10">
        <f t="shared" si="12"/>
        <v>0</v>
      </c>
      <c r="AI64" s="10">
        <f t="shared" si="12"/>
        <v>0</v>
      </c>
      <c r="AJ64" s="10">
        <f t="shared" si="12"/>
        <v>0</v>
      </c>
      <c r="AK64" s="10">
        <f t="shared" si="12"/>
        <v>0</v>
      </c>
      <c r="AL64" s="10">
        <f t="shared" si="12"/>
        <v>0</v>
      </c>
      <c r="AM64" s="10">
        <f t="shared" si="10"/>
        <v>20157.75</v>
      </c>
      <c r="AN64" s="10">
        <f t="shared" si="11"/>
        <v>3570</v>
      </c>
    </row>
    <row r="65" spans="1:40">
      <c r="A65" s="15">
        <v>0.83333333333333337</v>
      </c>
      <c r="B65" s="10">
        <f t="shared" si="14"/>
        <v>14279.15</v>
      </c>
      <c r="C65" s="10">
        <f t="shared" si="14"/>
        <v>19776.100000000002</v>
      </c>
      <c r="D65" s="10">
        <f t="shared" si="14"/>
        <v>19980.100000000002</v>
      </c>
      <c r="E65" s="10">
        <f t="shared" si="14"/>
        <v>20012.399999999998</v>
      </c>
      <c r="F65" s="10">
        <f t="shared" si="14"/>
        <v>19640.100000000002</v>
      </c>
      <c r="G65" s="10">
        <f t="shared" si="14"/>
        <v>14750.9</v>
      </c>
      <c r="H65" s="10">
        <f t="shared" si="14"/>
        <v>19023</v>
      </c>
      <c r="I65" s="10">
        <f t="shared" si="14"/>
        <v>18394.850000000002</v>
      </c>
      <c r="J65" s="10">
        <f t="shared" si="14"/>
        <v>17099.45</v>
      </c>
      <c r="K65" s="10">
        <f t="shared" si="14"/>
        <v>18961.8</v>
      </c>
      <c r="L65" s="10">
        <f t="shared" si="14"/>
        <v>20125.45</v>
      </c>
      <c r="M65" s="10">
        <f t="shared" si="14"/>
        <v>20085.5</v>
      </c>
      <c r="N65" s="10">
        <f t="shared" si="14"/>
        <v>19746.350000000002</v>
      </c>
      <c r="O65" s="10">
        <f t="shared" si="14"/>
        <v>18944.8</v>
      </c>
      <c r="P65" s="10">
        <f t="shared" si="14"/>
        <v>17925.649999999998</v>
      </c>
      <c r="Q65" s="10">
        <f t="shared" si="14"/>
        <v>19846.649999999998</v>
      </c>
      <c r="R65" s="10">
        <f t="shared" si="14"/>
        <v>19478.600000000002</v>
      </c>
      <c r="S65" s="10">
        <f t="shared" si="14"/>
        <v>20157.75</v>
      </c>
      <c r="T65" s="10">
        <f t="shared" si="14"/>
        <v>17955.399999999998</v>
      </c>
      <c r="U65" s="10">
        <f t="shared" si="14"/>
        <v>11207.25</v>
      </c>
      <c r="V65" s="10">
        <f t="shared" si="14"/>
        <v>19618.850000000002</v>
      </c>
      <c r="W65" s="10">
        <f t="shared" si="14"/>
        <v>18622.649999999998</v>
      </c>
      <c r="X65" s="10">
        <f t="shared" si="14"/>
        <v>19223.600000000002</v>
      </c>
      <c r="Y65" s="10">
        <f t="shared" si="14"/>
        <v>19232.95</v>
      </c>
      <c r="Z65" s="10">
        <f t="shared" si="14"/>
        <v>19482</v>
      </c>
      <c r="AA65" s="10">
        <f t="shared" si="14"/>
        <v>19119.899999999998</v>
      </c>
      <c r="AB65" s="10">
        <f t="shared" si="14"/>
        <v>18804.55</v>
      </c>
      <c r="AC65" s="10">
        <f t="shared" si="14"/>
        <v>18279.25</v>
      </c>
      <c r="AD65" s="10">
        <f t="shared" si="14"/>
        <v>17770.95</v>
      </c>
      <c r="AE65" s="10">
        <f t="shared" si="14"/>
        <v>19490.5</v>
      </c>
      <c r="AF65" s="10">
        <f t="shared" si="14"/>
        <v>19635</v>
      </c>
      <c r="AG65" s="10">
        <f t="shared" si="12"/>
        <v>0</v>
      </c>
      <c r="AH65" s="10">
        <f t="shared" si="12"/>
        <v>0</v>
      </c>
      <c r="AI65" s="10">
        <f t="shared" si="12"/>
        <v>0</v>
      </c>
      <c r="AJ65" s="10">
        <f t="shared" si="12"/>
        <v>0</v>
      </c>
      <c r="AK65" s="10">
        <f t="shared" si="12"/>
        <v>0</v>
      </c>
      <c r="AL65" s="10">
        <f t="shared" si="12"/>
        <v>0</v>
      </c>
      <c r="AM65" s="10">
        <f t="shared" si="10"/>
        <v>20157.75</v>
      </c>
      <c r="AN65" s="10">
        <f t="shared" si="11"/>
        <v>11207.25</v>
      </c>
    </row>
    <row r="66" spans="1:40">
      <c r="A66" s="15">
        <v>0.875</v>
      </c>
      <c r="B66" s="10">
        <f t="shared" si="14"/>
        <v>17389.3</v>
      </c>
      <c r="C66" s="10">
        <f t="shared" si="14"/>
        <v>19199.8</v>
      </c>
      <c r="D66" s="10">
        <f t="shared" si="14"/>
        <v>18855.55</v>
      </c>
      <c r="E66" s="10">
        <f t="shared" si="14"/>
        <v>19153.899999999998</v>
      </c>
      <c r="F66" s="10">
        <f t="shared" si="14"/>
        <v>19565.3</v>
      </c>
      <c r="G66" s="10">
        <f t="shared" si="14"/>
        <v>16035.25</v>
      </c>
      <c r="H66" s="10">
        <f t="shared" si="14"/>
        <v>19456.5</v>
      </c>
      <c r="I66" s="10">
        <f t="shared" si="14"/>
        <v>17544</v>
      </c>
      <c r="J66" s="10">
        <f t="shared" si="14"/>
        <v>16801.95</v>
      </c>
      <c r="K66" s="10">
        <f t="shared" si="14"/>
        <v>17020.399999999998</v>
      </c>
      <c r="L66" s="10">
        <f t="shared" si="14"/>
        <v>19720</v>
      </c>
      <c r="M66" s="10">
        <f t="shared" si="14"/>
        <v>19918.05</v>
      </c>
      <c r="N66" s="10">
        <f t="shared" si="14"/>
        <v>19479.45</v>
      </c>
      <c r="O66" s="10">
        <f t="shared" si="14"/>
        <v>18267.350000000002</v>
      </c>
      <c r="P66" s="10">
        <f t="shared" si="14"/>
        <v>17640.05</v>
      </c>
      <c r="Q66" s="10">
        <f t="shared" si="14"/>
        <v>19316.25</v>
      </c>
      <c r="R66" s="10">
        <f t="shared" si="14"/>
        <v>19210.850000000002</v>
      </c>
      <c r="S66" s="10">
        <f t="shared" si="14"/>
        <v>19531.3</v>
      </c>
      <c r="T66" s="10">
        <f t="shared" si="14"/>
        <v>15843.15</v>
      </c>
      <c r="U66" s="10">
        <f t="shared" si="14"/>
        <v>14930.25</v>
      </c>
      <c r="V66" s="10">
        <f t="shared" si="14"/>
        <v>18994.100000000002</v>
      </c>
      <c r="W66" s="10">
        <f t="shared" si="14"/>
        <v>18535.100000000002</v>
      </c>
      <c r="X66" s="10">
        <f t="shared" si="14"/>
        <v>18705.95</v>
      </c>
      <c r="Y66" s="10">
        <f t="shared" si="14"/>
        <v>18412.7</v>
      </c>
      <c r="Z66" s="10">
        <f t="shared" si="14"/>
        <v>18299.649999999998</v>
      </c>
      <c r="AA66" s="10">
        <f t="shared" si="14"/>
        <v>17943.5</v>
      </c>
      <c r="AB66" s="10">
        <f t="shared" si="14"/>
        <v>18028.5</v>
      </c>
      <c r="AC66" s="10">
        <f t="shared" si="14"/>
        <v>10278.199999999999</v>
      </c>
      <c r="AD66" s="10">
        <f t="shared" si="14"/>
        <v>17488.75</v>
      </c>
      <c r="AE66" s="10">
        <f t="shared" si="14"/>
        <v>18615.850000000002</v>
      </c>
      <c r="AF66" s="10">
        <f t="shared" si="14"/>
        <v>19036.600000000002</v>
      </c>
      <c r="AG66" s="10">
        <f t="shared" si="12"/>
        <v>0</v>
      </c>
      <c r="AH66" s="10">
        <f t="shared" si="12"/>
        <v>0</v>
      </c>
      <c r="AI66" s="10">
        <f t="shared" si="12"/>
        <v>0</v>
      </c>
      <c r="AJ66" s="10">
        <f t="shared" si="12"/>
        <v>0</v>
      </c>
      <c r="AK66" s="10">
        <f t="shared" si="12"/>
        <v>0</v>
      </c>
      <c r="AL66" s="10">
        <f t="shared" si="12"/>
        <v>0</v>
      </c>
      <c r="AM66" s="10">
        <f t="shared" si="10"/>
        <v>19918.05</v>
      </c>
      <c r="AN66" s="10">
        <f t="shared" si="11"/>
        <v>10278.199999999999</v>
      </c>
    </row>
    <row r="67" spans="1:40">
      <c r="A67" s="13" t="s">
        <v>25</v>
      </c>
      <c r="B67" s="10">
        <f t="shared" si="14"/>
        <v>15181</v>
      </c>
      <c r="C67" s="10">
        <f t="shared" si="14"/>
        <v>17841.5</v>
      </c>
      <c r="D67" s="10">
        <f t="shared" si="14"/>
        <v>18007.25</v>
      </c>
      <c r="E67" s="10">
        <f t="shared" si="14"/>
        <v>16957.5</v>
      </c>
      <c r="F67" s="10">
        <f t="shared" si="14"/>
        <v>18008.95</v>
      </c>
      <c r="G67" s="10">
        <f t="shared" si="14"/>
        <v>17127.5</v>
      </c>
      <c r="H67" s="10">
        <f t="shared" si="14"/>
        <v>17431.8</v>
      </c>
      <c r="I67" s="10">
        <f t="shared" si="14"/>
        <v>12439.75</v>
      </c>
      <c r="J67" s="10">
        <f t="shared" si="14"/>
        <v>16864.850000000002</v>
      </c>
      <c r="K67" s="10">
        <f t="shared" si="14"/>
        <v>17622.2</v>
      </c>
      <c r="L67" s="10">
        <f t="shared" si="14"/>
        <v>18706.8</v>
      </c>
      <c r="M67" s="10">
        <f t="shared" si="14"/>
        <v>18855.55</v>
      </c>
      <c r="N67" s="10">
        <f t="shared" si="14"/>
        <v>17688.5</v>
      </c>
      <c r="O67" s="10">
        <f t="shared" si="14"/>
        <v>17183.600000000002</v>
      </c>
      <c r="P67" s="10">
        <f t="shared" si="14"/>
        <v>16491.7</v>
      </c>
      <c r="Q67" s="10">
        <f t="shared" si="14"/>
        <v>17838.95</v>
      </c>
      <c r="R67" s="10">
        <f t="shared" si="14"/>
        <v>17662.149999999998</v>
      </c>
      <c r="S67" s="10">
        <f t="shared" si="14"/>
        <v>17877.2</v>
      </c>
      <c r="T67" s="10">
        <f t="shared" si="14"/>
        <v>16565.649999999998</v>
      </c>
      <c r="U67" s="10">
        <f t="shared" si="14"/>
        <v>14647.2</v>
      </c>
      <c r="V67" s="10">
        <f t="shared" si="14"/>
        <v>17734.399999999998</v>
      </c>
      <c r="W67" s="10">
        <f t="shared" si="14"/>
        <v>16614.95</v>
      </c>
      <c r="X67" s="10">
        <f t="shared" si="14"/>
        <v>17287.3</v>
      </c>
      <c r="Y67" s="10">
        <f t="shared" si="14"/>
        <v>17066.3</v>
      </c>
      <c r="Z67" s="10">
        <f t="shared" si="14"/>
        <v>17125.8</v>
      </c>
      <c r="AA67" s="10">
        <f t="shared" si="14"/>
        <v>16512.95</v>
      </c>
      <c r="AB67" s="10">
        <f t="shared" si="14"/>
        <v>16561.399999999998</v>
      </c>
      <c r="AC67" s="10">
        <f t="shared" si="14"/>
        <v>14972.75</v>
      </c>
      <c r="AD67" s="10">
        <f t="shared" si="14"/>
        <v>16145.75</v>
      </c>
      <c r="AE67" s="10">
        <f t="shared" si="14"/>
        <v>17033.149999999998</v>
      </c>
      <c r="AF67" s="10">
        <f t="shared" si="14"/>
        <v>17358.7</v>
      </c>
      <c r="AG67" s="10">
        <f t="shared" si="12"/>
        <v>0</v>
      </c>
      <c r="AH67" s="10">
        <f t="shared" si="12"/>
        <v>0</v>
      </c>
      <c r="AI67" s="10">
        <f t="shared" si="12"/>
        <v>0</v>
      </c>
      <c r="AJ67" s="10">
        <f t="shared" si="12"/>
        <v>0</v>
      </c>
      <c r="AK67" s="10">
        <f t="shared" si="12"/>
        <v>0</v>
      </c>
      <c r="AL67" s="10">
        <f t="shared" si="12"/>
        <v>0</v>
      </c>
      <c r="AM67" s="10">
        <f t="shared" si="10"/>
        <v>18855.55</v>
      </c>
      <c r="AN67" s="10">
        <f t="shared" si="11"/>
        <v>12439.75</v>
      </c>
    </row>
    <row r="68" spans="1:40">
      <c r="A68" s="15">
        <v>0.95833333333333337</v>
      </c>
      <c r="B68" s="10">
        <f t="shared" si="14"/>
        <v>14392.2</v>
      </c>
      <c r="C68" s="10">
        <f t="shared" si="14"/>
        <v>15329.75</v>
      </c>
      <c r="D68" s="10">
        <f t="shared" si="14"/>
        <v>14110</v>
      </c>
      <c r="E68" s="10">
        <f t="shared" si="14"/>
        <v>14246.85</v>
      </c>
      <c r="F68" s="10">
        <f t="shared" si="14"/>
        <v>15096</v>
      </c>
      <c r="G68" s="10">
        <f t="shared" si="14"/>
        <v>14852.05</v>
      </c>
      <c r="H68" s="10">
        <f t="shared" si="14"/>
        <v>15618.75</v>
      </c>
      <c r="I68" s="10">
        <f t="shared" si="14"/>
        <v>14506.95</v>
      </c>
      <c r="J68" s="10">
        <f t="shared" si="14"/>
        <v>15986.8</v>
      </c>
      <c r="K68" s="10">
        <f t="shared" si="14"/>
        <v>14878.4</v>
      </c>
      <c r="L68" s="10">
        <f t="shared" si="14"/>
        <v>16506.149999999998</v>
      </c>
      <c r="M68" s="10">
        <f t="shared" si="14"/>
        <v>14257.9</v>
      </c>
      <c r="N68" s="10">
        <f t="shared" si="14"/>
        <v>15349.3</v>
      </c>
      <c r="O68" s="10">
        <f t="shared" si="14"/>
        <v>15301.7</v>
      </c>
      <c r="P68" s="10">
        <f t="shared" si="14"/>
        <v>14243.45</v>
      </c>
      <c r="Q68" s="10">
        <f t="shared" si="14"/>
        <v>14815.5</v>
      </c>
      <c r="R68" s="10">
        <f t="shared" si="14"/>
        <v>15006.75</v>
      </c>
      <c r="S68" s="10">
        <f t="shared" si="14"/>
        <v>15430.05</v>
      </c>
      <c r="T68" s="10">
        <f t="shared" si="14"/>
        <v>14918.35</v>
      </c>
      <c r="U68" s="10">
        <f t="shared" si="14"/>
        <v>12621.65</v>
      </c>
      <c r="V68" s="10">
        <f t="shared" si="14"/>
        <v>15683.35</v>
      </c>
      <c r="W68" s="10">
        <f t="shared" si="14"/>
        <v>14705</v>
      </c>
      <c r="X68" s="10">
        <f t="shared" si="14"/>
        <v>14280</v>
      </c>
      <c r="Y68" s="10">
        <f t="shared" si="14"/>
        <v>14401.55</v>
      </c>
      <c r="Z68" s="10">
        <f t="shared" si="14"/>
        <v>14450</v>
      </c>
      <c r="AA68" s="10">
        <f t="shared" si="14"/>
        <v>13792.95</v>
      </c>
      <c r="AB68" s="10">
        <f t="shared" si="14"/>
        <v>14416</v>
      </c>
      <c r="AC68" s="10">
        <f t="shared" si="14"/>
        <v>13900.9</v>
      </c>
      <c r="AD68" s="10">
        <f t="shared" si="14"/>
        <v>13951.05</v>
      </c>
      <c r="AE68" s="10">
        <f t="shared" si="14"/>
        <v>14467</v>
      </c>
      <c r="AF68" s="10">
        <f t="shared" si="14"/>
        <v>14915.8</v>
      </c>
      <c r="AG68" s="10">
        <f t="shared" si="14"/>
        <v>0</v>
      </c>
      <c r="AH68" s="10">
        <f t="shared" si="14"/>
        <v>0</v>
      </c>
      <c r="AI68" s="10">
        <f t="shared" si="14"/>
        <v>0</v>
      </c>
      <c r="AJ68" s="10">
        <f t="shared" si="14"/>
        <v>0</v>
      </c>
      <c r="AK68" s="10">
        <f t="shared" si="14"/>
        <v>0</v>
      </c>
      <c r="AL68" s="10">
        <f t="shared" si="14"/>
        <v>0</v>
      </c>
      <c r="AM68" s="10">
        <f t="shared" si="10"/>
        <v>16506.149999999998</v>
      </c>
      <c r="AN68" s="10">
        <f t="shared" si="11"/>
        <v>12621.65</v>
      </c>
    </row>
    <row r="69" spans="1:40">
      <c r="A69" s="9" t="s">
        <v>26</v>
      </c>
      <c r="B69" s="10">
        <f t="shared" si="14"/>
        <v>12750</v>
      </c>
      <c r="C69" s="10">
        <f t="shared" si="14"/>
        <v>13260</v>
      </c>
      <c r="D69" s="10">
        <f t="shared" si="14"/>
        <v>13685</v>
      </c>
      <c r="E69" s="10">
        <f t="shared" si="14"/>
        <v>13006.7</v>
      </c>
      <c r="F69" s="10">
        <f t="shared" si="14"/>
        <v>14450</v>
      </c>
      <c r="G69" s="10">
        <f t="shared" si="14"/>
        <v>13099.35</v>
      </c>
      <c r="H69" s="10">
        <f t="shared" si="14"/>
        <v>14280</v>
      </c>
      <c r="I69" s="10">
        <f t="shared" si="14"/>
        <v>12835</v>
      </c>
      <c r="J69" s="10">
        <f t="shared" ref="J69:AL69" si="15">J30-$G$38*J30+$G$40*($G$38*J30)</f>
        <v>13288.9</v>
      </c>
      <c r="K69" s="10">
        <f t="shared" si="15"/>
        <v>13359.45</v>
      </c>
      <c r="L69" s="10">
        <f t="shared" si="15"/>
        <v>13150.35</v>
      </c>
      <c r="M69" s="10">
        <f t="shared" si="15"/>
        <v>12579.15</v>
      </c>
      <c r="N69" s="10">
        <f t="shared" si="15"/>
        <v>12698.15</v>
      </c>
      <c r="O69" s="10">
        <f t="shared" si="15"/>
        <v>14093</v>
      </c>
      <c r="P69" s="10">
        <f t="shared" si="15"/>
        <v>12704.95</v>
      </c>
      <c r="Q69" s="10">
        <f t="shared" si="15"/>
        <v>12665</v>
      </c>
      <c r="R69" s="10">
        <f t="shared" si="15"/>
        <v>13515</v>
      </c>
      <c r="S69" s="10">
        <f t="shared" si="15"/>
        <v>14025</v>
      </c>
      <c r="T69" s="10">
        <f t="shared" si="15"/>
        <v>13651.85</v>
      </c>
      <c r="U69" s="10">
        <f t="shared" si="15"/>
        <v>12132.05</v>
      </c>
      <c r="V69" s="10">
        <f t="shared" si="15"/>
        <v>14401.55</v>
      </c>
      <c r="W69" s="10">
        <f t="shared" si="15"/>
        <v>13260</v>
      </c>
      <c r="X69" s="10">
        <f t="shared" si="15"/>
        <v>12920</v>
      </c>
      <c r="Y69" s="10">
        <f t="shared" si="15"/>
        <v>13090</v>
      </c>
      <c r="Z69" s="10">
        <f t="shared" si="15"/>
        <v>12665</v>
      </c>
      <c r="AA69" s="10">
        <f t="shared" si="15"/>
        <v>12495</v>
      </c>
      <c r="AB69" s="10">
        <f t="shared" si="15"/>
        <v>13175</v>
      </c>
      <c r="AC69" s="10">
        <f t="shared" si="15"/>
        <v>13005</v>
      </c>
      <c r="AD69" s="10">
        <f t="shared" si="15"/>
        <v>12495</v>
      </c>
      <c r="AE69" s="10">
        <f t="shared" si="15"/>
        <v>11337.3</v>
      </c>
      <c r="AF69" s="10">
        <f t="shared" si="15"/>
        <v>13260</v>
      </c>
      <c r="AG69" s="10">
        <f t="shared" si="15"/>
        <v>0</v>
      </c>
      <c r="AH69" s="10">
        <f t="shared" si="15"/>
        <v>0</v>
      </c>
      <c r="AI69" s="10">
        <f t="shared" si="15"/>
        <v>0</v>
      </c>
      <c r="AJ69" s="10">
        <f t="shared" si="15"/>
        <v>0</v>
      </c>
      <c r="AK69" s="10">
        <f t="shared" si="15"/>
        <v>0</v>
      </c>
      <c r="AL69" s="10">
        <f t="shared" si="15"/>
        <v>0</v>
      </c>
      <c r="AM69" s="10">
        <f t="shared" si="10"/>
        <v>14450</v>
      </c>
      <c r="AN69" s="10">
        <f t="shared" si="11"/>
        <v>11337.3</v>
      </c>
    </row>
    <row r="70" spans="1:40">
      <c r="A70" s="46"/>
      <c r="B70" s="46"/>
      <c r="C70" s="46"/>
      <c r="D70" s="46"/>
      <c r="E70" s="46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</row>
    <row r="71" spans="1:40">
      <c r="A71" s="48"/>
      <c r="B71" s="48"/>
      <c r="C71" s="48"/>
      <c r="D71" s="48"/>
      <c r="E71" s="48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</row>
    <row r="73" spans="1:40">
      <c r="A73" s="26" t="s">
        <v>46</v>
      </c>
      <c r="C73" s="30"/>
      <c r="E73" s="41"/>
      <c r="F73" s="26"/>
      <c r="G73" s="38"/>
      <c r="H73" s="38"/>
      <c r="I73" s="38"/>
      <c r="J73" s="38"/>
      <c r="K73" s="38"/>
      <c r="L73" s="38"/>
      <c r="M73" s="38"/>
      <c r="N73" s="39"/>
      <c r="O73" s="39"/>
      <c r="P73" s="40"/>
      <c r="Q73" s="38"/>
      <c r="R73" s="28"/>
    </row>
    <row r="74" spans="1:40" ht="12.75" customHeight="1">
      <c r="A74" s="287" t="s">
        <v>2</v>
      </c>
      <c r="B74" s="4">
        <f>+B$4</f>
        <v>1</v>
      </c>
      <c r="C74" s="4">
        <f t="shared" ref="C74:AL74" si="16">+C$4</f>
        <v>2</v>
      </c>
      <c r="D74" s="4">
        <f t="shared" si="16"/>
        <v>3</v>
      </c>
      <c r="E74" s="4">
        <f t="shared" si="16"/>
        <v>4</v>
      </c>
      <c r="F74" s="4">
        <f t="shared" si="16"/>
        <v>5</v>
      </c>
      <c r="G74" s="4">
        <f t="shared" si="16"/>
        <v>6</v>
      </c>
      <c r="H74" s="4">
        <f t="shared" si="16"/>
        <v>7</v>
      </c>
      <c r="I74" s="4">
        <f t="shared" si="16"/>
        <v>8</v>
      </c>
      <c r="J74" s="4">
        <f t="shared" si="16"/>
        <v>9</v>
      </c>
      <c r="K74" s="4">
        <f t="shared" si="16"/>
        <v>10</v>
      </c>
      <c r="L74" s="4">
        <f t="shared" si="16"/>
        <v>11</v>
      </c>
      <c r="M74" s="4">
        <f t="shared" si="16"/>
        <v>12</v>
      </c>
      <c r="N74" s="4">
        <f t="shared" si="16"/>
        <v>13</v>
      </c>
      <c r="O74" s="4">
        <f t="shared" si="16"/>
        <v>14</v>
      </c>
      <c r="P74" s="4">
        <f t="shared" si="16"/>
        <v>15</v>
      </c>
      <c r="Q74" s="4">
        <f t="shared" si="16"/>
        <v>16</v>
      </c>
      <c r="R74" s="4">
        <f t="shared" si="16"/>
        <v>17</v>
      </c>
      <c r="S74" s="4">
        <f t="shared" si="16"/>
        <v>18</v>
      </c>
      <c r="T74" s="4">
        <f t="shared" si="16"/>
        <v>19</v>
      </c>
      <c r="U74" s="4">
        <f t="shared" si="16"/>
        <v>20</v>
      </c>
      <c r="V74" s="4">
        <f t="shared" si="16"/>
        <v>21</v>
      </c>
      <c r="W74" s="4">
        <f t="shared" si="16"/>
        <v>22</v>
      </c>
      <c r="X74" s="4">
        <f t="shared" si="16"/>
        <v>23</v>
      </c>
      <c r="Y74" s="4">
        <f t="shared" si="16"/>
        <v>24</v>
      </c>
      <c r="Z74" s="4">
        <f t="shared" si="16"/>
        <v>25</v>
      </c>
      <c r="AA74" s="4">
        <f t="shared" si="16"/>
        <v>26</v>
      </c>
      <c r="AB74" s="4">
        <f t="shared" si="16"/>
        <v>27</v>
      </c>
      <c r="AC74" s="4">
        <f t="shared" si="16"/>
        <v>28</v>
      </c>
      <c r="AD74" s="4">
        <f t="shared" si="16"/>
        <v>29</v>
      </c>
      <c r="AE74" s="4">
        <f t="shared" si="16"/>
        <v>30</v>
      </c>
      <c r="AF74" s="4">
        <f t="shared" si="16"/>
        <v>31</v>
      </c>
      <c r="AG74" s="4">
        <f t="shared" si="16"/>
        <v>32</v>
      </c>
      <c r="AH74" s="4">
        <f t="shared" si="16"/>
        <v>33</v>
      </c>
      <c r="AI74" s="4">
        <f t="shared" si="16"/>
        <v>34</v>
      </c>
      <c r="AJ74" s="4">
        <f t="shared" si="16"/>
        <v>35</v>
      </c>
      <c r="AK74" s="4">
        <f t="shared" si="16"/>
        <v>36</v>
      </c>
      <c r="AL74" s="4">
        <f t="shared" si="16"/>
        <v>37</v>
      </c>
      <c r="AM74" s="116" t="s">
        <v>3</v>
      </c>
      <c r="AN74" s="5" t="s">
        <v>4</v>
      </c>
    </row>
    <row r="75" spans="1:40" s="6" customFormat="1" ht="11.25" customHeight="1">
      <c r="A75" s="288"/>
      <c r="B75" s="7">
        <f>B$5</f>
        <v>40664</v>
      </c>
      <c r="C75" s="7">
        <f t="shared" ref="C75:AL75" si="17">C$5</f>
        <v>40665</v>
      </c>
      <c r="D75" s="7">
        <f t="shared" si="17"/>
        <v>40666</v>
      </c>
      <c r="E75" s="7">
        <f t="shared" si="17"/>
        <v>40667</v>
      </c>
      <c r="F75" s="7">
        <f t="shared" si="17"/>
        <v>40668</v>
      </c>
      <c r="G75" s="7">
        <f t="shared" si="17"/>
        <v>40669</v>
      </c>
      <c r="H75" s="7">
        <f t="shared" si="17"/>
        <v>40670</v>
      </c>
      <c r="I75" s="7">
        <f t="shared" si="17"/>
        <v>40671</v>
      </c>
      <c r="J75" s="7">
        <f t="shared" si="17"/>
        <v>40672</v>
      </c>
      <c r="K75" s="7">
        <f t="shared" si="17"/>
        <v>40673</v>
      </c>
      <c r="L75" s="7">
        <f t="shared" si="17"/>
        <v>40674</v>
      </c>
      <c r="M75" s="7">
        <f t="shared" si="17"/>
        <v>40675</v>
      </c>
      <c r="N75" s="7">
        <f t="shared" si="17"/>
        <v>40676</v>
      </c>
      <c r="O75" s="7">
        <f t="shared" si="17"/>
        <v>40677</v>
      </c>
      <c r="P75" s="7">
        <f t="shared" si="17"/>
        <v>40678</v>
      </c>
      <c r="Q75" s="7">
        <f t="shared" si="17"/>
        <v>40679</v>
      </c>
      <c r="R75" s="7">
        <f t="shared" si="17"/>
        <v>40680</v>
      </c>
      <c r="S75" s="7">
        <f t="shared" si="17"/>
        <v>40681</v>
      </c>
      <c r="T75" s="7">
        <f t="shared" si="17"/>
        <v>40682</v>
      </c>
      <c r="U75" s="7">
        <f t="shared" si="17"/>
        <v>40683</v>
      </c>
      <c r="V75" s="7">
        <f t="shared" si="17"/>
        <v>40684</v>
      </c>
      <c r="W75" s="7">
        <f t="shared" si="17"/>
        <v>40685</v>
      </c>
      <c r="X75" s="7">
        <f t="shared" si="17"/>
        <v>40686</v>
      </c>
      <c r="Y75" s="7">
        <f t="shared" si="17"/>
        <v>40687</v>
      </c>
      <c r="Z75" s="7">
        <f t="shared" si="17"/>
        <v>40688</v>
      </c>
      <c r="AA75" s="7">
        <f t="shared" si="17"/>
        <v>40689</v>
      </c>
      <c r="AB75" s="7">
        <f t="shared" si="17"/>
        <v>40690</v>
      </c>
      <c r="AC75" s="7">
        <f t="shared" si="17"/>
        <v>40691</v>
      </c>
      <c r="AD75" s="7">
        <f t="shared" si="17"/>
        <v>40692</v>
      </c>
      <c r="AE75" s="7">
        <f t="shared" si="17"/>
        <v>40693</v>
      </c>
      <c r="AF75" s="7">
        <f t="shared" si="17"/>
        <v>40694</v>
      </c>
      <c r="AG75" s="158">
        <f t="shared" si="17"/>
        <v>40695</v>
      </c>
      <c r="AH75" s="158">
        <f t="shared" si="17"/>
        <v>40696</v>
      </c>
      <c r="AI75" s="158">
        <f t="shared" si="17"/>
        <v>40697</v>
      </c>
      <c r="AJ75" s="158">
        <f t="shared" si="17"/>
        <v>40698</v>
      </c>
      <c r="AK75" s="158">
        <f t="shared" si="17"/>
        <v>40699</v>
      </c>
      <c r="AL75" s="158">
        <f t="shared" si="17"/>
        <v>40700</v>
      </c>
      <c r="AM75" s="116"/>
      <c r="AN75" s="8"/>
    </row>
    <row r="76" spans="1:40">
      <c r="A76" s="289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4"/>
      <c r="AH76" s="44"/>
      <c r="AI76" s="44"/>
      <c r="AJ76" s="44"/>
      <c r="AK76" s="44"/>
      <c r="AL76" s="44"/>
      <c r="AM76" s="45" t="s">
        <v>8</v>
      </c>
      <c r="AN76" s="5" t="s">
        <v>8</v>
      </c>
    </row>
    <row r="77" spans="1:40">
      <c r="A77" s="9" t="s">
        <v>9</v>
      </c>
      <c r="B77" s="50">
        <f t="shared" ref="B77:AL92" si="18">($G$38*B7)/$G$37</f>
        <v>0.49620320855614974</v>
      </c>
      <c r="C77" s="50">
        <f t="shared" si="18"/>
        <v>0.4556149732620321</v>
      </c>
      <c r="D77" s="50">
        <f>($G$38*D7-D137)/$G$37</f>
        <v>0.46844919786096256</v>
      </c>
      <c r="E77" s="50">
        <f t="shared" ref="E77:AG77" si="19">($G$38*E7-E137)/$G$37</f>
        <v>0.4748663101604278</v>
      </c>
      <c r="F77" s="50">
        <f t="shared" si="19"/>
        <v>0.45551871657754006</v>
      </c>
      <c r="G77" s="50">
        <f t="shared" si="19"/>
        <v>0.46373262032085555</v>
      </c>
      <c r="H77" s="50">
        <f t="shared" si="19"/>
        <v>0.45879144385026738</v>
      </c>
      <c r="I77" s="50">
        <f t="shared" si="19"/>
        <v>0.49090909090909091</v>
      </c>
      <c r="J77" s="50">
        <f t="shared" si="19"/>
        <v>0.43421390374331548</v>
      </c>
      <c r="K77" s="50">
        <f t="shared" si="19"/>
        <v>0.46402139037433149</v>
      </c>
      <c r="L77" s="50">
        <f t="shared" si="19"/>
        <v>0.46068449197860961</v>
      </c>
      <c r="M77" s="50">
        <f t="shared" si="19"/>
        <v>0.47223529411764703</v>
      </c>
      <c r="N77" s="50">
        <f t="shared" si="19"/>
        <v>0.47101604278074866</v>
      </c>
      <c r="O77" s="50">
        <f t="shared" si="19"/>
        <v>0.4884705882352941</v>
      </c>
      <c r="P77" s="50">
        <f t="shared" si="19"/>
        <v>0.4928342245989305</v>
      </c>
      <c r="Q77" s="50">
        <f t="shared" si="19"/>
        <v>0.45439572192513361</v>
      </c>
      <c r="R77" s="50">
        <f t="shared" si="19"/>
        <v>0.47165775401069521</v>
      </c>
      <c r="S77" s="50">
        <f t="shared" si="19"/>
        <v>0.47165775401069521</v>
      </c>
      <c r="T77" s="50">
        <f t="shared" si="19"/>
        <v>0.48449197860962567</v>
      </c>
      <c r="U77" s="50">
        <f t="shared" si="19"/>
        <v>0.46453475935828875</v>
      </c>
      <c r="V77" s="50">
        <f t="shared" si="19"/>
        <v>0.4727807486631016</v>
      </c>
      <c r="W77" s="50">
        <f t="shared" si="19"/>
        <v>0.5133689839572193</v>
      </c>
      <c r="X77" s="50">
        <f t="shared" si="19"/>
        <v>0.4748663101604278</v>
      </c>
      <c r="Y77" s="50">
        <f t="shared" si="19"/>
        <v>0.44477005347593579</v>
      </c>
      <c r="Z77" s="50">
        <f t="shared" si="19"/>
        <v>0.4556149732620321</v>
      </c>
      <c r="AA77" s="50">
        <f t="shared" si="19"/>
        <v>0.45240641711229945</v>
      </c>
      <c r="AB77" s="50">
        <f t="shared" si="19"/>
        <v>0.43636363636363634</v>
      </c>
      <c r="AC77" s="50">
        <f t="shared" si="19"/>
        <v>0.45240641711229945</v>
      </c>
      <c r="AD77" s="50">
        <f t="shared" si="19"/>
        <v>0.44598930481283422</v>
      </c>
      <c r="AE77" s="50">
        <f t="shared" si="19"/>
        <v>0.45240641711229945</v>
      </c>
      <c r="AF77" s="50">
        <f t="shared" si="19"/>
        <v>0.45266310160427803</v>
      </c>
      <c r="AG77" s="50">
        <f t="shared" si="19"/>
        <v>0</v>
      </c>
      <c r="AH77" s="50">
        <f t="shared" si="18"/>
        <v>0</v>
      </c>
      <c r="AI77" s="50">
        <f t="shared" si="18"/>
        <v>0</v>
      </c>
      <c r="AJ77" s="50">
        <f t="shared" si="18"/>
        <v>0</v>
      </c>
      <c r="AK77" s="50">
        <f t="shared" si="18"/>
        <v>0</v>
      </c>
      <c r="AL77" s="50">
        <f t="shared" si="18"/>
        <v>0</v>
      </c>
      <c r="AM77" s="51">
        <f>MAX(B77:AL77)</f>
        <v>0.5133689839572193</v>
      </c>
      <c r="AN77" s="51">
        <f>MIN(B77:AF77)</f>
        <v>0.43421390374331548</v>
      </c>
    </row>
    <row r="78" spans="1:40">
      <c r="A78" s="9" t="s">
        <v>10</v>
      </c>
      <c r="B78" s="50">
        <f t="shared" si="18"/>
        <v>0.46844919786096256</v>
      </c>
      <c r="C78" s="50">
        <f t="shared" si="18"/>
        <v>0.44278074866310163</v>
      </c>
      <c r="D78" s="50">
        <f t="shared" ref="D78:AG86" si="20">($G$38*D8-D138)/$G$37</f>
        <v>0.4556149732620321</v>
      </c>
      <c r="E78" s="50">
        <f t="shared" si="20"/>
        <v>0.46524064171122997</v>
      </c>
      <c r="F78" s="50">
        <f t="shared" si="20"/>
        <v>0.44252406417112294</v>
      </c>
      <c r="G78" s="50">
        <f t="shared" si="20"/>
        <v>0.46206417112299469</v>
      </c>
      <c r="H78" s="50">
        <f t="shared" si="20"/>
        <v>0.47483422459893049</v>
      </c>
      <c r="I78" s="50">
        <f t="shared" si="20"/>
        <v>0.46844919786096256</v>
      </c>
      <c r="J78" s="50">
        <f t="shared" si="20"/>
        <v>0.4412406417112299</v>
      </c>
      <c r="K78" s="50">
        <f t="shared" si="20"/>
        <v>0.44845989304812828</v>
      </c>
      <c r="L78" s="50">
        <f t="shared" si="20"/>
        <v>0.46787165775401063</v>
      </c>
      <c r="M78" s="50">
        <f t="shared" si="20"/>
        <v>0</v>
      </c>
      <c r="N78" s="50">
        <f t="shared" si="20"/>
        <v>0.44862032085561493</v>
      </c>
      <c r="O78" s="50">
        <f t="shared" si="20"/>
        <v>0.46809625668449195</v>
      </c>
      <c r="P78" s="50">
        <f t="shared" si="20"/>
        <v>0.46742245989304809</v>
      </c>
      <c r="Q78" s="50">
        <f t="shared" si="20"/>
        <v>0.43774331550802137</v>
      </c>
      <c r="R78" s="50">
        <f t="shared" si="20"/>
        <v>0.46203208556149733</v>
      </c>
      <c r="S78" s="50">
        <f t="shared" si="20"/>
        <v>0.45882352941176469</v>
      </c>
      <c r="T78" s="50">
        <f t="shared" si="20"/>
        <v>0.47807486631016044</v>
      </c>
      <c r="U78" s="50">
        <f t="shared" si="20"/>
        <v>0.45497326203208555</v>
      </c>
      <c r="V78" s="50">
        <f t="shared" si="20"/>
        <v>0.47027807486631013</v>
      </c>
      <c r="W78" s="50">
        <f t="shared" si="20"/>
        <v>0.49411764705882355</v>
      </c>
      <c r="X78" s="50">
        <f t="shared" si="20"/>
        <v>0.45882352941176469</v>
      </c>
      <c r="Y78" s="50">
        <f t="shared" si="20"/>
        <v>0.41316577540106952</v>
      </c>
      <c r="Z78" s="50">
        <f t="shared" si="20"/>
        <v>0.43957219251336899</v>
      </c>
      <c r="AA78" s="50">
        <f t="shared" si="20"/>
        <v>0.42673796791443852</v>
      </c>
      <c r="AB78" s="50">
        <f t="shared" si="20"/>
        <v>0.42673796791443852</v>
      </c>
      <c r="AC78" s="50">
        <f t="shared" si="20"/>
        <v>0.43636363636363634</v>
      </c>
      <c r="AD78" s="50">
        <f t="shared" si="20"/>
        <v>0.43315508021390375</v>
      </c>
      <c r="AE78" s="50">
        <f t="shared" si="20"/>
        <v>0.42994652406417111</v>
      </c>
      <c r="AF78" s="50">
        <f t="shared" si="20"/>
        <v>0.4349197860962567</v>
      </c>
      <c r="AG78" s="50">
        <f t="shared" si="20"/>
        <v>0</v>
      </c>
      <c r="AH78" s="50">
        <f t="shared" si="18"/>
        <v>0</v>
      </c>
      <c r="AI78" s="50">
        <f t="shared" si="18"/>
        <v>0</v>
      </c>
      <c r="AJ78" s="50">
        <f t="shared" si="18"/>
        <v>0</v>
      </c>
      <c r="AK78" s="50">
        <f t="shared" si="18"/>
        <v>0</v>
      </c>
      <c r="AL78" s="50">
        <f t="shared" si="18"/>
        <v>0</v>
      </c>
      <c r="AM78" s="51">
        <f t="shared" ref="AM78:AM100" si="21">MAX(B78:AL78)</f>
        <v>0.49411764705882355</v>
      </c>
      <c r="AN78" s="51">
        <f>MIN(B78:AF78)</f>
        <v>0</v>
      </c>
    </row>
    <row r="79" spans="1:40">
      <c r="A79" s="9" t="s">
        <v>11</v>
      </c>
      <c r="B79" s="50">
        <f t="shared" si="18"/>
        <v>0.45240641711229945</v>
      </c>
      <c r="C79" s="50">
        <f t="shared" si="18"/>
        <v>0.42994652406417111</v>
      </c>
      <c r="D79" s="50">
        <f t="shared" si="20"/>
        <v>0.45240641711229945</v>
      </c>
      <c r="E79" s="50">
        <f t="shared" si="20"/>
        <v>0.4556149732620321</v>
      </c>
      <c r="F79" s="50">
        <f t="shared" si="20"/>
        <v>0.44281283422459894</v>
      </c>
      <c r="G79" s="50">
        <f t="shared" si="20"/>
        <v>0.45516577540106956</v>
      </c>
      <c r="H79" s="50">
        <f t="shared" si="20"/>
        <v>0.4520855614973262</v>
      </c>
      <c r="I79" s="50">
        <f t="shared" si="20"/>
        <v>0.44919786096256686</v>
      </c>
      <c r="J79" s="50">
        <f t="shared" si="20"/>
        <v>0.43145454545454542</v>
      </c>
      <c r="K79" s="50">
        <f t="shared" si="20"/>
        <v>0.43354010695187167</v>
      </c>
      <c r="L79" s="50">
        <f t="shared" si="20"/>
        <v>0.42205347593582887</v>
      </c>
      <c r="M79" s="50">
        <f t="shared" si="20"/>
        <v>4.4919786096256686E-2</v>
      </c>
      <c r="N79" s="50">
        <f t="shared" si="20"/>
        <v>0.4417540106951871</v>
      </c>
      <c r="O79" s="50">
        <f t="shared" si="20"/>
        <v>0.45856684491978605</v>
      </c>
      <c r="P79" s="50">
        <f t="shared" si="20"/>
        <v>0.45391443850267371</v>
      </c>
      <c r="Q79" s="50">
        <f t="shared" si="20"/>
        <v>0.42596791443850263</v>
      </c>
      <c r="R79" s="50">
        <f t="shared" si="20"/>
        <v>0.45240641711229945</v>
      </c>
      <c r="S79" s="50">
        <f t="shared" si="20"/>
        <v>0.44598930481283422</v>
      </c>
      <c r="T79" s="50">
        <f t="shared" si="20"/>
        <v>0.48115508021390374</v>
      </c>
      <c r="U79" s="50">
        <f t="shared" si="20"/>
        <v>0.45295187165775397</v>
      </c>
      <c r="V79" s="50">
        <f t="shared" si="20"/>
        <v>0.45689839572192514</v>
      </c>
      <c r="W79" s="50">
        <f t="shared" si="20"/>
        <v>0.47807486631016044</v>
      </c>
      <c r="X79" s="50">
        <f t="shared" si="20"/>
        <v>0.45240641711229945</v>
      </c>
      <c r="Y79" s="50">
        <f t="shared" si="20"/>
        <v>0.41114438502673795</v>
      </c>
      <c r="Z79" s="50">
        <f t="shared" si="20"/>
        <v>0.41711229946524064</v>
      </c>
      <c r="AA79" s="50">
        <f t="shared" si="20"/>
        <v>0.42352941176470588</v>
      </c>
      <c r="AB79" s="50">
        <f t="shared" si="20"/>
        <v>0.413903743315508</v>
      </c>
      <c r="AC79" s="50">
        <f t="shared" si="20"/>
        <v>0.42673796791443852</v>
      </c>
      <c r="AD79" s="50">
        <f t="shared" si="20"/>
        <v>0.41711229946524064</v>
      </c>
      <c r="AE79" s="50">
        <f t="shared" si="20"/>
        <v>0.42032085561497329</v>
      </c>
      <c r="AF79" s="50">
        <f t="shared" si="20"/>
        <v>0.42211764705882349</v>
      </c>
      <c r="AG79" s="50">
        <f t="shared" si="20"/>
        <v>0</v>
      </c>
      <c r="AH79" s="50">
        <f t="shared" si="18"/>
        <v>0</v>
      </c>
      <c r="AI79" s="50">
        <f t="shared" si="18"/>
        <v>0</v>
      </c>
      <c r="AJ79" s="50">
        <f t="shared" si="18"/>
        <v>0</v>
      </c>
      <c r="AK79" s="50">
        <f t="shared" si="18"/>
        <v>0</v>
      </c>
      <c r="AL79" s="50">
        <f t="shared" si="18"/>
        <v>0</v>
      </c>
      <c r="AM79" s="51">
        <f t="shared" si="21"/>
        <v>0.48115508021390374</v>
      </c>
      <c r="AN79" s="51">
        <f t="shared" ref="AN79:AN100" si="22">MIN(B79:AF79)</f>
        <v>4.4919786096256686E-2</v>
      </c>
    </row>
    <row r="80" spans="1:40">
      <c r="A80" s="9" t="s">
        <v>12</v>
      </c>
      <c r="B80" s="50">
        <f t="shared" si="18"/>
        <v>0.41643850267379678</v>
      </c>
      <c r="C80" s="50">
        <f t="shared" si="18"/>
        <v>0.42994652406417111</v>
      </c>
      <c r="D80" s="50">
        <f t="shared" si="20"/>
        <v>0.44919786096256686</v>
      </c>
      <c r="E80" s="50">
        <f t="shared" si="20"/>
        <v>0.4556149732620321</v>
      </c>
      <c r="F80" s="50">
        <f t="shared" si="20"/>
        <v>0.42574331550802136</v>
      </c>
      <c r="G80" s="50">
        <f t="shared" si="20"/>
        <v>0.42875935828876999</v>
      </c>
      <c r="H80" s="50">
        <f t="shared" si="20"/>
        <v>0.4585347593582888</v>
      </c>
      <c r="I80" s="50">
        <f t="shared" si="20"/>
        <v>0.44598930481283422</v>
      </c>
      <c r="J80" s="50">
        <f t="shared" si="20"/>
        <v>0.4315187165775401</v>
      </c>
      <c r="K80" s="50">
        <f t="shared" si="20"/>
        <v>0.44958288770053473</v>
      </c>
      <c r="L80" s="50">
        <f t="shared" si="20"/>
        <v>0.4441604278074866</v>
      </c>
      <c r="M80" s="50">
        <f t="shared" si="20"/>
        <v>7.3796791443850263E-2</v>
      </c>
      <c r="N80" s="50">
        <f t="shared" si="20"/>
        <v>0.44191443850267376</v>
      </c>
      <c r="O80" s="50">
        <f t="shared" si="20"/>
        <v>0.45516577540106956</v>
      </c>
      <c r="P80" s="50">
        <f t="shared" si="20"/>
        <v>0.44797860962566838</v>
      </c>
      <c r="Q80" s="50">
        <f t="shared" si="20"/>
        <v>0.42564705882352938</v>
      </c>
      <c r="R80" s="50">
        <f t="shared" si="20"/>
        <v>0.44598930481283422</v>
      </c>
      <c r="S80" s="50">
        <f t="shared" si="20"/>
        <v>0.44919786096256686</v>
      </c>
      <c r="T80" s="50">
        <f t="shared" si="20"/>
        <v>0.45471657754010691</v>
      </c>
      <c r="U80" s="50">
        <f t="shared" si="20"/>
        <v>0.39301604278074864</v>
      </c>
      <c r="V80" s="50">
        <f t="shared" si="20"/>
        <v>0.45795721925133687</v>
      </c>
      <c r="W80" s="50">
        <f t="shared" si="20"/>
        <v>0.46203208556149733</v>
      </c>
      <c r="X80" s="50">
        <f t="shared" si="20"/>
        <v>0.44278074866310163</v>
      </c>
      <c r="Y80" s="50">
        <f t="shared" si="20"/>
        <v>0.40710160427807485</v>
      </c>
      <c r="Z80" s="50">
        <f t="shared" si="20"/>
        <v>0.41711229946524064</v>
      </c>
      <c r="AA80" s="50">
        <f t="shared" si="20"/>
        <v>0.413903743315508</v>
      </c>
      <c r="AB80" s="50">
        <f t="shared" si="20"/>
        <v>0.40427807486631018</v>
      </c>
      <c r="AC80" s="50">
        <f t="shared" si="20"/>
        <v>0.413903743315508</v>
      </c>
      <c r="AD80" s="50">
        <f t="shared" si="20"/>
        <v>0.41711229946524064</v>
      </c>
      <c r="AE80" s="50">
        <f t="shared" si="20"/>
        <v>0.41711229946524064</v>
      </c>
      <c r="AF80" s="50">
        <f t="shared" si="20"/>
        <v>0.4223101604278075</v>
      </c>
      <c r="AG80" s="50">
        <f t="shared" si="20"/>
        <v>0</v>
      </c>
      <c r="AH80" s="50">
        <f t="shared" si="18"/>
        <v>0</v>
      </c>
      <c r="AI80" s="50">
        <f t="shared" si="18"/>
        <v>0</v>
      </c>
      <c r="AJ80" s="50">
        <f t="shared" si="18"/>
        <v>0</v>
      </c>
      <c r="AK80" s="50">
        <f t="shared" si="18"/>
        <v>0</v>
      </c>
      <c r="AL80" s="50">
        <f t="shared" si="18"/>
        <v>0</v>
      </c>
      <c r="AM80" s="51">
        <f t="shared" si="21"/>
        <v>0.46203208556149733</v>
      </c>
      <c r="AN80" s="51">
        <f t="shared" si="22"/>
        <v>7.3796791443850263E-2</v>
      </c>
    </row>
    <row r="81" spans="1:40">
      <c r="A81" s="9" t="s">
        <v>13</v>
      </c>
      <c r="B81" s="50">
        <f t="shared" si="18"/>
        <v>0.42243850267379679</v>
      </c>
      <c r="C81" s="50">
        <f t="shared" si="18"/>
        <v>0.42994652406417111</v>
      </c>
      <c r="D81" s="50">
        <f t="shared" si="20"/>
        <v>0.44278074866310163</v>
      </c>
      <c r="E81" s="50">
        <f t="shared" si="20"/>
        <v>0.45240641711229945</v>
      </c>
      <c r="F81" s="50">
        <f t="shared" si="20"/>
        <v>0.42965775401069517</v>
      </c>
      <c r="G81" s="50">
        <f t="shared" si="20"/>
        <v>0.44563636363636361</v>
      </c>
      <c r="H81" s="50">
        <f t="shared" si="20"/>
        <v>0.45596791443850271</v>
      </c>
      <c r="I81" s="50">
        <f t="shared" si="20"/>
        <v>0.44598930481283422</v>
      </c>
      <c r="J81" s="50">
        <f t="shared" si="20"/>
        <v>0.42792513368983959</v>
      </c>
      <c r="K81" s="50">
        <f t="shared" si="20"/>
        <v>0.44592513368983955</v>
      </c>
      <c r="L81" s="50">
        <f t="shared" si="20"/>
        <v>0.44409625668449199</v>
      </c>
      <c r="M81" s="50">
        <f t="shared" si="20"/>
        <v>0.22780748663101605</v>
      </c>
      <c r="N81" s="50">
        <f t="shared" si="20"/>
        <v>0.4354010695187166</v>
      </c>
      <c r="O81" s="50">
        <f t="shared" si="20"/>
        <v>0.44845989304812828</v>
      </c>
      <c r="P81" s="50">
        <f t="shared" si="20"/>
        <v>0.44762566844919788</v>
      </c>
      <c r="Q81" s="50">
        <f t="shared" si="20"/>
        <v>0.43264171122994649</v>
      </c>
      <c r="R81" s="50">
        <f t="shared" si="20"/>
        <v>0.45240641711229945</v>
      </c>
      <c r="S81" s="50">
        <f t="shared" si="20"/>
        <v>0.44598930481283422</v>
      </c>
      <c r="T81" s="50">
        <f t="shared" si="20"/>
        <v>0.45182887700534752</v>
      </c>
      <c r="U81" s="50">
        <f t="shared" si="20"/>
        <v>0.45003208556149732</v>
      </c>
      <c r="V81" s="50">
        <f t="shared" si="20"/>
        <v>0.44897326203208554</v>
      </c>
      <c r="W81" s="50">
        <f t="shared" si="20"/>
        <v>0.45240641711229945</v>
      </c>
      <c r="X81" s="50">
        <f t="shared" si="20"/>
        <v>0.44919786096256686</v>
      </c>
      <c r="Y81" s="50">
        <f t="shared" si="20"/>
        <v>0.40681283422459891</v>
      </c>
      <c r="Z81" s="50">
        <f t="shared" si="20"/>
        <v>0.41127272727272723</v>
      </c>
      <c r="AA81" s="50">
        <f t="shared" si="20"/>
        <v>0.413903743315508</v>
      </c>
      <c r="AB81" s="50">
        <f t="shared" si="20"/>
        <v>0.40427807486631018</v>
      </c>
      <c r="AC81" s="50">
        <f t="shared" si="20"/>
        <v>0.413903743315508</v>
      </c>
      <c r="AD81" s="50">
        <f t="shared" si="20"/>
        <v>0.40427807486631018</v>
      </c>
      <c r="AE81" s="50">
        <f t="shared" si="20"/>
        <v>0.41711229946524064</v>
      </c>
      <c r="AF81" s="50">
        <f t="shared" si="20"/>
        <v>0.42288770053475938</v>
      </c>
      <c r="AG81" s="50">
        <f t="shared" si="20"/>
        <v>0</v>
      </c>
      <c r="AH81" s="50">
        <f t="shared" si="18"/>
        <v>0</v>
      </c>
      <c r="AI81" s="50">
        <f t="shared" si="18"/>
        <v>0</v>
      </c>
      <c r="AJ81" s="50">
        <f t="shared" si="18"/>
        <v>0</v>
      </c>
      <c r="AK81" s="50">
        <f t="shared" si="18"/>
        <v>0</v>
      </c>
      <c r="AL81" s="50">
        <f t="shared" si="18"/>
        <v>0</v>
      </c>
      <c r="AM81" s="51">
        <f t="shared" si="21"/>
        <v>0.45596791443850271</v>
      </c>
      <c r="AN81" s="51">
        <f t="shared" si="22"/>
        <v>0.22780748663101605</v>
      </c>
    </row>
    <row r="82" spans="1:40">
      <c r="A82" s="9" t="s">
        <v>14</v>
      </c>
      <c r="B82" s="50">
        <f t="shared" si="18"/>
        <v>0.44188235294117639</v>
      </c>
      <c r="C82" s="50">
        <f t="shared" si="18"/>
        <v>0.46203208556149733</v>
      </c>
      <c r="D82" s="50">
        <f t="shared" si="20"/>
        <v>0.4748663101604278</v>
      </c>
      <c r="E82" s="50">
        <f t="shared" si="20"/>
        <v>0.48128342245989303</v>
      </c>
      <c r="F82" s="50">
        <f t="shared" si="20"/>
        <v>0.49071657754010695</v>
      </c>
      <c r="G82" s="50">
        <f t="shared" si="20"/>
        <v>0.47310160427807485</v>
      </c>
      <c r="H82" s="50">
        <f t="shared" si="20"/>
        <v>0.47031016042780743</v>
      </c>
      <c r="I82" s="50">
        <f t="shared" si="20"/>
        <v>0.44598930481283422</v>
      </c>
      <c r="J82" s="50">
        <f t="shared" si="20"/>
        <v>0.4443208556149732</v>
      </c>
      <c r="K82" s="50">
        <f t="shared" si="20"/>
        <v>0.47897326203208551</v>
      </c>
      <c r="L82" s="50">
        <f t="shared" si="20"/>
        <v>0.47316577540106947</v>
      </c>
      <c r="M82" s="50">
        <f t="shared" si="20"/>
        <v>0.34074866310160429</v>
      </c>
      <c r="N82" s="50">
        <f t="shared" si="20"/>
        <v>0.50050267379679148</v>
      </c>
      <c r="O82" s="50">
        <f t="shared" si="20"/>
        <v>0.47156149732620317</v>
      </c>
      <c r="P82" s="50">
        <f t="shared" si="20"/>
        <v>0.44698395721925138</v>
      </c>
      <c r="Q82" s="50">
        <f t="shared" si="20"/>
        <v>0.46158288770053479</v>
      </c>
      <c r="R82" s="50">
        <f t="shared" si="20"/>
        <v>0.48770053475935826</v>
      </c>
      <c r="S82" s="50">
        <f t="shared" si="20"/>
        <v>0.48128342245989303</v>
      </c>
      <c r="T82" s="50">
        <f t="shared" si="20"/>
        <v>0.45834224598930479</v>
      </c>
      <c r="U82" s="50">
        <f t="shared" si="20"/>
        <v>0.48269518716577536</v>
      </c>
      <c r="V82" s="50">
        <f t="shared" si="20"/>
        <v>0.46199999999999997</v>
      </c>
      <c r="W82" s="50">
        <f t="shared" si="20"/>
        <v>0.44598930481283422</v>
      </c>
      <c r="X82" s="50">
        <f t="shared" si="20"/>
        <v>0.45882352941176469</v>
      </c>
      <c r="Y82" s="50">
        <f t="shared" si="20"/>
        <v>0.4396363636363636</v>
      </c>
      <c r="Z82" s="50">
        <f t="shared" si="20"/>
        <v>0.45263101604278067</v>
      </c>
      <c r="AA82" s="50">
        <f t="shared" si="20"/>
        <v>0.44278074866310163</v>
      </c>
      <c r="AB82" s="50">
        <f t="shared" si="20"/>
        <v>0.43957219251336899</v>
      </c>
      <c r="AC82" s="50">
        <f t="shared" si="20"/>
        <v>0.42673796791443852</v>
      </c>
      <c r="AD82" s="50">
        <f t="shared" si="20"/>
        <v>0.40427807486631018</v>
      </c>
      <c r="AE82" s="50">
        <f t="shared" si="20"/>
        <v>0.44919786096256686</v>
      </c>
      <c r="AF82" s="50">
        <f t="shared" si="20"/>
        <v>0.44120855614973264</v>
      </c>
      <c r="AG82" s="50">
        <f t="shared" si="20"/>
        <v>0</v>
      </c>
      <c r="AH82" s="50">
        <f t="shared" si="18"/>
        <v>0</v>
      </c>
      <c r="AI82" s="50">
        <f t="shared" si="18"/>
        <v>0</v>
      </c>
      <c r="AJ82" s="50">
        <f t="shared" si="18"/>
        <v>0</v>
      </c>
      <c r="AK82" s="50">
        <f t="shared" si="18"/>
        <v>0</v>
      </c>
      <c r="AL82" s="50">
        <f t="shared" si="18"/>
        <v>0</v>
      </c>
      <c r="AM82" s="51">
        <f t="shared" si="21"/>
        <v>0.50050267379679148</v>
      </c>
      <c r="AN82" s="51">
        <f t="shared" si="22"/>
        <v>0.34074866310160429</v>
      </c>
    </row>
    <row r="83" spans="1:40">
      <c r="A83" s="9" t="s">
        <v>15</v>
      </c>
      <c r="B83" s="50">
        <f t="shared" si="18"/>
        <v>0.47849197860962561</v>
      </c>
      <c r="C83" s="50">
        <f t="shared" si="18"/>
        <v>0.52941176470588236</v>
      </c>
      <c r="D83" s="50">
        <f t="shared" si="20"/>
        <v>0.51443850267379676</v>
      </c>
      <c r="E83" s="50">
        <f t="shared" si="20"/>
        <v>0.52727272727272723</v>
      </c>
      <c r="F83" s="50">
        <f t="shared" si="20"/>
        <v>0.51499465240641706</v>
      </c>
      <c r="G83" s="50">
        <f t="shared" si="20"/>
        <v>0.52792513368983951</v>
      </c>
      <c r="H83" s="50">
        <f t="shared" si="20"/>
        <v>0</v>
      </c>
      <c r="I83" s="50">
        <f t="shared" si="20"/>
        <v>0.43957219251336899</v>
      </c>
      <c r="J83" s="50">
        <f t="shared" si="20"/>
        <v>0.5400962566844919</v>
      </c>
      <c r="K83" s="50">
        <f t="shared" si="20"/>
        <v>0.48484491978609628</v>
      </c>
      <c r="L83" s="50">
        <f t="shared" si="20"/>
        <v>0.54205347593582887</v>
      </c>
      <c r="M83" s="50">
        <f t="shared" si="20"/>
        <v>0.41804278074866308</v>
      </c>
      <c r="N83" s="50">
        <f t="shared" si="20"/>
        <v>0.50413903743315502</v>
      </c>
      <c r="O83" s="50">
        <f t="shared" si="20"/>
        <v>0.46223529411764702</v>
      </c>
      <c r="P83" s="50">
        <f t="shared" si="20"/>
        <v>0.42321925133689836</v>
      </c>
      <c r="Q83" s="50">
        <f t="shared" si="20"/>
        <v>0.49976470588235294</v>
      </c>
      <c r="R83" s="50">
        <f t="shared" si="20"/>
        <v>0.51935828877005352</v>
      </c>
      <c r="S83" s="50">
        <f t="shared" si="20"/>
        <v>0.52140106951871656</v>
      </c>
      <c r="T83" s="50">
        <f t="shared" si="20"/>
        <v>0.44590374331550803</v>
      </c>
      <c r="U83" s="50">
        <f t="shared" si="20"/>
        <v>0.51843850267379676</v>
      </c>
      <c r="V83" s="50">
        <f t="shared" si="20"/>
        <v>0.46434224598930474</v>
      </c>
      <c r="W83" s="50">
        <f t="shared" si="20"/>
        <v>0.413903743315508</v>
      </c>
      <c r="X83" s="50">
        <f t="shared" si="20"/>
        <v>0.44598930481283422</v>
      </c>
      <c r="Y83" s="50">
        <f t="shared" si="20"/>
        <v>0.4609732620320855</v>
      </c>
      <c r="Z83" s="50">
        <f t="shared" si="20"/>
        <v>0</v>
      </c>
      <c r="AA83" s="50">
        <f t="shared" si="20"/>
        <v>0.47272727272727272</v>
      </c>
      <c r="AB83" s="50">
        <f t="shared" si="20"/>
        <v>0.46524064171122997</v>
      </c>
      <c r="AC83" s="50">
        <f t="shared" si="20"/>
        <v>0.45240641711229945</v>
      </c>
      <c r="AD83" s="50">
        <f t="shared" si="20"/>
        <v>0.40427807486631018</v>
      </c>
      <c r="AE83" s="50">
        <f t="shared" si="20"/>
        <v>0.4823529411764706</v>
      </c>
      <c r="AF83" s="50">
        <f t="shared" si="20"/>
        <v>0.35232085561497323</v>
      </c>
      <c r="AG83" s="50">
        <f t="shared" si="20"/>
        <v>0</v>
      </c>
      <c r="AH83" s="50">
        <f t="shared" si="18"/>
        <v>0</v>
      </c>
      <c r="AI83" s="50">
        <f t="shared" si="18"/>
        <v>0</v>
      </c>
      <c r="AJ83" s="50">
        <f t="shared" si="18"/>
        <v>0</v>
      </c>
      <c r="AK83" s="50">
        <f t="shared" si="18"/>
        <v>0</v>
      </c>
      <c r="AL83" s="50">
        <f t="shared" si="18"/>
        <v>0</v>
      </c>
      <c r="AM83" s="51">
        <f t="shared" si="21"/>
        <v>0.54205347593582887</v>
      </c>
      <c r="AN83" s="51">
        <f t="shared" si="22"/>
        <v>0</v>
      </c>
    </row>
    <row r="84" spans="1:40">
      <c r="A84" s="12" t="s">
        <v>16</v>
      </c>
      <c r="B84" s="50">
        <f t="shared" si="18"/>
        <v>0.50406417112299462</v>
      </c>
      <c r="C84" s="50">
        <f t="shared" si="18"/>
        <v>0.58161497326203204</v>
      </c>
      <c r="D84" s="50">
        <f t="shared" si="20"/>
        <v>0.53427807486631018</v>
      </c>
      <c r="E84" s="50">
        <f t="shared" si="20"/>
        <v>0.51976470588235291</v>
      </c>
      <c r="F84" s="50">
        <f t="shared" si="20"/>
        <v>0.50380748663101593</v>
      </c>
      <c r="G84" s="50">
        <f t="shared" si="20"/>
        <v>0.53680213903743312</v>
      </c>
      <c r="H84" s="50">
        <f t="shared" si="20"/>
        <v>0.12834224598930483</v>
      </c>
      <c r="I84" s="50">
        <f t="shared" si="20"/>
        <v>0.39786096256684494</v>
      </c>
      <c r="J84" s="50">
        <f t="shared" si="20"/>
        <v>0.43710160427807482</v>
      </c>
      <c r="K84" s="50">
        <f t="shared" si="20"/>
        <v>0.52037433155080215</v>
      </c>
      <c r="L84" s="50">
        <f t="shared" si="20"/>
        <v>0.53402139037433149</v>
      </c>
      <c r="M84" s="50">
        <f t="shared" si="20"/>
        <v>0.46071657754010692</v>
      </c>
      <c r="N84" s="50">
        <f t="shared" si="20"/>
        <v>0.48278074866310161</v>
      </c>
      <c r="O84" s="50">
        <f t="shared" si="20"/>
        <v>0.44020320855614969</v>
      </c>
      <c r="P84" s="50">
        <f t="shared" si="20"/>
        <v>0.40093048128342246</v>
      </c>
      <c r="Q84" s="50">
        <f t="shared" si="20"/>
        <v>0.51094117647058823</v>
      </c>
      <c r="R84" s="50">
        <f t="shared" si="20"/>
        <v>0.533379679144385</v>
      </c>
      <c r="S84" s="50">
        <f t="shared" si="20"/>
        <v>0.5566737967914438</v>
      </c>
      <c r="T84" s="50">
        <f t="shared" si="20"/>
        <v>0.44273796791443842</v>
      </c>
      <c r="U84" s="50">
        <f t="shared" si="20"/>
        <v>0.53960427807486633</v>
      </c>
      <c r="V84" s="50">
        <f t="shared" si="20"/>
        <v>0.4754652406417112</v>
      </c>
      <c r="W84" s="50">
        <f t="shared" si="20"/>
        <v>0.41711229946524064</v>
      </c>
      <c r="X84" s="50">
        <f t="shared" si="20"/>
        <v>0.49510160427807487</v>
      </c>
      <c r="Y84" s="50">
        <f t="shared" si="20"/>
        <v>0.48858823529411766</v>
      </c>
      <c r="Z84" s="50">
        <f t="shared" si="20"/>
        <v>0.31122994652406416</v>
      </c>
      <c r="AA84" s="50">
        <f t="shared" si="20"/>
        <v>0.55057754010695181</v>
      </c>
      <c r="AB84" s="50">
        <f t="shared" si="20"/>
        <v>0.48620320855614974</v>
      </c>
      <c r="AC84" s="50">
        <f t="shared" si="20"/>
        <v>0.40641711229946526</v>
      </c>
      <c r="AD84" s="50">
        <f t="shared" si="20"/>
        <v>0.38395721925133691</v>
      </c>
      <c r="AE84" s="50">
        <f t="shared" si="20"/>
        <v>0.5046417112299465</v>
      </c>
      <c r="AF84" s="50">
        <f t="shared" si="20"/>
        <v>0.50745454545454538</v>
      </c>
      <c r="AG84" s="50">
        <f t="shared" si="20"/>
        <v>0</v>
      </c>
      <c r="AH84" s="50">
        <f t="shared" si="18"/>
        <v>0</v>
      </c>
      <c r="AI84" s="50">
        <f t="shared" si="18"/>
        <v>0</v>
      </c>
      <c r="AJ84" s="50">
        <f t="shared" si="18"/>
        <v>0</v>
      </c>
      <c r="AK84" s="50">
        <f t="shared" si="18"/>
        <v>0</v>
      </c>
      <c r="AL84" s="50">
        <f t="shared" si="18"/>
        <v>0</v>
      </c>
      <c r="AM84" s="51">
        <f t="shared" si="21"/>
        <v>0.58161497326203204</v>
      </c>
      <c r="AN84" s="51">
        <f t="shared" si="22"/>
        <v>0.12834224598930483</v>
      </c>
    </row>
    <row r="85" spans="1:40">
      <c r="A85" s="12" t="s">
        <v>17</v>
      </c>
      <c r="B85" s="50">
        <f t="shared" si="18"/>
        <v>0.52200000000000002</v>
      </c>
      <c r="C85" s="50">
        <f t="shared" si="18"/>
        <v>0.64248128342245991</v>
      </c>
      <c r="D85" s="50">
        <f t="shared" si="20"/>
        <v>0.49209625668449192</v>
      </c>
      <c r="E85" s="50">
        <f t="shared" si="20"/>
        <v>0.51108021390374325</v>
      </c>
      <c r="F85" s="50">
        <f t="shared" si="20"/>
        <v>0.46972192513368982</v>
      </c>
      <c r="G85" s="50">
        <f t="shared" si="20"/>
        <v>0.36857754010695187</v>
      </c>
      <c r="H85" s="50">
        <f t="shared" si="20"/>
        <v>0.28556149732620323</v>
      </c>
      <c r="I85" s="50">
        <f t="shared" si="20"/>
        <v>0.37219251336898396</v>
      </c>
      <c r="J85" s="50">
        <f t="shared" si="20"/>
        <v>0.48517647058823526</v>
      </c>
      <c r="K85" s="50">
        <f t="shared" si="20"/>
        <v>0.50762566844919788</v>
      </c>
      <c r="L85" s="50">
        <f t="shared" si="20"/>
        <v>0.54345454545454552</v>
      </c>
      <c r="M85" s="50">
        <f t="shared" si="20"/>
        <v>0.50839572192513371</v>
      </c>
      <c r="N85" s="50">
        <f t="shared" si="20"/>
        <v>0.50377540106951879</v>
      </c>
      <c r="O85" s="50">
        <f t="shared" si="20"/>
        <v>0.41957219251336897</v>
      </c>
      <c r="P85" s="50">
        <f t="shared" si="20"/>
        <v>0.39530481283422453</v>
      </c>
      <c r="Q85" s="50">
        <f t="shared" si="20"/>
        <v>0.51207486631016041</v>
      </c>
      <c r="R85" s="50">
        <f t="shared" si="20"/>
        <v>0.5259358288770053</v>
      </c>
      <c r="S85" s="50">
        <f t="shared" si="20"/>
        <v>0.54626737967914429</v>
      </c>
      <c r="T85" s="50">
        <f t="shared" si="20"/>
        <v>0.39679144385026738</v>
      </c>
      <c r="U85" s="50">
        <f t="shared" si="20"/>
        <v>0.55889839572192512</v>
      </c>
      <c r="V85" s="50">
        <f t="shared" si="20"/>
        <v>0.45086631016042777</v>
      </c>
      <c r="W85" s="50">
        <f t="shared" si="20"/>
        <v>0.38609625668449199</v>
      </c>
      <c r="X85" s="50">
        <f t="shared" si="20"/>
        <v>0.53003208556149739</v>
      </c>
      <c r="Y85" s="50">
        <f t="shared" si="20"/>
        <v>0.50057754010695188</v>
      </c>
      <c r="Z85" s="50">
        <f t="shared" si="20"/>
        <v>0.31680213903743315</v>
      </c>
      <c r="AA85" s="50">
        <f t="shared" si="20"/>
        <v>0.51389304812834224</v>
      </c>
      <c r="AB85" s="50">
        <f t="shared" si="20"/>
        <v>0.49036363636363633</v>
      </c>
      <c r="AC85" s="50">
        <f t="shared" si="20"/>
        <v>0.36149732620320857</v>
      </c>
      <c r="AD85" s="50">
        <f t="shared" si="20"/>
        <v>0.40641711229946526</v>
      </c>
      <c r="AE85" s="50">
        <f t="shared" si="20"/>
        <v>0.5212085561497326</v>
      </c>
      <c r="AF85" s="50">
        <f t="shared" si="20"/>
        <v>0.52607486631016043</v>
      </c>
      <c r="AG85" s="50">
        <f t="shared" si="20"/>
        <v>0</v>
      </c>
      <c r="AH85" s="50">
        <f t="shared" si="18"/>
        <v>0</v>
      </c>
      <c r="AI85" s="50">
        <f t="shared" si="18"/>
        <v>0</v>
      </c>
      <c r="AJ85" s="50">
        <f t="shared" si="18"/>
        <v>0</v>
      </c>
      <c r="AK85" s="50">
        <f t="shared" si="18"/>
        <v>0</v>
      </c>
      <c r="AL85" s="50">
        <f t="shared" si="18"/>
        <v>0</v>
      </c>
      <c r="AM85" s="51">
        <f t="shared" si="21"/>
        <v>0.64248128342245991</v>
      </c>
      <c r="AN85" s="51">
        <f t="shared" si="22"/>
        <v>0.28556149732620323</v>
      </c>
    </row>
    <row r="86" spans="1:40">
      <c r="A86" s="13">
        <v>0.41666666666666669</v>
      </c>
      <c r="B86" s="50">
        <f t="shared" si="18"/>
        <v>0.53502673796791445</v>
      </c>
      <c r="C86" s="50">
        <f t="shared" si="18"/>
        <v>0.63808556149732609</v>
      </c>
      <c r="D86" s="50">
        <f t="shared" si="20"/>
        <v>0.42796791443850268</v>
      </c>
      <c r="E86" s="50">
        <f t="shared" si="20"/>
        <v>0.47331550802139039</v>
      </c>
      <c r="F86" s="50">
        <f t="shared" si="20"/>
        <v>0.45741176470588235</v>
      </c>
      <c r="G86" s="50">
        <f t="shared" si="20"/>
        <v>0.30795721925133684</v>
      </c>
      <c r="H86" s="50">
        <f t="shared" si="20"/>
        <v>0.54137967914438501</v>
      </c>
      <c r="I86" s="50">
        <f t="shared" si="20"/>
        <v>0.31978609625668447</v>
      </c>
      <c r="J86" s="50">
        <f t="shared" si="20"/>
        <v>0.45071657754010691</v>
      </c>
      <c r="K86" s="50">
        <f t="shared" si="20"/>
        <v>0.46252406417112296</v>
      </c>
      <c r="L86" s="50">
        <f t="shared" si="20"/>
        <v>0.48321925133689836</v>
      </c>
      <c r="M86" s="50">
        <f t="shared" si="20"/>
        <v>0.37187165775401071</v>
      </c>
      <c r="N86" s="50">
        <f t="shared" si="20"/>
        <v>0.46650267379679144</v>
      </c>
      <c r="O86" s="50">
        <f t="shared" si="20"/>
        <v>0.33383957219251331</v>
      </c>
      <c r="P86" s="50">
        <f t="shared" si="20"/>
        <v>0.31272727272727274</v>
      </c>
      <c r="Q86" s="50">
        <f t="shared" si="20"/>
        <v>0.49125133689839573</v>
      </c>
      <c r="R86" s="50">
        <f t="shared" si="20"/>
        <v>0.46884491978609621</v>
      </c>
      <c r="S86" s="50">
        <f t="shared" ref="S86:AG86" si="23">($G$38*S16-S146)/$G$37</f>
        <v>0.52146524064171118</v>
      </c>
      <c r="T86" s="50">
        <f t="shared" si="23"/>
        <v>0.40823529411764709</v>
      </c>
      <c r="U86" s="50">
        <f t="shared" si="23"/>
        <v>0.53173262032085555</v>
      </c>
      <c r="V86" s="50">
        <f t="shared" si="23"/>
        <v>0.44659893048128341</v>
      </c>
      <c r="W86" s="50">
        <f t="shared" si="23"/>
        <v>0.36363636363636365</v>
      </c>
      <c r="X86" s="50">
        <f t="shared" si="23"/>
        <v>0.49236363636363628</v>
      </c>
      <c r="Y86" s="50">
        <f t="shared" si="23"/>
        <v>0.44108021390374325</v>
      </c>
      <c r="Z86" s="50">
        <f t="shared" si="23"/>
        <v>0.41328342245989302</v>
      </c>
      <c r="AA86" s="50">
        <f t="shared" si="23"/>
        <v>0.45773262032085565</v>
      </c>
      <c r="AB86" s="50">
        <f t="shared" si="23"/>
        <v>0.46344385026737966</v>
      </c>
      <c r="AC86" s="50">
        <f t="shared" si="23"/>
        <v>0.32406417112299463</v>
      </c>
      <c r="AD86" s="50">
        <f t="shared" si="23"/>
        <v>0.36149732620320857</v>
      </c>
      <c r="AE86" s="50">
        <f t="shared" si="23"/>
        <v>0.23421390374331547</v>
      </c>
      <c r="AF86" s="50">
        <f t="shared" si="23"/>
        <v>0.46312299465240642</v>
      </c>
      <c r="AG86" s="50">
        <f t="shared" si="23"/>
        <v>0</v>
      </c>
      <c r="AH86" s="50">
        <f t="shared" si="18"/>
        <v>0</v>
      </c>
      <c r="AI86" s="50">
        <f t="shared" si="18"/>
        <v>0</v>
      </c>
      <c r="AJ86" s="50">
        <f t="shared" si="18"/>
        <v>0</v>
      </c>
      <c r="AK86" s="50">
        <f t="shared" si="18"/>
        <v>0</v>
      </c>
      <c r="AL86" s="50">
        <f t="shared" si="18"/>
        <v>0</v>
      </c>
      <c r="AM86" s="51">
        <f t="shared" si="21"/>
        <v>0.63808556149732609</v>
      </c>
      <c r="AN86" s="51">
        <f t="shared" si="22"/>
        <v>0.23421390374331547</v>
      </c>
    </row>
    <row r="87" spans="1:40">
      <c r="A87" s="13" t="s">
        <v>18</v>
      </c>
      <c r="B87" s="50">
        <f t="shared" si="18"/>
        <v>0.5513903743315508</v>
      </c>
      <c r="C87" s="50">
        <f t="shared" si="18"/>
        <v>0.66134759358288764</v>
      </c>
      <c r="D87" s="50">
        <f t="shared" ref="D87:AG95" si="24">($G$38*D17-D147)/$G$37</f>
        <v>0.41608556149732617</v>
      </c>
      <c r="E87" s="50">
        <f t="shared" si="24"/>
        <v>0.41190374331550805</v>
      </c>
      <c r="F87" s="50">
        <f t="shared" si="24"/>
        <v>0.3867272727272727</v>
      </c>
      <c r="G87" s="50">
        <f t="shared" si="24"/>
        <v>0.28083422459893048</v>
      </c>
      <c r="H87" s="50">
        <f t="shared" si="24"/>
        <v>0.23700534759358288</v>
      </c>
      <c r="I87" s="50">
        <f t="shared" si="24"/>
        <v>0.30374331550802142</v>
      </c>
      <c r="J87" s="50">
        <f t="shared" si="24"/>
        <v>0.44531550802139036</v>
      </c>
      <c r="K87" s="50">
        <f t="shared" si="24"/>
        <v>0.42499465240641709</v>
      </c>
      <c r="L87" s="50">
        <f t="shared" si="24"/>
        <v>0.43253475935828872</v>
      </c>
      <c r="M87" s="50">
        <f t="shared" si="24"/>
        <v>0.41565775401069516</v>
      </c>
      <c r="N87" s="50">
        <f t="shared" si="24"/>
        <v>0.43662032085561492</v>
      </c>
      <c r="O87" s="50">
        <f t="shared" si="24"/>
        <v>0.30885561497326203</v>
      </c>
      <c r="P87" s="50">
        <f t="shared" si="24"/>
        <v>0.29001069518716571</v>
      </c>
      <c r="Q87" s="50">
        <f t="shared" si="24"/>
        <v>0.41802139037433156</v>
      </c>
      <c r="R87" s="50">
        <f t="shared" si="24"/>
        <v>0.47037433155080216</v>
      </c>
      <c r="S87" s="50">
        <f t="shared" si="24"/>
        <v>0.45818181818181819</v>
      </c>
      <c r="T87" s="50">
        <f t="shared" si="24"/>
        <v>0.37119786096256685</v>
      </c>
      <c r="U87" s="50">
        <f t="shared" si="24"/>
        <v>0.48826737967914441</v>
      </c>
      <c r="V87" s="50">
        <f t="shared" si="24"/>
        <v>0.3722780748663102</v>
      </c>
      <c r="W87" s="50">
        <f t="shared" si="24"/>
        <v>0.32192513368983955</v>
      </c>
      <c r="X87" s="50">
        <f t="shared" si="24"/>
        <v>0.41608556149732617</v>
      </c>
      <c r="Y87" s="50">
        <f t="shared" si="24"/>
        <v>0.4584064171122994</v>
      </c>
      <c r="Z87" s="50">
        <f t="shared" si="24"/>
        <v>0.37893048128342244</v>
      </c>
      <c r="AA87" s="50">
        <f t="shared" si="24"/>
        <v>0.35746524064171126</v>
      </c>
      <c r="AB87" s="50">
        <f t="shared" si="24"/>
        <v>0</v>
      </c>
      <c r="AC87" s="50">
        <f t="shared" si="24"/>
        <v>0.28021390374331551</v>
      </c>
      <c r="AD87" s="50">
        <f t="shared" si="24"/>
        <v>0.28556149732620323</v>
      </c>
      <c r="AE87" s="50">
        <f t="shared" si="24"/>
        <v>0.29653475935828871</v>
      </c>
      <c r="AF87" s="50">
        <f t="shared" si="24"/>
        <v>0.44311229946524061</v>
      </c>
      <c r="AG87" s="50">
        <f t="shared" si="24"/>
        <v>0</v>
      </c>
      <c r="AH87" s="50">
        <f t="shared" si="18"/>
        <v>0</v>
      </c>
      <c r="AI87" s="50">
        <f t="shared" si="18"/>
        <v>0</v>
      </c>
      <c r="AJ87" s="50">
        <f t="shared" si="18"/>
        <v>0</v>
      </c>
      <c r="AK87" s="50">
        <f t="shared" si="18"/>
        <v>0</v>
      </c>
      <c r="AL87" s="50">
        <f t="shared" si="18"/>
        <v>0</v>
      </c>
      <c r="AM87" s="51">
        <f t="shared" si="21"/>
        <v>0.66134759358288764</v>
      </c>
      <c r="AN87" s="51">
        <f t="shared" si="22"/>
        <v>0</v>
      </c>
    </row>
    <row r="88" spans="1:40">
      <c r="A88" s="13">
        <v>0.5</v>
      </c>
      <c r="B88" s="50">
        <f t="shared" si="18"/>
        <v>0.55751871657754015</v>
      </c>
      <c r="C88" s="50">
        <f t="shared" si="18"/>
        <v>0.715090909090909</v>
      </c>
      <c r="D88" s="50">
        <f t="shared" si="24"/>
        <v>0.42927272727272725</v>
      </c>
      <c r="E88" s="50">
        <f t="shared" si="24"/>
        <v>0.41535828877005343</v>
      </c>
      <c r="F88" s="50">
        <f t="shared" si="24"/>
        <v>0.40641711229946526</v>
      </c>
      <c r="G88" s="50">
        <f t="shared" si="24"/>
        <v>0.26210695187165772</v>
      </c>
      <c r="H88" s="50">
        <f t="shared" si="24"/>
        <v>0.26283422459893047</v>
      </c>
      <c r="I88" s="50">
        <f t="shared" si="24"/>
        <v>0.26737967914438504</v>
      </c>
      <c r="J88" s="50">
        <f t="shared" si="24"/>
        <v>0.40994652406417115</v>
      </c>
      <c r="K88" s="50">
        <f t="shared" si="24"/>
        <v>0.39420320855614976</v>
      </c>
      <c r="L88" s="50">
        <f t="shared" si="24"/>
        <v>0.45263101604278067</v>
      </c>
      <c r="M88" s="50">
        <f t="shared" si="24"/>
        <v>0.33831016042780748</v>
      </c>
      <c r="N88" s="50">
        <f t="shared" si="24"/>
        <v>0.43066310160427806</v>
      </c>
      <c r="O88" s="50">
        <f t="shared" si="24"/>
        <v>0.30438502673796791</v>
      </c>
      <c r="P88" s="50">
        <f t="shared" si="24"/>
        <v>0.27085561497326205</v>
      </c>
      <c r="Q88" s="50">
        <f t="shared" si="24"/>
        <v>0.41921925133689836</v>
      </c>
      <c r="R88" s="50">
        <f t="shared" si="24"/>
        <v>0.47205347593582886</v>
      </c>
      <c r="S88" s="50">
        <f t="shared" si="24"/>
        <v>0.46112299465240641</v>
      </c>
      <c r="T88" s="50">
        <f t="shared" si="24"/>
        <v>0.32741176470588235</v>
      </c>
      <c r="U88" s="50">
        <f t="shared" si="24"/>
        <v>0.47152941176470592</v>
      </c>
      <c r="V88" s="50">
        <f t="shared" si="24"/>
        <v>0.39743315508021393</v>
      </c>
      <c r="W88" s="50">
        <f t="shared" si="24"/>
        <v>0.32192513368983955</v>
      </c>
      <c r="X88" s="50">
        <f t="shared" si="24"/>
        <v>0.44537967914438503</v>
      </c>
      <c r="Y88" s="50">
        <f t="shared" si="24"/>
        <v>0.43701604278074863</v>
      </c>
      <c r="Z88" s="50">
        <f t="shared" si="24"/>
        <v>0.43201069518716578</v>
      </c>
      <c r="AA88" s="50">
        <f t="shared" si="24"/>
        <v>0.4154652406417112</v>
      </c>
      <c r="AB88" s="50">
        <f t="shared" si="24"/>
        <v>0.17704812834224595</v>
      </c>
      <c r="AC88" s="50">
        <f t="shared" si="24"/>
        <v>0.27272727272727271</v>
      </c>
      <c r="AD88" s="50">
        <f t="shared" si="24"/>
        <v>0.29839572192513369</v>
      </c>
      <c r="AE88" s="50">
        <f t="shared" si="24"/>
        <v>0.36898395721925131</v>
      </c>
      <c r="AF88" s="50">
        <f t="shared" si="24"/>
        <v>0.42845989304812826</v>
      </c>
      <c r="AG88" s="50">
        <f t="shared" si="24"/>
        <v>0</v>
      </c>
      <c r="AH88" s="50">
        <f t="shared" si="18"/>
        <v>0</v>
      </c>
      <c r="AI88" s="50">
        <f t="shared" si="18"/>
        <v>0</v>
      </c>
      <c r="AJ88" s="50">
        <f t="shared" si="18"/>
        <v>0</v>
      </c>
      <c r="AK88" s="50">
        <f t="shared" si="18"/>
        <v>0</v>
      </c>
      <c r="AL88" s="50">
        <f t="shared" si="18"/>
        <v>0</v>
      </c>
      <c r="AM88" s="51">
        <f t="shared" si="21"/>
        <v>0.715090909090909</v>
      </c>
      <c r="AN88" s="51">
        <f t="shared" si="22"/>
        <v>0.17704812834224595</v>
      </c>
    </row>
    <row r="89" spans="1:40">
      <c r="A89" s="13" t="s">
        <v>19</v>
      </c>
      <c r="B89" s="50">
        <f t="shared" si="18"/>
        <v>0.55780748663101609</v>
      </c>
      <c r="C89" s="50">
        <f t="shared" si="18"/>
        <v>0.68367914438502675</v>
      </c>
      <c r="D89" s="50">
        <f t="shared" si="24"/>
        <v>0.40054545454545448</v>
      </c>
      <c r="E89" s="50">
        <f t="shared" si="24"/>
        <v>0.40696256684491972</v>
      </c>
      <c r="F89" s="50">
        <f t="shared" si="24"/>
        <v>0.38337967914438498</v>
      </c>
      <c r="G89" s="50">
        <f t="shared" si="24"/>
        <v>0.34767914438502678</v>
      </c>
      <c r="H89" s="50">
        <f t="shared" si="24"/>
        <v>0.27894117647058819</v>
      </c>
      <c r="I89" s="50">
        <f t="shared" si="24"/>
        <v>0.27379679144385027</v>
      </c>
      <c r="J89" s="50">
        <f t="shared" si="24"/>
        <v>0.47466310160427799</v>
      </c>
      <c r="K89" s="50">
        <f t="shared" si="24"/>
        <v>0.44347593582887701</v>
      </c>
      <c r="L89" s="50">
        <f t="shared" si="24"/>
        <v>0.29103743315508018</v>
      </c>
      <c r="M89" s="50">
        <f t="shared" si="24"/>
        <v>0.26904812834224595</v>
      </c>
      <c r="N89" s="50">
        <f t="shared" si="24"/>
        <v>0.49264171122994649</v>
      </c>
      <c r="O89" s="50">
        <f t="shared" si="24"/>
        <v>0.3033155080213904</v>
      </c>
      <c r="P89" s="50">
        <f t="shared" si="24"/>
        <v>0.29266310160427805</v>
      </c>
      <c r="Q89" s="50">
        <f t="shared" si="24"/>
        <v>0.40231016042780743</v>
      </c>
      <c r="R89" s="50">
        <f t="shared" si="24"/>
        <v>0.46645989304812829</v>
      </c>
      <c r="S89" s="50">
        <f t="shared" si="24"/>
        <v>0.45108021390374325</v>
      </c>
      <c r="T89" s="50">
        <f t="shared" si="24"/>
        <v>0.33583957219251331</v>
      </c>
      <c r="U89" s="50">
        <f t="shared" si="24"/>
        <v>0.46947593582887692</v>
      </c>
      <c r="V89" s="50">
        <f t="shared" si="24"/>
        <v>0.40401069518716576</v>
      </c>
      <c r="W89" s="50">
        <f t="shared" si="24"/>
        <v>0.33796791443850266</v>
      </c>
      <c r="X89" s="50">
        <f t="shared" si="24"/>
        <v>0.44233155080213904</v>
      </c>
      <c r="Y89" s="50">
        <f t="shared" si="24"/>
        <v>0.40650267379679145</v>
      </c>
      <c r="Z89" s="50">
        <f t="shared" si="24"/>
        <v>0.4203529411764706</v>
      </c>
      <c r="AA89" s="50">
        <f t="shared" si="24"/>
        <v>0.38649197860962564</v>
      </c>
      <c r="AB89" s="50">
        <f t="shared" si="24"/>
        <v>0.34186096256684489</v>
      </c>
      <c r="AC89" s="50">
        <f t="shared" si="24"/>
        <v>0.26524064171122996</v>
      </c>
      <c r="AD89" s="50">
        <f t="shared" si="24"/>
        <v>0.35187165775401069</v>
      </c>
      <c r="AE89" s="50">
        <f t="shared" si="24"/>
        <v>0.39335828877005341</v>
      </c>
      <c r="AF89" s="50">
        <f t="shared" si="24"/>
        <v>0.40599999999999992</v>
      </c>
      <c r="AG89" s="50">
        <f t="shared" si="24"/>
        <v>0</v>
      </c>
      <c r="AH89" s="50">
        <f t="shared" si="18"/>
        <v>0</v>
      </c>
      <c r="AI89" s="50">
        <f t="shared" si="18"/>
        <v>0</v>
      </c>
      <c r="AJ89" s="50">
        <f t="shared" si="18"/>
        <v>0</v>
      </c>
      <c r="AK89" s="50">
        <f t="shared" si="18"/>
        <v>0</v>
      </c>
      <c r="AL89" s="50">
        <f t="shared" si="18"/>
        <v>0</v>
      </c>
      <c r="AM89" s="51">
        <f t="shared" si="21"/>
        <v>0.68367914438502675</v>
      </c>
      <c r="AN89" s="51">
        <f t="shared" si="22"/>
        <v>0.26524064171122996</v>
      </c>
    </row>
    <row r="90" spans="1:40">
      <c r="A90" s="13">
        <v>0.58333333333333337</v>
      </c>
      <c r="B90" s="50">
        <f t="shared" si="18"/>
        <v>0.56082352941176472</v>
      </c>
      <c r="C90" s="50">
        <f t="shared" si="18"/>
        <v>0.6712299465240642</v>
      </c>
      <c r="D90" s="50">
        <f t="shared" si="24"/>
        <v>0.42842780748663106</v>
      </c>
      <c r="E90" s="50">
        <f t="shared" si="24"/>
        <v>0.43548663101604279</v>
      </c>
      <c r="F90" s="50">
        <f t="shared" si="24"/>
        <v>0.3896470588235294</v>
      </c>
      <c r="G90" s="50">
        <f t="shared" si="24"/>
        <v>0.39102673796791437</v>
      </c>
      <c r="H90" s="50">
        <f t="shared" si="24"/>
        <v>0.29874866310160431</v>
      </c>
      <c r="I90" s="50">
        <f t="shared" si="24"/>
        <v>0.28983957219251338</v>
      </c>
      <c r="J90" s="50">
        <f t="shared" si="24"/>
        <v>0.38833155080213899</v>
      </c>
      <c r="K90" s="50">
        <f t="shared" si="24"/>
        <v>0.46119786096256682</v>
      </c>
      <c r="L90" s="50">
        <f t="shared" si="24"/>
        <v>0.29837433155080217</v>
      </c>
      <c r="M90" s="50">
        <f t="shared" si="24"/>
        <v>0.28572192513368982</v>
      </c>
      <c r="N90" s="50">
        <f t="shared" si="24"/>
        <v>0.3995294117647058</v>
      </c>
      <c r="O90" s="50">
        <f t="shared" si="24"/>
        <v>0.31974331550802132</v>
      </c>
      <c r="P90" s="50">
        <f t="shared" si="24"/>
        <v>0.29700534759358288</v>
      </c>
      <c r="Q90" s="50">
        <f t="shared" si="24"/>
        <v>0.41134759358288764</v>
      </c>
      <c r="R90" s="50">
        <f t="shared" si="24"/>
        <v>0.46863101604278073</v>
      </c>
      <c r="S90" s="50">
        <f t="shared" si="24"/>
        <v>0.45366844919786098</v>
      </c>
      <c r="T90" s="50">
        <f t="shared" si="24"/>
        <v>0.36232085561497324</v>
      </c>
      <c r="U90" s="50">
        <f t="shared" si="24"/>
        <v>0.43752941176470583</v>
      </c>
      <c r="V90" s="50">
        <f t="shared" si="24"/>
        <v>0.41185026737967917</v>
      </c>
      <c r="W90" s="50">
        <f t="shared" si="24"/>
        <v>0.3144385026737968</v>
      </c>
      <c r="X90" s="50">
        <f t="shared" si="24"/>
        <v>0.38926203208556143</v>
      </c>
      <c r="Y90" s="50">
        <f t="shared" si="24"/>
        <v>0.43700534759358289</v>
      </c>
      <c r="Z90" s="50">
        <f t="shared" si="24"/>
        <v>0.41759358288770054</v>
      </c>
      <c r="AA90" s="50">
        <f t="shared" si="24"/>
        <v>0.40398930481283424</v>
      </c>
      <c r="AB90" s="50">
        <f t="shared" si="24"/>
        <v>0.40087700534759357</v>
      </c>
      <c r="AC90" s="50">
        <f t="shared" si="24"/>
        <v>0.27700534759358286</v>
      </c>
      <c r="AD90" s="50">
        <f t="shared" si="24"/>
        <v>0.25989304812834224</v>
      </c>
      <c r="AE90" s="50">
        <f t="shared" si="24"/>
        <v>0.42428877005347587</v>
      </c>
      <c r="AF90" s="50">
        <f t="shared" si="24"/>
        <v>0.45177540106951863</v>
      </c>
      <c r="AG90" s="50">
        <f t="shared" si="24"/>
        <v>0</v>
      </c>
      <c r="AH90" s="50">
        <f t="shared" si="18"/>
        <v>0</v>
      </c>
      <c r="AI90" s="50">
        <f t="shared" si="18"/>
        <v>0</v>
      </c>
      <c r="AJ90" s="50">
        <f t="shared" si="18"/>
        <v>0</v>
      </c>
      <c r="AK90" s="50">
        <f t="shared" si="18"/>
        <v>0</v>
      </c>
      <c r="AL90" s="50">
        <f t="shared" si="18"/>
        <v>0</v>
      </c>
      <c r="AM90" s="51">
        <f t="shared" si="21"/>
        <v>0.6712299465240642</v>
      </c>
      <c r="AN90" s="51">
        <f t="shared" si="22"/>
        <v>0.25989304812834224</v>
      </c>
    </row>
    <row r="91" spans="1:40">
      <c r="A91" s="13" t="s">
        <v>20</v>
      </c>
      <c r="B91" s="50">
        <f t="shared" si="18"/>
        <v>0.52004278074866306</v>
      </c>
      <c r="C91" s="50">
        <f t="shared" si="18"/>
        <v>0.6786737967914438</v>
      </c>
      <c r="D91" s="50">
        <f t="shared" si="24"/>
        <v>0.45299465240641712</v>
      </c>
      <c r="E91" s="50">
        <f t="shared" si="24"/>
        <v>0.47395721925133688</v>
      </c>
      <c r="F91" s="50">
        <f t="shared" si="24"/>
        <v>0.45491978609625666</v>
      </c>
      <c r="G91" s="50">
        <f t="shared" si="24"/>
        <v>0.45645989304812828</v>
      </c>
      <c r="H91" s="50">
        <f t="shared" si="24"/>
        <v>0.32134759358288767</v>
      </c>
      <c r="I91" s="50">
        <f t="shared" si="24"/>
        <v>0.35401069518716577</v>
      </c>
      <c r="J91" s="50">
        <f t="shared" si="24"/>
        <v>0.47114438502673794</v>
      </c>
      <c r="K91" s="50">
        <f t="shared" si="24"/>
        <v>0.45065240641711224</v>
      </c>
      <c r="L91" s="50">
        <f t="shared" si="24"/>
        <v>0.35829946524064166</v>
      </c>
      <c r="M91" s="50">
        <f t="shared" si="24"/>
        <v>0.31689839572192513</v>
      </c>
      <c r="N91" s="50">
        <f t="shared" si="24"/>
        <v>0.43539037433155076</v>
      </c>
      <c r="O91" s="50">
        <f t="shared" si="24"/>
        <v>0.3493048128342246</v>
      </c>
      <c r="P91" s="50">
        <f t="shared" si="24"/>
        <v>0.31978609625668447</v>
      </c>
      <c r="Q91" s="50">
        <f t="shared" si="24"/>
        <v>0.43612834224598934</v>
      </c>
      <c r="R91" s="50">
        <f t="shared" si="24"/>
        <v>0.48981818181818182</v>
      </c>
      <c r="S91" s="50">
        <f t="shared" si="24"/>
        <v>0.47793582887700531</v>
      </c>
      <c r="T91" s="50">
        <f t="shared" si="24"/>
        <v>0.41410695187165769</v>
      </c>
      <c r="U91" s="50">
        <f t="shared" si="24"/>
        <v>0.4797860962566845</v>
      </c>
      <c r="V91" s="50">
        <f t="shared" si="24"/>
        <v>0.4102994652406417</v>
      </c>
      <c r="W91" s="50">
        <f t="shared" si="24"/>
        <v>0.35508021390374334</v>
      </c>
      <c r="X91" s="50">
        <f t="shared" si="24"/>
        <v>0.5259358288770053</v>
      </c>
      <c r="Y91" s="50">
        <f t="shared" si="24"/>
        <v>0.49664171122994649</v>
      </c>
      <c r="Z91" s="50">
        <f t="shared" si="24"/>
        <v>0.46267379679144383</v>
      </c>
      <c r="AA91" s="50">
        <f t="shared" si="24"/>
        <v>0.44142245989304812</v>
      </c>
      <c r="AB91" s="50">
        <f t="shared" si="24"/>
        <v>0.48594652406417105</v>
      </c>
      <c r="AC91" s="50">
        <f t="shared" si="24"/>
        <v>0.34652406417112297</v>
      </c>
      <c r="AD91" s="50">
        <f t="shared" si="24"/>
        <v>0.31229946524064173</v>
      </c>
      <c r="AE91" s="50">
        <f t="shared" si="24"/>
        <v>0.50685561497326193</v>
      </c>
      <c r="AF91" s="50">
        <f t="shared" si="24"/>
        <v>0.51654545454545453</v>
      </c>
      <c r="AG91" s="50">
        <f t="shared" si="24"/>
        <v>0</v>
      </c>
      <c r="AH91" s="50">
        <f t="shared" si="18"/>
        <v>0</v>
      </c>
      <c r="AI91" s="50">
        <f t="shared" si="18"/>
        <v>0</v>
      </c>
      <c r="AJ91" s="50">
        <f t="shared" si="18"/>
        <v>0</v>
      </c>
      <c r="AK91" s="50">
        <f t="shared" si="18"/>
        <v>0</v>
      </c>
      <c r="AL91" s="50">
        <f t="shared" si="18"/>
        <v>0</v>
      </c>
      <c r="AM91" s="51">
        <f t="shared" si="21"/>
        <v>0.6786737967914438</v>
      </c>
      <c r="AN91" s="51">
        <f t="shared" si="22"/>
        <v>0.31229946524064173</v>
      </c>
    </row>
    <row r="92" spans="1:40">
      <c r="A92" s="12" t="s">
        <v>21</v>
      </c>
      <c r="B92" s="50">
        <f t="shared" si="18"/>
        <v>0.51946524064171118</v>
      </c>
      <c r="C92" s="50">
        <f t="shared" si="18"/>
        <v>0.67029946524064177</v>
      </c>
      <c r="D92" s="50">
        <f t="shared" si="24"/>
        <v>0.52756149732620317</v>
      </c>
      <c r="E92" s="50">
        <f t="shared" si="24"/>
        <v>0.51016042780748661</v>
      </c>
      <c r="F92" s="50">
        <f t="shared" si="24"/>
        <v>0.51887700534759362</v>
      </c>
      <c r="G92" s="50">
        <f t="shared" si="24"/>
        <v>0.50086631016042771</v>
      </c>
      <c r="H92" s="50">
        <f t="shared" si="24"/>
        <v>0.56287700534759355</v>
      </c>
      <c r="I92" s="50">
        <f t="shared" si="24"/>
        <v>0.37860962566844919</v>
      </c>
      <c r="J92" s="50">
        <f t="shared" si="24"/>
        <v>0.51674866310160417</v>
      </c>
      <c r="K92" s="50">
        <f t="shared" si="24"/>
        <v>0.50445989304812833</v>
      </c>
      <c r="L92" s="50">
        <f t="shared" si="24"/>
        <v>0.37868449197860959</v>
      </c>
      <c r="M92" s="50">
        <f t="shared" si="24"/>
        <v>0.3751978609625668</v>
      </c>
      <c r="N92" s="50">
        <f t="shared" si="24"/>
        <v>0.4394438502673797</v>
      </c>
      <c r="O92" s="50">
        <f t="shared" si="24"/>
        <v>0.40032085561497327</v>
      </c>
      <c r="P92" s="50">
        <f t="shared" si="24"/>
        <v>0.35436363636363638</v>
      </c>
      <c r="Q92" s="50">
        <f t="shared" si="24"/>
        <v>0.45566844919786098</v>
      </c>
      <c r="R92" s="50">
        <f t="shared" si="24"/>
        <v>0.5427379679144384</v>
      </c>
      <c r="S92" s="50">
        <f t="shared" si="24"/>
        <v>0.53654545454545455</v>
      </c>
      <c r="T92" s="50">
        <f t="shared" si="24"/>
        <v>0.45237433155080214</v>
      </c>
      <c r="U92" s="50">
        <f t="shared" si="24"/>
        <v>0.52043850267379677</v>
      </c>
      <c r="V92" s="50">
        <f t="shared" si="24"/>
        <v>0.47368983957219252</v>
      </c>
      <c r="W92" s="50">
        <f t="shared" si="24"/>
        <v>0.3679144385026738</v>
      </c>
      <c r="X92" s="50">
        <f t="shared" si="24"/>
        <v>0.50453475935828873</v>
      </c>
      <c r="Y92" s="50">
        <f t="shared" si="24"/>
        <v>0.51685561497326193</v>
      </c>
      <c r="Z92" s="50">
        <f t="shared" si="24"/>
        <v>0.51922994652406418</v>
      </c>
      <c r="AA92" s="50">
        <f t="shared" si="24"/>
        <v>0.49376470588235294</v>
      </c>
      <c r="AB92" s="50">
        <f t="shared" si="24"/>
        <v>0.53686631016042774</v>
      </c>
      <c r="AC92" s="50">
        <f t="shared" si="24"/>
        <v>0.3754010695187166</v>
      </c>
      <c r="AD92" s="50">
        <f t="shared" si="24"/>
        <v>0.39251336898395722</v>
      </c>
      <c r="AE92" s="50">
        <f t="shared" si="24"/>
        <v>0.51407486631016042</v>
      </c>
      <c r="AF92" s="50">
        <f t="shared" si="24"/>
        <v>0.53852406417112297</v>
      </c>
      <c r="AG92" s="50">
        <f t="shared" si="24"/>
        <v>0</v>
      </c>
      <c r="AH92" s="50">
        <f t="shared" si="18"/>
        <v>0</v>
      </c>
      <c r="AI92" s="50">
        <f t="shared" si="18"/>
        <v>0</v>
      </c>
      <c r="AJ92" s="50">
        <f t="shared" si="18"/>
        <v>0</v>
      </c>
      <c r="AK92" s="50">
        <f t="shared" si="18"/>
        <v>0</v>
      </c>
      <c r="AL92" s="50">
        <f t="shared" si="18"/>
        <v>0</v>
      </c>
      <c r="AM92" s="51">
        <f t="shared" si="21"/>
        <v>0.67029946524064177</v>
      </c>
      <c r="AN92" s="51">
        <f t="shared" si="22"/>
        <v>0.35436363636363638</v>
      </c>
    </row>
    <row r="93" spans="1:40">
      <c r="A93" s="12" t="s">
        <v>22</v>
      </c>
      <c r="B93" s="50">
        <f t="shared" ref="B93:AL100" si="25">($G$38*B23)/$G$37</f>
        <v>0.51612834224598936</v>
      </c>
      <c r="C93" s="50">
        <f t="shared" si="25"/>
        <v>0.65460962566844916</v>
      </c>
      <c r="D93" s="50">
        <f t="shared" si="24"/>
        <v>0.57530481283422452</v>
      </c>
      <c r="E93" s="50">
        <f t="shared" si="24"/>
        <v>0.56164705882352939</v>
      </c>
      <c r="F93" s="50">
        <f t="shared" si="24"/>
        <v>0.53455614973262022</v>
      </c>
      <c r="G93" s="50">
        <f t="shared" si="24"/>
        <v>0.50112299465240639</v>
      </c>
      <c r="H93" s="50">
        <f t="shared" si="24"/>
        <v>0.4273582887700535</v>
      </c>
      <c r="I93" s="50">
        <f t="shared" si="24"/>
        <v>0.47379679144385028</v>
      </c>
      <c r="J93" s="50">
        <f t="shared" si="24"/>
        <v>0.5925454545454546</v>
      </c>
      <c r="K93" s="50">
        <f t="shared" si="24"/>
        <v>0.56791443850267376</v>
      </c>
      <c r="L93" s="50">
        <f t="shared" si="24"/>
        <v>0.43749732620320853</v>
      </c>
      <c r="M93" s="50">
        <f t="shared" si="24"/>
        <v>0.23376470588235293</v>
      </c>
      <c r="N93" s="50">
        <f t="shared" si="24"/>
        <v>0.57895187165775397</v>
      </c>
      <c r="O93" s="50">
        <f t="shared" si="24"/>
        <v>0.47314438502673795</v>
      </c>
      <c r="P93" s="50">
        <f t="shared" si="24"/>
        <v>0.44536898395721924</v>
      </c>
      <c r="Q93" s="50">
        <f t="shared" si="24"/>
        <v>0.5247379679144385</v>
      </c>
      <c r="R93" s="50">
        <f t="shared" si="24"/>
        <v>0.58669518716577529</v>
      </c>
      <c r="S93" s="50">
        <f t="shared" si="24"/>
        <v>0.63805347593582895</v>
      </c>
      <c r="T93" s="50">
        <f t="shared" si="24"/>
        <v>0.50085561497326203</v>
      </c>
      <c r="U93" s="50">
        <f t="shared" si="24"/>
        <v>0.59396791443850261</v>
      </c>
      <c r="V93" s="50">
        <f t="shared" si="24"/>
        <v>0.50998930481283422</v>
      </c>
      <c r="W93" s="50">
        <f t="shared" si="24"/>
        <v>0.45771122994652402</v>
      </c>
      <c r="X93" s="50">
        <f t="shared" si="24"/>
        <v>0.54128342245989303</v>
      </c>
      <c r="Y93" s="50">
        <f t="shared" si="24"/>
        <v>0.56203208556149731</v>
      </c>
      <c r="Z93" s="50">
        <f t="shared" si="24"/>
        <v>0.56131550802139041</v>
      </c>
      <c r="AA93" s="50">
        <f t="shared" si="24"/>
        <v>0.56163636363636371</v>
      </c>
      <c r="AB93" s="50">
        <f t="shared" si="24"/>
        <v>0.57912299465240646</v>
      </c>
      <c r="AC93" s="50">
        <f t="shared" si="24"/>
        <v>0.45668449197860961</v>
      </c>
      <c r="AD93" s="50">
        <f t="shared" si="24"/>
        <v>0.46737967914438505</v>
      </c>
      <c r="AE93" s="50">
        <f t="shared" si="24"/>
        <v>0.58188235294117641</v>
      </c>
      <c r="AF93" s="50">
        <f t="shared" si="24"/>
        <v>0.57579679144385021</v>
      </c>
      <c r="AG93" s="50">
        <f t="shared" si="24"/>
        <v>0</v>
      </c>
      <c r="AH93" s="50">
        <f t="shared" si="25"/>
        <v>0</v>
      </c>
      <c r="AI93" s="50">
        <f t="shared" si="25"/>
        <v>0</v>
      </c>
      <c r="AJ93" s="50">
        <f t="shared" si="25"/>
        <v>0</v>
      </c>
      <c r="AK93" s="50">
        <f t="shared" si="25"/>
        <v>0</v>
      </c>
      <c r="AL93" s="50">
        <f t="shared" si="25"/>
        <v>0</v>
      </c>
      <c r="AM93" s="51">
        <f t="shared" si="21"/>
        <v>0.65460962566844916</v>
      </c>
      <c r="AN93" s="51">
        <f t="shared" si="22"/>
        <v>0.23376470588235293</v>
      </c>
    </row>
    <row r="94" spans="1:40">
      <c r="A94" s="12" t="s">
        <v>23</v>
      </c>
      <c r="B94" s="50">
        <f t="shared" si="25"/>
        <v>0.51571122994652407</v>
      </c>
      <c r="C94" s="50">
        <f t="shared" si="25"/>
        <v>0.64171122994652408</v>
      </c>
      <c r="D94" s="50">
        <f t="shared" si="24"/>
        <v>0.63115508021390376</v>
      </c>
      <c r="E94" s="50">
        <f t="shared" si="24"/>
        <v>0.61380748663101603</v>
      </c>
      <c r="F94" s="50">
        <f t="shared" si="24"/>
        <v>0.64301604278074864</v>
      </c>
      <c r="G94" s="50">
        <f t="shared" si="24"/>
        <v>0.59084491978609621</v>
      </c>
      <c r="H94" s="50">
        <f t="shared" si="24"/>
        <v>0.59390374331550799</v>
      </c>
      <c r="I94" s="50">
        <f t="shared" si="24"/>
        <v>0.53272727272727272</v>
      </c>
      <c r="J94" s="50">
        <f t="shared" si="24"/>
        <v>0.5849304812834224</v>
      </c>
      <c r="K94" s="50">
        <f t="shared" si="24"/>
        <v>0.62829946524064162</v>
      </c>
      <c r="L94" s="50">
        <f t="shared" si="24"/>
        <v>0.53817112299465242</v>
      </c>
      <c r="M94" s="50">
        <f t="shared" si="24"/>
        <v>0.49217112299465243</v>
      </c>
      <c r="N94" s="50">
        <f t="shared" si="24"/>
        <v>0.6131122994652406</v>
      </c>
      <c r="O94" s="50">
        <f t="shared" si="24"/>
        <v>0.53683422459893049</v>
      </c>
      <c r="P94" s="50">
        <f t="shared" si="24"/>
        <v>0.51638502673796793</v>
      </c>
      <c r="Q94" s="50">
        <f t="shared" si="24"/>
        <v>0.65835294117647059</v>
      </c>
      <c r="R94" s="50">
        <f t="shared" si="24"/>
        <v>0.61416042780748659</v>
      </c>
      <c r="S94" s="50">
        <f t="shared" si="24"/>
        <v>0.66566844919786095</v>
      </c>
      <c r="T94" s="50">
        <f t="shared" si="24"/>
        <v>0.54067379679144389</v>
      </c>
      <c r="U94" s="50">
        <f t="shared" si="24"/>
        <v>0</v>
      </c>
      <c r="V94" s="50">
        <f t="shared" si="24"/>
        <v>0.54877005347593588</v>
      </c>
      <c r="W94" s="50">
        <f t="shared" si="24"/>
        <v>0.49672727272727268</v>
      </c>
      <c r="X94" s="50">
        <f t="shared" si="24"/>
        <v>0.57848128342245986</v>
      </c>
      <c r="Y94" s="50">
        <f t="shared" si="24"/>
        <v>0.58518716577540109</v>
      </c>
      <c r="Z94" s="50">
        <f t="shared" si="24"/>
        <v>0.57684491978609631</v>
      </c>
      <c r="AA94" s="50">
        <f t="shared" si="24"/>
        <v>0.57025668449197853</v>
      </c>
      <c r="AB94" s="50">
        <f t="shared" si="24"/>
        <v>0.58751871657754018</v>
      </c>
      <c r="AC94" s="50">
        <f t="shared" si="24"/>
        <v>0.54385026737967912</v>
      </c>
      <c r="AD94" s="50">
        <f t="shared" si="24"/>
        <v>0.50481283422459888</v>
      </c>
      <c r="AE94" s="50">
        <f t="shared" si="24"/>
        <v>0.57438502673796787</v>
      </c>
      <c r="AF94" s="50">
        <f t="shared" si="24"/>
        <v>0.58067379679144382</v>
      </c>
      <c r="AG94" s="50">
        <f t="shared" si="24"/>
        <v>0</v>
      </c>
      <c r="AH94" s="50">
        <f t="shared" si="25"/>
        <v>0</v>
      </c>
      <c r="AI94" s="50">
        <f t="shared" si="25"/>
        <v>0</v>
      </c>
      <c r="AJ94" s="50">
        <f t="shared" si="25"/>
        <v>0</v>
      </c>
      <c r="AK94" s="50">
        <f t="shared" si="25"/>
        <v>0</v>
      </c>
      <c r="AL94" s="50">
        <f t="shared" si="25"/>
        <v>0</v>
      </c>
      <c r="AM94" s="51">
        <f t="shared" si="21"/>
        <v>0.66566844919786095</v>
      </c>
      <c r="AN94" s="51">
        <f t="shared" si="22"/>
        <v>0</v>
      </c>
    </row>
    <row r="95" spans="1:40">
      <c r="A95" s="9" t="s">
        <v>24</v>
      </c>
      <c r="B95" s="50">
        <f t="shared" si="25"/>
        <v>0.57831016042780747</v>
      </c>
      <c r="C95" s="50">
        <f t="shared" si="25"/>
        <v>0.65724064171122998</v>
      </c>
      <c r="D95" s="50">
        <f t="shared" si="24"/>
        <v>0.68842780748663102</v>
      </c>
      <c r="E95" s="50">
        <f t="shared" si="24"/>
        <v>0.64864171122994652</v>
      </c>
      <c r="F95" s="50">
        <f t="shared" si="24"/>
        <v>0.66439572192513363</v>
      </c>
      <c r="G95" s="50">
        <f t="shared" si="24"/>
        <v>0.58142245989304819</v>
      </c>
      <c r="H95" s="50">
        <f t="shared" si="24"/>
        <v>0.61183957219251339</v>
      </c>
      <c r="I95" s="50">
        <f t="shared" si="24"/>
        <v>0.61877005347593583</v>
      </c>
      <c r="J95" s="50">
        <f t="shared" si="24"/>
        <v>0.60449197860962567</v>
      </c>
      <c r="K95" s="50">
        <f t="shared" si="24"/>
        <v>0.76090909090909087</v>
      </c>
      <c r="L95" s="50">
        <f t="shared" si="24"/>
        <v>0.67321925133689831</v>
      </c>
      <c r="M95" s="50">
        <f t="shared" si="24"/>
        <v>0.64555080213903737</v>
      </c>
      <c r="N95" s="50">
        <f t="shared" si="24"/>
        <v>0.65515508021390367</v>
      </c>
      <c r="O95" s="50">
        <f t="shared" si="24"/>
        <v>0.62441711229946528</v>
      </c>
      <c r="P95" s="50">
        <f t="shared" si="24"/>
        <v>0.5458716577540107</v>
      </c>
      <c r="Q95" s="50">
        <f t="shared" si="24"/>
        <v>0.70694117647058818</v>
      </c>
      <c r="R95" s="50">
        <f t="shared" si="24"/>
        <v>0.68302673796791447</v>
      </c>
      <c r="S95" s="50">
        <f t="shared" ref="S95:AG95" si="26">($G$38*S25-S155)/$G$37</f>
        <v>0.68813903743315508</v>
      </c>
      <c r="T95" s="50">
        <f t="shared" si="26"/>
        <v>0.61344385026737969</v>
      </c>
      <c r="U95" s="50">
        <f t="shared" si="26"/>
        <v>0.13475935828877006</v>
      </c>
      <c r="V95" s="50">
        <f t="shared" si="26"/>
        <v>0.63539037433155077</v>
      </c>
      <c r="W95" s="50">
        <f t="shared" si="26"/>
        <v>0.58886631016042779</v>
      </c>
      <c r="X95" s="50">
        <f t="shared" si="26"/>
        <v>0.63279144385026731</v>
      </c>
      <c r="Y95" s="50">
        <f t="shared" si="26"/>
        <v>0.64299465240641707</v>
      </c>
      <c r="Z95" s="50">
        <f t="shared" si="26"/>
        <v>0.65688770053475931</v>
      </c>
      <c r="AA95" s="50">
        <f t="shared" si="26"/>
        <v>0.6379251336898395</v>
      </c>
      <c r="AB95" s="50">
        <f t="shared" si="26"/>
        <v>0.67373262032085557</v>
      </c>
      <c r="AC95" s="50">
        <f t="shared" si="26"/>
        <v>0.60468449197860963</v>
      </c>
      <c r="AD95" s="50">
        <f t="shared" si="26"/>
        <v>0.5922994652406417</v>
      </c>
      <c r="AE95" s="50">
        <f t="shared" si="26"/>
        <v>0.64954010695187159</v>
      </c>
      <c r="AF95" s="50">
        <f t="shared" si="26"/>
        <v>0.63173262032085564</v>
      </c>
      <c r="AG95" s="50">
        <f t="shared" si="26"/>
        <v>0</v>
      </c>
      <c r="AH95" s="50">
        <f t="shared" si="25"/>
        <v>0</v>
      </c>
      <c r="AI95" s="50">
        <f t="shared" si="25"/>
        <v>0</v>
      </c>
      <c r="AJ95" s="50">
        <f t="shared" si="25"/>
        <v>0</v>
      </c>
      <c r="AK95" s="50">
        <f t="shared" si="25"/>
        <v>0</v>
      </c>
      <c r="AL95" s="50">
        <f t="shared" si="25"/>
        <v>0</v>
      </c>
      <c r="AM95" s="51">
        <f t="shared" si="21"/>
        <v>0.76090909090909087</v>
      </c>
      <c r="AN95" s="51">
        <f t="shared" si="22"/>
        <v>0.13475935828877006</v>
      </c>
    </row>
    <row r="96" spans="1:40">
      <c r="A96" s="15">
        <v>0.83333333333333337</v>
      </c>
      <c r="B96" s="50">
        <f t="shared" si="25"/>
        <v>0.53900534759358287</v>
      </c>
      <c r="C96" s="50">
        <f t="shared" si="25"/>
        <v>0.74650267379679147</v>
      </c>
      <c r="D96" s="50">
        <f t="shared" ref="D96:AG100" si="27">($G$38*D26-D156)/$G$37</f>
        <v>0.75420320855614975</v>
      </c>
      <c r="E96" s="50">
        <f t="shared" si="27"/>
        <v>0.75542245989304813</v>
      </c>
      <c r="F96" s="50">
        <f t="shared" si="27"/>
        <v>0.74136898395721929</v>
      </c>
      <c r="G96" s="50">
        <f t="shared" si="27"/>
        <v>0.55681283422459893</v>
      </c>
      <c r="H96" s="50">
        <f t="shared" si="27"/>
        <v>0.71807486631016038</v>
      </c>
      <c r="I96" s="50">
        <f t="shared" si="27"/>
        <v>0.69436363636363641</v>
      </c>
      <c r="J96" s="50">
        <f t="shared" si="27"/>
        <v>0.64546524064171118</v>
      </c>
      <c r="K96" s="50">
        <f t="shared" si="27"/>
        <v>0.71576470588235286</v>
      </c>
      <c r="L96" s="50">
        <f t="shared" si="27"/>
        <v>0.75968983957219249</v>
      </c>
      <c r="M96" s="50">
        <f t="shared" si="27"/>
        <v>0.75818181818181818</v>
      </c>
      <c r="N96" s="50">
        <f t="shared" si="27"/>
        <v>0.74537967914438508</v>
      </c>
      <c r="O96" s="50">
        <f t="shared" si="27"/>
        <v>0.71512299465240636</v>
      </c>
      <c r="P96" s="50">
        <f t="shared" si="27"/>
        <v>0.67665240641711233</v>
      </c>
      <c r="Q96" s="50">
        <f t="shared" si="27"/>
        <v>0.74916577540106954</v>
      </c>
      <c r="R96" s="50">
        <f t="shared" si="27"/>
        <v>0.7352727272727273</v>
      </c>
      <c r="S96" s="50">
        <f t="shared" si="27"/>
        <v>0.76090909090909087</v>
      </c>
      <c r="T96" s="50">
        <f t="shared" si="27"/>
        <v>0.67777540106951872</v>
      </c>
      <c r="U96" s="50">
        <f t="shared" si="27"/>
        <v>0.42304812834224598</v>
      </c>
      <c r="V96" s="50">
        <f t="shared" si="27"/>
        <v>0.74056684491978608</v>
      </c>
      <c r="W96" s="50">
        <f t="shared" si="27"/>
        <v>0.70296256684491976</v>
      </c>
      <c r="X96" s="50">
        <f t="shared" si="27"/>
        <v>0.72564705882352942</v>
      </c>
      <c r="Y96" s="50">
        <f t="shared" si="27"/>
        <v>0.72599999999999998</v>
      </c>
      <c r="Z96" s="50">
        <f t="shared" si="27"/>
        <v>0.73540106951871653</v>
      </c>
      <c r="AA96" s="50">
        <f t="shared" si="27"/>
        <v>0.72173262032085561</v>
      </c>
      <c r="AB96" s="50">
        <f t="shared" si="27"/>
        <v>0.70982887700534758</v>
      </c>
      <c r="AC96" s="50">
        <f t="shared" si="27"/>
        <v>0.69</v>
      </c>
      <c r="AD96" s="50">
        <f t="shared" si="27"/>
        <v>0.67081283422459892</v>
      </c>
      <c r="AE96" s="50">
        <f t="shared" si="27"/>
        <v>0.73572192513368984</v>
      </c>
      <c r="AF96" s="50">
        <f t="shared" si="27"/>
        <v>0.74117647058823533</v>
      </c>
      <c r="AG96" s="50">
        <f t="shared" si="27"/>
        <v>0</v>
      </c>
      <c r="AH96" s="50">
        <f t="shared" si="25"/>
        <v>0</v>
      </c>
      <c r="AI96" s="50">
        <f t="shared" si="25"/>
        <v>0</v>
      </c>
      <c r="AJ96" s="50">
        <f t="shared" si="25"/>
        <v>0</v>
      </c>
      <c r="AK96" s="50">
        <f t="shared" si="25"/>
        <v>0</v>
      </c>
      <c r="AL96" s="50">
        <f t="shared" si="25"/>
        <v>0</v>
      </c>
      <c r="AM96" s="51">
        <f t="shared" si="21"/>
        <v>0.76090909090909087</v>
      </c>
      <c r="AN96" s="51">
        <f t="shared" si="22"/>
        <v>0.42304812834224598</v>
      </c>
    </row>
    <row r="97" spans="1:44">
      <c r="A97" s="15">
        <v>0.875</v>
      </c>
      <c r="B97" s="50">
        <f t="shared" si="25"/>
        <v>0.65640641711229941</v>
      </c>
      <c r="C97" s="50">
        <f t="shared" si="25"/>
        <v>0.72474866310160424</v>
      </c>
      <c r="D97" s="50">
        <f t="shared" si="27"/>
        <v>0.71175401069518718</v>
      </c>
      <c r="E97" s="50">
        <f t="shared" si="27"/>
        <v>0.7230160427807486</v>
      </c>
      <c r="F97" s="50">
        <f t="shared" si="27"/>
        <v>0.73854545454545451</v>
      </c>
      <c r="G97" s="50">
        <f t="shared" si="27"/>
        <v>0.60529411764705887</v>
      </c>
      <c r="H97" s="50">
        <f t="shared" si="27"/>
        <v>0.73443850267379684</v>
      </c>
      <c r="I97" s="50">
        <f t="shared" si="27"/>
        <v>0.66224598930481282</v>
      </c>
      <c r="J97" s="50">
        <f t="shared" si="27"/>
        <v>0.63423529411764701</v>
      </c>
      <c r="K97" s="50">
        <f t="shared" si="27"/>
        <v>0.64248128342245991</v>
      </c>
      <c r="L97" s="50">
        <f t="shared" si="27"/>
        <v>0.74438502673796791</v>
      </c>
      <c r="M97" s="50">
        <f t="shared" si="27"/>
        <v>0.75186096256684487</v>
      </c>
      <c r="N97" s="50">
        <f t="shared" si="27"/>
        <v>0.73530481283422455</v>
      </c>
      <c r="O97" s="50">
        <f t="shared" si="27"/>
        <v>0.68955080213903741</v>
      </c>
      <c r="P97" s="50">
        <f t="shared" si="27"/>
        <v>0.66587165775401069</v>
      </c>
      <c r="Q97" s="50">
        <f t="shared" si="27"/>
        <v>0.72914438502673795</v>
      </c>
      <c r="R97" s="50">
        <f t="shared" si="27"/>
        <v>0.72516577540106952</v>
      </c>
      <c r="S97" s="50">
        <f t="shared" si="27"/>
        <v>0.73726203208556151</v>
      </c>
      <c r="T97" s="50">
        <f t="shared" si="27"/>
        <v>0.59804278074866313</v>
      </c>
      <c r="U97" s="50">
        <f t="shared" si="27"/>
        <v>0.56358288770053477</v>
      </c>
      <c r="V97" s="50">
        <f t="shared" si="27"/>
        <v>0.71698395721925134</v>
      </c>
      <c r="W97" s="50">
        <f t="shared" si="27"/>
        <v>0.69965775401069519</v>
      </c>
      <c r="X97" s="50">
        <f t="shared" si="27"/>
        <v>0.70610695187165773</v>
      </c>
      <c r="Y97" s="50">
        <f t="shared" si="27"/>
        <v>0.69503743315508015</v>
      </c>
      <c r="Z97" s="50">
        <f t="shared" si="27"/>
        <v>0.69077005347593579</v>
      </c>
      <c r="AA97" s="50">
        <f t="shared" si="27"/>
        <v>0.67732620320855619</v>
      </c>
      <c r="AB97" s="50">
        <f t="shared" si="27"/>
        <v>0.68053475935828878</v>
      </c>
      <c r="AC97" s="50">
        <f t="shared" si="27"/>
        <v>0.38797860962566844</v>
      </c>
      <c r="AD97" s="50">
        <f t="shared" si="27"/>
        <v>0.66016042780748663</v>
      </c>
      <c r="AE97" s="50">
        <f t="shared" si="27"/>
        <v>0.70270588235294118</v>
      </c>
      <c r="AF97" s="50">
        <f t="shared" si="27"/>
        <v>0.71858823529411764</v>
      </c>
      <c r="AG97" s="50">
        <f t="shared" si="27"/>
        <v>0</v>
      </c>
      <c r="AH97" s="50">
        <f t="shared" si="25"/>
        <v>0</v>
      </c>
      <c r="AI97" s="50">
        <f t="shared" si="25"/>
        <v>0</v>
      </c>
      <c r="AJ97" s="50">
        <f t="shared" si="25"/>
        <v>0</v>
      </c>
      <c r="AK97" s="50">
        <f t="shared" si="25"/>
        <v>0</v>
      </c>
      <c r="AL97" s="50">
        <f t="shared" si="25"/>
        <v>0</v>
      </c>
      <c r="AM97" s="51">
        <f t="shared" si="21"/>
        <v>0.75186096256684487</v>
      </c>
      <c r="AN97" s="51">
        <f t="shared" si="22"/>
        <v>0.38797860962566844</v>
      </c>
    </row>
    <row r="98" spans="1:44">
      <c r="A98" s="13" t="s">
        <v>25</v>
      </c>
      <c r="B98" s="50">
        <f t="shared" si="25"/>
        <v>0.57304812834224594</v>
      </c>
      <c r="C98" s="50">
        <f t="shared" si="25"/>
        <v>0.67347593582887699</v>
      </c>
      <c r="D98" s="50">
        <f t="shared" si="27"/>
        <v>0.67973262032085557</v>
      </c>
      <c r="E98" s="50">
        <f t="shared" si="27"/>
        <v>0.64010695187165778</v>
      </c>
      <c r="F98" s="50">
        <f t="shared" si="27"/>
        <v>0.67979679144385019</v>
      </c>
      <c r="G98" s="50">
        <f t="shared" si="27"/>
        <v>0.64652406417112296</v>
      </c>
      <c r="H98" s="50">
        <f t="shared" si="27"/>
        <v>0.65801069518716571</v>
      </c>
      <c r="I98" s="50">
        <f t="shared" si="27"/>
        <v>0.46957219251336896</v>
      </c>
      <c r="J98" s="50">
        <f t="shared" si="27"/>
        <v>0.63660962566844925</v>
      </c>
      <c r="K98" s="50">
        <f t="shared" si="27"/>
        <v>0.66519786096256683</v>
      </c>
      <c r="L98" s="50">
        <f t="shared" si="27"/>
        <v>0.70613903743315509</v>
      </c>
      <c r="M98" s="50">
        <f t="shared" si="27"/>
        <v>0.71175401069518718</v>
      </c>
      <c r="N98" s="50">
        <f t="shared" si="27"/>
        <v>0.66770053475935831</v>
      </c>
      <c r="O98" s="50">
        <f t="shared" si="27"/>
        <v>0.64864171122994652</v>
      </c>
      <c r="P98" s="50">
        <f t="shared" si="27"/>
        <v>0.62252406417112294</v>
      </c>
      <c r="Q98" s="50">
        <f t="shared" si="27"/>
        <v>0.67337967914438501</v>
      </c>
      <c r="R98" s="50">
        <f t="shared" si="27"/>
        <v>0.66670588235294115</v>
      </c>
      <c r="S98" s="50">
        <f t="shared" si="27"/>
        <v>0.6748235294117646</v>
      </c>
      <c r="T98" s="50">
        <f t="shared" si="27"/>
        <v>0.62531550802139035</v>
      </c>
      <c r="U98" s="50">
        <f t="shared" si="27"/>
        <v>0.55289839572192512</v>
      </c>
      <c r="V98" s="50">
        <f t="shared" si="27"/>
        <v>0.66943315508021384</v>
      </c>
      <c r="W98" s="50">
        <f t="shared" si="27"/>
        <v>0.62717647058823522</v>
      </c>
      <c r="X98" s="50">
        <f t="shared" si="27"/>
        <v>0.65255614973262033</v>
      </c>
      <c r="Y98" s="50">
        <f t="shared" si="27"/>
        <v>0.64421390374331544</v>
      </c>
      <c r="Z98" s="50">
        <f t="shared" si="27"/>
        <v>0.64645989304812834</v>
      </c>
      <c r="AA98" s="50">
        <f t="shared" si="27"/>
        <v>0.62332620320855614</v>
      </c>
      <c r="AB98" s="50">
        <f t="shared" si="27"/>
        <v>0.62515508021390376</v>
      </c>
      <c r="AC98" s="50">
        <f t="shared" si="27"/>
        <v>0.56518716577540107</v>
      </c>
      <c r="AD98" s="50">
        <f t="shared" si="27"/>
        <v>0.60946524064171126</v>
      </c>
      <c r="AE98" s="50">
        <f t="shared" si="27"/>
        <v>0.64296256684491981</v>
      </c>
      <c r="AF98" s="50">
        <f t="shared" si="27"/>
        <v>0.65525133689839565</v>
      </c>
      <c r="AG98" s="50">
        <f t="shared" si="27"/>
        <v>0</v>
      </c>
      <c r="AH98" s="50">
        <f t="shared" si="25"/>
        <v>0</v>
      </c>
      <c r="AI98" s="50">
        <f t="shared" si="25"/>
        <v>0</v>
      </c>
      <c r="AJ98" s="50">
        <f t="shared" si="25"/>
        <v>0</v>
      </c>
      <c r="AK98" s="50">
        <f t="shared" si="25"/>
        <v>0</v>
      </c>
      <c r="AL98" s="50">
        <f t="shared" si="25"/>
        <v>0</v>
      </c>
      <c r="AM98" s="51">
        <f t="shared" si="21"/>
        <v>0.71175401069518718</v>
      </c>
      <c r="AN98" s="51">
        <f t="shared" si="22"/>
        <v>0.46957219251336896</v>
      </c>
    </row>
    <row r="99" spans="1:44">
      <c r="A99" s="15">
        <v>0.95833333333333337</v>
      </c>
      <c r="B99" s="50">
        <f t="shared" si="25"/>
        <v>0.54327272727272724</v>
      </c>
      <c r="C99" s="50">
        <f t="shared" si="25"/>
        <v>0.57866310160427803</v>
      </c>
      <c r="D99" s="50">
        <f t="shared" si="27"/>
        <v>0.53262032085561495</v>
      </c>
      <c r="E99" s="50">
        <f t="shared" si="27"/>
        <v>0.5377860962566845</v>
      </c>
      <c r="F99" s="50">
        <f t="shared" si="27"/>
        <v>0.56983957219251336</v>
      </c>
      <c r="G99" s="50">
        <f t="shared" si="27"/>
        <v>0.56063101604278076</v>
      </c>
      <c r="H99" s="50">
        <f t="shared" si="27"/>
        <v>0.58957219251336901</v>
      </c>
      <c r="I99" s="50">
        <f t="shared" si="27"/>
        <v>0.54760427807486622</v>
      </c>
      <c r="J99" s="50">
        <f t="shared" si="27"/>
        <v>0.60346524064171114</v>
      </c>
      <c r="K99" s="50">
        <f t="shared" si="27"/>
        <v>0.56162566844919781</v>
      </c>
      <c r="L99" s="50">
        <f t="shared" si="27"/>
        <v>0.62306951871657756</v>
      </c>
      <c r="M99" s="50">
        <f t="shared" si="27"/>
        <v>0.53820320855614967</v>
      </c>
      <c r="N99" s="50">
        <f t="shared" si="27"/>
        <v>0.5794010695187165</v>
      </c>
      <c r="O99" s="50">
        <f t="shared" si="27"/>
        <v>0.57760427807486625</v>
      </c>
      <c r="P99" s="50">
        <f t="shared" si="27"/>
        <v>0.53765775401069515</v>
      </c>
      <c r="Q99" s="50">
        <f t="shared" si="27"/>
        <v>0.55925133689839568</v>
      </c>
      <c r="R99" s="50">
        <f t="shared" si="27"/>
        <v>0.56647058823529417</v>
      </c>
      <c r="S99" s="50">
        <f t="shared" si="27"/>
        <v>0.5824491978609625</v>
      </c>
      <c r="T99" s="50">
        <f t="shared" si="27"/>
        <v>0.56313368983957224</v>
      </c>
      <c r="U99" s="50">
        <f t="shared" si="27"/>
        <v>0.47643850267379678</v>
      </c>
      <c r="V99" s="50">
        <f t="shared" si="27"/>
        <v>0.59201069518716576</v>
      </c>
      <c r="W99" s="50">
        <f t="shared" si="27"/>
        <v>0.55508021390374329</v>
      </c>
      <c r="X99" s="50">
        <f t="shared" si="27"/>
        <v>0.53903743315508024</v>
      </c>
      <c r="Y99" s="50">
        <f t="shared" si="27"/>
        <v>0.5436256684491978</v>
      </c>
      <c r="Z99" s="50">
        <f t="shared" si="27"/>
        <v>0.54545454545454541</v>
      </c>
      <c r="AA99" s="50">
        <f t="shared" si="27"/>
        <v>0.52065240641711219</v>
      </c>
      <c r="AB99" s="50">
        <f t="shared" si="27"/>
        <v>0.54417112299465242</v>
      </c>
      <c r="AC99" s="50">
        <f t="shared" si="27"/>
        <v>0.52472727272727271</v>
      </c>
      <c r="AD99" s="50">
        <f t="shared" si="27"/>
        <v>0.52662032085561494</v>
      </c>
      <c r="AE99" s="50">
        <f t="shared" si="27"/>
        <v>0.54609625668449202</v>
      </c>
      <c r="AF99" s="50">
        <f t="shared" si="27"/>
        <v>0.56303743315508015</v>
      </c>
      <c r="AG99" s="50">
        <f t="shared" si="27"/>
        <v>0</v>
      </c>
      <c r="AH99" s="50">
        <f t="shared" si="25"/>
        <v>0</v>
      </c>
      <c r="AI99" s="50">
        <f t="shared" si="25"/>
        <v>0</v>
      </c>
      <c r="AJ99" s="50">
        <f t="shared" si="25"/>
        <v>0</v>
      </c>
      <c r="AK99" s="50">
        <f t="shared" si="25"/>
        <v>0</v>
      </c>
      <c r="AL99" s="50">
        <f t="shared" si="25"/>
        <v>0</v>
      </c>
      <c r="AM99" s="51">
        <f t="shared" si="21"/>
        <v>0.62306951871657756</v>
      </c>
      <c r="AN99" s="51">
        <f t="shared" si="22"/>
        <v>0.47643850267379678</v>
      </c>
    </row>
    <row r="100" spans="1:44">
      <c r="A100" s="9" t="s">
        <v>26</v>
      </c>
      <c r="B100" s="50">
        <f t="shared" si="25"/>
        <v>0.48128342245989303</v>
      </c>
      <c r="C100" s="50">
        <f t="shared" si="25"/>
        <v>0.50053475935828873</v>
      </c>
      <c r="D100" s="50">
        <f t="shared" si="27"/>
        <v>0.51657754010695189</v>
      </c>
      <c r="E100" s="50">
        <f t="shared" si="27"/>
        <v>0.49097326203208552</v>
      </c>
      <c r="F100" s="50">
        <f t="shared" si="27"/>
        <v>0.54545454545454541</v>
      </c>
      <c r="G100" s="50">
        <f t="shared" si="27"/>
        <v>0.49447058823529416</v>
      </c>
      <c r="H100" s="50">
        <f t="shared" si="27"/>
        <v>0.53903743315508024</v>
      </c>
      <c r="I100" s="50">
        <f t="shared" si="27"/>
        <v>0.48449197860962567</v>
      </c>
      <c r="J100" s="50">
        <f t="shared" si="27"/>
        <v>0.50162566844919787</v>
      </c>
      <c r="K100" s="50">
        <f t="shared" si="27"/>
        <v>0.50428877005347583</v>
      </c>
      <c r="L100" s="50">
        <f t="shared" si="27"/>
        <v>0.4963957219251337</v>
      </c>
      <c r="M100" s="50">
        <f t="shared" si="27"/>
        <v>0.47483422459893049</v>
      </c>
      <c r="N100" s="50">
        <f t="shared" si="27"/>
        <v>0.47932620320855612</v>
      </c>
      <c r="O100" s="50">
        <f t="shared" si="27"/>
        <v>0.53197860962566845</v>
      </c>
      <c r="P100" s="50">
        <f t="shared" si="27"/>
        <v>0.4795828877005347</v>
      </c>
      <c r="Q100" s="50">
        <f t="shared" si="27"/>
        <v>0.47807486631016044</v>
      </c>
      <c r="R100" s="50">
        <f t="shared" si="27"/>
        <v>0.51016042780748661</v>
      </c>
      <c r="S100" s="50">
        <f t="shared" si="27"/>
        <v>0.52941176470588236</v>
      </c>
      <c r="T100" s="50">
        <f t="shared" si="27"/>
        <v>0.51532620320855616</v>
      </c>
      <c r="U100" s="50">
        <f t="shared" si="27"/>
        <v>0.45795721925133687</v>
      </c>
      <c r="V100" s="50">
        <f t="shared" si="27"/>
        <v>0.5436256684491978</v>
      </c>
      <c r="W100" s="50">
        <f t="shared" si="27"/>
        <v>0.50053475935828873</v>
      </c>
      <c r="X100" s="50">
        <f t="shared" si="27"/>
        <v>0.48770053475935826</v>
      </c>
      <c r="Y100" s="50">
        <f t="shared" si="27"/>
        <v>0.49411764705882355</v>
      </c>
      <c r="Z100" s="50">
        <f t="shared" si="27"/>
        <v>0.47807486631016044</v>
      </c>
      <c r="AA100" s="50">
        <f t="shared" si="27"/>
        <v>0.47165775401069521</v>
      </c>
      <c r="AB100" s="50">
        <f t="shared" si="27"/>
        <v>0.49732620320855614</v>
      </c>
      <c r="AC100" s="50">
        <f t="shared" si="27"/>
        <v>0.49090909090909091</v>
      </c>
      <c r="AD100" s="50">
        <f t="shared" si="27"/>
        <v>0.47165775401069521</v>
      </c>
      <c r="AE100" s="50">
        <f t="shared" si="27"/>
        <v>0.42795721925133684</v>
      </c>
      <c r="AF100" s="50">
        <f t="shared" si="27"/>
        <v>0.50053475935828873</v>
      </c>
      <c r="AG100" s="50">
        <f t="shared" si="27"/>
        <v>0</v>
      </c>
      <c r="AH100" s="50">
        <f t="shared" si="25"/>
        <v>0</v>
      </c>
      <c r="AI100" s="50">
        <f t="shared" si="25"/>
        <v>0</v>
      </c>
      <c r="AJ100" s="50">
        <f t="shared" si="25"/>
        <v>0</v>
      </c>
      <c r="AK100" s="50">
        <f t="shared" si="25"/>
        <v>0</v>
      </c>
      <c r="AL100" s="50">
        <f t="shared" si="25"/>
        <v>0</v>
      </c>
      <c r="AM100" s="51">
        <f t="shared" si="21"/>
        <v>0.54545454545454541</v>
      </c>
      <c r="AN100" s="51">
        <f t="shared" si="22"/>
        <v>0.42795721925133684</v>
      </c>
    </row>
    <row r="103" spans="1:44">
      <c r="A103" s="26" t="s">
        <v>47</v>
      </c>
      <c r="C103" s="30"/>
      <c r="E103" s="41"/>
      <c r="F103" s="26"/>
      <c r="G103" s="38"/>
      <c r="H103" s="38"/>
      <c r="I103" s="38"/>
      <c r="J103" s="38"/>
      <c r="K103" s="38"/>
      <c r="L103" s="38"/>
      <c r="M103" s="38"/>
      <c r="N103" s="39"/>
      <c r="O103" s="39"/>
      <c r="P103" s="40"/>
      <c r="Q103" s="38"/>
      <c r="R103" s="28"/>
    </row>
    <row r="104" spans="1:44" ht="12.75" customHeight="1">
      <c r="A104" s="287" t="s">
        <v>2</v>
      </c>
      <c r="B104" s="4">
        <f>+B$4</f>
        <v>1</v>
      </c>
      <c r="C104" s="4">
        <f t="shared" ref="C104:AL104" si="28">+C$4</f>
        <v>2</v>
      </c>
      <c r="D104" s="4">
        <f t="shared" si="28"/>
        <v>3</v>
      </c>
      <c r="E104" s="4">
        <f t="shared" si="28"/>
        <v>4</v>
      </c>
      <c r="F104" s="4">
        <f t="shared" si="28"/>
        <v>5</v>
      </c>
      <c r="G104" s="4">
        <f t="shared" si="28"/>
        <v>6</v>
      </c>
      <c r="H104" s="4">
        <f t="shared" si="28"/>
        <v>7</v>
      </c>
      <c r="I104" s="4">
        <f t="shared" si="28"/>
        <v>8</v>
      </c>
      <c r="J104" s="4">
        <f t="shared" si="28"/>
        <v>9</v>
      </c>
      <c r="K104" s="4">
        <f t="shared" si="28"/>
        <v>10</v>
      </c>
      <c r="L104" s="4">
        <f t="shared" si="28"/>
        <v>11</v>
      </c>
      <c r="M104" s="4">
        <f t="shared" si="28"/>
        <v>12</v>
      </c>
      <c r="N104" s="4">
        <f t="shared" si="28"/>
        <v>13</v>
      </c>
      <c r="O104" s="4">
        <f t="shared" si="28"/>
        <v>14</v>
      </c>
      <c r="P104" s="4">
        <f t="shared" si="28"/>
        <v>15</v>
      </c>
      <c r="Q104" s="4">
        <f t="shared" si="28"/>
        <v>16</v>
      </c>
      <c r="R104" s="4">
        <f t="shared" si="28"/>
        <v>17</v>
      </c>
      <c r="S104" s="4">
        <f t="shared" si="28"/>
        <v>18</v>
      </c>
      <c r="T104" s="4">
        <f t="shared" si="28"/>
        <v>19</v>
      </c>
      <c r="U104" s="4">
        <f t="shared" si="28"/>
        <v>20</v>
      </c>
      <c r="V104" s="4">
        <f t="shared" si="28"/>
        <v>21</v>
      </c>
      <c r="W104" s="4">
        <f t="shared" si="28"/>
        <v>22</v>
      </c>
      <c r="X104" s="4">
        <f t="shared" si="28"/>
        <v>23</v>
      </c>
      <c r="Y104" s="4">
        <f t="shared" si="28"/>
        <v>24</v>
      </c>
      <c r="Z104" s="4">
        <f t="shared" si="28"/>
        <v>25</v>
      </c>
      <c r="AA104" s="4">
        <f t="shared" si="28"/>
        <v>26</v>
      </c>
      <c r="AB104" s="4">
        <f t="shared" si="28"/>
        <v>27</v>
      </c>
      <c r="AC104" s="4">
        <f t="shared" si="28"/>
        <v>28</v>
      </c>
      <c r="AD104" s="4">
        <f t="shared" si="28"/>
        <v>29</v>
      </c>
      <c r="AE104" s="4">
        <f t="shared" si="28"/>
        <v>30</v>
      </c>
      <c r="AF104" s="4">
        <f t="shared" si="28"/>
        <v>31</v>
      </c>
      <c r="AG104" s="4">
        <f t="shared" si="28"/>
        <v>32</v>
      </c>
      <c r="AH104" s="4">
        <f t="shared" si="28"/>
        <v>33</v>
      </c>
      <c r="AI104" s="4">
        <f t="shared" si="28"/>
        <v>34</v>
      </c>
      <c r="AJ104" s="4">
        <f t="shared" si="28"/>
        <v>35</v>
      </c>
      <c r="AK104" s="4">
        <f t="shared" si="28"/>
        <v>36</v>
      </c>
      <c r="AL104" s="4">
        <f t="shared" si="28"/>
        <v>37</v>
      </c>
      <c r="AM104" s="116" t="s">
        <v>3</v>
      </c>
      <c r="AN104" s="5" t="s">
        <v>4</v>
      </c>
    </row>
    <row r="105" spans="1:44" s="6" customFormat="1" ht="11.25" customHeight="1">
      <c r="A105" s="288"/>
      <c r="B105" s="7">
        <f>B$5</f>
        <v>40664</v>
      </c>
      <c r="C105" s="7">
        <f t="shared" ref="C105:AL105" si="29">C$5</f>
        <v>40665</v>
      </c>
      <c r="D105" s="7">
        <f t="shared" si="29"/>
        <v>40666</v>
      </c>
      <c r="E105" s="7">
        <f t="shared" si="29"/>
        <v>40667</v>
      </c>
      <c r="F105" s="7">
        <f t="shared" si="29"/>
        <v>40668</v>
      </c>
      <c r="G105" s="7">
        <f t="shared" si="29"/>
        <v>40669</v>
      </c>
      <c r="H105" s="7">
        <f t="shared" si="29"/>
        <v>40670</v>
      </c>
      <c r="I105" s="7">
        <f t="shared" si="29"/>
        <v>40671</v>
      </c>
      <c r="J105" s="7">
        <f t="shared" si="29"/>
        <v>40672</v>
      </c>
      <c r="K105" s="7">
        <f t="shared" si="29"/>
        <v>40673</v>
      </c>
      <c r="L105" s="7">
        <f t="shared" si="29"/>
        <v>40674</v>
      </c>
      <c r="M105" s="7">
        <f t="shared" si="29"/>
        <v>40675</v>
      </c>
      <c r="N105" s="7">
        <f t="shared" si="29"/>
        <v>40676</v>
      </c>
      <c r="O105" s="7">
        <f t="shared" si="29"/>
        <v>40677</v>
      </c>
      <c r="P105" s="7">
        <f t="shared" si="29"/>
        <v>40678</v>
      </c>
      <c r="Q105" s="7">
        <f t="shared" si="29"/>
        <v>40679</v>
      </c>
      <c r="R105" s="7">
        <f t="shared" si="29"/>
        <v>40680</v>
      </c>
      <c r="S105" s="7">
        <f t="shared" si="29"/>
        <v>40681</v>
      </c>
      <c r="T105" s="7">
        <f t="shared" si="29"/>
        <v>40682</v>
      </c>
      <c r="U105" s="7">
        <f t="shared" si="29"/>
        <v>40683</v>
      </c>
      <c r="V105" s="7">
        <f t="shared" si="29"/>
        <v>40684</v>
      </c>
      <c r="W105" s="7">
        <f t="shared" si="29"/>
        <v>40685</v>
      </c>
      <c r="X105" s="7">
        <f t="shared" si="29"/>
        <v>40686</v>
      </c>
      <c r="Y105" s="7">
        <f t="shared" si="29"/>
        <v>40687</v>
      </c>
      <c r="Z105" s="7">
        <f t="shared" si="29"/>
        <v>40688</v>
      </c>
      <c r="AA105" s="7">
        <f t="shared" si="29"/>
        <v>40689</v>
      </c>
      <c r="AB105" s="7">
        <f t="shared" si="29"/>
        <v>40690</v>
      </c>
      <c r="AC105" s="7">
        <f t="shared" si="29"/>
        <v>40691</v>
      </c>
      <c r="AD105" s="7">
        <f t="shared" si="29"/>
        <v>40692</v>
      </c>
      <c r="AE105" s="7">
        <f t="shared" si="29"/>
        <v>40693</v>
      </c>
      <c r="AF105" s="7">
        <f t="shared" si="29"/>
        <v>40694</v>
      </c>
      <c r="AG105" s="158">
        <f t="shared" si="29"/>
        <v>40695</v>
      </c>
      <c r="AH105" s="158">
        <f t="shared" si="29"/>
        <v>40696</v>
      </c>
      <c r="AI105" s="158">
        <f t="shared" si="29"/>
        <v>40697</v>
      </c>
      <c r="AJ105" s="158">
        <f t="shared" si="29"/>
        <v>40698</v>
      </c>
      <c r="AK105" s="158">
        <f t="shared" si="29"/>
        <v>40699</v>
      </c>
      <c r="AL105" s="158">
        <f t="shared" si="29"/>
        <v>40700</v>
      </c>
      <c r="AM105" s="116"/>
      <c r="AN105" s="8"/>
    </row>
    <row r="106" spans="1:44">
      <c r="A106" s="289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4"/>
      <c r="AH106" s="44"/>
      <c r="AI106" s="44"/>
      <c r="AJ106" s="44"/>
      <c r="AK106" s="44"/>
      <c r="AL106" s="44"/>
      <c r="AM106" s="45" t="s">
        <v>8</v>
      </c>
      <c r="AN106" s="5" t="s">
        <v>8</v>
      </c>
    </row>
    <row r="107" spans="1:44">
      <c r="A107" s="9" t="s">
        <v>9</v>
      </c>
      <c r="B107" s="52">
        <f t="shared" ref="B107:AL122" si="30">$G$38*B7</f>
        <v>4639.5</v>
      </c>
      <c r="C107" s="52">
        <f t="shared" si="30"/>
        <v>4260</v>
      </c>
      <c r="D107" s="52">
        <f>$G$38*D7-D137</f>
        <v>4380</v>
      </c>
      <c r="E107" s="52">
        <f t="shared" ref="E107:AG107" si="31">$G$38*E7-E137</f>
        <v>4440</v>
      </c>
      <c r="F107" s="52">
        <f t="shared" si="31"/>
        <v>4259.0999999999995</v>
      </c>
      <c r="G107" s="52">
        <f t="shared" si="31"/>
        <v>4335.8999999999996</v>
      </c>
      <c r="H107" s="52">
        <f t="shared" si="31"/>
        <v>4289.7</v>
      </c>
      <c r="I107" s="52">
        <f t="shared" si="31"/>
        <v>4590</v>
      </c>
      <c r="J107" s="52">
        <f t="shared" si="31"/>
        <v>4059.8999999999996</v>
      </c>
      <c r="K107" s="52">
        <f t="shared" si="31"/>
        <v>4338.5999999999995</v>
      </c>
      <c r="L107" s="52">
        <f t="shared" si="31"/>
        <v>4307.3999999999996</v>
      </c>
      <c r="M107" s="52">
        <f t="shared" si="31"/>
        <v>4415.3999999999996</v>
      </c>
      <c r="N107" s="52">
        <f t="shared" si="31"/>
        <v>4404</v>
      </c>
      <c r="O107" s="52">
        <f t="shared" si="31"/>
        <v>4567.2</v>
      </c>
      <c r="P107" s="52">
        <f t="shared" si="31"/>
        <v>4608</v>
      </c>
      <c r="Q107" s="52">
        <f t="shared" si="31"/>
        <v>4248.5999999999995</v>
      </c>
      <c r="R107" s="52">
        <f t="shared" si="31"/>
        <v>4410</v>
      </c>
      <c r="S107" s="52">
        <f t="shared" si="31"/>
        <v>4410</v>
      </c>
      <c r="T107" s="52">
        <f t="shared" si="31"/>
        <v>4530</v>
      </c>
      <c r="U107" s="52">
        <f t="shared" si="31"/>
        <v>4343.3999999999996</v>
      </c>
      <c r="V107" s="52">
        <f t="shared" si="31"/>
        <v>4420.5</v>
      </c>
      <c r="W107" s="52">
        <f t="shared" si="31"/>
        <v>4800</v>
      </c>
      <c r="X107" s="52">
        <f t="shared" si="31"/>
        <v>4440</v>
      </c>
      <c r="Y107" s="52">
        <f t="shared" si="31"/>
        <v>4158.5999999999995</v>
      </c>
      <c r="Z107" s="52">
        <f t="shared" si="31"/>
        <v>4260</v>
      </c>
      <c r="AA107" s="52">
        <f t="shared" si="31"/>
        <v>4230</v>
      </c>
      <c r="AB107" s="52">
        <f t="shared" si="31"/>
        <v>4080</v>
      </c>
      <c r="AC107" s="52">
        <f t="shared" si="31"/>
        <v>4230</v>
      </c>
      <c r="AD107" s="52">
        <f t="shared" si="31"/>
        <v>4170</v>
      </c>
      <c r="AE107" s="52">
        <f t="shared" si="31"/>
        <v>4230</v>
      </c>
      <c r="AF107" s="52">
        <f t="shared" si="31"/>
        <v>4232.3999999999996</v>
      </c>
      <c r="AG107" s="52">
        <f t="shared" si="31"/>
        <v>0</v>
      </c>
      <c r="AH107" s="52">
        <f t="shared" si="30"/>
        <v>0</v>
      </c>
      <c r="AI107" s="52">
        <f t="shared" si="30"/>
        <v>0</v>
      </c>
      <c r="AJ107" s="52">
        <f t="shared" si="30"/>
        <v>0</v>
      </c>
      <c r="AK107" s="52">
        <f t="shared" si="30"/>
        <v>0</v>
      </c>
      <c r="AL107" s="52">
        <f t="shared" si="30"/>
        <v>0</v>
      </c>
      <c r="AM107" s="10">
        <f>MAX(B107:AL107)</f>
        <v>4800</v>
      </c>
      <c r="AN107" s="10">
        <f>MIN(B107:AF107)</f>
        <v>4059.8999999999996</v>
      </c>
      <c r="AR107" s="10">
        <f>SUM(B107:AL107)</f>
        <v>135088.20000000001</v>
      </c>
    </row>
    <row r="108" spans="1:44">
      <c r="A108" s="9" t="s">
        <v>10</v>
      </c>
      <c r="B108" s="52">
        <f t="shared" si="30"/>
        <v>4380</v>
      </c>
      <c r="C108" s="52">
        <f t="shared" si="30"/>
        <v>4140</v>
      </c>
      <c r="D108" s="52">
        <f t="shared" ref="D108:AG116" si="32">$G$38*D8-D138</f>
        <v>4260</v>
      </c>
      <c r="E108" s="52">
        <f t="shared" si="32"/>
        <v>4350</v>
      </c>
      <c r="F108" s="52">
        <f t="shared" si="32"/>
        <v>4137.5999999999995</v>
      </c>
      <c r="G108" s="52">
        <f t="shared" si="32"/>
        <v>4320.3</v>
      </c>
      <c r="H108" s="52">
        <f t="shared" si="32"/>
        <v>4439.7</v>
      </c>
      <c r="I108" s="52">
        <f t="shared" si="32"/>
        <v>4380</v>
      </c>
      <c r="J108" s="52">
        <f t="shared" si="32"/>
        <v>4125.5999999999995</v>
      </c>
      <c r="K108" s="52">
        <f t="shared" si="32"/>
        <v>4193.0999999999995</v>
      </c>
      <c r="L108" s="52">
        <f t="shared" si="32"/>
        <v>4374.5999999999995</v>
      </c>
      <c r="M108" s="52">
        <f t="shared" si="32"/>
        <v>0</v>
      </c>
      <c r="N108" s="52">
        <f t="shared" si="32"/>
        <v>4194.5999999999995</v>
      </c>
      <c r="O108" s="52">
        <f t="shared" si="32"/>
        <v>4376.7</v>
      </c>
      <c r="P108" s="52">
        <f t="shared" si="32"/>
        <v>4370.3999999999996</v>
      </c>
      <c r="Q108" s="52">
        <f t="shared" si="32"/>
        <v>4092.8999999999996</v>
      </c>
      <c r="R108" s="52">
        <f t="shared" si="32"/>
        <v>4320</v>
      </c>
      <c r="S108" s="52">
        <f t="shared" si="32"/>
        <v>4290</v>
      </c>
      <c r="T108" s="52">
        <f t="shared" si="32"/>
        <v>4470</v>
      </c>
      <c r="U108" s="52">
        <f t="shared" si="32"/>
        <v>4254</v>
      </c>
      <c r="V108" s="52">
        <f t="shared" si="32"/>
        <v>4397.0999999999995</v>
      </c>
      <c r="W108" s="52">
        <f t="shared" si="32"/>
        <v>4620</v>
      </c>
      <c r="X108" s="52">
        <f t="shared" si="32"/>
        <v>4290</v>
      </c>
      <c r="Y108" s="52">
        <f t="shared" si="32"/>
        <v>3863.1</v>
      </c>
      <c r="Z108" s="52">
        <f t="shared" si="32"/>
        <v>4110</v>
      </c>
      <c r="AA108" s="52">
        <f t="shared" si="32"/>
        <v>3990</v>
      </c>
      <c r="AB108" s="52">
        <f t="shared" si="32"/>
        <v>3990</v>
      </c>
      <c r="AC108" s="52">
        <f t="shared" si="32"/>
        <v>4080</v>
      </c>
      <c r="AD108" s="52">
        <f t="shared" si="32"/>
        <v>4050</v>
      </c>
      <c r="AE108" s="52">
        <f t="shared" si="32"/>
        <v>4020</v>
      </c>
      <c r="AF108" s="52">
        <f t="shared" si="32"/>
        <v>4066.5</v>
      </c>
      <c r="AG108" s="52">
        <f t="shared" si="32"/>
        <v>0</v>
      </c>
      <c r="AH108" s="52">
        <f t="shared" si="30"/>
        <v>0</v>
      </c>
      <c r="AI108" s="52">
        <f t="shared" si="30"/>
        <v>0</v>
      </c>
      <c r="AJ108" s="52">
        <f t="shared" si="30"/>
        <v>0</v>
      </c>
      <c r="AK108" s="52">
        <f t="shared" si="30"/>
        <v>0</v>
      </c>
      <c r="AL108" s="52">
        <f t="shared" si="30"/>
        <v>0</v>
      </c>
      <c r="AM108" s="10">
        <f t="shared" ref="AM108:AM130" si="33">MAX(B108:AL108)</f>
        <v>4620</v>
      </c>
      <c r="AN108" s="10">
        <f>MIN(B108:AF108)</f>
        <v>0</v>
      </c>
      <c r="AR108" s="10">
        <f t="shared" ref="AR108:AR130" si="34">SUM(B108:AL108)</f>
        <v>126946.20000000001</v>
      </c>
    </row>
    <row r="109" spans="1:44">
      <c r="A109" s="9" t="s">
        <v>11</v>
      </c>
      <c r="B109" s="52">
        <f t="shared" si="30"/>
        <v>4230</v>
      </c>
      <c r="C109" s="52">
        <f t="shared" si="30"/>
        <v>4020</v>
      </c>
      <c r="D109" s="52">
        <f t="shared" si="32"/>
        <v>4230</v>
      </c>
      <c r="E109" s="52">
        <f t="shared" si="32"/>
        <v>4260</v>
      </c>
      <c r="F109" s="52">
        <f t="shared" si="32"/>
        <v>4140.3</v>
      </c>
      <c r="G109" s="52">
        <f t="shared" si="32"/>
        <v>4255.8</v>
      </c>
      <c r="H109" s="52">
        <f t="shared" si="32"/>
        <v>4227</v>
      </c>
      <c r="I109" s="52">
        <f t="shared" si="32"/>
        <v>4200</v>
      </c>
      <c r="J109" s="52">
        <f t="shared" si="32"/>
        <v>4034.1</v>
      </c>
      <c r="K109" s="52">
        <f t="shared" si="32"/>
        <v>4053.6</v>
      </c>
      <c r="L109" s="52">
        <f t="shared" si="32"/>
        <v>3946.2</v>
      </c>
      <c r="M109" s="52">
        <f t="shared" si="32"/>
        <v>420</v>
      </c>
      <c r="N109" s="52">
        <f t="shared" si="32"/>
        <v>4130.3999999999996</v>
      </c>
      <c r="O109" s="52">
        <f t="shared" si="32"/>
        <v>4287.5999999999995</v>
      </c>
      <c r="P109" s="52">
        <f t="shared" si="32"/>
        <v>4244.0999999999995</v>
      </c>
      <c r="Q109" s="52">
        <f t="shared" si="32"/>
        <v>3982.7999999999997</v>
      </c>
      <c r="R109" s="52">
        <f t="shared" si="32"/>
        <v>4230</v>
      </c>
      <c r="S109" s="52">
        <f t="shared" si="32"/>
        <v>4170</v>
      </c>
      <c r="T109" s="52">
        <f t="shared" si="32"/>
        <v>4498.8</v>
      </c>
      <c r="U109" s="52">
        <f t="shared" si="32"/>
        <v>4235.0999999999995</v>
      </c>
      <c r="V109" s="52">
        <f t="shared" si="32"/>
        <v>4272</v>
      </c>
      <c r="W109" s="52">
        <f t="shared" si="32"/>
        <v>4470</v>
      </c>
      <c r="X109" s="52">
        <f t="shared" si="32"/>
        <v>4230</v>
      </c>
      <c r="Y109" s="52">
        <f t="shared" si="32"/>
        <v>3844.2</v>
      </c>
      <c r="Z109" s="52">
        <f t="shared" si="32"/>
        <v>3900</v>
      </c>
      <c r="AA109" s="52">
        <f t="shared" si="32"/>
        <v>3960</v>
      </c>
      <c r="AB109" s="52">
        <f t="shared" si="32"/>
        <v>3870</v>
      </c>
      <c r="AC109" s="52">
        <f t="shared" si="32"/>
        <v>3990</v>
      </c>
      <c r="AD109" s="52">
        <f t="shared" si="32"/>
        <v>3900</v>
      </c>
      <c r="AE109" s="52">
        <f t="shared" si="32"/>
        <v>3930</v>
      </c>
      <c r="AF109" s="52">
        <f t="shared" si="32"/>
        <v>3946.7999999999997</v>
      </c>
      <c r="AG109" s="52">
        <f t="shared" si="32"/>
        <v>0</v>
      </c>
      <c r="AH109" s="52">
        <f t="shared" si="30"/>
        <v>0</v>
      </c>
      <c r="AI109" s="52">
        <f t="shared" si="30"/>
        <v>0</v>
      </c>
      <c r="AJ109" s="52">
        <f t="shared" si="30"/>
        <v>0</v>
      </c>
      <c r="AK109" s="52">
        <f t="shared" si="30"/>
        <v>0</v>
      </c>
      <c r="AL109" s="52">
        <f t="shared" si="30"/>
        <v>0</v>
      </c>
      <c r="AM109" s="10">
        <f t="shared" si="33"/>
        <v>4498.8</v>
      </c>
      <c r="AN109" s="10">
        <f t="shared" ref="AN109:AN130" si="35">MIN(B109:AF109)</f>
        <v>420</v>
      </c>
      <c r="AR109" s="10">
        <f t="shared" si="34"/>
        <v>124108.8</v>
      </c>
    </row>
    <row r="110" spans="1:44">
      <c r="A110" s="9" t="s">
        <v>12</v>
      </c>
      <c r="B110" s="52">
        <f t="shared" si="30"/>
        <v>3893.7</v>
      </c>
      <c r="C110" s="52">
        <f t="shared" si="30"/>
        <v>4020</v>
      </c>
      <c r="D110" s="52">
        <f t="shared" si="32"/>
        <v>4200</v>
      </c>
      <c r="E110" s="52">
        <f t="shared" si="32"/>
        <v>4260</v>
      </c>
      <c r="F110" s="52">
        <f t="shared" si="32"/>
        <v>3980.7</v>
      </c>
      <c r="G110" s="52">
        <f t="shared" si="32"/>
        <v>4008.8999999999996</v>
      </c>
      <c r="H110" s="52">
        <f t="shared" si="32"/>
        <v>4287.3</v>
      </c>
      <c r="I110" s="52">
        <f t="shared" si="32"/>
        <v>4170</v>
      </c>
      <c r="J110" s="52">
        <f t="shared" si="32"/>
        <v>4034.7</v>
      </c>
      <c r="K110" s="52">
        <f t="shared" si="32"/>
        <v>4203.5999999999995</v>
      </c>
      <c r="L110" s="52">
        <f t="shared" si="32"/>
        <v>4152.8999999999996</v>
      </c>
      <c r="M110" s="52">
        <f t="shared" si="32"/>
        <v>690</v>
      </c>
      <c r="N110" s="52">
        <f t="shared" si="32"/>
        <v>4131.8999999999996</v>
      </c>
      <c r="O110" s="52">
        <f t="shared" si="32"/>
        <v>4255.8</v>
      </c>
      <c r="P110" s="52">
        <f t="shared" si="32"/>
        <v>4188.5999999999995</v>
      </c>
      <c r="Q110" s="52">
        <f t="shared" si="32"/>
        <v>3979.7999999999997</v>
      </c>
      <c r="R110" s="52">
        <f t="shared" si="32"/>
        <v>4170</v>
      </c>
      <c r="S110" s="52">
        <f t="shared" si="32"/>
        <v>4200</v>
      </c>
      <c r="T110" s="52">
        <f t="shared" si="32"/>
        <v>4251.5999999999995</v>
      </c>
      <c r="U110" s="52">
        <f t="shared" si="32"/>
        <v>3674.7</v>
      </c>
      <c r="V110" s="52">
        <f t="shared" si="32"/>
        <v>4281.8999999999996</v>
      </c>
      <c r="W110" s="52">
        <f t="shared" si="32"/>
        <v>4320</v>
      </c>
      <c r="X110" s="52">
        <f t="shared" si="32"/>
        <v>4140</v>
      </c>
      <c r="Y110" s="52">
        <f t="shared" si="32"/>
        <v>3806.3999999999996</v>
      </c>
      <c r="Z110" s="52">
        <f t="shared" si="32"/>
        <v>3900</v>
      </c>
      <c r="AA110" s="52">
        <f t="shared" si="32"/>
        <v>3870</v>
      </c>
      <c r="AB110" s="52">
        <f t="shared" si="32"/>
        <v>3780</v>
      </c>
      <c r="AC110" s="52">
        <f t="shared" si="32"/>
        <v>3870</v>
      </c>
      <c r="AD110" s="52">
        <f t="shared" si="32"/>
        <v>3900</v>
      </c>
      <c r="AE110" s="52">
        <f t="shared" si="32"/>
        <v>3900</v>
      </c>
      <c r="AF110" s="52">
        <f t="shared" si="32"/>
        <v>3948.6</v>
      </c>
      <c r="AG110" s="52">
        <f t="shared" si="32"/>
        <v>0</v>
      </c>
      <c r="AH110" s="52">
        <f t="shared" si="30"/>
        <v>0</v>
      </c>
      <c r="AI110" s="52">
        <f t="shared" si="30"/>
        <v>0</v>
      </c>
      <c r="AJ110" s="52">
        <f t="shared" si="30"/>
        <v>0</v>
      </c>
      <c r="AK110" s="52">
        <f t="shared" si="30"/>
        <v>0</v>
      </c>
      <c r="AL110" s="52">
        <f t="shared" si="30"/>
        <v>0</v>
      </c>
      <c r="AM110" s="10">
        <f t="shared" si="33"/>
        <v>4320</v>
      </c>
      <c r="AN110" s="10">
        <f t="shared" si="35"/>
        <v>690</v>
      </c>
      <c r="AR110" s="10">
        <f t="shared" si="34"/>
        <v>122471.1</v>
      </c>
    </row>
    <row r="111" spans="1:44">
      <c r="A111" s="9" t="s">
        <v>13</v>
      </c>
      <c r="B111" s="52">
        <f t="shared" si="30"/>
        <v>3949.7999999999997</v>
      </c>
      <c r="C111" s="52">
        <f t="shared" si="30"/>
        <v>4020</v>
      </c>
      <c r="D111" s="52">
        <f t="shared" si="32"/>
        <v>4140</v>
      </c>
      <c r="E111" s="52">
        <f t="shared" si="32"/>
        <v>4230</v>
      </c>
      <c r="F111" s="52">
        <f t="shared" si="32"/>
        <v>4017.2999999999997</v>
      </c>
      <c r="G111" s="52">
        <f t="shared" si="32"/>
        <v>4166.7</v>
      </c>
      <c r="H111" s="52">
        <f t="shared" si="32"/>
        <v>4263.3</v>
      </c>
      <c r="I111" s="52">
        <f t="shared" si="32"/>
        <v>4170</v>
      </c>
      <c r="J111" s="52">
        <f t="shared" si="32"/>
        <v>4001.1</v>
      </c>
      <c r="K111" s="52">
        <f t="shared" si="32"/>
        <v>4169.3999999999996</v>
      </c>
      <c r="L111" s="52">
        <f t="shared" si="32"/>
        <v>4152.3</v>
      </c>
      <c r="M111" s="52">
        <f t="shared" si="32"/>
        <v>2130</v>
      </c>
      <c r="N111" s="52">
        <f t="shared" si="32"/>
        <v>4071</v>
      </c>
      <c r="O111" s="52">
        <f t="shared" si="32"/>
        <v>4193.0999999999995</v>
      </c>
      <c r="P111" s="52">
        <f t="shared" si="32"/>
        <v>4185.3</v>
      </c>
      <c r="Q111" s="52">
        <f t="shared" si="32"/>
        <v>4045.2</v>
      </c>
      <c r="R111" s="52">
        <f t="shared" si="32"/>
        <v>4230</v>
      </c>
      <c r="S111" s="52">
        <f t="shared" si="32"/>
        <v>4170</v>
      </c>
      <c r="T111" s="52">
        <f t="shared" si="32"/>
        <v>4224.5999999999995</v>
      </c>
      <c r="U111" s="52">
        <f t="shared" si="32"/>
        <v>4207.8</v>
      </c>
      <c r="V111" s="52">
        <f t="shared" si="32"/>
        <v>4197.8999999999996</v>
      </c>
      <c r="W111" s="52">
        <f t="shared" si="32"/>
        <v>4230</v>
      </c>
      <c r="X111" s="52">
        <f t="shared" si="32"/>
        <v>4200</v>
      </c>
      <c r="Y111" s="52">
        <f t="shared" si="32"/>
        <v>3803.7</v>
      </c>
      <c r="Z111" s="52">
        <f t="shared" si="32"/>
        <v>3845.3999999999996</v>
      </c>
      <c r="AA111" s="52">
        <f t="shared" si="32"/>
        <v>3870</v>
      </c>
      <c r="AB111" s="52">
        <f t="shared" si="32"/>
        <v>3780</v>
      </c>
      <c r="AC111" s="52">
        <f t="shared" si="32"/>
        <v>3870</v>
      </c>
      <c r="AD111" s="52">
        <f t="shared" si="32"/>
        <v>3780</v>
      </c>
      <c r="AE111" s="52">
        <f t="shared" si="32"/>
        <v>3900</v>
      </c>
      <c r="AF111" s="52">
        <f t="shared" si="32"/>
        <v>3954</v>
      </c>
      <c r="AG111" s="52">
        <f t="shared" si="32"/>
        <v>0</v>
      </c>
      <c r="AH111" s="52">
        <f t="shared" si="30"/>
        <v>0</v>
      </c>
      <c r="AI111" s="52">
        <f t="shared" si="30"/>
        <v>0</v>
      </c>
      <c r="AJ111" s="52">
        <f t="shared" si="30"/>
        <v>0</v>
      </c>
      <c r="AK111" s="52">
        <f t="shared" si="30"/>
        <v>0</v>
      </c>
      <c r="AL111" s="52">
        <f t="shared" si="30"/>
        <v>0</v>
      </c>
      <c r="AM111" s="10">
        <f t="shared" si="33"/>
        <v>4263.3</v>
      </c>
      <c r="AN111" s="10">
        <f t="shared" si="35"/>
        <v>2130</v>
      </c>
      <c r="AR111" s="10">
        <f t="shared" si="34"/>
        <v>124167.9</v>
      </c>
    </row>
    <row r="112" spans="1:44">
      <c r="A112" s="9" t="s">
        <v>14</v>
      </c>
      <c r="B112" s="52">
        <f t="shared" si="30"/>
        <v>4131.5999999999995</v>
      </c>
      <c r="C112" s="52">
        <f t="shared" si="30"/>
        <v>4320</v>
      </c>
      <c r="D112" s="52">
        <f t="shared" si="32"/>
        <v>4440</v>
      </c>
      <c r="E112" s="52">
        <f t="shared" si="32"/>
        <v>4500</v>
      </c>
      <c r="F112" s="52">
        <f t="shared" si="32"/>
        <v>4588.2</v>
      </c>
      <c r="G112" s="52">
        <f t="shared" si="32"/>
        <v>4423.5</v>
      </c>
      <c r="H112" s="52">
        <f t="shared" si="32"/>
        <v>4397.3999999999996</v>
      </c>
      <c r="I112" s="52">
        <f t="shared" si="32"/>
        <v>4170</v>
      </c>
      <c r="J112" s="52">
        <f t="shared" si="32"/>
        <v>4154.3999999999996</v>
      </c>
      <c r="K112" s="52">
        <f t="shared" si="32"/>
        <v>4478.3999999999996</v>
      </c>
      <c r="L112" s="52">
        <f t="shared" si="32"/>
        <v>4424.0999999999995</v>
      </c>
      <c r="M112" s="52">
        <f t="shared" si="32"/>
        <v>3186</v>
      </c>
      <c r="N112" s="52">
        <f t="shared" si="32"/>
        <v>4679.7</v>
      </c>
      <c r="O112" s="52">
        <f t="shared" si="32"/>
        <v>4409.0999999999995</v>
      </c>
      <c r="P112" s="52">
        <f t="shared" si="32"/>
        <v>4179.3</v>
      </c>
      <c r="Q112" s="52">
        <f t="shared" si="32"/>
        <v>4315.8</v>
      </c>
      <c r="R112" s="52">
        <f t="shared" si="32"/>
        <v>4560</v>
      </c>
      <c r="S112" s="52">
        <f t="shared" si="32"/>
        <v>4500</v>
      </c>
      <c r="T112" s="52">
        <f t="shared" si="32"/>
        <v>4285.5</v>
      </c>
      <c r="U112" s="52">
        <f t="shared" si="32"/>
        <v>4513.2</v>
      </c>
      <c r="V112" s="52">
        <f t="shared" si="32"/>
        <v>4319.7</v>
      </c>
      <c r="W112" s="52">
        <f t="shared" si="32"/>
        <v>4170</v>
      </c>
      <c r="X112" s="52">
        <f t="shared" si="32"/>
        <v>4290</v>
      </c>
      <c r="Y112" s="52">
        <f t="shared" si="32"/>
        <v>4110.5999999999995</v>
      </c>
      <c r="Z112" s="52">
        <f t="shared" si="32"/>
        <v>4232.0999999999995</v>
      </c>
      <c r="AA112" s="52">
        <f t="shared" si="32"/>
        <v>4140</v>
      </c>
      <c r="AB112" s="52">
        <f t="shared" si="32"/>
        <v>4110</v>
      </c>
      <c r="AC112" s="52">
        <f t="shared" si="32"/>
        <v>3990</v>
      </c>
      <c r="AD112" s="52">
        <f t="shared" si="32"/>
        <v>3780</v>
      </c>
      <c r="AE112" s="52">
        <f t="shared" si="32"/>
        <v>4200</v>
      </c>
      <c r="AF112" s="52">
        <f t="shared" si="32"/>
        <v>4125.3</v>
      </c>
      <c r="AG112" s="52">
        <f t="shared" si="32"/>
        <v>0</v>
      </c>
      <c r="AH112" s="52">
        <f t="shared" si="30"/>
        <v>0</v>
      </c>
      <c r="AI112" s="52">
        <f t="shared" si="30"/>
        <v>0</v>
      </c>
      <c r="AJ112" s="52">
        <f t="shared" si="30"/>
        <v>0</v>
      </c>
      <c r="AK112" s="52">
        <f t="shared" si="30"/>
        <v>0</v>
      </c>
      <c r="AL112" s="52">
        <f t="shared" si="30"/>
        <v>0</v>
      </c>
      <c r="AM112" s="10">
        <f t="shared" si="33"/>
        <v>4679.7</v>
      </c>
      <c r="AN112" s="10">
        <f t="shared" si="35"/>
        <v>3186</v>
      </c>
      <c r="AR112" s="10">
        <f t="shared" si="34"/>
        <v>132123.9</v>
      </c>
    </row>
    <row r="113" spans="1:44">
      <c r="A113" s="9" t="s">
        <v>15</v>
      </c>
      <c r="B113" s="52">
        <f t="shared" si="30"/>
        <v>4473.8999999999996</v>
      </c>
      <c r="C113" s="52">
        <f t="shared" si="30"/>
        <v>4950</v>
      </c>
      <c r="D113" s="52">
        <f t="shared" si="32"/>
        <v>4810</v>
      </c>
      <c r="E113" s="52">
        <f t="shared" si="32"/>
        <v>4930</v>
      </c>
      <c r="F113" s="52">
        <f t="shared" si="32"/>
        <v>4815.2</v>
      </c>
      <c r="G113" s="52">
        <f t="shared" si="32"/>
        <v>4936.0999999999995</v>
      </c>
      <c r="H113" s="52">
        <f t="shared" si="32"/>
        <v>0</v>
      </c>
      <c r="I113" s="52">
        <f t="shared" si="32"/>
        <v>4110</v>
      </c>
      <c r="J113" s="52">
        <f t="shared" si="32"/>
        <v>5049.8999999999996</v>
      </c>
      <c r="K113" s="52">
        <f t="shared" si="32"/>
        <v>4533.3</v>
      </c>
      <c r="L113" s="52">
        <f t="shared" si="32"/>
        <v>5068.2</v>
      </c>
      <c r="M113" s="52">
        <f t="shared" si="32"/>
        <v>3908.7</v>
      </c>
      <c r="N113" s="52">
        <f t="shared" si="32"/>
        <v>4713.7</v>
      </c>
      <c r="O113" s="52">
        <f t="shared" si="32"/>
        <v>4321.8999999999996</v>
      </c>
      <c r="P113" s="52">
        <f t="shared" si="32"/>
        <v>3957.0999999999995</v>
      </c>
      <c r="Q113" s="52">
        <f t="shared" si="32"/>
        <v>4672.8</v>
      </c>
      <c r="R113" s="52">
        <f t="shared" si="32"/>
        <v>4856</v>
      </c>
      <c r="S113" s="52">
        <f t="shared" si="32"/>
        <v>4875.0999999999995</v>
      </c>
      <c r="T113" s="52">
        <f t="shared" si="32"/>
        <v>4169.2</v>
      </c>
      <c r="U113" s="52">
        <f t="shared" si="32"/>
        <v>4847.3999999999996</v>
      </c>
      <c r="V113" s="52">
        <f t="shared" si="32"/>
        <v>4341.5999999999995</v>
      </c>
      <c r="W113" s="52">
        <f t="shared" si="32"/>
        <v>3870</v>
      </c>
      <c r="X113" s="52">
        <f t="shared" si="32"/>
        <v>4170</v>
      </c>
      <c r="Y113" s="52">
        <f t="shared" si="32"/>
        <v>4310.0999999999995</v>
      </c>
      <c r="Z113" s="52">
        <f t="shared" si="32"/>
        <v>0</v>
      </c>
      <c r="AA113" s="52">
        <f t="shared" si="32"/>
        <v>4420</v>
      </c>
      <c r="AB113" s="52">
        <f t="shared" si="32"/>
        <v>4350</v>
      </c>
      <c r="AC113" s="52">
        <f t="shared" si="32"/>
        <v>4230</v>
      </c>
      <c r="AD113" s="52">
        <f t="shared" si="32"/>
        <v>3780</v>
      </c>
      <c r="AE113" s="52">
        <f t="shared" si="32"/>
        <v>4510</v>
      </c>
      <c r="AF113" s="52">
        <f t="shared" si="32"/>
        <v>3294.2</v>
      </c>
      <c r="AG113" s="52">
        <f t="shared" si="32"/>
        <v>0</v>
      </c>
      <c r="AH113" s="52">
        <f t="shared" si="30"/>
        <v>0</v>
      </c>
      <c r="AI113" s="52">
        <f t="shared" si="30"/>
        <v>0</v>
      </c>
      <c r="AJ113" s="52">
        <f t="shared" si="30"/>
        <v>0</v>
      </c>
      <c r="AK113" s="52">
        <f t="shared" si="30"/>
        <v>0</v>
      </c>
      <c r="AL113" s="52">
        <f t="shared" si="30"/>
        <v>0</v>
      </c>
      <c r="AM113" s="10">
        <f t="shared" si="33"/>
        <v>5068.2</v>
      </c>
      <c r="AN113" s="10">
        <f t="shared" si="35"/>
        <v>0</v>
      </c>
      <c r="AR113" s="10">
        <f t="shared" si="34"/>
        <v>129274.4</v>
      </c>
    </row>
    <row r="114" spans="1:44">
      <c r="A114" s="12" t="s">
        <v>16</v>
      </c>
      <c r="B114" s="52">
        <f t="shared" si="30"/>
        <v>4713</v>
      </c>
      <c r="C114" s="52">
        <f t="shared" si="30"/>
        <v>5438.0999999999995</v>
      </c>
      <c r="D114" s="52">
        <f t="shared" si="32"/>
        <v>4995.5</v>
      </c>
      <c r="E114" s="52">
        <f t="shared" si="32"/>
        <v>4859.8</v>
      </c>
      <c r="F114" s="52">
        <f t="shared" si="32"/>
        <v>4710.5999999999995</v>
      </c>
      <c r="G114" s="52">
        <f t="shared" si="32"/>
        <v>5019.0999999999995</v>
      </c>
      <c r="H114" s="52">
        <f t="shared" si="32"/>
        <v>1200</v>
      </c>
      <c r="I114" s="52">
        <f t="shared" si="32"/>
        <v>3720</v>
      </c>
      <c r="J114" s="52">
        <f t="shared" si="32"/>
        <v>4086.8999999999996</v>
      </c>
      <c r="K114" s="52">
        <f t="shared" si="32"/>
        <v>4865.5</v>
      </c>
      <c r="L114" s="52">
        <f t="shared" si="32"/>
        <v>4993.0999999999995</v>
      </c>
      <c r="M114" s="52">
        <f t="shared" si="32"/>
        <v>4307.7</v>
      </c>
      <c r="N114" s="52">
        <f t="shared" si="32"/>
        <v>4514</v>
      </c>
      <c r="O114" s="52">
        <f t="shared" si="32"/>
        <v>4115.8999999999996</v>
      </c>
      <c r="P114" s="52">
        <f t="shared" si="32"/>
        <v>3748.7</v>
      </c>
      <c r="Q114" s="52">
        <f t="shared" si="32"/>
        <v>4777.3</v>
      </c>
      <c r="R114" s="52">
        <f t="shared" si="32"/>
        <v>4987.0999999999995</v>
      </c>
      <c r="S114" s="52">
        <f t="shared" si="32"/>
        <v>5204.8999999999996</v>
      </c>
      <c r="T114" s="52">
        <f t="shared" si="32"/>
        <v>4139.5999999999995</v>
      </c>
      <c r="U114" s="52">
        <f t="shared" si="32"/>
        <v>5045.3</v>
      </c>
      <c r="V114" s="52">
        <f t="shared" si="32"/>
        <v>4445.5999999999995</v>
      </c>
      <c r="W114" s="52">
        <f t="shared" si="32"/>
        <v>3900</v>
      </c>
      <c r="X114" s="52">
        <f t="shared" si="32"/>
        <v>4629.2</v>
      </c>
      <c r="Y114" s="52">
        <f t="shared" si="32"/>
        <v>4568.3</v>
      </c>
      <c r="Z114" s="52">
        <f t="shared" si="32"/>
        <v>2910</v>
      </c>
      <c r="AA114" s="52">
        <f t="shared" si="32"/>
        <v>5147.8999999999996</v>
      </c>
      <c r="AB114" s="52">
        <f t="shared" si="32"/>
        <v>4546</v>
      </c>
      <c r="AC114" s="52">
        <f t="shared" si="32"/>
        <v>3800</v>
      </c>
      <c r="AD114" s="52">
        <f t="shared" si="32"/>
        <v>3590</v>
      </c>
      <c r="AE114" s="52">
        <f t="shared" si="32"/>
        <v>4718.3999999999996</v>
      </c>
      <c r="AF114" s="52">
        <f t="shared" si="32"/>
        <v>4744.7</v>
      </c>
      <c r="AG114" s="52">
        <f t="shared" si="32"/>
        <v>0</v>
      </c>
      <c r="AH114" s="52">
        <f t="shared" si="30"/>
        <v>0</v>
      </c>
      <c r="AI114" s="52">
        <f t="shared" si="30"/>
        <v>0</v>
      </c>
      <c r="AJ114" s="52">
        <f t="shared" si="30"/>
        <v>0</v>
      </c>
      <c r="AK114" s="52">
        <f t="shared" si="30"/>
        <v>0</v>
      </c>
      <c r="AL114" s="52">
        <f t="shared" si="30"/>
        <v>0</v>
      </c>
      <c r="AM114" s="10">
        <f t="shared" si="33"/>
        <v>5438.0999999999995</v>
      </c>
      <c r="AN114" s="10">
        <f t="shared" si="35"/>
        <v>1200</v>
      </c>
      <c r="AR114" s="10">
        <f t="shared" si="34"/>
        <v>136442.20000000001</v>
      </c>
    </row>
    <row r="115" spans="1:44">
      <c r="A115" s="12" t="s">
        <v>17</v>
      </c>
      <c r="B115" s="52">
        <f t="shared" si="30"/>
        <v>4880.7</v>
      </c>
      <c r="C115" s="52">
        <f t="shared" si="30"/>
        <v>6007.2</v>
      </c>
      <c r="D115" s="52">
        <f t="shared" si="32"/>
        <v>4601.0999999999995</v>
      </c>
      <c r="E115" s="52">
        <f t="shared" si="32"/>
        <v>4778.5999999999995</v>
      </c>
      <c r="F115" s="52">
        <f t="shared" si="32"/>
        <v>4391.8999999999996</v>
      </c>
      <c r="G115" s="52">
        <f t="shared" si="32"/>
        <v>3446.2</v>
      </c>
      <c r="H115" s="52">
        <f t="shared" si="32"/>
        <v>2670</v>
      </c>
      <c r="I115" s="52">
        <f t="shared" si="32"/>
        <v>3480</v>
      </c>
      <c r="J115" s="52">
        <f t="shared" si="32"/>
        <v>4536.3999999999996</v>
      </c>
      <c r="K115" s="52">
        <f t="shared" si="32"/>
        <v>4746.3</v>
      </c>
      <c r="L115" s="52">
        <f t="shared" si="32"/>
        <v>5081.3</v>
      </c>
      <c r="M115" s="52">
        <f t="shared" si="32"/>
        <v>4753.5</v>
      </c>
      <c r="N115" s="52">
        <f t="shared" si="32"/>
        <v>4710.3</v>
      </c>
      <c r="O115" s="52">
        <f t="shared" si="32"/>
        <v>3923</v>
      </c>
      <c r="P115" s="52">
        <f t="shared" si="32"/>
        <v>3696.0999999999995</v>
      </c>
      <c r="Q115" s="52">
        <f t="shared" si="32"/>
        <v>4787.8999999999996</v>
      </c>
      <c r="R115" s="52">
        <f t="shared" si="32"/>
        <v>4917.5</v>
      </c>
      <c r="S115" s="52">
        <f t="shared" si="32"/>
        <v>5107.5999999999995</v>
      </c>
      <c r="T115" s="52">
        <f t="shared" si="32"/>
        <v>3710</v>
      </c>
      <c r="U115" s="52">
        <f t="shared" si="32"/>
        <v>5225.7</v>
      </c>
      <c r="V115" s="52">
        <f t="shared" si="32"/>
        <v>4215.5999999999995</v>
      </c>
      <c r="W115" s="52">
        <f t="shared" si="32"/>
        <v>3610</v>
      </c>
      <c r="X115" s="52">
        <f t="shared" si="32"/>
        <v>4955.8</v>
      </c>
      <c r="Y115" s="52">
        <f t="shared" si="32"/>
        <v>4680.3999999999996</v>
      </c>
      <c r="Z115" s="52">
        <f t="shared" si="32"/>
        <v>2962.1</v>
      </c>
      <c r="AA115" s="52">
        <f t="shared" si="32"/>
        <v>4804.8999999999996</v>
      </c>
      <c r="AB115" s="52">
        <f t="shared" si="32"/>
        <v>4584.8999999999996</v>
      </c>
      <c r="AC115" s="52">
        <f t="shared" si="32"/>
        <v>3380</v>
      </c>
      <c r="AD115" s="52">
        <f t="shared" si="32"/>
        <v>3800</v>
      </c>
      <c r="AE115" s="52">
        <f t="shared" si="32"/>
        <v>4873.3</v>
      </c>
      <c r="AF115" s="52">
        <f t="shared" si="32"/>
        <v>4918.8</v>
      </c>
      <c r="AG115" s="52">
        <f t="shared" si="32"/>
        <v>0</v>
      </c>
      <c r="AH115" s="52">
        <f t="shared" si="30"/>
        <v>0</v>
      </c>
      <c r="AI115" s="52">
        <f t="shared" si="30"/>
        <v>0</v>
      </c>
      <c r="AJ115" s="52">
        <f t="shared" si="30"/>
        <v>0</v>
      </c>
      <c r="AK115" s="52">
        <f t="shared" si="30"/>
        <v>0</v>
      </c>
      <c r="AL115" s="52">
        <f t="shared" si="30"/>
        <v>0</v>
      </c>
      <c r="AM115" s="10">
        <f t="shared" si="33"/>
        <v>6007.2</v>
      </c>
      <c r="AN115" s="10">
        <f t="shared" si="35"/>
        <v>2670</v>
      </c>
      <c r="AR115" s="10">
        <f t="shared" si="34"/>
        <v>136237.09999999998</v>
      </c>
    </row>
    <row r="116" spans="1:44">
      <c r="A116" s="13">
        <v>0.41666666666666669</v>
      </c>
      <c r="B116" s="52">
        <f t="shared" si="30"/>
        <v>5002.5</v>
      </c>
      <c r="C116" s="52">
        <f t="shared" si="30"/>
        <v>5966.0999999999995</v>
      </c>
      <c r="D116" s="52">
        <f t="shared" si="32"/>
        <v>4001.5</v>
      </c>
      <c r="E116" s="52">
        <f t="shared" si="32"/>
        <v>4425.5</v>
      </c>
      <c r="F116" s="52">
        <f t="shared" si="32"/>
        <v>4276.8</v>
      </c>
      <c r="G116" s="52">
        <f t="shared" si="32"/>
        <v>2879.3999999999996</v>
      </c>
      <c r="H116" s="52">
        <f t="shared" si="32"/>
        <v>5061.8999999999996</v>
      </c>
      <c r="I116" s="52">
        <f t="shared" si="32"/>
        <v>2990</v>
      </c>
      <c r="J116" s="52">
        <f t="shared" si="32"/>
        <v>4214.2</v>
      </c>
      <c r="K116" s="52">
        <f t="shared" si="32"/>
        <v>4324.5999999999995</v>
      </c>
      <c r="L116" s="52">
        <f t="shared" si="32"/>
        <v>4518.0999999999995</v>
      </c>
      <c r="M116" s="52">
        <f t="shared" si="32"/>
        <v>3477</v>
      </c>
      <c r="N116" s="52">
        <f t="shared" si="32"/>
        <v>4361.8</v>
      </c>
      <c r="O116" s="52">
        <f t="shared" si="32"/>
        <v>3121.3999999999996</v>
      </c>
      <c r="P116" s="52">
        <f t="shared" si="32"/>
        <v>2924</v>
      </c>
      <c r="Q116" s="52">
        <f t="shared" si="32"/>
        <v>4593.2</v>
      </c>
      <c r="R116" s="52">
        <f t="shared" si="32"/>
        <v>4383.7</v>
      </c>
      <c r="S116" s="52">
        <f t="shared" ref="S116:AG116" si="36">$G$38*S16-S146</f>
        <v>4875.7</v>
      </c>
      <c r="T116" s="52">
        <f t="shared" si="36"/>
        <v>3817</v>
      </c>
      <c r="U116" s="52">
        <f t="shared" si="36"/>
        <v>4971.7</v>
      </c>
      <c r="V116" s="52">
        <f t="shared" si="36"/>
        <v>4175.7</v>
      </c>
      <c r="W116" s="52">
        <f t="shared" si="36"/>
        <v>3400</v>
      </c>
      <c r="X116" s="52">
        <f t="shared" si="36"/>
        <v>4603.5999999999995</v>
      </c>
      <c r="Y116" s="52">
        <f t="shared" si="36"/>
        <v>4124.0999999999995</v>
      </c>
      <c r="Z116" s="52">
        <f t="shared" si="36"/>
        <v>3864.2</v>
      </c>
      <c r="AA116" s="52">
        <f t="shared" si="36"/>
        <v>4279.8</v>
      </c>
      <c r="AB116" s="52">
        <f t="shared" si="36"/>
        <v>4333.2</v>
      </c>
      <c r="AC116" s="52">
        <f t="shared" si="36"/>
        <v>3030</v>
      </c>
      <c r="AD116" s="52">
        <f t="shared" si="36"/>
        <v>3380</v>
      </c>
      <c r="AE116" s="52">
        <f t="shared" si="36"/>
        <v>2189.8999999999996</v>
      </c>
      <c r="AF116" s="52">
        <f t="shared" si="36"/>
        <v>4330.2</v>
      </c>
      <c r="AG116" s="52">
        <f t="shared" si="36"/>
        <v>0</v>
      </c>
      <c r="AH116" s="52">
        <f t="shared" si="30"/>
        <v>0</v>
      </c>
      <c r="AI116" s="52">
        <f t="shared" si="30"/>
        <v>0</v>
      </c>
      <c r="AJ116" s="52">
        <f t="shared" si="30"/>
        <v>0</v>
      </c>
      <c r="AK116" s="52">
        <f t="shared" si="30"/>
        <v>0</v>
      </c>
      <c r="AL116" s="52">
        <f t="shared" si="30"/>
        <v>0</v>
      </c>
      <c r="AM116" s="10">
        <f t="shared" si="33"/>
        <v>5966.0999999999995</v>
      </c>
      <c r="AN116" s="10">
        <f t="shared" si="35"/>
        <v>2189.8999999999996</v>
      </c>
      <c r="AR116" s="10">
        <f t="shared" si="34"/>
        <v>125896.79999999999</v>
      </c>
    </row>
    <row r="117" spans="1:44">
      <c r="A117" s="13" t="s">
        <v>18</v>
      </c>
      <c r="B117" s="52">
        <f t="shared" si="30"/>
        <v>5155.5</v>
      </c>
      <c r="C117" s="52">
        <f t="shared" si="30"/>
        <v>6183.5999999999995</v>
      </c>
      <c r="D117" s="52">
        <f t="shared" ref="D117:AG125" si="37">$G$38*D17-D147</f>
        <v>3890.3999999999996</v>
      </c>
      <c r="E117" s="52">
        <f t="shared" si="37"/>
        <v>3851.3</v>
      </c>
      <c r="F117" s="52">
        <f t="shared" si="37"/>
        <v>3615.8999999999996</v>
      </c>
      <c r="G117" s="52">
        <f t="shared" si="37"/>
        <v>2625.8</v>
      </c>
      <c r="H117" s="52">
        <f t="shared" si="37"/>
        <v>2216</v>
      </c>
      <c r="I117" s="52">
        <f t="shared" si="37"/>
        <v>2840</v>
      </c>
      <c r="J117" s="52">
        <f t="shared" si="37"/>
        <v>4163.7</v>
      </c>
      <c r="K117" s="52">
        <f t="shared" si="37"/>
        <v>3973.7</v>
      </c>
      <c r="L117" s="52">
        <f t="shared" si="37"/>
        <v>4044.2</v>
      </c>
      <c r="M117" s="52">
        <f t="shared" si="37"/>
        <v>3886.3999999999996</v>
      </c>
      <c r="N117" s="52">
        <f t="shared" si="37"/>
        <v>4082.3999999999996</v>
      </c>
      <c r="O117" s="52">
        <f t="shared" si="37"/>
        <v>2887.8</v>
      </c>
      <c r="P117" s="52">
        <f t="shared" si="37"/>
        <v>2711.5999999999995</v>
      </c>
      <c r="Q117" s="52">
        <f t="shared" si="37"/>
        <v>3908.5</v>
      </c>
      <c r="R117" s="52">
        <f t="shared" si="37"/>
        <v>4398</v>
      </c>
      <c r="S117" s="52">
        <f t="shared" si="37"/>
        <v>4284</v>
      </c>
      <c r="T117" s="52">
        <f t="shared" si="37"/>
        <v>3470.7</v>
      </c>
      <c r="U117" s="52">
        <f t="shared" si="37"/>
        <v>4565.3</v>
      </c>
      <c r="V117" s="52">
        <f t="shared" si="37"/>
        <v>3480.8</v>
      </c>
      <c r="W117" s="52">
        <f t="shared" si="37"/>
        <v>3010</v>
      </c>
      <c r="X117" s="52">
        <f t="shared" si="37"/>
        <v>3890.3999999999996</v>
      </c>
      <c r="Y117" s="52">
        <f t="shared" si="37"/>
        <v>4286.0999999999995</v>
      </c>
      <c r="Z117" s="52">
        <f t="shared" si="37"/>
        <v>3543</v>
      </c>
      <c r="AA117" s="52">
        <f t="shared" si="37"/>
        <v>3342.3</v>
      </c>
      <c r="AB117" s="52">
        <f t="shared" si="37"/>
        <v>0</v>
      </c>
      <c r="AC117" s="52">
        <f t="shared" si="37"/>
        <v>2620</v>
      </c>
      <c r="AD117" s="52">
        <f t="shared" si="37"/>
        <v>2670</v>
      </c>
      <c r="AE117" s="52">
        <f t="shared" si="37"/>
        <v>2772.5999999999995</v>
      </c>
      <c r="AF117" s="52">
        <f t="shared" si="37"/>
        <v>4143.0999999999995</v>
      </c>
      <c r="AG117" s="52">
        <f t="shared" si="37"/>
        <v>0</v>
      </c>
      <c r="AH117" s="52">
        <f t="shared" si="30"/>
        <v>0</v>
      </c>
      <c r="AI117" s="52">
        <f t="shared" si="30"/>
        <v>0</v>
      </c>
      <c r="AJ117" s="52">
        <f t="shared" si="30"/>
        <v>0</v>
      </c>
      <c r="AK117" s="52">
        <f t="shared" si="30"/>
        <v>0</v>
      </c>
      <c r="AL117" s="52">
        <f t="shared" si="30"/>
        <v>0</v>
      </c>
      <c r="AM117" s="10">
        <f t="shared" si="33"/>
        <v>6183.5999999999995</v>
      </c>
      <c r="AN117" s="10">
        <f t="shared" si="35"/>
        <v>0</v>
      </c>
      <c r="AR117" s="10">
        <f t="shared" si="34"/>
        <v>110513.1</v>
      </c>
    </row>
    <row r="118" spans="1:44">
      <c r="A118" s="13">
        <v>0.5</v>
      </c>
      <c r="B118" s="52">
        <f t="shared" si="30"/>
        <v>5212.8</v>
      </c>
      <c r="C118" s="52">
        <f t="shared" si="30"/>
        <v>6686.0999999999995</v>
      </c>
      <c r="D118" s="52">
        <f t="shared" si="37"/>
        <v>4013.7</v>
      </c>
      <c r="E118" s="52">
        <f t="shared" si="37"/>
        <v>3883.5999999999995</v>
      </c>
      <c r="F118" s="52">
        <f t="shared" si="37"/>
        <v>3800</v>
      </c>
      <c r="G118" s="52">
        <f t="shared" si="37"/>
        <v>2450.6999999999998</v>
      </c>
      <c r="H118" s="52">
        <f t="shared" si="37"/>
        <v>2457.5</v>
      </c>
      <c r="I118" s="52">
        <f t="shared" si="37"/>
        <v>2500</v>
      </c>
      <c r="J118" s="52">
        <f t="shared" si="37"/>
        <v>3833</v>
      </c>
      <c r="K118" s="52">
        <f t="shared" si="37"/>
        <v>3685.8</v>
      </c>
      <c r="L118" s="52">
        <f t="shared" si="37"/>
        <v>4232.0999999999995</v>
      </c>
      <c r="M118" s="52">
        <f t="shared" si="37"/>
        <v>3163.2</v>
      </c>
      <c r="N118" s="52">
        <f t="shared" si="37"/>
        <v>4026.7</v>
      </c>
      <c r="O118" s="52">
        <f t="shared" si="37"/>
        <v>2846</v>
      </c>
      <c r="P118" s="52">
        <f t="shared" si="37"/>
        <v>2532.5</v>
      </c>
      <c r="Q118" s="52">
        <f t="shared" si="37"/>
        <v>3919.7</v>
      </c>
      <c r="R118" s="52">
        <f t="shared" si="37"/>
        <v>4413.7</v>
      </c>
      <c r="S118" s="52">
        <f t="shared" si="37"/>
        <v>4311.5</v>
      </c>
      <c r="T118" s="52">
        <f t="shared" si="37"/>
        <v>3061.3</v>
      </c>
      <c r="U118" s="52">
        <f t="shared" si="37"/>
        <v>4408.8</v>
      </c>
      <c r="V118" s="52">
        <f t="shared" si="37"/>
        <v>3716</v>
      </c>
      <c r="W118" s="52">
        <f t="shared" si="37"/>
        <v>3010</v>
      </c>
      <c r="X118" s="52">
        <f t="shared" si="37"/>
        <v>4164.3</v>
      </c>
      <c r="Y118" s="52">
        <f t="shared" si="37"/>
        <v>4086.0999999999995</v>
      </c>
      <c r="Z118" s="52">
        <f t="shared" si="37"/>
        <v>4039.3</v>
      </c>
      <c r="AA118" s="52">
        <f t="shared" si="37"/>
        <v>3884.5999999999995</v>
      </c>
      <c r="AB118" s="52">
        <f t="shared" si="37"/>
        <v>1655.3999999999996</v>
      </c>
      <c r="AC118" s="52">
        <f t="shared" si="37"/>
        <v>2550</v>
      </c>
      <c r="AD118" s="52">
        <f t="shared" si="37"/>
        <v>2790</v>
      </c>
      <c r="AE118" s="52">
        <f t="shared" si="37"/>
        <v>3450</v>
      </c>
      <c r="AF118" s="52">
        <f t="shared" si="37"/>
        <v>4006.0999999999995</v>
      </c>
      <c r="AG118" s="52">
        <f t="shared" si="37"/>
        <v>0</v>
      </c>
      <c r="AH118" s="52">
        <f t="shared" si="30"/>
        <v>0</v>
      </c>
      <c r="AI118" s="52">
        <f t="shared" si="30"/>
        <v>0</v>
      </c>
      <c r="AJ118" s="52">
        <f t="shared" si="30"/>
        <v>0</v>
      </c>
      <c r="AK118" s="52">
        <f t="shared" si="30"/>
        <v>0</v>
      </c>
      <c r="AL118" s="52">
        <f t="shared" si="30"/>
        <v>0</v>
      </c>
      <c r="AM118" s="10">
        <f t="shared" si="33"/>
        <v>6686.0999999999995</v>
      </c>
      <c r="AN118" s="10">
        <f t="shared" si="35"/>
        <v>1655.3999999999996</v>
      </c>
      <c r="AR118" s="10">
        <f t="shared" si="34"/>
        <v>112790.5</v>
      </c>
    </row>
    <row r="119" spans="1:44">
      <c r="A119" s="13" t="s">
        <v>19</v>
      </c>
      <c r="B119" s="52">
        <f t="shared" si="30"/>
        <v>5215.5</v>
      </c>
      <c r="C119" s="52">
        <f t="shared" si="30"/>
        <v>6392.4</v>
      </c>
      <c r="D119" s="52">
        <f t="shared" si="37"/>
        <v>3745.0999999999995</v>
      </c>
      <c r="E119" s="52">
        <f t="shared" si="37"/>
        <v>3805.0999999999995</v>
      </c>
      <c r="F119" s="52">
        <f t="shared" si="37"/>
        <v>3584.5999999999995</v>
      </c>
      <c r="G119" s="52">
        <f t="shared" si="37"/>
        <v>3250.8</v>
      </c>
      <c r="H119" s="52">
        <f t="shared" si="37"/>
        <v>2608.0999999999995</v>
      </c>
      <c r="I119" s="52">
        <f t="shared" si="37"/>
        <v>2560</v>
      </c>
      <c r="J119" s="52">
        <f t="shared" si="37"/>
        <v>4438.0999999999995</v>
      </c>
      <c r="K119" s="52">
        <f t="shared" si="37"/>
        <v>4146.5</v>
      </c>
      <c r="L119" s="52">
        <f t="shared" si="37"/>
        <v>2721.2</v>
      </c>
      <c r="M119" s="52">
        <f t="shared" si="37"/>
        <v>2515.5999999999995</v>
      </c>
      <c r="N119" s="52">
        <f t="shared" si="37"/>
        <v>4606.2</v>
      </c>
      <c r="O119" s="52">
        <f t="shared" si="37"/>
        <v>2836</v>
      </c>
      <c r="P119" s="52">
        <f t="shared" si="37"/>
        <v>2736.3999999999996</v>
      </c>
      <c r="Q119" s="52">
        <f t="shared" si="37"/>
        <v>3761.5999999999995</v>
      </c>
      <c r="R119" s="52">
        <f t="shared" si="37"/>
        <v>4361.3999999999996</v>
      </c>
      <c r="S119" s="52">
        <f t="shared" si="37"/>
        <v>4217.5999999999995</v>
      </c>
      <c r="T119" s="52">
        <f t="shared" si="37"/>
        <v>3140.0999999999995</v>
      </c>
      <c r="U119" s="52">
        <f t="shared" si="37"/>
        <v>4389.5999999999995</v>
      </c>
      <c r="V119" s="52">
        <f t="shared" si="37"/>
        <v>3777.5</v>
      </c>
      <c r="W119" s="52">
        <f t="shared" si="37"/>
        <v>3160</v>
      </c>
      <c r="X119" s="52">
        <f t="shared" si="37"/>
        <v>4135.8</v>
      </c>
      <c r="Y119" s="52">
        <f t="shared" si="37"/>
        <v>3800.8</v>
      </c>
      <c r="Z119" s="52">
        <f t="shared" si="37"/>
        <v>3930.3</v>
      </c>
      <c r="AA119" s="52">
        <f t="shared" si="37"/>
        <v>3613.7</v>
      </c>
      <c r="AB119" s="52">
        <f t="shared" si="37"/>
        <v>3196.3999999999996</v>
      </c>
      <c r="AC119" s="52">
        <f t="shared" si="37"/>
        <v>2480</v>
      </c>
      <c r="AD119" s="52">
        <f t="shared" si="37"/>
        <v>3290</v>
      </c>
      <c r="AE119" s="52">
        <f t="shared" si="37"/>
        <v>3677.8999999999996</v>
      </c>
      <c r="AF119" s="52">
        <f t="shared" si="37"/>
        <v>3796.0999999999995</v>
      </c>
      <c r="AG119" s="52">
        <f t="shared" si="37"/>
        <v>0</v>
      </c>
      <c r="AH119" s="52">
        <f t="shared" si="30"/>
        <v>0</v>
      </c>
      <c r="AI119" s="52">
        <f t="shared" si="30"/>
        <v>0</v>
      </c>
      <c r="AJ119" s="52">
        <f t="shared" si="30"/>
        <v>0</v>
      </c>
      <c r="AK119" s="52">
        <f t="shared" si="30"/>
        <v>0</v>
      </c>
      <c r="AL119" s="52">
        <f t="shared" si="30"/>
        <v>0</v>
      </c>
      <c r="AM119" s="10">
        <f t="shared" si="33"/>
        <v>6392.4</v>
      </c>
      <c r="AN119" s="10">
        <f t="shared" si="35"/>
        <v>2480</v>
      </c>
      <c r="AR119" s="10">
        <f t="shared" si="34"/>
        <v>113890.40000000001</v>
      </c>
    </row>
    <row r="120" spans="1:44">
      <c r="A120" s="13">
        <v>0.58333333333333337</v>
      </c>
      <c r="B120" s="52">
        <f t="shared" si="30"/>
        <v>5243.7</v>
      </c>
      <c r="C120" s="52">
        <f t="shared" si="30"/>
        <v>6276</v>
      </c>
      <c r="D120" s="52">
        <f t="shared" si="37"/>
        <v>4005.8</v>
      </c>
      <c r="E120" s="52">
        <f t="shared" si="37"/>
        <v>4071.8</v>
      </c>
      <c r="F120" s="52">
        <f t="shared" si="37"/>
        <v>3643.2</v>
      </c>
      <c r="G120" s="52">
        <f t="shared" si="37"/>
        <v>3656.0999999999995</v>
      </c>
      <c r="H120" s="52">
        <f t="shared" si="37"/>
        <v>2793.3</v>
      </c>
      <c r="I120" s="52">
        <f t="shared" si="37"/>
        <v>2710</v>
      </c>
      <c r="J120" s="52">
        <f t="shared" si="37"/>
        <v>3630.8999999999996</v>
      </c>
      <c r="K120" s="52">
        <f t="shared" si="37"/>
        <v>4312.2</v>
      </c>
      <c r="L120" s="52">
        <f t="shared" si="37"/>
        <v>2789.8</v>
      </c>
      <c r="M120" s="52">
        <f t="shared" si="37"/>
        <v>2671.5</v>
      </c>
      <c r="N120" s="52">
        <f t="shared" si="37"/>
        <v>3735.5999999999995</v>
      </c>
      <c r="O120" s="52">
        <f t="shared" si="37"/>
        <v>2989.5999999999995</v>
      </c>
      <c r="P120" s="52">
        <f t="shared" si="37"/>
        <v>2777</v>
      </c>
      <c r="Q120" s="52">
        <f t="shared" si="37"/>
        <v>3846.0999999999995</v>
      </c>
      <c r="R120" s="52">
        <f t="shared" si="37"/>
        <v>4381.7</v>
      </c>
      <c r="S120" s="52">
        <f t="shared" si="37"/>
        <v>4241.8</v>
      </c>
      <c r="T120" s="52">
        <f t="shared" si="37"/>
        <v>3387.7</v>
      </c>
      <c r="U120" s="52">
        <f t="shared" si="37"/>
        <v>4090.8999999999996</v>
      </c>
      <c r="V120" s="52">
        <f t="shared" si="37"/>
        <v>3850.8</v>
      </c>
      <c r="W120" s="52">
        <f t="shared" si="37"/>
        <v>2940</v>
      </c>
      <c r="X120" s="52">
        <f t="shared" si="37"/>
        <v>3639.5999999999995</v>
      </c>
      <c r="Y120" s="52">
        <f t="shared" si="37"/>
        <v>4086</v>
      </c>
      <c r="Z120" s="52">
        <f t="shared" si="37"/>
        <v>3904.5</v>
      </c>
      <c r="AA120" s="52">
        <f t="shared" si="37"/>
        <v>3777.3</v>
      </c>
      <c r="AB120" s="52">
        <f t="shared" si="37"/>
        <v>3748.2</v>
      </c>
      <c r="AC120" s="52">
        <f t="shared" si="37"/>
        <v>2590</v>
      </c>
      <c r="AD120" s="52">
        <f t="shared" si="37"/>
        <v>2430</v>
      </c>
      <c r="AE120" s="52">
        <f t="shared" si="37"/>
        <v>3967.0999999999995</v>
      </c>
      <c r="AF120" s="52">
        <f t="shared" si="37"/>
        <v>4224.0999999999995</v>
      </c>
      <c r="AG120" s="52">
        <f t="shared" si="37"/>
        <v>0</v>
      </c>
      <c r="AH120" s="52">
        <f t="shared" si="30"/>
        <v>0</v>
      </c>
      <c r="AI120" s="52">
        <f t="shared" si="30"/>
        <v>0</v>
      </c>
      <c r="AJ120" s="52">
        <f t="shared" si="30"/>
        <v>0</v>
      </c>
      <c r="AK120" s="52">
        <f t="shared" si="30"/>
        <v>0</v>
      </c>
      <c r="AL120" s="52">
        <f t="shared" si="30"/>
        <v>0</v>
      </c>
      <c r="AM120" s="10">
        <f t="shared" si="33"/>
        <v>6276</v>
      </c>
      <c r="AN120" s="10">
        <f t="shared" si="35"/>
        <v>2430</v>
      </c>
      <c r="AR120" s="10">
        <f t="shared" si="34"/>
        <v>114412.3</v>
      </c>
    </row>
    <row r="121" spans="1:44">
      <c r="A121" s="13" t="s">
        <v>20</v>
      </c>
      <c r="B121" s="52">
        <f t="shared" si="30"/>
        <v>4862.3999999999996</v>
      </c>
      <c r="C121" s="52">
        <f t="shared" si="30"/>
        <v>6345.5999999999995</v>
      </c>
      <c r="D121" s="52">
        <f t="shared" si="37"/>
        <v>4235.5</v>
      </c>
      <c r="E121" s="52">
        <f t="shared" si="37"/>
        <v>4431.5</v>
      </c>
      <c r="F121" s="52">
        <f t="shared" si="37"/>
        <v>4253.5</v>
      </c>
      <c r="G121" s="52">
        <f t="shared" si="37"/>
        <v>4267.8999999999996</v>
      </c>
      <c r="H121" s="52">
        <f t="shared" si="37"/>
        <v>3004.5999999999995</v>
      </c>
      <c r="I121" s="52">
        <f t="shared" si="37"/>
        <v>3310</v>
      </c>
      <c r="J121" s="52">
        <f t="shared" si="37"/>
        <v>4405.2</v>
      </c>
      <c r="K121" s="52">
        <f t="shared" si="37"/>
        <v>4213.5999999999995</v>
      </c>
      <c r="L121" s="52">
        <f t="shared" si="37"/>
        <v>3350.0999999999995</v>
      </c>
      <c r="M121" s="52">
        <f t="shared" si="37"/>
        <v>2963</v>
      </c>
      <c r="N121" s="52">
        <f t="shared" si="37"/>
        <v>4070.8999999999996</v>
      </c>
      <c r="O121" s="52">
        <f t="shared" si="37"/>
        <v>3266</v>
      </c>
      <c r="P121" s="52">
        <f t="shared" si="37"/>
        <v>2990</v>
      </c>
      <c r="Q121" s="52">
        <f t="shared" si="37"/>
        <v>4077.8</v>
      </c>
      <c r="R121" s="52">
        <f t="shared" si="37"/>
        <v>4579.8</v>
      </c>
      <c r="S121" s="52">
        <f t="shared" si="37"/>
        <v>4468.7</v>
      </c>
      <c r="T121" s="52">
        <f t="shared" si="37"/>
        <v>3871.8999999999996</v>
      </c>
      <c r="U121" s="52">
        <f t="shared" si="37"/>
        <v>4486</v>
      </c>
      <c r="V121" s="52">
        <f t="shared" si="37"/>
        <v>3836.3</v>
      </c>
      <c r="W121" s="52">
        <f t="shared" si="37"/>
        <v>3320</v>
      </c>
      <c r="X121" s="52">
        <f t="shared" si="37"/>
        <v>4917.5</v>
      </c>
      <c r="Y121" s="52">
        <f t="shared" si="37"/>
        <v>4643.5999999999995</v>
      </c>
      <c r="Z121" s="52">
        <f t="shared" si="37"/>
        <v>4326</v>
      </c>
      <c r="AA121" s="52">
        <f t="shared" si="37"/>
        <v>4127.3</v>
      </c>
      <c r="AB121" s="52">
        <f t="shared" si="37"/>
        <v>4543.5999999999995</v>
      </c>
      <c r="AC121" s="52">
        <f t="shared" si="37"/>
        <v>3240</v>
      </c>
      <c r="AD121" s="52">
        <f t="shared" si="37"/>
        <v>2920</v>
      </c>
      <c r="AE121" s="52">
        <f t="shared" si="37"/>
        <v>4739.0999999999995</v>
      </c>
      <c r="AF121" s="52">
        <f t="shared" si="37"/>
        <v>4829.7</v>
      </c>
      <c r="AG121" s="52">
        <f t="shared" si="37"/>
        <v>0</v>
      </c>
      <c r="AH121" s="52">
        <f t="shared" si="30"/>
        <v>0</v>
      </c>
      <c r="AI121" s="52">
        <f t="shared" si="30"/>
        <v>0</v>
      </c>
      <c r="AJ121" s="52">
        <f t="shared" si="30"/>
        <v>0</v>
      </c>
      <c r="AK121" s="52">
        <f t="shared" si="30"/>
        <v>0</v>
      </c>
      <c r="AL121" s="52">
        <f t="shared" si="30"/>
        <v>0</v>
      </c>
      <c r="AM121" s="10">
        <f t="shared" si="33"/>
        <v>6345.5999999999995</v>
      </c>
      <c r="AN121" s="10">
        <f t="shared" si="35"/>
        <v>2920</v>
      </c>
      <c r="AR121" s="10">
        <f t="shared" si="34"/>
        <v>126897.1</v>
      </c>
    </row>
    <row r="122" spans="1:44">
      <c r="A122" s="12" t="s">
        <v>21</v>
      </c>
      <c r="B122" s="52">
        <f t="shared" si="30"/>
        <v>4857</v>
      </c>
      <c r="C122" s="52">
        <f t="shared" si="30"/>
        <v>6267.3</v>
      </c>
      <c r="D122" s="52">
        <f t="shared" si="37"/>
        <v>4932.7</v>
      </c>
      <c r="E122" s="52">
        <f t="shared" si="37"/>
        <v>4770</v>
      </c>
      <c r="F122" s="52">
        <f t="shared" si="37"/>
        <v>4851.5</v>
      </c>
      <c r="G122" s="52">
        <f t="shared" si="37"/>
        <v>4683.0999999999995</v>
      </c>
      <c r="H122" s="52">
        <f t="shared" si="37"/>
        <v>5262.9</v>
      </c>
      <c r="I122" s="52">
        <f t="shared" si="37"/>
        <v>3540</v>
      </c>
      <c r="J122" s="52">
        <f t="shared" si="37"/>
        <v>4831.5999999999995</v>
      </c>
      <c r="K122" s="52">
        <f t="shared" si="37"/>
        <v>4716.7</v>
      </c>
      <c r="L122" s="52">
        <f t="shared" si="37"/>
        <v>3540.7</v>
      </c>
      <c r="M122" s="52">
        <f t="shared" si="37"/>
        <v>3508.0999999999995</v>
      </c>
      <c r="N122" s="52">
        <f t="shared" si="37"/>
        <v>4108.8</v>
      </c>
      <c r="O122" s="52">
        <f t="shared" si="37"/>
        <v>3743</v>
      </c>
      <c r="P122" s="52">
        <f t="shared" si="37"/>
        <v>3313.3</v>
      </c>
      <c r="Q122" s="52">
        <f t="shared" si="37"/>
        <v>4260.5</v>
      </c>
      <c r="R122" s="52">
        <f t="shared" si="37"/>
        <v>5074.5999999999995</v>
      </c>
      <c r="S122" s="52">
        <f t="shared" si="37"/>
        <v>5016.7</v>
      </c>
      <c r="T122" s="52">
        <f t="shared" si="37"/>
        <v>4229.7</v>
      </c>
      <c r="U122" s="52">
        <f t="shared" si="37"/>
        <v>4866.0999999999995</v>
      </c>
      <c r="V122" s="52">
        <f t="shared" si="37"/>
        <v>4429</v>
      </c>
      <c r="W122" s="52">
        <f t="shared" si="37"/>
        <v>3440</v>
      </c>
      <c r="X122" s="52">
        <f t="shared" si="37"/>
        <v>4717.3999999999996</v>
      </c>
      <c r="Y122" s="52">
        <f t="shared" si="37"/>
        <v>4832.5999999999995</v>
      </c>
      <c r="Z122" s="52">
        <f t="shared" si="37"/>
        <v>4854.8</v>
      </c>
      <c r="AA122" s="52">
        <f t="shared" si="37"/>
        <v>4616.7</v>
      </c>
      <c r="AB122" s="52">
        <f t="shared" si="37"/>
        <v>5019.7</v>
      </c>
      <c r="AC122" s="52">
        <f t="shared" si="37"/>
        <v>3510</v>
      </c>
      <c r="AD122" s="52">
        <f t="shared" si="37"/>
        <v>3670</v>
      </c>
      <c r="AE122" s="52">
        <f t="shared" si="37"/>
        <v>4806.5999999999995</v>
      </c>
      <c r="AF122" s="52">
        <f t="shared" si="37"/>
        <v>5035.2</v>
      </c>
      <c r="AG122" s="52">
        <f t="shared" si="37"/>
        <v>0</v>
      </c>
      <c r="AH122" s="52">
        <f t="shared" si="30"/>
        <v>0</v>
      </c>
      <c r="AI122" s="52">
        <f t="shared" si="30"/>
        <v>0</v>
      </c>
      <c r="AJ122" s="52">
        <f t="shared" si="30"/>
        <v>0</v>
      </c>
      <c r="AK122" s="52">
        <f t="shared" si="30"/>
        <v>0</v>
      </c>
      <c r="AL122" s="52">
        <f t="shared" si="30"/>
        <v>0</v>
      </c>
      <c r="AM122" s="10">
        <f t="shared" si="33"/>
        <v>6267.3</v>
      </c>
      <c r="AN122" s="10">
        <f t="shared" si="35"/>
        <v>3313.3</v>
      </c>
      <c r="AR122" s="10">
        <f t="shared" si="34"/>
        <v>139306.30000000002</v>
      </c>
    </row>
    <row r="123" spans="1:44">
      <c r="A123" s="12" t="s">
        <v>22</v>
      </c>
      <c r="B123" s="52">
        <f t="shared" ref="B123:AL130" si="38">$G$38*B23</f>
        <v>4825.8</v>
      </c>
      <c r="C123" s="52">
        <f t="shared" si="38"/>
        <v>6120.5999999999995</v>
      </c>
      <c r="D123" s="52">
        <f t="shared" si="37"/>
        <v>5379.0999999999995</v>
      </c>
      <c r="E123" s="52">
        <f t="shared" si="37"/>
        <v>5251.4</v>
      </c>
      <c r="F123" s="52">
        <f t="shared" si="37"/>
        <v>4998.0999999999995</v>
      </c>
      <c r="G123" s="52">
        <f t="shared" si="37"/>
        <v>4685.5</v>
      </c>
      <c r="H123" s="52">
        <f t="shared" si="37"/>
        <v>3995.8</v>
      </c>
      <c r="I123" s="52">
        <f t="shared" si="37"/>
        <v>4430</v>
      </c>
      <c r="J123" s="52">
        <f t="shared" si="37"/>
        <v>5540.3</v>
      </c>
      <c r="K123" s="52">
        <f t="shared" si="37"/>
        <v>5310</v>
      </c>
      <c r="L123" s="52">
        <f t="shared" si="37"/>
        <v>4090.5999999999995</v>
      </c>
      <c r="M123" s="52">
        <f t="shared" si="37"/>
        <v>2185.6999999999998</v>
      </c>
      <c r="N123" s="52">
        <f t="shared" si="37"/>
        <v>5413.2</v>
      </c>
      <c r="O123" s="52">
        <f t="shared" si="37"/>
        <v>4423.8999999999996</v>
      </c>
      <c r="P123" s="52">
        <f t="shared" si="37"/>
        <v>4164.2</v>
      </c>
      <c r="Q123" s="52">
        <f t="shared" si="37"/>
        <v>4906.3</v>
      </c>
      <c r="R123" s="52">
        <f t="shared" si="37"/>
        <v>5485.5999999999995</v>
      </c>
      <c r="S123" s="52">
        <f t="shared" si="37"/>
        <v>5965.8</v>
      </c>
      <c r="T123" s="52">
        <f t="shared" si="37"/>
        <v>4683</v>
      </c>
      <c r="U123" s="52">
        <f t="shared" si="37"/>
        <v>5553.5999999999995</v>
      </c>
      <c r="V123" s="52">
        <f t="shared" si="37"/>
        <v>4768.3999999999996</v>
      </c>
      <c r="W123" s="52">
        <f t="shared" si="37"/>
        <v>4279.5999999999995</v>
      </c>
      <c r="X123" s="52">
        <f t="shared" si="37"/>
        <v>5061</v>
      </c>
      <c r="Y123" s="52">
        <f t="shared" si="37"/>
        <v>5255</v>
      </c>
      <c r="Z123" s="52">
        <f t="shared" si="37"/>
        <v>5248.3</v>
      </c>
      <c r="AA123" s="52">
        <f t="shared" si="37"/>
        <v>5251.3</v>
      </c>
      <c r="AB123" s="52">
        <f t="shared" si="37"/>
        <v>5414.8</v>
      </c>
      <c r="AC123" s="52">
        <f t="shared" si="37"/>
        <v>4270</v>
      </c>
      <c r="AD123" s="52">
        <f t="shared" si="37"/>
        <v>4370</v>
      </c>
      <c r="AE123" s="52">
        <f t="shared" si="37"/>
        <v>5440.5999999999995</v>
      </c>
      <c r="AF123" s="52">
        <f t="shared" si="37"/>
        <v>5383.7</v>
      </c>
      <c r="AG123" s="52">
        <f t="shared" si="37"/>
        <v>0</v>
      </c>
      <c r="AH123" s="52">
        <f t="shared" si="38"/>
        <v>0</v>
      </c>
      <c r="AI123" s="52">
        <f t="shared" si="38"/>
        <v>0</v>
      </c>
      <c r="AJ123" s="52">
        <f t="shared" si="38"/>
        <v>0</v>
      </c>
      <c r="AK123" s="52">
        <f t="shared" si="38"/>
        <v>0</v>
      </c>
      <c r="AL123" s="52">
        <f t="shared" si="38"/>
        <v>0</v>
      </c>
      <c r="AM123" s="10">
        <f t="shared" si="33"/>
        <v>6120.5999999999995</v>
      </c>
      <c r="AN123" s="10">
        <f t="shared" si="35"/>
        <v>2185.6999999999998</v>
      </c>
      <c r="AR123" s="10">
        <f t="shared" si="34"/>
        <v>152151.20000000004</v>
      </c>
    </row>
    <row r="124" spans="1:44">
      <c r="A124" s="12" t="s">
        <v>23</v>
      </c>
      <c r="B124" s="52">
        <f t="shared" si="38"/>
        <v>4821.8999999999996</v>
      </c>
      <c r="C124" s="52">
        <f t="shared" si="38"/>
        <v>6000</v>
      </c>
      <c r="D124" s="52">
        <f t="shared" si="37"/>
        <v>5901.3</v>
      </c>
      <c r="E124" s="52">
        <f t="shared" si="37"/>
        <v>5739.0999999999995</v>
      </c>
      <c r="F124" s="52">
        <f t="shared" si="37"/>
        <v>6012.2</v>
      </c>
      <c r="G124" s="52">
        <f t="shared" si="37"/>
        <v>5524.4</v>
      </c>
      <c r="H124" s="52">
        <f t="shared" si="37"/>
        <v>5553</v>
      </c>
      <c r="I124" s="52">
        <f t="shared" si="37"/>
        <v>4981</v>
      </c>
      <c r="J124" s="52">
        <f t="shared" si="37"/>
        <v>5469.0999999999995</v>
      </c>
      <c r="K124" s="52">
        <f t="shared" si="37"/>
        <v>5874.5999999999995</v>
      </c>
      <c r="L124" s="52">
        <f t="shared" si="37"/>
        <v>5031.8999999999996</v>
      </c>
      <c r="M124" s="52">
        <f t="shared" si="37"/>
        <v>4601.8</v>
      </c>
      <c r="N124" s="52">
        <f t="shared" si="37"/>
        <v>5732.5999999999995</v>
      </c>
      <c r="O124" s="52">
        <f t="shared" si="37"/>
        <v>5019.3999999999996</v>
      </c>
      <c r="P124" s="52">
        <f t="shared" si="37"/>
        <v>4828.2</v>
      </c>
      <c r="Q124" s="52">
        <f t="shared" si="37"/>
        <v>6155.5999999999995</v>
      </c>
      <c r="R124" s="52">
        <f t="shared" si="37"/>
        <v>5742.4</v>
      </c>
      <c r="S124" s="52">
        <f t="shared" si="37"/>
        <v>6224</v>
      </c>
      <c r="T124" s="52">
        <f t="shared" si="37"/>
        <v>5055.3</v>
      </c>
      <c r="U124" s="52">
        <f t="shared" si="37"/>
        <v>0</v>
      </c>
      <c r="V124" s="52">
        <f t="shared" si="37"/>
        <v>5131</v>
      </c>
      <c r="W124" s="52">
        <f t="shared" si="37"/>
        <v>4644.3999999999996</v>
      </c>
      <c r="X124" s="52">
        <f t="shared" si="37"/>
        <v>5408.8</v>
      </c>
      <c r="Y124" s="52">
        <f t="shared" si="37"/>
        <v>5471.5</v>
      </c>
      <c r="Z124" s="52">
        <f t="shared" si="37"/>
        <v>5393.5</v>
      </c>
      <c r="AA124" s="52">
        <f t="shared" si="37"/>
        <v>5331.9</v>
      </c>
      <c r="AB124" s="52">
        <f t="shared" si="37"/>
        <v>5493.3</v>
      </c>
      <c r="AC124" s="52">
        <f t="shared" si="37"/>
        <v>5085</v>
      </c>
      <c r="AD124" s="52">
        <f t="shared" si="37"/>
        <v>4720</v>
      </c>
      <c r="AE124" s="52">
        <f t="shared" si="37"/>
        <v>5370.5</v>
      </c>
      <c r="AF124" s="52">
        <f t="shared" si="37"/>
        <v>5429.3</v>
      </c>
      <c r="AG124" s="52">
        <f t="shared" si="37"/>
        <v>0</v>
      </c>
      <c r="AH124" s="52">
        <f t="shared" si="38"/>
        <v>0</v>
      </c>
      <c r="AI124" s="52">
        <f t="shared" si="38"/>
        <v>0</v>
      </c>
      <c r="AJ124" s="52">
        <f t="shared" si="38"/>
        <v>0</v>
      </c>
      <c r="AK124" s="52">
        <f t="shared" si="38"/>
        <v>0</v>
      </c>
      <c r="AL124" s="52">
        <f t="shared" si="38"/>
        <v>0</v>
      </c>
      <c r="AM124" s="10">
        <f t="shared" si="33"/>
        <v>6224</v>
      </c>
      <c r="AN124" s="10">
        <f t="shared" si="35"/>
        <v>0</v>
      </c>
      <c r="AR124" s="10">
        <f t="shared" si="34"/>
        <v>161746.99999999997</v>
      </c>
    </row>
    <row r="125" spans="1:44">
      <c r="A125" s="9" t="s">
        <v>24</v>
      </c>
      <c r="B125" s="52">
        <f t="shared" si="38"/>
        <v>5407.2</v>
      </c>
      <c r="C125" s="52">
        <f t="shared" si="38"/>
        <v>6145.2</v>
      </c>
      <c r="D125" s="52">
        <f t="shared" si="37"/>
        <v>6436.8</v>
      </c>
      <c r="E125" s="52">
        <f t="shared" si="37"/>
        <v>6064.8</v>
      </c>
      <c r="F125" s="52">
        <f t="shared" si="37"/>
        <v>6212.0999999999995</v>
      </c>
      <c r="G125" s="52">
        <f t="shared" si="37"/>
        <v>5436.3</v>
      </c>
      <c r="H125" s="52">
        <f t="shared" si="37"/>
        <v>5720.7</v>
      </c>
      <c r="I125" s="52">
        <f t="shared" si="37"/>
        <v>5785.5</v>
      </c>
      <c r="J125" s="52">
        <f t="shared" si="37"/>
        <v>5652</v>
      </c>
      <c r="K125" s="52">
        <f t="shared" si="37"/>
        <v>7114.5</v>
      </c>
      <c r="L125" s="52">
        <f t="shared" si="37"/>
        <v>6294.5999999999995</v>
      </c>
      <c r="M125" s="52">
        <f t="shared" si="37"/>
        <v>6035.9</v>
      </c>
      <c r="N125" s="52">
        <f t="shared" si="37"/>
        <v>6125.7</v>
      </c>
      <c r="O125" s="52">
        <f t="shared" si="37"/>
        <v>5838.3</v>
      </c>
      <c r="P125" s="52">
        <f t="shared" si="37"/>
        <v>5103.8999999999996</v>
      </c>
      <c r="Q125" s="52">
        <f t="shared" si="37"/>
        <v>6609.9</v>
      </c>
      <c r="R125" s="52">
        <f t="shared" si="37"/>
        <v>6386.3</v>
      </c>
      <c r="S125" s="52">
        <f t="shared" ref="S125:AG125" si="39">$G$38*S25-S155</f>
        <v>6434.0999999999995</v>
      </c>
      <c r="T125" s="52">
        <f t="shared" si="39"/>
        <v>5735.7</v>
      </c>
      <c r="U125" s="52">
        <f t="shared" si="39"/>
        <v>1260</v>
      </c>
      <c r="V125" s="52">
        <f t="shared" si="39"/>
        <v>5940.9</v>
      </c>
      <c r="W125" s="52">
        <f t="shared" si="39"/>
        <v>5505.9</v>
      </c>
      <c r="X125" s="52">
        <f t="shared" si="39"/>
        <v>5916.5999999999995</v>
      </c>
      <c r="Y125" s="52">
        <f t="shared" si="39"/>
        <v>6012</v>
      </c>
      <c r="Z125" s="52">
        <f t="shared" si="39"/>
        <v>6141.9</v>
      </c>
      <c r="AA125" s="52">
        <f t="shared" si="39"/>
        <v>5964.5999999999995</v>
      </c>
      <c r="AB125" s="52">
        <f t="shared" si="39"/>
        <v>6299.4</v>
      </c>
      <c r="AC125" s="52">
        <f t="shared" si="39"/>
        <v>5653.8</v>
      </c>
      <c r="AD125" s="52">
        <f t="shared" si="39"/>
        <v>5538</v>
      </c>
      <c r="AE125" s="52">
        <f t="shared" si="39"/>
        <v>6073.2</v>
      </c>
      <c r="AF125" s="52">
        <f t="shared" si="39"/>
        <v>5906.7</v>
      </c>
      <c r="AG125" s="52">
        <f t="shared" si="39"/>
        <v>0</v>
      </c>
      <c r="AH125" s="52">
        <f t="shared" si="38"/>
        <v>0</v>
      </c>
      <c r="AI125" s="52">
        <f t="shared" si="38"/>
        <v>0</v>
      </c>
      <c r="AJ125" s="52">
        <f t="shared" si="38"/>
        <v>0</v>
      </c>
      <c r="AK125" s="52">
        <f t="shared" si="38"/>
        <v>0</v>
      </c>
      <c r="AL125" s="52">
        <f t="shared" si="38"/>
        <v>0</v>
      </c>
      <c r="AM125" s="10">
        <f t="shared" si="33"/>
        <v>7114.5</v>
      </c>
      <c r="AN125" s="10">
        <f t="shared" si="35"/>
        <v>1260</v>
      </c>
      <c r="AR125" s="10">
        <f t="shared" si="34"/>
        <v>180752.49999999997</v>
      </c>
    </row>
    <row r="126" spans="1:44">
      <c r="A126" s="15">
        <v>0.83333333333333337</v>
      </c>
      <c r="B126" s="52">
        <f t="shared" si="38"/>
        <v>5039.7</v>
      </c>
      <c r="C126" s="52">
        <f t="shared" si="38"/>
        <v>6979.8</v>
      </c>
      <c r="D126" s="52">
        <f t="shared" ref="D126:AG130" si="40">$G$38*D26-D156</f>
        <v>7051.8</v>
      </c>
      <c r="E126" s="52">
        <f t="shared" si="40"/>
        <v>7063.2</v>
      </c>
      <c r="F126" s="52">
        <f t="shared" si="40"/>
        <v>6931.8</v>
      </c>
      <c r="G126" s="52">
        <f t="shared" si="40"/>
        <v>5206.2</v>
      </c>
      <c r="H126" s="52">
        <f t="shared" si="40"/>
        <v>6714</v>
      </c>
      <c r="I126" s="52">
        <f t="shared" si="40"/>
        <v>6492.3</v>
      </c>
      <c r="J126" s="52">
        <f t="shared" si="40"/>
        <v>6035.0999999999995</v>
      </c>
      <c r="K126" s="52">
        <f t="shared" si="40"/>
        <v>6692.4</v>
      </c>
      <c r="L126" s="52">
        <f t="shared" si="40"/>
        <v>7103.0999999999995</v>
      </c>
      <c r="M126" s="52">
        <f t="shared" si="40"/>
        <v>7089</v>
      </c>
      <c r="N126" s="52">
        <f t="shared" si="40"/>
        <v>6969.3</v>
      </c>
      <c r="O126" s="52">
        <f t="shared" si="40"/>
        <v>6686.4</v>
      </c>
      <c r="P126" s="52">
        <f t="shared" si="40"/>
        <v>6326.7</v>
      </c>
      <c r="Q126" s="52">
        <f t="shared" si="40"/>
        <v>7004.7</v>
      </c>
      <c r="R126" s="52">
        <f t="shared" si="40"/>
        <v>6874.8</v>
      </c>
      <c r="S126" s="52">
        <f t="shared" si="40"/>
        <v>7114.5</v>
      </c>
      <c r="T126" s="52">
        <f t="shared" si="40"/>
        <v>6337.2</v>
      </c>
      <c r="U126" s="52">
        <f t="shared" si="40"/>
        <v>3955.5</v>
      </c>
      <c r="V126" s="52">
        <f t="shared" si="40"/>
        <v>6924.3</v>
      </c>
      <c r="W126" s="52">
        <f t="shared" si="40"/>
        <v>6572.7</v>
      </c>
      <c r="X126" s="52">
        <f t="shared" si="40"/>
        <v>6784.8</v>
      </c>
      <c r="Y126" s="52">
        <f t="shared" si="40"/>
        <v>6788.0999999999995</v>
      </c>
      <c r="Z126" s="52">
        <f t="shared" si="40"/>
        <v>6876</v>
      </c>
      <c r="AA126" s="52">
        <f t="shared" si="40"/>
        <v>6748.2</v>
      </c>
      <c r="AB126" s="52">
        <f t="shared" si="40"/>
        <v>6636.9</v>
      </c>
      <c r="AC126" s="52">
        <f t="shared" si="40"/>
        <v>6451.5</v>
      </c>
      <c r="AD126" s="52">
        <f t="shared" si="40"/>
        <v>6272.0999999999995</v>
      </c>
      <c r="AE126" s="52">
        <f t="shared" si="40"/>
        <v>6879</v>
      </c>
      <c r="AF126" s="52">
        <f t="shared" si="40"/>
        <v>6930</v>
      </c>
      <c r="AG126" s="52">
        <f t="shared" si="40"/>
        <v>0</v>
      </c>
      <c r="AH126" s="52">
        <f t="shared" si="38"/>
        <v>0</v>
      </c>
      <c r="AI126" s="52">
        <f t="shared" si="38"/>
        <v>0</v>
      </c>
      <c r="AJ126" s="52">
        <f t="shared" si="38"/>
        <v>0</v>
      </c>
      <c r="AK126" s="52">
        <f t="shared" si="38"/>
        <v>0</v>
      </c>
      <c r="AL126" s="52">
        <f t="shared" si="38"/>
        <v>0</v>
      </c>
      <c r="AM126" s="10">
        <f t="shared" si="33"/>
        <v>7114.5</v>
      </c>
      <c r="AN126" s="10">
        <f t="shared" si="35"/>
        <v>3955.5</v>
      </c>
      <c r="AR126" s="10">
        <f t="shared" si="34"/>
        <v>203531.1</v>
      </c>
    </row>
    <row r="127" spans="1:44">
      <c r="A127" s="15">
        <v>0.875</v>
      </c>
      <c r="B127" s="52">
        <f t="shared" si="38"/>
        <v>6137.4</v>
      </c>
      <c r="C127" s="52">
        <f t="shared" si="38"/>
        <v>6776.4</v>
      </c>
      <c r="D127" s="52">
        <f t="shared" si="40"/>
        <v>6654.9</v>
      </c>
      <c r="E127" s="52">
        <f t="shared" si="40"/>
        <v>6760.2</v>
      </c>
      <c r="F127" s="52">
        <f t="shared" si="40"/>
        <v>6905.4</v>
      </c>
      <c r="G127" s="52">
        <f t="shared" si="40"/>
        <v>5659.5</v>
      </c>
      <c r="H127" s="52">
        <f t="shared" si="40"/>
        <v>6867</v>
      </c>
      <c r="I127" s="52">
        <f t="shared" si="40"/>
        <v>6192</v>
      </c>
      <c r="J127" s="52">
        <f t="shared" si="40"/>
        <v>5930.0999999999995</v>
      </c>
      <c r="K127" s="52">
        <f t="shared" si="40"/>
        <v>6007.2</v>
      </c>
      <c r="L127" s="52">
        <f t="shared" si="40"/>
        <v>6960</v>
      </c>
      <c r="M127" s="52">
        <f t="shared" si="40"/>
        <v>7029.9</v>
      </c>
      <c r="N127" s="52">
        <f t="shared" si="40"/>
        <v>6875.0999999999995</v>
      </c>
      <c r="O127" s="52">
        <f t="shared" si="40"/>
        <v>6447.3</v>
      </c>
      <c r="P127" s="52">
        <f t="shared" si="40"/>
        <v>6225.9</v>
      </c>
      <c r="Q127" s="52">
        <f t="shared" si="40"/>
        <v>6817.5</v>
      </c>
      <c r="R127" s="52">
        <f t="shared" si="40"/>
        <v>6780.3</v>
      </c>
      <c r="S127" s="52">
        <f t="shared" si="40"/>
        <v>6893.4</v>
      </c>
      <c r="T127" s="52">
        <f t="shared" si="40"/>
        <v>5591.7</v>
      </c>
      <c r="U127" s="52">
        <f t="shared" si="40"/>
        <v>5269.5</v>
      </c>
      <c r="V127" s="52">
        <f t="shared" si="40"/>
        <v>6703.8</v>
      </c>
      <c r="W127" s="52">
        <f t="shared" si="40"/>
        <v>6541.8</v>
      </c>
      <c r="X127" s="52">
        <f t="shared" si="40"/>
        <v>6602.0999999999995</v>
      </c>
      <c r="Y127" s="52">
        <f t="shared" si="40"/>
        <v>6498.5999999999995</v>
      </c>
      <c r="Z127" s="52">
        <f t="shared" si="40"/>
        <v>6458.7</v>
      </c>
      <c r="AA127" s="52">
        <f t="shared" si="40"/>
        <v>6333</v>
      </c>
      <c r="AB127" s="52">
        <f t="shared" si="40"/>
        <v>6363</v>
      </c>
      <c r="AC127" s="52">
        <f t="shared" si="40"/>
        <v>3627.6</v>
      </c>
      <c r="AD127" s="52">
        <f t="shared" si="40"/>
        <v>6172.5</v>
      </c>
      <c r="AE127" s="52">
        <f t="shared" si="40"/>
        <v>6570.3</v>
      </c>
      <c r="AF127" s="52">
        <f t="shared" si="40"/>
        <v>6718.8</v>
      </c>
      <c r="AG127" s="52">
        <f t="shared" si="40"/>
        <v>0</v>
      </c>
      <c r="AH127" s="52">
        <f t="shared" si="38"/>
        <v>0</v>
      </c>
      <c r="AI127" s="52">
        <f t="shared" si="38"/>
        <v>0</v>
      </c>
      <c r="AJ127" s="52">
        <f t="shared" si="38"/>
        <v>0</v>
      </c>
      <c r="AK127" s="52">
        <f t="shared" si="38"/>
        <v>0</v>
      </c>
      <c r="AL127" s="52">
        <f t="shared" si="38"/>
        <v>0</v>
      </c>
      <c r="AM127" s="10">
        <f t="shared" si="33"/>
        <v>7029.9</v>
      </c>
      <c r="AN127" s="10">
        <f t="shared" si="35"/>
        <v>3627.6</v>
      </c>
      <c r="AR127" s="10">
        <f t="shared" si="34"/>
        <v>197370.89999999997</v>
      </c>
    </row>
    <row r="128" spans="1:44">
      <c r="A128" s="13" t="s">
        <v>25</v>
      </c>
      <c r="B128" s="52">
        <f t="shared" si="38"/>
        <v>5358</v>
      </c>
      <c r="C128" s="52">
        <f t="shared" si="38"/>
        <v>6297</v>
      </c>
      <c r="D128" s="52">
        <f t="shared" si="40"/>
        <v>6355.5</v>
      </c>
      <c r="E128" s="52">
        <f t="shared" si="40"/>
        <v>5985</v>
      </c>
      <c r="F128" s="52">
        <f t="shared" si="40"/>
        <v>6356.0999999999995</v>
      </c>
      <c r="G128" s="52">
        <f t="shared" si="40"/>
        <v>6045</v>
      </c>
      <c r="H128" s="52">
        <f t="shared" si="40"/>
        <v>6152.4</v>
      </c>
      <c r="I128" s="52">
        <f t="shared" si="40"/>
        <v>4390.5</v>
      </c>
      <c r="J128" s="52">
        <f t="shared" si="40"/>
        <v>5952.3</v>
      </c>
      <c r="K128" s="52">
        <f t="shared" si="40"/>
        <v>6219.5999999999995</v>
      </c>
      <c r="L128" s="52">
        <f t="shared" si="40"/>
        <v>6602.4</v>
      </c>
      <c r="M128" s="52">
        <f t="shared" si="40"/>
        <v>6654.9</v>
      </c>
      <c r="N128" s="52">
        <f t="shared" si="40"/>
        <v>6243</v>
      </c>
      <c r="O128" s="52">
        <f t="shared" si="40"/>
        <v>6064.8</v>
      </c>
      <c r="P128" s="52">
        <f t="shared" si="40"/>
        <v>5820.5999999999995</v>
      </c>
      <c r="Q128" s="52">
        <f t="shared" si="40"/>
        <v>6296.0999999999995</v>
      </c>
      <c r="R128" s="52">
        <f t="shared" si="40"/>
        <v>6233.7</v>
      </c>
      <c r="S128" s="52">
        <f t="shared" si="40"/>
        <v>6309.5999999999995</v>
      </c>
      <c r="T128" s="52">
        <f t="shared" si="40"/>
        <v>5846.7</v>
      </c>
      <c r="U128" s="52">
        <f t="shared" si="40"/>
        <v>5169.5999999999995</v>
      </c>
      <c r="V128" s="52">
        <f t="shared" si="40"/>
        <v>6259.2</v>
      </c>
      <c r="W128" s="52">
        <f t="shared" si="40"/>
        <v>5864.0999999999995</v>
      </c>
      <c r="X128" s="52">
        <f t="shared" si="40"/>
        <v>6101.4</v>
      </c>
      <c r="Y128" s="52">
        <f t="shared" si="40"/>
        <v>6023.4</v>
      </c>
      <c r="Z128" s="52">
        <f t="shared" si="40"/>
        <v>6044.4</v>
      </c>
      <c r="AA128" s="52">
        <f t="shared" si="40"/>
        <v>5828.0999999999995</v>
      </c>
      <c r="AB128" s="52">
        <f t="shared" si="40"/>
        <v>5845.2</v>
      </c>
      <c r="AC128" s="52">
        <f t="shared" si="40"/>
        <v>5284.5</v>
      </c>
      <c r="AD128" s="52">
        <f t="shared" si="40"/>
        <v>5698.5</v>
      </c>
      <c r="AE128" s="52">
        <f t="shared" si="40"/>
        <v>6011.7</v>
      </c>
      <c r="AF128" s="52">
        <f t="shared" si="40"/>
        <v>6126.5999999999995</v>
      </c>
      <c r="AG128" s="52">
        <f t="shared" si="40"/>
        <v>0</v>
      </c>
      <c r="AH128" s="52">
        <f t="shared" si="38"/>
        <v>0</v>
      </c>
      <c r="AI128" s="52">
        <f t="shared" si="38"/>
        <v>0</v>
      </c>
      <c r="AJ128" s="52">
        <f t="shared" si="38"/>
        <v>0</v>
      </c>
      <c r="AK128" s="52">
        <f t="shared" si="38"/>
        <v>0</v>
      </c>
      <c r="AL128" s="52">
        <f t="shared" si="38"/>
        <v>0</v>
      </c>
      <c r="AM128" s="10">
        <f t="shared" si="33"/>
        <v>6654.9</v>
      </c>
      <c r="AN128" s="10">
        <f t="shared" si="35"/>
        <v>4390.5</v>
      </c>
      <c r="AR128" s="10">
        <f t="shared" si="34"/>
        <v>185439.90000000002</v>
      </c>
    </row>
    <row r="129" spans="1:45">
      <c r="A129" s="15">
        <v>0.95833333333333337</v>
      </c>
      <c r="B129" s="52">
        <f t="shared" si="38"/>
        <v>5079.5999999999995</v>
      </c>
      <c r="C129" s="52">
        <f t="shared" si="38"/>
        <v>5410.5</v>
      </c>
      <c r="D129" s="52">
        <f t="shared" si="40"/>
        <v>4980</v>
      </c>
      <c r="E129" s="52">
        <f t="shared" si="40"/>
        <v>5028.3</v>
      </c>
      <c r="F129" s="52">
        <f t="shared" si="40"/>
        <v>5328</v>
      </c>
      <c r="G129" s="52">
        <f t="shared" si="40"/>
        <v>5241.8999999999996</v>
      </c>
      <c r="H129" s="52">
        <f t="shared" si="40"/>
        <v>5512.5</v>
      </c>
      <c r="I129" s="52">
        <f t="shared" si="40"/>
        <v>5120.0999999999995</v>
      </c>
      <c r="J129" s="52">
        <f t="shared" si="40"/>
        <v>5642.4</v>
      </c>
      <c r="K129" s="52">
        <f t="shared" si="40"/>
        <v>5251.2</v>
      </c>
      <c r="L129" s="52">
        <f t="shared" si="40"/>
        <v>5825.7</v>
      </c>
      <c r="M129" s="52">
        <f t="shared" si="40"/>
        <v>5032.2</v>
      </c>
      <c r="N129" s="52">
        <f t="shared" si="40"/>
        <v>5417.4</v>
      </c>
      <c r="O129" s="52">
        <f t="shared" si="40"/>
        <v>5400.5999999999995</v>
      </c>
      <c r="P129" s="52">
        <f t="shared" si="40"/>
        <v>5027.0999999999995</v>
      </c>
      <c r="Q129" s="52">
        <f t="shared" si="40"/>
        <v>5229</v>
      </c>
      <c r="R129" s="52">
        <f t="shared" si="40"/>
        <v>5296.5</v>
      </c>
      <c r="S129" s="52">
        <f t="shared" si="40"/>
        <v>5445.9</v>
      </c>
      <c r="T129" s="52">
        <f t="shared" si="40"/>
        <v>5265.3</v>
      </c>
      <c r="U129" s="52">
        <f t="shared" si="40"/>
        <v>4454.7</v>
      </c>
      <c r="V129" s="52">
        <f t="shared" si="40"/>
        <v>5535.3</v>
      </c>
      <c r="W129" s="52">
        <f t="shared" si="40"/>
        <v>5190</v>
      </c>
      <c r="X129" s="52">
        <f t="shared" si="40"/>
        <v>5040</v>
      </c>
      <c r="Y129" s="52">
        <f t="shared" si="40"/>
        <v>5082.8999999999996</v>
      </c>
      <c r="Z129" s="52">
        <f t="shared" si="40"/>
        <v>5100</v>
      </c>
      <c r="AA129" s="52">
        <f t="shared" si="40"/>
        <v>4868.0999999999995</v>
      </c>
      <c r="AB129" s="52">
        <f t="shared" si="40"/>
        <v>5088</v>
      </c>
      <c r="AC129" s="52">
        <f t="shared" si="40"/>
        <v>4906.2</v>
      </c>
      <c r="AD129" s="52">
        <f t="shared" si="40"/>
        <v>4923.8999999999996</v>
      </c>
      <c r="AE129" s="52">
        <f t="shared" si="40"/>
        <v>5106</v>
      </c>
      <c r="AF129" s="52">
        <f t="shared" si="40"/>
        <v>5264.4</v>
      </c>
      <c r="AG129" s="52">
        <f t="shared" si="40"/>
        <v>0</v>
      </c>
      <c r="AH129" s="52">
        <f t="shared" si="38"/>
        <v>0</v>
      </c>
      <c r="AI129" s="52">
        <f t="shared" si="38"/>
        <v>0</v>
      </c>
      <c r="AJ129" s="52">
        <f t="shared" si="38"/>
        <v>0</v>
      </c>
      <c r="AK129" s="52">
        <f t="shared" si="38"/>
        <v>0</v>
      </c>
      <c r="AL129" s="52">
        <f t="shared" si="38"/>
        <v>0</v>
      </c>
      <c r="AM129" s="10">
        <f t="shared" si="33"/>
        <v>5825.7</v>
      </c>
      <c r="AN129" s="10">
        <f t="shared" si="35"/>
        <v>4454.7</v>
      </c>
      <c r="AR129" s="10">
        <f t="shared" si="34"/>
        <v>161093.69999999998</v>
      </c>
    </row>
    <row r="130" spans="1:45">
      <c r="A130" s="9" t="s">
        <v>26</v>
      </c>
      <c r="B130" s="52">
        <f t="shared" si="38"/>
        <v>4500</v>
      </c>
      <c r="C130" s="52">
        <f t="shared" si="38"/>
        <v>4680</v>
      </c>
      <c r="D130" s="52">
        <f>$G$38*D30-D160</f>
        <v>4830</v>
      </c>
      <c r="E130" s="52">
        <f t="shared" si="40"/>
        <v>4590.5999999999995</v>
      </c>
      <c r="F130" s="52">
        <f t="shared" si="40"/>
        <v>5100</v>
      </c>
      <c r="G130" s="52">
        <f t="shared" si="40"/>
        <v>4623.3</v>
      </c>
      <c r="H130" s="52">
        <f t="shared" si="40"/>
        <v>5040</v>
      </c>
      <c r="I130" s="52">
        <f t="shared" si="40"/>
        <v>4530</v>
      </c>
      <c r="J130" s="52">
        <f t="shared" si="40"/>
        <v>4690.2</v>
      </c>
      <c r="K130" s="52">
        <f t="shared" si="40"/>
        <v>4715.0999999999995</v>
      </c>
      <c r="L130" s="52">
        <f t="shared" si="40"/>
        <v>4641.3</v>
      </c>
      <c r="M130" s="52">
        <f t="shared" si="40"/>
        <v>4439.7</v>
      </c>
      <c r="N130" s="52">
        <f t="shared" si="40"/>
        <v>4481.7</v>
      </c>
      <c r="O130" s="52">
        <f t="shared" si="40"/>
        <v>4974</v>
      </c>
      <c r="P130" s="52">
        <f t="shared" si="40"/>
        <v>4484.0999999999995</v>
      </c>
      <c r="Q130" s="52">
        <f t="shared" si="40"/>
        <v>4470</v>
      </c>
      <c r="R130" s="52">
        <f t="shared" si="40"/>
        <v>4770</v>
      </c>
      <c r="S130" s="52">
        <f t="shared" si="40"/>
        <v>4950</v>
      </c>
      <c r="T130" s="52">
        <f t="shared" si="40"/>
        <v>4818.3</v>
      </c>
      <c r="U130" s="52">
        <f t="shared" si="40"/>
        <v>4281.8999999999996</v>
      </c>
      <c r="V130" s="52">
        <f t="shared" si="40"/>
        <v>5082.8999999999996</v>
      </c>
      <c r="W130" s="52">
        <f t="shared" si="40"/>
        <v>4680</v>
      </c>
      <c r="X130" s="52">
        <f t="shared" si="40"/>
        <v>4560</v>
      </c>
      <c r="Y130" s="52">
        <f t="shared" si="40"/>
        <v>4620</v>
      </c>
      <c r="Z130" s="52">
        <f t="shared" si="40"/>
        <v>4470</v>
      </c>
      <c r="AA130" s="52">
        <f t="shared" si="40"/>
        <v>4410</v>
      </c>
      <c r="AB130" s="52">
        <f t="shared" si="40"/>
        <v>4650</v>
      </c>
      <c r="AC130" s="52">
        <f t="shared" si="40"/>
        <v>4590</v>
      </c>
      <c r="AD130" s="52">
        <f t="shared" si="40"/>
        <v>4410</v>
      </c>
      <c r="AE130" s="52">
        <f t="shared" si="40"/>
        <v>4001.3999999999996</v>
      </c>
      <c r="AF130" s="52">
        <f t="shared" si="40"/>
        <v>4680</v>
      </c>
      <c r="AG130" s="52">
        <f t="shared" si="40"/>
        <v>0</v>
      </c>
      <c r="AH130" s="52">
        <f t="shared" si="38"/>
        <v>0</v>
      </c>
      <c r="AI130" s="52">
        <f t="shared" si="38"/>
        <v>0</v>
      </c>
      <c r="AJ130" s="52">
        <f t="shared" si="38"/>
        <v>0</v>
      </c>
      <c r="AK130" s="52">
        <f t="shared" si="38"/>
        <v>0</v>
      </c>
      <c r="AL130" s="52">
        <f t="shared" si="38"/>
        <v>0</v>
      </c>
      <c r="AM130" s="10">
        <f t="shared" si="33"/>
        <v>5100</v>
      </c>
      <c r="AN130" s="10">
        <f t="shared" si="35"/>
        <v>4001.3999999999996</v>
      </c>
      <c r="AR130" s="10">
        <f t="shared" si="34"/>
        <v>143764.49999999997</v>
      </c>
    </row>
    <row r="131" spans="1:45">
      <c r="AR131" s="27">
        <f>SUM(AR107:AR130)</f>
        <v>3396417.1000000006</v>
      </c>
      <c r="AS131" s="14" t="s">
        <v>48</v>
      </c>
    </row>
    <row r="133" spans="1:45">
      <c r="A133" s="26" t="s">
        <v>109</v>
      </c>
      <c r="C133" s="30"/>
      <c r="E133" s="41"/>
      <c r="F133" s="26"/>
      <c r="G133" s="38"/>
      <c r="H133" s="38"/>
      <c r="I133" s="38"/>
      <c r="J133" s="38"/>
      <c r="K133" s="38"/>
      <c r="L133" s="38"/>
      <c r="M133" s="38"/>
      <c r="N133" s="39"/>
      <c r="O133" s="39"/>
      <c r="P133" s="40"/>
      <c r="Q133" s="38"/>
      <c r="R133" s="28"/>
    </row>
    <row r="134" spans="1:45" ht="12.75" customHeight="1">
      <c r="A134" s="287" t="s">
        <v>2</v>
      </c>
      <c r="B134" s="4">
        <f>+B$4</f>
        <v>1</v>
      </c>
      <c r="C134" s="4">
        <f t="shared" ref="C134:AL134" si="41">+C$4</f>
        <v>2</v>
      </c>
      <c r="D134" s="4">
        <f>+D$4</f>
        <v>3</v>
      </c>
      <c r="E134" s="4">
        <f t="shared" si="41"/>
        <v>4</v>
      </c>
      <c r="F134" s="4">
        <f t="shared" si="41"/>
        <v>5</v>
      </c>
      <c r="G134" s="4">
        <f t="shared" si="41"/>
        <v>6</v>
      </c>
      <c r="H134" s="4">
        <f t="shared" si="41"/>
        <v>7</v>
      </c>
      <c r="I134" s="4">
        <f t="shared" si="41"/>
        <v>8</v>
      </c>
      <c r="J134" s="4">
        <f t="shared" si="41"/>
        <v>9</v>
      </c>
      <c r="K134" s="4">
        <f t="shared" si="41"/>
        <v>10</v>
      </c>
      <c r="L134" s="4">
        <f t="shared" si="41"/>
        <v>11</v>
      </c>
      <c r="M134" s="4">
        <f t="shared" si="41"/>
        <v>12</v>
      </c>
      <c r="N134" s="4">
        <f t="shared" si="41"/>
        <v>13</v>
      </c>
      <c r="O134" s="4">
        <f t="shared" si="41"/>
        <v>14</v>
      </c>
      <c r="P134" s="4">
        <f t="shared" si="41"/>
        <v>15</v>
      </c>
      <c r="Q134" s="4">
        <f t="shared" si="41"/>
        <v>16</v>
      </c>
      <c r="R134" s="4">
        <f t="shared" si="41"/>
        <v>17</v>
      </c>
      <c r="S134" s="4">
        <f t="shared" si="41"/>
        <v>18</v>
      </c>
      <c r="T134" s="4">
        <f t="shared" si="41"/>
        <v>19</v>
      </c>
      <c r="U134" s="4">
        <f t="shared" si="41"/>
        <v>20</v>
      </c>
      <c r="V134" s="4">
        <f t="shared" si="41"/>
        <v>21</v>
      </c>
      <c r="W134" s="4">
        <f t="shared" si="41"/>
        <v>22</v>
      </c>
      <c r="X134" s="4">
        <f t="shared" si="41"/>
        <v>23</v>
      </c>
      <c r="Y134" s="4">
        <f t="shared" si="41"/>
        <v>24</v>
      </c>
      <c r="Z134" s="4">
        <f t="shared" si="41"/>
        <v>25</v>
      </c>
      <c r="AA134" s="4">
        <f t="shared" si="41"/>
        <v>26</v>
      </c>
      <c r="AB134" s="4">
        <f t="shared" si="41"/>
        <v>27</v>
      </c>
      <c r="AC134" s="4">
        <f t="shared" si="41"/>
        <v>28</v>
      </c>
      <c r="AD134" s="4">
        <f t="shared" si="41"/>
        <v>29</v>
      </c>
      <c r="AE134" s="4">
        <f t="shared" si="41"/>
        <v>30</v>
      </c>
      <c r="AF134" s="4">
        <f t="shared" si="41"/>
        <v>31</v>
      </c>
      <c r="AG134" s="4">
        <f t="shared" si="41"/>
        <v>32</v>
      </c>
      <c r="AH134" s="4">
        <f t="shared" si="41"/>
        <v>33</v>
      </c>
      <c r="AI134" s="4">
        <f t="shared" si="41"/>
        <v>34</v>
      </c>
      <c r="AJ134" s="4">
        <f t="shared" si="41"/>
        <v>35</v>
      </c>
      <c r="AK134" s="4">
        <f t="shared" si="41"/>
        <v>36</v>
      </c>
      <c r="AL134" s="4">
        <f t="shared" si="41"/>
        <v>37</v>
      </c>
      <c r="AM134" s="116" t="s">
        <v>3</v>
      </c>
      <c r="AN134" s="5" t="s">
        <v>4</v>
      </c>
    </row>
    <row r="135" spans="1:45">
      <c r="A135" s="288"/>
      <c r="B135" s="7">
        <f>B$5</f>
        <v>40664</v>
      </c>
      <c r="C135" s="7">
        <f t="shared" ref="C135:AL135" si="42">C$5</f>
        <v>40665</v>
      </c>
      <c r="D135" s="7">
        <f>D$5</f>
        <v>40666</v>
      </c>
      <c r="E135" s="7">
        <f t="shared" si="42"/>
        <v>40667</v>
      </c>
      <c r="F135" s="7">
        <f t="shared" si="42"/>
        <v>40668</v>
      </c>
      <c r="G135" s="7">
        <f t="shared" si="42"/>
        <v>40669</v>
      </c>
      <c r="H135" s="7">
        <f t="shared" si="42"/>
        <v>40670</v>
      </c>
      <c r="I135" s="7">
        <f t="shared" si="42"/>
        <v>40671</v>
      </c>
      <c r="J135" s="7">
        <f t="shared" si="42"/>
        <v>40672</v>
      </c>
      <c r="K135" s="7">
        <f t="shared" si="42"/>
        <v>40673</v>
      </c>
      <c r="L135" s="7">
        <f t="shared" si="42"/>
        <v>40674</v>
      </c>
      <c r="M135" s="7">
        <f t="shared" si="42"/>
        <v>40675</v>
      </c>
      <c r="N135" s="7">
        <f t="shared" si="42"/>
        <v>40676</v>
      </c>
      <c r="O135" s="7">
        <f t="shared" si="42"/>
        <v>40677</v>
      </c>
      <c r="P135" s="7">
        <f t="shared" si="42"/>
        <v>40678</v>
      </c>
      <c r="Q135" s="7">
        <f t="shared" si="42"/>
        <v>40679</v>
      </c>
      <c r="R135" s="7">
        <f t="shared" si="42"/>
        <v>40680</v>
      </c>
      <c r="S135" s="7">
        <f t="shared" si="42"/>
        <v>40681</v>
      </c>
      <c r="T135" s="7">
        <f t="shared" si="42"/>
        <v>40682</v>
      </c>
      <c r="U135" s="7">
        <f t="shared" si="42"/>
        <v>40683</v>
      </c>
      <c r="V135" s="7">
        <f t="shared" si="42"/>
        <v>40684</v>
      </c>
      <c r="W135" s="7">
        <f t="shared" si="42"/>
        <v>40685</v>
      </c>
      <c r="X135" s="7">
        <f t="shared" si="42"/>
        <v>40686</v>
      </c>
      <c r="Y135" s="7">
        <f t="shared" si="42"/>
        <v>40687</v>
      </c>
      <c r="Z135" s="7">
        <f t="shared" si="42"/>
        <v>40688</v>
      </c>
      <c r="AA135" s="7">
        <f t="shared" si="42"/>
        <v>40689</v>
      </c>
      <c r="AB135" s="7">
        <f t="shared" si="42"/>
        <v>40690</v>
      </c>
      <c r="AC135" s="7">
        <f t="shared" si="42"/>
        <v>40691</v>
      </c>
      <c r="AD135" s="7">
        <f t="shared" si="42"/>
        <v>40692</v>
      </c>
      <c r="AE135" s="7">
        <f t="shared" si="42"/>
        <v>40693</v>
      </c>
      <c r="AF135" s="7">
        <f t="shared" si="42"/>
        <v>40694</v>
      </c>
      <c r="AG135" s="158">
        <f t="shared" si="42"/>
        <v>40695</v>
      </c>
      <c r="AH135" s="158">
        <f t="shared" si="42"/>
        <v>40696</v>
      </c>
      <c r="AI135" s="158">
        <f t="shared" si="42"/>
        <v>40697</v>
      </c>
      <c r="AJ135" s="158">
        <f t="shared" si="42"/>
        <v>40698</v>
      </c>
      <c r="AK135" s="158">
        <f t="shared" si="42"/>
        <v>40699</v>
      </c>
      <c r="AL135" s="158">
        <f t="shared" si="42"/>
        <v>40700</v>
      </c>
      <c r="AM135" s="116"/>
      <c r="AN135" s="8"/>
    </row>
    <row r="136" spans="1:45">
      <c r="A136" s="289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4"/>
      <c r="AH136" s="44"/>
      <c r="AI136" s="44"/>
      <c r="AJ136" s="44"/>
      <c r="AK136" s="44"/>
      <c r="AL136" s="44"/>
      <c r="AM136" s="45" t="s">
        <v>8</v>
      </c>
      <c r="AN136" s="5" t="s">
        <v>8</v>
      </c>
    </row>
    <row r="137" spans="1:45">
      <c r="A137" s="9" t="s">
        <v>9</v>
      </c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10">
        <f>MAX(B137:AL137)</f>
        <v>0</v>
      </c>
      <c r="AN137" s="10">
        <f>MIN(B137:AF137)</f>
        <v>0</v>
      </c>
    </row>
    <row r="138" spans="1:45">
      <c r="A138" s="9" t="s">
        <v>10</v>
      </c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10">
        <f t="shared" ref="AM138:AM160" si="43">MAX(B138:AL138)</f>
        <v>0</v>
      </c>
      <c r="AN138" s="10">
        <f>MIN(B138:AF138)</f>
        <v>0</v>
      </c>
    </row>
    <row r="139" spans="1:45">
      <c r="A139" s="9" t="s">
        <v>11</v>
      </c>
      <c r="B139" s="52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10">
        <f t="shared" si="43"/>
        <v>0</v>
      </c>
      <c r="AN139" s="10">
        <f t="shared" ref="AN139:AN160" si="44">MIN(B139:AF139)</f>
        <v>0</v>
      </c>
    </row>
    <row r="140" spans="1:45">
      <c r="A140" s="9" t="s">
        <v>12</v>
      </c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10">
        <f t="shared" si="43"/>
        <v>0</v>
      </c>
      <c r="AN140" s="10">
        <f t="shared" si="44"/>
        <v>0</v>
      </c>
    </row>
    <row r="141" spans="1:45">
      <c r="A141" s="9" t="s">
        <v>13</v>
      </c>
      <c r="B141" s="52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10">
        <f t="shared" si="43"/>
        <v>0</v>
      </c>
      <c r="AN141" s="10">
        <f t="shared" si="44"/>
        <v>0</v>
      </c>
    </row>
    <row r="142" spans="1:45" ht="14">
      <c r="A142" s="9" t="s">
        <v>14</v>
      </c>
      <c r="B142" s="264">
        <v>0</v>
      </c>
      <c r="C142" s="264">
        <v>0</v>
      </c>
      <c r="D142" s="264">
        <v>0</v>
      </c>
      <c r="E142" s="264">
        <v>0</v>
      </c>
      <c r="F142" s="264">
        <v>0</v>
      </c>
      <c r="G142" s="264">
        <v>0</v>
      </c>
      <c r="H142" s="264">
        <v>0</v>
      </c>
      <c r="I142" s="264">
        <v>0</v>
      </c>
      <c r="J142" s="264">
        <v>0</v>
      </c>
      <c r="K142" s="264">
        <v>0</v>
      </c>
      <c r="L142" s="264">
        <v>0</v>
      </c>
      <c r="M142" s="264">
        <v>0</v>
      </c>
      <c r="N142" s="264">
        <v>0</v>
      </c>
      <c r="O142" s="264">
        <v>0</v>
      </c>
      <c r="P142" s="264">
        <v>0</v>
      </c>
      <c r="Q142" s="264">
        <v>0</v>
      </c>
      <c r="R142" s="264">
        <v>0</v>
      </c>
      <c r="S142" s="264">
        <v>0</v>
      </c>
      <c r="T142" s="264">
        <v>0</v>
      </c>
      <c r="U142" s="264">
        <v>0</v>
      </c>
      <c r="V142" s="264">
        <v>0</v>
      </c>
      <c r="W142" s="264">
        <v>0</v>
      </c>
      <c r="X142" s="264">
        <v>0</v>
      </c>
      <c r="Y142" s="264">
        <v>0</v>
      </c>
      <c r="Z142" s="264">
        <v>0</v>
      </c>
      <c r="AA142" s="264">
        <v>0</v>
      </c>
      <c r="AB142" s="264">
        <v>0</v>
      </c>
      <c r="AC142" s="264">
        <v>0</v>
      </c>
      <c r="AD142" s="264">
        <v>0</v>
      </c>
      <c r="AE142" s="264">
        <v>0</v>
      </c>
      <c r="AF142" s="264">
        <v>0</v>
      </c>
      <c r="AG142" s="52"/>
      <c r="AH142" s="52"/>
      <c r="AI142" s="52"/>
      <c r="AJ142" s="52"/>
      <c r="AK142" s="52"/>
      <c r="AL142" s="52"/>
      <c r="AM142" s="10">
        <f t="shared" si="43"/>
        <v>0</v>
      </c>
      <c r="AN142" s="10">
        <f t="shared" si="44"/>
        <v>0</v>
      </c>
    </row>
    <row r="143" spans="1:45" ht="14">
      <c r="A143" s="9" t="s">
        <v>15</v>
      </c>
      <c r="B143" s="264">
        <v>200</v>
      </c>
      <c r="C143" s="264">
        <v>200</v>
      </c>
      <c r="D143" s="264">
        <v>200</v>
      </c>
      <c r="E143" s="264">
        <v>200</v>
      </c>
      <c r="F143" s="264">
        <v>100</v>
      </c>
      <c r="G143" s="264">
        <v>100</v>
      </c>
      <c r="H143" s="264">
        <v>0</v>
      </c>
      <c r="I143" s="264"/>
      <c r="J143" s="264">
        <v>0</v>
      </c>
      <c r="K143" s="264"/>
      <c r="L143" s="264">
        <v>0</v>
      </c>
      <c r="M143" s="264">
        <v>0</v>
      </c>
      <c r="N143" s="264">
        <v>200</v>
      </c>
      <c r="O143" s="264">
        <v>200</v>
      </c>
      <c r="P143" s="264">
        <v>200</v>
      </c>
      <c r="Q143" s="264">
        <v>300</v>
      </c>
      <c r="R143" s="264">
        <v>400</v>
      </c>
      <c r="S143" s="264">
        <v>200</v>
      </c>
      <c r="T143" s="264">
        <v>200</v>
      </c>
      <c r="U143" s="264">
        <v>300</v>
      </c>
      <c r="V143" s="264">
        <v>300</v>
      </c>
      <c r="W143" s="264">
        <v>300</v>
      </c>
      <c r="X143" s="264">
        <v>300</v>
      </c>
      <c r="Y143" s="264">
        <v>300</v>
      </c>
      <c r="Z143" s="264">
        <v>0</v>
      </c>
      <c r="AA143" s="264">
        <v>200</v>
      </c>
      <c r="AB143" s="264">
        <v>300</v>
      </c>
      <c r="AC143" s="264"/>
      <c r="AD143" s="264">
        <v>0</v>
      </c>
      <c r="AE143" s="264">
        <v>200</v>
      </c>
      <c r="AF143" s="264">
        <v>400</v>
      </c>
      <c r="AG143" s="52"/>
      <c r="AH143" s="52"/>
      <c r="AI143" s="52"/>
      <c r="AJ143" s="52"/>
      <c r="AK143" s="52"/>
      <c r="AL143" s="52"/>
      <c r="AM143" s="10">
        <f t="shared" si="43"/>
        <v>400</v>
      </c>
      <c r="AN143" s="10">
        <f t="shared" si="44"/>
        <v>0</v>
      </c>
    </row>
    <row r="144" spans="1:45" ht="14">
      <c r="A144" s="12" t="s">
        <v>16</v>
      </c>
      <c r="B144" s="264">
        <v>600</v>
      </c>
      <c r="C144" s="264">
        <v>600</v>
      </c>
      <c r="D144" s="264">
        <v>700</v>
      </c>
      <c r="E144" s="264">
        <v>800</v>
      </c>
      <c r="F144" s="264">
        <v>900</v>
      </c>
      <c r="G144" s="264">
        <v>500</v>
      </c>
      <c r="H144" s="264">
        <v>0</v>
      </c>
      <c r="I144" s="264">
        <v>900</v>
      </c>
      <c r="J144" s="264">
        <v>900</v>
      </c>
      <c r="K144" s="264">
        <v>800</v>
      </c>
      <c r="L144" s="264">
        <v>700</v>
      </c>
      <c r="M144" s="264">
        <v>0</v>
      </c>
      <c r="N144" s="264">
        <v>700</v>
      </c>
      <c r="O144" s="264">
        <v>700</v>
      </c>
      <c r="P144" s="264">
        <v>700</v>
      </c>
      <c r="Q144" s="264">
        <v>800</v>
      </c>
      <c r="R144" s="264">
        <v>700</v>
      </c>
      <c r="S144" s="264">
        <v>700</v>
      </c>
      <c r="T144" s="264">
        <v>700</v>
      </c>
      <c r="U144" s="264">
        <v>700</v>
      </c>
      <c r="V144" s="264">
        <v>700</v>
      </c>
      <c r="W144" s="264">
        <v>600</v>
      </c>
      <c r="X144" s="264">
        <v>700</v>
      </c>
      <c r="Y144" s="264">
        <v>700</v>
      </c>
      <c r="Z144" s="264">
        <v>0</v>
      </c>
      <c r="AA144" s="264">
        <v>400</v>
      </c>
      <c r="AB144" s="264">
        <v>800</v>
      </c>
      <c r="AC144" s="264">
        <v>700</v>
      </c>
      <c r="AD144" s="264">
        <v>700</v>
      </c>
      <c r="AE144" s="264">
        <v>600</v>
      </c>
      <c r="AF144" s="264">
        <v>700</v>
      </c>
      <c r="AG144" s="52"/>
      <c r="AH144" s="52"/>
      <c r="AI144" s="52"/>
      <c r="AJ144" s="52"/>
      <c r="AK144" s="52"/>
      <c r="AL144" s="52"/>
      <c r="AM144" s="10">
        <f t="shared" si="43"/>
        <v>900</v>
      </c>
      <c r="AN144" s="10">
        <f t="shared" si="44"/>
        <v>0</v>
      </c>
    </row>
    <row r="145" spans="1:40" ht="14">
      <c r="A145" s="12" t="s">
        <v>17</v>
      </c>
      <c r="B145" s="264">
        <v>1700</v>
      </c>
      <c r="C145" s="264">
        <v>1400</v>
      </c>
      <c r="D145" s="264">
        <v>1800</v>
      </c>
      <c r="E145" s="264">
        <v>1600</v>
      </c>
      <c r="F145" s="264">
        <v>1600</v>
      </c>
      <c r="G145" s="264">
        <v>1700</v>
      </c>
      <c r="H145" s="264">
        <v>0</v>
      </c>
      <c r="I145" s="264">
        <v>1500</v>
      </c>
      <c r="J145" s="264">
        <v>1700</v>
      </c>
      <c r="K145" s="264">
        <v>1500</v>
      </c>
      <c r="L145" s="264">
        <v>1300</v>
      </c>
      <c r="M145" s="264">
        <v>0</v>
      </c>
      <c r="N145" s="264">
        <v>1500</v>
      </c>
      <c r="O145" s="264">
        <v>1300</v>
      </c>
      <c r="P145" s="264">
        <v>1100</v>
      </c>
      <c r="Q145" s="264">
        <v>1600</v>
      </c>
      <c r="R145" s="264">
        <v>1600</v>
      </c>
      <c r="S145" s="264">
        <v>1400</v>
      </c>
      <c r="T145" s="264">
        <v>1600</v>
      </c>
      <c r="U145" s="264">
        <v>1500</v>
      </c>
      <c r="V145" s="264">
        <v>1200</v>
      </c>
      <c r="W145" s="264">
        <v>1400</v>
      </c>
      <c r="X145" s="264">
        <v>1100</v>
      </c>
      <c r="Y145" s="264">
        <v>1400</v>
      </c>
      <c r="Z145" s="264">
        <v>1000</v>
      </c>
      <c r="AA145" s="264">
        <v>1400</v>
      </c>
      <c r="AB145" s="264">
        <v>1500</v>
      </c>
      <c r="AC145" s="264">
        <v>1600</v>
      </c>
      <c r="AD145" s="264">
        <v>1000</v>
      </c>
      <c r="AE145" s="264">
        <v>1400</v>
      </c>
      <c r="AF145" s="264">
        <v>1200</v>
      </c>
      <c r="AG145" s="52"/>
      <c r="AH145" s="52"/>
      <c r="AI145" s="52"/>
      <c r="AJ145" s="52"/>
      <c r="AK145" s="52"/>
      <c r="AL145" s="52"/>
      <c r="AM145" s="10">
        <f t="shared" si="43"/>
        <v>1800</v>
      </c>
      <c r="AN145" s="10">
        <f t="shared" si="44"/>
        <v>0</v>
      </c>
    </row>
    <row r="146" spans="1:40" ht="14">
      <c r="A146" s="13">
        <v>0.41666666666666669</v>
      </c>
      <c r="B146" s="264">
        <v>2300</v>
      </c>
      <c r="C146" s="264">
        <v>2300</v>
      </c>
      <c r="D146" s="264">
        <v>2600</v>
      </c>
      <c r="E146" s="264">
        <v>2200</v>
      </c>
      <c r="F146" s="264">
        <v>2100</v>
      </c>
      <c r="G146" s="264">
        <v>2400</v>
      </c>
      <c r="H146" s="264">
        <v>0</v>
      </c>
      <c r="I146" s="264">
        <v>2200</v>
      </c>
      <c r="J146" s="264">
        <v>2300</v>
      </c>
      <c r="K146" s="264">
        <v>2300</v>
      </c>
      <c r="L146" s="264">
        <v>2000</v>
      </c>
      <c r="M146" s="264">
        <v>1500</v>
      </c>
      <c r="N146" s="264">
        <v>2000</v>
      </c>
      <c r="O146" s="264">
        <v>2500</v>
      </c>
      <c r="P146" s="264">
        <v>2200</v>
      </c>
      <c r="Q146" s="264">
        <v>2200</v>
      </c>
      <c r="R146" s="264">
        <v>2300</v>
      </c>
      <c r="S146" s="264">
        <v>2000</v>
      </c>
      <c r="T146" s="264">
        <v>1700</v>
      </c>
      <c r="U146" s="264">
        <v>2000</v>
      </c>
      <c r="V146" s="264">
        <v>1500</v>
      </c>
      <c r="W146" s="264">
        <v>1700</v>
      </c>
      <c r="X146" s="264">
        <v>1700</v>
      </c>
      <c r="Y146" s="264">
        <v>2100</v>
      </c>
      <c r="Z146" s="264">
        <v>1900</v>
      </c>
      <c r="AA146" s="264">
        <v>2100</v>
      </c>
      <c r="AB146" s="264">
        <v>1800</v>
      </c>
      <c r="AC146" s="264">
        <v>2100</v>
      </c>
      <c r="AD146" s="264">
        <v>1600</v>
      </c>
      <c r="AE146" s="264">
        <v>1600</v>
      </c>
      <c r="AF146" s="264">
        <v>2100</v>
      </c>
      <c r="AG146" s="52"/>
      <c r="AH146" s="52"/>
      <c r="AI146" s="52"/>
      <c r="AJ146" s="52"/>
      <c r="AK146" s="52"/>
      <c r="AL146" s="52"/>
      <c r="AM146" s="10">
        <f t="shared" si="43"/>
        <v>2600</v>
      </c>
      <c r="AN146" s="10">
        <f t="shared" si="44"/>
        <v>0</v>
      </c>
    </row>
    <row r="147" spans="1:40" ht="14">
      <c r="A147" s="13" t="s">
        <v>18</v>
      </c>
      <c r="B147" s="264">
        <v>2800</v>
      </c>
      <c r="C147" s="264">
        <v>2700</v>
      </c>
      <c r="D147" s="264">
        <v>2700</v>
      </c>
      <c r="E147" s="264">
        <v>2800</v>
      </c>
      <c r="F147" s="264">
        <v>2700</v>
      </c>
      <c r="G147" s="264">
        <v>2800</v>
      </c>
      <c r="H147" s="264">
        <v>2800</v>
      </c>
      <c r="I147" s="264">
        <v>2500</v>
      </c>
      <c r="J147" s="264">
        <v>2400</v>
      </c>
      <c r="K147" s="264">
        <v>2800</v>
      </c>
      <c r="L147" s="264">
        <v>2500</v>
      </c>
      <c r="M147" s="264">
        <v>2200</v>
      </c>
      <c r="N147" s="264">
        <v>2400</v>
      </c>
      <c r="O147" s="264">
        <v>2700</v>
      </c>
      <c r="P147" s="264">
        <v>2500</v>
      </c>
      <c r="Q147" s="264">
        <v>2600</v>
      </c>
      <c r="R147" s="264">
        <v>2400</v>
      </c>
      <c r="S147" s="264">
        <v>2400</v>
      </c>
      <c r="T147" s="264">
        <v>2100</v>
      </c>
      <c r="U147" s="264">
        <v>2500</v>
      </c>
      <c r="V147" s="264">
        <v>2500</v>
      </c>
      <c r="W147" s="264">
        <v>2300</v>
      </c>
      <c r="X147" s="264">
        <v>2700</v>
      </c>
      <c r="Y147" s="264">
        <v>2100</v>
      </c>
      <c r="Z147" s="264">
        <v>2400</v>
      </c>
      <c r="AA147" s="264">
        <v>2700</v>
      </c>
      <c r="AB147" s="264"/>
      <c r="AC147" s="264">
        <v>2600</v>
      </c>
      <c r="AD147" s="264">
        <v>2400</v>
      </c>
      <c r="AE147" s="264">
        <v>2400</v>
      </c>
      <c r="AF147" s="264">
        <v>2600</v>
      </c>
      <c r="AG147" s="52"/>
      <c r="AH147" s="52"/>
      <c r="AI147" s="52"/>
      <c r="AJ147" s="52"/>
      <c r="AK147" s="52"/>
      <c r="AL147" s="52"/>
      <c r="AM147" s="10">
        <f t="shared" si="43"/>
        <v>2800</v>
      </c>
      <c r="AN147" s="10">
        <f t="shared" si="44"/>
        <v>2100</v>
      </c>
    </row>
    <row r="148" spans="1:40" ht="14">
      <c r="A148" s="13">
        <v>0.5</v>
      </c>
      <c r="B148" s="264">
        <v>3000</v>
      </c>
      <c r="C148" s="264">
        <v>3000</v>
      </c>
      <c r="D148" s="264">
        <v>2700</v>
      </c>
      <c r="E148" s="264">
        <v>2900</v>
      </c>
      <c r="F148" s="264">
        <v>2800</v>
      </c>
      <c r="G148" s="264">
        <v>3000</v>
      </c>
      <c r="H148" s="264">
        <v>2800</v>
      </c>
      <c r="I148" s="264">
        <v>2900</v>
      </c>
      <c r="J148" s="264">
        <v>3100</v>
      </c>
      <c r="K148" s="264">
        <v>3000</v>
      </c>
      <c r="L148" s="264">
        <v>2700</v>
      </c>
      <c r="M148" s="264">
        <v>2700</v>
      </c>
      <c r="N148" s="264">
        <v>2600</v>
      </c>
      <c r="O148" s="264">
        <v>2800</v>
      </c>
      <c r="P148" s="264">
        <v>2800</v>
      </c>
      <c r="Q148" s="264">
        <v>2800</v>
      </c>
      <c r="R148" s="264">
        <v>2600</v>
      </c>
      <c r="S148" s="264">
        <v>2500</v>
      </c>
      <c r="T148" s="264">
        <v>2600</v>
      </c>
      <c r="U148" s="264">
        <v>2700</v>
      </c>
      <c r="V148" s="264">
        <v>2200</v>
      </c>
      <c r="W148" s="264">
        <v>2300</v>
      </c>
      <c r="X148" s="264">
        <v>2700</v>
      </c>
      <c r="Y148" s="264">
        <v>2600</v>
      </c>
      <c r="Z148" s="264">
        <v>2600</v>
      </c>
      <c r="AA148" s="264">
        <v>2800</v>
      </c>
      <c r="AB148" s="264">
        <v>2700</v>
      </c>
      <c r="AC148" s="264">
        <v>2700</v>
      </c>
      <c r="AD148" s="264">
        <v>2400</v>
      </c>
      <c r="AE148" s="264">
        <v>2700</v>
      </c>
      <c r="AF148" s="264">
        <v>2800</v>
      </c>
      <c r="AG148" s="52"/>
      <c r="AH148" s="52"/>
      <c r="AI148" s="52"/>
      <c r="AJ148" s="52"/>
      <c r="AK148" s="52"/>
      <c r="AL148" s="52"/>
      <c r="AM148" s="10">
        <f t="shared" si="43"/>
        <v>3100</v>
      </c>
      <c r="AN148" s="10">
        <f t="shared" si="44"/>
        <v>2200</v>
      </c>
    </row>
    <row r="149" spans="1:40" ht="14">
      <c r="A149" s="13" t="s">
        <v>19</v>
      </c>
      <c r="B149" s="264">
        <v>2800</v>
      </c>
      <c r="C149" s="264">
        <v>2800</v>
      </c>
      <c r="D149" s="264">
        <v>2800</v>
      </c>
      <c r="E149" s="264">
        <v>2800</v>
      </c>
      <c r="F149" s="264">
        <v>2800</v>
      </c>
      <c r="G149" s="264">
        <v>3000</v>
      </c>
      <c r="H149" s="264">
        <v>2800</v>
      </c>
      <c r="I149" s="264">
        <v>2900</v>
      </c>
      <c r="J149" s="264">
        <v>1900</v>
      </c>
      <c r="K149" s="264">
        <v>2200</v>
      </c>
      <c r="L149" s="264">
        <v>2800</v>
      </c>
      <c r="M149" s="264">
        <v>2900</v>
      </c>
      <c r="N149" s="264">
        <v>1800</v>
      </c>
      <c r="O149" s="264">
        <v>2900</v>
      </c>
      <c r="P149" s="264">
        <v>2600</v>
      </c>
      <c r="Q149" s="264">
        <v>2800</v>
      </c>
      <c r="R149" s="264">
        <v>2400</v>
      </c>
      <c r="S149" s="264">
        <v>2500</v>
      </c>
      <c r="T149" s="264">
        <v>2700</v>
      </c>
      <c r="U149" s="264">
        <v>2700</v>
      </c>
      <c r="V149" s="264">
        <v>2200</v>
      </c>
      <c r="W149" s="264">
        <v>2300</v>
      </c>
      <c r="X149" s="264">
        <v>2400</v>
      </c>
      <c r="Y149" s="264">
        <v>2600</v>
      </c>
      <c r="Z149" s="264">
        <v>2700</v>
      </c>
      <c r="AA149" s="264">
        <v>2800</v>
      </c>
      <c r="AB149" s="264">
        <v>2500</v>
      </c>
      <c r="AC149" s="264">
        <v>2800</v>
      </c>
      <c r="AD149" s="264">
        <v>1900</v>
      </c>
      <c r="AE149" s="264">
        <v>2500</v>
      </c>
      <c r="AF149" s="264">
        <v>2800</v>
      </c>
      <c r="AG149" s="52"/>
      <c r="AH149" s="52"/>
      <c r="AI149" s="52"/>
      <c r="AJ149" s="52"/>
      <c r="AK149" s="52"/>
      <c r="AL149" s="52"/>
      <c r="AM149" s="10">
        <f t="shared" si="43"/>
        <v>3000</v>
      </c>
      <c r="AN149" s="10">
        <f t="shared" si="44"/>
        <v>1800</v>
      </c>
    </row>
    <row r="150" spans="1:40" ht="14">
      <c r="A150" s="13">
        <v>0.58333333333333337</v>
      </c>
      <c r="B150" s="264">
        <v>2500</v>
      </c>
      <c r="C150" s="264">
        <v>2700</v>
      </c>
      <c r="D150" s="264">
        <v>2200</v>
      </c>
      <c r="E150" s="264">
        <v>2500</v>
      </c>
      <c r="F150" s="264">
        <v>2700</v>
      </c>
      <c r="G150" s="264">
        <v>2700</v>
      </c>
      <c r="H150" s="264">
        <v>2700</v>
      </c>
      <c r="I150" s="264">
        <v>2600</v>
      </c>
      <c r="J150" s="264">
        <v>2700</v>
      </c>
      <c r="K150" s="264">
        <v>1800</v>
      </c>
      <c r="L150" s="264">
        <v>2600</v>
      </c>
      <c r="M150" s="264">
        <v>2700</v>
      </c>
      <c r="N150" s="264">
        <v>2400</v>
      </c>
      <c r="O150" s="264">
        <v>2600</v>
      </c>
      <c r="P150" s="264">
        <v>2500</v>
      </c>
      <c r="Q150" s="264">
        <v>2600</v>
      </c>
      <c r="R150" s="264">
        <v>2200</v>
      </c>
      <c r="S150" s="264">
        <v>2300</v>
      </c>
      <c r="T150" s="264">
        <v>2000</v>
      </c>
      <c r="U150" s="264">
        <v>2000</v>
      </c>
      <c r="V150" s="264">
        <v>2100</v>
      </c>
      <c r="W150" s="264">
        <v>2400</v>
      </c>
      <c r="X150" s="264">
        <v>2400</v>
      </c>
      <c r="Y150" s="264">
        <v>2100</v>
      </c>
      <c r="Z150" s="264">
        <v>2400</v>
      </c>
      <c r="AA150" s="264">
        <v>2400</v>
      </c>
      <c r="AB150" s="264">
        <v>2100</v>
      </c>
      <c r="AC150" s="264">
        <v>2600</v>
      </c>
      <c r="AD150" s="264">
        <v>2700</v>
      </c>
      <c r="AE150" s="264">
        <v>1900</v>
      </c>
      <c r="AF150" s="264">
        <v>2300</v>
      </c>
      <c r="AG150" s="52"/>
      <c r="AH150" s="52"/>
      <c r="AI150" s="52"/>
      <c r="AJ150" s="52"/>
      <c r="AK150" s="52"/>
      <c r="AL150" s="52"/>
      <c r="AM150" s="10">
        <f t="shared" si="43"/>
        <v>2700</v>
      </c>
      <c r="AN150" s="10">
        <f t="shared" si="44"/>
        <v>1800</v>
      </c>
    </row>
    <row r="151" spans="1:40" ht="14">
      <c r="A151" s="13" t="s">
        <v>20</v>
      </c>
      <c r="B151" s="264">
        <v>1700</v>
      </c>
      <c r="C151" s="264">
        <v>2100</v>
      </c>
      <c r="D151" s="264">
        <v>2300</v>
      </c>
      <c r="E151" s="264">
        <v>2200</v>
      </c>
      <c r="F151" s="264">
        <v>2300</v>
      </c>
      <c r="G151" s="264">
        <v>2300</v>
      </c>
      <c r="H151" s="264">
        <v>2300</v>
      </c>
      <c r="I151" s="264">
        <v>1700</v>
      </c>
      <c r="J151" s="264">
        <v>2100</v>
      </c>
      <c r="K151" s="264">
        <v>2300</v>
      </c>
      <c r="L151" s="264">
        <v>2100</v>
      </c>
      <c r="M151" s="264">
        <v>2500</v>
      </c>
      <c r="N151" s="264">
        <v>2200</v>
      </c>
      <c r="O151" s="264">
        <v>2200</v>
      </c>
      <c r="P151" s="264">
        <v>2200</v>
      </c>
      <c r="Q151" s="264">
        <v>2500</v>
      </c>
      <c r="R151" s="264">
        <v>2100</v>
      </c>
      <c r="S151" s="264">
        <v>2200</v>
      </c>
      <c r="T151" s="264">
        <v>1700</v>
      </c>
      <c r="U151" s="264">
        <v>1700</v>
      </c>
      <c r="V151" s="264">
        <v>1900</v>
      </c>
      <c r="W151" s="264">
        <v>1900</v>
      </c>
      <c r="X151" s="264">
        <v>1300</v>
      </c>
      <c r="Y151" s="264">
        <v>1600</v>
      </c>
      <c r="Z151" s="264">
        <v>2100</v>
      </c>
      <c r="AA151" s="264">
        <v>2200</v>
      </c>
      <c r="AB151" s="264">
        <v>1400</v>
      </c>
      <c r="AC151" s="264">
        <v>2100</v>
      </c>
      <c r="AD151" s="264">
        <v>2000</v>
      </c>
      <c r="AE151" s="264">
        <v>1500</v>
      </c>
      <c r="AF151" s="264">
        <v>1800</v>
      </c>
      <c r="AG151" s="52"/>
      <c r="AH151" s="52"/>
      <c r="AI151" s="52"/>
      <c r="AJ151" s="52"/>
      <c r="AK151" s="52"/>
      <c r="AL151" s="52"/>
      <c r="AM151" s="10">
        <f t="shared" si="43"/>
        <v>2500</v>
      </c>
      <c r="AN151" s="10">
        <f t="shared" si="44"/>
        <v>1300</v>
      </c>
    </row>
    <row r="152" spans="1:40" ht="14">
      <c r="A152" s="12" t="s">
        <v>21</v>
      </c>
      <c r="B152" s="264">
        <v>1100</v>
      </c>
      <c r="C152" s="264">
        <v>1800</v>
      </c>
      <c r="D152" s="264">
        <v>1400</v>
      </c>
      <c r="E152" s="264">
        <v>1500</v>
      </c>
      <c r="F152" s="264">
        <v>1600</v>
      </c>
      <c r="G152" s="264">
        <v>1700</v>
      </c>
      <c r="H152" s="264"/>
      <c r="I152" s="264">
        <v>1500</v>
      </c>
      <c r="J152" s="264">
        <v>1700</v>
      </c>
      <c r="K152" s="264">
        <v>1700</v>
      </c>
      <c r="L152" s="264">
        <v>1700</v>
      </c>
      <c r="M152" s="264">
        <v>1900</v>
      </c>
      <c r="N152" s="264">
        <v>1800</v>
      </c>
      <c r="O152" s="264">
        <v>1600</v>
      </c>
      <c r="P152" s="264">
        <v>1700</v>
      </c>
      <c r="Q152" s="264">
        <v>2200</v>
      </c>
      <c r="R152" s="264">
        <v>1400</v>
      </c>
      <c r="S152" s="264">
        <v>1400</v>
      </c>
      <c r="T152" s="264">
        <v>1200</v>
      </c>
      <c r="U152" s="264">
        <v>800</v>
      </c>
      <c r="V152" s="264">
        <v>1100</v>
      </c>
      <c r="W152" s="264">
        <v>1900</v>
      </c>
      <c r="X152" s="264">
        <v>1600</v>
      </c>
      <c r="Y152" s="264">
        <v>1300</v>
      </c>
      <c r="Z152" s="264">
        <v>1300</v>
      </c>
      <c r="AA152" s="264">
        <v>1500</v>
      </c>
      <c r="AB152" s="264">
        <v>800</v>
      </c>
      <c r="AC152" s="264">
        <v>1500</v>
      </c>
      <c r="AD152" s="264">
        <v>1100</v>
      </c>
      <c r="AE152" s="264">
        <v>1500</v>
      </c>
      <c r="AF152" s="264">
        <v>1500</v>
      </c>
      <c r="AG152" s="52"/>
      <c r="AH152" s="52"/>
      <c r="AI152" s="52"/>
      <c r="AJ152" s="52"/>
      <c r="AK152" s="52"/>
      <c r="AL152" s="52"/>
      <c r="AM152" s="10">
        <f t="shared" si="43"/>
        <v>2200</v>
      </c>
      <c r="AN152" s="10">
        <f t="shared" si="44"/>
        <v>800</v>
      </c>
    </row>
    <row r="153" spans="1:40" ht="14">
      <c r="A153" s="12" t="s">
        <v>22</v>
      </c>
      <c r="B153" s="264">
        <v>1000</v>
      </c>
      <c r="C153" s="264">
        <v>900</v>
      </c>
      <c r="D153" s="264">
        <v>800</v>
      </c>
      <c r="E153" s="264">
        <v>1000</v>
      </c>
      <c r="F153" s="264">
        <v>1400</v>
      </c>
      <c r="G153" s="264">
        <v>1700</v>
      </c>
      <c r="H153" s="264">
        <v>800</v>
      </c>
      <c r="I153" s="264">
        <v>700</v>
      </c>
      <c r="J153" s="264">
        <v>700</v>
      </c>
      <c r="K153" s="264">
        <v>900</v>
      </c>
      <c r="L153" s="264">
        <v>800</v>
      </c>
      <c r="M153" s="264">
        <v>1600</v>
      </c>
      <c r="N153" s="264">
        <v>600</v>
      </c>
      <c r="O153" s="264">
        <v>800</v>
      </c>
      <c r="P153" s="264">
        <v>700</v>
      </c>
      <c r="Q153" s="264">
        <v>1400</v>
      </c>
      <c r="R153" s="264">
        <v>800</v>
      </c>
      <c r="S153" s="264">
        <v>600</v>
      </c>
      <c r="T153" s="264">
        <v>600</v>
      </c>
      <c r="U153" s="264">
        <v>600</v>
      </c>
      <c r="V153" s="264">
        <v>700</v>
      </c>
      <c r="W153" s="264">
        <v>800</v>
      </c>
      <c r="X153" s="264">
        <v>900</v>
      </c>
      <c r="Y153" s="264">
        <v>700</v>
      </c>
      <c r="Z153" s="264">
        <v>800</v>
      </c>
      <c r="AA153" s="264">
        <v>800</v>
      </c>
      <c r="AB153" s="264">
        <v>200</v>
      </c>
      <c r="AC153" s="264">
        <v>800</v>
      </c>
      <c r="AD153" s="264">
        <v>400</v>
      </c>
      <c r="AE153" s="264">
        <v>500</v>
      </c>
      <c r="AF153" s="264">
        <v>700</v>
      </c>
      <c r="AG153" s="52"/>
      <c r="AH153" s="52"/>
      <c r="AI153" s="52"/>
      <c r="AJ153" s="52"/>
      <c r="AK153" s="52"/>
      <c r="AL153" s="52"/>
      <c r="AM153" s="10">
        <f t="shared" si="43"/>
        <v>1700</v>
      </c>
      <c r="AN153" s="10">
        <f t="shared" si="44"/>
        <v>200</v>
      </c>
    </row>
    <row r="154" spans="1:40" ht="14">
      <c r="A154" s="12" t="s">
        <v>23</v>
      </c>
      <c r="B154" s="264">
        <v>200</v>
      </c>
      <c r="C154" s="264">
        <v>400</v>
      </c>
      <c r="D154" s="264">
        <v>0</v>
      </c>
      <c r="E154" s="264">
        <v>200</v>
      </c>
      <c r="F154" s="264">
        <v>100</v>
      </c>
      <c r="G154" s="264">
        <v>100</v>
      </c>
      <c r="H154" s="264"/>
      <c r="I154" s="264">
        <v>200</v>
      </c>
      <c r="J154" s="264">
        <v>200</v>
      </c>
      <c r="K154" s="264">
        <v>0</v>
      </c>
      <c r="L154" s="264">
        <v>0</v>
      </c>
      <c r="M154" s="264">
        <v>800</v>
      </c>
      <c r="N154" s="264">
        <v>100</v>
      </c>
      <c r="O154" s="264">
        <v>200</v>
      </c>
      <c r="P154" s="264">
        <v>0</v>
      </c>
      <c r="Q154" s="264">
        <v>100</v>
      </c>
      <c r="R154" s="264">
        <v>200</v>
      </c>
      <c r="S154" s="264">
        <v>100</v>
      </c>
      <c r="T154" s="264">
        <v>0</v>
      </c>
      <c r="U154" s="264">
        <v>0</v>
      </c>
      <c r="V154" s="264">
        <v>200</v>
      </c>
      <c r="W154" s="264">
        <v>500</v>
      </c>
      <c r="X154" s="264">
        <v>200</v>
      </c>
      <c r="Y154" s="264">
        <v>200</v>
      </c>
      <c r="Z154" s="264">
        <v>200</v>
      </c>
      <c r="AA154" s="264">
        <v>300</v>
      </c>
      <c r="AB154" s="264">
        <v>0</v>
      </c>
      <c r="AC154" s="264"/>
      <c r="AD154" s="264">
        <v>200</v>
      </c>
      <c r="AE154" s="264">
        <v>100</v>
      </c>
      <c r="AF154" s="264">
        <v>400</v>
      </c>
      <c r="AG154" s="52"/>
      <c r="AH154" s="52"/>
      <c r="AI154" s="52"/>
      <c r="AJ154" s="52"/>
      <c r="AK154" s="52"/>
      <c r="AL154" s="52"/>
      <c r="AM154" s="10">
        <f t="shared" si="43"/>
        <v>800</v>
      </c>
      <c r="AN154" s="10">
        <f t="shared" si="44"/>
        <v>0</v>
      </c>
    </row>
    <row r="155" spans="1:40" ht="14">
      <c r="A155" s="9" t="s">
        <v>24</v>
      </c>
      <c r="B155" s="264">
        <v>0</v>
      </c>
      <c r="C155" s="264">
        <v>0</v>
      </c>
      <c r="D155" s="264">
        <v>0</v>
      </c>
      <c r="E155" s="264">
        <v>0</v>
      </c>
      <c r="F155" s="264">
        <v>0</v>
      </c>
      <c r="G155" s="262">
        <v>0</v>
      </c>
      <c r="H155" s="264">
        <v>0</v>
      </c>
      <c r="I155" s="264">
        <v>0</v>
      </c>
      <c r="J155" s="264">
        <v>0</v>
      </c>
      <c r="K155" s="264">
        <v>0</v>
      </c>
      <c r="L155" s="264">
        <v>0</v>
      </c>
      <c r="M155" s="264">
        <v>400</v>
      </c>
      <c r="N155" s="264">
        <v>0</v>
      </c>
      <c r="O155" s="264">
        <v>0</v>
      </c>
      <c r="P155" s="264">
        <v>0</v>
      </c>
      <c r="Q155" s="264">
        <v>0</v>
      </c>
      <c r="R155" s="264">
        <v>100</v>
      </c>
      <c r="S155" s="262">
        <v>0</v>
      </c>
      <c r="T155" s="264">
        <v>0</v>
      </c>
      <c r="U155" s="264">
        <v>0</v>
      </c>
      <c r="V155" s="264">
        <v>0</v>
      </c>
      <c r="W155" s="264">
        <v>0</v>
      </c>
      <c r="X155" s="264">
        <v>0</v>
      </c>
      <c r="Y155" s="264">
        <v>0</v>
      </c>
      <c r="Z155" s="264">
        <v>0</v>
      </c>
      <c r="AA155" s="264">
        <v>0</v>
      </c>
      <c r="AB155" s="264">
        <v>0</v>
      </c>
      <c r="AC155" s="264">
        <v>0</v>
      </c>
      <c r="AD155" s="264">
        <v>0</v>
      </c>
      <c r="AE155" s="264">
        <v>0</v>
      </c>
      <c r="AF155" s="264">
        <v>0</v>
      </c>
      <c r="AG155" s="52"/>
      <c r="AH155" s="52"/>
      <c r="AI155" s="52"/>
      <c r="AJ155" s="52"/>
      <c r="AK155" s="52"/>
      <c r="AL155" s="52"/>
      <c r="AM155" s="10">
        <f t="shared" si="43"/>
        <v>400</v>
      </c>
      <c r="AN155" s="10">
        <f t="shared" si="44"/>
        <v>0</v>
      </c>
    </row>
    <row r="156" spans="1:40" ht="14">
      <c r="A156" s="15">
        <v>0.83333333333333337</v>
      </c>
      <c r="B156" s="264">
        <v>0</v>
      </c>
      <c r="C156" s="264">
        <v>0</v>
      </c>
      <c r="D156" s="264">
        <v>0</v>
      </c>
      <c r="E156" s="264">
        <v>0</v>
      </c>
      <c r="F156" s="264">
        <v>0</v>
      </c>
      <c r="G156" s="262">
        <v>0</v>
      </c>
      <c r="H156" s="264">
        <v>0</v>
      </c>
      <c r="I156" s="264">
        <v>0</v>
      </c>
      <c r="J156" s="264">
        <v>0</v>
      </c>
      <c r="K156" s="264">
        <v>0</v>
      </c>
      <c r="L156" s="264">
        <v>0</v>
      </c>
      <c r="M156" s="264">
        <v>0</v>
      </c>
      <c r="N156" s="264">
        <v>0</v>
      </c>
      <c r="O156" s="264">
        <v>0</v>
      </c>
      <c r="P156" s="264">
        <v>0</v>
      </c>
      <c r="Q156" s="264">
        <v>0</v>
      </c>
      <c r="R156" s="264">
        <v>0</v>
      </c>
      <c r="S156" s="262">
        <v>0</v>
      </c>
      <c r="T156" s="264">
        <v>0</v>
      </c>
      <c r="U156" s="264">
        <v>0</v>
      </c>
      <c r="V156" s="264">
        <v>0</v>
      </c>
      <c r="W156" s="264">
        <v>0</v>
      </c>
      <c r="X156" s="264">
        <v>0</v>
      </c>
      <c r="Y156" s="264">
        <v>0</v>
      </c>
      <c r="Z156" s="264">
        <v>0</v>
      </c>
      <c r="AA156" s="264">
        <v>0</v>
      </c>
      <c r="AB156" s="264">
        <v>0</v>
      </c>
      <c r="AC156" s="264">
        <v>0</v>
      </c>
      <c r="AD156" s="264">
        <v>0</v>
      </c>
      <c r="AE156" s="264">
        <v>0</v>
      </c>
      <c r="AF156" s="264">
        <v>0</v>
      </c>
      <c r="AG156" s="52"/>
      <c r="AH156" s="52"/>
      <c r="AI156" s="52"/>
      <c r="AJ156" s="52"/>
      <c r="AK156" s="52"/>
      <c r="AL156" s="52"/>
      <c r="AM156" s="10">
        <f t="shared" si="43"/>
        <v>0</v>
      </c>
      <c r="AN156" s="10">
        <f t="shared" si="44"/>
        <v>0</v>
      </c>
    </row>
    <row r="157" spans="1:40">
      <c r="A157" s="15">
        <v>0.875</v>
      </c>
      <c r="B157" s="52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10">
        <f t="shared" si="43"/>
        <v>0</v>
      </c>
      <c r="AN157" s="10">
        <f t="shared" si="44"/>
        <v>0</v>
      </c>
    </row>
    <row r="158" spans="1:40">
      <c r="A158" s="13" t="s">
        <v>25</v>
      </c>
      <c r="B158" s="52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10">
        <f t="shared" si="43"/>
        <v>0</v>
      </c>
      <c r="AN158" s="10">
        <f t="shared" si="44"/>
        <v>0</v>
      </c>
    </row>
    <row r="159" spans="1:40">
      <c r="A159" s="15">
        <v>0.95833333333333337</v>
      </c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10">
        <f t="shared" si="43"/>
        <v>0</v>
      </c>
      <c r="AN159" s="10">
        <f t="shared" si="44"/>
        <v>0</v>
      </c>
    </row>
    <row r="160" spans="1:40">
      <c r="A160" s="9" t="s">
        <v>26</v>
      </c>
      <c r="B160" s="52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10">
        <f t="shared" si="43"/>
        <v>0</v>
      </c>
      <c r="AN160" s="10">
        <f t="shared" si="44"/>
        <v>0</v>
      </c>
    </row>
    <row r="163" spans="1:39">
      <c r="A163" s="26" t="s">
        <v>130</v>
      </c>
      <c r="C163" s="30"/>
      <c r="E163" s="41"/>
      <c r="F163" s="26"/>
      <c r="G163" s="38"/>
      <c r="H163" s="38"/>
      <c r="I163" s="38"/>
      <c r="J163" s="38"/>
      <c r="K163" s="38"/>
      <c r="L163" s="38"/>
      <c r="M163" s="38"/>
      <c r="N163" s="39"/>
      <c r="O163" s="39"/>
      <c r="P163" s="40"/>
      <c r="Q163" s="38"/>
      <c r="R163" s="28"/>
    </row>
    <row r="164" spans="1:39">
      <c r="A164" s="287" t="s">
        <v>2</v>
      </c>
      <c r="B164" s="4">
        <f>+B$4</f>
        <v>1</v>
      </c>
      <c r="C164" s="4">
        <f t="shared" ref="C164:AL164" si="45">+C$4</f>
        <v>2</v>
      </c>
      <c r="D164" s="4">
        <f>+D$4</f>
        <v>3</v>
      </c>
      <c r="E164" s="4">
        <f t="shared" si="45"/>
        <v>4</v>
      </c>
      <c r="F164" s="4">
        <f t="shared" si="45"/>
        <v>5</v>
      </c>
      <c r="G164" s="4">
        <f t="shared" si="45"/>
        <v>6</v>
      </c>
      <c r="H164" s="4">
        <f t="shared" si="45"/>
        <v>7</v>
      </c>
      <c r="I164" s="4">
        <f t="shared" si="45"/>
        <v>8</v>
      </c>
      <c r="J164" s="4">
        <f t="shared" si="45"/>
        <v>9</v>
      </c>
      <c r="K164" s="4">
        <f t="shared" si="45"/>
        <v>10</v>
      </c>
      <c r="L164" s="4">
        <f t="shared" si="45"/>
        <v>11</v>
      </c>
      <c r="M164" s="4">
        <f t="shared" si="45"/>
        <v>12</v>
      </c>
      <c r="N164" s="4">
        <f t="shared" si="45"/>
        <v>13</v>
      </c>
      <c r="O164" s="4">
        <f t="shared" si="45"/>
        <v>14</v>
      </c>
      <c r="P164" s="4">
        <f t="shared" si="45"/>
        <v>15</v>
      </c>
      <c r="Q164" s="4">
        <f t="shared" si="45"/>
        <v>16</v>
      </c>
      <c r="R164" s="4">
        <f t="shared" si="45"/>
        <v>17</v>
      </c>
      <c r="S164" s="4">
        <f t="shared" si="45"/>
        <v>18</v>
      </c>
      <c r="T164" s="4">
        <f t="shared" si="45"/>
        <v>19</v>
      </c>
      <c r="U164" s="4">
        <f t="shared" si="45"/>
        <v>20</v>
      </c>
      <c r="V164" s="4">
        <f t="shared" si="45"/>
        <v>21</v>
      </c>
      <c r="W164" s="4">
        <f t="shared" si="45"/>
        <v>22</v>
      </c>
      <c r="X164" s="4">
        <f t="shared" si="45"/>
        <v>23</v>
      </c>
      <c r="Y164" s="4">
        <f t="shared" si="45"/>
        <v>24</v>
      </c>
      <c r="Z164" s="4">
        <f t="shared" si="45"/>
        <v>25</v>
      </c>
      <c r="AA164" s="4">
        <f t="shared" si="45"/>
        <v>26</v>
      </c>
      <c r="AB164" s="4">
        <f t="shared" si="45"/>
        <v>27</v>
      </c>
      <c r="AC164" s="4">
        <f t="shared" si="45"/>
        <v>28</v>
      </c>
      <c r="AD164" s="4">
        <f t="shared" si="45"/>
        <v>29</v>
      </c>
      <c r="AE164" s="4">
        <f t="shared" si="45"/>
        <v>30</v>
      </c>
      <c r="AF164" s="4">
        <f t="shared" si="45"/>
        <v>31</v>
      </c>
      <c r="AG164" s="4">
        <f t="shared" si="45"/>
        <v>32</v>
      </c>
      <c r="AH164" s="4">
        <f t="shared" si="45"/>
        <v>33</v>
      </c>
      <c r="AI164" s="4">
        <f t="shared" si="45"/>
        <v>34</v>
      </c>
      <c r="AJ164" s="4">
        <f t="shared" si="45"/>
        <v>35</v>
      </c>
      <c r="AK164" s="4">
        <f t="shared" si="45"/>
        <v>36</v>
      </c>
      <c r="AL164" s="4">
        <f t="shared" si="45"/>
        <v>37</v>
      </c>
      <c r="AM164" s="116" t="s">
        <v>3</v>
      </c>
    </row>
    <row r="165" spans="1:39">
      <c r="A165" s="288"/>
      <c r="B165" s="7">
        <f>B$5</f>
        <v>40664</v>
      </c>
      <c r="C165" s="7">
        <f t="shared" ref="C165:AL165" si="46">C$5</f>
        <v>40665</v>
      </c>
      <c r="D165" s="7">
        <f>D$5</f>
        <v>40666</v>
      </c>
      <c r="E165" s="7">
        <f t="shared" si="46"/>
        <v>40667</v>
      </c>
      <c r="F165" s="7">
        <f t="shared" si="46"/>
        <v>40668</v>
      </c>
      <c r="G165" s="7">
        <f t="shared" si="46"/>
        <v>40669</v>
      </c>
      <c r="H165" s="7">
        <f t="shared" si="46"/>
        <v>40670</v>
      </c>
      <c r="I165" s="7">
        <f t="shared" si="46"/>
        <v>40671</v>
      </c>
      <c r="J165" s="7">
        <f t="shared" si="46"/>
        <v>40672</v>
      </c>
      <c r="K165" s="7">
        <f t="shared" si="46"/>
        <v>40673</v>
      </c>
      <c r="L165" s="7">
        <f t="shared" si="46"/>
        <v>40674</v>
      </c>
      <c r="M165" s="7">
        <f t="shared" si="46"/>
        <v>40675</v>
      </c>
      <c r="N165" s="7">
        <f t="shared" si="46"/>
        <v>40676</v>
      </c>
      <c r="O165" s="7">
        <f t="shared" si="46"/>
        <v>40677</v>
      </c>
      <c r="P165" s="7">
        <f t="shared" si="46"/>
        <v>40678</v>
      </c>
      <c r="Q165" s="7">
        <f t="shared" si="46"/>
        <v>40679</v>
      </c>
      <c r="R165" s="7">
        <f t="shared" si="46"/>
        <v>40680</v>
      </c>
      <c r="S165" s="7">
        <f t="shared" si="46"/>
        <v>40681</v>
      </c>
      <c r="T165" s="7">
        <f t="shared" si="46"/>
        <v>40682</v>
      </c>
      <c r="U165" s="7">
        <f t="shared" si="46"/>
        <v>40683</v>
      </c>
      <c r="V165" s="7">
        <f t="shared" si="46"/>
        <v>40684</v>
      </c>
      <c r="W165" s="7">
        <f t="shared" si="46"/>
        <v>40685</v>
      </c>
      <c r="X165" s="7">
        <f t="shared" si="46"/>
        <v>40686</v>
      </c>
      <c r="Y165" s="7">
        <f t="shared" si="46"/>
        <v>40687</v>
      </c>
      <c r="Z165" s="7">
        <f t="shared" si="46"/>
        <v>40688</v>
      </c>
      <c r="AA165" s="7">
        <f t="shared" si="46"/>
        <v>40689</v>
      </c>
      <c r="AB165" s="7">
        <f t="shared" si="46"/>
        <v>40690</v>
      </c>
      <c r="AC165" s="7">
        <f t="shared" si="46"/>
        <v>40691</v>
      </c>
      <c r="AD165" s="7">
        <f t="shared" si="46"/>
        <v>40692</v>
      </c>
      <c r="AE165" s="7">
        <f t="shared" si="46"/>
        <v>40693</v>
      </c>
      <c r="AF165" s="7">
        <f t="shared" si="46"/>
        <v>40694</v>
      </c>
      <c r="AG165" s="199">
        <f t="shared" si="46"/>
        <v>40695</v>
      </c>
      <c r="AH165" s="199">
        <f t="shared" si="46"/>
        <v>40696</v>
      </c>
      <c r="AI165" s="199">
        <f t="shared" si="46"/>
        <v>40697</v>
      </c>
      <c r="AJ165" s="199">
        <f t="shared" si="46"/>
        <v>40698</v>
      </c>
      <c r="AK165" s="199">
        <f t="shared" si="46"/>
        <v>40699</v>
      </c>
      <c r="AL165" s="199">
        <f t="shared" si="46"/>
        <v>40700</v>
      </c>
      <c r="AM165" s="116"/>
    </row>
    <row r="166" spans="1:39">
      <c r="A166" s="289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4"/>
      <c r="AH166" s="44"/>
      <c r="AI166" s="44"/>
      <c r="AJ166" s="44"/>
      <c r="AK166" s="44"/>
      <c r="AL166" s="44"/>
      <c r="AM166" s="45" t="s">
        <v>8</v>
      </c>
    </row>
    <row r="167" spans="1:39">
      <c r="A167" s="9" t="s">
        <v>9</v>
      </c>
      <c r="B167" s="52">
        <f t="shared" ref="B167:Q182" si="47">+$G$40*(B107+B137)</f>
        <v>2319.75</v>
      </c>
      <c r="C167" s="52">
        <f t="shared" si="47"/>
        <v>2130</v>
      </c>
      <c r="D167" s="52">
        <f>+$G$40*(D107+D137)</f>
        <v>2190</v>
      </c>
      <c r="E167" s="52">
        <f t="shared" ref="E167:AL174" si="48">+$G$40*(E107+E137)</f>
        <v>2220</v>
      </c>
      <c r="F167" s="52">
        <f t="shared" si="48"/>
        <v>2129.5499999999997</v>
      </c>
      <c r="G167" s="52">
        <f t="shared" si="48"/>
        <v>2167.9499999999998</v>
      </c>
      <c r="H167" s="52">
        <f t="shared" si="48"/>
        <v>2144.85</v>
      </c>
      <c r="I167" s="52">
        <f t="shared" si="48"/>
        <v>2295</v>
      </c>
      <c r="J167" s="52">
        <f t="shared" si="48"/>
        <v>2029.9499999999998</v>
      </c>
      <c r="K167" s="52">
        <f t="shared" si="48"/>
        <v>2169.2999999999997</v>
      </c>
      <c r="L167" s="52">
        <f t="shared" si="48"/>
        <v>2153.6999999999998</v>
      </c>
      <c r="M167" s="52">
        <f t="shared" si="48"/>
        <v>2207.6999999999998</v>
      </c>
      <c r="N167" s="52">
        <f t="shared" si="48"/>
        <v>2202</v>
      </c>
      <c r="O167" s="52">
        <f t="shared" si="48"/>
        <v>2283.6</v>
      </c>
      <c r="P167" s="52">
        <f t="shared" si="48"/>
        <v>2304</v>
      </c>
      <c r="Q167" s="52">
        <f t="shared" si="48"/>
        <v>2124.2999999999997</v>
      </c>
      <c r="R167" s="52">
        <f t="shared" si="48"/>
        <v>2205</v>
      </c>
      <c r="S167" s="52">
        <f t="shared" si="48"/>
        <v>2205</v>
      </c>
      <c r="T167" s="52">
        <f t="shared" si="48"/>
        <v>2265</v>
      </c>
      <c r="U167" s="52">
        <f t="shared" si="48"/>
        <v>2171.6999999999998</v>
      </c>
      <c r="V167" s="52">
        <f t="shared" si="48"/>
        <v>2210.25</v>
      </c>
      <c r="W167" s="52">
        <f t="shared" si="48"/>
        <v>2400</v>
      </c>
      <c r="X167" s="52">
        <f t="shared" si="48"/>
        <v>2220</v>
      </c>
      <c r="Y167" s="52">
        <f t="shared" si="48"/>
        <v>2079.2999999999997</v>
      </c>
      <c r="Z167" s="52">
        <f t="shared" si="48"/>
        <v>2130</v>
      </c>
      <c r="AA167" s="52">
        <f t="shared" si="48"/>
        <v>2115</v>
      </c>
      <c r="AB167" s="52">
        <f t="shared" si="48"/>
        <v>2040</v>
      </c>
      <c r="AC167" s="52">
        <f t="shared" si="48"/>
        <v>2115</v>
      </c>
      <c r="AD167" s="52">
        <f t="shared" si="48"/>
        <v>2085</v>
      </c>
      <c r="AE167" s="52">
        <f t="shared" si="48"/>
        <v>2115</v>
      </c>
      <c r="AF167" s="52">
        <f t="shared" si="48"/>
        <v>2116.1999999999998</v>
      </c>
      <c r="AG167" s="52">
        <f t="shared" si="48"/>
        <v>0</v>
      </c>
      <c r="AH167" s="52">
        <f t="shared" si="48"/>
        <v>0</v>
      </c>
      <c r="AI167" s="52">
        <f t="shared" si="48"/>
        <v>0</v>
      </c>
      <c r="AJ167" s="52">
        <f t="shared" si="48"/>
        <v>0</v>
      </c>
      <c r="AK167" s="52">
        <f t="shared" si="48"/>
        <v>0</v>
      </c>
      <c r="AL167" s="52">
        <f t="shared" si="48"/>
        <v>0</v>
      </c>
      <c r="AM167" s="10">
        <f>MAX(B167:AL167)</f>
        <v>2400</v>
      </c>
    </row>
    <row r="168" spans="1:39">
      <c r="A168" s="9" t="s">
        <v>10</v>
      </c>
      <c r="B168" s="52">
        <f t="shared" si="47"/>
        <v>2190</v>
      </c>
      <c r="C168" s="52">
        <f t="shared" si="47"/>
        <v>2070</v>
      </c>
      <c r="D168" s="52">
        <f t="shared" si="47"/>
        <v>2130</v>
      </c>
      <c r="E168" s="52">
        <f t="shared" si="47"/>
        <v>2175</v>
      </c>
      <c r="F168" s="52">
        <f t="shared" si="47"/>
        <v>2068.7999999999997</v>
      </c>
      <c r="G168" s="52">
        <f t="shared" si="48"/>
        <v>2160.15</v>
      </c>
      <c r="H168" s="52">
        <f t="shared" si="48"/>
        <v>2219.85</v>
      </c>
      <c r="I168" s="52">
        <f t="shared" si="48"/>
        <v>2190</v>
      </c>
      <c r="J168" s="52">
        <f t="shared" si="48"/>
        <v>2062.7999999999997</v>
      </c>
      <c r="K168" s="52">
        <f t="shared" si="48"/>
        <v>2096.5499999999997</v>
      </c>
      <c r="L168" s="52">
        <f t="shared" si="48"/>
        <v>2187.2999999999997</v>
      </c>
      <c r="M168" s="52">
        <f t="shared" si="48"/>
        <v>0</v>
      </c>
      <c r="N168" s="52">
        <f t="shared" si="48"/>
        <v>2097.2999999999997</v>
      </c>
      <c r="O168" s="52">
        <f t="shared" si="48"/>
        <v>2188.35</v>
      </c>
      <c r="P168" s="52">
        <f t="shared" si="48"/>
        <v>2185.1999999999998</v>
      </c>
      <c r="Q168" s="52">
        <f t="shared" si="48"/>
        <v>2046.4499999999998</v>
      </c>
      <c r="R168" s="52">
        <f t="shared" si="48"/>
        <v>2160</v>
      </c>
      <c r="S168" s="52">
        <f t="shared" si="48"/>
        <v>2145</v>
      </c>
      <c r="T168" s="52">
        <f t="shared" si="48"/>
        <v>2235</v>
      </c>
      <c r="U168" s="52">
        <f t="shared" si="48"/>
        <v>2127</v>
      </c>
      <c r="V168" s="52">
        <f t="shared" si="48"/>
        <v>2198.5499999999997</v>
      </c>
      <c r="W168" s="52">
        <f t="shared" si="48"/>
        <v>2310</v>
      </c>
      <c r="X168" s="52">
        <f t="shared" si="48"/>
        <v>2145</v>
      </c>
      <c r="Y168" s="52">
        <f t="shared" si="48"/>
        <v>1931.55</v>
      </c>
      <c r="Z168" s="52">
        <f t="shared" si="48"/>
        <v>2055</v>
      </c>
      <c r="AA168" s="52">
        <f t="shared" si="48"/>
        <v>1995</v>
      </c>
      <c r="AB168" s="52">
        <f t="shared" si="48"/>
        <v>1995</v>
      </c>
      <c r="AC168" s="52">
        <f t="shared" si="48"/>
        <v>2040</v>
      </c>
      <c r="AD168" s="52">
        <f t="shared" si="48"/>
        <v>2025</v>
      </c>
      <c r="AE168" s="52">
        <f t="shared" si="48"/>
        <v>2010</v>
      </c>
      <c r="AF168" s="52">
        <f t="shared" si="48"/>
        <v>2033.25</v>
      </c>
      <c r="AG168" s="52">
        <f t="shared" si="48"/>
        <v>0</v>
      </c>
      <c r="AH168" s="52">
        <f t="shared" si="48"/>
        <v>0</v>
      </c>
      <c r="AI168" s="52">
        <f t="shared" si="48"/>
        <v>0</v>
      </c>
      <c r="AJ168" s="52">
        <f t="shared" si="48"/>
        <v>0</v>
      </c>
      <c r="AK168" s="52">
        <f t="shared" si="48"/>
        <v>0</v>
      </c>
      <c r="AL168" s="52">
        <f t="shared" si="48"/>
        <v>0</v>
      </c>
      <c r="AM168" s="10">
        <f t="shared" ref="AM168:AM190" si="49">MAX(B168:AL168)</f>
        <v>2310</v>
      </c>
    </row>
    <row r="169" spans="1:39">
      <c r="A169" s="9" t="s">
        <v>11</v>
      </c>
      <c r="B169" s="52">
        <f t="shared" si="47"/>
        <v>2115</v>
      </c>
      <c r="C169" s="52">
        <f t="shared" si="47"/>
        <v>2010</v>
      </c>
      <c r="D169" s="52">
        <f t="shared" si="47"/>
        <v>2115</v>
      </c>
      <c r="E169" s="52">
        <f t="shared" si="47"/>
        <v>2130</v>
      </c>
      <c r="F169" s="52">
        <f t="shared" si="47"/>
        <v>2070.15</v>
      </c>
      <c r="G169" s="52">
        <f t="shared" si="48"/>
        <v>2127.9</v>
      </c>
      <c r="H169" s="52">
        <f t="shared" si="48"/>
        <v>2113.5</v>
      </c>
      <c r="I169" s="52">
        <f t="shared" si="48"/>
        <v>2100</v>
      </c>
      <c r="J169" s="52">
        <f t="shared" si="48"/>
        <v>2017.05</v>
      </c>
      <c r="K169" s="52">
        <f t="shared" si="48"/>
        <v>2026.8</v>
      </c>
      <c r="L169" s="52">
        <f t="shared" si="48"/>
        <v>1973.1</v>
      </c>
      <c r="M169" s="52">
        <f t="shared" si="48"/>
        <v>210</v>
      </c>
      <c r="N169" s="52">
        <f t="shared" si="48"/>
        <v>2065.1999999999998</v>
      </c>
      <c r="O169" s="52">
        <f t="shared" si="48"/>
        <v>2143.7999999999997</v>
      </c>
      <c r="P169" s="52">
        <f t="shared" si="48"/>
        <v>2122.0499999999997</v>
      </c>
      <c r="Q169" s="52">
        <f t="shared" si="48"/>
        <v>1991.3999999999999</v>
      </c>
      <c r="R169" s="52">
        <f t="shared" si="48"/>
        <v>2115</v>
      </c>
      <c r="S169" s="52">
        <f t="shared" si="48"/>
        <v>2085</v>
      </c>
      <c r="T169" s="52">
        <f t="shared" si="48"/>
        <v>2249.4</v>
      </c>
      <c r="U169" s="52">
        <f t="shared" si="48"/>
        <v>2117.5499999999997</v>
      </c>
      <c r="V169" s="52">
        <f t="shared" si="48"/>
        <v>2136</v>
      </c>
      <c r="W169" s="52">
        <f t="shared" si="48"/>
        <v>2235</v>
      </c>
      <c r="X169" s="52">
        <f t="shared" si="48"/>
        <v>2115</v>
      </c>
      <c r="Y169" s="52">
        <f t="shared" si="48"/>
        <v>1922.1</v>
      </c>
      <c r="Z169" s="52">
        <f t="shared" si="48"/>
        <v>1950</v>
      </c>
      <c r="AA169" s="52">
        <f t="shared" si="48"/>
        <v>1980</v>
      </c>
      <c r="AB169" s="52">
        <f t="shared" si="48"/>
        <v>1935</v>
      </c>
      <c r="AC169" s="52">
        <f t="shared" si="48"/>
        <v>1995</v>
      </c>
      <c r="AD169" s="52">
        <f t="shared" si="48"/>
        <v>1950</v>
      </c>
      <c r="AE169" s="52">
        <f t="shared" si="48"/>
        <v>1965</v>
      </c>
      <c r="AF169" s="52">
        <f t="shared" si="48"/>
        <v>1973.3999999999999</v>
      </c>
      <c r="AG169" s="52">
        <f t="shared" si="48"/>
        <v>0</v>
      </c>
      <c r="AH169" s="52">
        <f t="shared" si="48"/>
        <v>0</v>
      </c>
      <c r="AI169" s="52">
        <f t="shared" si="48"/>
        <v>0</v>
      </c>
      <c r="AJ169" s="52">
        <f t="shared" si="48"/>
        <v>0</v>
      </c>
      <c r="AK169" s="52">
        <f t="shared" si="48"/>
        <v>0</v>
      </c>
      <c r="AL169" s="52">
        <f t="shared" si="48"/>
        <v>0</v>
      </c>
      <c r="AM169" s="10">
        <f t="shared" si="49"/>
        <v>2249.4</v>
      </c>
    </row>
    <row r="170" spans="1:39">
      <c r="A170" s="9" t="s">
        <v>12</v>
      </c>
      <c r="B170" s="52">
        <f t="shared" si="47"/>
        <v>1946.85</v>
      </c>
      <c r="C170" s="52">
        <f t="shared" si="47"/>
        <v>2010</v>
      </c>
      <c r="D170" s="52">
        <f t="shared" si="47"/>
        <v>2100</v>
      </c>
      <c r="E170" s="52">
        <f t="shared" si="47"/>
        <v>2130</v>
      </c>
      <c r="F170" s="52">
        <f t="shared" si="47"/>
        <v>1990.35</v>
      </c>
      <c r="G170" s="52">
        <f t="shared" si="48"/>
        <v>2004.4499999999998</v>
      </c>
      <c r="H170" s="52">
        <f t="shared" si="48"/>
        <v>2143.65</v>
      </c>
      <c r="I170" s="52">
        <f t="shared" si="48"/>
        <v>2085</v>
      </c>
      <c r="J170" s="52">
        <f t="shared" si="48"/>
        <v>2017.35</v>
      </c>
      <c r="K170" s="52">
        <f t="shared" si="48"/>
        <v>2101.7999999999997</v>
      </c>
      <c r="L170" s="52">
        <f t="shared" si="48"/>
        <v>2076.4499999999998</v>
      </c>
      <c r="M170" s="52">
        <f t="shared" si="48"/>
        <v>345</v>
      </c>
      <c r="N170" s="52">
        <f t="shared" si="48"/>
        <v>2065.9499999999998</v>
      </c>
      <c r="O170" s="52">
        <f t="shared" si="48"/>
        <v>2127.9</v>
      </c>
      <c r="P170" s="52">
        <f t="shared" si="48"/>
        <v>2094.2999999999997</v>
      </c>
      <c r="Q170" s="52">
        <f t="shared" si="48"/>
        <v>1989.8999999999999</v>
      </c>
      <c r="R170" s="52">
        <f t="shared" si="48"/>
        <v>2085</v>
      </c>
      <c r="S170" s="52">
        <f t="shared" si="48"/>
        <v>2100</v>
      </c>
      <c r="T170" s="52">
        <f t="shared" si="48"/>
        <v>2125.7999999999997</v>
      </c>
      <c r="U170" s="52">
        <f t="shared" si="48"/>
        <v>1837.35</v>
      </c>
      <c r="V170" s="52">
        <f t="shared" si="48"/>
        <v>2140.9499999999998</v>
      </c>
      <c r="W170" s="52">
        <f t="shared" si="48"/>
        <v>2160</v>
      </c>
      <c r="X170" s="52">
        <f t="shared" si="48"/>
        <v>2070</v>
      </c>
      <c r="Y170" s="52">
        <f t="shared" si="48"/>
        <v>1903.1999999999998</v>
      </c>
      <c r="Z170" s="52">
        <f t="shared" si="48"/>
        <v>1950</v>
      </c>
      <c r="AA170" s="52">
        <f t="shared" si="48"/>
        <v>1935</v>
      </c>
      <c r="AB170" s="52">
        <f t="shared" si="48"/>
        <v>1890</v>
      </c>
      <c r="AC170" s="52">
        <f t="shared" si="48"/>
        <v>1935</v>
      </c>
      <c r="AD170" s="52">
        <f t="shared" si="48"/>
        <v>1950</v>
      </c>
      <c r="AE170" s="52">
        <f t="shared" si="48"/>
        <v>1950</v>
      </c>
      <c r="AF170" s="52">
        <f t="shared" si="48"/>
        <v>1974.3</v>
      </c>
      <c r="AG170" s="52">
        <f t="shared" si="48"/>
        <v>0</v>
      </c>
      <c r="AH170" s="52">
        <f t="shared" si="48"/>
        <v>0</v>
      </c>
      <c r="AI170" s="52">
        <f t="shared" si="48"/>
        <v>0</v>
      </c>
      <c r="AJ170" s="52">
        <f t="shared" si="48"/>
        <v>0</v>
      </c>
      <c r="AK170" s="52">
        <f t="shared" si="48"/>
        <v>0</v>
      </c>
      <c r="AL170" s="52">
        <f t="shared" si="48"/>
        <v>0</v>
      </c>
      <c r="AM170" s="10">
        <f t="shared" si="49"/>
        <v>2160</v>
      </c>
    </row>
    <row r="171" spans="1:39">
      <c r="A171" s="9" t="s">
        <v>13</v>
      </c>
      <c r="B171" s="52">
        <f t="shared" si="47"/>
        <v>1974.8999999999999</v>
      </c>
      <c r="C171" s="52">
        <f t="shared" si="47"/>
        <v>2010</v>
      </c>
      <c r="D171" s="52">
        <f t="shared" si="47"/>
        <v>2070</v>
      </c>
      <c r="E171" s="52">
        <f t="shared" si="47"/>
        <v>2115</v>
      </c>
      <c r="F171" s="52">
        <f t="shared" si="47"/>
        <v>2008.6499999999999</v>
      </c>
      <c r="G171" s="52">
        <f t="shared" si="48"/>
        <v>2083.35</v>
      </c>
      <c r="H171" s="52">
        <f t="shared" si="48"/>
        <v>2131.65</v>
      </c>
      <c r="I171" s="52">
        <f t="shared" si="48"/>
        <v>2085</v>
      </c>
      <c r="J171" s="52">
        <f t="shared" si="48"/>
        <v>2000.55</v>
      </c>
      <c r="K171" s="52">
        <f t="shared" si="48"/>
        <v>2084.6999999999998</v>
      </c>
      <c r="L171" s="52">
        <f t="shared" si="48"/>
        <v>2076.15</v>
      </c>
      <c r="M171" s="52">
        <f t="shared" si="48"/>
        <v>1065</v>
      </c>
      <c r="N171" s="52">
        <f t="shared" si="48"/>
        <v>2035.5</v>
      </c>
      <c r="O171" s="52">
        <f t="shared" si="48"/>
        <v>2096.5499999999997</v>
      </c>
      <c r="P171" s="52">
        <f t="shared" si="48"/>
        <v>2092.65</v>
      </c>
      <c r="Q171" s="52">
        <f t="shared" si="48"/>
        <v>2022.6</v>
      </c>
      <c r="R171" s="52">
        <f t="shared" si="48"/>
        <v>2115</v>
      </c>
      <c r="S171" s="52">
        <f t="shared" si="48"/>
        <v>2085</v>
      </c>
      <c r="T171" s="52">
        <f t="shared" si="48"/>
        <v>2112.2999999999997</v>
      </c>
      <c r="U171" s="52">
        <f t="shared" si="48"/>
        <v>2103.9</v>
      </c>
      <c r="V171" s="52">
        <f t="shared" si="48"/>
        <v>2098.9499999999998</v>
      </c>
      <c r="W171" s="52">
        <f t="shared" si="48"/>
        <v>2115</v>
      </c>
      <c r="X171" s="52">
        <f t="shared" si="48"/>
        <v>2100</v>
      </c>
      <c r="Y171" s="52">
        <f t="shared" si="48"/>
        <v>1901.85</v>
      </c>
      <c r="Z171" s="52">
        <f t="shared" si="48"/>
        <v>1922.6999999999998</v>
      </c>
      <c r="AA171" s="52">
        <f t="shared" si="48"/>
        <v>1935</v>
      </c>
      <c r="AB171" s="52">
        <f t="shared" si="48"/>
        <v>1890</v>
      </c>
      <c r="AC171" s="52">
        <f t="shared" si="48"/>
        <v>1935</v>
      </c>
      <c r="AD171" s="52">
        <f t="shared" si="48"/>
        <v>1890</v>
      </c>
      <c r="AE171" s="52">
        <f t="shared" si="48"/>
        <v>1950</v>
      </c>
      <c r="AF171" s="52">
        <f t="shared" si="48"/>
        <v>1977</v>
      </c>
      <c r="AG171" s="52">
        <f t="shared" si="48"/>
        <v>0</v>
      </c>
      <c r="AH171" s="52">
        <f t="shared" si="48"/>
        <v>0</v>
      </c>
      <c r="AI171" s="52">
        <f t="shared" si="48"/>
        <v>0</v>
      </c>
      <c r="AJ171" s="52">
        <f t="shared" si="48"/>
        <v>0</v>
      </c>
      <c r="AK171" s="52">
        <f t="shared" si="48"/>
        <v>0</v>
      </c>
      <c r="AL171" s="52">
        <f t="shared" si="48"/>
        <v>0</v>
      </c>
      <c r="AM171" s="10">
        <f t="shared" si="49"/>
        <v>2131.65</v>
      </c>
    </row>
    <row r="172" spans="1:39">
      <c r="A172" s="9" t="s">
        <v>14</v>
      </c>
      <c r="B172" s="52">
        <f t="shared" si="47"/>
        <v>2065.7999999999997</v>
      </c>
      <c r="C172" s="52">
        <f t="shared" si="47"/>
        <v>2160</v>
      </c>
      <c r="D172" s="52">
        <f t="shared" si="47"/>
        <v>2220</v>
      </c>
      <c r="E172" s="52">
        <f t="shared" si="47"/>
        <v>2250</v>
      </c>
      <c r="F172" s="52">
        <f t="shared" si="47"/>
        <v>2294.1</v>
      </c>
      <c r="G172" s="52">
        <f t="shared" si="48"/>
        <v>2211.75</v>
      </c>
      <c r="H172" s="52">
        <f t="shared" si="48"/>
        <v>2198.6999999999998</v>
      </c>
      <c r="I172" s="52">
        <f t="shared" si="48"/>
        <v>2085</v>
      </c>
      <c r="J172" s="52">
        <f t="shared" si="48"/>
        <v>2077.1999999999998</v>
      </c>
      <c r="K172" s="52">
        <f t="shared" si="48"/>
        <v>2239.1999999999998</v>
      </c>
      <c r="L172" s="52">
        <f t="shared" si="48"/>
        <v>2212.0499999999997</v>
      </c>
      <c r="M172" s="52">
        <f t="shared" si="48"/>
        <v>1593</v>
      </c>
      <c r="N172" s="52">
        <f t="shared" si="48"/>
        <v>2339.85</v>
      </c>
      <c r="O172" s="52">
        <f t="shared" si="48"/>
        <v>2204.5499999999997</v>
      </c>
      <c r="P172" s="52">
        <f t="shared" si="48"/>
        <v>2089.65</v>
      </c>
      <c r="Q172" s="52">
        <f t="shared" si="48"/>
        <v>2157.9</v>
      </c>
      <c r="R172" s="52">
        <f t="shared" si="48"/>
        <v>2280</v>
      </c>
      <c r="S172" s="52">
        <f t="shared" si="48"/>
        <v>2250</v>
      </c>
      <c r="T172" s="52">
        <f t="shared" si="48"/>
        <v>2142.75</v>
      </c>
      <c r="U172" s="52">
        <f t="shared" si="48"/>
        <v>2256.6</v>
      </c>
      <c r="V172" s="52">
        <f t="shared" si="48"/>
        <v>2159.85</v>
      </c>
      <c r="W172" s="52">
        <f t="shared" si="48"/>
        <v>2085</v>
      </c>
      <c r="X172" s="52">
        <f t="shared" si="48"/>
        <v>2145</v>
      </c>
      <c r="Y172" s="52">
        <f t="shared" si="48"/>
        <v>2055.2999999999997</v>
      </c>
      <c r="Z172" s="52">
        <f t="shared" si="48"/>
        <v>2116.0499999999997</v>
      </c>
      <c r="AA172" s="52">
        <f t="shared" si="48"/>
        <v>2070</v>
      </c>
      <c r="AB172" s="52">
        <f t="shared" si="48"/>
        <v>2055</v>
      </c>
      <c r="AC172" s="52">
        <f t="shared" si="48"/>
        <v>1995</v>
      </c>
      <c r="AD172" s="52">
        <f t="shared" si="48"/>
        <v>1890</v>
      </c>
      <c r="AE172" s="52">
        <f t="shared" si="48"/>
        <v>2100</v>
      </c>
      <c r="AF172" s="52">
        <f t="shared" si="48"/>
        <v>2062.65</v>
      </c>
      <c r="AG172" s="52">
        <f t="shared" si="48"/>
        <v>0</v>
      </c>
      <c r="AH172" s="52">
        <f t="shared" si="48"/>
        <v>0</v>
      </c>
      <c r="AI172" s="52">
        <f t="shared" si="48"/>
        <v>0</v>
      </c>
      <c r="AJ172" s="52">
        <f t="shared" si="48"/>
        <v>0</v>
      </c>
      <c r="AK172" s="52">
        <f t="shared" si="48"/>
        <v>0</v>
      </c>
      <c r="AL172" s="52">
        <f t="shared" si="48"/>
        <v>0</v>
      </c>
      <c r="AM172" s="10">
        <f t="shared" si="49"/>
        <v>2339.85</v>
      </c>
    </row>
    <row r="173" spans="1:39">
      <c r="A173" s="9" t="s">
        <v>15</v>
      </c>
      <c r="B173" s="52">
        <f t="shared" si="47"/>
        <v>2336.9499999999998</v>
      </c>
      <c r="C173" s="52">
        <f t="shared" si="47"/>
        <v>2575</v>
      </c>
      <c r="D173" s="52">
        <f t="shared" si="47"/>
        <v>2505</v>
      </c>
      <c r="E173" s="52">
        <f t="shared" si="47"/>
        <v>2565</v>
      </c>
      <c r="F173" s="52">
        <f t="shared" si="47"/>
        <v>2457.6</v>
      </c>
      <c r="G173" s="52">
        <f t="shared" si="48"/>
        <v>2518.0499999999997</v>
      </c>
      <c r="H173" s="52">
        <f t="shared" si="48"/>
        <v>0</v>
      </c>
      <c r="I173" s="52">
        <f t="shared" si="48"/>
        <v>2055</v>
      </c>
      <c r="J173" s="52">
        <f t="shared" si="48"/>
        <v>2524.9499999999998</v>
      </c>
      <c r="K173" s="52">
        <f t="shared" si="48"/>
        <v>2266.65</v>
      </c>
      <c r="L173" s="52">
        <f t="shared" si="48"/>
        <v>2534.1</v>
      </c>
      <c r="M173" s="52">
        <f t="shared" si="48"/>
        <v>1954.35</v>
      </c>
      <c r="N173" s="52">
        <f t="shared" si="48"/>
        <v>2456.85</v>
      </c>
      <c r="O173" s="52">
        <f t="shared" si="48"/>
        <v>2260.9499999999998</v>
      </c>
      <c r="P173" s="52">
        <f t="shared" si="48"/>
        <v>2078.5499999999997</v>
      </c>
      <c r="Q173" s="52">
        <f t="shared" si="48"/>
        <v>2486.4</v>
      </c>
      <c r="R173" s="52">
        <f t="shared" si="48"/>
        <v>2628</v>
      </c>
      <c r="S173" s="52">
        <f t="shared" si="48"/>
        <v>2537.5499999999997</v>
      </c>
      <c r="T173" s="52">
        <f t="shared" si="48"/>
        <v>2184.6</v>
      </c>
      <c r="U173" s="52">
        <f t="shared" si="48"/>
        <v>2573.6999999999998</v>
      </c>
      <c r="V173" s="52">
        <f t="shared" si="48"/>
        <v>2320.7999999999997</v>
      </c>
      <c r="W173" s="52">
        <f t="shared" si="48"/>
        <v>2085</v>
      </c>
      <c r="X173" s="52">
        <f t="shared" si="48"/>
        <v>2235</v>
      </c>
      <c r="Y173" s="52">
        <f t="shared" si="48"/>
        <v>2305.0499999999997</v>
      </c>
      <c r="Z173" s="52">
        <f t="shared" si="48"/>
        <v>0</v>
      </c>
      <c r="AA173" s="52">
        <f t="shared" si="48"/>
        <v>2310</v>
      </c>
      <c r="AB173" s="52">
        <f t="shared" si="48"/>
        <v>2325</v>
      </c>
      <c r="AC173" s="52">
        <f t="shared" si="48"/>
        <v>2115</v>
      </c>
      <c r="AD173" s="52">
        <f t="shared" si="48"/>
        <v>1890</v>
      </c>
      <c r="AE173" s="52">
        <f t="shared" si="48"/>
        <v>2355</v>
      </c>
      <c r="AF173" s="52">
        <f t="shared" si="48"/>
        <v>1847.1</v>
      </c>
      <c r="AG173" s="52">
        <f t="shared" si="48"/>
        <v>0</v>
      </c>
      <c r="AH173" s="52">
        <f t="shared" si="48"/>
        <v>0</v>
      </c>
      <c r="AI173" s="52">
        <f t="shared" si="48"/>
        <v>0</v>
      </c>
      <c r="AJ173" s="52">
        <f t="shared" si="48"/>
        <v>0</v>
      </c>
      <c r="AK173" s="52">
        <f t="shared" si="48"/>
        <v>0</v>
      </c>
      <c r="AL173" s="52">
        <f t="shared" si="48"/>
        <v>0</v>
      </c>
      <c r="AM173" s="10">
        <f t="shared" si="49"/>
        <v>2628</v>
      </c>
    </row>
    <row r="174" spans="1:39">
      <c r="A174" s="12" t="s">
        <v>16</v>
      </c>
      <c r="B174" s="52">
        <f t="shared" si="47"/>
        <v>2656.5</v>
      </c>
      <c r="C174" s="52">
        <f t="shared" si="47"/>
        <v>3019.0499999999997</v>
      </c>
      <c r="D174" s="52">
        <f t="shared" si="47"/>
        <v>2847.75</v>
      </c>
      <c r="E174" s="52">
        <f t="shared" si="47"/>
        <v>2829.9</v>
      </c>
      <c r="F174" s="52">
        <f t="shared" si="47"/>
        <v>2805.2999999999997</v>
      </c>
      <c r="G174" s="52">
        <f t="shared" si="48"/>
        <v>2759.5499999999997</v>
      </c>
      <c r="H174" s="52">
        <f t="shared" si="48"/>
        <v>600</v>
      </c>
      <c r="I174" s="52">
        <f t="shared" si="48"/>
        <v>2310</v>
      </c>
      <c r="J174" s="52">
        <f t="shared" si="48"/>
        <v>2493.4499999999998</v>
      </c>
      <c r="K174" s="52">
        <f t="shared" si="48"/>
        <v>2832.75</v>
      </c>
      <c r="L174" s="52">
        <f t="shared" si="48"/>
        <v>2846.5499999999997</v>
      </c>
      <c r="M174" s="52">
        <f t="shared" si="48"/>
        <v>2153.85</v>
      </c>
      <c r="N174" s="52">
        <f t="shared" si="48"/>
        <v>2607</v>
      </c>
      <c r="O174" s="52">
        <f t="shared" si="48"/>
        <v>2407.9499999999998</v>
      </c>
      <c r="P174" s="52">
        <f t="shared" si="48"/>
        <v>2224.35</v>
      </c>
      <c r="Q174" s="52">
        <f t="shared" si="48"/>
        <v>2788.65</v>
      </c>
      <c r="R174" s="52">
        <f t="shared" si="48"/>
        <v>2843.5499999999997</v>
      </c>
      <c r="S174" s="52">
        <f t="shared" si="48"/>
        <v>2952.45</v>
      </c>
      <c r="T174" s="52">
        <f t="shared" si="48"/>
        <v>2419.7999999999997</v>
      </c>
      <c r="U174" s="52">
        <f t="shared" si="48"/>
        <v>2872.65</v>
      </c>
      <c r="V174" s="52">
        <f t="shared" si="48"/>
        <v>2572.7999999999997</v>
      </c>
      <c r="W174" s="52">
        <f t="shared" si="48"/>
        <v>2250</v>
      </c>
      <c r="X174" s="52">
        <f t="shared" si="48"/>
        <v>2664.6</v>
      </c>
      <c r="Y174" s="52">
        <f t="shared" si="48"/>
        <v>2634.15</v>
      </c>
      <c r="Z174" s="52">
        <f t="shared" si="48"/>
        <v>1455</v>
      </c>
      <c r="AA174" s="52">
        <f t="shared" si="48"/>
        <v>2773.95</v>
      </c>
      <c r="AB174" s="52">
        <f t="shared" si="48"/>
        <v>2673</v>
      </c>
      <c r="AC174" s="52">
        <f t="shared" si="48"/>
        <v>2250</v>
      </c>
      <c r="AD174" s="52">
        <f t="shared" si="48"/>
        <v>2145</v>
      </c>
      <c r="AE174" s="52">
        <f t="shared" si="48"/>
        <v>2659.2</v>
      </c>
      <c r="AF174" s="52">
        <f t="shared" si="48"/>
        <v>2722.35</v>
      </c>
      <c r="AG174" s="52">
        <f t="shared" si="48"/>
        <v>0</v>
      </c>
      <c r="AH174" s="52">
        <f t="shared" si="48"/>
        <v>0</v>
      </c>
      <c r="AI174" s="52">
        <f t="shared" si="48"/>
        <v>0</v>
      </c>
      <c r="AJ174" s="52">
        <f t="shared" ref="AJ174:AL174" si="50">+$G$40*(AJ114+AJ144)</f>
        <v>0</v>
      </c>
      <c r="AK174" s="52">
        <f t="shared" si="50"/>
        <v>0</v>
      </c>
      <c r="AL174" s="52">
        <f t="shared" si="50"/>
        <v>0</v>
      </c>
      <c r="AM174" s="10">
        <f t="shared" si="49"/>
        <v>3019.0499999999997</v>
      </c>
    </row>
    <row r="175" spans="1:39">
      <c r="A175" s="12" t="s">
        <v>17</v>
      </c>
      <c r="B175" s="52">
        <f t="shared" si="47"/>
        <v>3290.35</v>
      </c>
      <c r="C175" s="52">
        <f t="shared" si="47"/>
        <v>3703.6</v>
      </c>
      <c r="D175" s="52">
        <f t="shared" si="47"/>
        <v>3200.5499999999997</v>
      </c>
      <c r="E175" s="52">
        <f t="shared" si="47"/>
        <v>3189.2999999999997</v>
      </c>
      <c r="F175" s="52">
        <f t="shared" si="47"/>
        <v>2995.95</v>
      </c>
      <c r="G175" s="52">
        <f t="shared" si="47"/>
        <v>2573.1</v>
      </c>
      <c r="H175" s="52">
        <f t="shared" si="47"/>
        <v>1335</v>
      </c>
      <c r="I175" s="52">
        <f t="shared" si="47"/>
        <v>2490</v>
      </c>
      <c r="J175" s="52">
        <f t="shared" si="47"/>
        <v>3118.2</v>
      </c>
      <c r="K175" s="52">
        <f t="shared" si="47"/>
        <v>3123.15</v>
      </c>
      <c r="L175" s="52">
        <f t="shared" si="47"/>
        <v>3190.65</v>
      </c>
      <c r="M175" s="52">
        <f t="shared" si="47"/>
        <v>2376.75</v>
      </c>
      <c r="N175" s="52">
        <f t="shared" si="47"/>
        <v>3105.15</v>
      </c>
      <c r="O175" s="52">
        <f t="shared" si="47"/>
        <v>2611.5</v>
      </c>
      <c r="P175" s="52">
        <f t="shared" si="47"/>
        <v>2398.0499999999997</v>
      </c>
      <c r="Q175" s="52">
        <f t="shared" si="47"/>
        <v>3193.95</v>
      </c>
      <c r="R175" s="52">
        <f t="shared" ref="R175:AL182" si="51">+$G$40*(R115+R145)</f>
        <v>3258.75</v>
      </c>
      <c r="S175" s="52">
        <f t="shared" si="51"/>
        <v>3253.7999999999997</v>
      </c>
      <c r="T175" s="52">
        <f t="shared" si="51"/>
        <v>2655</v>
      </c>
      <c r="U175" s="52">
        <f t="shared" si="51"/>
        <v>3362.85</v>
      </c>
      <c r="V175" s="52">
        <f t="shared" si="51"/>
        <v>2707.7999999999997</v>
      </c>
      <c r="W175" s="52">
        <f t="shared" si="51"/>
        <v>2505</v>
      </c>
      <c r="X175" s="52">
        <f t="shared" si="51"/>
        <v>3027.9</v>
      </c>
      <c r="Y175" s="52">
        <f t="shared" si="51"/>
        <v>3040.2</v>
      </c>
      <c r="Z175" s="52">
        <f t="shared" si="51"/>
        <v>1981.05</v>
      </c>
      <c r="AA175" s="52">
        <f t="shared" si="51"/>
        <v>3102.45</v>
      </c>
      <c r="AB175" s="52">
        <f t="shared" si="51"/>
        <v>3042.45</v>
      </c>
      <c r="AC175" s="52">
        <f t="shared" si="51"/>
        <v>2490</v>
      </c>
      <c r="AD175" s="52">
        <f t="shared" si="51"/>
        <v>2400</v>
      </c>
      <c r="AE175" s="52">
        <f t="shared" si="51"/>
        <v>3136.65</v>
      </c>
      <c r="AF175" s="52">
        <f t="shared" si="51"/>
        <v>3059.4</v>
      </c>
      <c r="AG175" s="52">
        <f t="shared" si="51"/>
        <v>0</v>
      </c>
      <c r="AH175" s="52">
        <f t="shared" si="51"/>
        <v>0</v>
      </c>
      <c r="AI175" s="52">
        <f t="shared" si="51"/>
        <v>0</v>
      </c>
      <c r="AJ175" s="52">
        <f t="shared" si="51"/>
        <v>0</v>
      </c>
      <c r="AK175" s="52">
        <f t="shared" si="51"/>
        <v>0</v>
      </c>
      <c r="AL175" s="52">
        <f t="shared" si="51"/>
        <v>0</v>
      </c>
      <c r="AM175" s="10">
        <f t="shared" si="49"/>
        <v>3703.6</v>
      </c>
    </row>
    <row r="176" spans="1:39">
      <c r="A176" s="13">
        <v>0.41666666666666669</v>
      </c>
      <c r="B176" s="52">
        <f t="shared" si="47"/>
        <v>3651.25</v>
      </c>
      <c r="C176" s="52">
        <f t="shared" si="47"/>
        <v>4133.0499999999993</v>
      </c>
      <c r="D176" s="52">
        <f t="shared" si="47"/>
        <v>3300.75</v>
      </c>
      <c r="E176" s="52">
        <f t="shared" si="47"/>
        <v>3312.75</v>
      </c>
      <c r="F176" s="52">
        <f t="shared" si="47"/>
        <v>3188.4</v>
      </c>
      <c r="G176" s="52">
        <f t="shared" si="47"/>
        <v>2639.7</v>
      </c>
      <c r="H176" s="52">
        <f t="shared" si="47"/>
        <v>2530.9499999999998</v>
      </c>
      <c r="I176" s="52">
        <f t="shared" si="47"/>
        <v>2595</v>
      </c>
      <c r="J176" s="52">
        <f t="shared" si="47"/>
        <v>3257.1</v>
      </c>
      <c r="K176" s="52">
        <f t="shared" si="47"/>
        <v>3312.2999999999997</v>
      </c>
      <c r="L176" s="52">
        <f t="shared" si="47"/>
        <v>3259.0499999999997</v>
      </c>
      <c r="M176" s="52">
        <f t="shared" si="47"/>
        <v>2488.5</v>
      </c>
      <c r="N176" s="52">
        <f t="shared" si="47"/>
        <v>3180.9</v>
      </c>
      <c r="O176" s="52">
        <f t="shared" si="47"/>
        <v>2810.7</v>
      </c>
      <c r="P176" s="52">
        <f t="shared" si="47"/>
        <v>2562</v>
      </c>
      <c r="Q176" s="52">
        <f t="shared" si="47"/>
        <v>3396.6</v>
      </c>
      <c r="R176" s="52">
        <f t="shared" si="51"/>
        <v>3341.85</v>
      </c>
      <c r="S176" s="52">
        <f t="shared" si="51"/>
        <v>3437.85</v>
      </c>
      <c r="T176" s="52">
        <f t="shared" si="51"/>
        <v>2758.5</v>
      </c>
      <c r="U176" s="52">
        <f t="shared" si="51"/>
        <v>3485.85</v>
      </c>
      <c r="V176" s="52">
        <f t="shared" si="51"/>
        <v>2837.85</v>
      </c>
      <c r="W176" s="52">
        <f t="shared" si="51"/>
        <v>2550</v>
      </c>
      <c r="X176" s="52">
        <f t="shared" si="51"/>
        <v>3151.7999999999997</v>
      </c>
      <c r="Y176" s="52">
        <f t="shared" si="51"/>
        <v>3112.0499999999997</v>
      </c>
      <c r="Z176" s="52">
        <f t="shared" si="51"/>
        <v>2882.1</v>
      </c>
      <c r="AA176" s="52">
        <f t="shared" si="51"/>
        <v>3189.9</v>
      </c>
      <c r="AB176" s="52">
        <f t="shared" si="51"/>
        <v>3066.6</v>
      </c>
      <c r="AC176" s="52">
        <f t="shared" si="51"/>
        <v>2565</v>
      </c>
      <c r="AD176" s="52">
        <f t="shared" si="51"/>
        <v>2490</v>
      </c>
      <c r="AE176" s="52">
        <f t="shared" si="51"/>
        <v>1894.9499999999998</v>
      </c>
      <c r="AF176" s="52">
        <f t="shared" si="51"/>
        <v>3215.1</v>
      </c>
      <c r="AG176" s="52">
        <f t="shared" si="51"/>
        <v>0</v>
      </c>
      <c r="AH176" s="52">
        <f t="shared" si="51"/>
        <v>0</v>
      </c>
      <c r="AI176" s="52">
        <f t="shared" si="51"/>
        <v>0</v>
      </c>
      <c r="AJ176" s="52">
        <f t="shared" si="51"/>
        <v>0</v>
      </c>
      <c r="AK176" s="52">
        <f t="shared" si="51"/>
        <v>0</v>
      </c>
      <c r="AL176" s="52">
        <f t="shared" si="51"/>
        <v>0</v>
      </c>
      <c r="AM176" s="10">
        <f t="shared" si="49"/>
        <v>4133.0499999999993</v>
      </c>
    </row>
    <row r="177" spans="1:39">
      <c r="A177" s="13" t="s">
        <v>18</v>
      </c>
      <c r="B177" s="52">
        <f t="shared" si="47"/>
        <v>3977.75</v>
      </c>
      <c r="C177" s="52">
        <f t="shared" si="47"/>
        <v>4441.7999999999993</v>
      </c>
      <c r="D177" s="52">
        <f t="shared" si="47"/>
        <v>3295.2</v>
      </c>
      <c r="E177" s="52">
        <f t="shared" si="47"/>
        <v>3325.65</v>
      </c>
      <c r="F177" s="52">
        <f t="shared" si="47"/>
        <v>3157.95</v>
      </c>
      <c r="G177" s="52">
        <f t="shared" si="47"/>
        <v>2712.9</v>
      </c>
      <c r="H177" s="52">
        <f t="shared" si="47"/>
        <v>2508</v>
      </c>
      <c r="I177" s="52">
        <f t="shared" si="47"/>
        <v>2670</v>
      </c>
      <c r="J177" s="52">
        <f t="shared" si="47"/>
        <v>3281.85</v>
      </c>
      <c r="K177" s="52">
        <f t="shared" si="47"/>
        <v>3386.85</v>
      </c>
      <c r="L177" s="52">
        <f t="shared" si="47"/>
        <v>3272.1</v>
      </c>
      <c r="M177" s="52">
        <f t="shared" si="47"/>
        <v>3043.2</v>
      </c>
      <c r="N177" s="52">
        <f t="shared" si="47"/>
        <v>3241.2</v>
      </c>
      <c r="O177" s="52">
        <f t="shared" si="47"/>
        <v>2793.9</v>
      </c>
      <c r="P177" s="52">
        <f t="shared" si="47"/>
        <v>2605.7999999999997</v>
      </c>
      <c r="Q177" s="52">
        <f t="shared" si="47"/>
        <v>3254.25</v>
      </c>
      <c r="R177" s="52">
        <f t="shared" si="51"/>
        <v>3399</v>
      </c>
      <c r="S177" s="52">
        <f t="shared" si="51"/>
        <v>3342</v>
      </c>
      <c r="T177" s="52">
        <f t="shared" si="51"/>
        <v>2785.35</v>
      </c>
      <c r="U177" s="52">
        <f t="shared" si="51"/>
        <v>3532.65</v>
      </c>
      <c r="V177" s="52">
        <f t="shared" si="51"/>
        <v>2990.4</v>
      </c>
      <c r="W177" s="52">
        <f t="shared" si="51"/>
        <v>2655</v>
      </c>
      <c r="X177" s="52">
        <f t="shared" si="51"/>
        <v>3295.2</v>
      </c>
      <c r="Y177" s="52">
        <f t="shared" si="51"/>
        <v>3193.0499999999997</v>
      </c>
      <c r="Z177" s="52">
        <f t="shared" si="51"/>
        <v>2971.5</v>
      </c>
      <c r="AA177" s="52">
        <f t="shared" si="51"/>
        <v>3021.15</v>
      </c>
      <c r="AB177" s="52">
        <f t="shared" si="51"/>
        <v>0</v>
      </c>
      <c r="AC177" s="52">
        <f t="shared" si="51"/>
        <v>2610</v>
      </c>
      <c r="AD177" s="52">
        <f t="shared" si="51"/>
        <v>2535</v>
      </c>
      <c r="AE177" s="52">
        <f t="shared" si="51"/>
        <v>2586.2999999999997</v>
      </c>
      <c r="AF177" s="52">
        <f t="shared" si="51"/>
        <v>3371.5499999999997</v>
      </c>
      <c r="AG177" s="52">
        <f t="shared" si="51"/>
        <v>0</v>
      </c>
      <c r="AH177" s="52">
        <f t="shared" si="51"/>
        <v>0</v>
      </c>
      <c r="AI177" s="52">
        <f t="shared" si="51"/>
        <v>0</v>
      </c>
      <c r="AJ177" s="52">
        <f t="shared" si="51"/>
        <v>0</v>
      </c>
      <c r="AK177" s="52">
        <f t="shared" si="51"/>
        <v>0</v>
      </c>
      <c r="AL177" s="52">
        <f t="shared" si="51"/>
        <v>0</v>
      </c>
      <c r="AM177" s="10">
        <f t="shared" si="49"/>
        <v>4441.7999999999993</v>
      </c>
    </row>
    <row r="178" spans="1:39">
      <c r="A178" s="13">
        <v>0.5</v>
      </c>
      <c r="B178" s="52">
        <f t="shared" si="47"/>
        <v>4106.3999999999996</v>
      </c>
      <c r="C178" s="52">
        <f t="shared" si="47"/>
        <v>4843.0499999999993</v>
      </c>
      <c r="D178" s="52">
        <f t="shared" si="47"/>
        <v>3356.85</v>
      </c>
      <c r="E178" s="52">
        <f t="shared" si="47"/>
        <v>3391.7999999999997</v>
      </c>
      <c r="F178" s="52">
        <f t="shared" si="47"/>
        <v>3300</v>
      </c>
      <c r="G178" s="52">
        <f t="shared" si="47"/>
        <v>2725.35</v>
      </c>
      <c r="H178" s="52">
        <f t="shared" si="47"/>
        <v>2628.75</v>
      </c>
      <c r="I178" s="52">
        <f t="shared" si="47"/>
        <v>2700</v>
      </c>
      <c r="J178" s="52">
        <f t="shared" si="47"/>
        <v>3466.5</v>
      </c>
      <c r="K178" s="52">
        <f t="shared" si="47"/>
        <v>3342.9</v>
      </c>
      <c r="L178" s="52">
        <f t="shared" si="47"/>
        <v>3466.0499999999997</v>
      </c>
      <c r="M178" s="52">
        <f t="shared" si="47"/>
        <v>2931.6</v>
      </c>
      <c r="N178" s="52">
        <f t="shared" si="47"/>
        <v>3313.35</v>
      </c>
      <c r="O178" s="52">
        <f t="shared" si="47"/>
        <v>2823</v>
      </c>
      <c r="P178" s="52">
        <f t="shared" si="47"/>
        <v>2666.25</v>
      </c>
      <c r="Q178" s="52">
        <f t="shared" si="47"/>
        <v>3359.85</v>
      </c>
      <c r="R178" s="52">
        <f t="shared" si="51"/>
        <v>3506.85</v>
      </c>
      <c r="S178" s="52">
        <f t="shared" si="51"/>
        <v>3405.75</v>
      </c>
      <c r="T178" s="52">
        <f t="shared" si="51"/>
        <v>2830.65</v>
      </c>
      <c r="U178" s="52">
        <f t="shared" si="51"/>
        <v>3554.4</v>
      </c>
      <c r="V178" s="52">
        <f t="shared" si="51"/>
        <v>2958</v>
      </c>
      <c r="W178" s="52">
        <f t="shared" si="51"/>
        <v>2655</v>
      </c>
      <c r="X178" s="52">
        <f t="shared" si="51"/>
        <v>3432.15</v>
      </c>
      <c r="Y178" s="52">
        <f t="shared" si="51"/>
        <v>3343.0499999999997</v>
      </c>
      <c r="Z178" s="52">
        <f t="shared" si="51"/>
        <v>3319.65</v>
      </c>
      <c r="AA178" s="52">
        <f t="shared" si="51"/>
        <v>3342.2999999999997</v>
      </c>
      <c r="AB178" s="52">
        <f t="shared" si="51"/>
        <v>2177.6999999999998</v>
      </c>
      <c r="AC178" s="52">
        <f t="shared" si="51"/>
        <v>2625</v>
      </c>
      <c r="AD178" s="52">
        <f t="shared" si="51"/>
        <v>2595</v>
      </c>
      <c r="AE178" s="52">
        <f t="shared" si="51"/>
        <v>3075</v>
      </c>
      <c r="AF178" s="52">
        <f t="shared" si="51"/>
        <v>3403.0499999999997</v>
      </c>
      <c r="AG178" s="52">
        <f t="shared" si="51"/>
        <v>0</v>
      </c>
      <c r="AH178" s="52">
        <f t="shared" si="51"/>
        <v>0</v>
      </c>
      <c r="AI178" s="52">
        <f t="shared" si="51"/>
        <v>0</v>
      </c>
      <c r="AJ178" s="52">
        <f t="shared" si="51"/>
        <v>0</v>
      </c>
      <c r="AK178" s="52">
        <f t="shared" si="51"/>
        <v>0</v>
      </c>
      <c r="AL178" s="52">
        <f t="shared" si="51"/>
        <v>0</v>
      </c>
      <c r="AM178" s="10">
        <f t="shared" si="49"/>
        <v>4843.0499999999993</v>
      </c>
    </row>
    <row r="179" spans="1:39">
      <c r="A179" s="13" t="s">
        <v>19</v>
      </c>
      <c r="B179" s="52">
        <f t="shared" si="47"/>
        <v>4007.75</v>
      </c>
      <c r="C179" s="52">
        <f t="shared" si="47"/>
        <v>4596.2</v>
      </c>
      <c r="D179" s="52">
        <f t="shared" si="47"/>
        <v>3272.5499999999997</v>
      </c>
      <c r="E179" s="52">
        <f t="shared" si="47"/>
        <v>3302.5499999999997</v>
      </c>
      <c r="F179" s="52">
        <f t="shared" si="47"/>
        <v>3192.2999999999997</v>
      </c>
      <c r="G179" s="52">
        <f t="shared" si="47"/>
        <v>3125.4</v>
      </c>
      <c r="H179" s="52">
        <f t="shared" si="47"/>
        <v>2704.0499999999997</v>
      </c>
      <c r="I179" s="52">
        <f t="shared" si="47"/>
        <v>2730</v>
      </c>
      <c r="J179" s="52">
        <f t="shared" si="47"/>
        <v>3169.0499999999997</v>
      </c>
      <c r="K179" s="52">
        <f t="shared" si="47"/>
        <v>3173.25</v>
      </c>
      <c r="L179" s="52">
        <f t="shared" si="47"/>
        <v>2760.6</v>
      </c>
      <c r="M179" s="52">
        <f t="shared" si="47"/>
        <v>2707.7999999999997</v>
      </c>
      <c r="N179" s="52">
        <f t="shared" si="47"/>
        <v>3203.1</v>
      </c>
      <c r="O179" s="52">
        <f t="shared" si="47"/>
        <v>2868</v>
      </c>
      <c r="P179" s="52">
        <f t="shared" si="47"/>
        <v>2668.2</v>
      </c>
      <c r="Q179" s="52">
        <f t="shared" si="47"/>
        <v>3280.7999999999997</v>
      </c>
      <c r="R179" s="52">
        <f t="shared" si="51"/>
        <v>3380.7</v>
      </c>
      <c r="S179" s="52">
        <f t="shared" si="51"/>
        <v>3358.7999999999997</v>
      </c>
      <c r="T179" s="52">
        <f t="shared" si="51"/>
        <v>2920.0499999999997</v>
      </c>
      <c r="U179" s="52">
        <f t="shared" si="51"/>
        <v>3544.7999999999997</v>
      </c>
      <c r="V179" s="52">
        <f t="shared" si="51"/>
        <v>2988.75</v>
      </c>
      <c r="W179" s="52">
        <f t="shared" si="51"/>
        <v>2730</v>
      </c>
      <c r="X179" s="52">
        <f t="shared" si="51"/>
        <v>3267.9</v>
      </c>
      <c r="Y179" s="52">
        <f t="shared" si="51"/>
        <v>3200.4</v>
      </c>
      <c r="Z179" s="52">
        <f t="shared" si="51"/>
        <v>3315.15</v>
      </c>
      <c r="AA179" s="52">
        <f t="shared" si="51"/>
        <v>3206.85</v>
      </c>
      <c r="AB179" s="52">
        <f t="shared" si="51"/>
        <v>2848.2</v>
      </c>
      <c r="AC179" s="52">
        <f t="shared" si="51"/>
        <v>2640</v>
      </c>
      <c r="AD179" s="52">
        <f t="shared" si="51"/>
        <v>2595</v>
      </c>
      <c r="AE179" s="52">
        <f t="shared" si="51"/>
        <v>3088.95</v>
      </c>
      <c r="AF179" s="52">
        <f t="shared" si="51"/>
        <v>3298.0499999999997</v>
      </c>
      <c r="AG179" s="52">
        <f t="shared" si="51"/>
        <v>0</v>
      </c>
      <c r="AH179" s="52">
        <f t="shared" si="51"/>
        <v>0</v>
      </c>
      <c r="AI179" s="52">
        <f t="shared" si="51"/>
        <v>0</v>
      </c>
      <c r="AJ179" s="52">
        <f t="shared" si="51"/>
        <v>0</v>
      </c>
      <c r="AK179" s="52">
        <f t="shared" si="51"/>
        <v>0</v>
      </c>
      <c r="AL179" s="52">
        <f t="shared" si="51"/>
        <v>0</v>
      </c>
      <c r="AM179" s="10">
        <f t="shared" si="49"/>
        <v>4596.2</v>
      </c>
    </row>
    <row r="180" spans="1:39">
      <c r="A180" s="13">
        <v>0.58333333333333337</v>
      </c>
      <c r="B180" s="52">
        <f t="shared" si="47"/>
        <v>3871.85</v>
      </c>
      <c r="C180" s="52">
        <f t="shared" si="47"/>
        <v>4488</v>
      </c>
      <c r="D180" s="52">
        <f t="shared" si="47"/>
        <v>3102.9</v>
      </c>
      <c r="E180" s="52">
        <f t="shared" si="47"/>
        <v>3285.9</v>
      </c>
      <c r="F180" s="52">
        <f t="shared" si="47"/>
        <v>3171.6</v>
      </c>
      <c r="G180" s="52">
        <f t="shared" si="47"/>
        <v>3178.0499999999997</v>
      </c>
      <c r="H180" s="52">
        <f t="shared" si="47"/>
        <v>2746.65</v>
      </c>
      <c r="I180" s="52">
        <f t="shared" si="47"/>
        <v>2655</v>
      </c>
      <c r="J180" s="52">
        <f t="shared" si="47"/>
        <v>3165.45</v>
      </c>
      <c r="K180" s="52">
        <f t="shared" si="47"/>
        <v>3056.1</v>
      </c>
      <c r="L180" s="52">
        <f t="shared" si="47"/>
        <v>2694.9</v>
      </c>
      <c r="M180" s="52">
        <f t="shared" si="47"/>
        <v>2685.75</v>
      </c>
      <c r="N180" s="52">
        <f t="shared" si="47"/>
        <v>3067.7999999999997</v>
      </c>
      <c r="O180" s="52">
        <f t="shared" si="47"/>
        <v>2794.7999999999997</v>
      </c>
      <c r="P180" s="52">
        <f t="shared" si="47"/>
        <v>2638.5</v>
      </c>
      <c r="Q180" s="52">
        <f t="shared" si="47"/>
        <v>3223.0499999999997</v>
      </c>
      <c r="R180" s="52">
        <f t="shared" si="51"/>
        <v>3290.85</v>
      </c>
      <c r="S180" s="52">
        <f t="shared" si="51"/>
        <v>3270.9</v>
      </c>
      <c r="T180" s="52">
        <f t="shared" si="51"/>
        <v>2693.85</v>
      </c>
      <c r="U180" s="52">
        <f t="shared" si="51"/>
        <v>3045.45</v>
      </c>
      <c r="V180" s="52">
        <f t="shared" si="51"/>
        <v>2975.4</v>
      </c>
      <c r="W180" s="52">
        <f t="shared" si="51"/>
        <v>2670</v>
      </c>
      <c r="X180" s="52">
        <f t="shared" si="51"/>
        <v>3019.7999999999997</v>
      </c>
      <c r="Y180" s="52">
        <f t="shared" si="51"/>
        <v>3093</v>
      </c>
      <c r="Z180" s="52">
        <f t="shared" si="51"/>
        <v>3152.25</v>
      </c>
      <c r="AA180" s="52">
        <f t="shared" si="51"/>
        <v>3088.65</v>
      </c>
      <c r="AB180" s="52">
        <f t="shared" si="51"/>
        <v>2924.1</v>
      </c>
      <c r="AC180" s="52">
        <f t="shared" si="51"/>
        <v>2595</v>
      </c>
      <c r="AD180" s="52">
        <f t="shared" si="51"/>
        <v>2565</v>
      </c>
      <c r="AE180" s="52">
        <f t="shared" si="51"/>
        <v>2933.5499999999997</v>
      </c>
      <c r="AF180" s="52">
        <f t="shared" si="51"/>
        <v>3262.0499999999997</v>
      </c>
      <c r="AG180" s="52">
        <f t="shared" si="51"/>
        <v>0</v>
      </c>
      <c r="AH180" s="52">
        <f t="shared" si="51"/>
        <v>0</v>
      </c>
      <c r="AI180" s="52">
        <f t="shared" si="51"/>
        <v>0</v>
      </c>
      <c r="AJ180" s="52">
        <f t="shared" si="51"/>
        <v>0</v>
      </c>
      <c r="AK180" s="52">
        <f t="shared" si="51"/>
        <v>0</v>
      </c>
      <c r="AL180" s="52">
        <f t="shared" si="51"/>
        <v>0</v>
      </c>
      <c r="AM180" s="10">
        <f t="shared" si="49"/>
        <v>4488</v>
      </c>
    </row>
    <row r="181" spans="1:39">
      <c r="A181" s="13" t="s">
        <v>20</v>
      </c>
      <c r="B181" s="52">
        <f t="shared" si="47"/>
        <v>3281.2</v>
      </c>
      <c r="C181" s="52">
        <f t="shared" si="47"/>
        <v>4222.7999999999993</v>
      </c>
      <c r="D181" s="52">
        <f t="shared" si="47"/>
        <v>3267.75</v>
      </c>
      <c r="E181" s="52">
        <f t="shared" si="47"/>
        <v>3315.75</v>
      </c>
      <c r="F181" s="52">
        <f t="shared" si="47"/>
        <v>3276.75</v>
      </c>
      <c r="G181" s="52">
        <f t="shared" si="47"/>
        <v>3283.95</v>
      </c>
      <c r="H181" s="52">
        <f t="shared" si="47"/>
        <v>2652.2999999999997</v>
      </c>
      <c r="I181" s="52">
        <f t="shared" si="47"/>
        <v>2505</v>
      </c>
      <c r="J181" s="52">
        <f t="shared" si="47"/>
        <v>3252.6</v>
      </c>
      <c r="K181" s="52">
        <f t="shared" si="47"/>
        <v>3256.7999999999997</v>
      </c>
      <c r="L181" s="52">
        <f t="shared" si="47"/>
        <v>2725.0499999999997</v>
      </c>
      <c r="M181" s="52">
        <f t="shared" si="47"/>
        <v>2731.5</v>
      </c>
      <c r="N181" s="52">
        <f t="shared" si="47"/>
        <v>3135.45</v>
      </c>
      <c r="O181" s="52">
        <f t="shared" si="47"/>
        <v>2733</v>
      </c>
      <c r="P181" s="52">
        <f t="shared" si="47"/>
        <v>2595</v>
      </c>
      <c r="Q181" s="52">
        <f t="shared" si="47"/>
        <v>3288.9</v>
      </c>
      <c r="R181" s="52">
        <f t="shared" si="51"/>
        <v>3339.9</v>
      </c>
      <c r="S181" s="52">
        <f t="shared" si="51"/>
        <v>3334.35</v>
      </c>
      <c r="T181" s="52">
        <f t="shared" si="51"/>
        <v>2785.95</v>
      </c>
      <c r="U181" s="52">
        <f t="shared" si="51"/>
        <v>3093</v>
      </c>
      <c r="V181" s="52">
        <f t="shared" si="51"/>
        <v>2868.15</v>
      </c>
      <c r="W181" s="52">
        <f t="shared" si="51"/>
        <v>2610</v>
      </c>
      <c r="X181" s="52">
        <f t="shared" si="51"/>
        <v>3108.75</v>
      </c>
      <c r="Y181" s="52">
        <f t="shared" si="51"/>
        <v>3121.7999999999997</v>
      </c>
      <c r="Z181" s="52">
        <f t="shared" si="51"/>
        <v>3213</v>
      </c>
      <c r="AA181" s="52">
        <f t="shared" si="51"/>
        <v>3163.65</v>
      </c>
      <c r="AB181" s="52">
        <f t="shared" si="51"/>
        <v>2971.7999999999997</v>
      </c>
      <c r="AC181" s="52">
        <f t="shared" si="51"/>
        <v>2670</v>
      </c>
      <c r="AD181" s="52">
        <f t="shared" si="51"/>
        <v>2460</v>
      </c>
      <c r="AE181" s="52">
        <f t="shared" si="51"/>
        <v>3119.5499999999997</v>
      </c>
      <c r="AF181" s="52">
        <f t="shared" si="51"/>
        <v>3314.85</v>
      </c>
      <c r="AG181" s="52">
        <f t="shared" si="51"/>
        <v>0</v>
      </c>
      <c r="AH181" s="52">
        <f t="shared" si="51"/>
        <v>0</v>
      </c>
      <c r="AI181" s="52">
        <f t="shared" si="51"/>
        <v>0</v>
      </c>
      <c r="AJ181" s="52">
        <f t="shared" si="51"/>
        <v>0</v>
      </c>
      <c r="AK181" s="52">
        <f t="shared" si="51"/>
        <v>0</v>
      </c>
      <c r="AL181" s="52">
        <f t="shared" si="51"/>
        <v>0</v>
      </c>
      <c r="AM181" s="10">
        <f t="shared" si="49"/>
        <v>4222.7999999999993</v>
      </c>
    </row>
    <row r="182" spans="1:39">
      <c r="A182" s="12" t="s">
        <v>21</v>
      </c>
      <c r="B182" s="52">
        <f t="shared" si="47"/>
        <v>2978.5</v>
      </c>
      <c r="C182" s="52">
        <f t="shared" si="47"/>
        <v>4033.65</v>
      </c>
      <c r="D182" s="52">
        <f t="shared" si="47"/>
        <v>3166.35</v>
      </c>
      <c r="E182" s="52">
        <f t="shared" si="47"/>
        <v>3135</v>
      </c>
      <c r="F182" s="52">
        <f t="shared" si="47"/>
        <v>3225.75</v>
      </c>
      <c r="G182" s="52">
        <f t="shared" si="47"/>
        <v>3191.5499999999997</v>
      </c>
      <c r="H182" s="52">
        <f t="shared" si="47"/>
        <v>2631.45</v>
      </c>
      <c r="I182" s="52">
        <f t="shared" si="47"/>
        <v>2520</v>
      </c>
      <c r="J182" s="52">
        <f t="shared" si="47"/>
        <v>3265.7999999999997</v>
      </c>
      <c r="K182" s="52">
        <f t="shared" si="47"/>
        <v>3208.35</v>
      </c>
      <c r="L182" s="52">
        <f t="shared" si="47"/>
        <v>2620.35</v>
      </c>
      <c r="M182" s="52">
        <f t="shared" si="47"/>
        <v>2704.0499999999997</v>
      </c>
      <c r="N182" s="52">
        <f t="shared" si="47"/>
        <v>2954.4</v>
      </c>
      <c r="O182" s="52">
        <f t="shared" si="47"/>
        <v>2671.5</v>
      </c>
      <c r="P182" s="52">
        <f t="shared" si="47"/>
        <v>2506.65</v>
      </c>
      <c r="Q182" s="52">
        <f t="shared" si="47"/>
        <v>3230.25</v>
      </c>
      <c r="R182" s="52">
        <f t="shared" si="51"/>
        <v>3237.2999999999997</v>
      </c>
      <c r="S182" s="52">
        <f t="shared" si="51"/>
        <v>3208.35</v>
      </c>
      <c r="T182" s="52">
        <f t="shared" si="51"/>
        <v>2714.85</v>
      </c>
      <c r="U182" s="52">
        <f t="shared" si="51"/>
        <v>2833.0499999999997</v>
      </c>
      <c r="V182" s="52">
        <f t="shared" si="51"/>
        <v>2764.5</v>
      </c>
      <c r="W182" s="52">
        <f t="shared" si="51"/>
        <v>2670</v>
      </c>
      <c r="X182" s="52">
        <f t="shared" si="51"/>
        <v>3158.7</v>
      </c>
      <c r="Y182" s="52">
        <f t="shared" si="51"/>
        <v>3066.2999999999997</v>
      </c>
      <c r="Z182" s="52">
        <f t="shared" si="51"/>
        <v>3077.4</v>
      </c>
      <c r="AA182" s="52">
        <f t="shared" si="51"/>
        <v>3058.35</v>
      </c>
      <c r="AB182" s="52">
        <f t="shared" si="51"/>
        <v>2909.85</v>
      </c>
      <c r="AC182" s="52">
        <f t="shared" si="51"/>
        <v>2505</v>
      </c>
      <c r="AD182" s="52">
        <f t="shared" si="51"/>
        <v>2385</v>
      </c>
      <c r="AE182" s="52">
        <f t="shared" si="51"/>
        <v>3153.2999999999997</v>
      </c>
      <c r="AF182" s="52">
        <f t="shared" si="51"/>
        <v>3267.6</v>
      </c>
      <c r="AG182" s="52">
        <f t="shared" si="51"/>
        <v>0</v>
      </c>
      <c r="AH182" s="52">
        <f t="shared" si="51"/>
        <v>0</v>
      </c>
      <c r="AI182" s="52">
        <f t="shared" si="51"/>
        <v>0</v>
      </c>
      <c r="AJ182" s="52">
        <f t="shared" si="51"/>
        <v>0</v>
      </c>
      <c r="AK182" s="52">
        <f t="shared" si="51"/>
        <v>0</v>
      </c>
      <c r="AL182" s="52">
        <f t="shared" si="51"/>
        <v>0</v>
      </c>
      <c r="AM182" s="10">
        <f t="shared" si="49"/>
        <v>4033.65</v>
      </c>
    </row>
    <row r="183" spans="1:39">
      <c r="A183" s="12" t="s">
        <v>22</v>
      </c>
      <c r="B183" s="52">
        <f t="shared" ref="B183:AL189" si="52">+$G$40*(B123+B153)</f>
        <v>2912.9</v>
      </c>
      <c r="C183" s="52">
        <f t="shared" si="52"/>
        <v>3510.2999999999997</v>
      </c>
      <c r="D183" s="52">
        <f t="shared" si="52"/>
        <v>3089.5499999999997</v>
      </c>
      <c r="E183" s="52">
        <f t="shared" si="52"/>
        <v>3125.7</v>
      </c>
      <c r="F183" s="52">
        <f t="shared" si="52"/>
        <v>3199.0499999999997</v>
      </c>
      <c r="G183" s="52">
        <f t="shared" si="52"/>
        <v>3192.75</v>
      </c>
      <c r="H183" s="52">
        <f t="shared" si="52"/>
        <v>2397.9</v>
      </c>
      <c r="I183" s="52">
        <f t="shared" si="52"/>
        <v>2565</v>
      </c>
      <c r="J183" s="52">
        <f t="shared" si="52"/>
        <v>3120.15</v>
      </c>
      <c r="K183" s="52">
        <f t="shared" si="52"/>
        <v>3105</v>
      </c>
      <c r="L183" s="52">
        <f t="shared" si="52"/>
        <v>2445.2999999999997</v>
      </c>
      <c r="M183" s="52">
        <f t="shared" si="52"/>
        <v>1892.85</v>
      </c>
      <c r="N183" s="52">
        <f t="shared" si="52"/>
        <v>3006.6</v>
      </c>
      <c r="O183" s="52">
        <f t="shared" si="52"/>
        <v>2611.9499999999998</v>
      </c>
      <c r="P183" s="52">
        <f t="shared" si="52"/>
        <v>2432.1</v>
      </c>
      <c r="Q183" s="52">
        <f t="shared" si="52"/>
        <v>3153.15</v>
      </c>
      <c r="R183" s="52">
        <f t="shared" si="52"/>
        <v>3142.7999999999997</v>
      </c>
      <c r="S183" s="52">
        <f t="shared" si="52"/>
        <v>3282.9</v>
      </c>
      <c r="T183" s="52">
        <f t="shared" si="52"/>
        <v>2641.5</v>
      </c>
      <c r="U183" s="52">
        <f t="shared" si="52"/>
        <v>3076.7999999999997</v>
      </c>
      <c r="V183" s="52">
        <f t="shared" si="52"/>
        <v>2734.2</v>
      </c>
      <c r="W183" s="52">
        <f t="shared" si="52"/>
        <v>2539.7999999999997</v>
      </c>
      <c r="X183" s="52">
        <f t="shared" si="52"/>
        <v>2980.5</v>
      </c>
      <c r="Y183" s="52">
        <f t="shared" si="52"/>
        <v>2977.5</v>
      </c>
      <c r="Z183" s="52">
        <f t="shared" si="52"/>
        <v>3024.15</v>
      </c>
      <c r="AA183" s="52">
        <f t="shared" si="52"/>
        <v>3025.65</v>
      </c>
      <c r="AB183" s="52">
        <f t="shared" si="52"/>
        <v>2807.4</v>
      </c>
      <c r="AC183" s="52">
        <f t="shared" si="52"/>
        <v>2535</v>
      </c>
      <c r="AD183" s="52">
        <f t="shared" si="52"/>
        <v>2385</v>
      </c>
      <c r="AE183" s="52">
        <f t="shared" si="52"/>
        <v>2970.2999999999997</v>
      </c>
      <c r="AF183" s="52">
        <f t="shared" si="52"/>
        <v>3041.85</v>
      </c>
      <c r="AG183" s="52">
        <f t="shared" si="52"/>
        <v>0</v>
      </c>
      <c r="AH183" s="52">
        <f t="shared" si="52"/>
        <v>0</v>
      </c>
      <c r="AI183" s="52">
        <f t="shared" si="52"/>
        <v>0</v>
      </c>
      <c r="AJ183" s="52">
        <f t="shared" si="52"/>
        <v>0</v>
      </c>
      <c r="AK183" s="52">
        <f t="shared" si="52"/>
        <v>0</v>
      </c>
      <c r="AL183" s="52">
        <f t="shared" si="52"/>
        <v>0</v>
      </c>
      <c r="AM183" s="10">
        <f t="shared" si="49"/>
        <v>3510.2999999999997</v>
      </c>
    </row>
    <row r="184" spans="1:39">
      <c r="A184" s="12" t="s">
        <v>23</v>
      </c>
      <c r="B184" s="52">
        <f t="shared" si="52"/>
        <v>2510.9499999999998</v>
      </c>
      <c r="C184" s="52">
        <f t="shared" si="52"/>
        <v>3200</v>
      </c>
      <c r="D184" s="52">
        <f t="shared" si="52"/>
        <v>2950.65</v>
      </c>
      <c r="E184" s="52">
        <f t="shared" si="52"/>
        <v>2969.5499999999997</v>
      </c>
      <c r="F184" s="52">
        <f t="shared" si="52"/>
        <v>3056.1</v>
      </c>
      <c r="G184" s="52">
        <f t="shared" si="52"/>
        <v>2812.2</v>
      </c>
      <c r="H184" s="52">
        <f t="shared" si="52"/>
        <v>2776.5</v>
      </c>
      <c r="I184" s="52">
        <f t="shared" si="52"/>
        <v>2590.5</v>
      </c>
      <c r="J184" s="52">
        <f t="shared" si="52"/>
        <v>2834.5499999999997</v>
      </c>
      <c r="K184" s="52">
        <f t="shared" si="52"/>
        <v>2937.2999999999997</v>
      </c>
      <c r="L184" s="52">
        <f t="shared" si="52"/>
        <v>2515.9499999999998</v>
      </c>
      <c r="M184" s="52">
        <f t="shared" si="52"/>
        <v>2700.9</v>
      </c>
      <c r="N184" s="52">
        <f t="shared" si="52"/>
        <v>2916.2999999999997</v>
      </c>
      <c r="O184" s="52">
        <f t="shared" si="52"/>
        <v>2609.6999999999998</v>
      </c>
      <c r="P184" s="52">
        <f t="shared" si="52"/>
        <v>2414.1</v>
      </c>
      <c r="Q184" s="52">
        <f t="shared" si="52"/>
        <v>3127.7999999999997</v>
      </c>
      <c r="R184" s="52">
        <f t="shared" si="52"/>
        <v>2971.2</v>
      </c>
      <c r="S184" s="52">
        <f t="shared" si="52"/>
        <v>3162</v>
      </c>
      <c r="T184" s="52">
        <f t="shared" si="52"/>
        <v>2527.65</v>
      </c>
      <c r="U184" s="52">
        <f t="shared" si="52"/>
        <v>0</v>
      </c>
      <c r="V184" s="52">
        <f t="shared" si="52"/>
        <v>2665.5</v>
      </c>
      <c r="W184" s="52">
        <f t="shared" si="52"/>
        <v>2572.1999999999998</v>
      </c>
      <c r="X184" s="52">
        <f t="shared" si="52"/>
        <v>2804.4</v>
      </c>
      <c r="Y184" s="52">
        <f t="shared" si="52"/>
        <v>2835.75</v>
      </c>
      <c r="Z184" s="52">
        <f t="shared" si="52"/>
        <v>2796.75</v>
      </c>
      <c r="AA184" s="52">
        <f t="shared" si="52"/>
        <v>2815.95</v>
      </c>
      <c r="AB184" s="52">
        <f t="shared" si="52"/>
        <v>2746.65</v>
      </c>
      <c r="AC184" s="52">
        <f t="shared" si="52"/>
        <v>2542.5</v>
      </c>
      <c r="AD184" s="52">
        <f t="shared" si="52"/>
        <v>2460</v>
      </c>
      <c r="AE184" s="52">
        <f t="shared" si="52"/>
        <v>2735.25</v>
      </c>
      <c r="AF184" s="52">
        <f t="shared" si="52"/>
        <v>2914.65</v>
      </c>
      <c r="AG184" s="52">
        <f t="shared" si="52"/>
        <v>0</v>
      </c>
      <c r="AH184" s="52">
        <f t="shared" si="52"/>
        <v>0</v>
      </c>
      <c r="AI184" s="52">
        <f t="shared" si="52"/>
        <v>0</v>
      </c>
      <c r="AJ184" s="52">
        <f t="shared" si="52"/>
        <v>0</v>
      </c>
      <c r="AK184" s="52">
        <f t="shared" si="52"/>
        <v>0</v>
      </c>
      <c r="AL184" s="52">
        <f t="shared" si="52"/>
        <v>0</v>
      </c>
      <c r="AM184" s="10">
        <f t="shared" si="49"/>
        <v>3200</v>
      </c>
    </row>
    <row r="185" spans="1:39">
      <c r="A185" s="9" t="s">
        <v>24</v>
      </c>
      <c r="B185" s="52">
        <f t="shared" si="52"/>
        <v>2703.6</v>
      </c>
      <c r="C185" s="52">
        <f t="shared" si="52"/>
        <v>3072.6</v>
      </c>
      <c r="D185" s="52">
        <f t="shared" si="52"/>
        <v>3218.4</v>
      </c>
      <c r="E185" s="52">
        <f t="shared" si="52"/>
        <v>3032.4</v>
      </c>
      <c r="F185" s="52">
        <f t="shared" si="52"/>
        <v>3106.0499999999997</v>
      </c>
      <c r="G185" s="52">
        <f t="shared" si="52"/>
        <v>2718.15</v>
      </c>
      <c r="H185" s="52">
        <f t="shared" si="52"/>
        <v>2860.35</v>
      </c>
      <c r="I185" s="52">
        <f t="shared" si="52"/>
        <v>2892.75</v>
      </c>
      <c r="J185" s="52">
        <f t="shared" si="52"/>
        <v>2826</v>
      </c>
      <c r="K185" s="52">
        <f t="shared" si="52"/>
        <v>3557.25</v>
      </c>
      <c r="L185" s="52">
        <f t="shared" si="52"/>
        <v>3147.2999999999997</v>
      </c>
      <c r="M185" s="52">
        <f t="shared" si="52"/>
        <v>3217.95</v>
      </c>
      <c r="N185" s="52">
        <f t="shared" si="52"/>
        <v>3062.85</v>
      </c>
      <c r="O185" s="52">
        <f t="shared" si="52"/>
        <v>2919.15</v>
      </c>
      <c r="P185" s="52">
        <f t="shared" si="52"/>
        <v>2551.9499999999998</v>
      </c>
      <c r="Q185" s="52">
        <f t="shared" si="52"/>
        <v>3304.95</v>
      </c>
      <c r="R185" s="52">
        <f t="shared" si="52"/>
        <v>3243.15</v>
      </c>
      <c r="S185" s="52">
        <f t="shared" si="52"/>
        <v>3217.0499999999997</v>
      </c>
      <c r="T185" s="52">
        <f t="shared" si="52"/>
        <v>2867.85</v>
      </c>
      <c r="U185" s="52">
        <f t="shared" si="52"/>
        <v>630</v>
      </c>
      <c r="V185" s="52">
        <f t="shared" si="52"/>
        <v>2970.45</v>
      </c>
      <c r="W185" s="52">
        <f t="shared" si="52"/>
        <v>2752.95</v>
      </c>
      <c r="X185" s="52">
        <f t="shared" si="52"/>
        <v>2958.2999999999997</v>
      </c>
      <c r="Y185" s="52">
        <f t="shared" si="52"/>
        <v>3006</v>
      </c>
      <c r="Z185" s="52">
        <f t="shared" si="52"/>
        <v>3070.95</v>
      </c>
      <c r="AA185" s="52">
        <f t="shared" si="52"/>
        <v>2982.2999999999997</v>
      </c>
      <c r="AB185" s="52">
        <f t="shared" si="52"/>
        <v>3149.7</v>
      </c>
      <c r="AC185" s="52">
        <f t="shared" si="52"/>
        <v>2826.9</v>
      </c>
      <c r="AD185" s="52">
        <f t="shared" si="52"/>
        <v>2769</v>
      </c>
      <c r="AE185" s="52">
        <f t="shared" si="52"/>
        <v>3036.6</v>
      </c>
      <c r="AF185" s="52">
        <f t="shared" si="52"/>
        <v>2953.35</v>
      </c>
      <c r="AG185" s="52">
        <f t="shared" si="52"/>
        <v>0</v>
      </c>
      <c r="AH185" s="52">
        <f t="shared" si="52"/>
        <v>0</v>
      </c>
      <c r="AI185" s="52">
        <f t="shared" si="52"/>
        <v>0</v>
      </c>
      <c r="AJ185" s="52">
        <f t="shared" si="52"/>
        <v>0</v>
      </c>
      <c r="AK185" s="52">
        <f t="shared" si="52"/>
        <v>0</v>
      </c>
      <c r="AL185" s="52">
        <f t="shared" si="52"/>
        <v>0</v>
      </c>
      <c r="AM185" s="10">
        <f t="shared" si="49"/>
        <v>3557.25</v>
      </c>
    </row>
    <row r="186" spans="1:39">
      <c r="A186" s="15">
        <v>0.83333333333333337</v>
      </c>
      <c r="B186" s="52">
        <f t="shared" si="52"/>
        <v>2519.85</v>
      </c>
      <c r="C186" s="52">
        <f t="shared" si="52"/>
        <v>3489.9</v>
      </c>
      <c r="D186" s="52">
        <f t="shared" si="52"/>
        <v>3525.9</v>
      </c>
      <c r="E186" s="52">
        <f t="shared" si="52"/>
        <v>3531.6</v>
      </c>
      <c r="F186" s="52">
        <f t="shared" si="52"/>
        <v>3465.9</v>
      </c>
      <c r="G186" s="52">
        <f t="shared" si="52"/>
        <v>2603.1</v>
      </c>
      <c r="H186" s="52">
        <f t="shared" si="52"/>
        <v>3357</v>
      </c>
      <c r="I186" s="52">
        <f t="shared" si="52"/>
        <v>3246.15</v>
      </c>
      <c r="J186" s="52">
        <f t="shared" si="52"/>
        <v>3017.5499999999997</v>
      </c>
      <c r="K186" s="52">
        <f t="shared" si="52"/>
        <v>3346.2</v>
      </c>
      <c r="L186" s="52">
        <f t="shared" si="52"/>
        <v>3551.5499999999997</v>
      </c>
      <c r="M186" s="52">
        <f t="shared" si="52"/>
        <v>3544.5</v>
      </c>
      <c r="N186" s="52">
        <f t="shared" si="52"/>
        <v>3484.65</v>
      </c>
      <c r="O186" s="52">
        <f t="shared" si="52"/>
        <v>3343.2</v>
      </c>
      <c r="P186" s="52">
        <f t="shared" si="52"/>
        <v>3163.35</v>
      </c>
      <c r="Q186" s="52">
        <f t="shared" si="52"/>
        <v>3502.35</v>
      </c>
      <c r="R186" s="52">
        <f t="shared" si="52"/>
        <v>3437.4</v>
      </c>
      <c r="S186" s="52">
        <f t="shared" si="52"/>
        <v>3557.25</v>
      </c>
      <c r="T186" s="52">
        <f t="shared" si="52"/>
        <v>3168.6</v>
      </c>
      <c r="U186" s="52">
        <f t="shared" si="52"/>
        <v>1977.75</v>
      </c>
      <c r="V186" s="52">
        <f t="shared" si="52"/>
        <v>3462.15</v>
      </c>
      <c r="W186" s="52">
        <f t="shared" si="52"/>
        <v>3286.35</v>
      </c>
      <c r="X186" s="52">
        <f t="shared" si="52"/>
        <v>3392.4</v>
      </c>
      <c r="Y186" s="52">
        <f t="shared" si="52"/>
        <v>3394.0499999999997</v>
      </c>
      <c r="Z186" s="52">
        <f t="shared" si="52"/>
        <v>3438</v>
      </c>
      <c r="AA186" s="52">
        <f t="shared" si="52"/>
        <v>3374.1</v>
      </c>
      <c r="AB186" s="52">
        <f t="shared" si="52"/>
        <v>3318.45</v>
      </c>
      <c r="AC186" s="52">
        <f t="shared" si="52"/>
        <v>3225.75</v>
      </c>
      <c r="AD186" s="52">
        <f t="shared" si="52"/>
        <v>3136.0499999999997</v>
      </c>
      <c r="AE186" s="52">
        <f t="shared" si="52"/>
        <v>3439.5</v>
      </c>
      <c r="AF186" s="52">
        <f t="shared" si="52"/>
        <v>3465</v>
      </c>
      <c r="AG186" s="52">
        <f t="shared" si="52"/>
        <v>0</v>
      </c>
      <c r="AH186" s="52">
        <f t="shared" si="52"/>
        <v>0</v>
      </c>
      <c r="AI186" s="52">
        <f t="shared" si="52"/>
        <v>0</v>
      </c>
      <c r="AJ186" s="52">
        <f t="shared" si="52"/>
        <v>0</v>
      </c>
      <c r="AK186" s="52">
        <f t="shared" si="52"/>
        <v>0</v>
      </c>
      <c r="AL186" s="52">
        <f t="shared" si="52"/>
        <v>0</v>
      </c>
      <c r="AM186" s="10">
        <f t="shared" si="49"/>
        <v>3557.25</v>
      </c>
    </row>
    <row r="187" spans="1:39">
      <c r="A187" s="15">
        <v>0.875</v>
      </c>
      <c r="B187" s="52">
        <f t="shared" si="52"/>
        <v>3068.7</v>
      </c>
      <c r="C187" s="52">
        <f t="shared" si="52"/>
        <v>3388.2</v>
      </c>
      <c r="D187" s="52">
        <f t="shared" si="52"/>
        <v>3327.45</v>
      </c>
      <c r="E187" s="52">
        <f t="shared" si="52"/>
        <v>3380.1</v>
      </c>
      <c r="F187" s="52">
        <f t="shared" si="52"/>
        <v>3452.7</v>
      </c>
      <c r="G187" s="52">
        <f t="shared" si="52"/>
        <v>2829.75</v>
      </c>
      <c r="H187" s="52">
        <f t="shared" si="52"/>
        <v>3433.5</v>
      </c>
      <c r="I187" s="52">
        <f t="shared" si="52"/>
        <v>3096</v>
      </c>
      <c r="J187" s="52">
        <f t="shared" si="52"/>
        <v>2965.0499999999997</v>
      </c>
      <c r="K187" s="52">
        <f t="shared" si="52"/>
        <v>3003.6</v>
      </c>
      <c r="L187" s="52">
        <f t="shared" si="52"/>
        <v>3480</v>
      </c>
      <c r="M187" s="52">
        <f t="shared" si="52"/>
        <v>3514.95</v>
      </c>
      <c r="N187" s="52">
        <f t="shared" si="52"/>
        <v>3437.5499999999997</v>
      </c>
      <c r="O187" s="52">
        <f t="shared" si="52"/>
        <v>3223.65</v>
      </c>
      <c r="P187" s="52">
        <f t="shared" si="52"/>
        <v>3112.95</v>
      </c>
      <c r="Q187" s="52">
        <f t="shared" si="52"/>
        <v>3408.75</v>
      </c>
      <c r="R187" s="52">
        <f t="shared" si="52"/>
        <v>3390.15</v>
      </c>
      <c r="S187" s="52">
        <f t="shared" si="52"/>
        <v>3446.7</v>
      </c>
      <c r="T187" s="52">
        <f t="shared" si="52"/>
        <v>2795.85</v>
      </c>
      <c r="U187" s="52">
        <f t="shared" si="52"/>
        <v>2634.75</v>
      </c>
      <c r="V187" s="52">
        <f t="shared" si="52"/>
        <v>3351.9</v>
      </c>
      <c r="W187" s="52">
        <f t="shared" si="52"/>
        <v>3270.9</v>
      </c>
      <c r="X187" s="52">
        <f t="shared" si="52"/>
        <v>3301.0499999999997</v>
      </c>
      <c r="Y187" s="52">
        <f t="shared" si="52"/>
        <v>3249.2999999999997</v>
      </c>
      <c r="Z187" s="52">
        <f t="shared" si="52"/>
        <v>3229.35</v>
      </c>
      <c r="AA187" s="52">
        <f t="shared" si="52"/>
        <v>3166.5</v>
      </c>
      <c r="AB187" s="52">
        <f t="shared" si="52"/>
        <v>3181.5</v>
      </c>
      <c r="AC187" s="52">
        <f t="shared" si="52"/>
        <v>1813.8</v>
      </c>
      <c r="AD187" s="52">
        <f t="shared" si="52"/>
        <v>3086.25</v>
      </c>
      <c r="AE187" s="52">
        <f t="shared" si="52"/>
        <v>3285.15</v>
      </c>
      <c r="AF187" s="52">
        <f t="shared" si="52"/>
        <v>3359.4</v>
      </c>
      <c r="AG187" s="52">
        <f t="shared" si="52"/>
        <v>0</v>
      </c>
      <c r="AH187" s="52">
        <f t="shared" si="52"/>
        <v>0</v>
      </c>
      <c r="AI187" s="52">
        <f t="shared" si="52"/>
        <v>0</v>
      </c>
      <c r="AJ187" s="52">
        <f t="shared" si="52"/>
        <v>0</v>
      </c>
      <c r="AK187" s="52">
        <f t="shared" si="52"/>
        <v>0</v>
      </c>
      <c r="AL187" s="52">
        <f t="shared" si="52"/>
        <v>0</v>
      </c>
      <c r="AM187" s="10">
        <f t="shared" si="49"/>
        <v>3514.95</v>
      </c>
    </row>
    <row r="188" spans="1:39">
      <c r="A188" s="13" t="s">
        <v>25</v>
      </c>
      <c r="B188" s="52">
        <f t="shared" si="52"/>
        <v>2679</v>
      </c>
      <c r="C188" s="52">
        <f t="shared" si="52"/>
        <v>3148.5</v>
      </c>
      <c r="D188" s="52">
        <f t="shared" si="52"/>
        <v>3177.75</v>
      </c>
      <c r="E188" s="52">
        <f t="shared" si="52"/>
        <v>2992.5</v>
      </c>
      <c r="F188" s="52">
        <f t="shared" si="52"/>
        <v>3178.0499999999997</v>
      </c>
      <c r="G188" s="52">
        <f t="shared" si="52"/>
        <v>3022.5</v>
      </c>
      <c r="H188" s="52">
        <f t="shared" si="52"/>
        <v>3076.2</v>
      </c>
      <c r="I188" s="52">
        <f t="shared" si="52"/>
        <v>2195.25</v>
      </c>
      <c r="J188" s="52">
        <f t="shared" si="52"/>
        <v>2976.15</v>
      </c>
      <c r="K188" s="52">
        <f t="shared" si="52"/>
        <v>3109.7999999999997</v>
      </c>
      <c r="L188" s="52">
        <f t="shared" si="52"/>
        <v>3301.2</v>
      </c>
      <c r="M188" s="52">
        <f t="shared" si="52"/>
        <v>3327.45</v>
      </c>
      <c r="N188" s="52">
        <f t="shared" si="52"/>
        <v>3121.5</v>
      </c>
      <c r="O188" s="52">
        <f t="shared" si="52"/>
        <v>3032.4</v>
      </c>
      <c r="P188" s="52">
        <f t="shared" si="52"/>
        <v>2910.2999999999997</v>
      </c>
      <c r="Q188" s="52">
        <f t="shared" si="52"/>
        <v>3148.0499999999997</v>
      </c>
      <c r="R188" s="52">
        <f t="shared" si="52"/>
        <v>3116.85</v>
      </c>
      <c r="S188" s="52">
        <f t="shared" si="52"/>
        <v>3154.7999999999997</v>
      </c>
      <c r="T188" s="52">
        <f t="shared" si="52"/>
        <v>2923.35</v>
      </c>
      <c r="U188" s="52">
        <f t="shared" si="52"/>
        <v>2584.7999999999997</v>
      </c>
      <c r="V188" s="52">
        <f t="shared" si="52"/>
        <v>3129.6</v>
      </c>
      <c r="W188" s="52">
        <f t="shared" si="52"/>
        <v>2932.0499999999997</v>
      </c>
      <c r="X188" s="52">
        <f t="shared" si="52"/>
        <v>3050.7</v>
      </c>
      <c r="Y188" s="52">
        <f t="shared" si="52"/>
        <v>3011.7</v>
      </c>
      <c r="Z188" s="52">
        <f t="shared" si="52"/>
        <v>3022.2</v>
      </c>
      <c r="AA188" s="52">
        <f t="shared" si="52"/>
        <v>2914.0499999999997</v>
      </c>
      <c r="AB188" s="52">
        <f t="shared" si="52"/>
        <v>2922.6</v>
      </c>
      <c r="AC188" s="52">
        <f t="shared" si="52"/>
        <v>2642.25</v>
      </c>
      <c r="AD188" s="52">
        <f t="shared" si="52"/>
        <v>2849.25</v>
      </c>
      <c r="AE188" s="52">
        <f t="shared" si="52"/>
        <v>3005.85</v>
      </c>
      <c r="AF188" s="52">
        <f t="shared" si="52"/>
        <v>3063.2999999999997</v>
      </c>
      <c r="AG188" s="52">
        <f t="shared" si="52"/>
        <v>0</v>
      </c>
      <c r="AH188" s="52">
        <f t="shared" si="52"/>
        <v>0</v>
      </c>
      <c r="AI188" s="52">
        <f t="shared" si="52"/>
        <v>0</v>
      </c>
      <c r="AJ188" s="52">
        <f t="shared" si="52"/>
        <v>0</v>
      </c>
      <c r="AK188" s="52">
        <f t="shared" si="52"/>
        <v>0</v>
      </c>
      <c r="AL188" s="52">
        <f t="shared" si="52"/>
        <v>0</v>
      </c>
      <c r="AM188" s="10">
        <f t="shared" si="49"/>
        <v>3327.45</v>
      </c>
    </row>
    <row r="189" spans="1:39">
      <c r="A189" s="15">
        <v>0.95833333333333337</v>
      </c>
      <c r="B189" s="52">
        <f t="shared" si="52"/>
        <v>2539.7999999999997</v>
      </c>
      <c r="C189" s="52">
        <f t="shared" si="52"/>
        <v>2705.25</v>
      </c>
      <c r="D189" s="52">
        <f t="shared" si="52"/>
        <v>2490</v>
      </c>
      <c r="E189" s="52">
        <f t="shared" si="52"/>
        <v>2514.15</v>
      </c>
      <c r="F189" s="52">
        <f t="shared" si="52"/>
        <v>2664</v>
      </c>
      <c r="G189" s="52">
        <f t="shared" si="52"/>
        <v>2620.9499999999998</v>
      </c>
      <c r="H189" s="52">
        <f t="shared" si="52"/>
        <v>2756.25</v>
      </c>
      <c r="I189" s="52">
        <f t="shared" si="52"/>
        <v>2560.0499999999997</v>
      </c>
      <c r="J189" s="52">
        <f t="shared" si="52"/>
        <v>2821.2</v>
      </c>
      <c r="K189" s="52">
        <f t="shared" si="52"/>
        <v>2625.6</v>
      </c>
      <c r="L189" s="52">
        <f t="shared" si="52"/>
        <v>2912.85</v>
      </c>
      <c r="M189" s="52">
        <f t="shared" si="52"/>
        <v>2516.1</v>
      </c>
      <c r="N189" s="52">
        <f t="shared" si="52"/>
        <v>2708.7</v>
      </c>
      <c r="O189" s="52">
        <f t="shared" si="52"/>
        <v>2700.2999999999997</v>
      </c>
      <c r="P189" s="52">
        <f t="shared" si="52"/>
        <v>2513.5499999999997</v>
      </c>
      <c r="Q189" s="52">
        <f t="shared" si="52"/>
        <v>2614.5</v>
      </c>
      <c r="R189" s="52">
        <f t="shared" si="52"/>
        <v>2648.25</v>
      </c>
      <c r="S189" s="52">
        <f t="shared" si="52"/>
        <v>2722.95</v>
      </c>
      <c r="T189" s="52">
        <f t="shared" si="52"/>
        <v>2632.65</v>
      </c>
      <c r="U189" s="52">
        <f t="shared" si="52"/>
        <v>2227.35</v>
      </c>
      <c r="V189" s="52">
        <f t="shared" si="52"/>
        <v>2767.65</v>
      </c>
      <c r="W189" s="52">
        <f t="shared" si="52"/>
        <v>2595</v>
      </c>
      <c r="X189" s="52">
        <f t="shared" si="52"/>
        <v>2520</v>
      </c>
      <c r="Y189" s="52">
        <f t="shared" si="52"/>
        <v>2541.4499999999998</v>
      </c>
      <c r="Z189" s="52">
        <f t="shared" si="52"/>
        <v>2550</v>
      </c>
      <c r="AA189" s="52">
        <f t="shared" si="52"/>
        <v>2434.0499999999997</v>
      </c>
      <c r="AB189" s="52">
        <f t="shared" si="52"/>
        <v>2544</v>
      </c>
      <c r="AC189" s="52">
        <f t="shared" si="52"/>
        <v>2453.1</v>
      </c>
      <c r="AD189" s="52">
        <f t="shared" si="52"/>
        <v>2461.9499999999998</v>
      </c>
      <c r="AE189" s="52">
        <f t="shared" si="52"/>
        <v>2553</v>
      </c>
      <c r="AF189" s="52">
        <f t="shared" si="52"/>
        <v>2632.2</v>
      </c>
      <c r="AG189" s="52">
        <f t="shared" si="52"/>
        <v>0</v>
      </c>
      <c r="AH189" s="52">
        <f t="shared" si="52"/>
        <v>0</v>
      </c>
      <c r="AI189" s="52">
        <f t="shared" ref="AI189:AL189" si="53">+$G$40*(AI129+AI159)</f>
        <v>0</v>
      </c>
      <c r="AJ189" s="52">
        <f t="shared" si="53"/>
        <v>0</v>
      </c>
      <c r="AK189" s="52">
        <f t="shared" si="53"/>
        <v>0</v>
      </c>
      <c r="AL189" s="52">
        <f t="shared" si="53"/>
        <v>0</v>
      </c>
      <c r="AM189" s="10">
        <f t="shared" si="49"/>
        <v>2912.85</v>
      </c>
    </row>
    <row r="190" spans="1:39">
      <c r="A190" s="9" t="s">
        <v>26</v>
      </c>
      <c r="B190" s="52">
        <f t="shared" ref="B190:AL190" si="54">+$G$40*(B130+B160)</f>
        <v>2250</v>
      </c>
      <c r="C190" s="52">
        <f t="shared" si="54"/>
        <v>2340</v>
      </c>
      <c r="D190" s="52">
        <f t="shared" si="54"/>
        <v>2415</v>
      </c>
      <c r="E190" s="52">
        <f t="shared" si="54"/>
        <v>2295.2999999999997</v>
      </c>
      <c r="F190" s="52">
        <f t="shared" si="54"/>
        <v>2550</v>
      </c>
      <c r="G190" s="52">
        <f t="shared" si="54"/>
        <v>2311.65</v>
      </c>
      <c r="H190" s="52">
        <f t="shared" si="54"/>
        <v>2520</v>
      </c>
      <c r="I190" s="52">
        <f t="shared" si="54"/>
        <v>2265</v>
      </c>
      <c r="J190" s="52">
        <f t="shared" si="54"/>
        <v>2345.1</v>
      </c>
      <c r="K190" s="52">
        <f t="shared" si="54"/>
        <v>2357.5499999999997</v>
      </c>
      <c r="L190" s="52">
        <f t="shared" si="54"/>
        <v>2320.65</v>
      </c>
      <c r="M190" s="52">
        <f t="shared" si="54"/>
        <v>2219.85</v>
      </c>
      <c r="N190" s="52">
        <f t="shared" si="54"/>
        <v>2240.85</v>
      </c>
      <c r="O190" s="52">
        <f t="shared" si="54"/>
        <v>2487</v>
      </c>
      <c r="P190" s="52">
        <f t="shared" si="54"/>
        <v>2242.0499999999997</v>
      </c>
      <c r="Q190" s="52">
        <f t="shared" si="54"/>
        <v>2235</v>
      </c>
      <c r="R190" s="52">
        <f t="shared" si="54"/>
        <v>2385</v>
      </c>
      <c r="S190" s="52">
        <f t="shared" si="54"/>
        <v>2475</v>
      </c>
      <c r="T190" s="52">
        <f t="shared" si="54"/>
        <v>2409.15</v>
      </c>
      <c r="U190" s="52">
        <f t="shared" si="54"/>
        <v>2140.9499999999998</v>
      </c>
      <c r="V190" s="52">
        <f t="shared" si="54"/>
        <v>2541.4499999999998</v>
      </c>
      <c r="W190" s="52">
        <f t="shared" si="54"/>
        <v>2340</v>
      </c>
      <c r="X190" s="52">
        <f t="shared" si="54"/>
        <v>2280</v>
      </c>
      <c r="Y190" s="52">
        <f t="shared" si="54"/>
        <v>2310</v>
      </c>
      <c r="Z190" s="52">
        <f t="shared" si="54"/>
        <v>2235</v>
      </c>
      <c r="AA190" s="52">
        <f t="shared" si="54"/>
        <v>2205</v>
      </c>
      <c r="AB190" s="52">
        <f t="shared" si="54"/>
        <v>2325</v>
      </c>
      <c r="AC190" s="52">
        <f t="shared" si="54"/>
        <v>2295</v>
      </c>
      <c r="AD190" s="52">
        <f t="shared" si="54"/>
        <v>2205</v>
      </c>
      <c r="AE190" s="52">
        <f t="shared" si="54"/>
        <v>2000.6999999999998</v>
      </c>
      <c r="AF190" s="52">
        <f t="shared" si="54"/>
        <v>2340</v>
      </c>
      <c r="AG190" s="52">
        <f t="shared" si="54"/>
        <v>0</v>
      </c>
      <c r="AH190" s="52">
        <f t="shared" si="54"/>
        <v>0</v>
      </c>
      <c r="AI190" s="52">
        <f t="shared" si="54"/>
        <v>0</v>
      </c>
      <c r="AJ190" s="52">
        <f t="shared" si="54"/>
        <v>0</v>
      </c>
      <c r="AK190" s="52">
        <f t="shared" si="54"/>
        <v>0</v>
      </c>
      <c r="AL190" s="52">
        <f t="shared" si="54"/>
        <v>0</v>
      </c>
      <c r="AM190" s="10">
        <f t="shared" si="49"/>
        <v>2550</v>
      </c>
    </row>
  </sheetData>
  <mergeCells count="9">
    <mergeCell ref="A164:A166"/>
    <mergeCell ref="A134:A136"/>
    <mergeCell ref="A104:A106"/>
    <mergeCell ref="A1:AM1"/>
    <mergeCell ref="A2:AM2"/>
    <mergeCell ref="A3:AM3"/>
    <mergeCell ref="A4:A6"/>
    <mergeCell ref="A43:A45"/>
    <mergeCell ref="A74:A76"/>
  </mergeCells>
  <conditionalFormatting sqref="Q31">
    <cfRule type="cellIs" dxfId="77" priority="8" stopIfTrue="1" operator="equal">
      <formula>MIN($Q$7:$Q$30)</formula>
    </cfRule>
    <cfRule type="cellIs" dxfId="76" priority="9" stopIfTrue="1" operator="equal">
      <formula>MAX($Q$7:$Q$30)</formula>
    </cfRule>
  </conditionalFormatting>
  <conditionalFormatting sqref="AM107:AN130 AM46:AN69 AM77:AN100 AP7:AR30 B7:AN30">
    <cfRule type="cellIs" dxfId="75" priority="7" operator="lessThan">
      <formula>1</formula>
    </cfRule>
  </conditionalFormatting>
  <conditionalFormatting sqref="AM107:AM130 AM46:AM69 AM77:AM100">
    <cfRule type="cellIs" dxfId="74" priority="6" operator="lessThan">
      <formula>1</formula>
    </cfRule>
  </conditionalFormatting>
  <conditionalFormatting sqref="AM137:AM160">
    <cfRule type="cellIs" dxfId="73" priority="5" operator="lessThan">
      <formula>1</formula>
    </cfRule>
  </conditionalFormatting>
  <conditionalFormatting sqref="AM107:AN130 AM46:AN69 AM77:AN100">
    <cfRule type="cellIs" dxfId="72" priority="4" operator="lessThan">
      <formula>1</formula>
    </cfRule>
  </conditionalFormatting>
  <conditionalFormatting sqref="AM137:AM160">
    <cfRule type="cellIs" dxfId="71" priority="3" operator="lessThan">
      <formula>1</formula>
    </cfRule>
  </conditionalFormatting>
  <conditionalFormatting sqref="AN137:AN160">
    <cfRule type="cellIs" dxfId="70" priority="2" operator="lessThan">
      <formula>1</formula>
    </cfRule>
  </conditionalFormatting>
  <conditionalFormatting sqref="AM167:AM190">
    <cfRule type="cellIs" dxfId="69" priority="1" operator="lessThan">
      <formula>1</formula>
    </cfRule>
  </conditionalFormatting>
  <printOptions horizontalCentered="1" verticalCentered="1"/>
  <pageMargins left="0.78740157499999996" right="0.78740157499999996" top="0" bottom="0" header="0" footer="0"/>
  <pageSetup paperSize="9" scale="90" orientation="landscape" horizontalDpi="300" verticalDpi="300"/>
  <headerFooter alignWithMargin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36"/>
  <sheetViews>
    <sheetView topLeftCell="A25" zoomScale="70" zoomScaleNormal="70" zoomScalePageLayoutView="70" workbookViewId="0">
      <selection activeCell="J37" sqref="J37"/>
    </sheetView>
  </sheetViews>
  <sheetFormatPr baseColWidth="10" defaultColWidth="8.83203125" defaultRowHeight="12" x14ac:dyDescent="0"/>
  <cols>
    <col min="1" max="1" width="4.5" style="6" customWidth="1"/>
    <col min="2" max="13" width="9" style="6" customWidth="1"/>
    <col min="14" max="14" width="9" style="27" customWidth="1"/>
    <col min="15" max="16" width="9" style="6" customWidth="1"/>
    <col min="17" max="17" width="9" style="27" customWidth="1"/>
    <col min="18" max="19" width="9" style="6" customWidth="1"/>
    <col min="20" max="20" width="9" style="27" customWidth="1"/>
    <col min="21" max="22" width="9" style="6" customWidth="1"/>
    <col min="23" max="23" width="9" style="27" customWidth="1"/>
    <col min="24" max="25" width="9" style="6" customWidth="1"/>
    <col min="26" max="26" width="9" style="27" customWidth="1"/>
    <col min="27" max="28" width="9" style="6" customWidth="1"/>
    <col min="29" max="29" width="9" style="27" customWidth="1"/>
    <col min="30" max="31" width="9" style="6" customWidth="1"/>
    <col min="32" max="32" width="9" style="27" customWidth="1"/>
    <col min="33" max="34" width="9" style="6" customWidth="1"/>
    <col min="35" max="35" width="9" style="27" customWidth="1"/>
    <col min="36" max="37" width="9" style="6" customWidth="1"/>
    <col min="38" max="40" width="9.83203125" style="3" customWidth="1"/>
    <col min="41" max="16384" width="8.83203125" style="3"/>
  </cols>
  <sheetData>
    <row r="1" spans="1:40" s="1" customFormat="1" ht="18">
      <c r="A1" s="290" t="s">
        <v>0</v>
      </c>
      <c r="B1" s="291"/>
      <c r="C1" s="291"/>
      <c r="D1" s="291"/>
      <c r="E1" s="291"/>
      <c r="F1" s="291"/>
      <c r="G1" s="291"/>
      <c r="H1" s="291"/>
      <c r="I1" s="291"/>
      <c r="J1" s="291"/>
      <c r="K1" s="291"/>
      <c r="L1" s="291"/>
      <c r="M1" s="291"/>
      <c r="N1" s="291"/>
      <c r="O1" s="291"/>
      <c r="P1" s="291"/>
      <c r="Q1" s="291"/>
      <c r="R1" s="291"/>
      <c r="S1" s="291"/>
      <c r="T1" s="291"/>
      <c r="U1" s="291"/>
      <c r="V1" s="291"/>
      <c r="W1" s="291"/>
      <c r="X1" s="291"/>
      <c r="Y1" s="291"/>
      <c r="Z1" s="291"/>
      <c r="AA1" s="291"/>
      <c r="AB1" s="291"/>
      <c r="AC1" s="291"/>
      <c r="AD1" s="291"/>
      <c r="AE1" s="291"/>
      <c r="AF1" s="291"/>
      <c r="AG1" s="291"/>
      <c r="AH1" s="291"/>
      <c r="AI1" s="291"/>
      <c r="AJ1" s="291"/>
      <c r="AK1" s="291"/>
      <c r="AL1" s="291"/>
    </row>
    <row r="2" spans="1:40" s="2" customFormat="1" ht="15">
      <c r="A2" s="292" t="s">
        <v>1</v>
      </c>
      <c r="B2" s="291"/>
      <c r="C2" s="291"/>
      <c r="D2" s="291"/>
      <c r="E2" s="291"/>
      <c r="F2" s="291"/>
      <c r="G2" s="291"/>
      <c r="H2" s="291"/>
      <c r="I2" s="291"/>
      <c r="J2" s="291"/>
      <c r="K2" s="291"/>
      <c r="L2" s="291"/>
      <c r="M2" s="291"/>
      <c r="N2" s="291"/>
      <c r="O2" s="291"/>
      <c r="P2" s="291"/>
      <c r="Q2" s="291"/>
      <c r="R2" s="291"/>
      <c r="S2" s="291"/>
      <c r="T2" s="291"/>
      <c r="U2" s="291"/>
      <c r="V2" s="291"/>
      <c r="W2" s="291"/>
      <c r="X2" s="291"/>
      <c r="Y2" s="291"/>
      <c r="Z2" s="291"/>
      <c r="AA2" s="291"/>
      <c r="AB2" s="291"/>
      <c r="AC2" s="291"/>
      <c r="AD2" s="291"/>
      <c r="AE2" s="291"/>
      <c r="AF2" s="291"/>
      <c r="AG2" s="291"/>
      <c r="AH2" s="291"/>
      <c r="AI2" s="291"/>
      <c r="AJ2" s="291"/>
      <c r="AK2" s="291"/>
      <c r="AL2" s="291"/>
    </row>
    <row r="3" spans="1:40" ht="13" thickBot="1">
      <c r="A3" s="293" t="s">
        <v>111</v>
      </c>
      <c r="B3" s="294"/>
      <c r="C3" s="294"/>
      <c r="D3" s="294"/>
      <c r="E3" s="294"/>
      <c r="F3" s="294"/>
      <c r="G3" s="294"/>
      <c r="H3" s="294"/>
      <c r="I3" s="294"/>
      <c r="J3" s="294"/>
      <c r="K3" s="294"/>
      <c r="L3" s="294"/>
      <c r="M3" s="294"/>
      <c r="N3" s="294"/>
      <c r="O3" s="294"/>
      <c r="P3" s="294"/>
      <c r="Q3" s="294"/>
      <c r="R3" s="294"/>
      <c r="S3" s="294"/>
      <c r="T3" s="294"/>
      <c r="U3" s="294"/>
      <c r="V3" s="294"/>
      <c r="W3" s="294"/>
      <c r="X3" s="294"/>
      <c r="Y3" s="294"/>
      <c r="Z3" s="294"/>
      <c r="AA3" s="294"/>
      <c r="AB3" s="294"/>
      <c r="AC3" s="294"/>
      <c r="AD3" s="294"/>
      <c r="AE3" s="294"/>
      <c r="AF3" s="294"/>
      <c r="AG3" s="294"/>
      <c r="AH3" s="294"/>
      <c r="AI3" s="294"/>
      <c r="AJ3" s="294"/>
      <c r="AK3" s="294"/>
      <c r="AL3" s="309"/>
    </row>
    <row r="4" spans="1:40" s="6" customFormat="1" ht="11.25" customHeight="1">
      <c r="A4" s="287" t="s">
        <v>2</v>
      </c>
      <c r="B4" s="313"/>
      <c r="C4" s="314"/>
      <c r="D4" s="315"/>
      <c r="E4" s="313"/>
      <c r="F4" s="314"/>
      <c r="G4" s="315"/>
      <c r="H4" s="313"/>
      <c r="I4" s="314"/>
      <c r="J4" s="315"/>
      <c r="K4" s="313"/>
      <c r="L4" s="314"/>
      <c r="M4" s="315"/>
      <c r="N4" s="313"/>
      <c r="O4" s="314"/>
      <c r="P4" s="315"/>
      <c r="Q4" s="313"/>
      <c r="R4" s="314"/>
      <c r="S4" s="315"/>
      <c r="T4" s="313"/>
      <c r="U4" s="314"/>
      <c r="V4" s="315"/>
      <c r="W4" s="313"/>
      <c r="X4" s="314"/>
      <c r="Y4" s="315"/>
      <c r="Z4" s="313"/>
      <c r="AA4" s="314"/>
      <c r="AB4" s="315"/>
      <c r="AC4" s="313"/>
      <c r="AD4" s="314"/>
      <c r="AE4" s="315"/>
      <c r="AF4" s="313"/>
      <c r="AG4" s="314"/>
      <c r="AH4" s="315"/>
      <c r="AI4" s="313"/>
      <c r="AJ4" s="314"/>
      <c r="AK4" s="314"/>
      <c r="AL4" s="303" t="s">
        <v>113</v>
      </c>
      <c r="AM4" s="304"/>
      <c r="AN4" s="305"/>
    </row>
    <row r="5" spans="1:40" s="6" customFormat="1" ht="11.25" customHeight="1" thickBot="1">
      <c r="A5" s="288"/>
      <c r="B5" s="310" t="s">
        <v>51</v>
      </c>
      <c r="C5" s="311"/>
      <c r="D5" s="312"/>
      <c r="E5" s="310" t="s">
        <v>52</v>
      </c>
      <c r="F5" s="311"/>
      <c r="G5" s="312"/>
      <c r="H5" s="310" t="s">
        <v>53</v>
      </c>
      <c r="I5" s="311"/>
      <c r="J5" s="312"/>
      <c r="K5" s="310" t="s">
        <v>54</v>
      </c>
      <c r="L5" s="311"/>
      <c r="M5" s="312"/>
      <c r="N5" s="310" t="s">
        <v>55</v>
      </c>
      <c r="O5" s="311"/>
      <c r="P5" s="312"/>
      <c r="Q5" s="310" t="s">
        <v>56</v>
      </c>
      <c r="R5" s="311"/>
      <c r="S5" s="312"/>
      <c r="T5" s="310" t="s">
        <v>57</v>
      </c>
      <c r="U5" s="311"/>
      <c r="V5" s="312"/>
      <c r="W5" s="310" t="s">
        <v>58</v>
      </c>
      <c r="X5" s="311"/>
      <c r="Y5" s="312"/>
      <c r="Z5" s="310" t="s">
        <v>59</v>
      </c>
      <c r="AA5" s="311"/>
      <c r="AB5" s="312"/>
      <c r="AC5" s="310" t="s">
        <v>60</v>
      </c>
      <c r="AD5" s="311"/>
      <c r="AE5" s="312"/>
      <c r="AF5" s="310" t="s">
        <v>61</v>
      </c>
      <c r="AG5" s="311"/>
      <c r="AH5" s="312"/>
      <c r="AI5" s="310" t="s">
        <v>62</v>
      </c>
      <c r="AJ5" s="311"/>
      <c r="AK5" s="311"/>
      <c r="AL5" s="306"/>
      <c r="AM5" s="307"/>
      <c r="AN5" s="308"/>
    </row>
    <row r="6" spans="1:40" s="6" customFormat="1" ht="12" customHeight="1" thickBot="1">
      <c r="A6" s="289"/>
      <c r="B6" s="5" t="s">
        <v>50</v>
      </c>
      <c r="C6" s="4" t="s">
        <v>49</v>
      </c>
      <c r="D6" s="4" t="s">
        <v>7</v>
      </c>
      <c r="E6" s="5" t="s">
        <v>50</v>
      </c>
      <c r="F6" s="4" t="s">
        <v>49</v>
      </c>
      <c r="G6" s="4" t="s">
        <v>7</v>
      </c>
      <c r="H6" s="5" t="s">
        <v>50</v>
      </c>
      <c r="I6" s="4" t="s">
        <v>49</v>
      </c>
      <c r="J6" s="4" t="s">
        <v>7</v>
      </c>
      <c r="K6" s="5" t="s">
        <v>50</v>
      </c>
      <c r="L6" s="4" t="s">
        <v>49</v>
      </c>
      <c r="M6" s="4" t="s">
        <v>7</v>
      </c>
      <c r="N6" s="5" t="s">
        <v>50</v>
      </c>
      <c r="O6" s="4" t="s">
        <v>49</v>
      </c>
      <c r="P6" s="4" t="s">
        <v>7</v>
      </c>
      <c r="Q6" s="5" t="s">
        <v>50</v>
      </c>
      <c r="R6" s="4" t="s">
        <v>49</v>
      </c>
      <c r="S6" s="4" t="s">
        <v>7</v>
      </c>
      <c r="T6" s="5" t="s">
        <v>50</v>
      </c>
      <c r="U6" s="4" t="s">
        <v>49</v>
      </c>
      <c r="V6" s="4" t="s">
        <v>7</v>
      </c>
      <c r="W6" s="5" t="s">
        <v>50</v>
      </c>
      <c r="X6" s="4" t="s">
        <v>49</v>
      </c>
      <c r="Y6" s="4" t="s">
        <v>7</v>
      </c>
      <c r="Z6" s="5" t="s">
        <v>50</v>
      </c>
      <c r="AA6" s="4" t="s">
        <v>49</v>
      </c>
      <c r="AB6" s="4" t="s">
        <v>7</v>
      </c>
      <c r="AC6" s="5" t="s">
        <v>50</v>
      </c>
      <c r="AD6" s="4" t="s">
        <v>49</v>
      </c>
      <c r="AE6" s="4" t="s">
        <v>7</v>
      </c>
      <c r="AF6" s="5" t="s">
        <v>50</v>
      </c>
      <c r="AG6" s="4" t="s">
        <v>49</v>
      </c>
      <c r="AH6" s="4" t="s">
        <v>7</v>
      </c>
      <c r="AI6" s="5" t="s">
        <v>50</v>
      </c>
      <c r="AJ6" s="4" t="s">
        <v>49</v>
      </c>
      <c r="AK6" s="91" t="s">
        <v>7</v>
      </c>
      <c r="AL6" s="156" t="s">
        <v>50</v>
      </c>
      <c r="AM6" s="157" t="s">
        <v>49</v>
      </c>
      <c r="AN6" s="157" t="s">
        <v>7</v>
      </c>
    </row>
    <row r="7" spans="1:40" ht="12" customHeight="1">
      <c r="A7" s="9" t="s">
        <v>9</v>
      </c>
      <c r="B7" s="11">
        <f>+'Jun2010'!AP7</f>
        <v>15600</v>
      </c>
      <c r="C7" s="11">
        <f>+'Jun2010'!AQ7</f>
        <v>15500</v>
      </c>
      <c r="D7" s="11">
        <f>+'Jun2010'!AR7</f>
        <v>15500</v>
      </c>
      <c r="E7" s="11">
        <f>+'Jul2010'!AP7</f>
        <v>18000</v>
      </c>
      <c r="F7" s="11">
        <f>+'Jul2010'!AQ7</f>
        <v>16300</v>
      </c>
      <c r="G7" s="11">
        <f>+'Jul2010'!AR7</f>
        <v>16000</v>
      </c>
      <c r="H7" s="11">
        <f>+agost2010!AP7</f>
        <v>16900</v>
      </c>
      <c r="I7" s="11">
        <f>+agost2010!AQ7</f>
        <v>16400</v>
      </c>
      <c r="J7" s="11">
        <f>+agost2010!AR7</f>
        <v>16600</v>
      </c>
      <c r="K7" s="11">
        <f>+'set2010'!AP7</f>
        <v>16900</v>
      </c>
      <c r="L7" s="11">
        <f>+'set2010'!AQ7</f>
        <v>17000</v>
      </c>
      <c r="M7" s="11">
        <f>+'set2010'!AR7</f>
        <v>16900</v>
      </c>
      <c r="N7" s="11">
        <f>+'Out2010'!AP7</f>
        <v>16600</v>
      </c>
      <c r="O7" s="11">
        <f>+'Out2010'!AQ7</f>
        <v>16800</v>
      </c>
      <c r="P7" s="11">
        <f>+'Out2010'!AR7</f>
        <v>16600</v>
      </c>
      <c r="Q7" s="11">
        <f>+'Nov2010'!AP7</f>
        <v>16400</v>
      </c>
      <c r="R7" s="11">
        <f>+'Nov2010'!AQ7</f>
        <v>16300</v>
      </c>
      <c r="S7" s="11">
        <f>+'Nov2010'!AR7</f>
        <v>16100</v>
      </c>
      <c r="T7" s="11">
        <f>+'Dez2010'!AP7</f>
        <v>15700</v>
      </c>
      <c r="U7" s="11">
        <f>+'Dez2010'!AQ7</f>
        <v>16300</v>
      </c>
      <c r="V7" s="11">
        <f>+'Dez2010'!AR7</f>
        <v>16500</v>
      </c>
      <c r="W7" s="11">
        <f>+'Jan2011'!AP7</f>
        <v>15000</v>
      </c>
      <c r="X7" s="11">
        <f>+'Jan2011'!AQ7</f>
        <v>18127</v>
      </c>
      <c r="Y7" s="11">
        <f>+'Jan2011'!AR7</f>
        <v>15100</v>
      </c>
      <c r="Z7" s="11">
        <f>+'Fev2011'!AP7</f>
        <v>14400</v>
      </c>
      <c r="AA7" s="11">
        <f>+'Fev2011'!AQ7</f>
        <v>14900</v>
      </c>
      <c r="AB7" s="11">
        <f>+'Fev2011'!AR7</f>
        <v>15000</v>
      </c>
      <c r="AC7" s="11">
        <f>+'Mar2011'!AP7</f>
        <v>14727</v>
      </c>
      <c r="AD7" s="11">
        <f>+'Mar2011'!AQ7</f>
        <v>14700</v>
      </c>
      <c r="AE7" s="11">
        <f>+'Mar2011'!AR7</f>
        <v>14690</v>
      </c>
      <c r="AF7" s="11">
        <f>+'Abr2011'!AP7</f>
        <v>15196</v>
      </c>
      <c r="AG7" s="11">
        <f>+'Abr2011'!AQ7</f>
        <v>15671</v>
      </c>
      <c r="AH7" s="11">
        <f>+'Abr2011'!AR7</f>
        <v>15000</v>
      </c>
      <c r="AI7" s="11">
        <f>+Maio2011!AP7</f>
        <v>15100</v>
      </c>
      <c r="AJ7" s="11">
        <f>+Maio2011!AQ7</f>
        <v>15224</v>
      </c>
      <c r="AK7" s="155">
        <f>+Maio2011!AR7</f>
        <v>16000</v>
      </c>
      <c r="AL7" s="143">
        <f t="shared" ref="AL7" si="0">MAX(B7,H7,K7,N7,Q7,T7,W7,Z7,AC7,AF7,AI7)</f>
        <v>16900</v>
      </c>
      <c r="AM7" s="144">
        <f>MAX(C7,F7,I7,L7,O7,R7,U7,X7,AA7,AD7,AG7,AJ7,)</f>
        <v>18127</v>
      </c>
      <c r="AN7" s="145">
        <f>MAX(D7,G7,J7,M7,P7,S7,V7,Y7,AB7,AE7,AH7,AK7,)</f>
        <v>16900</v>
      </c>
    </row>
    <row r="8" spans="1:40" ht="12" customHeight="1">
      <c r="A8" s="9" t="s">
        <v>10</v>
      </c>
      <c r="B8" s="11">
        <f>+'Jun2010'!AP8</f>
        <v>14300</v>
      </c>
      <c r="C8" s="11">
        <f>+'Jun2010'!AQ8</f>
        <v>14600</v>
      </c>
      <c r="D8" s="11">
        <f>+'Jun2010'!AR8</f>
        <v>14600</v>
      </c>
      <c r="E8" s="11">
        <f>+'Jul2010'!AP8</f>
        <v>15600</v>
      </c>
      <c r="F8" s="11">
        <f>+'Jul2010'!AQ8</f>
        <v>15700</v>
      </c>
      <c r="G8" s="11">
        <f>+'Jul2010'!AR8</f>
        <v>15100</v>
      </c>
      <c r="H8" s="11">
        <f>+agost2010!AP8</f>
        <v>15700</v>
      </c>
      <c r="I8" s="11">
        <f>+agost2010!AQ8</f>
        <v>15600</v>
      </c>
      <c r="J8" s="11">
        <f>+agost2010!AR8</f>
        <v>15600</v>
      </c>
      <c r="K8" s="11">
        <f>+'set2010'!AP8</f>
        <v>16300</v>
      </c>
      <c r="L8" s="11">
        <f>+'set2010'!AQ8</f>
        <v>15900</v>
      </c>
      <c r="M8" s="11">
        <f>+'set2010'!AR8</f>
        <v>16300</v>
      </c>
      <c r="N8" s="11">
        <f>+'Out2010'!AP8</f>
        <v>16100</v>
      </c>
      <c r="O8" s="11">
        <f>+'Out2010'!AQ8</f>
        <v>16000</v>
      </c>
      <c r="P8" s="11">
        <f>+'Out2010'!AR8</f>
        <v>15900</v>
      </c>
      <c r="Q8" s="11">
        <f>+'Nov2010'!AP8</f>
        <v>15800</v>
      </c>
      <c r="R8" s="11">
        <f>+'Nov2010'!AQ8</f>
        <v>15600</v>
      </c>
      <c r="S8" s="11">
        <f>+'Nov2010'!AR8</f>
        <v>15400</v>
      </c>
      <c r="T8" s="11">
        <f>+'Dez2010'!AP8</f>
        <v>15500</v>
      </c>
      <c r="U8" s="11">
        <f>+'Dez2010'!AQ8</f>
        <v>15600</v>
      </c>
      <c r="V8" s="11">
        <f>+'Dez2010'!AR8</f>
        <v>14700</v>
      </c>
      <c r="W8" s="11">
        <f>+'Jan2011'!AP8</f>
        <v>14500</v>
      </c>
      <c r="X8" s="11">
        <f>+'Jan2011'!AQ8</f>
        <v>17600</v>
      </c>
      <c r="Y8" s="11">
        <f>+'Jan2011'!AR8</f>
        <v>14773</v>
      </c>
      <c r="Z8" s="11">
        <f>+'Fev2011'!AP8</f>
        <v>13700</v>
      </c>
      <c r="AA8" s="11">
        <f>+'Fev2011'!AQ8</f>
        <v>14100</v>
      </c>
      <c r="AB8" s="11">
        <f>+'Fev2011'!AR8</f>
        <v>13900</v>
      </c>
      <c r="AC8" s="11">
        <f>+'Mar2011'!AP8</f>
        <v>14100</v>
      </c>
      <c r="AD8" s="11">
        <f>+'Mar2011'!AQ8</f>
        <v>14500</v>
      </c>
      <c r="AE8" s="11">
        <f>+'Mar2011'!AR8</f>
        <v>14496</v>
      </c>
      <c r="AF8" s="11">
        <f>+'Abr2011'!AP8</f>
        <v>15000</v>
      </c>
      <c r="AG8" s="11">
        <f>+'Abr2011'!AQ8</f>
        <v>14777</v>
      </c>
      <c r="AH8" s="11">
        <f>+'Abr2011'!AR8</f>
        <v>14991</v>
      </c>
      <c r="AI8" s="11">
        <f>+Maio2011!AP8</f>
        <v>14900</v>
      </c>
      <c r="AJ8" s="11">
        <f>+Maio2011!AQ8</f>
        <v>14799</v>
      </c>
      <c r="AK8" s="155">
        <f>+Maio2011!AR8</f>
        <v>15400</v>
      </c>
      <c r="AL8" s="97">
        <f t="shared" ref="AL8:AL30" si="1">MAX(B8,H8,K8,N8,Q8,T8,W8,Z8,AC8,AF8,AI8)</f>
        <v>16300</v>
      </c>
      <c r="AM8" s="10">
        <f t="shared" ref="AM8:AM30" si="2">MAX(C8,F8,I8,L8,O8,R8,U8,X8,AA8,AD8,AG8,AJ8,)</f>
        <v>17600</v>
      </c>
      <c r="AN8" s="98">
        <f t="shared" ref="AN8:AN30" si="3">MAX(D8,G8,J8,M8,P8,S8,V8,Y8,AB8,AE8,AH8,AK8,)</f>
        <v>16300</v>
      </c>
    </row>
    <row r="9" spans="1:40" ht="12" customHeight="1">
      <c r="A9" s="9" t="s">
        <v>11</v>
      </c>
      <c r="B9" s="11">
        <f>+'Jun2010'!AP9</f>
        <v>15000</v>
      </c>
      <c r="C9" s="11">
        <f>+'Jun2010'!AQ9</f>
        <v>14200</v>
      </c>
      <c r="D9" s="11">
        <f>+'Jun2010'!AR9</f>
        <v>14100</v>
      </c>
      <c r="E9" s="11">
        <f>+'Jul2010'!AP9</f>
        <v>15400</v>
      </c>
      <c r="F9" s="11">
        <f>+'Jul2010'!AQ9</f>
        <v>15200</v>
      </c>
      <c r="G9" s="11">
        <f>+'Jul2010'!AR9</f>
        <v>14800</v>
      </c>
      <c r="H9" s="11">
        <f>+agost2010!AP9</f>
        <v>15500</v>
      </c>
      <c r="I9" s="11">
        <f>+agost2010!AQ9</f>
        <v>15300</v>
      </c>
      <c r="J9" s="11">
        <f>+agost2010!AR9</f>
        <v>15300</v>
      </c>
      <c r="K9" s="11">
        <f>+'set2010'!AP9</f>
        <v>16000</v>
      </c>
      <c r="L9" s="11">
        <f>+'set2010'!AQ9</f>
        <v>15400</v>
      </c>
      <c r="M9" s="11">
        <f>+'set2010'!AR9</f>
        <v>15500</v>
      </c>
      <c r="N9" s="11">
        <f>+'Out2010'!AP9</f>
        <v>15700</v>
      </c>
      <c r="O9" s="11">
        <f>+'Out2010'!AQ9</f>
        <v>15500</v>
      </c>
      <c r="P9" s="11">
        <f>+'Out2010'!AR9</f>
        <v>15500</v>
      </c>
      <c r="Q9" s="11">
        <f>+'Nov2010'!AP9</f>
        <v>15300</v>
      </c>
      <c r="R9" s="11">
        <f>+'Nov2010'!AQ9</f>
        <v>15200</v>
      </c>
      <c r="S9" s="11">
        <f>+'Nov2010'!AR9</f>
        <v>15000</v>
      </c>
      <c r="T9" s="11">
        <f>+'Dez2010'!AP9</f>
        <v>15000</v>
      </c>
      <c r="U9" s="11">
        <f>+'Dez2010'!AQ9</f>
        <v>15600</v>
      </c>
      <c r="V9" s="11">
        <f>+'Dez2010'!AR9</f>
        <v>14900</v>
      </c>
      <c r="W9" s="11">
        <f>+'Jan2011'!AP9</f>
        <v>14200</v>
      </c>
      <c r="X9" s="11">
        <f>+'Jan2011'!AQ9</f>
        <v>16500</v>
      </c>
      <c r="Y9" s="11">
        <f>+'Jan2011'!AR9</f>
        <v>13700</v>
      </c>
      <c r="Z9" s="11">
        <f>+'Fev2011'!AP9</f>
        <v>13600</v>
      </c>
      <c r="AA9" s="11">
        <f>+'Fev2011'!AQ9</f>
        <v>13600</v>
      </c>
      <c r="AB9" s="11">
        <f>+'Fev2011'!AR9</f>
        <v>13600</v>
      </c>
      <c r="AC9" s="11">
        <f>+'Mar2011'!AP9</f>
        <v>14000</v>
      </c>
      <c r="AD9" s="11">
        <f>+'Mar2011'!AQ9</f>
        <v>14500</v>
      </c>
      <c r="AE9" s="11">
        <f>+'Mar2011'!AR9</f>
        <v>13683</v>
      </c>
      <c r="AF9" s="11">
        <f>+'Abr2011'!AP9</f>
        <v>14500</v>
      </c>
      <c r="AG9" s="11">
        <f>+'Abr2011'!AQ9</f>
        <v>14400</v>
      </c>
      <c r="AH9" s="11">
        <f>+'Abr2011'!AR9</f>
        <v>14115</v>
      </c>
      <c r="AI9" s="11">
        <f>+Maio2011!AP9</f>
        <v>14996</v>
      </c>
      <c r="AJ9" s="11">
        <f>+Maio2011!AQ9</f>
        <v>14292</v>
      </c>
      <c r="AK9" s="155">
        <f>+Maio2011!AR9</f>
        <v>14900</v>
      </c>
      <c r="AL9" s="97">
        <f t="shared" si="1"/>
        <v>16000</v>
      </c>
      <c r="AM9" s="10">
        <f t="shared" si="2"/>
        <v>16500</v>
      </c>
      <c r="AN9" s="98">
        <f t="shared" si="3"/>
        <v>15500</v>
      </c>
    </row>
    <row r="10" spans="1:40" ht="12" customHeight="1">
      <c r="A10" s="9" t="s">
        <v>12</v>
      </c>
      <c r="B10" s="11">
        <f>+'Jun2010'!AP10</f>
        <v>14600</v>
      </c>
      <c r="C10" s="11">
        <f>+'Jun2010'!AQ10</f>
        <v>14000</v>
      </c>
      <c r="D10" s="11">
        <f>+'Jun2010'!AR10</f>
        <v>13800</v>
      </c>
      <c r="E10" s="11">
        <f>+'Jul2010'!AP10</f>
        <v>15200</v>
      </c>
      <c r="F10" s="11">
        <f>+'Jul2010'!AQ10</f>
        <v>14700</v>
      </c>
      <c r="G10" s="11">
        <f>+'Jul2010'!AR10</f>
        <v>14500</v>
      </c>
      <c r="H10" s="11">
        <f>+agost2010!AP10</f>
        <v>15600</v>
      </c>
      <c r="I10" s="11">
        <f>+agost2010!AQ10</f>
        <v>15200</v>
      </c>
      <c r="J10" s="11">
        <f>+agost2010!AR10</f>
        <v>15000</v>
      </c>
      <c r="K10" s="11">
        <f>+'set2010'!AP10</f>
        <v>15600</v>
      </c>
      <c r="L10" s="11">
        <f>+'set2010'!AQ10</f>
        <v>15100</v>
      </c>
      <c r="M10" s="11">
        <f>+'set2010'!AR10</f>
        <v>15500</v>
      </c>
      <c r="N10" s="11">
        <f>+'Out2010'!AP10</f>
        <v>15500</v>
      </c>
      <c r="O10" s="11">
        <f>+'Out2010'!AQ10</f>
        <v>15200</v>
      </c>
      <c r="P10" s="11">
        <f>+'Out2010'!AR10</f>
        <v>15100</v>
      </c>
      <c r="Q10" s="11">
        <f>+'Nov2010'!AP10</f>
        <v>15300</v>
      </c>
      <c r="R10" s="11">
        <f>+'Nov2010'!AQ10</f>
        <v>14900</v>
      </c>
      <c r="S10" s="11">
        <f>+'Nov2010'!AR10</f>
        <v>14700</v>
      </c>
      <c r="T10" s="11">
        <f>+'Dez2010'!AP10</f>
        <v>15000</v>
      </c>
      <c r="U10" s="11">
        <f>+'Dez2010'!AQ10</f>
        <v>14900</v>
      </c>
      <c r="V10" s="11">
        <f>+'Dez2010'!AR10</f>
        <v>13948</v>
      </c>
      <c r="W10" s="11">
        <f>+'Jan2011'!AP10</f>
        <v>14200</v>
      </c>
      <c r="X10" s="11">
        <f>+'Jan2011'!AQ10</f>
        <v>15900</v>
      </c>
      <c r="Y10" s="11">
        <f>+'Jan2011'!AR10</f>
        <v>13458</v>
      </c>
      <c r="Z10" s="11">
        <f>+'Fev2011'!AP10</f>
        <v>13600</v>
      </c>
      <c r="AA10" s="11">
        <f>+'Fev2011'!AQ10</f>
        <v>13600</v>
      </c>
      <c r="AB10" s="11">
        <f>+'Fev2011'!AR10</f>
        <v>13500</v>
      </c>
      <c r="AC10" s="11">
        <f>+'Mar2011'!AP10</f>
        <v>13900</v>
      </c>
      <c r="AD10" s="11">
        <f>+'Mar2011'!AQ10</f>
        <v>14500</v>
      </c>
      <c r="AE10" s="11">
        <f>+'Mar2011'!AR10</f>
        <v>13367</v>
      </c>
      <c r="AF10" s="11">
        <f>+'Abr2011'!AP10</f>
        <v>14300</v>
      </c>
      <c r="AG10" s="11">
        <f>+'Abr2011'!AQ10</f>
        <v>14128</v>
      </c>
      <c r="AH10" s="11">
        <f>+'Abr2011'!AR10</f>
        <v>14006</v>
      </c>
      <c r="AI10" s="11">
        <f>+Maio2011!AP10</f>
        <v>14200</v>
      </c>
      <c r="AJ10" s="11">
        <f>+Maio2011!AQ10</f>
        <v>14291</v>
      </c>
      <c r="AK10" s="155">
        <f>+Maio2011!AR10</f>
        <v>14400</v>
      </c>
      <c r="AL10" s="97">
        <f t="shared" si="1"/>
        <v>15600</v>
      </c>
      <c r="AM10" s="10">
        <f t="shared" si="2"/>
        <v>15900</v>
      </c>
      <c r="AN10" s="98">
        <f t="shared" si="3"/>
        <v>15500</v>
      </c>
    </row>
    <row r="11" spans="1:40" ht="12" customHeight="1">
      <c r="A11" s="9" t="s">
        <v>13</v>
      </c>
      <c r="B11" s="11">
        <f>+'Jun2010'!AP11</f>
        <v>14700</v>
      </c>
      <c r="C11" s="11">
        <f>+'Jun2010'!AQ11</f>
        <v>13800</v>
      </c>
      <c r="D11" s="11">
        <f>+'Jun2010'!AR11</f>
        <v>13700</v>
      </c>
      <c r="E11" s="11">
        <f>+'Jul2010'!AP11</f>
        <v>15200</v>
      </c>
      <c r="F11" s="11">
        <f>+'Jul2010'!AQ11</f>
        <v>14700</v>
      </c>
      <c r="G11" s="11">
        <f>+'Jul2010'!AR11</f>
        <v>14300</v>
      </c>
      <c r="H11" s="11">
        <f>+agost2010!AP11</f>
        <v>15200</v>
      </c>
      <c r="I11" s="11">
        <f>+agost2010!AQ11</f>
        <v>14900</v>
      </c>
      <c r="J11" s="11">
        <f>+agost2010!AR11</f>
        <v>15800</v>
      </c>
      <c r="K11" s="11">
        <f>+'set2010'!AP11</f>
        <v>16300</v>
      </c>
      <c r="L11" s="11">
        <f>+'set2010'!AQ11</f>
        <v>15000</v>
      </c>
      <c r="M11" s="11">
        <f>+'set2010'!AR11</f>
        <v>15200</v>
      </c>
      <c r="N11" s="11">
        <f>+'Out2010'!AP11</f>
        <v>15600</v>
      </c>
      <c r="O11" s="11">
        <f>+'Out2010'!AQ11</f>
        <v>15100</v>
      </c>
      <c r="P11" s="11">
        <f>+'Out2010'!AR11</f>
        <v>15200</v>
      </c>
      <c r="Q11" s="11">
        <f>+'Nov2010'!AP11</f>
        <v>15300</v>
      </c>
      <c r="R11" s="11">
        <f>+'Nov2010'!AQ11</f>
        <v>14800</v>
      </c>
      <c r="S11" s="11">
        <f>+'Nov2010'!AR11</f>
        <v>14700</v>
      </c>
      <c r="T11" s="11">
        <f>+'Dez2010'!AP11</f>
        <v>16700</v>
      </c>
      <c r="U11" s="11">
        <f>+'Dez2010'!AQ11</f>
        <v>14800</v>
      </c>
      <c r="V11" s="11">
        <f>+'Dez2010'!AR11</f>
        <v>13658</v>
      </c>
      <c r="W11" s="11">
        <f>+'Jan2011'!AP11</f>
        <v>14100</v>
      </c>
      <c r="X11" s="11">
        <f>+'Jan2011'!AQ11</f>
        <v>14900</v>
      </c>
      <c r="Y11" s="11">
        <f>+'Jan2011'!AR11</f>
        <v>13400</v>
      </c>
      <c r="Z11" s="11">
        <f>+'Fev2011'!AP11</f>
        <v>13600</v>
      </c>
      <c r="AA11" s="11">
        <f>+'Fev2011'!AQ11</f>
        <v>13600</v>
      </c>
      <c r="AB11" s="11">
        <f>+'Fev2011'!AR11</f>
        <v>13400</v>
      </c>
      <c r="AC11" s="11">
        <f>+'Mar2011'!AP11</f>
        <v>13700</v>
      </c>
      <c r="AD11" s="11">
        <f>+'Mar2011'!AQ11</f>
        <v>14500</v>
      </c>
      <c r="AE11" s="11">
        <f>+'Mar2011'!AR11</f>
        <v>13080</v>
      </c>
      <c r="AF11" s="11">
        <f>+'Abr2011'!AP11</f>
        <v>14400</v>
      </c>
      <c r="AG11" s="11">
        <f>+'Abr2011'!AQ11</f>
        <v>14000</v>
      </c>
      <c r="AH11" s="11">
        <f>+'Abr2011'!AR11</f>
        <v>13885</v>
      </c>
      <c r="AI11" s="11">
        <f>+Maio2011!AP11</f>
        <v>14100</v>
      </c>
      <c r="AJ11" s="11">
        <f>+Maio2011!AQ11</f>
        <v>14211</v>
      </c>
      <c r="AK11" s="155">
        <f>+Maio2011!AR11</f>
        <v>14100</v>
      </c>
      <c r="AL11" s="97">
        <f t="shared" si="1"/>
        <v>16700</v>
      </c>
      <c r="AM11" s="10">
        <f t="shared" si="2"/>
        <v>15100</v>
      </c>
      <c r="AN11" s="98">
        <f t="shared" si="3"/>
        <v>15800</v>
      </c>
    </row>
    <row r="12" spans="1:40" ht="12" customHeight="1">
      <c r="A12" s="9" t="s">
        <v>14</v>
      </c>
      <c r="B12" s="11">
        <f>+'Jun2010'!AP12</f>
        <v>15300</v>
      </c>
      <c r="C12" s="11">
        <f>+'Jun2010'!AQ12</f>
        <v>14000</v>
      </c>
      <c r="D12" s="11">
        <f>+'Jun2010'!AR12</f>
        <v>13600</v>
      </c>
      <c r="E12" s="11">
        <f>+'Jul2010'!AP12</f>
        <v>17000</v>
      </c>
      <c r="F12" s="11">
        <f>+'Jul2010'!AQ12</f>
        <v>14700</v>
      </c>
      <c r="G12" s="11">
        <f>+'Jul2010'!AR12</f>
        <v>14300</v>
      </c>
      <c r="H12" s="11">
        <f>+agost2010!AP12</f>
        <v>15600</v>
      </c>
      <c r="I12" s="11">
        <f>+agost2010!AQ12</f>
        <v>14800</v>
      </c>
      <c r="J12" s="11">
        <f>+agost2010!AR12</f>
        <v>14800</v>
      </c>
      <c r="K12" s="11">
        <f>+'set2010'!AP12</f>
        <v>16400</v>
      </c>
      <c r="L12" s="11">
        <f>+'set2010'!AQ12</f>
        <v>15100</v>
      </c>
      <c r="M12" s="11">
        <f>+'set2010'!AR12</f>
        <v>15100</v>
      </c>
      <c r="N12" s="11">
        <f>+'Out2010'!AP12</f>
        <v>16100</v>
      </c>
      <c r="O12" s="11">
        <f>+'Out2010'!AQ12</f>
        <v>15400</v>
      </c>
      <c r="P12" s="11">
        <f>+'Out2010'!AR12</f>
        <v>15200</v>
      </c>
      <c r="Q12" s="11">
        <f>+'Nov2010'!AP12</f>
        <v>15800</v>
      </c>
      <c r="R12" s="11">
        <f>+'Nov2010'!AQ12</f>
        <v>14900</v>
      </c>
      <c r="S12" s="11">
        <f>+'Nov2010'!AR12</f>
        <v>14600</v>
      </c>
      <c r="T12" s="11">
        <f>+'Dez2010'!AP12</f>
        <v>15900</v>
      </c>
      <c r="U12" s="11">
        <f>+'Dez2010'!AQ12</f>
        <v>15000</v>
      </c>
      <c r="V12" s="11">
        <f>+'Dez2010'!AR12</f>
        <v>13850</v>
      </c>
      <c r="W12" s="11">
        <f>+'Jan2011'!AP12</f>
        <v>14600</v>
      </c>
      <c r="X12" s="11">
        <f>+'Jan2011'!AQ12</f>
        <v>14900</v>
      </c>
      <c r="Y12" s="11">
        <f>+'Jan2011'!AR12</f>
        <v>13284</v>
      </c>
      <c r="Z12" s="11">
        <f>+'Fev2011'!AP12</f>
        <v>14400</v>
      </c>
      <c r="AA12" s="11">
        <f>+'Fev2011'!AQ12</f>
        <v>13900</v>
      </c>
      <c r="AB12" s="11">
        <f>+'Fev2011'!AR12</f>
        <v>13400</v>
      </c>
      <c r="AC12" s="11">
        <f>+'Mar2011'!AP12</f>
        <v>14700</v>
      </c>
      <c r="AD12" s="11">
        <f>+'Mar2011'!AQ12</f>
        <v>14500</v>
      </c>
      <c r="AE12" s="11">
        <f>+'Mar2011'!AR12</f>
        <v>13500</v>
      </c>
      <c r="AF12" s="11">
        <f>+'Abr2011'!AP12</f>
        <v>15300</v>
      </c>
      <c r="AG12" s="11">
        <f>+'Abr2011'!AQ12</f>
        <v>14307</v>
      </c>
      <c r="AH12" s="11">
        <f>+'Abr2011'!AR12</f>
        <v>14108</v>
      </c>
      <c r="AI12" s="11">
        <f>+Maio2011!AP12</f>
        <v>15599</v>
      </c>
      <c r="AJ12" s="11">
        <f>+Maio2011!AQ12</f>
        <v>14697</v>
      </c>
      <c r="AK12" s="155">
        <f>+Maio2011!AR12</f>
        <v>13931</v>
      </c>
      <c r="AL12" s="97">
        <f t="shared" si="1"/>
        <v>16400</v>
      </c>
      <c r="AM12" s="10">
        <f t="shared" si="2"/>
        <v>15400</v>
      </c>
      <c r="AN12" s="98">
        <f t="shared" si="3"/>
        <v>15200</v>
      </c>
    </row>
    <row r="13" spans="1:40" ht="12" customHeight="1">
      <c r="A13" s="9" t="s">
        <v>15</v>
      </c>
      <c r="B13" s="11">
        <f>+'Jun2010'!AP13</f>
        <v>17700</v>
      </c>
      <c r="C13" s="11">
        <f>+'Jun2010'!AQ13</f>
        <v>14400</v>
      </c>
      <c r="D13" s="11">
        <f>+'Jun2010'!AR13</f>
        <v>14200</v>
      </c>
      <c r="E13" s="11">
        <f>+'Jul2010'!AP13</f>
        <v>16100</v>
      </c>
      <c r="F13" s="11">
        <f>+'Jul2010'!AQ13</f>
        <v>14900</v>
      </c>
      <c r="G13" s="11">
        <f>+'Jul2010'!AR13</f>
        <v>14200</v>
      </c>
      <c r="H13" s="11">
        <f>+agost2010!AP13</f>
        <v>16400</v>
      </c>
      <c r="I13" s="11">
        <f>+agost2010!AQ13</f>
        <v>14500</v>
      </c>
      <c r="J13" s="11">
        <f>+agost2010!AR13</f>
        <v>14400</v>
      </c>
      <c r="K13" s="11">
        <f>+'set2010'!AP13</f>
        <v>17700</v>
      </c>
      <c r="L13" s="11">
        <f>+'set2010'!AQ13</f>
        <v>15700</v>
      </c>
      <c r="M13" s="11">
        <f>+'set2010'!AR13</f>
        <v>14700</v>
      </c>
      <c r="N13" s="11">
        <f>+'Out2010'!AP13</f>
        <v>17500</v>
      </c>
      <c r="O13" s="11">
        <f>+'Out2010'!AQ13</f>
        <v>15500</v>
      </c>
      <c r="P13" s="11">
        <f>+'Out2010'!AR13</f>
        <v>14800</v>
      </c>
      <c r="Q13" s="11">
        <f>+'Nov2010'!AP13</f>
        <v>17600</v>
      </c>
      <c r="R13" s="11">
        <f>+'Nov2010'!AQ13</f>
        <v>15400</v>
      </c>
      <c r="S13" s="11">
        <f>+'Nov2010'!AR13</f>
        <v>14400</v>
      </c>
      <c r="T13" s="11">
        <f>+'Dez2010'!AP13</f>
        <v>17500</v>
      </c>
      <c r="U13" s="11">
        <f>+'Dez2010'!AQ13</f>
        <v>16000</v>
      </c>
      <c r="V13" s="11">
        <f>+'Dez2010'!AR13</f>
        <v>13870</v>
      </c>
      <c r="W13" s="11">
        <f>+'Jan2011'!AP13</f>
        <v>16329</v>
      </c>
      <c r="X13" s="11">
        <f>+'Jan2011'!AQ13</f>
        <v>14700</v>
      </c>
      <c r="Y13" s="11">
        <f>+'Jan2011'!AR13</f>
        <v>13700</v>
      </c>
      <c r="Z13" s="11">
        <f>+'Fev2011'!AP13</f>
        <v>17600</v>
      </c>
      <c r="AA13" s="11">
        <f>+'Fev2011'!AQ13</f>
        <v>14700</v>
      </c>
      <c r="AB13" s="11">
        <f>+'Fev2011'!AR13</f>
        <v>13600</v>
      </c>
      <c r="AC13" s="11">
        <f>+'Mar2011'!AP13</f>
        <v>16900</v>
      </c>
      <c r="AD13" s="11">
        <f>+'Mar2011'!AQ13</f>
        <v>14678</v>
      </c>
      <c r="AE13" s="11">
        <f>+'Mar2011'!AR13</f>
        <v>13350</v>
      </c>
      <c r="AF13" s="11">
        <f>+'Abr2011'!AP13</f>
        <v>17255</v>
      </c>
      <c r="AG13" s="11">
        <f>+'Abr2011'!AQ13</f>
        <v>15420</v>
      </c>
      <c r="AH13" s="11">
        <f>+'Abr2011'!AR13</f>
        <v>14038</v>
      </c>
      <c r="AI13" s="11">
        <f>+Maio2011!AP13</f>
        <v>17520</v>
      </c>
      <c r="AJ13" s="11">
        <f>+Maio2011!AQ13</f>
        <v>15472</v>
      </c>
      <c r="AK13" s="155">
        <f>+Maio2011!AR13</f>
        <v>13900</v>
      </c>
      <c r="AL13" s="97">
        <f t="shared" si="1"/>
        <v>17700</v>
      </c>
      <c r="AM13" s="10">
        <f t="shared" si="2"/>
        <v>16000</v>
      </c>
      <c r="AN13" s="98">
        <f t="shared" si="3"/>
        <v>14800</v>
      </c>
    </row>
    <row r="14" spans="1:40" ht="12" customHeight="1">
      <c r="A14" s="12" t="s">
        <v>16</v>
      </c>
      <c r="B14" s="11">
        <f>+'Jun2010'!AP14</f>
        <v>19800</v>
      </c>
      <c r="C14" s="11">
        <f>+'Jun2010'!AQ14</f>
        <v>16900</v>
      </c>
      <c r="D14" s="11">
        <f>+'Jun2010'!AR14</f>
        <v>14500</v>
      </c>
      <c r="E14" s="11">
        <f>+'Jul2010'!AP14</f>
        <v>19700</v>
      </c>
      <c r="F14" s="11">
        <f>+'Jul2010'!AQ14</f>
        <v>16300</v>
      </c>
      <c r="G14" s="11">
        <f>+'Jul2010'!AR14</f>
        <v>14600</v>
      </c>
      <c r="H14" s="11">
        <f>+agost2010!AP14</f>
        <v>19300</v>
      </c>
      <c r="I14" s="11">
        <f>+agost2010!AQ14</f>
        <v>16200</v>
      </c>
      <c r="J14" s="11">
        <f>+agost2010!AR14</f>
        <v>15000</v>
      </c>
      <c r="K14" s="11">
        <f>+'set2010'!AP14</f>
        <v>20300</v>
      </c>
      <c r="L14" s="11">
        <f>+'set2010'!AQ14</f>
        <v>16800</v>
      </c>
      <c r="M14" s="11">
        <f>+'set2010'!AR14</f>
        <v>16000</v>
      </c>
      <c r="N14" s="11">
        <f>+'Out2010'!AP14</f>
        <v>21100</v>
      </c>
      <c r="O14" s="11">
        <f>+'Out2010'!AQ14</f>
        <v>16500</v>
      </c>
      <c r="P14" s="11">
        <f>+'Out2010'!AR14</f>
        <v>15600</v>
      </c>
      <c r="Q14" s="11">
        <f>+'Nov2010'!AP14</f>
        <v>19900</v>
      </c>
      <c r="R14" s="11">
        <f>+'Nov2010'!AQ14</f>
        <v>16500</v>
      </c>
      <c r="S14" s="11">
        <f>+'Nov2010'!AR14</f>
        <v>15100</v>
      </c>
      <c r="T14" s="11">
        <f>+'Dez2010'!AP14</f>
        <v>20000</v>
      </c>
      <c r="U14" s="11">
        <f>+'Dez2010'!AQ14</f>
        <v>15983</v>
      </c>
      <c r="V14" s="11">
        <f>+'Dez2010'!AR14</f>
        <v>14220</v>
      </c>
      <c r="W14" s="11">
        <f>+'Jan2011'!AP14</f>
        <v>19080</v>
      </c>
      <c r="X14" s="11">
        <f>+'Jan2011'!AQ14</f>
        <v>15728</v>
      </c>
      <c r="Y14" s="11">
        <f>+'Jan2011'!AR14</f>
        <v>14021</v>
      </c>
      <c r="Z14" s="11">
        <f>+'Fev2011'!AP14</f>
        <v>18700</v>
      </c>
      <c r="AA14" s="11">
        <f>+'Fev2011'!AQ14</f>
        <v>15200</v>
      </c>
      <c r="AB14" s="11">
        <f>+'Fev2011'!AR14</f>
        <v>14300</v>
      </c>
      <c r="AC14" s="11">
        <f>+'Mar2011'!AP14</f>
        <v>18848</v>
      </c>
      <c r="AD14" s="11">
        <f>+'Mar2011'!AQ14</f>
        <v>15572</v>
      </c>
      <c r="AE14" s="11">
        <f>+'Mar2011'!AR14</f>
        <v>15096</v>
      </c>
      <c r="AF14" s="11">
        <f>+'Abr2011'!AP14</f>
        <v>20375</v>
      </c>
      <c r="AG14" s="11">
        <f>+'Abr2011'!AQ14</f>
        <v>16183</v>
      </c>
      <c r="AH14" s="11">
        <f>+'Abr2011'!AR14</f>
        <v>14972</v>
      </c>
      <c r="AI14" s="11">
        <f>+Maio2011!AP14</f>
        <v>19683</v>
      </c>
      <c r="AJ14" s="11">
        <f>+Maio2011!AQ14</f>
        <v>17152</v>
      </c>
      <c r="AK14" s="155">
        <f>+Maio2011!AR14</f>
        <v>15400</v>
      </c>
      <c r="AL14" s="97">
        <f t="shared" si="1"/>
        <v>21100</v>
      </c>
      <c r="AM14" s="10">
        <f t="shared" si="2"/>
        <v>17152</v>
      </c>
      <c r="AN14" s="98">
        <f t="shared" si="3"/>
        <v>16000</v>
      </c>
    </row>
    <row r="15" spans="1:40" ht="12" customHeight="1">
      <c r="A15" s="12" t="s">
        <v>17</v>
      </c>
      <c r="B15" s="11">
        <f>+'Jun2010'!AP15</f>
        <v>23100</v>
      </c>
      <c r="C15" s="11">
        <f>+'Jun2010'!AQ15</f>
        <v>17700</v>
      </c>
      <c r="D15" s="11">
        <f>+'Jun2010'!AR15</f>
        <v>15600</v>
      </c>
      <c r="E15" s="11">
        <f>+'Jul2010'!AP15</f>
        <v>24200</v>
      </c>
      <c r="F15" s="11">
        <f>+'Jul2010'!AQ15</f>
        <v>19100</v>
      </c>
      <c r="G15" s="11">
        <f>+'Jul2010'!AR15</f>
        <v>15900</v>
      </c>
      <c r="H15" s="11">
        <f>+agost2010!AP15</f>
        <v>23500</v>
      </c>
      <c r="I15" s="11">
        <f>+agost2010!AQ15</f>
        <v>18400</v>
      </c>
      <c r="J15" s="11">
        <f>+agost2010!AR15</f>
        <v>16400</v>
      </c>
      <c r="K15" s="11">
        <f>+'set2010'!AP15</f>
        <v>23900</v>
      </c>
      <c r="L15" s="11">
        <f>+'set2010'!AQ15</f>
        <v>18400</v>
      </c>
      <c r="M15" s="11">
        <f>+'set2010'!AR15</f>
        <v>16900</v>
      </c>
      <c r="N15" s="11">
        <f>+'Out2010'!AP15</f>
        <v>25000</v>
      </c>
      <c r="O15" s="11">
        <f>+'Out2010'!AQ15</f>
        <v>19400</v>
      </c>
      <c r="P15" s="11">
        <f>+'Out2010'!AR15</f>
        <v>16700</v>
      </c>
      <c r="Q15" s="11">
        <f>+'Nov2010'!AP15</f>
        <v>23300</v>
      </c>
      <c r="R15" s="11">
        <f>+'Nov2010'!AQ15</f>
        <v>18400</v>
      </c>
      <c r="S15" s="11">
        <f>+'Nov2010'!AR15</f>
        <v>16600</v>
      </c>
      <c r="T15" s="11">
        <f>+'Dez2010'!AP15</f>
        <v>23200</v>
      </c>
      <c r="U15" s="11">
        <f>+'Dez2010'!AQ15</f>
        <v>18000</v>
      </c>
      <c r="V15" s="11">
        <f>+'Dez2010'!AR15</f>
        <v>17300</v>
      </c>
      <c r="W15" s="11">
        <f>+'Jan2011'!AP15</f>
        <v>21285</v>
      </c>
      <c r="X15" s="11">
        <f>+'Jan2011'!AQ15</f>
        <v>17300</v>
      </c>
      <c r="Y15" s="11">
        <f>+'Jan2011'!AR15</f>
        <v>15600</v>
      </c>
      <c r="Z15" s="11">
        <f>+'Fev2011'!AP15</f>
        <v>20900</v>
      </c>
      <c r="AA15" s="11">
        <f>+'Fev2011'!AQ15</f>
        <v>17100</v>
      </c>
      <c r="AB15" s="11">
        <f>+'Fev2011'!AR15</f>
        <v>15700</v>
      </c>
      <c r="AC15" s="11">
        <f>+'Mar2011'!AP15</f>
        <v>20401</v>
      </c>
      <c r="AD15" s="11">
        <f>+'Mar2011'!AQ15</f>
        <v>17300</v>
      </c>
      <c r="AE15" s="11">
        <f>+'Mar2011'!AR15</f>
        <v>16289</v>
      </c>
      <c r="AF15" s="11">
        <f>+'Abr2011'!AP15</f>
        <v>22485</v>
      </c>
      <c r="AG15" s="11">
        <f>+'Abr2011'!AQ15</f>
        <v>18231</v>
      </c>
      <c r="AH15" s="11">
        <f>+'Abr2011'!AR15</f>
        <v>16036</v>
      </c>
      <c r="AI15" s="11">
        <f>+Maio2011!AP15</f>
        <v>22419</v>
      </c>
      <c r="AJ15" s="11">
        <f>+Maio2011!AQ15</f>
        <v>18052</v>
      </c>
      <c r="AK15" s="155">
        <f>+Maio2011!AR15</f>
        <v>16700</v>
      </c>
      <c r="AL15" s="97">
        <f t="shared" si="1"/>
        <v>25000</v>
      </c>
      <c r="AM15" s="10">
        <f t="shared" si="2"/>
        <v>19400</v>
      </c>
      <c r="AN15" s="98">
        <f t="shared" si="3"/>
        <v>17300</v>
      </c>
    </row>
    <row r="16" spans="1:40" ht="12" customHeight="1">
      <c r="A16" s="13">
        <v>0.41666666666666669</v>
      </c>
      <c r="B16" s="11">
        <f>+'Jun2010'!AP16</f>
        <v>23600</v>
      </c>
      <c r="C16" s="11">
        <f>+'Jun2010'!AQ16</f>
        <v>18500</v>
      </c>
      <c r="D16" s="11">
        <f>+'Jun2010'!AR16</f>
        <v>16300</v>
      </c>
      <c r="E16" s="11">
        <f>+'Jul2010'!AP16</f>
        <v>24100</v>
      </c>
      <c r="F16" s="11">
        <f>+'Jul2010'!AQ16</f>
        <v>18700</v>
      </c>
      <c r="G16" s="11">
        <f>+'Jul2010'!AR16</f>
        <v>16600</v>
      </c>
      <c r="H16" s="11">
        <f>+agost2010!AP16</f>
        <v>24000</v>
      </c>
      <c r="I16" s="11">
        <f>+agost2010!AQ16</f>
        <v>18400</v>
      </c>
      <c r="J16" s="11">
        <f>+agost2010!AR16</f>
        <v>17000</v>
      </c>
      <c r="K16" s="11">
        <f>+'set2010'!AP16</f>
        <v>24400</v>
      </c>
      <c r="L16" s="11">
        <f>+'set2010'!AQ16</f>
        <v>19200</v>
      </c>
      <c r="M16" s="11">
        <f>+'set2010'!AR16</f>
        <v>17400</v>
      </c>
      <c r="N16" s="11">
        <f>+'Out2010'!AP16</f>
        <v>25000</v>
      </c>
      <c r="O16" s="11">
        <f>+'Out2010'!AQ16</f>
        <v>19300</v>
      </c>
      <c r="P16" s="11">
        <f>+'Out2010'!AR16</f>
        <v>17200</v>
      </c>
      <c r="Q16" s="11">
        <f>+'Nov2010'!AP16</f>
        <v>23600</v>
      </c>
      <c r="R16" s="11">
        <f>+'Nov2010'!AQ16</f>
        <v>19200</v>
      </c>
      <c r="S16" s="11">
        <f>+'Nov2010'!AR16</f>
        <v>16800</v>
      </c>
      <c r="T16" s="11">
        <f>+'Dez2010'!AP16</f>
        <v>23300</v>
      </c>
      <c r="U16" s="11">
        <f>+'Dez2010'!AQ16</f>
        <v>18600</v>
      </c>
      <c r="V16" s="11">
        <f>+'Dez2010'!AR16</f>
        <v>16500</v>
      </c>
      <c r="W16" s="11">
        <f>+'Jan2011'!AP16</f>
        <v>22000</v>
      </c>
      <c r="X16" s="11">
        <f>+'Jan2011'!AQ16</f>
        <v>18100</v>
      </c>
      <c r="Y16" s="11">
        <f>+'Jan2011'!AR16</f>
        <v>16010</v>
      </c>
      <c r="Z16" s="11">
        <f>+'Fev2011'!AP16</f>
        <v>20600</v>
      </c>
      <c r="AA16" s="11">
        <f>+'Fev2011'!AQ16</f>
        <v>17700</v>
      </c>
      <c r="AB16" s="11">
        <f>+'Fev2011'!AR16</f>
        <v>16600</v>
      </c>
      <c r="AC16" s="11">
        <f>+'Mar2011'!AP16</f>
        <v>21241</v>
      </c>
      <c r="AD16" s="11">
        <f>+'Mar2011'!AQ16</f>
        <v>18600</v>
      </c>
      <c r="AE16" s="11">
        <f>+'Mar2011'!AR16</f>
        <v>16900</v>
      </c>
      <c r="AF16" s="11">
        <f>+'Abr2011'!AP16</f>
        <v>23450</v>
      </c>
      <c r="AG16" s="11">
        <f>+'Abr2011'!AQ16</f>
        <v>18957</v>
      </c>
      <c r="AH16" s="11">
        <f>+'Abr2011'!AR16</f>
        <v>17341</v>
      </c>
      <c r="AI16" s="11">
        <f>+Maio2011!AP16</f>
        <v>23239</v>
      </c>
      <c r="AJ16" s="11">
        <f>+Maio2011!AQ16</f>
        <v>18919</v>
      </c>
      <c r="AK16" s="155">
        <f>+Maio2011!AR16</f>
        <v>17300</v>
      </c>
      <c r="AL16" s="97">
        <f t="shared" si="1"/>
        <v>25000</v>
      </c>
      <c r="AM16" s="10">
        <f t="shared" si="2"/>
        <v>19300</v>
      </c>
      <c r="AN16" s="98">
        <f t="shared" si="3"/>
        <v>17400</v>
      </c>
    </row>
    <row r="17" spans="1:40" ht="12" customHeight="1">
      <c r="A17" s="13" t="s">
        <v>18</v>
      </c>
      <c r="B17" s="11">
        <f>+'Jun2010'!AP17</f>
        <v>23500</v>
      </c>
      <c r="C17" s="11">
        <f>+'Jun2010'!AQ17</f>
        <v>19100</v>
      </c>
      <c r="D17" s="11">
        <f>+'Jun2010'!AR17</f>
        <v>16900</v>
      </c>
      <c r="E17" s="11">
        <f>+'Jul2010'!AP17</f>
        <v>24500</v>
      </c>
      <c r="F17" s="11">
        <f>+'Jul2010'!AQ17</f>
        <v>18800</v>
      </c>
      <c r="G17" s="11">
        <f>+'Jul2010'!AR17</f>
        <v>16800</v>
      </c>
      <c r="H17" s="11">
        <f>+agost2010!AP17</f>
        <v>24800</v>
      </c>
      <c r="I17" s="11">
        <f>+agost2010!AQ17</f>
        <v>19200</v>
      </c>
      <c r="J17" s="11">
        <f>+agost2010!AR17</f>
        <v>17300</v>
      </c>
      <c r="K17" s="11">
        <f>+'set2010'!AP17</f>
        <v>25100</v>
      </c>
      <c r="L17" s="11">
        <f>+'set2010'!AQ17</f>
        <v>19600</v>
      </c>
      <c r="M17" s="11">
        <f>+'set2010'!AR17</f>
        <v>17900</v>
      </c>
      <c r="N17" s="11">
        <f>+'Out2010'!AP17</f>
        <v>25100</v>
      </c>
      <c r="O17" s="11">
        <f>+'Out2010'!AQ17</f>
        <v>19500</v>
      </c>
      <c r="P17" s="11">
        <f>+'Out2010'!AR17</f>
        <v>18900</v>
      </c>
      <c r="Q17" s="11">
        <f>+'Nov2010'!AP17</f>
        <v>24500</v>
      </c>
      <c r="R17" s="11">
        <f>+'Nov2010'!AQ17</f>
        <v>19700</v>
      </c>
      <c r="S17" s="11">
        <f>+'Nov2010'!AR17</f>
        <v>17100</v>
      </c>
      <c r="T17" s="11">
        <f>+'Dez2010'!AP17</f>
        <v>23500</v>
      </c>
      <c r="U17" s="11">
        <f>+'Dez2010'!AQ17</f>
        <v>19000</v>
      </c>
      <c r="V17" s="11">
        <f>+'Dez2010'!AR17</f>
        <v>16600</v>
      </c>
      <c r="W17" s="11">
        <f>+'Jan2011'!AP17</f>
        <v>22335</v>
      </c>
      <c r="X17" s="11">
        <f>+'Jan2011'!AQ17</f>
        <v>18464</v>
      </c>
      <c r="Y17" s="11">
        <f>+'Jan2011'!AR17</f>
        <v>16780</v>
      </c>
      <c r="Z17" s="11">
        <f>+'Fev2011'!AP17</f>
        <v>21300</v>
      </c>
      <c r="AA17" s="11">
        <f>+'Fev2011'!AQ17</f>
        <v>17900</v>
      </c>
      <c r="AB17" s="11">
        <f>+'Fev2011'!AR17</f>
        <v>16700</v>
      </c>
      <c r="AC17" s="11">
        <f>+'Mar2011'!AP17</f>
        <v>21441</v>
      </c>
      <c r="AD17" s="11">
        <f>+'Mar2011'!AQ17</f>
        <v>18700</v>
      </c>
      <c r="AE17" s="11">
        <f>+'Mar2011'!AR17</f>
        <v>16973</v>
      </c>
      <c r="AF17" s="11">
        <f>+'Abr2011'!AP17</f>
        <v>23549</v>
      </c>
      <c r="AG17" s="11">
        <f>+'Abr2011'!AQ17</f>
        <v>19152</v>
      </c>
      <c r="AH17" s="11">
        <f>+'Abr2011'!AR17</f>
        <v>17520</v>
      </c>
      <c r="AI17" s="11">
        <f>+Maio2011!AP17</f>
        <v>23551</v>
      </c>
      <c r="AJ17" s="11">
        <f>+Maio2011!AQ17</f>
        <v>19936</v>
      </c>
      <c r="AK17" s="155">
        <f>+Maio2011!AR17</f>
        <v>17800</v>
      </c>
      <c r="AL17" s="97">
        <f t="shared" si="1"/>
        <v>25100</v>
      </c>
      <c r="AM17" s="10">
        <f t="shared" si="2"/>
        <v>19936</v>
      </c>
      <c r="AN17" s="98">
        <f t="shared" si="3"/>
        <v>18900</v>
      </c>
    </row>
    <row r="18" spans="1:40" ht="12" customHeight="1">
      <c r="A18" s="13">
        <v>0.5</v>
      </c>
      <c r="B18" s="11">
        <f>+'Jun2010'!AP18</f>
        <v>23400</v>
      </c>
      <c r="C18" s="11">
        <f>+'Jun2010'!AQ18</f>
        <v>19200</v>
      </c>
      <c r="D18" s="11">
        <f>+'Jun2010'!AR18</f>
        <v>17000</v>
      </c>
      <c r="E18" s="11">
        <f>+'Jul2010'!AP18</f>
        <v>25400</v>
      </c>
      <c r="F18" s="11">
        <f>+'Jul2010'!AQ18</f>
        <v>19200</v>
      </c>
      <c r="G18" s="11">
        <f>+'Jul2010'!AR18</f>
        <v>18300</v>
      </c>
      <c r="H18" s="11">
        <f>+agost2010!AP18</f>
        <v>24400</v>
      </c>
      <c r="I18" s="11">
        <f>+agost2010!AQ18</f>
        <v>19700</v>
      </c>
      <c r="J18" s="11">
        <f>+agost2010!AR18</f>
        <v>17900</v>
      </c>
      <c r="K18" s="11">
        <f>+'set2010'!AP18</f>
        <v>25100</v>
      </c>
      <c r="L18" s="11">
        <f>+'set2010'!AQ18</f>
        <v>19600</v>
      </c>
      <c r="M18" s="11">
        <f>+'set2010'!AR18</f>
        <v>18200</v>
      </c>
      <c r="N18" s="11">
        <f>+'Out2010'!AP18</f>
        <v>24800</v>
      </c>
      <c r="O18" s="11">
        <f>+'Out2010'!AQ18</f>
        <v>19600</v>
      </c>
      <c r="P18" s="11">
        <f>+'Out2010'!AR18</f>
        <v>19700</v>
      </c>
      <c r="Q18" s="11">
        <f>+'Nov2010'!AP18</f>
        <v>24400</v>
      </c>
      <c r="R18" s="11">
        <f>+'Nov2010'!AQ18</f>
        <v>20200</v>
      </c>
      <c r="S18" s="11">
        <f>+'Nov2010'!AR18</f>
        <v>17900</v>
      </c>
      <c r="T18" s="11">
        <f>+'Dez2010'!AP18</f>
        <v>24000</v>
      </c>
      <c r="U18" s="11">
        <f>+'Dez2010'!AQ18</f>
        <v>20700</v>
      </c>
      <c r="V18" s="11">
        <f>+'Dez2010'!AR18</f>
        <v>17000</v>
      </c>
      <c r="W18" s="11">
        <f>+'Jan2011'!AP18</f>
        <v>23000</v>
      </c>
      <c r="X18" s="11">
        <f>+'Jan2011'!AQ18</f>
        <v>18391</v>
      </c>
      <c r="Y18" s="11">
        <f>+'Jan2011'!AR18</f>
        <v>17181</v>
      </c>
      <c r="Z18" s="11">
        <f>+'Fev2011'!AP18</f>
        <v>22328</v>
      </c>
      <c r="AA18" s="11">
        <f>+'Fev2011'!AQ18</f>
        <v>18500</v>
      </c>
      <c r="AB18" s="11">
        <f>+'Fev2011'!AR18</f>
        <v>17000</v>
      </c>
      <c r="AC18" s="11">
        <f>+'Mar2011'!AP18</f>
        <v>22430</v>
      </c>
      <c r="AD18" s="11">
        <f>+'Mar2011'!AQ18</f>
        <v>19059</v>
      </c>
      <c r="AE18" s="11">
        <f>+'Mar2011'!AR18</f>
        <v>17466</v>
      </c>
      <c r="AF18" s="11">
        <f>+'Abr2011'!AP18</f>
        <v>23611</v>
      </c>
      <c r="AG18" s="11">
        <f>+'Abr2011'!AQ18</f>
        <v>19774</v>
      </c>
      <c r="AH18" s="11">
        <f>+'Abr2011'!AR18</f>
        <v>18218</v>
      </c>
      <c r="AI18" s="11">
        <f>+Maio2011!AP18</f>
        <v>23696</v>
      </c>
      <c r="AJ18" s="11">
        <f>+Maio2011!AQ18</f>
        <v>19720</v>
      </c>
      <c r="AK18" s="155">
        <f>+Maio2011!AR18</f>
        <v>18000</v>
      </c>
      <c r="AL18" s="97">
        <f t="shared" si="1"/>
        <v>25100</v>
      </c>
      <c r="AM18" s="10">
        <f t="shared" si="2"/>
        <v>20700</v>
      </c>
      <c r="AN18" s="98">
        <f t="shared" si="3"/>
        <v>19700</v>
      </c>
    </row>
    <row r="19" spans="1:40" ht="12" customHeight="1">
      <c r="A19" s="13" t="s">
        <v>19</v>
      </c>
      <c r="B19" s="11">
        <f>+'Jun2010'!AP19</f>
        <v>23800</v>
      </c>
      <c r="C19" s="11">
        <f>+'Jun2010'!AQ19</f>
        <v>19000</v>
      </c>
      <c r="D19" s="11">
        <f>+'Jun2010'!AR19</f>
        <v>17400</v>
      </c>
      <c r="E19" s="11">
        <f>+'Jul2010'!AP19</f>
        <v>24300</v>
      </c>
      <c r="F19" s="11">
        <f>+'Jul2010'!AQ19</f>
        <v>19600</v>
      </c>
      <c r="G19" s="11">
        <f>+'Jul2010'!AR19</f>
        <v>17400</v>
      </c>
      <c r="H19" s="11">
        <f>+agost2010!AP19</f>
        <v>23700</v>
      </c>
      <c r="I19" s="11">
        <f>+agost2010!AQ19</f>
        <v>20800</v>
      </c>
      <c r="J19" s="11">
        <f>+agost2010!AR19</f>
        <v>19300</v>
      </c>
      <c r="K19" s="11">
        <f>+'set2010'!AP19</f>
        <v>24100</v>
      </c>
      <c r="L19" s="11">
        <f>+'set2010'!AQ19</f>
        <v>19400</v>
      </c>
      <c r="M19" s="11">
        <f>+'set2010'!AR19</f>
        <v>19600</v>
      </c>
      <c r="N19" s="11">
        <f>+'Out2010'!AP19</f>
        <v>24700</v>
      </c>
      <c r="O19" s="11">
        <f>+'Out2010'!AQ19</f>
        <v>20500</v>
      </c>
      <c r="P19" s="11">
        <f>+'Out2010'!AR19</f>
        <v>20700</v>
      </c>
      <c r="Q19" s="11">
        <f>+'Nov2010'!AP19</f>
        <v>23800</v>
      </c>
      <c r="R19" s="11">
        <f>+'Nov2010'!AQ19</f>
        <v>19400</v>
      </c>
      <c r="S19" s="11">
        <f>+'Nov2010'!AR19</f>
        <v>18500</v>
      </c>
      <c r="T19" s="11">
        <f>+'Dez2010'!AP19</f>
        <v>23700</v>
      </c>
      <c r="U19" s="11">
        <f>+'Dez2010'!AQ19</f>
        <v>19900</v>
      </c>
      <c r="V19" s="11">
        <f>+'Dez2010'!AR19</f>
        <v>18100</v>
      </c>
      <c r="W19" s="11">
        <f>+'Jan2011'!AP19</f>
        <v>22300</v>
      </c>
      <c r="X19" s="11">
        <f>+'Jan2011'!AQ19</f>
        <v>18781</v>
      </c>
      <c r="Y19" s="11">
        <f>+'Jan2011'!AR19</f>
        <v>17573</v>
      </c>
      <c r="Z19" s="11">
        <f>+'Fev2011'!AP19</f>
        <v>22200</v>
      </c>
      <c r="AA19" s="11">
        <f>+'Fev2011'!AQ19</f>
        <v>18800</v>
      </c>
      <c r="AB19" s="11">
        <f>+'Fev2011'!AR19</f>
        <v>17700</v>
      </c>
      <c r="AC19" s="11">
        <f>+'Mar2011'!AP19</f>
        <v>21473</v>
      </c>
      <c r="AD19" s="11">
        <f>+'Mar2011'!AQ19</f>
        <v>18979</v>
      </c>
      <c r="AE19" s="11">
        <f>+'Mar2011'!AR19</f>
        <v>17886</v>
      </c>
      <c r="AF19" s="11">
        <f>+'Abr2011'!AP19</f>
        <v>23255</v>
      </c>
      <c r="AG19" s="11">
        <f>+'Abr2011'!AQ19</f>
        <v>19111</v>
      </c>
      <c r="AH19" s="11">
        <f>+'Abr2011'!AR19</f>
        <v>18390</v>
      </c>
      <c r="AI19" s="11">
        <f>+Maio2011!AP19</f>
        <v>23632</v>
      </c>
      <c r="AJ19" s="11">
        <f>+Maio2011!AQ19</f>
        <v>19925</v>
      </c>
      <c r="AK19" s="155">
        <f>+Maio2011!AR19</f>
        <v>18200</v>
      </c>
      <c r="AL19" s="97">
        <f t="shared" si="1"/>
        <v>24700</v>
      </c>
      <c r="AM19" s="10">
        <f t="shared" si="2"/>
        <v>20800</v>
      </c>
      <c r="AN19" s="98">
        <f t="shared" si="3"/>
        <v>20700</v>
      </c>
    </row>
    <row r="20" spans="1:40" ht="12" customHeight="1">
      <c r="A20" s="13">
        <v>0.58333333333333337</v>
      </c>
      <c r="B20" s="11">
        <f>+'Jun2010'!AP20</f>
        <v>23000</v>
      </c>
      <c r="C20" s="11">
        <f>+'Jun2010'!AQ20</f>
        <v>19600</v>
      </c>
      <c r="D20" s="11">
        <f>+'Jun2010'!AR20</f>
        <v>17400</v>
      </c>
      <c r="E20" s="11">
        <f>+'Jul2010'!AP20</f>
        <v>23600</v>
      </c>
      <c r="F20" s="11">
        <f>+'Jul2010'!AQ20</f>
        <v>19100</v>
      </c>
      <c r="G20" s="11">
        <f>+'Jul2010'!AR20</f>
        <v>17300</v>
      </c>
      <c r="H20" s="11">
        <f>+agost2010!AP20</f>
        <v>23700</v>
      </c>
      <c r="I20" s="11">
        <f>+agost2010!AQ20</f>
        <v>18700</v>
      </c>
      <c r="J20" s="11">
        <f>+agost2010!AR20</f>
        <v>18100</v>
      </c>
      <c r="K20" s="11">
        <f>+'set2010'!AP20</f>
        <v>24100</v>
      </c>
      <c r="L20" s="11">
        <f>+'set2010'!AQ20</f>
        <v>19300</v>
      </c>
      <c r="M20" s="11">
        <f>+'set2010'!AR20</f>
        <v>18400</v>
      </c>
      <c r="N20" s="11">
        <f>+'Out2010'!AP20</f>
        <v>24600</v>
      </c>
      <c r="O20" s="11">
        <f>+'Out2010'!AQ20</f>
        <v>19100</v>
      </c>
      <c r="P20" s="11">
        <f>+'Out2010'!AR20</f>
        <v>19000</v>
      </c>
      <c r="Q20" s="11">
        <f>+'Nov2010'!AP20</f>
        <v>23100</v>
      </c>
      <c r="R20" s="11">
        <f>+'Nov2010'!AQ20</f>
        <v>19400</v>
      </c>
      <c r="S20" s="11">
        <f>+'Nov2010'!AR20</f>
        <v>18400</v>
      </c>
      <c r="T20" s="11">
        <f>+'Dez2010'!AP20</f>
        <v>23400</v>
      </c>
      <c r="U20" s="11">
        <f>+'Dez2010'!AQ20</f>
        <v>19800</v>
      </c>
      <c r="V20" s="11">
        <f>+'Dez2010'!AR20</f>
        <v>18400</v>
      </c>
      <c r="W20" s="11">
        <f>+'Jan2011'!AP20</f>
        <v>21526</v>
      </c>
      <c r="X20" s="11">
        <f>+'Jan2011'!AQ20</f>
        <v>18400</v>
      </c>
      <c r="Y20" s="11">
        <f>+'Jan2011'!AR20</f>
        <v>17303</v>
      </c>
      <c r="Z20" s="11">
        <f>+'Fev2011'!AP20</f>
        <v>21963</v>
      </c>
      <c r="AA20" s="11">
        <f>+'Fev2011'!AQ20</f>
        <v>18400</v>
      </c>
      <c r="AB20" s="11">
        <f>+'Fev2011'!AR20</f>
        <v>17400</v>
      </c>
      <c r="AC20" s="11">
        <f>+'Mar2011'!AP20</f>
        <v>21053</v>
      </c>
      <c r="AD20" s="11">
        <f>+'Mar2011'!AQ20</f>
        <v>18967</v>
      </c>
      <c r="AE20" s="11">
        <f>+'Mar2011'!AR20</f>
        <v>17657</v>
      </c>
      <c r="AF20" s="11">
        <f>+'Abr2011'!AP20</f>
        <v>22551</v>
      </c>
      <c r="AG20" s="11">
        <f>+'Abr2011'!AQ20</f>
        <v>19203</v>
      </c>
      <c r="AH20" s="11">
        <f>+'Abr2011'!AR20</f>
        <v>17489</v>
      </c>
      <c r="AI20" s="11">
        <f>+Maio2011!AP20</f>
        <v>21939</v>
      </c>
      <c r="AJ20" s="11">
        <f>+Maio2011!AQ20</f>
        <v>19836</v>
      </c>
      <c r="AK20" s="155">
        <f>+Maio2011!AR20</f>
        <v>17800</v>
      </c>
      <c r="AL20" s="97">
        <f t="shared" si="1"/>
        <v>24600</v>
      </c>
      <c r="AM20" s="10">
        <f t="shared" si="2"/>
        <v>19836</v>
      </c>
      <c r="AN20" s="98">
        <f t="shared" si="3"/>
        <v>19000</v>
      </c>
    </row>
    <row r="21" spans="1:40" ht="12" customHeight="1">
      <c r="A21" s="13" t="s">
        <v>20</v>
      </c>
      <c r="B21" s="11">
        <f>+'Jun2010'!AP21</f>
        <v>24000</v>
      </c>
      <c r="C21" s="11">
        <f>+'Jun2010'!AQ21</f>
        <v>19300</v>
      </c>
      <c r="D21" s="11">
        <f>+'Jun2010'!AR21</f>
        <v>17000</v>
      </c>
      <c r="E21" s="11">
        <f>+'Jul2010'!AP21</f>
        <v>24050</v>
      </c>
      <c r="F21" s="11">
        <f>+'Jul2010'!AQ21</f>
        <v>18900</v>
      </c>
      <c r="G21" s="11">
        <f>+'Jul2010'!AR21</f>
        <v>16600</v>
      </c>
      <c r="H21" s="11">
        <f>+agost2010!AP21</f>
        <v>24100</v>
      </c>
      <c r="I21" s="11">
        <f>+agost2010!AQ21</f>
        <v>18300</v>
      </c>
      <c r="J21" s="11">
        <f>+agost2010!AR21</f>
        <v>17600</v>
      </c>
      <c r="K21" s="11">
        <f>+'set2010'!AP21</f>
        <v>24800</v>
      </c>
      <c r="L21" s="11">
        <f>+'set2010'!AQ21</f>
        <v>19200</v>
      </c>
      <c r="M21" s="11">
        <f>+'set2010'!AR21</f>
        <v>18200</v>
      </c>
      <c r="N21" s="11">
        <f>+'Out2010'!AP21</f>
        <v>24400</v>
      </c>
      <c r="O21" s="11">
        <f>+'Out2010'!AQ21</f>
        <v>19200</v>
      </c>
      <c r="P21" s="11">
        <f>+'Out2010'!AR21</f>
        <v>18300</v>
      </c>
      <c r="Q21" s="11">
        <f>+'Nov2010'!AP21</f>
        <v>24400</v>
      </c>
      <c r="R21" s="11">
        <f>+'Nov2010'!AQ21</f>
        <v>18900</v>
      </c>
      <c r="S21" s="11">
        <f>+'Nov2010'!AR21</f>
        <v>17400</v>
      </c>
      <c r="T21" s="11">
        <f>+'Dez2010'!AP21</f>
        <v>24200</v>
      </c>
      <c r="U21" s="11">
        <f>+'Dez2010'!AQ21</f>
        <v>19300</v>
      </c>
      <c r="V21" s="11">
        <f>+'Dez2010'!AR21</f>
        <v>17800</v>
      </c>
      <c r="W21" s="11">
        <f>+'Jan2011'!AP21</f>
        <v>21184</v>
      </c>
      <c r="X21" s="11">
        <f>+'Jan2011'!AQ21</f>
        <v>17900</v>
      </c>
      <c r="Y21" s="11">
        <f>+'Jan2011'!AR21</f>
        <v>16800</v>
      </c>
      <c r="Z21" s="11">
        <f>+'Fev2011'!AP21</f>
        <v>21100</v>
      </c>
      <c r="AA21" s="11">
        <f>+'Fev2011'!AQ21</f>
        <v>17800</v>
      </c>
      <c r="AB21" s="11">
        <f>+'Fev2011'!AR21</f>
        <v>16900</v>
      </c>
      <c r="AC21" s="11">
        <f>+'Mar2011'!AP21</f>
        <v>21395</v>
      </c>
      <c r="AD21" s="11">
        <f>+'Mar2011'!AQ21</f>
        <v>18000</v>
      </c>
      <c r="AE21" s="11">
        <f>+'Mar2011'!AR21</f>
        <v>17089</v>
      </c>
      <c r="AF21" s="11">
        <f>+'Abr2011'!AP21</f>
        <v>22846</v>
      </c>
      <c r="AG21" s="11">
        <f>+'Abr2011'!AQ21</f>
        <v>18227</v>
      </c>
      <c r="AH21" s="11">
        <f>+'Abr2011'!AR21</f>
        <v>18000</v>
      </c>
      <c r="AI21" s="11">
        <f>+Maio2011!AP21</f>
        <v>22266</v>
      </c>
      <c r="AJ21" s="11">
        <f>+Maio2011!AQ21</f>
        <v>19121</v>
      </c>
      <c r="AK21" s="155">
        <f>+Maio2011!AR21</f>
        <v>17400</v>
      </c>
      <c r="AL21" s="97">
        <f t="shared" si="1"/>
        <v>24800</v>
      </c>
      <c r="AM21" s="10">
        <f t="shared" si="2"/>
        <v>19300</v>
      </c>
      <c r="AN21" s="98">
        <f t="shared" si="3"/>
        <v>18300</v>
      </c>
    </row>
    <row r="22" spans="1:40" ht="12" customHeight="1">
      <c r="A22" s="12" t="s">
        <v>21</v>
      </c>
      <c r="B22" s="11">
        <f>+'Jun2010'!AP22</f>
        <v>23200</v>
      </c>
      <c r="C22" s="11">
        <f>+'Jun2010'!AQ22</f>
        <v>17300</v>
      </c>
      <c r="D22" s="11">
        <f>+'Jun2010'!AR22</f>
        <v>16500</v>
      </c>
      <c r="E22" s="11">
        <f>+'Jul2010'!AP22</f>
        <v>24300</v>
      </c>
      <c r="F22" s="11">
        <f>+'Jul2010'!AQ22</f>
        <v>18400</v>
      </c>
      <c r="G22" s="11">
        <f>+'Jul2010'!AR22</f>
        <v>16500</v>
      </c>
      <c r="H22" s="11">
        <f>+agost2010!AP22</f>
        <v>23600</v>
      </c>
      <c r="I22" s="11">
        <f>+agost2010!AQ22</f>
        <v>19700</v>
      </c>
      <c r="J22" s="11">
        <f>+agost2010!AR22</f>
        <v>20800</v>
      </c>
      <c r="K22" s="11">
        <f>+'set2010'!AP22</f>
        <v>23950</v>
      </c>
      <c r="L22" s="11">
        <f>+'set2010'!AQ22</f>
        <v>18500</v>
      </c>
      <c r="M22" s="11">
        <f>+'set2010'!AR22</f>
        <v>18000</v>
      </c>
      <c r="N22" s="11">
        <f>+'Out2010'!AP22</f>
        <v>24200</v>
      </c>
      <c r="O22" s="11">
        <f>+'Out2010'!AQ22</f>
        <v>18900</v>
      </c>
      <c r="P22" s="11">
        <f>+'Out2010'!AR22</f>
        <v>17400</v>
      </c>
      <c r="Q22" s="11">
        <f>+'Nov2010'!AP22</f>
        <v>23700</v>
      </c>
      <c r="R22" s="11">
        <f>+'Nov2010'!AQ22</f>
        <v>18400</v>
      </c>
      <c r="S22" s="11">
        <f>+'Nov2010'!AR22</f>
        <v>17200</v>
      </c>
      <c r="T22" s="11">
        <f>+'Dez2010'!AP22</f>
        <v>23100</v>
      </c>
      <c r="U22" s="11">
        <f>+'Dez2010'!AQ22</f>
        <v>18300</v>
      </c>
      <c r="V22" s="11">
        <f>+'Dez2010'!AR22</f>
        <v>17400</v>
      </c>
      <c r="W22" s="11">
        <f>+'Jan2011'!AP22</f>
        <v>21938</v>
      </c>
      <c r="X22" s="11">
        <f>+'Jan2011'!AQ22</f>
        <v>18285</v>
      </c>
      <c r="Y22" s="11">
        <f>+'Jan2011'!AR22</f>
        <v>16300</v>
      </c>
      <c r="Z22" s="11">
        <f>+'Fev2011'!AP22</f>
        <v>21400</v>
      </c>
      <c r="AA22" s="11">
        <f>+'Fev2011'!AQ22</f>
        <v>17200</v>
      </c>
      <c r="AB22" s="11">
        <f>+'Fev2011'!AR22</f>
        <v>16600</v>
      </c>
      <c r="AC22" s="11">
        <f>+'Mar2011'!AP22</f>
        <v>21286</v>
      </c>
      <c r="AD22" s="11">
        <f>+'Mar2011'!AQ22</f>
        <v>17700</v>
      </c>
      <c r="AE22" s="11">
        <f>+'Mar2011'!AR22</f>
        <v>16705</v>
      </c>
      <c r="AF22" s="11">
        <f>+'Abr2011'!AP22</f>
        <v>22133</v>
      </c>
      <c r="AG22" s="11">
        <f>+'Abr2011'!AQ22</f>
        <v>18603</v>
      </c>
      <c r="AH22" s="11">
        <f>+'Abr2011'!AR22</f>
        <v>17600</v>
      </c>
      <c r="AI22" s="11">
        <f>+Maio2011!AP22</f>
        <v>21784</v>
      </c>
      <c r="AJ22" s="11">
        <f>+Maio2011!AQ22</f>
        <v>18430</v>
      </c>
      <c r="AK22" s="155">
        <f>+Maio2011!AR22</f>
        <v>17800</v>
      </c>
      <c r="AL22" s="97">
        <f t="shared" si="1"/>
        <v>24200</v>
      </c>
      <c r="AM22" s="10">
        <f t="shared" si="2"/>
        <v>19700</v>
      </c>
      <c r="AN22" s="98">
        <f t="shared" si="3"/>
        <v>20800</v>
      </c>
    </row>
    <row r="23" spans="1:40" ht="12" customHeight="1">
      <c r="A23" s="12" t="s">
        <v>22</v>
      </c>
      <c r="B23" s="11">
        <f>+'Jun2010'!AP23</f>
        <v>22100</v>
      </c>
      <c r="C23" s="11">
        <f>+'Jun2010'!AQ23</f>
        <v>17400</v>
      </c>
      <c r="D23" s="11">
        <f>+'Jun2010'!AR23</f>
        <v>16700</v>
      </c>
      <c r="E23" s="11">
        <f>+'Jul2010'!AP23</f>
        <v>23200</v>
      </c>
      <c r="F23" s="11">
        <f>+'Jul2010'!AQ23</f>
        <v>17600</v>
      </c>
      <c r="G23" s="11">
        <f>+'Jul2010'!AR23</f>
        <v>16100</v>
      </c>
      <c r="H23" s="11">
        <f>+agost2010!AP23</f>
        <v>23300</v>
      </c>
      <c r="I23" s="11">
        <f>+agost2010!AQ23</f>
        <v>17900</v>
      </c>
      <c r="J23" s="11">
        <f>+agost2010!AR23</f>
        <v>16900</v>
      </c>
      <c r="K23" s="11">
        <f>+'set2010'!AP23</f>
        <v>23000</v>
      </c>
      <c r="L23" s="11">
        <f>+'set2010'!AQ23</f>
        <v>18300</v>
      </c>
      <c r="M23" s="11">
        <f>+'set2010'!AR23</f>
        <v>17600</v>
      </c>
      <c r="N23" s="11">
        <f>+'Out2010'!AP23</f>
        <v>23700</v>
      </c>
      <c r="O23" s="11">
        <f>+'Out2010'!AQ23</f>
        <v>18900</v>
      </c>
      <c r="P23" s="11">
        <f>+'Out2010'!AR23</f>
        <v>17400</v>
      </c>
      <c r="Q23" s="11">
        <f>+'Nov2010'!AP23</f>
        <v>23200</v>
      </c>
      <c r="R23" s="11">
        <f>+'Nov2010'!AQ23</f>
        <v>18000</v>
      </c>
      <c r="S23" s="11">
        <f>+'Nov2010'!AR23</f>
        <v>17100</v>
      </c>
      <c r="T23" s="11">
        <f>+'Dez2010'!AP23</f>
        <v>22000</v>
      </c>
      <c r="U23" s="11">
        <f>+'Dez2010'!AQ23</f>
        <v>17500</v>
      </c>
      <c r="V23" s="11">
        <f>+'Dez2010'!AR23</f>
        <v>17200</v>
      </c>
      <c r="W23" s="11">
        <f>+'Jan2011'!AP23</f>
        <v>20300</v>
      </c>
      <c r="X23" s="11">
        <f>+'Jan2011'!AQ23</f>
        <v>17200</v>
      </c>
      <c r="Y23" s="11">
        <f>+'Jan2011'!AR23</f>
        <v>17449</v>
      </c>
      <c r="Z23" s="11">
        <f>+'Fev2011'!AP23</f>
        <v>20500</v>
      </c>
      <c r="AA23" s="11">
        <f>+'Fev2011'!AQ23</f>
        <v>17100</v>
      </c>
      <c r="AB23" s="11">
        <f>+'Fev2011'!AR23</f>
        <v>16500</v>
      </c>
      <c r="AC23" s="11">
        <f>+'Mar2011'!AP23</f>
        <v>21300</v>
      </c>
      <c r="AD23" s="11">
        <f>+'Mar2011'!AQ23</f>
        <v>18000</v>
      </c>
      <c r="AE23" s="11">
        <f>+'Mar2011'!AR23</f>
        <v>16603</v>
      </c>
      <c r="AF23" s="11">
        <f>+'Abr2011'!AP23</f>
        <v>21543</v>
      </c>
      <c r="AG23" s="11">
        <f>+'Abr2011'!AQ23</f>
        <v>17615</v>
      </c>
      <c r="AH23" s="11">
        <f>+'Abr2011'!AR23</f>
        <v>17500</v>
      </c>
      <c r="AI23" s="11">
        <f>+Maio2011!AP23</f>
        <v>21886</v>
      </c>
      <c r="AJ23" s="11">
        <f>+Maio2011!AQ23</f>
        <v>18228</v>
      </c>
      <c r="AK23" s="155">
        <f>+Maio2011!AR23</f>
        <v>17100</v>
      </c>
      <c r="AL23" s="97">
        <f t="shared" si="1"/>
        <v>23700</v>
      </c>
      <c r="AM23" s="10">
        <f t="shared" si="2"/>
        <v>18900</v>
      </c>
      <c r="AN23" s="98">
        <f t="shared" si="3"/>
        <v>17600</v>
      </c>
    </row>
    <row r="24" spans="1:40" ht="12" customHeight="1">
      <c r="A24" s="12" t="s">
        <v>23</v>
      </c>
      <c r="B24" s="11">
        <f>+'Jun2010'!AP24</f>
        <v>21100</v>
      </c>
      <c r="C24" s="11">
        <f>+'Jun2010'!AQ24</f>
        <v>16900</v>
      </c>
      <c r="D24" s="11">
        <f>+'Jun2010'!AR24</f>
        <v>16600</v>
      </c>
      <c r="E24" s="11">
        <f>+'Jul2010'!AP24</f>
        <v>22100</v>
      </c>
      <c r="F24" s="11">
        <f>+'Jul2010'!AQ24</f>
        <v>17400</v>
      </c>
      <c r="G24" s="11">
        <f>+'Jul2010'!AR24</f>
        <v>16200</v>
      </c>
      <c r="H24" s="11">
        <f>+agost2010!AP24</f>
        <v>21400</v>
      </c>
      <c r="I24" s="11">
        <f>+agost2010!AQ24</f>
        <v>17900</v>
      </c>
      <c r="J24" s="11">
        <f>+agost2010!AR24</f>
        <v>17100</v>
      </c>
      <c r="K24" s="11">
        <f>+'set2010'!AP24</f>
        <v>21900</v>
      </c>
      <c r="L24" s="11">
        <f>+'set2010'!AQ24</f>
        <v>18600</v>
      </c>
      <c r="M24" s="11">
        <f>+'set2010'!AR24</f>
        <v>17600</v>
      </c>
      <c r="N24" s="11">
        <f>+'Out2010'!AP24</f>
        <v>23200</v>
      </c>
      <c r="O24" s="11">
        <f>+'Out2010'!AQ24</f>
        <v>18400</v>
      </c>
      <c r="P24" s="11">
        <f>+'Out2010'!AR24</f>
        <v>17700</v>
      </c>
      <c r="Q24" s="11">
        <f>+'Nov2010'!AP24</f>
        <v>23000</v>
      </c>
      <c r="R24" s="11">
        <f>+'Nov2010'!AQ24</f>
        <v>19400</v>
      </c>
      <c r="S24" s="11">
        <f>+'Nov2010'!AR24</f>
        <v>17700</v>
      </c>
      <c r="T24" s="11">
        <f>+'Dez2010'!AP24</f>
        <v>22800</v>
      </c>
      <c r="U24" s="11">
        <f>+'Dez2010'!AQ24</f>
        <v>18500</v>
      </c>
      <c r="V24" s="11">
        <f>+'Dez2010'!AR24</f>
        <v>18520</v>
      </c>
      <c r="W24" s="11">
        <f>+'Jan2011'!AP24</f>
        <v>20900</v>
      </c>
      <c r="X24" s="11">
        <f>+'Jan2011'!AQ24</f>
        <v>17900</v>
      </c>
      <c r="Y24" s="11">
        <f>+'Jan2011'!AR24</f>
        <v>18300</v>
      </c>
      <c r="Z24" s="11">
        <f>+'Fev2011'!AP24</f>
        <v>20777</v>
      </c>
      <c r="AA24" s="11">
        <f>+'Fev2011'!AQ24</f>
        <v>17200</v>
      </c>
      <c r="AB24" s="11">
        <f>+'Fev2011'!AR24</f>
        <v>16800</v>
      </c>
      <c r="AC24" s="11">
        <f>+'Mar2011'!AP24</f>
        <v>19712</v>
      </c>
      <c r="AD24" s="11">
        <f>+'Mar2011'!AQ24</f>
        <v>17000</v>
      </c>
      <c r="AE24" s="11">
        <f>+'Mar2011'!AR24</f>
        <v>16672</v>
      </c>
      <c r="AF24" s="11">
        <f>+'Abr2011'!AP24</f>
        <v>20450</v>
      </c>
      <c r="AG24" s="11">
        <f>+'Abr2011'!AQ24</f>
        <v>17643</v>
      </c>
      <c r="AH24" s="11">
        <f>+'Abr2011'!AR24</f>
        <v>18533</v>
      </c>
      <c r="AI24" s="11">
        <f>+Maio2011!AP24</f>
        <v>21080</v>
      </c>
      <c r="AJ24" s="11">
        <f>+Maio2011!AQ24</f>
        <v>18510</v>
      </c>
      <c r="AK24" s="155">
        <f>+Maio2011!AR24</f>
        <v>17270</v>
      </c>
      <c r="AL24" s="97">
        <f t="shared" si="1"/>
        <v>23200</v>
      </c>
      <c r="AM24" s="10">
        <f t="shared" si="2"/>
        <v>19400</v>
      </c>
      <c r="AN24" s="98">
        <f t="shared" si="3"/>
        <v>18533</v>
      </c>
    </row>
    <row r="25" spans="1:40" s="14" customFormat="1" ht="12" customHeight="1">
      <c r="A25" s="9" t="s">
        <v>24</v>
      </c>
      <c r="B25" s="11">
        <f>+'Jun2010'!AP25</f>
        <v>20700</v>
      </c>
      <c r="C25" s="11">
        <f>+'Jun2010'!AQ25</f>
        <v>18800</v>
      </c>
      <c r="D25" s="11">
        <f>+'Jun2010'!AR25</f>
        <v>18200</v>
      </c>
      <c r="E25" s="11">
        <f>+'Jul2010'!AP25</f>
        <v>21100</v>
      </c>
      <c r="F25" s="11">
        <f>+'Jul2010'!AQ25</f>
        <v>18700</v>
      </c>
      <c r="G25" s="11">
        <f>+'Jul2010'!AR25</f>
        <v>17000</v>
      </c>
      <c r="H25" s="11">
        <f>+agost2010!AP25</f>
        <v>23400</v>
      </c>
      <c r="I25" s="11">
        <f>+agost2010!AQ25</f>
        <v>19900</v>
      </c>
      <c r="J25" s="11">
        <f>+agost2010!AR25</f>
        <v>18900</v>
      </c>
      <c r="K25" s="11">
        <f>+'set2010'!AP25</f>
        <v>24100</v>
      </c>
      <c r="L25" s="11">
        <f>+'set2010'!AQ25</f>
        <v>21800</v>
      </c>
      <c r="M25" s="11">
        <f>+'set2010'!AR25</f>
        <v>20900</v>
      </c>
      <c r="N25" s="11">
        <f>+'Out2010'!AP25</f>
        <v>24300</v>
      </c>
      <c r="O25" s="11">
        <f>+'Out2010'!AQ25</f>
        <v>21800</v>
      </c>
      <c r="P25" s="11">
        <f>+'Out2010'!AR25</f>
        <v>20600</v>
      </c>
      <c r="Q25" s="11">
        <f>+'Nov2010'!AP25</f>
        <v>24400</v>
      </c>
      <c r="R25" s="11">
        <f>+'Nov2010'!AQ25</f>
        <v>22100</v>
      </c>
      <c r="S25" s="11">
        <f>+'Nov2010'!AR25</f>
        <v>21400</v>
      </c>
      <c r="T25" s="11">
        <f>+'Dez2010'!AP25</f>
        <v>24200</v>
      </c>
      <c r="U25" s="11">
        <f>+'Dez2010'!AQ25</f>
        <v>21700</v>
      </c>
      <c r="V25" s="11">
        <f>+'Dez2010'!AR25</f>
        <v>21800</v>
      </c>
      <c r="W25" s="11">
        <f>+'Jan2011'!AP25</f>
        <v>23223</v>
      </c>
      <c r="X25" s="11">
        <f>+'Jan2011'!AQ25</f>
        <v>21333</v>
      </c>
      <c r="Y25" s="11">
        <f>+'Jan2011'!AR25</f>
        <v>22231</v>
      </c>
      <c r="Z25" s="11">
        <f>+'Fev2011'!AP25</f>
        <v>22645</v>
      </c>
      <c r="AA25" s="11">
        <f>+'Fev2011'!AQ25</f>
        <v>20568</v>
      </c>
      <c r="AB25" s="11">
        <f>+'Fev2011'!AR25</f>
        <v>21000</v>
      </c>
      <c r="AC25" s="11">
        <f>+'Mar2011'!AP25</f>
        <v>22200</v>
      </c>
      <c r="AD25" s="11">
        <f>+'Mar2011'!AQ25</f>
        <v>19600</v>
      </c>
      <c r="AE25" s="11">
        <f>+'Mar2011'!AR25</f>
        <v>20250</v>
      </c>
      <c r="AF25" s="11">
        <f>+'Abr2011'!AP25</f>
        <v>23595</v>
      </c>
      <c r="AG25" s="11">
        <f>+'Abr2011'!AQ25</f>
        <v>20094</v>
      </c>
      <c r="AH25" s="11">
        <f>+'Abr2011'!AR25</f>
        <v>19919</v>
      </c>
      <c r="AI25" s="11">
        <f>+Maio2011!AP25</f>
        <v>23715</v>
      </c>
      <c r="AJ25" s="11">
        <f>+Maio2011!AQ25</f>
        <v>19803</v>
      </c>
      <c r="AK25" s="155">
        <f>+Maio2011!AR25</f>
        <v>19285</v>
      </c>
      <c r="AL25" s="97">
        <f t="shared" si="1"/>
        <v>24400</v>
      </c>
      <c r="AM25" s="10">
        <f t="shared" si="2"/>
        <v>22100</v>
      </c>
      <c r="AN25" s="98">
        <f t="shared" si="3"/>
        <v>22231</v>
      </c>
    </row>
    <row r="26" spans="1:40" s="14" customFormat="1" ht="12" customHeight="1">
      <c r="A26" s="15">
        <v>0.83333333333333337</v>
      </c>
      <c r="B26" s="11">
        <f>+'Jun2010'!AP26</f>
        <v>22800</v>
      </c>
      <c r="C26" s="11">
        <f>+'Jun2010'!AQ26</f>
        <v>22100</v>
      </c>
      <c r="D26" s="11">
        <f>+'Jun2010'!AR26</f>
        <v>20400</v>
      </c>
      <c r="E26" s="11">
        <f>+'Jul2010'!AP26</f>
        <v>24100</v>
      </c>
      <c r="F26" s="11">
        <f>+'Jul2010'!AQ26</f>
        <v>22200</v>
      </c>
      <c r="G26" s="11">
        <f>+'Jul2010'!AR26</f>
        <v>19900</v>
      </c>
      <c r="H26" s="11">
        <f>+agost2010!AP26</f>
        <v>24100</v>
      </c>
      <c r="I26" s="11">
        <f>+agost2010!AQ26</f>
        <v>22800</v>
      </c>
      <c r="J26" s="11">
        <f>+agost2010!AR26</f>
        <v>21000</v>
      </c>
      <c r="K26" s="11">
        <f>+'set2010'!AP26</f>
        <v>23900</v>
      </c>
      <c r="L26" s="11">
        <f>+'set2010'!AQ26</f>
        <v>23000</v>
      </c>
      <c r="M26" s="11">
        <f>+'set2010'!AR26</f>
        <v>21800</v>
      </c>
      <c r="N26" s="11">
        <f>+'Out2010'!AP26</f>
        <v>24000</v>
      </c>
      <c r="O26" s="11">
        <f>+'Out2010'!AQ26</f>
        <v>22400</v>
      </c>
      <c r="P26" s="11">
        <f>+'Out2010'!AR26</f>
        <v>21800</v>
      </c>
      <c r="Q26" s="11">
        <f>+'Nov2010'!AP26</f>
        <v>23800</v>
      </c>
      <c r="R26" s="11">
        <f>+'Nov2010'!AQ26</f>
        <v>22200</v>
      </c>
      <c r="S26" s="11">
        <f>+'Nov2010'!AR26</f>
        <v>21900</v>
      </c>
      <c r="T26" s="11">
        <f>+'Dez2010'!AP26</f>
        <v>24100</v>
      </c>
      <c r="U26" s="11">
        <f>+'Dez2010'!AQ26</f>
        <v>22102</v>
      </c>
      <c r="V26" s="11">
        <f>+'Dez2010'!AR26</f>
        <v>22100</v>
      </c>
      <c r="W26" s="11">
        <f>+'Jan2011'!AP26</f>
        <v>23300</v>
      </c>
      <c r="X26" s="11">
        <f>+'Jan2011'!AQ26</f>
        <v>22002</v>
      </c>
      <c r="Y26" s="11">
        <f>+'Jan2011'!AR26</f>
        <v>21700</v>
      </c>
      <c r="Z26" s="11">
        <f>+'Fev2011'!AP26</f>
        <v>23236</v>
      </c>
      <c r="AA26" s="11">
        <f>+'Fev2011'!AQ26</f>
        <v>22360</v>
      </c>
      <c r="AB26" s="11">
        <f>+'Fev2011'!AR26</f>
        <v>21600</v>
      </c>
      <c r="AC26" s="11">
        <f>+'Mar2011'!AP26</f>
        <v>23892</v>
      </c>
      <c r="AD26" s="11">
        <f>+'Mar2011'!AQ26</f>
        <v>22923</v>
      </c>
      <c r="AE26" s="11">
        <f>+'Mar2011'!AR26</f>
        <v>21411</v>
      </c>
      <c r="AF26" s="11">
        <f>+'Abr2011'!AP26</f>
        <v>23908</v>
      </c>
      <c r="AG26" s="11">
        <f>+'Abr2011'!AQ26</f>
        <v>21921</v>
      </c>
      <c r="AH26" s="11">
        <f>+'Abr2011'!AR26</f>
        <v>21759</v>
      </c>
      <c r="AI26" s="11">
        <f>+Maio2011!AP26</f>
        <v>23715</v>
      </c>
      <c r="AJ26" s="11">
        <f>+Maio2011!AQ26</f>
        <v>23081</v>
      </c>
      <c r="AK26" s="155">
        <f>+Maio2011!AR26</f>
        <v>21909</v>
      </c>
      <c r="AL26" s="97">
        <f t="shared" si="1"/>
        <v>24100</v>
      </c>
      <c r="AM26" s="10">
        <f t="shared" si="2"/>
        <v>23081</v>
      </c>
      <c r="AN26" s="98">
        <f t="shared" si="3"/>
        <v>22100</v>
      </c>
    </row>
    <row r="27" spans="1:40" s="14" customFormat="1" ht="12" customHeight="1">
      <c r="A27" s="15">
        <v>0.875</v>
      </c>
      <c r="B27" s="11">
        <f>+'Jun2010'!AP27</f>
        <v>22400</v>
      </c>
      <c r="C27" s="11">
        <f>+'Jun2010'!AQ27</f>
        <v>21300</v>
      </c>
      <c r="D27" s="11">
        <f>+'Jun2010'!AR27</f>
        <v>20400</v>
      </c>
      <c r="E27" s="11">
        <f>+'Jul2010'!AP27</f>
        <v>22900</v>
      </c>
      <c r="F27" s="11">
        <f>+'Jul2010'!AQ27</f>
        <v>21300</v>
      </c>
      <c r="G27" s="11">
        <f>+'Jul2010'!AR27</f>
        <v>20800</v>
      </c>
      <c r="H27" s="11">
        <f>+agost2010!AP27</f>
        <v>22500</v>
      </c>
      <c r="I27" s="11">
        <f>+agost2010!AQ27</f>
        <v>21400</v>
      </c>
      <c r="J27" s="11">
        <f>+agost2010!AR27</f>
        <v>21000</v>
      </c>
      <c r="K27" s="11">
        <f>+'set2010'!AP27</f>
        <v>23300</v>
      </c>
      <c r="L27" s="11">
        <f>+'set2010'!AQ27</f>
        <v>22800</v>
      </c>
      <c r="M27" s="11">
        <f>+'set2010'!AR27</f>
        <v>22300</v>
      </c>
      <c r="N27" s="11">
        <f>+'Out2010'!AP27</f>
        <v>24200</v>
      </c>
      <c r="O27" s="11">
        <f>+'Out2010'!AQ27</f>
        <v>21500</v>
      </c>
      <c r="P27" s="11">
        <f>+'Out2010'!AR27</f>
        <v>21600</v>
      </c>
      <c r="Q27" s="11">
        <f>+'Nov2010'!AP27</f>
        <v>23500</v>
      </c>
      <c r="R27" s="11">
        <f>+'Nov2010'!AQ27</f>
        <v>22300</v>
      </c>
      <c r="S27" s="11">
        <f>+'Nov2010'!AR27</f>
        <v>21300</v>
      </c>
      <c r="T27" s="11">
        <f>+'Dez2010'!AP27</f>
        <v>24100</v>
      </c>
      <c r="U27" s="11">
        <f>+'Dez2010'!AQ27</f>
        <v>22137</v>
      </c>
      <c r="V27" s="11">
        <f>+'Dez2010'!AR27</f>
        <v>21500</v>
      </c>
      <c r="W27" s="11">
        <f>+'Jan2011'!AP27</f>
        <v>22700</v>
      </c>
      <c r="X27" s="11">
        <f>+'Jan2011'!AQ27</f>
        <v>21000</v>
      </c>
      <c r="Y27" s="11">
        <f>+'Jan2011'!AR27</f>
        <v>20900</v>
      </c>
      <c r="Z27" s="11">
        <f>+'Fev2011'!AP27</f>
        <v>22225</v>
      </c>
      <c r="AA27" s="11">
        <f>+'Fev2011'!AQ27</f>
        <v>21325</v>
      </c>
      <c r="AB27" s="11">
        <f>+'Fev2011'!AR27</f>
        <v>21000</v>
      </c>
      <c r="AC27" s="11">
        <f>+'Mar2011'!AP27</f>
        <v>22662</v>
      </c>
      <c r="AD27" s="11">
        <f>+'Mar2011'!AQ27</f>
        <v>20985</v>
      </c>
      <c r="AE27" s="11">
        <f>+'Mar2011'!AR27</f>
        <v>20773</v>
      </c>
      <c r="AF27" s="11">
        <f>+'Abr2011'!AP27</f>
        <v>22917</v>
      </c>
      <c r="AG27" s="11">
        <f>+'Abr2011'!AQ27</f>
        <v>22009</v>
      </c>
      <c r="AH27" s="11">
        <f>+'Abr2011'!AR27</f>
        <v>21901</v>
      </c>
      <c r="AI27" s="11">
        <f>+Maio2011!AP27</f>
        <v>23433</v>
      </c>
      <c r="AJ27" s="11">
        <f>+Maio2011!AQ27</f>
        <v>22890</v>
      </c>
      <c r="AK27" s="155">
        <f>+Maio2011!AR27</f>
        <v>21806</v>
      </c>
      <c r="AL27" s="97">
        <f t="shared" si="1"/>
        <v>24200</v>
      </c>
      <c r="AM27" s="10">
        <f t="shared" si="2"/>
        <v>22890</v>
      </c>
      <c r="AN27" s="98">
        <f t="shared" si="3"/>
        <v>22300</v>
      </c>
    </row>
    <row r="28" spans="1:40" ht="12" customHeight="1">
      <c r="A28" s="13" t="s">
        <v>25</v>
      </c>
      <c r="B28" s="11">
        <f>+'Jun2010'!AP28</f>
        <v>21100</v>
      </c>
      <c r="C28" s="11">
        <f>+'Jun2010'!AQ28</f>
        <v>20100</v>
      </c>
      <c r="D28" s="11">
        <f>+'Jun2010'!AR28</f>
        <v>19500</v>
      </c>
      <c r="E28" s="11">
        <f>+'Jul2010'!AP28</f>
        <v>22500</v>
      </c>
      <c r="F28" s="11">
        <f>+'Jul2010'!AQ28</f>
        <v>20600</v>
      </c>
      <c r="G28" s="11">
        <f>+'Jul2010'!AR28</f>
        <v>19600</v>
      </c>
      <c r="H28" s="11">
        <f>+agost2010!AP28</f>
        <v>21600</v>
      </c>
      <c r="I28" s="11">
        <f>+agost2010!AQ28</f>
        <v>20300</v>
      </c>
      <c r="J28" s="11">
        <f>+agost2010!AR28</f>
        <v>20500</v>
      </c>
      <c r="K28" s="11">
        <f>+'set2010'!AP28</f>
        <v>22600</v>
      </c>
      <c r="L28" s="11">
        <f>+'set2010'!AQ28</f>
        <v>21800</v>
      </c>
      <c r="M28" s="11">
        <f>+'set2010'!AR28</f>
        <v>21700</v>
      </c>
      <c r="N28" s="11">
        <f>+'Out2010'!AP28</f>
        <v>22200</v>
      </c>
      <c r="O28" s="11">
        <f>+'Out2010'!AQ28</f>
        <v>21000</v>
      </c>
      <c r="P28" s="11">
        <f>+'Out2010'!AR28</f>
        <v>20400</v>
      </c>
      <c r="Q28" s="11">
        <f>+'Nov2010'!AP28</f>
        <v>22200</v>
      </c>
      <c r="R28" s="11">
        <f>+'Nov2010'!AQ28</f>
        <v>20400</v>
      </c>
      <c r="S28" s="11">
        <f>+'Nov2010'!AR28</f>
        <v>19400</v>
      </c>
      <c r="T28" s="11">
        <f>+'Dez2010'!AP28</f>
        <v>22579</v>
      </c>
      <c r="U28" s="11">
        <f>+'Dez2010'!AQ28</f>
        <v>20500</v>
      </c>
      <c r="V28" s="11">
        <f>+'Dez2010'!AR28</f>
        <v>20200</v>
      </c>
      <c r="W28" s="11">
        <f>+'Jan2011'!AP28</f>
        <v>21300</v>
      </c>
      <c r="X28" s="11">
        <f>+'Jan2011'!AQ28</f>
        <v>20283</v>
      </c>
      <c r="Y28" s="11">
        <f>+'Jan2011'!AR28</f>
        <v>20483</v>
      </c>
      <c r="Z28" s="11">
        <f>+'Fev2011'!AP28</f>
        <v>20802</v>
      </c>
      <c r="AA28" s="11">
        <f>+'Fev2011'!AQ28</f>
        <v>19872</v>
      </c>
      <c r="AB28" s="11">
        <f>+'Fev2011'!AR28</f>
        <v>19400</v>
      </c>
      <c r="AC28" s="11">
        <f>+'Mar2011'!AP28</f>
        <v>21986</v>
      </c>
      <c r="AD28" s="11">
        <f>+'Mar2011'!AQ28</f>
        <v>19300</v>
      </c>
      <c r="AE28" s="11">
        <f>+'Mar2011'!AR28</f>
        <v>18724</v>
      </c>
      <c r="AF28" s="11">
        <f>+'Abr2011'!AP28</f>
        <v>21724</v>
      </c>
      <c r="AG28" s="11">
        <f>+'Abr2011'!AQ28</f>
        <v>19842</v>
      </c>
      <c r="AH28" s="11">
        <f>+'Abr2011'!AR28</f>
        <v>19977</v>
      </c>
      <c r="AI28" s="11">
        <f>+Maio2011!AP28</f>
        <v>22183</v>
      </c>
      <c r="AJ28" s="11">
        <f>+Maio2011!AQ28</f>
        <v>20864</v>
      </c>
      <c r="AK28" s="155">
        <f>+Maio2011!AR28</f>
        <v>19547</v>
      </c>
      <c r="AL28" s="97">
        <f t="shared" si="1"/>
        <v>22600</v>
      </c>
      <c r="AM28" s="10">
        <f t="shared" si="2"/>
        <v>21800</v>
      </c>
      <c r="AN28" s="98">
        <f t="shared" si="3"/>
        <v>21700</v>
      </c>
    </row>
    <row r="29" spans="1:40" ht="12" customHeight="1">
      <c r="A29" s="15">
        <v>0.95833333333333337</v>
      </c>
      <c r="B29" s="11">
        <f>+'Jun2010'!AP29</f>
        <v>19100</v>
      </c>
      <c r="C29" s="11">
        <f>+'Jun2010'!AQ29</f>
        <v>18200</v>
      </c>
      <c r="D29" s="11">
        <f>+'Jun2010'!AR29</f>
        <v>18500</v>
      </c>
      <c r="E29" s="11">
        <f>+'Jul2010'!AP29</f>
        <v>21300</v>
      </c>
      <c r="F29" s="11">
        <f>+'Jul2010'!AQ29</f>
        <v>20300</v>
      </c>
      <c r="G29" s="11">
        <f>+'Jul2010'!AR29</f>
        <v>17900</v>
      </c>
      <c r="H29" s="11">
        <f>+agost2010!AP29</f>
        <v>19800</v>
      </c>
      <c r="I29" s="11">
        <f>+agost2010!AQ29</f>
        <v>18900</v>
      </c>
      <c r="J29" s="11">
        <f>+agost2010!AR29</f>
        <v>18600</v>
      </c>
      <c r="K29" s="11">
        <f>+'set2010'!AP29</f>
        <v>20400</v>
      </c>
      <c r="L29" s="11">
        <f>+'set2010'!AQ29</f>
        <v>18900</v>
      </c>
      <c r="M29" s="11">
        <f>+'set2010'!AR29</f>
        <v>18700</v>
      </c>
      <c r="N29" s="11">
        <f>+'Out2010'!AP29</f>
        <v>20900</v>
      </c>
      <c r="O29" s="11">
        <f>+'Out2010'!AQ29</f>
        <v>19600</v>
      </c>
      <c r="P29" s="11">
        <f>+'Out2010'!AR29</f>
        <v>18800</v>
      </c>
      <c r="Q29" s="11">
        <f>+'Nov2010'!AP29</f>
        <v>20400</v>
      </c>
      <c r="R29" s="11">
        <f>+'Nov2010'!AQ29</f>
        <v>19800</v>
      </c>
      <c r="S29" s="11">
        <f>+'Nov2010'!AR29</f>
        <v>18600</v>
      </c>
      <c r="T29" s="11">
        <f>+'Dez2010'!AP29</f>
        <v>22041</v>
      </c>
      <c r="U29" s="11">
        <f>+'Dez2010'!AQ29</f>
        <v>18100</v>
      </c>
      <c r="V29" s="11">
        <f>+'Dez2010'!AR29</f>
        <v>18000</v>
      </c>
      <c r="W29" s="11">
        <f>+'Jan2011'!AP29</f>
        <v>19246</v>
      </c>
      <c r="X29" s="11">
        <f>+'Jan2011'!AQ29</f>
        <v>18378</v>
      </c>
      <c r="Y29" s="11">
        <f>+'Jan2011'!AR29</f>
        <v>17400</v>
      </c>
      <c r="Z29" s="11">
        <f>+'Fev2011'!AP29</f>
        <v>18200</v>
      </c>
      <c r="AA29" s="11">
        <f>+'Fev2011'!AQ29</f>
        <v>17540</v>
      </c>
      <c r="AB29" s="11">
        <f>+'Fev2011'!AR29</f>
        <v>18100</v>
      </c>
      <c r="AC29" s="11">
        <f>+'Mar2011'!AP29</f>
        <v>18322</v>
      </c>
      <c r="AD29" s="11">
        <f>+'Mar2011'!AQ29</f>
        <v>18360</v>
      </c>
      <c r="AE29" s="11">
        <f>+'Mar2011'!AR29</f>
        <v>17100</v>
      </c>
      <c r="AF29" s="11">
        <f>+'Abr2011'!AP29</f>
        <v>18812</v>
      </c>
      <c r="AG29" s="11">
        <f>+'Abr2011'!AQ29</f>
        <v>18208</v>
      </c>
      <c r="AH29" s="11">
        <f>+'Abr2011'!AR29</f>
        <v>17869</v>
      </c>
      <c r="AI29" s="11">
        <f>+Maio2011!AP29</f>
        <v>19419</v>
      </c>
      <c r="AJ29" s="11">
        <f>+Maio2011!AQ29</f>
        <v>18451</v>
      </c>
      <c r="AK29" s="155">
        <f>+Maio2011!AR29</f>
        <v>17300</v>
      </c>
      <c r="AL29" s="97">
        <f t="shared" si="1"/>
        <v>22041</v>
      </c>
      <c r="AM29" s="10">
        <f t="shared" si="2"/>
        <v>20300</v>
      </c>
      <c r="AN29" s="98">
        <f t="shared" si="3"/>
        <v>18800</v>
      </c>
    </row>
    <row r="30" spans="1:40" ht="12" customHeight="1" thickBot="1">
      <c r="A30" s="9" t="s">
        <v>26</v>
      </c>
      <c r="B30" s="11">
        <f>+'Jun2010'!AP30</f>
        <v>17800</v>
      </c>
      <c r="C30" s="11">
        <f>+'Jun2010'!AQ30</f>
        <v>16500</v>
      </c>
      <c r="D30" s="11">
        <f>+'Jun2010'!AR30</f>
        <v>16000</v>
      </c>
      <c r="E30" s="11">
        <f>+'Jul2010'!AP30</f>
        <v>17600</v>
      </c>
      <c r="F30" s="11">
        <f>+'Jul2010'!AQ30</f>
        <v>18700</v>
      </c>
      <c r="G30" s="11">
        <f>+'Jul2010'!AR30</f>
        <v>16200</v>
      </c>
      <c r="H30" s="11">
        <f>+agost2010!AP30</f>
        <v>17900</v>
      </c>
      <c r="I30" s="11">
        <f>+agost2010!AQ30</f>
        <v>17500</v>
      </c>
      <c r="J30" s="11">
        <f>+agost2010!AR30</f>
        <v>17300</v>
      </c>
      <c r="K30" s="11">
        <f>+'set2010'!AP30</f>
        <v>18200</v>
      </c>
      <c r="L30" s="11">
        <f>+'set2010'!AQ30</f>
        <v>17700</v>
      </c>
      <c r="M30" s="11">
        <f>+'set2010'!AR30</f>
        <v>17000</v>
      </c>
      <c r="N30" s="11">
        <f>+'Out2010'!AP30</f>
        <v>18900</v>
      </c>
      <c r="O30" s="11">
        <f>+'Out2010'!AQ30</f>
        <v>18800</v>
      </c>
      <c r="P30" s="11">
        <f>+'Out2010'!AR30</f>
        <v>17600</v>
      </c>
      <c r="Q30" s="11">
        <f>+'Nov2010'!AP30</f>
        <v>17800</v>
      </c>
      <c r="R30" s="11">
        <f>+'Nov2010'!AQ30</f>
        <v>18200</v>
      </c>
      <c r="S30" s="11">
        <f>+'Nov2010'!AR30</f>
        <v>17800</v>
      </c>
      <c r="T30" s="11">
        <f>+'Dez2010'!AP30</f>
        <v>20847</v>
      </c>
      <c r="U30" s="11">
        <f>+'Dez2010'!AQ30</f>
        <v>18000</v>
      </c>
      <c r="V30" s="11">
        <f>+'Dez2010'!AR30</f>
        <v>16300</v>
      </c>
      <c r="W30" s="11">
        <f>+'Jan2011'!AP30</f>
        <v>16100</v>
      </c>
      <c r="X30" s="11">
        <f>+'Jan2011'!AQ30</f>
        <v>16600</v>
      </c>
      <c r="Y30" s="11">
        <f>+'Jan2011'!AR30</f>
        <v>16100</v>
      </c>
      <c r="Z30" s="11">
        <f>+'Fev2011'!AP30</f>
        <v>16500</v>
      </c>
      <c r="AA30" s="11">
        <f>+'Fev2011'!AQ30</f>
        <v>16100</v>
      </c>
      <c r="AB30" s="11">
        <f>+'Fev2011'!AR30</f>
        <v>16500</v>
      </c>
      <c r="AC30" s="11">
        <f>+'Mar2011'!AP30</f>
        <v>16789</v>
      </c>
      <c r="AD30" s="11">
        <f>+'Mar2011'!AQ30</f>
        <v>16950</v>
      </c>
      <c r="AE30" s="11">
        <f>+'Mar2011'!AR30</f>
        <v>15190</v>
      </c>
      <c r="AF30" s="11">
        <f>+'Abr2011'!AP30</f>
        <v>16829</v>
      </c>
      <c r="AG30" s="11">
        <f>+'Abr2011'!AQ30</f>
        <v>16903</v>
      </c>
      <c r="AH30" s="11">
        <f>+'Abr2011'!AR30</f>
        <v>16100</v>
      </c>
      <c r="AI30" s="11">
        <f>+Maio2011!AP30</f>
        <v>17000</v>
      </c>
      <c r="AJ30" s="11">
        <f>+Maio2011!AQ30</f>
        <v>16943</v>
      </c>
      <c r="AK30" s="155">
        <f>+Maio2011!AR30</f>
        <v>15600</v>
      </c>
      <c r="AL30" s="99">
        <f t="shared" si="1"/>
        <v>20847</v>
      </c>
      <c r="AM30" s="100">
        <f t="shared" si="2"/>
        <v>18800</v>
      </c>
      <c r="AN30" s="101">
        <f t="shared" si="3"/>
        <v>17800</v>
      </c>
    </row>
    <row r="31" spans="1:40" ht="12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7"/>
      <c r="O31" s="16"/>
      <c r="P31" s="16"/>
      <c r="Q31" s="17"/>
      <c r="R31" s="16"/>
      <c r="S31" s="16"/>
      <c r="T31" s="17"/>
      <c r="U31" s="16"/>
      <c r="V31" s="16"/>
      <c r="W31" s="17"/>
      <c r="X31" s="16"/>
      <c r="Y31" s="16"/>
      <c r="Z31" s="17"/>
      <c r="AA31" s="16"/>
      <c r="AB31" s="16"/>
      <c r="AC31" s="17"/>
      <c r="AD31" s="16"/>
      <c r="AE31" s="16"/>
      <c r="AF31" s="17"/>
      <c r="AG31" s="16"/>
      <c r="AH31" s="16"/>
      <c r="AJ31" s="16"/>
      <c r="AK31" s="16"/>
      <c r="AL31" s="152"/>
    </row>
    <row r="32" spans="1:40" s="90" customFormat="1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152"/>
    </row>
    <row r="33" spans="1:40">
      <c r="A33" s="24"/>
      <c r="B33" s="24"/>
      <c r="C33" s="24"/>
      <c r="D33" s="24"/>
      <c r="E33" s="24"/>
      <c r="F33" s="24"/>
      <c r="G33" s="24"/>
      <c r="I33" s="24"/>
      <c r="J33" s="24"/>
      <c r="K33" s="25"/>
      <c r="L33" s="24"/>
      <c r="M33" s="24"/>
      <c r="N33" s="26"/>
      <c r="O33" s="24"/>
      <c r="P33" s="24"/>
      <c r="R33" s="24"/>
      <c r="S33" s="24"/>
      <c r="U33" s="24"/>
      <c r="V33" s="24"/>
      <c r="W33" s="21"/>
      <c r="X33" s="24"/>
      <c r="Y33" s="24"/>
      <c r="Z33" s="21"/>
      <c r="AA33" s="24"/>
      <c r="AB33" s="24"/>
      <c r="AC33" s="21"/>
      <c r="AD33" s="24"/>
      <c r="AE33" s="24"/>
      <c r="AF33" s="21"/>
      <c r="AG33" s="24"/>
      <c r="AH33" s="24"/>
      <c r="AI33" s="21"/>
      <c r="AJ33" s="24"/>
      <c r="AK33" s="24"/>
    </row>
    <row r="34" spans="1:40">
      <c r="A34" s="24" t="s">
        <v>34</v>
      </c>
      <c r="B34" s="30">
        <f>MAX(B7:B30)</f>
        <v>24000</v>
      </c>
      <c r="C34" s="30">
        <f t="shared" ref="C34:AN34" si="4">MAX(C7:C30)</f>
        <v>22100</v>
      </c>
      <c r="D34" s="30">
        <f t="shared" si="4"/>
        <v>20400</v>
      </c>
      <c r="E34" s="30">
        <f t="shared" si="4"/>
        <v>25400</v>
      </c>
      <c r="F34" s="30">
        <f t="shared" si="4"/>
        <v>22200</v>
      </c>
      <c r="G34" s="30">
        <f t="shared" si="4"/>
        <v>20800</v>
      </c>
      <c r="H34" s="30">
        <f t="shared" si="4"/>
        <v>24800</v>
      </c>
      <c r="I34" s="30">
        <f t="shared" si="4"/>
        <v>22800</v>
      </c>
      <c r="J34" s="30">
        <f t="shared" si="4"/>
        <v>21000</v>
      </c>
      <c r="K34" s="30">
        <f t="shared" si="4"/>
        <v>25100</v>
      </c>
      <c r="L34" s="30">
        <f t="shared" si="4"/>
        <v>23000</v>
      </c>
      <c r="M34" s="30">
        <f t="shared" si="4"/>
        <v>22300</v>
      </c>
      <c r="N34" s="30">
        <f t="shared" si="4"/>
        <v>25100</v>
      </c>
      <c r="O34" s="30">
        <f t="shared" si="4"/>
        <v>22400</v>
      </c>
      <c r="P34" s="30">
        <f t="shared" si="4"/>
        <v>21800</v>
      </c>
      <c r="Q34" s="30">
        <f t="shared" si="4"/>
        <v>24500</v>
      </c>
      <c r="R34" s="30">
        <f t="shared" si="4"/>
        <v>22300</v>
      </c>
      <c r="S34" s="30">
        <f t="shared" si="4"/>
        <v>21900</v>
      </c>
      <c r="T34" s="30">
        <f t="shared" si="4"/>
        <v>24200</v>
      </c>
      <c r="U34" s="30">
        <f t="shared" si="4"/>
        <v>22137</v>
      </c>
      <c r="V34" s="30">
        <f t="shared" si="4"/>
        <v>22100</v>
      </c>
      <c r="W34" s="30">
        <f t="shared" si="4"/>
        <v>23300</v>
      </c>
      <c r="X34" s="30">
        <f t="shared" si="4"/>
        <v>22002</v>
      </c>
      <c r="Y34" s="30">
        <f t="shared" si="4"/>
        <v>22231</v>
      </c>
      <c r="Z34" s="30">
        <f t="shared" si="4"/>
        <v>23236</v>
      </c>
      <c r="AA34" s="30">
        <f t="shared" si="4"/>
        <v>22360</v>
      </c>
      <c r="AB34" s="30">
        <f t="shared" si="4"/>
        <v>21600</v>
      </c>
      <c r="AC34" s="30">
        <f t="shared" si="4"/>
        <v>23892</v>
      </c>
      <c r="AD34" s="30">
        <f t="shared" si="4"/>
        <v>22923</v>
      </c>
      <c r="AE34" s="30">
        <f t="shared" si="4"/>
        <v>21411</v>
      </c>
      <c r="AF34" s="30">
        <f t="shared" si="4"/>
        <v>23908</v>
      </c>
      <c r="AG34" s="30">
        <f t="shared" si="4"/>
        <v>22009</v>
      </c>
      <c r="AH34" s="30">
        <f t="shared" si="4"/>
        <v>21901</v>
      </c>
      <c r="AI34" s="30">
        <f t="shared" si="4"/>
        <v>23715</v>
      </c>
      <c r="AJ34" s="30">
        <f t="shared" si="4"/>
        <v>23081</v>
      </c>
      <c r="AK34" s="30">
        <f t="shared" si="4"/>
        <v>21909</v>
      </c>
      <c r="AL34" s="30">
        <f t="shared" si="4"/>
        <v>25100</v>
      </c>
      <c r="AM34" s="30">
        <f t="shared" si="4"/>
        <v>23081</v>
      </c>
      <c r="AN34" s="30">
        <f t="shared" si="4"/>
        <v>22300</v>
      </c>
    </row>
    <row r="35" spans="1:40">
      <c r="A35" s="24" t="s">
        <v>35</v>
      </c>
      <c r="B35" s="30">
        <f>MIN(B7:B30)</f>
        <v>14300</v>
      </c>
      <c r="C35" s="30">
        <f t="shared" ref="C35:AN35" si="5">MIN(C7:C30)</f>
        <v>13800</v>
      </c>
      <c r="D35" s="30">
        <f t="shared" si="5"/>
        <v>13600</v>
      </c>
      <c r="E35" s="30">
        <f t="shared" si="5"/>
        <v>15200</v>
      </c>
      <c r="F35" s="30">
        <f t="shared" si="5"/>
        <v>14700</v>
      </c>
      <c r="G35" s="30">
        <f t="shared" si="5"/>
        <v>14200</v>
      </c>
      <c r="H35" s="30">
        <f t="shared" si="5"/>
        <v>15200</v>
      </c>
      <c r="I35" s="30">
        <f t="shared" si="5"/>
        <v>14500</v>
      </c>
      <c r="J35" s="30">
        <f t="shared" si="5"/>
        <v>14400</v>
      </c>
      <c r="K35" s="30">
        <f t="shared" si="5"/>
        <v>15600</v>
      </c>
      <c r="L35" s="30">
        <f t="shared" si="5"/>
        <v>15000</v>
      </c>
      <c r="M35" s="30">
        <f t="shared" si="5"/>
        <v>14700</v>
      </c>
      <c r="N35" s="30">
        <f t="shared" si="5"/>
        <v>15500</v>
      </c>
      <c r="O35" s="30">
        <f t="shared" si="5"/>
        <v>15100</v>
      </c>
      <c r="P35" s="30">
        <f t="shared" si="5"/>
        <v>14800</v>
      </c>
      <c r="Q35" s="30">
        <f t="shared" si="5"/>
        <v>15300</v>
      </c>
      <c r="R35" s="30">
        <f t="shared" si="5"/>
        <v>14800</v>
      </c>
      <c r="S35" s="30">
        <f t="shared" si="5"/>
        <v>14400</v>
      </c>
      <c r="T35" s="30">
        <f t="shared" si="5"/>
        <v>15000</v>
      </c>
      <c r="U35" s="30">
        <f t="shared" si="5"/>
        <v>14800</v>
      </c>
      <c r="V35" s="30">
        <f t="shared" si="5"/>
        <v>13658</v>
      </c>
      <c r="W35" s="30">
        <f t="shared" si="5"/>
        <v>14100</v>
      </c>
      <c r="X35" s="30">
        <f t="shared" si="5"/>
        <v>14700</v>
      </c>
      <c r="Y35" s="30">
        <f t="shared" si="5"/>
        <v>13284</v>
      </c>
      <c r="Z35" s="30">
        <f t="shared" si="5"/>
        <v>13600</v>
      </c>
      <c r="AA35" s="30">
        <f t="shared" si="5"/>
        <v>13600</v>
      </c>
      <c r="AB35" s="30">
        <f t="shared" si="5"/>
        <v>13400</v>
      </c>
      <c r="AC35" s="30">
        <f t="shared" si="5"/>
        <v>13700</v>
      </c>
      <c r="AD35" s="30">
        <f t="shared" si="5"/>
        <v>14500</v>
      </c>
      <c r="AE35" s="30">
        <f t="shared" si="5"/>
        <v>13080</v>
      </c>
      <c r="AF35" s="30">
        <f t="shared" si="5"/>
        <v>14300</v>
      </c>
      <c r="AG35" s="30">
        <f t="shared" si="5"/>
        <v>14000</v>
      </c>
      <c r="AH35" s="30">
        <f t="shared" si="5"/>
        <v>13885</v>
      </c>
      <c r="AI35" s="30">
        <f t="shared" si="5"/>
        <v>14100</v>
      </c>
      <c r="AJ35" s="30">
        <f t="shared" si="5"/>
        <v>14211</v>
      </c>
      <c r="AK35" s="30">
        <f t="shared" si="5"/>
        <v>13900</v>
      </c>
      <c r="AL35" s="30">
        <f t="shared" si="5"/>
        <v>15600</v>
      </c>
      <c r="AM35" s="30">
        <f t="shared" si="5"/>
        <v>15100</v>
      </c>
      <c r="AN35" s="30">
        <f t="shared" si="5"/>
        <v>14800</v>
      </c>
    </row>
    <row r="36" spans="1:40">
      <c r="A36" s="31"/>
      <c r="B36" s="31"/>
      <c r="C36" s="31"/>
      <c r="D36" s="31"/>
      <c r="E36" s="26" t="s">
        <v>36</v>
      </c>
      <c r="F36" s="31"/>
      <c r="G36" s="31"/>
      <c r="H36" s="26" t="s">
        <v>37</v>
      </c>
      <c r="I36" s="31"/>
      <c r="J36" s="31"/>
      <c r="K36" s="26" t="s">
        <v>38</v>
      </c>
      <c r="L36" s="31"/>
      <c r="M36" s="31"/>
      <c r="N36" s="26"/>
      <c r="O36" s="31"/>
      <c r="P36" s="31"/>
      <c r="X36" s="31"/>
      <c r="Y36" s="31"/>
      <c r="Z36" s="26"/>
      <c r="AA36" s="31"/>
      <c r="AB36" s="31"/>
      <c r="AC36" s="26"/>
      <c r="AD36" s="31"/>
      <c r="AE36" s="31"/>
      <c r="AF36" s="30"/>
      <c r="AG36" s="31"/>
      <c r="AH36" s="31"/>
      <c r="AI36" s="33"/>
      <c r="AJ36" s="31"/>
      <c r="AK36" s="31"/>
    </row>
    <row r="37" spans="1:40">
      <c r="A37" s="14" t="s">
        <v>39</v>
      </c>
      <c r="E37" s="35">
        <f>9350</f>
        <v>9350</v>
      </c>
      <c r="H37" s="36">
        <v>4440</v>
      </c>
      <c r="K37" s="36">
        <f>+E37+H37</f>
        <v>13790</v>
      </c>
      <c r="N37" s="3"/>
      <c r="Z37" s="3"/>
      <c r="AC37" s="3"/>
      <c r="AF37" s="3"/>
      <c r="AI37" s="3"/>
    </row>
    <row r="38" spans="1:40">
      <c r="A38" s="14" t="s">
        <v>40</v>
      </c>
      <c r="E38" s="37">
        <v>0.2</v>
      </c>
      <c r="H38" s="3"/>
      <c r="K38" s="3"/>
      <c r="N38" s="3"/>
      <c r="Z38" s="3"/>
      <c r="AC38" s="3"/>
      <c r="AF38" s="3"/>
      <c r="AI38" s="3"/>
    </row>
    <row r="39" spans="1:40">
      <c r="A39" s="14" t="s">
        <v>41</v>
      </c>
      <c r="E39" s="3"/>
      <c r="H39" s="3"/>
      <c r="K39" s="3"/>
      <c r="N39" s="3"/>
      <c r="Z39" s="3"/>
      <c r="AC39" s="3"/>
      <c r="AF39" s="3"/>
      <c r="AI39" s="3"/>
    </row>
    <row r="40" spans="1:40">
      <c r="A40" s="14" t="s">
        <v>42</v>
      </c>
      <c r="E40" s="37">
        <v>0.5</v>
      </c>
      <c r="H40" s="3"/>
      <c r="K40" s="3"/>
      <c r="N40" s="3"/>
      <c r="Z40" s="3"/>
      <c r="AC40" s="3"/>
      <c r="AF40" s="3"/>
      <c r="AI40" s="3"/>
    </row>
    <row r="41" spans="1:40">
      <c r="A41" s="14" t="s">
        <v>43</v>
      </c>
      <c r="E41" s="14" t="s">
        <v>44</v>
      </c>
      <c r="H41" s="38"/>
      <c r="K41" s="38"/>
      <c r="N41" s="26"/>
      <c r="Z41" s="38"/>
      <c r="AC41" s="38"/>
      <c r="AF41" s="38"/>
      <c r="AI41" s="38"/>
    </row>
    <row r="42" spans="1:40" ht="13" thickBot="1">
      <c r="A42" s="26" t="s">
        <v>45</v>
      </c>
      <c r="E42" s="30"/>
      <c r="K42" s="41"/>
      <c r="N42" s="26"/>
      <c r="Q42" s="38"/>
      <c r="T42" s="38"/>
      <c r="W42" s="38"/>
      <c r="Z42" s="38"/>
      <c r="AC42" s="38"/>
      <c r="AF42" s="38"/>
      <c r="AI42" s="38"/>
    </row>
    <row r="43" spans="1:40">
      <c r="A43" s="287" t="s">
        <v>2</v>
      </c>
      <c r="B43" s="4">
        <f>+B$4</f>
        <v>0</v>
      </c>
      <c r="C43" s="4"/>
      <c r="D43" s="4"/>
      <c r="E43" s="4">
        <f t="shared" ref="E43:AI43" si="6">+E$4</f>
        <v>0</v>
      </c>
      <c r="F43" s="4"/>
      <c r="G43" s="4"/>
      <c r="H43" s="4">
        <f t="shared" si="6"/>
        <v>0</v>
      </c>
      <c r="I43" s="4"/>
      <c r="J43" s="4"/>
      <c r="K43" s="4">
        <f t="shared" si="6"/>
        <v>0</v>
      </c>
      <c r="L43" s="4"/>
      <c r="M43" s="4"/>
      <c r="N43" s="4">
        <f t="shared" si="6"/>
        <v>0</v>
      </c>
      <c r="O43" s="4"/>
      <c r="P43" s="4"/>
      <c r="Q43" s="4">
        <f t="shared" si="6"/>
        <v>0</v>
      </c>
      <c r="R43" s="4"/>
      <c r="S43" s="4"/>
      <c r="T43" s="4">
        <f t="shared" si="6"/>
        <v>0</v>
      </c>
      <c r="U43" s="4"/>
      <c r="V43" s="4"/>
      <c r="W43" s="4">
        <f t="shared" si="6"/>
        <v>0</v>
      </c>
      <c r="X43" s="4"/>
      <c r="Y43" s="4"/>
      <c r="Z43" s="4">
        <f t="shared" si="6"/>
        <v>0</v>
      </c>
      <c r="AA43" s="4"/>
      <c r="AB43" s="4"/>
      <c r="AC43" s="4">
        <f t="shared" si="6"/>
        <v>0</v>
      </c>
      <c r="AD43" s="4"/>
      <c r="AE43" s="4"/>
      <c r="AF43" s="4">
        <f t="shared" si="6"/>
        <v>0</v>
      </c>
      <c r="AG43" s="4"/>
      <c r="AH43" s="4"/>
      <c r="AI43" s="4">
        <f t="shared" si="6"/>
        <v>0</v>
      </c>
      <c r="AJ43" s="4"/>
      <c r="AK43" s="4"/>
      <c r="AL43" s="92" t="s">
        <v>3</v>
      </c>
      <c r="AM43" s="93" t="s">
        <v>3</v>
      </c>
      <c r="AN43" s="94" t="s">
        <v>3</v>
      </c>
    </row>
    <row r="44" spans="1:40" s="6" customFormat="1" ht="11.25" customHeight="1">
      <c r="A44" s="288"/>
      <c r="B44" s="7" t="str">
        <f>B$5</f>
        <v>JUNHO 2010</v>
      </c>
      <c r="C44" s="7"/>
      <c r="D44" s="7"/>
      <c r="E44" s="7" t="str">
        <f t="shared" ref="E44:AI44" si="7">E$5</f>
        <v>JULHO 2010</v>
      </c>
      <c r="F44" s="7"/>
      <c r="G44" s="7"/>
      <c r="H44" s="7" t="str">
        <f t="shared" si="7"/>
        <v>AGOSTO 2010</v>
      </c>
      <c r="I44" s="7"/>
      <c r="J44" s="7"/>
      <c r="K44" s="7" t="str">
        <f t="shared" si="7"/>
        <v>SETEMBRO 2010</v>
      </c>
      <c r="L44" s="7"/>
      <c r="M44" s="7"/>
      <c r="N44" s="7" t="str">
        <f t="shared" si="7"/>
        <v>OUTUBRO 2010</v>
      </c>
      <c r="O44" s="7"/>
      <c r="P44" s="7"/>
      <c r="Q44" s="7" t="str">
        <f t="shared" si="7"/>
        <v>NOVEMBRO 2010</v>
      </c>
      <c r="R44" s="7"/>
      <c r="S44" s="7"/>
      <c r="T44" s="7" t="str">
        <f t="shared" si="7"/>
        <v>DEZEMBO 2010</v>
      </c>
      <c r="U44" s="7"/>
      <c r="V44" s="7"/>
      <c r="W44" s="7" t="str">
        <f t="shared" si="7"/>
        <v>JANEIRO 2011</v>
      </c>
      <c r="X44" s="7"/>
      <c r="Y44" s="7"/>
      <c r="Z44" s="7" t="str">
        <f t="shared" si="7"/>
        <v>FEVEREIRO 2011</v>
      </c>
      <c r="AA44" s="7"/>
      <c r="AB44" s="7"/>
      <c r="AC44" s="7" t="str">
        <f t="shared" si="7"/>
        <v>MARÇO 2011</v>
      </c>
      <c r="AD44" s="7"/>
      <c r="AE44" s="7"/>
      <c r="AF44" s="7" t="str">
        <f t="shared" si="7"/>
        <v>ABRIL 2011</v>
      </c>
      <c r="AG44" s="7"/>
      <c r="AH44" s="7"/>
      <c r="AI44" s="7" t="str">
        <f t="shared" si="7"/>
        <v>MAIO 2011</v>
      </c>
      <c r="AJ44" s="7"/>
      <c r="AK44" s="7"/>
      <c r="AL44" s="95"/>
      <c r="AM44" s="42"/>
      <c r="AN44" s="96"/>
    </row>
    <row r="45" spans="1:40" s="6" customFormat="1" ht="12" customHeight="1" thickBot="1">
      <c r="A45" s="289"/>
      <c r="B45" s="5" t="s">
        <v>50</v>
      </c>
      <c r="C45" s="4" t="s">
        <v>49</v>
      </c>
      <c r="D45" s="4" t="s">
        <v>7</v>
      </c>
      <c r="E45" s="5" t="s">
        <v>50</v>
      </c>
      <c r="F45" s="4" t="s">
        <v>49</v>
      </c>
      <c r="G45" s="4" t="s">
        <v>7</v>
      </c>
      <c r="H45" s="5" t="s">
        <v>50</v>
      </c>
      <c r="I45" s="4" t="s">
        <v>49</v>
      </c>
      <c r="J45" s="4" t="s">
        <v>7</v>
      </c>
      <c r="K45" s="5" t="s">
        <v>50</v>
      </c>
      <c r="L45" s="4" t="s">
        <v>49</v>
      </c>
      <c r="M45" s="4" t="s">
        <v>7</v>
      </c>
      <c r="N45" s="5" t="s">
        <v>50</v>
      </c>
      <c r="O45" s="4" t="s">
        <v>49</v>
      </c>
      <c r="P45" s="4" t="s">
        <v>7</v>
      </c>
      <c r="Q45" s="5" t="s">
        <v>50</v>
      </c>
      <c r="R45" s="4" t="s">
        <v>49</v>
      </c>
      <c r="S45" s="4" t="s">
        <v>7</v>
      </c>
      <c r="T45" s="5" t="s">
        <v>50</v>
      </c>
      <c r="U45" s="4" t="s">
        <v>49</v>
      </c>
      <c r="V45" s="4" t="s">
        <v>7</v>
      </c>
      <c r="W45" s="5" t="s">
        <v>50</v>
      </c>
      <c r="X45" s="4" t="s">
        <v>49</v>
      </c>
      <c r="Y45" s="4" t="s">
        <v>7</v>
      </c>
      <c r="Z45" s="5" t="s">
        <v>50</v>
      </c>
      <c r="AA45" s="4" t="s">
        <v>49</v>
      </c>
      <c r="AB45" s="4" t="s">
        <v>7</v>
      </c>
      <c r="AC45" s="5" t="s">
        <v>50</v>
      </c>
      <c r="AD45" s="4" t="s">
        <v>49</v>
      </c>
      <c r="AE45" s="4" t="s">
        <v>7</v>
      </c>
      <c r="AF45" s="5" t="s">
        <v>50</v>
      </c>
      <c r="AG45" s="4" t="s">
        <v>49</v>
      </c>
      <c r="AH45" s="4" t="s">
        <v>7</v>
      </c>
      <c r="AI45" s="5" t="s">
        <v>50</v>
      </c>
      <c r="AJ45" s="4" t="s">
        <v>49</v>
      </c>
      <c r="AK45" s="4" t="s">
        <v>7</v>
      </c>
      <c r="AL45" s="146" t="s">
        <v>50</v>
      </c>
      <c r="AM45" s="147" t="s">
        <v>49</v>
      </c>
      <c r="AN45" s="148" t="s">
        <v>7</v>
      </c>
    </row>
    <row r="46" spans="1:40">
      <c r="A46" s="9" t="s">
        <v>9</v>
      </c>
      <c r="B46" s="10">
        <f t="shared" ref="B46:AK46" si="8">B7-$E$38*B7+$E$40*($E$38*B7)</f>
        <v>14040</v>
      </c>
      <c r="C46" s="10">
        <f t="shared" si="8"/>
        <v>13950</v>
      </c>
      <c r="D46" s="10">
        <f t="shared" si="8"/>
        <v>13950</v>
      </c>
      <c r="E46" s="10">
        <f t="shared" si="8"/>
        <v>16200</v>
      </c>
      <c r="F46" s="10">
        <f t="shared" si="8"/>
        <v>14670</v>
      </c>
      <c r="G46" s="10">
        <f t="shared" si="8"/>
        <v>14400</v>
      </c>
      <c r="H46" s="10">
        <f t="shared" si="8"/>
        <v>15210</v>
      </c>
      <c r="I46" s="10">
        <f t="shared" si="8"/>
        <v>14760</v>
      </c>
      <c r="J46" s="10">
        <f t="shared" si="8"/>
        <v>14940</v>
      </c>
      <c r="K46" s="10">
        <f t="shared" si="8"/>
        <v>15210</v>
      </c>
      <c r="L46" s="10">
        <f t="shared" si="8"/>
        <v>15300</v>
      </c>
      <c r="M46" s="10">
        <f t="shared" si="8"/>
        <v>15210</v>
      </c>
      <c r="N46" s="10">
        <f t="shared" si="8"/>
        <v>14940</v>
      </c>
      <c r="O46" s="10">
        <f t="shared" si="8"/>
        <v>15120</v>
      </c>
      <c r="P46" s="10">
        <f t="shared" si="8"/>
        <v>14940</v>
      </c>
      <c r="Q46" s="10">
        <f t="shared" si="8"/>
        <v>14760</v>
      </c>
      <c r="R46" s="10">
        <f t="shared" si="8"/>
        <v>14670</v>
      </c>
      <c r="S46" s="10">
        <f t="shared" si="8"/>
        <v>14490</v>
      </c>
      <c r="T46" s="10">
        <f t="shared" si="8"/>
        <v>14130</v>
      </c>
      <c r="U46" s="10">
        <f t="shared" si="8"/>
        <v>14670</v>
      </c>
      <c r="V46" s="10">
        <f t="shared" si="8"/>
        <v>14850</v>
      </c>
      <c r="W46" s="10">
        <f t="shared" si="8"/>
        <v>13500</v>
      </c>
      <c r="X46" s="10">
        <f t="shared" si="8"/>
        <v>16314.300000000001</v>
      </c>
      <c r="Y46" s="10">
        <f t="shared" si="8"/>
        <v>13590</v>
      </c>
      <c r="Z46" s="10">
        <f t="shared" si="8"/>
        <v>12960</v>
      </c>
      <c r="AA46" s="10">
        <f t="shared" si="8"/>
        <v>13410</v>
      </c>
      <c r="AB46" s="10">
        <f t="shared" si="8"/>
        <v>13500</v>
      </c>
      <c r="AC46" s="10">
        <f t="shared" si="8"/>
        <v>13254.300000000001</v>
      </c>
      <c r="AD46" s="10">
        <f t="shared" si="8"/>
        <v>13230</v>
      </c>
      <c r="AE46" s="10">
        <f t="shared" si="8"/>
        <v>13221</v>
      </c>
      <c r="AF46" s="10">
        <f t="shared" si="8"/>
        <v>13676.4</v>
      </c>
      <c r="AG46" s="10">
        <f t="shared" si="8"/>
        <v>14103.9</v>
      </c>
      <c r="AH46" s="10">
        <f t="shared" si="8"/>
        <v>13500</v>
      </c>
      <c r="AI46" s="10">
        <f t="shared" si="8"/>
        <v>13590</v>
      </c>
      <c r="AJ46" s="10">
        <f t="shared" si="8"/>
        <v>13701.6</v>
      </c>
      <c r="AK46" s="103">
        <f t="shared" si="8"/>
        <v>14400</v>
      </c>
      <c r="AL46" s="149">
        <f t="shared" ref="AL46:AL69" si="9">MAX(B46,E46,H46,K46,N46,Q46,T46,W46,Z46,AC46,AF46,AI46)</f>
        <v>16200</v>
      </c>
      <c r="AM46" s="150">
        <f t="shared" ref="AM46:AM69" si="10">MAX(C46,F46,I46,L46,O46,R46,U46,X46,AA46,AD46,AG46,AJ46,)</f>
        <v>16314.300000000001</v>
      </c>
      <c r="AN46" s="151">
        <f t="shared" ref="AN46:AN69" si="11">MAX(D46,G46,J46,M46,P46,S46,V46,Y46,AB46,AE46,AH46,AK46,)</f>
        <v>15210</v>
      </c>
    </row>
    <row r="47" spans="1:40">
      <c r="A47" s="9" t="s">
        <v>10</v>
      </c>
      <c r="B47" s="10">
        <f t="shared" ref="B47:AK47" si="12">B8-$E$38*B8+$E$40*($E$38*B8)</f>
        <v>12870</v>
      </c>
      <c r="C47" s="10">
        <f t="shared" si="12"/>
        <v>13140</v>
      </c>
      <c r="D47" s="10">
        <f t="shared" si="12"/>
        <v>13140</v>
      </c>
      <c r="E47" s="10">
        <f t="shared" si="12"/>
        <v>14040</v>
      </c>
      <c r="F47" s="10">
        <f t="shared" si="12"/>
        <v>14130</v>
      </c>
      <c r="G47" s="10">
        <f t="shared" si="12"/>
        <v>13590</v>
      </c>
      <c r="H47" s="10">
        <f t="shared" si="12"/>
        <v>14130</v>
      </c>
      <c r="I47" s="10">
        <f t="shared" si="12"/>
        <v>14040</v>
      </c>
      <c r="J47" s="10">
        <f t="shared" si="12"/>
        <v>14040</v>
      </c>
      <c r="K47" s="10">
        <f t="shared" si="12"/>
        <v>14670</v>
      </c>
      <c r="L47" s="10">
        <f t="shared" si="12"/>
        <v>14310</v>
      </c>
      <c r="M47" s="10">
        <f t="shared" si="12"/>
        <v>14670</v>
      </c>
      <c r="N47" s="10">
        <f t="shared" si="12"/>
        <v>14490</v>
      </c>
      <c r="O47" s="10">
        <f t="shared" si="12"/>
        <v>14400</v>
      </c>
      <c r="P47" s="10">
        <f t="shared" si="12"/>
        <v>14310</v>
      </c>
      <c r="Q47" s="10">
        <f t="shared" si="12"/>
        <v>14220</v>
      </c>
      <c r="R47" s="10">
        <f t="shared" si="12"/>
        <v>14040</v>
      </c>
      <c r="S47" s="10">
        <f t="shared" si="12"/>
        <v>13860</v>
      </c>
      <c r="T47" s="10">
        <f t="shared" si="12"/>
        <v>13950</v>
      </c>
      <c r="U47" s="10">
        <f t="shared" si="12"/>
        <v>14040</v>
      </c>
      <c r="V47" s="10">
        <f t="shared" si="12"/>
        <v>13230</v>
      </c>
      <c r="W47" s="10">
        <f t="shared" si="12"/>
        <v>13050</v>
      </c>
      <c r="X47" s="10">
        <f t="shared" si="12"/>
        <v>15840</v>
      </c>
      <c r="Y47" s="10">
        <f t="shared" si="12"/>
        <v>13295.7</v>
      </c>
      <c r="Z47" s="10">
        <f t="shared" si="12"/>
        <v>12330</v>
      </c>
      <c r="AA47" s="10">
        <f t="shared" si="12"/>
        <v>12690</v>
      </c>
      <c r="AB47" s="10">
        <f t="shared" si="12"/>
        <v>12510</v>
      </c>
      <c r="AC47" s="10">
        <f t="shared" si="12"/>
        <v>12690</v>
      </c>
      <c r="AD47" s="10">
        <f t="shared" si="12"/>
        <v>13050</v>
      </c>
      <c r="AE47" s="10">
        <f t="shared" si="12"/>
        <v>13046.4</v>
      </c>
      <c r="AF47" s="10">
        <f t="shared" si="12"/>
        <v>13500</v>
      </c>
      <c r="AG47" s="10">
        <f t="shared" si="12"/>
        <v>13299.300000000001</v>
      </c>
      <c r="AH47" s="10">
        <f t="shared" si="12"/>
        <v>13491.9</v>
      </c>
      <c r="AI47" s="10">
        <f t="shared" si="12"/>
        <v>13410</v>
      </c>
      <c r="AJ47" s="10">
        <f t="shared" si="12"/>
        <v>13319.1</v>
      </c>
      <c r="AK47" s="103">
        <f t="shared" si="12"/>
        <v>13860</v>
      </c>
      <c r="AL47" s="97">
        <f t="shared" si="9"/>
        <v>14670</v>
      </c>
      <c r="AM47" s="10">
        <f t="shared" si="10"/>
        <v>15840</v>
      </c>
      <c r="AN47" s="98">
        <f t="shared" si="11"/>
        <v>14670</v>
      </c>
    </row>
    <row r="48" spans="1:40">
      <c r="A48" s="9" t="s">
        <v>11</v>
      </c>
      <c r="B48" s="10">
        <f t="shared" ref="B48:AK48" si="13">B9-$E$38*B9+$E$40*($E$38*B9)</f>
        <v>13500</v>
      </c>
      <c r="C48" s="10">
        <f t="shared" si="13"/>
        <v>12780</v>
      </c>
      <c r="D48" s="10">
        <f t="shared" si="13"/>
        <v>12690</v>
      </c>
      <c r="E48" s="10">
        <f t="shared" si="13"/>
        <v>13860</v>
      </c>
      <c r="F48" s="10">
        <f t="shared" si="13"/>
        <v>13680</v>
      </c>
      <c r="G48" s="10">
        <f t="shared" si="13"/>
        <v>13320</v>
      </c>
      <c r="H48" s="10">
        <f t="shared" si="13"/>
        <v>13950</v>
      </c>
      <c r="I48" s="10">
        <f t="shared" si="13"/>
        <v>13770</v>
      </c>
      <c r="J48" s="10">
        <f t="shared" si="13"/>
        <v>13770</v>
      </c>
      <c r="K48" s="10">
        <f t="shared" si="13"/>
        <v>14400</v>
      </c>
      <c r="L48" s="10">
        <f t="shared" si="13"/>
        <v>13860</v>
      </c>
      <c r="M48" s="10">
        <f t="shared" si="13"/>
        <v>13950</v>
      </c>
      <c r="N48" s="10">
        <f t="shared" si="13"/>
        <v>14130</v>
      </c>
      <c r="O48" s="10">
        <f t="shared" si="13"/>
        <v>13950</v>
      </c>
      <c r="P48" s="10">
        <f t="shared" si="13"/>
        <v>13950</v>
      </c>
      <c r="Q48" s="10">
        <f t="shared" si="13"/>
        <v>13770</v>
      </c>
      <c r="R48" s="10">
        <f t="shared" si="13"/>
        <v>13680</v>
      </c>
      <c r="S48" s="10">
        <f t="shared" si="13"/>
        <v>13500</v>
      </c>
      <c r="T48" s="10">
        <f t="shared" si="13"/>
        <v>13500</v>
      </c>
      <c r="U48" s="10">
        <f t="shared" si="13"/>
        <v>14040</v>
      </c>
      <c r="V48" s="10">
        <f t="shared" si="13"/>
        <v>13410</v>
      </c>
      <c r="W48" s="10">
        <f t="shared" si="13"/>
        <v>12780</v>
      </c>
      <c r="X48" s="10">
        <f t="shared" si="13"/>
        <v>14850</v>
      </c>
      <c r="Y48" s="10">
        <f t="shared" si="13"/>
        <v>12330</v>
      </c>
      <c r="Z48" s="10">
        <f t="shared" si="13"/>
        <v>12240</v>
      </c>
      <c r="AA48" s="10">
        <f t="shared" si="13"/>
        <v>12240</v>
      </c>
      <c r="AB48" s="10">
        <f t="shared" si="13"/>
        <v>12240</v>
      </c>
      <c r="AC48" s="10">
        <f t="shared" si="13"/>
        <v>12600</v>
      </c>
      <c r="AD48" s="10">
        <f t="shared" si="13"/>
        <v>13050</v>
      </c>
      <c r="AE48" s="10">
        <f t="shared" si="13"/>
        <v>12314.7</v>
      </c>
      <c r="AF48" s="10">
        <f t="shared" si="13"/>
        <v>13050</v>
      </c>
      <c r="AG48" s="10">
        <f t="shared" si="13"/>
        <v>12960</v>
      </c>
      <c r="AH48" s="10">
        <f t="shared" si="13"/>
        <v>12703.5</v>
      </c>
      <c r="AI48" s="10">
        <f t="shared" si="13"/>
        <v>13496.4</v>
      </c>
      <c r="AJ48" s="10">
        <f t="shared" si="13"/>
        <v>12862.800000000001</v>
      </c>
      <c r="AK48" s="103">
        <f t="shared" si="13"/>
        <v>13410</v>
      </c>
      <c r="AL48" s="97">
        <f t="shared" si="9"/>
        <v>14400</v>
      </c>
      <c r="AM48" s="10">
        <f t="shared" si="10"/>
        <v>14850</v>
      </c>
      <c r="AN48" s="98">
        <f t="shared" si="11"/>
        <v>13950</v>
      </c>
    </row>
    <row r="49" spans="1:40">
      <c r="A49" s="9" t="s">
        <v>12</v>
      </c>
      <c r="B49" s="10">
        <f t="shared" ref="B49:AK49" si="14">B10-$E$38*B10+$E$40*($E$38*B10)</f>
        <v>13140</v>
      </c>
      <c r="C49" s="10">
        <f t="shared" si="14"/>
        <v>12600</v>
      </c>
      <c r="D49" s="10">
        <f t="shared" si="14"/>
        <v>12420</v>
      </c>
      <c r="E49" s="10">
        <f t="shared" si="14"/>
        <v>13680</v>
      </c>
      <c r="F49" s="10">
        <f t="shared" si="14"/>
        <v>13230</v>
      </c>
      <c r="G49" s="10">
        <f t="shared" si="14"/>
        <v>13050</v>
      </c>
      <c r="H49" s="10">
        <f t="shared" si="14"/>
        <v>14040</v>
      </c>
      <c r="I49" s="10">
        <f t="shared" si="14"/>
        <v>13680</v>
      </c>
      <c r="J49" s="10">
        <f t="shared" si="14"/>
        <v>13500</v>
      </c>
      <c r="K49" s="10">
        <f t="shared" si="14"/>
        <v>14040</v>
      </c>
      <c r="L49" s="10">
        <f t="shared" si="14"/>
        <v>13590</v>
      </c>
      <c r="M49" s="10">
        <f t="shared" si="14"/>
        <v>13950</v>
      </c>
      <c r="N49" s="10">
        <f t="shared" si="14"/>
        <v>13950</v>
      </c>
      <c r="O49" s="10">
        <f t="shared" si="14"/>
        <v>13680</v>
      </c>
      <c r="P49" s="10">
        <f t="shared" si="14"/>
        <v>13590</v>
      </c>
      <c r="Q49" s="10">
        <f t="shared" si="14"/>
        <v>13770</v>
      </c>
      <c r="R49" s="10">
        <f t="shared" si="14"/>
        <v>13410</v>
      </c>
      <c r="S49" s="10">
        <f t="shared" si="14"/>
        <v>13230</v>
      </c>
      <c r="T49" s="10">
        <f t="shared" si="14"/>
        <v>13500</v>
      </c>
      <c r="U49" s="10">
        <f t="shared" si="14"/>
        <v>13410</v>
      </c>
      <c r="V49" s="10">
        <f t="shared" si="14"/>
        <v>12553.2</v>
      </c>
      <c r="W49" s="10">
        <f t="shared" si="14"/>
        <v>12780</v>
      </c>
      <c r="X49" s="10">
        <f t="shared" si="14"/>
        <v>14310</v>
      </c>
      <c r="Y49" s="10">
        <f t="shared" si="14"/>
        <v>12112.2</v>
      </c>
      <c r="Z49" s="10">
        <f t="shared" si="14"/>
        <v>12240</v>
      </c>
      <c r="AA49" s="10">
        <f t="shared" si="14"/>
        <v>12240</v>
      </c>
      <c r="AB49" s="10">
        <f t="shared" si="14"/>
        <v>12150</v>
      </c>
      <c r="AC49" s="10">
        <f t="shared" si="14"/>
        <v>12510</v>
      </c>
      <c r="AD49" s="10">
        <f t="shared" si="14"/>
        <v>13050</v>
      </c>
      <c r="AE49" s="10">
        <f t="shared" si="14"/>
        <v>12030.300000000001</v>
      </c>
      <c r="AF49" s="10">
        <f t="shared" si="14"/>
        <v>12870</v>
      </c>
      <c r="AG49" s="10">
        <f t="shared" si="14"/>
        <v>12715.2</v>
      </c>
      <c r="AH49" s="10">
        <f t="shared" si="14"/>
        <v>12605.4</v>
      </c>
      <c r="AI49" s="10">
        <f t="shared" si="14"/>
        <v>12780</v>
      </c>
      <c r="AJ49" s="10">
        <f t="shared" si="14"/>
        <v>12861.9</v>
      </c>
      <c r="AK49" s="103">
        <f t="shared" si="14"/>
        <v>12960</v>
      </c>
      <c r="AL49" s="97">
        <f t="shared" si="9"/>
        <v>14040</v>
      </c>
      <c r="AM49" s="10">
        <f t="shared" si="10"/>
        <v>14310</v>
      </c>
      <c r="AN49" s="98">
        <f t="shared" si="11"/>
        <v>13950</v>
      </c>
    </row>
    <row r="50" spans="1:40">
      <c r="A50" s="9" t="s">
        <v>13</v>
      </c>
      <c r="B50" s="10">
        <f t="shared" ref="B50:AK50" si="15">B11-$E$38*B11+$E$40*($E$38*B11)</f>
        <v>13230</v>
      </c>
      <c r="C50" s="10">
        <f t="shared" si="15"/>
        <v>12420</v>
      </c>
      <c r="D50" s="10">
        <f t="shared" si="15"/>
        <v>12330</v>
      </c>
      <c r="E50" s="10">
        <f t="shared" si="15"/>
        <v>13680</v>
      </c>
      <c r="F50" s="10">
        <f t="shared" si="15"/>
        <v>13230</v>
      </c>
      <c r="G50" s="10">
        <f t="shared" si="15"/>
        <v>12870</v>
      </c>
      <c r="H50" s="10">
        <f t="shared" si="15"/>
        <v>13680</v>
      </c>
      <c r="I50" s="10">
        <f t="shared" si="15"/>
        <v>13410</v>
      </c>
      <c r="J50" s="10">
        <f t="shared" si="15"/>
        <v>14220</v>
      </c>
      <c r="K50" s="10">
        <f t="shared" si="15"/>
        <v>14670</v>
      </c>
      <c r="L50" s="10">
        <f t="shared" si="15"/>
        <v>13500</v>
      </c>
      <c r="M50" s="10">
        <f t="shared" si="15"/>
        <v>13680</v>
      </c>
      <c r="N50" s="10">
        <f t="shared" si="15"/>
        <v>14040</v>
      </c>
      <c r="O50" s="10">
        <f t="shared" si="15"/>
        <v>13590</v>
      </c>
      <c r="P50" s="10">
        <f t="shared" si="15"/>
        <v>13680</v>
      </c>
      <c r="Q50" s="10">
        <f t="shared" si="15"/>
        <v>13770</v>
      </c>
      <c r="R50" s="10">
        <f t="shared" si="15"/>
        <v>13320</v>
      </c>
      <c r="S50" s="10">
        <f t="shared" si="15"/>
        <v>13230</v>
      </c>
      <c r="T50" s="10">
        <f t="shared" si="15"/>
        <v>15030</v>
      </c>
      <c r="U50" s="10">
        <f t="shared" si="15"/>
        <v>13320</v>
      </c>
      <c r="V50" s="10">
        <f t="shared" si="15"/>
        <v>12292.2</v>
      </c>
      <c r="W50" s="10">
        <f t="shared" si="15"/>
        <v>12690</v>
      </c>
      <c r="X50" s="10">
        <f t="shared" si="15"/>
        <v>13410</v>
      </c>
      <c r="Y50" s="10">
        <f t="shared" si="15"/>
        <v>12060</v>
      </c>
      <c r="Z50" s="10">
        <f t="shared" si="15"/>
        <v>12240</v>
      </c>
      <c r="AA50" s="10">
        <f t="shared" si="15"/>
        <v>12240</v>
      </c>
      <c r="AB50" s="10">
        <f t="shared" si="15"/>
        <v>12060</v>
      </c>
      <c r="AC50" s="10">
        <f t="shared" si="15"/>
        <v>12330</v>
      </c>
      <c r="AD50" s="10">
        <f t="shared" si="15"/>
        <v>13050</v>
      </c>
      <c r="AE50" s="10">
        <f t="shared" si="15"/>
        <v>11772</v>
      </c>
      <c r="AF50" s="10">
        <f t="shared" si="15"/>
        <v>12960</v>
      </c>
      <c r="AG50" s="10">
        <f t="shared" si="15"/>
        <v>12600</v>
      </c>
      <c r="AH50" s="10">
        <f t="shared" si="15"/>
        <v>12496.5</v>
      </c>
      <c r="AI50" s="10">
        <f t="shared" si="15"/>
        <v>12690</v>
      </c>
      <c r="AJ50" s="10">
        <f t="shared" si="15"/>
        <v>12789.9</v>
      </c>
      <c r="AK50" s="103">
        <f t="shared" si="15"/>
        <v>12690</v>
      </c>
      <c r="AL50" s="97">
        <f t="shared" si="9"/>
        <v>15030</v>
      </c>
      <c r="AM50" s="10">
        <f t="shared" si="10"/>
        <v>13590</v>
      </c>
      <c r="AN50" s="98">
        <f t="shared" si="11"/>
        <v>14220</v>
      </c>
    </row>
    <row r="51" spans="1:40">
      <c r="A51" s="9" t="s">
        <v>14</v>
      </c>
      <c r="B51" s="10">
        <f t="shared" ref="B51:AK51" si="16">B12-$E$38*B12+$E$40*($E$38*B12)</f>
        <v>13770</v>
      </c>
      <c r="C51" s="10">
        <f t="shared" si="16"/>
        <v>12600</v>
      </c>
      <c r="D51" s="10">
        <f t="shared" si="16"/>
        <v>12240</v>
      </c>
      <c r="E51" s="10">
        <f t="shared" si="16"/>
        <v>15300</v>
      </c>
      <c r="F51" s="10">
        <f t="shared" si="16"/>
        <v>13230</v>
      </c>
      <c r="G51" s="10">
        <f t="shared" si="16"/>
        <v>12870</v>
      </c>
      <c r="H51" s="10">
        <f t="shared" si="16"/>
        <v>14040</v>
      </c>
      <c r="I51" s="10">
        <f t="shared" si="16"/>
        <v>13320</v>
      </c>
      <c r="J51" s="10">
        <f t="shared" si="16"/>
        <v>13320</v>
      </c>
      <c r="K51" s="10">
        <f t="shared" si="16"/>
        <v>14760</v>
      </c>
      <c r="L51" s="10">
        <f t="shared" si="16"/>
        <v>13590</v>
      </c>
      <c r="M51" s="10">
        <f t="shared" si="16"/>
        <v>13590</v>
      </c>
      <c r="N51" s="10">
        <f t="shared" si="16"/>
        <v>14490</v>
      </c>
      <c r="O51" s="10">
        <f t="shared" si="16"/>
        <v>13860</v>
      </c>
      <c r="P51" s="10">
        <f t="shared" si="16"/>
        <v>13680</v>
      </c>
      <c r="Q51" s="10">
        <f t="shared" si="16"/>
        <v>14220</v>
      </c>
      <c r="R51" s="10">
        <f t="shared" si="16"/>
        <v>13410</v>
      </c>
      <c r="S51" s="10">
        <f t="shared" si="16"/>
        <v>13140</v>
      </c>
      <c r="T51" s="10">
        <f t="shared" si="16"/>
        <v>14310</v>
      </c>
      <c r="U51" s="10">
        <f t="shared" si="16"/>
        <v>13500</v>
      </c>
      <c r="V51" s="10">
        <f t="shared" si="16"/>
        <v>12465</v>
      </c>
      <c r="W51" s="10">
        <f t="shared" si="16"/>
        <v>13140</v>
      </c>
      <c r="X51" s="10">
        <f t="shared" si="16"/>
        <v>13410</v>
      </c>
      <c r="Y51" s="10">
        <f t="shared" si="16"/>
        <v>11955.6</v>
      </c>
      <c r="Z51" s="10">
        <f t="shared" si="16"/>
        <v>12960</v>
      </c>
      <c r="AA51" s="10">
        <f t="shared" si="16"/>
        <v>12510</v>
      </c>
      <c r="AB51" s="10">
        <f t="shared" si="16"/>
        <v>12060</v>
      </c>
      <c r="AC51" s="10">
        <f t="shared" si="16"/>
        <v>13230</v>
      </c>
      <c r="AD51" s="10">
        <f t="shared" si="16"/>
        <v>13050</v>
      </c>
      <c r="AE51" s="10">
        <f t="shared" si="16"/>
        <v>12150</v>
      </c>
      <c r="AF51" s="10">
        <f t="shared" si="16"/>
        <v>13770</v>
      </c>
      <c r="AG51" s="10">
        <f t="shared" si="16"/>
        <v>12876.300000000001</v>
      </c>
      <c r="AH51" s="10">
        <f t="shared" si="16"/>
        <v>12697.2</v>
      </c>
      <c r="AI51" s="10">
        <f t="shared" si="16"/>
        <v>14039.1</v>
      </c>
      <c r="AJ51" s="10">
        <f t="shared" si="16"/>
        <v>13227.300000000001</v>
      </c>
      <c r="AK51" s="103">
        <f t="shared" si="16"/>
        <v>12537.9</v>
      </c>
      <c r="AL51" s="97">
        <f t="shared" si="9"/>
        <v>15300</v>
      </c>
      <c r="AM51" s="10">
        <f t="shared" si="10"/>
        <v>13860</v>
      </c>
      <c r="AN51" s="98">
        <f t="shared" si="11"/>
        <v>13680</v>
      </c>
    </row>
    <row r="52" spans="1:40">
      <c r="A52" s="9" t="s">
        <v>15</v>
      </c>
      <c r="B52" s="10">
        <f t="shared" ref="B52:AK52" si="17">B13-$E$38*B13+$E$40*($E$38*B13)</f>
        <v>15930</v>
      </c>
      <c r="C52" s="10">
        <f t="shared" si="17"/>
        <v>12960</v>
      </c>
      <c r="D52" s="10">
        <f t="shared" si="17"/>
        <v>12780</v>
      </c>
      <c r="E52" s="10">
        <f t="shared" si="17"/>
        <v>14490</v>
      </c>
      <c r="F52" s="10">
        <f t="shared" si="17"/>
        <v>13410</v>
      </c>
      <c r="G52" s="10">
        <f t="shared" si="17"/>
        <v>12780</v>
      </c>
      <c r="H52" s="10">
        <f t="shared" si="17"/>
        <v>14760</v>
      </c>
      <c r="I52" s="10">
        <f t="shared" si="17"/>
        <v>13050</v>
      </c>
      <c r="J52" s="10">
        <f t="shared" si="17"/>
        <v>12960</v>
      </c>
      <c r="K52" s="10">
        <f t="shared" si="17"/>
        <v>15930</v>
      </c>
      <c r="L52" s="10">
        <f t="shared" si="17"/>
        <v>14130</v>
      </c>
      <c r="M52" s="10">
        <f t="shared" si="17"/>
        <v>13230</v>
      </c>
      <c r="N52" s="10">
        <f t="shared" si="17"/>
        <v>15750</v>
      </c>
      <c r="O52" s="10">
        <f t="shared" si="17"/>
        <v>13950</v>
      </c>
      <c r="P52" s="10">
        <f t="shared" si="17"/>
        <v>13320</v>
      </c>
      <c r="Q52" s="10">
        <f t="shared" si="17"/>
        <v>15840</v>
      </c>
      <c r="R52" s="10">
        <f t="shared" si="17"/>
        <v>13860</v>
      </c>
      <c r="S52" s="10">
        <f t="shared" si="17"/>
        <v>12960</v>
      </c>
      <c r="T52" s="10">
        <f t="shared" si="17"/>
        <v>15750</v>
      </c>
      <c r="U52" s="10">
        <f t="shared" si="17"/>
        <v>14400</v>
      </c>
      <c r="V52" s="10">
        <f t="shared" si="17"/>
        <v>12483</v>
      </c>
      <c r="W52" s="10">
        <f t="shared" si="17"/>
        <v>14696.1</v>
      </c>
      <c r="X52" s="10">
        <f t="shared" si="17"/>
        <v>13230</v>
      </c>
      <c r="Y52" s="10">
        <f t="shared" si="17"/>
        <v>12330</v>
      </c>
      <c r="Z52" s="10">
        <f t="shared" si="17"/>
        <v>15840</v>
      </c>
      <c r="AA52" s="10">
        <f t="shared" si="17"/>
        <v>13230</v>
      </c>
      <c r="AB52" s="10">
        <f t="shared" si="17"/>
        <v>12240</v>
      </c>
      <c r="AC52" s="10">
        <f t="shared" si="17"/>
        <v>15210</v>
      </c>
      <c r="AD52" s="10">
        <f t="shared" si="17"/>
        <v>13210.2</v>
      </c>
      <c r="AE52" s="10">
        <f t="shared" si="17"/>
        <v>12015</v>
      </c>
      <c r="AF52" s="10">
        <f t="shared" si="17"/>
        <v>15529.5</v>
      </c>
      <c r="AG52" s="10">
        <f t="shared" si="17"/>
        <v>13878</v>
      </c>
      <c r="AH52" s="10">
        <f t="shared" si="17"/>
        <v>12634.2</v>
      </c>
      <c r="AI52" s="10">
        <f t="shared" si="17"/>
        <v>15768</v>
      </c>
      <c r="AJ52" s="10">
        <f t="shared" si="17"/>
        <v>13924.800000000001</v>
      </c>
      <c r="AK52" s="103">
        <f t="shared" si="17"/>
        <v>12510</v>
      </c>
      <c r="AL52" s="97">
        <f t="shared" si="9"/>
        <v>15930</v>
      </c>
      <c r="AM52" s="10">
        <f t="shared" si="10"/>
        <v>14400</v>
      </c>
      <c r="AN52" s="98">
        <f t="shared" si="11"/>
        <v>13320</v>
      </c>
    </row>
    <row r="53" spans="1:40">
      <c r="A53" s="12" t="s">
        <v>16</v>
      </c>
      <c r="B53" s="10">
        <f t="shared" ref="B53:AK53" si="18">B14-$E$38*B14+$E$40*($E$38*B14)</f>
        <v>17820</v>
      </c>
      <c r="C53" s="10">
        <f t="shared" si="18"/>
        <v>15210</v>
      </c>
      <c r="D53" s="10">
        <f t="shared" si="18"/>
        <v>13050</v>
      </c>
      <c r="E53" s="10">
        <f t="shared" si="18"/>
        <v>17730</v>
      </c>
      <c r="F53" s="10">
        <f t="shared" si="18"/>
        <v>14670</v>
      </c>
      <c r="G53" s="10">
        <f t="shared" si="18"/>
        <v>13140</v>
      </c>
      <c r="H53" s="10">
        <f t="shared" si="18"/>
        <v>17370</v>
      </c>
      <c r="I53" s="10">
        <f t="shared" si="18"/>
        <v>14580</v>
      </c>
      <c r="J53" s="10">
        <f t="shared" si="18"/>
        <v>13500</v>
      </c>
      <c r="K53" s="10">
        <f t="shared" si="18"/>
        <v>18270</v>
      </c>
      <c r="L53" s="10">
        <f t="shared" si="18"/>
        <v>15120</v>
      </c>
      <c r="M53" s="10">
        <f t="shared" si="18"/>
        <v>14400</v>
      </c>
      <c r="N53" s="10">
        <f t="shared" si="18"/>
        <v>18990</v>
      </c>
      <c r="O53" s="10">
        <f t="shared" si="18"/>
        <v>14850</v>
      </c>
      <c r="P53" s="10">
        <f t="shared" si="18"/>
        <v>14040</v>
      </c>
      <c r="Q53" s="10">
        <f t="shared" si="18"/>
        <v>17910</v>
      </c>
      <c r="R53" s="10">
        <f t="shared" si="18"/>
        <v>14850</v>
      </c>
      <c r="S53" s="10">
        <f t="shared" si="18"/>
        <v>13590</v>
      </c>
      <c r="T53" s="10">
        <f t="shared" si="18"/>
        <v>18000</v>
      </c>
      <c r="U53" s="10">
        <f t="shared" si="18"/>
        <v>14384.7</v>
      </c>
      <c r="V53" s="10">
        <f t="shared" si="18"/>
        <v>12798</v>
      </c>
      <c r="W53" s="10">
        <f t="shared" si="18"/>
        <v>17172</v>
      </c>
      <c r="X53" s="10">
        <f t="shared" si="18"/>
        <v>14155.2</v>
      </c>
      <c r="Y53" s="10">
        <f t="shared" si="18"/>
        <v>12618.9</v>
      </c>
      <c r="Z53" s="10">
        <f t="shared" si="18"/>
        <v>16830</v>
      </c>
      <c r="AA53" s="10">
        <f t="shared" si="18"/>
        <v>13680</v>
      </c>
      <c r="AB53" s="10">
        <f t="shared" si="18"/>
        <v>12870</v>
      </c>
      <c r="AC53" s="10">
        <f t="shared" si="18"/>
        <v>16963.2</v>
      </c>
      <c r="AD53" s="10">
        <f t="shared" si="18"/>
        <v>14014.800000000001</v>
      </c>
      <c r="AE53" s="10">
        <f t="shared" si="18"/>
        <v>13586.4</v>
      </c>
      <c r="AF53" s="10">
        <f t="shared" si="18"/>
        <v>18337.5</v>
      </c>
      <c r="AG53" s="10">
        <f t="shared" si="18"/>
        <v>14564.7</v>
      </c>
      <c r="AH53" s="10">
        <f t="shared" si="18"/>
        <v>13474.800000000001</v>
      </c>
      <c r="AI53" s="10">
        <f t="shared" si="18"/>
        <v>17714.7</v>
      </c>
      <c r="AJ53" s="10">
        <f t="shared" si="18"/>
        <v>15436.800000000001</v>
      </c>
      <c r="AK53" s="103">
        <f t="shared" si="18"/>
        <v>13860</v>
      </c>
      <c r="AL53" s="97">
        <f t="shared" si="9"/>
        <v>18990</v>
      </c>
      <c r="AM53" s="10">
        <f t="shared" si="10"/>
        <v>15436.800000000001</v>
      </c>
      <c r="AN53" s="98">
        <f t="shared" si="11"/>
        <v>14400</v>
      </c>
    </row>
    <row r="54" spans="1:40">
      <c r="A54" s="12" t="s">
        <v>17</v>
      </c>
      <c r="B54" s="10">
        <f t="shared" ref="B54:AK54" si="19">B15-$E$38*B15+$E$40*($E$38*B15)</f>
        <v>20790</v>
      </c>
      <c r="C54" s="10">
        <f t="shared" si="19"/>
        <v>15930</v>
      </c>
      <c r="D54" s="10">
        <f t="shared" si="19"/>
        <v>14040</v>
      </c>
      <c r="E54" s="10">
        <f t="shared" si="19"/>
        <v>21780</v>
      </c>
      <c r="F54" s="10">
        <f t="shared" si="19"/>
        <v>17190</v>
      </c>
      <c r="G54" s="10">
        <f t="shared" si="19"/>
        <v>14310</v>
      </c>
      <c r="H54" s="10">
        <f t="shared" si="19"/>
        <v>21150</v>
      </c>
      <c r="I54" s="10">
        <f t="shared" si="19"/>
        <v>16560</v>
      </c>
      <c r="J54" s="10">
        <f t="shared" si="19"/>
        <v>14760</v>
      </c>
      <c r="K54" s="10">
        <f t="shared" si="19"/>
        <v>21510</v>
      </c>
      <c r="L54" s="10">
        <f t="shared" si="19"/>
        <v>16560</v>
      </c>
      <c r="M54" s="10">
        <f t="shared" si="19"/>
        <v>15210</v>
      </c>
      <c r="N54" s="10">
        <f t="shared" si="19"/>
        <v>22500</v>
      </c>
      <c r="O54" s="10">
        <f t="shared" si="19"/>
        <v>17460</v>
      </c>
      <c r="P54" s="10">
        <f t="shared" si="19"/>
        <v>15030</v>
      </c>
      <c r="Q54" s="10">
        <f t="shared" si="19"/>
        <v>20970</v>
      </c>
      <c r="R54" s="10">
        <f t="shared" si="19"/>
        <v>16560</v>
      </c>
      <c r="S54" s="10">
        <f t="shared" si="19"/>
        <v>14940</v>
      </c>
      <c r="T54" s="10">
        <f t="shared" si="19"/>
        <v>20880</v>
      </c>
      <c r="U54" s="10">
        <f t="shared" si="19"/>
        <v>16200</v>
      </c>
      <c r="V54" s="10">
        <f t="shared" si="19"/>
        <v>15570</v>
      </c>
      <c r="W54" s="10">
        <f t="shared" si="19"/>
        <v>19156.5</v>
      </c>
      <c r="X54" s="10">
        <f t="shared" si="19"/>
        <v>15570</v>
      </c>
      <c r="Y54" s="10">
        <f t="shared" si="19"/>
        <v>14040</v>
      </c>
      <c r="Z54" s="10">
        <f t="shared" si="19"/>
        <v>18810</v>
      </c>
      <c r="AA54" s="10">
        <f t="shared" si="19"/>
        <v>15390</v>
      </c>
      <c r="AB54" s="10">
        <f t="shared" si="19"/>
        <v>14130</v>
      </c>
      <c r="AC54" s="10">
        <f t="shared" si="19"/>
        <v>18360.899999999998</v>
      </c>
      <c r="AD54" s="10">
        <f t="shared" si="19"/>
        <v>15570</v>
      </c>
      <c r="AE54" s="10">
        <f t="shared" si="19"/>
        <v>14660.1</v>
      </c>
      <c r="AF54" s="10">
        <f t="shared" si="19"/>
        <v>20236.5</v>
      </c>
      <c r="AG54" s="10">
        <f t="shared" si="19"/>
        <v>16407.899999999998</v>
      </c>
      <c r="AH54" s="10">
        <f t="shared" si="19"/>
        <v>14432.4</v>
      </c>
      <c r="AI54" s="10">
        <f t="shared" si="19"/>
        <v>20177.100000000002</v>
      </c>
      <c r="AJ54" s="10">
        <f t="shared" si="19"/>
        <v>16246.800000000001</v>
      </c>
      <c r="AK54" s="103">
        <f t="shared" si="19"/>
        <v>15030</v>
      </c>
      <c r="AL54" s="97">
        <f t="shared" si="9"/>
        <v>22500</v>
      </c>
      <c r="AM54" s="10">
        <f t="shared" si="10"/>
        <v>17460</v>
      </c>
      <c r="AN54" s="98">
        <f t="shared" si="11"/>
        <v>15570</v>
      </c>
    </row>
    <row r="55" spans="1:40">
      <c r="A55" s="13">
        <v>0.41666666666666669</v>
      </c>
      <c r="B55" s="10">
        <f t="shared" ref="B55:AK55" si="20">B16-$E$38*B16+$E$40*($E$38*B16)</f>
        <v>21240</v>
      </c>
      <c r="C55" s="10">
        <f t="shared" si="20"/>
        <v>16650</v>
      </c>
      <c r="D55" s="10">
        <f t="shared" si="20"/>
        <v>14670</v>
      </c>
      <c r="E55" s="10">
        <f t="shared" si="20"/>
        <v>21690</v>
      </c>
      <c r="F55" s="10">
        <f t="shared" si="20"/>
        <v>16830</v>
      </c>
      <c r="G55" s="10">
        <f t="shared" si="20"/>
        <v>14940</v>
      </c>
      <c r="H55" s="10">
        <f t="shared" si="20"/>
        <v>21600</v>
      </c>
      <c r="I55" s="10">
        <f t="shared" si="20"/>
        <v>16560</v>
      </c>
      <c r="J55" s="10">
        <f t="shared" si="20"/>
        <v>15300</v>
      </c>
      <c r="K55" s="10">
        <f t="shared" si="20"/>
        <v>21960</v>
      </c>
      <c r="L55" s="10">
        <f t="shared" si="20"/>
        <v>17280</v>
      </c>
      <c r="M55" s="10">
        <f t="shared" si="20"/>
        <v>15660</v>
      </c>
      <c r="N55" s="10">
        <f t="shared" si="20"/>
        <v>22500</v>
      </c>
      <c r="O55" s="10">
        <f t="shared" si="20"/>
        <v>17370</v>
      </c>
      <c r="P55" s="10">
        <f t="shared" si="20"/>
        <v>15480</v>
      </c>
      <c r="Q55" s="10">
        <f t="shared" si="20"/>
        <v>21240</v>
      </c>
      <c r="R55" s="10">
        <f t="shared" si="20"/>
        <v>17280</v>
      </c>
      <c r="S55" s="10">
        <f t="shared" si="20"/>
        <v>15120</v>
      </c>
      <c r="T55" s="10">
        <f t="shared" si="20"/>
        <v>20970</v>
      </c>
      <c r="U55" s="10">
        <f t="shared" si="20"/>
        <v>16740</v>
      </c>
      <c r="V55" s="10">
        <f t="shared" si="20"/>
        <v>14850</v>
      </c>
      <c r="W55" s="10">
        <f t="shared" si="20"/>
        <v>19800</v>
      </c>
      <c r="X55" s="10">
        <f t="shared" si="20"/>
        <v>16290</v>
      </c>
      <c r="Y55" s="10">
        <f t="shared" si="20"/>
        <v>14409</v>
      </c>
      <c r="Z55" s="10">
        <f t="shared" si="20"/>
        <v>18540</v>
      </c>
      <c r="AA55" s="10">
        <f t="shared" si="20"/>
        <v>15930</v>
      </c>
      <c r="AB55" s="10">
        <f t="shared" si="20"/>
        <v>14940</v>
      </c>
      <c r="AC55" s="10">
        <f t="shared" si="20"/>
        <v>19116.899999999998</v>
      </c>
      <c r="AD55" s="10">
        <f t="shared" si="20"/>
        <v>16740</v>
      </c>
      <c r="AE55" s="10">
        <f t="shared" si="20"/>
        <v>15210</v>
      </c>
      <c r="AF55" s="10">
        <f t="shared" si="20"/>
        <v>21105</v>
      </c>
      <c r="AG55" s="10">
        <f t="shared" si="20"/>
        <v>17061.3</v>
      </c>
      <c r="AH55" s="10">
        <f t="shared" si="20"/>
        <v>15606.9</v>
      </c>
      <c r="AI55" s="10">
        <f t="shared" si="20"/>
        <v>20915.100000000002</v>
      </c>
      <c r="AJ55" s="10">
        <f t="shared" si="20"/>
        <v>17027.100000000002</v>
      </c>
      <c r="AK55" s="103">
        <f t="shared" si="20"/>
        <v>15570</v>
      </c>
      <c r="AL55" s="97">
        <f t="shared" si="9"/>
        <v>22500</v>
      </c>
      <c r="AM55" s="10">
        <f t="shared" si="10"/>
        <v>17370</v>
      </c>
      <c r="AN55" s="98">
        <f t="shared" si="11"/>
        <v>15660</v>
      </c>
    </row>
    <row r="56" spans="1:40">
      <c r="A56" s="13" t="s">
        <v>18</v>
      </c>
      <c r="B56" s="10">
        <f t="shared" ref="B56:AK56" si="21">B17-$E$38*B17+$E$40*($E$38*B17)</f>
        <v>21150</v>
      </c>
      <c r="C56" s="10">
        <f t="shared" si="21"/>
        <v>17190</v>
      </c>
      <c r="D56" s="10">
        <f t="shared" si="21"/>
        <v>15210</v>
      </c>
      <c r="E56" s="10">
        <f t="shared" si="21"/>
        <v>22050</v>
      </c>
      <c r="F56" s="10">
        <f t="shared" si="21"/>
        <v>16920</v>
      </c>
      <c r="G56" s="10">
        <f t="shared" si="21"/>
        <v>15120</v>
      </c>
      <c r="H56" s="10">
        <f t="shared" si="21"/>
        <v>22320</v>
      </c>
      <c r="I56" s="10">
        <f t="shared" si="21"/>
        <v>17280</v>
      </c>
      <c r="J56" s="10">
        <f t="shared" si="21"/>
        <v>15570</v>
      </c>
      <c r="K56" s="10">
        <f t="shared" si="21"/>
        <v>22590</v>
      </c>
      <c r="L56" s="10">
        <f t="shared" si="21"/>
        <v>17640</v>
      </c>
      <c r="M56" s="10">
        <f t="shared" si="21"/>
        <v>16110</v>
      </c>
      <c r="N56" s="10">
        <f t="shared" si="21"/>
        <v>22590</v>
      </c>
      <c r="O56" s="10">
        <f t="shared" si="21"/>
        <v>17550</v>
      </c>
      <c r="P56" s="10">
        <f t="shared" si="21"/>
        <v>17010</v>
      </c>
      <c r="Q56" s="10">
        <f t="shared" si="21"/>
        <v>22050</v>
      </c>
      <c r="R56" s="10">
        <f t="shared" si="21"/>
        <v>17730</v>
      </c>
      <c r="S56" s="10">
        <f t="shared" si="21"/>
        <v>15390</v>
      </c>
      <c r="T56" s="10">
        <f t="shared" si="21"/>
        <v>21150</v>
      </c>
      <c r="U56" s="10">
        <f t="shared" si="21"/>
        <v>17100</v>
      </c>
      <c r="V56" s="10">
        <f t="shared" si="21"/>
        <v>14940</v>
      </c>
      <c r="W56" s="10">
        <f t="shared" si="21"/>
        <v>20101.5</v>
      </c>
      <c r="X56" s="10">
        <f t="shared" si="21"/>
        <v>16617.600000000002</v>
      </c>
      <c r="Y56" s="10">
        <f t="shared" si="21"/>
        <v>15102</v>
      </c>
      <c r="Z56" s="10">
        <f t="shared" si="21"/>
        <v>19170</v>
      </c>
      <c r="AA56" s="10">
        <f t="shared" si="21"/>
        <v>16110</v>
      </c>
      <c r="AB56" s="10">
        <f t="shared" si="21"/>
        <v>15030</v>
      </c>
      <c r="AC56" s="10">
        <f t="shared" si="21"/>
        <v>19296.899999999998</v>
      </c>
      <c r="AD56" s="10">
        <f t="shared" si="21"/>
        <v>16830</v>
      </c>
      <c r="AE56" s="10">
        <f t="shared" si="21"/>
        <v>15275.7</v>
      </c>
      <c r="AF56" s="10">
        <f t="shared" si="21"/>
        <v>21194.100000000002</v>
      </c>
      <c r="AG56" s="10">
        <f t="shared" si="21"/>
        <v>17236.8</v>
      </c>
      <c r="AH56" s="10">
        <f t="shared" si="21"/>
        <v>15768</v>
      </c>
      <c r="AI56" s="10">
        <f t="shared" si="21"/>
        <v>21195.899999999998</v>
      </c>
      <c r="AJ56" s="10">
        <f t="shared" si="21"/>
        <v>17942.399999999998</v>
      </c>
      <c r="AK56" s="103">
        <f t="shared" si="21"/>
        <v>16020</v>
      </c>
      <c r="AL56" s="97">
        <f t="shared" si="9"/>
        <v>22590</v>
      </c>
      <c r="AM56" s="10">
        <f t="shared" si="10"/>
        <v>17942.399999999998</v>
      </c>
      <c r="AN56" s="98">
        <f t="shared" si="11"/>
        <v>17010</v>
      </c>
    </row>
    <row r="57" spans="1:40">
      <c r="A57" s="13">
        <v>0.5</v>
      </c>
      <c r="B57" s="10">
        <f t="shared" ref="B57:AK57" si="22">B18-$E$38*B18+$E$40*($E$38*B18)</f>
        <v>21060</v>
      </c>
      <c r="C57" s="10">
        <f t="shared" si="22"/>
        <v>17280</v>
      </c>
      <c r="D57" s="10">
        <f t="shared" si="22"/>
        <v>15300</v>
      </c>
      <c r="E57" s="10">
        <f t="shared" si="22"/>
        <v>22860</v>
      </c>
      <c r="F57" s="10">
        <f t="shared" si="22"/>
        <v>17280</v>
      </c>
      <c r="G57" s="10">
        <f t="shared" si="22"/>
        <v>16470</v>
      </c>
      <c r="H57" s="10">
        <f t="shared" si="22"/>
        <v>21960</v>
      </c>
      <c r="I57" s="10">
        <f t="shared" si="22"/>
        <v>17730</v>
      </c>
      <c r="J57" s="10">
        <f t="shared" si="22"/>
        <v>16110</v>
      </c>
      <c r="K57" s="10">
        <f t="shared" si="22"/>
        <v>22590</v>
      </c>
      <c r="L57" s="10">
        <f t="shared" si="22"/>
        <v>17640</v>
      </c>
      <c r="M57" s="10">
        <f t="shared" si="22"/>
        <v>16380</v>
      </c>
      <c r="N57" s="10">
        <f t="shared" si="22"/>
        <v>22320</v>
      </c>
      <c r="O57" s="10">
        <f t="shared" si="22"/>
        <v>17640</v>
      </c>
      <c r="P57" s="10">
        <f t="shared" si="22"/>
        <v>17730</v>
      </c>
      <c r="Q57" s="10">
        <f t="shared" si="22"/>
        <v>21960</v>
      </c>
      <c r="R57" s="10">
        <f t="shared" si="22"/>
        <v>18180</v>
      </c>
      <c r="S57" s="10">
        <f t="shared" si="22"/>
        <v>16110</v>
      </c>
      <c r="T57" s="10">
        <f t="shared" si="22"/>
        <v>21600</v>
      </c>
      <c r="U57" s="10">
        <f t="shared" si="22"/>
        <v>18630</v>
      </c>
      <c r="V57" s="10">
        <f t="shared" si="22"/>
        <v>15300</v>
      </c>
      <c r="W57" s="10">
        <f t="shared" si="22"/>
        <v>20700</v>
      </c>
      <c r="X57" s="10">
        <f t="shared" si="22"/>
        <v>16551.899999999998</v>
      </c>
      <c r="Y57" s="10">
        <f t="shared" si="22"/>
        <v>15462.9</v>
      </c>
      <c r="Z57" s="10">
        <f t="shared" si="22"/>
        <v>20095.2</v>
      </c>
      <c r="AA57" s="10">
        <f t="shared" si="22"/>
        <v>16650</v>
      </c>
      <c r="AB57" s="10">
        <f t="shared" si="22"/>
        <v>15300</v>
      </c>
      <c r="AC57" s="10">
        <f t="shared" si="22"/>
        <v>20187</v>
      </c>
      <c r="AD57" s="10">
        <f t="shared" si="22"/>
        <v>17153.100000000002</v>
      </c>
      <c r="AE57" s="10">
        <f t="shared" si="22"/>
        <v>15719.4</v>
      </c>
      <c r="AF57" s="10">
        <f t="shared" si="22"/>
        <v>21249.899999999998</v>
      </c>
      <c r="AG57" s="10">
        <f t="shared" si="22"/>
        <v>17796.600000000002</v>
      </c>
      <c r="AH57" s="10">
        <f t="shared" si="22"/>
        <v>16396.2</v>
      </c>
      <c r="AI57" s="10">
        <f t="shared" si="22"/>
        <v>21326.399999999998</v>
      </c>
      <c r="AJ57" s="10">
        <f t="shared" si="22"/>
        <v>17748</v>
      </c>
      <c r="AK57" s="103">
        <f t="shared" si="22"/>
        <v>16200</v>
      </c>
      <c r="AL57" s="97">
        <f t="shared" si="9"/>
        <v>22860</v>
      </c>
      <c r="AM57" s="10">
        <f t="shared" si="10"/>
        <v>18630</v>
      </c>
      <c r="AN57" s="98">
        <f t="shared" si="11"/>
        <v>17730</v>
      </c>
    </row>
    <row r="58" spans="1:40">
      <c r="A58" s="13" t="s">
        <v>19</v>
      </c>
      <c r="B58" s="10">
        <f t="shared" ref="B58:AK58" si="23">B19-$E$38*B19+$E$40*($E$38*B19)</f>
        <v>21420</v>
      </c>
      <c r="C58" s="10">
        <f t="shared" si="23"/>
        <v>17100</v>
      </c>
      <c r="D58" s="10">
        <f t="shared" si="23"/>
        <v>15660</v>
      </c>
      <c r="E58" s="10">
        <f t="shared" si="23"/>
        <v>21870</v>
      </c>
      <c r="F58" s="10">
        <f t="shared" si="23"/>
        <v>17640</v>
      </c>
      <c r="G58" s="10">
        <f t="shared" si="23"/>
        <v>15660</v>
      </c>
      <c r="H58" s="10">
        <f t="shared" si="23"/>
        <v>21330</v>
      </c>
      <c r="I58" s="10">
        <f t="shared" si="23"/>
        <v>18720</v>
      </c>
      <c r="J58" s="10">
        <f t="shared" si="23"/>
        <v>17370</v>
      </c>
      <c r="K58" s="10">
        <f t="shared" si="23"/>
        <v>21690</v>
      </c>
      <c r="L58" s="10">
        <f t="shared" si="23"/>
        <v>17460</v>
      </c>
      <c r="M58" s="10">
        <f t="shared" si="23"/>
        <v>17640</v>
      </c>
      <c r="N58" s="10">
        <f t="shared" si="23"/>
        <v>22230</v>
      </c>
      <c r="O58" s="10">
        <f t="shared" si="23"/>
        <v>18450</v>
      </c>
      <c r="P58" s="10">
        <f t="shared" si="23"/>
        <v>18630</v>
      </c>
      <c r="Q58" s="10">
        <f t="shared" si="23"/>
        <v>21420</v>
      </c>
      <c r="R58" s="10">
        <f t="shared" si="23"/>
        <v>17460</v>
      </c>
      <c r="S58" s="10">
        <f t="shared" si="23"/>
        <v>16650</v>
      </c>
      <c r="T58" s="10">
        <f t="shared" si="23"/>
        <v>21330</v>
      </c>
      <c r="U58" s="10">
        <f t="shared" si="23"/>
        <v>17910</v>
      </c>
      <c r="V58" s="10">
        <f t="shared" si="23"/>
        <v>16290</v>
      </c>
      <c r="W58" s="10">
        <f t="shared" si="23"/>
        <v>20070</v>
      </c>
      <c r="X58" s="10">
        <f t="shared" si="23"/>
        <v>16902.899999999998</v>
      </c>
      <c r="Y58" s="10">
        <f t="shared" si="23"/>
        <v>15815.7</v>
      </c>
      <c r="Z58" s="10">
        <f t="shared" si="23"/>
        <v>19980</v>
      </c>
      <c r="AA58" s="10">
        <f t="shared" si="23"/>
        <v>16920</v>
      </c>
      <c r="AB58" s="10">
        <f t="shared" si="23"/>
        <v>15930</v>
      </c>
      <c r="AC58" s="10">
        <f t="shared" si="23"/>
        <v>19325.7</v>
      </c>
      <c r="AD58" s="10">
        <f t="shared" si="23"/>
        <v>17081.100000000002</v>
      </c>
      <c r="AE58" s="10">
        <f t="shared" si="23"/>
        <v>16097.4</v>
      </c>
      <c r="AF58" s="10">
        <f t="shared" si="23"/>
        <v>20929.5</v>
      </c>
      <c r="AG58" s="10">
        <f t="shared" si="23"/>
        <v>17199.899999999998</v>
      </c>
      <c r="AH58" s="10">
        <f t="shared" si="23"/>
        <v>16551</v>
      </c>
      <c r="AI58" s="10">
        <f t="shared" si="23"/>
        <v>21268.799999999999</v>
      </c>
      <c r="AJ58" s="10">
        <f t="shared" si="23"/>
        <v>17932.5</v>
      </c>
      <c r="AK58" s="103">
        <f t="shared" si="23"/>
        <v>16380</v>
      </c>
      <c r="AL58" s="97">
        <f t="shared" si="9"/>
        <v>22230</v>
      </c>
      <c r="AM58" s="10">
        <f t="shared" si="10"/>
        <v>18720</v>
      </c>
      <c r="AN58" s="98">
        <f t="shared" si="11"/>
        <v>18630</v>
      </c>
    </row>
    <row r="59" spans="1:40">
      <c r="A59" s="13">
        <v>0.58333333333333337</v>
      </c>
      <c r="B59" s="10">
        <f t="shared" ref="B59:AK59" si="24">B20-$E$38*B20+$E$40*($E$38*B20)</f>
        <v>20700</v>
      </c>
      <c r="C59" s="10">
        <f t="shared" si="24"/>
        <v>17640</v>
      </c>
      <c r="D59" s="10">
        <f t="shared" si="24"/>
        <v>15660</v>
      </c>
      <c r="E59" s="10">
        <f t="shared" si="24"/>
        <v>21240</v>
      </c>
      <c r="F59" s="10">
        <f t="shared" si="24"/>
        <v>17190</v>
      </c>
      <c r="G59" s="10">
        <f t="shared" si="24"/>
        <v>15570</v>
      </c>
      <c r="H59" s="10">
        <f t="shared" si="24"/>
        <v>21330</v>
      </c>
      <c r="I59" s="10">
        <f t="shared" si="24"/>
        <v>16830</v>
      </c>
      <c r="J59" s="10">
        <f t="shared" si="24"/>
        <v>16290</v>
      </c>
      <c r="K59" s="10">
        <f t="shared" si="24"/>
        <v>21690</v>
      </c>
      <c r="L59" s="10">
        <f t="shared" si="24"/>
        <v>17370</v>
      </c>
      <c r="M59" s="10">
        <f t="shared" si="24"/>
        <v>16560</v>
      </c>
      <c r="N59" s="10">
        <f t="shared" si="24"/>
        <v>22140</v>
      </c>
      <c r="O59" s="10">
        <f t="shared" si="24"/>
        <v>17190</v>
      </c>
      <c r="P59" s="10">
        <f t="shared" si="24"/>
        <v>17100</v>
      </c>
      <c r="Q59" s="10">
        <f t="shared" si="24"/>
        <v>20790</v>
      </c>
      <c r="R59" s="10">
        <f t="shared" si="24"/>
        <v>17460</v>
      </c>
      <c r="S59" s="10">
        <f t="shared" si="24"/>
        <v>16560</v>
      </c>
      <c r="T59" s="10">
        <f t="shared" si="24"/>
        <v>21060</v>
      </c>
      <c r="U59" s="10">
        <f t="shared" si="24"/>
        <v>17820</v>
      </c>
      <c r="V59" s="10">
        <f t="shared" si="24"/>
        <v>16560</v>
      </c>
      <c r="W59" s="10">
        <f t="shared" si="24"/>
        <v>19373.399999999998</v>
      </c>
      <c r="X59" s="10">
        <f t="shared" si="24"/>
        <v>16560</v>
      </c>
      <c r="Y59" s="10">
        <f t="shared" si="24"/>
        <v>15572.7</v>
      </c>
      <c r="Z59" s="10">
        <f t="shared" si="24"/>
        <v>19766.7</v>
      </c>
      <c r="AA59" s="10">
        <f t="shared" si="24"/>
        <v>16560</v>
      </c>
      <c r="AB59" s="10">
        <f t="shared" si="24"/>
        <v>15660</v>
      </c>
      <c r="AC59" s="10">
        <f t="shared" si="24"/>
        <v>18947.7</v>
      </c>
      <c r="AD59" s="10">
        <f t="shared" si="24"/>
        <v>17070.3</v>
      </c>
      <c r="AE59" s="10">
        <f t="shared" si="24"/>
        <v>15891.300000000001</v>
      </c>
      <c r="AF59" s="10">
        <f t="shared" si="24"/>
        <v>20295.899999999998</v>
      </c>
      <c r="AG59" s="10">
        <f t="shared" si="24"/>
        <v>17282.7</v>
      </c>
      <c r="AH59" s="10">
        <f t="shared" si="24"/>
        <v>15740.1</v>
      </c>
      <c r="AI59" s="10">
        <f t="shared" si="24"/>
        <v>19745.100000000002</v>
      </c>
      <c r="AJ59" s="10">
        <f t="shared" si="24"/>
        <v>17852.399999999998</v>
      </c>
      <c r="AK59" s="103">
        <f t="shared" si="24"/>
        <v>16020</v>
      </c>
      <c r="AL59" s="97">
        <f t="shared" si="9"/>
        <v>22140</v>
      </c>
      <c r="AM59" s="10">
        <f t="shared" si="10"/>
        <v>17852.399999999998</v>
      </c>
      <c r="AN59" s="98">
        <f t="shared" si="11"/>
        <v>17100</v>
      </c>
    </row>
    <row r="60" spans="1:40">
      <c r="A60" s="13" t="s">
        <v>20</v>
      </c>
      <c r="B60" s="10">
        <f t="shared" ref="B60:AK60" si="25">B21-$E$38*B21+$E$40*($E$38*B21)</f>
        <v>21600</v>
      </c>
      <c r="C60" s="10">
        <f t="shared" si="25"/>
        <v>17370</v>
      </c>
      <c r="D60" s="10">
        <f t="shared" si="25"/>
        <v>15300</v>
      </c>
      <c r="E60" s="10">
        <f t="shared" si="25"/>
        <v>21645</v>
      </c>
      <c r="F60" s="10">
        <f t="shared" si="25"/>
        <v>17010</v>
      </c>
      <c r="G60" s="10">
        <f t="shared" si="25"/>
        <v>14940</v>
      </c>
      <c r="H60" s="10">
        <f t="shared" si="25"/>
        <v>21690</v>
      </c>
      <c r="I60" s="10">
        <f t="shared" si="25"/>
        <v>16470</v>
      </c>
      <c r="J60" s="10">
        <f t="shared" si="25"/>
        <v>15840</v>
      </c>
      <c r="K60" s="10">
        <f t="shared" si="25"/>
        <v>22320</v>
      </c>
      <c r="L60" s="10">
        <f t="shared" si="25"/>
        <v>17280</v>
      </c>
      <c r="M60" s="10">
        <f t="shared" si="25"/>
        <v>16380</v>
      </c>
      <c r="N60" s="10">
        <f t="shared" si="25"/>
        <v>21960</v>
      </c>
      <c r="O60" s="10">
        <f t="shared" si="25"/>
        <v>17280</v>
      </c>
      <c r="P60" s="10">
        <f t="shared" si="25"/>
        <v>16470</v>
      </c>
      <c r="Q60" s="10">
        <f t="shared" si="25"/>
        <v>21960</v>
      </c>
      <c r="R60" s="10">
        <f t="shared" si="25"/>
        <v>17010</v>
      </c>
      <c r="S60" s="10">
        <f t="shared" si="25"/>
        <v>15660</v>
      </c>
      <c r="T60" s="10">
        <f t="shared" si="25"/>
        <v>21780</v>
      </c>
      <c r="U60" s="10">
        <f t="shared" si="25"/>
        <v>17370</v>
      </c>
      <c r="V60" s="10">
        <f t="shared" si="25"/>
        <v>16020</v>
      </c>
      <c r="W60" s="10">
        <f t="shared" si="25"/>
        <v>19065.600000000002</v>
      </c>
      <c r="X60" s="10">
        <f t="shared" si="25"/>
        <v>16110</v>
      </c>
      <c r="Y60" s="10">
        <f t="shared" si="25"/>
        <v>15120</v>
      </c>
      <c r="Z60" s="10">
        <f t="shared" si="25"/>
        <v>18990</v>
      </c>
      <c r="AA60" s="10">
        <f t="shared" si="25"/>
        <v>16020</v>
      </c>
      <c r="AB60" s="10">
        <f t="shared" si="25"/>
        <v>15210</v>
      </c>
      <c r="AC60" s="10">
        <f t="shared" si="25"/>
        <v>19255.5</v>
      </c>
      <c r="AD60" s="10">
        <f t="shared" si="25"/>
        <v>16200</v>
      </c>
      <c r="AE60" s="10">
        <f t="shared" si="25"/>
        <v>15380.1</v>
      </c>
      <c r="AF60" s="10">
        <f t="shared" si="25"/>
        <v>20561.399999999998</v>
      </c>
      <c r="AG60" s="10">
        <f t="shared" si="25"/>
        <v>16404.3</v>
      </c>
      <c r="AH60" s="10">
        <f t="shared" si="25"/>
        <v>16200</v>
      </c>
      <c r="AI60" s="10">
        <f t="shared" si="25"/>
        <v>20039.399999999998</v>
      </c>
      <c r="AJ60" s="10">
        <f t="shared" si="25"/>
        <v>17208.899999999998</v>
      </c>
      <c r="AK60" s="103">
        <f t="shared" si="25"/>
        <v>15660</v>
      </c>
      <c r="AL60" s="97">
        <f t="shared" si="9"/>
        <v>22320</v>
      </c>
      <c r="AM60" s="10">
        <f t="shared" si="10"/>
        <v>17370</v>
      </c>
      <c r="AN60" s="98">
        <f t="shared" si="11"/>
        <v>16470</v>
      </c>
    </row>
    <row r="61" spans="1:40">
      <c r="A61" s="12" t="s">
        <v>21</v>
      </c>
      <c r="B61" s="10">
        <f t="shared" ref="B61:AK61" si="26">B22-$E$38*B22+$E$40*($E$38*B22)</f>
        <v>20880</v>
      </c>
      <c r="C61" s="10">
        <f t="shared" si="26"/>
        <v>15570</v>
      </c>
      <c r="D61" s="10">
        <f t="shared" si="26"/>
        <v>14850</v>
      </c>
      <c r="E61" s="10">
        <f t="shared" si="26"/>
        <v>21870</v>
      </c>
      <c r="F61" s="10">
        <f t="shared" si="26"/>
        <v>16560</v>
      </c>
      <c r="G61" s="10">
        <f t="shared" si="26"/>
        <v>14850</v>
      </c>
      <c r="H61" s="10">
        <f t="shared" si="26"/>
        <v>21240</v>
      </c>
      <c r="I61" s="10">
        <f t="shared" si="26"/>
        <v>17730</v>
      </c>
      <c r="J61" s="10">
        <f t="shared" si="26"/>
        <v>18720</v>
      </c>
      <c r="K61" s="10">
        <f t="shared" si="26"/>
        <v>21555</v>
      </c>
      <c r="L61" s="10">
        <f t="shared" si="26"/>
        <v>16650</v>
      </c>
      <c r="M61" s="10">
        <f t="shared" si="26"/>
        <v>16200</v>
      </c>
      <c r="N61" s="10">
        <f t="shared" si="26"/>
        <v>21780</v>
      </c>
      <c r="O61" s="10">
        <f t="shared" si="26"/>
        <v>17010</v>
      </c>
      <c r="P61" s="10">
        <f t="shared" si="26"/>
        <v>15660</v>
      </c>
      <c r="Q61" s="10">
        <f t="shared" si="26"/>
        <v>21330</v>
      </c>
      <c r="R61" s="10">
        <f t="shared" si="26"/>
        <v>16560</v>
      </c>
      <c r="S61" s="10">
        <f t="shared" si="26"/>
        <v>15480</v>
      </c>
      <c r="T61" s="10">
        <f t="shared" si="26"/>
        <v>20790</v>
      </c>
      <c r="U61" s="10">
        <f t="shared" si="26"/>
        <v>16470</v>
      </c>
      <c r="V61" s="10">
        <f t="shared" si="26"/>
        <v>15660</v>
      </c>
      <c r="W61" s="10">
        <f t="shared" si="26"/>
        <v>19744.2</v>
      </c>
      <c r="X61" s="10">
        <f t="shared" si="26"/>
        <v>16456.5</v>
      </c>
      <c r="Y61" s="10">
        <f t="shared" si="26"/>
        <v>14670</v>
      </c>
      <c r="Z61" s="10">
        <f t="shared" si="26"/>
        <v>19260</v>
      </c>
      <c r="AA61" s="10">
        <f t="shared" si="26"/>
        <v>15480</v>
      </c>
      <c r="AB61" s="10">
        <f t="shared" si="26"/>
        <v>14940</v>
      </c>
      <c r="AC61" s="10">
        <f t="shared" si="26"/>
        <v>19157.399999999998</v>
      </c>
      <c r="AD61" s="10">
        <f t="shared" si="26"/>
        <v>15930</v>
      </c>
      <c r="AE61" s="10">
        <f t="shared" si="26"/>
        <v>15034.5</v>
      </c>
      <c r="AF61" s="10">
        <f t="shared" si="26"/>
        <v>19919.7</v>
      </c>
      <c r="AG61" s="10">
        <f t="shared" si="26"/>
        <v>16742.7</v>
      </c>
      <c r="AH61" s="10">
        <f t="shared" si="26"/>
        <v>15840</v>
      </c>
      <c r="AI61" s="10">
        <f t="shared" si="26"/>
        <v>19605.600000000002</v>
      </c>
      <c r="AJ61" s="10">
        <f t="shared" si="26"/>
        <v>16587</v>
      </c>
      <c r="AK61" s="103">
        <f t="shared" si="26"/>
        <v>16020</v>
      </c>
      <c r="AL61" s="97">
        <f t="shared" si="9"/>
        <v>21870</v>
      </c>
      <c r="AM61" s="10">
        <f t="shared" si="10"/>
        <v>17730</v>
      </c>
      <c r="AN61" s="98">
        <f t="shared" si="11"/>
        <v>18720</v>
      </c>
    </row>
    <row r="62" spans="1:40">
      <c r="A62" s="12" t="s">
        <v>22</v>
      </c>
      <c r="B62" s="10">
        <f t="shared" ref="B62:AK62" si="27">B23-$E$38*B23+$E$40*($E$38*B23)</f>
        <v>19890</v>
      </c>
      <c r="C62" s="10">
        <f t="shared" si="27"/>
        <v>15660</v>
      </c>
      <c r="D62" s="10">
        <f t="shared" si="27"/>
        <v>15030</v>
      </c>
      <c r="E62" s="10">
        <f t="shared" si="27"/>
        <v>20880</v>
      </c>
      <c r="F62" s="10">
        <f t="shared" si="27"/>
        <v>15840</v>
      </c>
      <c r="G62" s="10">
        <f t="shared" si="27"/>
        <v>14490</v>
      </c>
      <c r="H62" s="10">
        <f t="shared" si="27"/>
        <v>20970</v>
      </c>
      <c r="I62" s="10">
        <f t="shared" si="27"/>
        <v>16110</v>
      </c>
      <c r="J62" s="10">
        <f t="shared" si="27"/>
        <v>15210</v>
      </c>
      <c r="K62" s="10">
        <f t="shared" si="27"/>
        <v>20700</v>
      </c>
      <c r="L62" s="10">
        <f t="shared" si="27"/>
        <v>16470</v>
      </c>
      <c r="M62" s="10">
        <f t="shared" si="27"/>
        <v>15840</v>
      </c>
      <c r="N62" s="10">
        <f t="shared" si="27"/>
        <v>21330</v>
      </c>
      <c r="O62" s="10">
        <f t="shared" si="27"/>
        <v>17010</v>
      </c>
      <c r="P62" s="10">
        <f t="shared" si="27"/>
        <v>15660</v>
      </c>
      <c r="Q62" s="10">
        <f t="shared" si="27"/>
        <v>20880</v>
      </c>
      <c r="R62" s="10">
        <f t="shared" si="27"/>
        <v>16200</v>
      </c>
      <c r="S62" s="10">
        <f t="shared" si="27"/>
        <v>15390</v>
      </c>
      <c r="T62" s="10">
        <f t="shared" si="27"/>
        <v>19800</v>
      </c>
      <c r="U62" s="10">
        <f t="shared" si="27"/>
        <v>15750</v>
      </c>
      <c r="V62" s="10">
        <f t="shared" si="27"/>
        <v>15480</v>
      </c>
      <c r="W62" s="10">
        <f t="shared" si="27"/>
        <v>18270</v>
      </c>
      <c r="X62" s="10">
        <f t="shared" si="27"/>
        <v>15480</v>
      </c>
      <c r="Y62" s="10">
        <f t="shared" si="27"/>
        <v>15704.1</v>
      </c>
      <c r="Z62" s="10">
        <f t="shared" si="27"/>
        <v>18450</v>
      </c>
      <c r="AA62" s="10">
        <f t="shared" si="27"/>
        <v>15390</v>
      </c>
      <c r="AB62" s="10">
        <f t="shared" si="27"/>
        <v>14850</v>
      </c>
      <c r="AC62" s="10">
        <f t="shared" si="27"/>
        <v>19170</v>
      </c>
      <c r="AD62" s="10">
        <f t="shared" si="27"/>
        <v>16200</v>
      </c>
      <c r="AE62" s="10">
        <f t="shared" si="27"/>
        <v>14942.7</v>
      </c>
      <c r="AF62" s="10">
        <f t="shared" si="27"/>
        <v>19388.7</v>
      </c>
      <c r="AG62" s="10">
        <f t="shared" si="27"/>
        <v>15853.5</v>
      </c>
      <c r="AH62" s="10">
        <f t="shared" si="27"/>
        <v>15750</v>
      </c>
      <c r="AI62" s="10">
        <f t="shared" si="27"/>
        <v>19697.399999999998</v>
      </c>
      <c r="AJ62" s="10">
        <f t="shared" si="27"/>
        <v>16405.2</v>
      </c>
      <c r="AK62" s="103">
        <f t="shared" si="27"/>
        <v>15390</v>
      </c>
      <c r="AL62" s="97">
        <f t="shared" si="9"/>
        <v>21330</v>
      </c>
      <c r="AM62" s="10">
        <f t="shared" si="10"/>
        <v>17010</v>
      </c>
      <c r="AN62" s="98">
        <f t="shared" si="11"/>
        <v>15840</v>
      </c>
    </row>
    <row r="63" spans="1:40">
      <c r="A63" s="12" t="s">
        <v>23</v>
      </c>
      <c r="B63" s="10">
        <f t="shared" ref="B63:AK63" si="28">B24-$E$38*B24+$E$40*($E$38*B24)</f>
        <v>18990</v>
      </c>
      <c r="C63" s="10">
        <f t="shared" si="28"/>
        <v>15210</v>
      </c>
      <c r="D63" s="10">
        <f t="shared" si="28"/>
        <v>14940</v>
      </c>
      <c r="E63" s="10">
        <f t="shared" si="28"/>
        <v>19890</v>
      </c>
      <c r="F63" s="10">
        <f t="shared" si="28"/>
        <v>15660</v>
      </c>
      <c r="G63" s="10">
        <f t="shared" si="28"/>
        <v>14580</v>
      </c>
      <c r="H63" s="10">
        <f t="shared" si="28"/>
        <v>19260</v>
      </c>
      <c r="I63" s="10">
        <f t="shared" si="28"/>
        <v>16110</v>
      </c>
      <c r="J63" s="10">
        <f t="shared" si="28"/>
        <v>15390</v>
      </c>
      <c r="K63" s="10">
        <f t="shared" si="28"/>
        <v>19710</v>
      </c>
      <c r="L63" s="10">
        <f t="shared" si="28"/>
        <v>16740</v>
      </c>
      <c r="M63" s="10">
        <f t="shared" si="28"/>
        <v>15840</v>
      </c>
      <c r="N63" s="10">
        <f t="shared" si="28"/>
        <v>20880</v>
      </c>
      <c r="O63" s="10">
        <f t="shared" si="28"/>
        <v>16560</v>
      </c>
      <c r="P63" s="10">
        <f t="shared" si="28"/>
        <v>15930</v>
      </c>
      <c r="Q63" s="10">
        <f t="shared" si="28"/>
        <v>20700</v>
      </c>
      <c r="R63" s="10">
        <f t="shared" si="28"/>
        <v>17460</v>
      </c>
      <c r="S63" s="10">
        <f t="shared" si="28"/>
        <v>15930</v>
      </c>
      <c r="T63" s="10">
        <f t="shared" si="28"/>
        <v>20520</v>
      </c>
      <c r="U63" s="10">
        <f t="shared" si="28"/>
        <v>16650</v>
      </c>
      <c r="V63" s="10">
        <f t="shared" si="28"/>
        <v>16668</v>
      </c>
      <c r="W63" s="10">
        <f t="shared" si="28"/>
        <v>18810</v>
      </c>
      <c r="X63" s="10">
        <f t="shared" si="28"/>
        <v>16110</v>
      </c>
      <c r="Y63" s="10">
        <f t="shared" si="28"/>
        <v>16470</v>
      </c>
      <c r="Z63" s="10">
        <f t="shared" si="28"/>
        <v>18699.3</v>
      </c>
      <c r="AA63" s="10">
        <f t="shared" si="28"/>
        <v>15480</v>
      </c>
      <c r="AB63" s="10">
        <f t="shared" si="28"/>
        <v>15120</v>
      </c>
      <c r="AC63" s="10">
        <f t="shared" si="28"/>
        <v>17740.8</v>
      </c>
      <c r="AD63" s="10">
        <f t="shared" si="28"/>
        <v>15300</v>
      </c>
      <c r="AE63" s="10">
        <f t="shared" si="28"/>
        <v>15004.800000000001</v>
      </c>
      <c r="AF63" s="10">
        <f t="shared" si="28"/>
        <v>18405</v>
      </c>
      <c r="AG63" s="10">
        <f t="shared" si="28"/>
        <v>15878.7</v>
      </c>
      <c r="AH63" s="10">
        <f t="shared" si="28"/>
        <v>16679.7</v>
      </c>
      <c r="AI63" s="10">
        <f t="shared" si="28"/>
        <v>18972</v>
      </c>
      <c r="AJ63" s="10">
        <f t="shared" si="28"/>
        <v>16659</v>
      </c>
      <c r="AK63" s="103">
        <f t="shared" si="28"/>
        <v>15543</v>
      </c>
      <c r="AL63" s="97">
        <f t="shared" si="9"/>
        <v>20880</v>
      </c>
      <c r="AM63" s="10">
        <f t="shared" si="10"/>
        <v>17460</v>
      </c>
      <c r="AN63" s="98">
        <f t="shared" si="11"/>
        <v>16679.7</v>
      </c>
    </row>
    <row r="64" spans="1:40">
      <c r="A64" s="9" t="s">
        <v>24</v>
      </c>
      <c r="B64" s="10">
        <f t="shared" ref="B64:AK64" si="29">B25-$E$38*B25+$E$40*($E$38*B25)</f>
        <v>18630</v>
      </c>
      <c r="C64" s="10">
        <f t="shared" si="29"/>
        <v>16920</v>
      </c>
      <c r="D64" s="10">
        <f t="shared" si="29"/>
        <v>16380</v>
      </c>
      <c r="E64" s="10">
        <f t="shared" si="29"/>
        <v>18990</v>
      </c>
      <c r="F64" s="10">
        <f t="shared" si="29"/>
        <v>16830</v>
      </c>
      <c r="G64" s="10">
        <f t="shared" si="29"/>
        <v>15300</v>
      </c>
      <c r="H64" s="10">
        <f t="shared" si="29"/>
        <v>21060</v>
      </c>
      <c r="I64" s="10">
        <f t="shared" si="29"/>
        <v>17910</v>
      </c>
      <c r="J64" s="10">
        <f t="shared" si="29"/>
        <v>17010</v>
      </c>
      <c r="K64" s="10">
        <f t="shared" si="29"/>
        <v>21690</v>
      </c>
      <c r="L64" s="10">
        <f t="shared" si="29"/>
        <v>19620</v>
      </c>
      <c r="M64" s="10">
        <f t="shared" si="29"/>
        <v>18810</v>
      </c>
      <c r="N64" s="10">
        <f t="shared" si="29"/>
        <v>21870</v>
      </c>
      <c r="O64" s="10">
        <f t="shared" si="29"/>
        <v>19620</v>
      </c>
      <c r="P64" s="10">
        <f t="shared" si="29"/>
        <v>18540</v>
      </c>
      <c r="Q64" s="10">
        <f t="shared" si="29"/>
        <v>21960</v>
      </c>
      <c r="R64" s="10">
        <f t="shared" si="29"/>
        <v>19890</v>
      </c>
      <c r="S64" s="10">
        <f t="shared" si="29"/>
        <v>19260</v>
      </c>
      <c r="T64" s="10">
        <f t="shared" si="29"/>
        <v>21780</v>
      </c>
      <c r="U64" s="10">
        <f t="shared" si="29"/>
        <v>19530</v>
      </c>
      <c r="V64" s="10">
        <f t="shared" si="29"/>
        <v>19620</v>
      </c>
      <c r="W64" s="10">
        <f t="shared" si="29"/>
        <v>20900.7</v>
      </c>
      <c r="X64" s="10">
        <f t="shared" si="29"/>
        <v>19199.7</v>
      </c>
      <c r="Y64" s="10">
        <f t="shared" si="29"/>
        <v>20007.899999999998</v>
      </c>
      <c r="Z64" s="10">
        <f t="shared" si="29"/>
        <v>20380.5</v>
      </c>
      <c r="AA64" s="10">
        <f t="shared" si="29"/>
        <v>18511.2</v>
      </c>
      <c r="AB64" s="10">
        <f t="shared" si="29"/>
        <v>18900</v>
      </c>
      <c r="AC64" s="10">
        <f t="shared" si="29"/>
        <v>19980</v>
      </c>
      <c r="AD64" s="10">
        <f t="shared" si="29"/>
        <v>17640</v>
      </c>
      <c r="AE64" s="10">
        <f t="shared" si="29"/>
        <v>18225</v>
      </c>
      <c r="AF64" s="10">
        <f t="shared" si="29"/>
        <v>21235.5</v>
      </c>
      <c r="AG64" s="10">
        <f t="shared" si="29"/>
        <v>18084.600000000002</v>
      </c>
      <c r="AH64" s="10">
        <f t="shared" si="29"/>
        <v>17927.100000000002</v>
      </c>
      <c r="AI64" s="10">
        <f t="shared" si="29"/>
        <v>21343.5</v>
      </c>
      <c r="AJ64" s="10">
        <f t="shared" si="29"/>
        <v>17822.7</v>
      </c>
      <c r="AK64" s="103">
        <f t="shared" si="29"/>
        <v>17356.5</v>
      </c>
      <c r="AL64" s="97">
        <f t="shared" si="9"/>
        <v>21960</v>
      </c>
      <c r="AM64" s="10">
        <f t="shared" si="10"/>
        <v>19890</v>
      </c>
      <c r="AN64" s="98">
        <f t="shared" si="11"/>
        <v>20007.899999999998</v>
      </c>
    </row>
    <row r="65" spans="1:40">
      <c r="A65" s="15">
        <v>0.83333333333333337</v>
      </c>
      <c r="B65" s="10">
        <f t="shared" ref="B65:AK65" si="30">B26-$E$38*B26+$E$40*($E$38*B26)</f>
        <v>20520</v>
      </c>
      <c r="C65" s="10">
        <f t="shared" si="30"/>
        <v>19890</v>
      </c>
      <c r="D65" s="10">
        <f t="shared" si="30"/>
        <v>18360</v>
      </c>
      <c r="E65" s="10">
        <f t="shared" si="30"/>
        <v>21690</v>
      </c>
      <c r="F65" s="10">
        <f t="shared" si="30"/>
        <v>19980</v>
      </c>
      <c r="G65" s="10">
        <f t="shared" si="30"/>
        <v>17910</v>
      </c>
      <c r="H65" s="10">
        <f t="shared" si="30"/>
        <v>21690</v>
      </c>
      <c r="I65" s="10">
        <f t="shared" si="30"/>
        <v>20520</v>
      </c>
      <c r="J65" s="10">
        <f t="shared" si="30"/>
        <v>18900</v>
      </c>
      <c r="K65" s="10">
        <f t="shared" si="30"/>
        <v>21510</v>
      </c>
      <c r="L65" s="10">
        <f t="shared" si="30"/>
        <v>20700</v>
      </c>
      <c r="M65" s="10">
        <f t="shared" si="30"/>
        <v>19620</v>
      </c>
      <c r="N65" s="10">
        <f t="shared" si="30"/>
        <v>21600</v>
      </c>
      <c r="O65" s="10">
        <f t="shared" si="30"/>
        <v>20160</v>
      </c>
      <c r="P65" s="10">
        <f t="shared" si="30"/>
        <v>19620</v>
      </c>
      <c r="Q65" s="10">
        <f t="shared" si="30"/>
        <v>21420</v>
      </c>
      <c r="R65" s="10">
        <f t="shared" si="30"/>
        <v>19980</v>
      </c>
      <c r="S65" s="10">
        <f t="shared" si="30"/>
        <v>19710</v>
      </c>
      <c r="T65" s="10">
        <f t="shared" si="30"/>
        <v>21690</v>
      </c>
      <c r="U65" s="10">
        <f t="shared" si="30"/>
        <v>19891.8</v>
      </c>
      <c r="V65" s="10">
        <f t="shared" si="30"/>
        <v>19890</v>
      </c>
      <c r="W65" s="10">
        <f t="shared" si="30"/>
        <v>20970</v>
      </c>
      <c r="X65" s="10">
        <f t="shared" si="30"/>
        <v>19801.8</v>
      </c>
      <c r="Y65" s="10">
        <f t="shared" si="30"/>
        <v>19530</v>
      </c>
      <c r="Z65" s="10">
        <f t="shared" si="30"/>
        <v>20912.399999999998</v>
      </c>
      <c r="AA65" s="10">
        <f t="shared" si="30"/>
        <v>20124</v>
      </c>
      <c r="AB65" s="10">
        <f t="shared" si="30"/>
        <v>19440</v>
      </c>
      <c r="AC65" s="10">
        <f t="shared" si="30"/>
        <v>21502.799999999999</v>
      </c>
      <c r="AD65" s="10">
        <f t="shared" si="30"/>
        <v>20630.7</v>
      </c>
      <c r="AE65" s="10">
        <f t="shared" si="30"/>
        <v>19269.899999999998</v>
      </c>
      <c r="AF65" s="10">
        <f t="shared" si="30"/>
        <v>21517.200000000001</v>
      </c>
      <c r="AG65" s="10">
        <f t="shared" si="30"/>
        <v>19728.899999999998</v>
      </c>
      <c r="AH65" s="10">
        <f t="shared" si="30"/>
        <v>19583.100000000002</v>
      </c>
      <c r="AI65" s="10">
        <f t="shared" si="30"/>
        <v>21343.5</v>
      </c>
      <c r="AJ65" s="10">
        <f t="shared" si="30"/>
        <v>20772.899999999998</v>
      </c>
      <c r="AK65" s="103">
        <f t="shared" si="30"/>
        <v>19718.100000000002</v>
      </c>
      <c r="AL65" s="97">
        <f t="shared" si="9"/>
        <v>21690</v>
      </c>
      <c r="AM65" s="10">
        <f t="shared" si="10"/>
        <v>20772.899999999998</v>
      </c>
      <c r="AN65" s="98">
        <f t="shared" si="11"/>
        <v>19890</v>
      </c>
    </row>
    <row r="66" spans="1:40">
      <c r="A66" s="15">
        <v>0.875</v>
      </c>
      <c r="B66" s="10">
        <f t="shared" ref="B66:AK66" si="31">B27-$E$38*B27+$E$40*($E$38*B27)</f>
        <v>20160</v>
      </c>
      <c r="C66" s="10">
        <f t="shared" si="31"/>
        <v>19170</v>
      </c>
      <c r="D66" s="10">
        <f t="shared" si="31"/>
        <v>18360</v>
      </c>
      <c r="E66" s="10">
        <f t="shared" si="31"/>
        <v>20610</v>
      </c>
      <c r="F66" s="10">
        <f t="shared" si="31"/>
        <v>19170</v>
      </c>
      <c r="G66" s="10">
        <f t="shared" si="31"/>
        <v>18720</v>
      </c>
      <c r="H66" s="10">
        <f t="shared" si="31"/>
        <v>20250</v>
      </c>
      <c r="I66" s="10">
        <f t="shared" si="31"/>
        <v>19260</v>
      </c>
      <c r="J66" s="10">
        <f t="shared" si="31"/>
        <v>18900</v>
      </c>
      <c r="K66" s="10">
        <f t="shared" si="31"/>
        <v>20970</v>
      </c>
      <c r="L66" s="10">
        <f t="shared" si="31"/>
        <v>20520</v>
      </c>
      <c r="M66" s="10">
        <f t="shared" si="31"/>
        <v>20070</v>
      </c>
      <c r="N66" s="10">
        <f t="shared" si="31"/>
        <v>21780</v>
      </c>
      <c r="O66" s="10">
        <f t="shared" si="31"/>
        <v>19350</v>
      </c>
      <c r="P66" s="10">
        <f t="shared" si="31"/>
        <v>19440</v>
      </c>
      <c r="Q66" s="10">
        <f t="shared" si="31"/>
        <v>21150</v>
      </c>
      <c r="R66" s="10">
        <f t="shared" si="31"/>
        <v>20070</v>
      </c>
      <c r="S66" s="10">
        <f t="shared" si="31"/>
        <v>19170</v>
      </c>
      <c r="T66" s="10">
        <f t="shared" si="31"/>
        <v>21690</v>
      </c>
      <c r="U66" s="10">
        <f t="shared" si="31"/>
        <v>19923.3</v>
      </c>
      <c r="V66" s="10">
        <f t="shared" si="31"/>
        <v>19350</v>
      </c>
      <c r="W66" s="10">
        <f t="shared" si="31"/>
        <v>20430</v>
      </c>
      <c r="X66" s="10">
        <f t="shared" si="31"/>
        <v>18900</v>
      </c>
      <c r="Y66" s="10">
        <f t="shared" si="31"/>
        <v>18810</v>
      </c>
      <c r="Z66" s="10">
        <f t="shared" si="31"/>
        <v>20002.5</v>
      </c>
      <c r="AA66" s="10">
        <f t="shared" si="31"/>
        <v>19192.5</v>
      </c>
      <c r="AB66" s="10">
        <f t="shared" si="31"/>
        <v>18900</v>
      </c>
      <c r="AC66" s="10">
        <f t="shared" si="31"/>
        <v>20395.8</v>
      </c>
      <c r="AD66" s="10">
        <f t="shared" si="31"/>
        <v>18886.5</v>
      </c>
      <c r="AE66" s="10">
        <f t="shared" si="31"/>
        <v>18695.7</v>
      </c>
      <c r="AF66" s="10">
        <f t="shared" si="31"/>
        <v>20625.3</v>
      </c>
      <c r="AG66" s="10">
        <f t="shared" si="31"/>
        <v>19808.100000000002</v>
      </c>
      <c r="AH66" s="10">
        <f t="shared" si="31"/>
        <v>19710.899999999998</v>
      </c>
      <c r="AI66" s="10">
        <f t="shared" si="31"/>
        <v>21089.7</v>
      </c>
      <c r="AJ66" s="10">
        <f t="shared" si="31"/>
        <v>20601</v>
      </c>
      <c r="AK66" s="103">
        <f t="shared" si="31"/>
        <v>19625.399999999998</v>
      </c>
      <c r="AL66" s="97">
        <f t="shared" si="9"/>
        <v>21780</v>
      </c>
      <c r="AM66" s="10">
        <f t="shared" si="10"/>
        <v>20601</v>
      </c>
      <c r="AN66" s="98">
        <f t="shared" si="11"/>
        <v>20070</v>
      </c>
    </row>
    <row r="67" spans="1:40">
      <c r="A67" s="13" t="s">
        <v>25</v>
      </c>
      <c r="B67" s="10">
        <f t="shared" ref="B67:AK67" si="32">B28-$E$38*B28+$E$40*($E$38*B28)</f>
        <v>18990</v>
      </c>
      <c r="C67" s="10">
        <f t="shared" si="32"/>
        <v>18090</v>
      </c>
      <c r="D67" s="10">
        <f t="shared" si="32"/>
        <v>17550</v>
      </c>
      <c r="E67" s="10">
        <f t="shared" si="32"/>
        <v>20250</v>
      </c>
      <c r="F67" s="10">
        <f t="shared" si="32"/>
        <v>18540</v>
      </c>
      <c r="G67" s="10">
        <f t="shared" si="32"/>
        <v>17640</v>
      </c>
      <c r="H67" s="10">
        <f t="shared" si="32"/>
        <v>19440</v>
      </c>
      <c r="I67" s="10">
        <f t="shared" si="32"/>
        <v>18270</v>
      </c>
      <c r="J67" s="10">
        <f t="shared" si="32"/>
        <v>18450</v>
      </c>
      <c r="K67" s="10">
        <f t="shared" si="32"/>
        <v>20340</v>
      </c>
      <c r="L67" s="10">
        <f t="shared" si="32"/>
        <v>19620</v>
      </c>
      <c r="M67" s="10">
        <f t="shared" si="32"/>
        <v>19530</v>
      </c>
      <c r="N67" s="10">
        <f t="shared" si="32"/>
        <v>19980</v>
      </c>
      <c r="O67" s="10">
        <f t="shared" si="32"/>
        <v>18900</v>
      </c>
      <c r="P67" s="10">
        <f t="shared" si="32"/>
        <v>18360</v>
      </c>
      <c r="Q67" s="10">
        <f t="shared" si="32"/>
        <v>19980</v>
      </c>
      <c r="R67" s="10">
        <f t="shared" si="32"/>
        <v>18360</v>
      </c>
      <c r="S67" s="10">
        <f t="shared" si="32"/>
        <v>17460</v>
      </c>
      <c r="T67" s="10">
        <f t="shared" si="32"/>
        <v>20321.100000000002</v>
      </c>
      <c r="U67" s="10">
        <f t="shared" si="32"/>
        <v>18450</v>
      </c>
      <c r="V67" s="10">
        <f t="shared" si="32"/>
        <v>18180</v>
      </c>
      <c r="W67" s="10">
        <f t="shared" si="32"/>
        <v>19170</v>
      </c>
      <c r="X67" s="10">
        <f t="shared" si="32"/>
        <v>18254.7</v>
      </c>
      <c r="Y67" s="10">
        <f t="shared" si="32"/>
        <v>18434.7</v>
      </c>
      <c r="Z67" s="10">
        <f t="shared" si="32"/>
        <v>18721.8</v>
      </c>
      <c r="AA67" s="10">
        <f t="shared" si="32"/>
        <v>17884.8</v>
      </c>
      <c r="AB67" s="10">
        <f t="shared" si="32"/>
        <v>17460</v>
      </c>
      <c r="AC67" s="10">
        <f t="shared" si="32"/>
        <v>19787.399999999998</v>
      </c>
      <c r="AD67" s="10">
        <f t="shared" si="32"/>
        <v>17370</v>
      </c>
      <c r="AE67" s="10">
        <f t="shared" si="32"/>
        <v>16851.600000000002</v>
      </c>
      <c r="AF67" s="10">
        <f t="shared" si="32"/>
        <v>19551.600000000002</v>
      </c>
      <c r="AG67" s="10">
        <f t="shared" si="32"/>
        <v>17857.8</v>
      </c>
      <c r="AH67" s="10">
        <f t="shared" si="32"/>
        <v>17979.3</v>
      </c>
      <c r="AI67" s="10">
        <f t="shared" si="32"/>
        <v>19964.7</v>
      </c>
      <c r="AJ67" s="10">
        <f t="shared" si="32"/>
        <v>18777.600000000002</v>
      </c>
      <c r="AK67" s="103">
        <f t="shared" si="32"/>
        <v>17592.3</v>
      </c>
      <c r="AL67" s="97">
        <f t="shared" si="9"/>
        <v>20340</v>
      </c>
      <c r="AM67" s="10">
        <f t="shared" si="10"/>
        <v>19620</v>
      </c>
      <c r="AN67" s="98">
        <f t="shared" si="11"/>
        <v>19530</v>
      </c>
    </row>
    <row r="68" spans="1:40">
      <c r="A68" s="15">
        <v>0.95833333333333337</v>
      </c>
      <c r="B68" s="10">
        <f t="shared" ref="B68:AK68" si="33">B29-$E$38*B29+$E$40*($E$38*B29)</f>
        <v>17190</v>
      </c>
      <c r="C68" s="10">
        <f t="shared" si="33"/>
        <v>16380</v>
      </c>
      <c r="D68" s="10">
        <f t="shared" si="33"/>
        <v>16650</v>
      </c>
      <c r="E68" s="10">
        <f t="shared" si="33"/>
        <v>19170</v>
      </c>
      <c r="F68" s="10">
        <f t="shared" si="33"/>
        <v>18270</v>
      </c>
      <c r="G68" s="10">
        <f t="shared" si="33"/>
        <v>16110</v>
      </c>
      <c r="H68" s="10">
        <f t="shared" si="33"/>
        <v>17820</v>
      </c>
      <c r="I68" s="10">
        <f t="shared" si="33"/>
        <v>17010</v>
      </c>
      <c r="J68" s="10">
        <f t="shared" si="33"/>
        <v>16740</v>
      </c>
      <c r="K68" s="10">
        <f t="shared" si="33"/>
        <v>18360</v>
      </c>
      <c r="L68" s="10">
        <f t="shared" si="33"/>
        <v>17010</v>
      </c>
      <c r="M68" s="10">
        <f t="shared" si="33"/>
        <v>16830</v>
      </c>
      <c r="N68" s="10">
        <f t="shared" si="33"/>
        <v>18810</v>
      </c>
      <c r="O68" s="10">
        <f t="shared" si="33"/>
        <v>17640</v>
      </c>
      <c r="P68" s="10">
        <f t="shared" si="33"/>
        <v>16920</v>
      </c>
      <c r="Q68" s="10">
        <f t="shared" si="33"/>
        <v>18360</v>
      </c>
      <c r="R68" s="10">
        <f t="shared" si="33"/>
        <v>17820</v>
      </c>
      <c r="S68" s="10">
        <f t="shared" si="33"/>
        <v>16740</v>
      </c>
      <c r="T68" s="10">
        <f t="shared" si="33"/>
        <v>19836.899999999998</v>
      </c>
      <c r="U68" s="10">
        <f t="shared" si="33"/>
        <v>16290</v>
      </c>
      <c r="V68" s="10">
        <f t="shared" si="33"/>
        <v>16200</v>
      </c>
      <c r="W68" s="10">
        <f t="shared" si="33"/>
        <v>17321.399999999998</v>
      </c>
      <c r="X68" s="10">
        <f t="shared" si="33"/>
        <v>16540.2</v>
      </c>
      <c r="Y68" s="10">
        <f t="shared" si="33"/>
        <v>15660</v>
      </c>
      <c r="Z68" s="10">
        <f t="shared" si="33"/>
        <v>16380</v>
      </c>
      <c r="AA68" s="10">
        <f t="shared" si="33"/>
        <v>15786</v>
      </c>
      <c r="AB68" s="10">
        <f t="shared" si="33"/>
        <v>16290</v>
      </c>
      <c r="AC68" s="10">
        <f t="shared" si="33"/>
        <v>16489.8</v>
      </c>
      <c r="AD68" s="10">
        <f t="shared" si="33"/>
        <v>16524</v>
      </c>
      <c r="AE68" s="10">
        <f t="shared" si="33"/>
        <v>15390</v>
      </c>
      <c r="AF68" s="10">
        <f t="shared" si="33"/>
        <v>16930.8</v>
      </c>
      <c r="AG68" s="10">
        <f t="shared" si="33"/>
        <v>16387.2</v>
      </c>
      <c r="AH68" s="10">
        <f t="shared" si="33"/>
        <v>16082.1</v>
      </c>
      <c r="AI68" s="10">
        <f t="shared" si="33"/>
        <v>17477.100000000002</v>
      </c>
      <c r="AJ68" s="10">
        <f t="shared" si="33"/>
        <v>16605.899999999998</v>
      </c>
      <c r="AK68" s="103">
        <f t="shared" si="33"/>
        <v>15570</v>
      </c>
      <c r="AL68" s="97">
        <f t="shared" si="9"/>
        <v>19836.899999999998</v>
      </c>
      <c r="AM68" s="10">
        <f t="shared" si="10"/>
        <v>18270</v>
      </c>
      <c r="AN68" s="98">
        <f t="shared" si="11"/>
        <v>16920</v>
      </c>
    </row>
    <row r="69" spans="1:40" ht="13" thickBot="1">
      <c r="A69" s="9" t="s">
        <v>26</v>
      </c>
      <c r="B69" s="10">
        <f t="shared" ref="B69:AK69" si="34">B30-$E$38*B30+$E$40*($E$38*B30)</f>
        <v>16020</v>
      </c>
      <c r="C69" s="10">
        <f t="shared" si="34"/>
        <v>14850</v>
      </c>
      <c r="D69" s="10">
        <f t="shared" si="34"/>
        <v>14400</v>
      </c>
      <c r="E69" s="10">
        <f t="shared" si="34"/>
        <v>15840</v>
      </c>
      <c r="F69" s="10">
        <f t="shared" si="34"/>
        <v>16830</v>
      </c>
      <c r="G69" s="10">
        <f t="shared" si="34"/>
        <v>14580</v>
      </c>
      <c r="H69" s="10">
        <f t="shared" si="34"/>
        <v>16110</v>
      </c>
      <c r="I69" s="10">
        <f t="shared" si="34"/>
        <v>15750</v>
      </c>
      <c r="J69" s="10">
        <f t="shared" si="34"/>
        <v>15570</v>
      </c>
      <c r="K69" s="10">
        <f t="shared" si="34"/>
        <v>16380</v>
      </c>
      <c r="L69" s="10">
        <f t="shared" si="34"/>
        <v>15930</v>
      </c>
      <c r="M69" s="10">
        <f t="shared" si="34"/>
        <v>15300</v>
      </c>
      <c r="N69" s="10">
        <f t="shared" si="34"/>
        <v>17010</v>
      </c>
      <c r="O69" s="10">
        <f t="shared" si="34"/>
        <v>16920</v>
      </c>
      <c r="P69" s="10">
        <f t="shared" si="34"/>
        <v>15840</v>
      </c>
      <c r="Q69" s="10">
        <f t="shared" si="34"/>
        <v>16020</v>
      </c>
      <c r="R69" s="10">
        <f t="shared" si="34"/>
        <v>16380</v>
      </c>
      <c r="S69" s="10">
        <f t="shared" si="34"/>
        <v>16020</v>
      </c>
      <c r="T69" s="10">
        <f t="shared" si="34"/>
        <v>18762.3</v>
      </c>
      <c r="U69" s="10">
        <f t="shared" si="34"/>
        <v>16200</v>
      </c>
      <c r="V69" s="10">
        <f t="shared" si="34"/>
        <v>14670</v>
      </c>
      <c r="W69" s="10">
        <f t="shared" si="34"/>
        <v>14490</v>
      </c>
      <c r="X69" s="10">
        <f t="shared" si="34"/>
        <v>14940</v>
      </c>
      <c r="Y69" s="10">
        <f t="shared" si="34"/>
        <v>14490</v>
      </c>
      <c r="Z69" s="10">
        <f t="shared" si="34"/>
        <v>14850</v>
      </c>
      <c r="AA69" s="10">
        <f t="shared" si="34"/>
        <v>14490</v>
      </c>
      <c r="AB69" s="10">
        <f t="shared" si="34"/>
        <v>14850</v>
      </c>
      <c r="AC69" s="10">
        <f t="shared" si="34"/>
        <v>15110.1</v>
      </c>
      <c r="AD69" s="10">
        <f t="shared" si="34"/>
        <v>15255</v>
      </c>
      <c r="AE69" s="10">
        <f t="shared" si="34"/>
        <v>13671</v>
      </c>
      <c r="AF69" s="10">
        <f t="shared" si="34"/>
        <v>15146.1</v>
      </c>
      <c r="AG69" s="10">
        <f t="shared" si="34"/>
        <v>15212.7</v>
      </c>
      <c r="AH69" s="10">
        <f t="shared" si="34"/>
        <v>14490</v>
      </c>
      <c r="AI69" s="10">
        <f t="shared" si="34"/>
        <v>15300</v>
      </c>
      <c r="AJ69" s="10">
        <f t="shared" si="34"/>
        <v>15248.7</v>
      </c>
      <c r="AK69" s="103">
        <f t="shared" si="34"/>
        <v>14040</v>
      </c>
      <c r="AL69" s="99">
        <f t="shared" si="9"/>
        <v>18762.3</v>
      </c>
      <c r="AM69" s="100">
        <f t="shared" si="10"/>
        <v>16920</v>
      </c>
      <c r="AN69" s="101">
        <f t="shared" si="11"/>
        <v>16020</v>
      </c>
    </row>
    <row r="70" spans="1:40">
      <c r="A70" s="46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7"/>
      <c r="O70" s="46"/>
      <c r="P70" s="46"/>
      <c r="Q70" s="47"/>
      <c r="R70" s="46"/>
      <c r="S70" s="46"/>
      <c r="T70" s="47"/>
      <c r="U70" s="46"/>
      <c r="V70" s="46"/>
      <c r="W70" s="47"/>
      <c r="X70" s="46"/>
      <c r="Y70" s="46"/>
      <c r="Z70" s="47"/>
      <c r="AA70" s="46"/>
      <c r="AB70" s="46"/>
      <c r="AC70" s="47"/>
      <c r="AD70" s="46"/>
      <c r="AE70" s="46"/>
      <c r="AF70" s="47"/>
      <c r="AG70" s="46"/>
      <c r="AH70" s="46"/>
      <c r="AI70" s="47"/>
      <c r="AJ70" s="46"/>
      <c r="AK70" s="46"/>
    </row>
    <row r="71" spans="1:40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9"/>
      <c r="O71" s="48"/>
      <c r="P71" s="48"/>
      <c r="Q71" s="49"/>
      <c r="R71" s="48"/>
      <c r="S71" s="48"/>
      <c r="T71" s="49"/>
      <c r="U71" s="48"/>
      <c r="V71" s="48"/>
      <c r="W71" s="49"/>
      <c r="X71" s="48"/>
      <c r="Y71" s="48"/>
      <c r="Z71" s="49"/>
      <c r="AA71" s="48"/>
      <c r="AB71" s="48"/>
      <c r="AC71" s="49"/>
      <c r="AD71" s="48"/>
      <c r="AE71" s="48"/>
      <c r="AF71" s="49"/>
      <c r="AG71" s="48"/>
      <c r="AH71" s="48"/>
      <c r="AI71" s="49"/>
      <c r="AJ71" s="48"/>
      <c r="AK71" s="48"/>
    </row>
    <row r="73" spans="1:40" ht="13" thickBot="1">
      <c r="A73" s="26" t="s">
        <v>46</v>
      </c>
      <c r="E73" s="30"/>
      <c r="K73" s="41"/>
      <c r="N73" s="26"/>
      <c r="Q73" s="38"/>
      <c r="T73" s="38"/>
      <c r="W73" s="38"/>
      <c r="Z73" s="38"/>
      <c r="AC73" s="38"/>
      <c r="AF73" s="38"/>
      <c r="AI73" s="38"/>
    </row>
    <row r="74" spans="1:40">
      <c r="A74" s="287" t="s">
        <v>2</v>
      </c>
      <c r="B74" s="4">
        <f>+B$4</f>
        <v>0</v>
      </c>
      <c r="C74" s="4"/>
      <c r="D74" s="4"/>
      <c r="E74" s="4">
        <f t="shared" ref="E74:AI74" si="35">+E$4</f>
        <v>0</v>
      </c>
      <c r="F74" s="4"/>
      <c r="G74" s="4"/>
      <c r="H74" s="4">
        <f t="shared" si="35"/>
        <v>0</v>
      </c>
      <c r="I74" s="4"/>
      <c r="J74" s="4"/>
      <c r="K74" s="4">
        <f t="shared" si="35"/>
        <v>0</v>
      </c>
      <c r="L74" s="4"/>
      <c r="M74" s="4"/>
      <c r="N74" s="4">
        <f t="shared" si="35"/>
        <v>0</v>
      </c>
      <c r="O74" s="4"/>
      <c r="P74" s="4"/>
      <c r="Q74" s="4">
        <f t="shared" si="35"/>
        <v>0</v>
      </c>
      <c r="R74" s="4"/>
      <c r="S74" s="4"/>
      <c r="T74" s="4">
        <f t="shared" si="35"/>
        <v>0</v>
      </c>
      <c r="U74" s="4"/>
      <c r="V74" s="4"/>
      <c r="W74" s="4">
        <f t="shared" si="35"/>
        <v>0</v>
      </c>
      <c r="X74" s="4"/>
      <c r="Y74" s="4"/>
      <c r="Z74" s="4">
        <f t="shared" si="35"/>
        <v>0</v>
      </c>
      <c r="AA74" s="4"/>
      <c r="AB74" s="4"/>
      <c r="AC74" s="4">
        <f t="shared" si="35"/>
        <v>0</v>
      </c>
      <c r="AD74" s="4"/>
      <c r="AE74" s="4"/>
      <c r="AF74" s="4">
        <f t="shared" si="35"/>
        <v>0</v>
      </c>
      <c r="AG74" s="4"/>
      <c r="AH74" s="4"/>
      <c r="AI74" s="4">
        <f t="shared" si="35"/>
        <v>0</v>
      </c>
      <c r="AJ74" s="4"/>
      <c r="AK74" s="91"/>
      <c r="AL74" s="92" t="s">
        <v>3</v>
      </c>
      <c r="AM74" s="93" t="s">
        <v>3</v>
      </c>
      <c r="AN74" s="94" t="s">
        <v>3</v>
      </c>
    </row>
    <row r="75" spans="1:40" s="6" customFormat="1" ht="11.25" customHeight="1">
      <c r="A75" s="288"/>
      <c r="B75" s="7" t="str">
        <f>B$5</f>
        <v>JUNHO 2010</v>
      </c>
      <c r="C75" s="7"/>
      <c r="D75" s="7"/>
      <c r="E75" s="7" t="str">
        <f t="shared" ref="E75:AI75" si="36">E$5</f>
        <v>JULHO 2010</v>
      </c>
      <c r="F75" s="7"/>
      <c r="G75" s="7"/>
      <c r="H75" s="7" t="str">
        <f t="shared" si="36"/>
        <v>AGOSTO 2010</v>
      </c>
      <c r="I75" s="7"/>
      <c r="J75" s="7"/>
      <c r="K75" s="7" t="str">
        <f t="shared" si="36"/>
        <v>SETEMBRO 2010</v>
      </c>
      <c r="L75" s="7"/>
      <c r="M75" s="7"/>
      <c r="N75" s="7" t="str">
        <f t="shared" si="36"/>
        <v>OUTUBRO 2010</v>
      </c>
      <c r="O75" s="7"/>
      <c r="P75" s="7"/>
      <c r="Q75" s="7" t="str">
        <f t="shared" si="36"/>
        <v>NOVEMBRO 2010</v>
      </c>
      <c r="R75" s="7"/>
      <c r="S75" s="7"/>
      <c r="T75" s="7" t="str">
        <f t="shared" si="36"/>
        <v>DEZEMBO 2010</v>
      </c>
      <c r="U75" s="7"/>
      <c r="V75" s="7"/>
      <c r="W75" s="7" t="str">
        <f t="shared" si="36"/>
        <v>JANEIRO 2011</v>
      </c>
      <c r="X75" s="7"/>
      <c r="Y75" s="7"/>
      <c r="Z75" s="7" t="str">
        <f t="shared" si="36"/>
        <v>FEVEREIRO 2011</v>
      </c>
      <c r="AA75" s="7"/>
      <c r="AB75" s="7"/>
      <c r="AC75" s="7" t="str">
        <f t="shared" si="36"/>
        <v>MARÇO 2011</v>
      </c>
      <c r="AD75" s="7"/>
      <c r="AE75" s="7"/>
      <c r="AF75" s="7" t="str">
        <f t="shared" si="36"/>
        <v>ABRIL 2011</v>
      </c>
      <c r="AG75" s="7"/>
      <c r="AH75" s="7"/>
      <c r="AI75" s="7" t="str">
        <f t="shared" si="36"/>
        <v>MAIO 2011</v>
      </c>
      <c r="AJ75" s="7"/>
      <c r="AK75" s="117"/>
      <c r="AL75" s="95"/>
      <c r="AM75" s="116"/>
      <c r="AN75" s="96"/>
    </row>
    <row r="76" spans="1:40" s="6" customFormat="1" ht="12" customHeight="1" thickBot="1">
      <c r="A76" s="289"/>
      <c r="B76" s="5" t="s">
        <v>50</v>
      </c>
      <c r="C76" s="4" t="s">
        <v>49</v>
      </c>
      <c r="D76" s="4" t="s">
        <v>7</v>
      </c>
      <c r="E76" s="5" t="s">
        <v>50</v>
      </c>
      <c r="F76" s="4" t="s">
        <v>49</v>
      </c>
      <c r="G76" s="4" t="s">
        <v>7</v>
      </c>
      <c r="H76" s="5" t="s">
        <v>50</v>
      </c>
      <c r="I76" s="4" t="s">
        <v>49</v>
      </c>
      <c r="J76" s="4" t="s">
        <v>7</v>
      </c>
      <c r="K76" s="5" t="s">
        <v>50</v>
      </c>
      <c r="L76" s="4" t="s">
        <v>49</v>
      </c>
      <c r="M76" s="4" t="s">
        <v>7</v>
      </c>
      <c r="N76" s="5" t="s">
        <v>50</v>
      </c>
      <c r="O76" s="4" t="s">
        <v>49</v>
      </c>
      <c r="P76" s="4" t="s">
        <v>7</v>
      </c>
      <c r="Q76" s="5" t="s">
        <v>50</v>
      </c>
      <c r="R76" s="4" t="s">
        <v>49</v>
      </c>
      <c r="S76" s="4" t="s">
        <v>7</v>
      </c>
      <c r="T76" s="5" t="s">
        <v>50</v>
      </c>
      <c r="U76" s="4" t="s">
        <v>49</v>
      </c>
      <c r="V76" s="4" t="s">
        <v>7</v>
      </c>
      <c r="W76" s="5" t="s">
        <v>50</v>
      </c>
      <c r="X76" s="4" t="s">
        <v>49</v>
      </c>
      <c r="Y76" s="4" t="s">
        <v>7</v>
      </c>
      <c r="Z76" s="5" t="s">
        <v>50</v>
      </c>
      <c r="AA76" s="4" t="s">
        <v>49</v>
      </c>
      <c r="AB76" s="4" t="s">
        <v>7</v>
      </c>
      <c r="AC76" s="5" t="s">
        <v>50</v>
      </c>
      <c r="AD76" s="4" t="s">
        <v>49</v>
      </c>
      <c r="AE76" s="4" t="s">
        <v>7</v>
      </c>
      <c r="AF76" s="5" t="s">
        <v>50</v>
      </c>
      <c r="AG76" s="4" t="s">
        <v>49</v>
      </c>
      <c r="AH76" s="4" t="s">
        <v>7</v>
      </c>
      <c r="AI76" s="5" t="s">
        <v>50</v>
      </c>
      <c r="AJ76" s="4" t="s">
        <v>49</v>
      </c>
      <c r="AK76" s="91" t="s">
        <v>7</v>
      </c>
      <c r="AL76" s="140" t="s">
        <v>50</v>
      </c>
      <c r="AM76" s="141" t="s">
        <v>49</v>
      </c>
      <c r="AN76" s="142" t="s">
        <v>7</v>
      </c>
    </row>
    <row r="77" spans="1:40">
      <c r="A77" s="9" t="s">
        <v>9</v>
      </c>
      <c r="B77" s="50">
        <f t="shared" ref="B77:AK77" si="37">($E$38*B7)/$E$37</f>
        <v>0.3336898395721925</v>
      </c>
      <c r="C77" s="50">
        <f t="shared" si="37"/>
        <v>0.33155080213903743</v>
      </c>
      <c r="D77" s="50">
        <f t="shared" si="37"/>
        <v>0.33155080213903743</v>
      </c>
      <c r="E77" s="50">
        <f t="shared" si="37"/>
        <v>0.38502673796791442</v>
      </c>
      <c r="F77" s="50">
        <f t="shared" si="37"/>
        <v>0.34866310160427805</v>
      </c>
      <c r="G77" s="50">
        <f t="shared" si="37"/>
        <v>0.34224598930481281</v>
      </c>
      <c r="H77" s="50">
        <f t="shared" si="37"/>
        <v>0.36149732620320857</v>
      </c>
      <c r="I77" s="50">
        <f t="shared" si="37"/>
        <v>0.35080213903743318</v>
      </c>
      <c r="J77" s="50">
        <f t="shared" si="37"/>
        <v>0.35508021390374334</v>
      </c>
      <c r="K77" s="50">
        <f t="shared" si="37"/>
        <v>0.36149732620320857</v>
      </c>
      <c r="L77" s="50">
        <f t="shared" si="37"/>
        <v>0.36363636363636365</v>
      </c>
      <c r="M77" s="50">
        <f t="shared" si="37"/>
        <v>0.36149732620320857</v>
      </c>
      <c r="N77" s="50">
        <f t="shared" si="37"/>
        <v>0.35508021390374334</v>
      </c>
      <c r="O77" s="50">
        <f t="shared" si="37"/>
        <v>0.35935828877005349</v>
      </c>
      <c r="P77" s="50">
        <f t="shared" si="37"/>
        <v>0.35508021390374334</v>
      </c>
      <c r="Q77" s="50">
        <f t="shared" si="37"/>
        <v>0.35080213903743318</v>
      </c>
      <c r="R77" s="50">
        <f t="shared" si="37"/>
        <v>0.34866310160427805</v>
      </c>
      <c r="S77" s="50">
        <f t="shared" si="37"/>
        <v>0.34438502673796789</v>
      </c>
      <c r="T77" s="50">
        <f t="shared" si="37"/>
        <v>0.33582887700534758</v>
      </c>
      <c r="U77" s="50">
        <f t="shared" si="37"/>
        <v>0.34866310160427805</v>
      </c>
      <c r="V77" s="50">
        <f t="shared" si="37"/>
        <v>0.35294117647058826</v>
      </c>
      <c r="W77" s="50">
        <f t="shared" si="37"/>
        <v>0.32085561497326204</v>
      </c>
      <c r="X77" s="50">
        <f t="shared" si="37"/>
        <v>0.38774331550802138</v>
      </c>
      <c r="Y77" s="50">
        <f t="shared" si="37"/>
        <v>0.32299465240641712</v>
      </c>
      <c r="Z77" s="50">
        <f t="shared" si="37"/>
        <v>0.30802139037433157</v>
      </c>
      <c r="AA77" s="50">
        <f t="shared" si="37"/>
        <v>0.31871657754010696</v>
      </c>
      <c r="AB77" s="50">
        <f t="shared" si="37"/>
        <v>0.32085561497326204</v>
      </c>
      <c r="AC77" s="50">
        <f t="shared" si="37"/>
        <v>0.31501604278074868</v>
      </c>
      <c r="AD77" s="50">
        <f t="shared" si="37"/>
        <v>0.3144385026737968</v>
      </c>
      <c r="AE77" s="50">
        <f t="shared" si="37"/>
        <v>0.31422459893048127</v>
      </c>
      <c r="AF77" s="50">
        <f t="shared" si="37"/>
        <v>0.325048128342246</v>
      </c>
      <c r="AG77" s="50">
        <f t="shared" si="37"/>
        <v>0.33520855614973266</v>
      </c>
      <c r="AH77" s="50">
        <f t="shared" si="37"/>
        <v>0.32085561497326204</v>
      </c>
      <c r="AI77" s="50">
        <f t="shared" si="37"/>
        <v>0.32299465240641712</v>
      </c>
      <c r="AJ77" s="50">
        <f t="shared" si="37"/>
        <v>0.32564705882352946</v>
      </c>
      <c r="AK77" s="102">
        <f t="shared" si="37"/>
        <v>0.34224598930481281</v>
      </c>
      <c r="AL77" s="137">
        <f t="shared" ref="AL77:AL100" si="38">MAX(B77,E77,H77,K77,N77,Q77,T77,W77,Z77,AC77,AF77,AI77)</f>
        <v>0.38502673796791442</v>
      </c>
      <c r="AM77" s="138">
        <f t="shared" ref="AM77:AM100" si="39">MAX(C77,F77,I77,L77,O77,R77,U77,X77,AA77,AD77,AG77,AJ77,)</f>
        <v>0.38774331550802138</v>
      </c>
      <c r="AN77" s="139">
        <f t="shared" ref="AN77:AN100" si="40">MAX(D77,G77,J77,M77,P77,S77,V77,Y77,AB77,AE77,AH77,AK77,)</f>
        <v>0.36149732620320857</v>
      </c>
    </row>
    <row r="78" spans="1:40">
      <c r="A78" s="9" t="s">
        <v>10</v>
      </c>
      <c r="B78" s="50">
        <f t="shared" ref="B78:AK78" si="41">($E$38*B8)/$E$37</f>
        <v>0.30588235294117649</v>
      </c>
      <c r="C78" s="50">
        <f t="shared" si="41"/>
        <v>0.31229946524064173</v>
      </c>
      <c r="D78" s="50">
        <f t="shared" si="41"/>
        <v>0.31229946524064173</v>
      </c>
      <c r="E78" s="50">
        <f t="shared" si="41"/>
        <v>0.3336898395721925</v>
      </c>
      <c r="F78" s="50">
        <f t="shared" si="41"/>
        <v>0.33582887700534758</v>
      </c>
      <c r="G78" s="50">
        <f t="shared" si="41"/>
        <v>0.32299465240641712</v>
      </c>
      <c r="H78" s="50">
        <f t="shared" si="41"/>
        <v>0.33582887700534758</v>
      </c>
      <c r="I78" s="50">
        <f t="shared" si="41"/>
        <v>0.3336898395721925</v>
      </c>
      <c r="J78" s="50">
        <f t="shared" si="41"/>
        <v>0.3336898395721925</v>
      </c>
      <c r="K78" s="50">
        <f t="shared" si="41"/>
        <v>0.34866310160427805</v>
      </c>
      <c r="L78" s="50">
        <f t="shared" si="41"/>
        <v>0.34010695187165774</v>
      </c>
      <c r="M78" s="50">
        <f t="shared" si="41"/>
        <v>0.34866310160427805</v>
      </c>
      <c r="N78" s="50">
        <f t="shared" si="41"/>
        <v>0.34438502673796789</v>
      </c>
      <c r="O78" s="50">
        <f t="shared" si="41"/>
        <v>0.34224598930481281</v>
      </c>
      <c r="P78" s="50">
        <f t="shared" si="41"/>
        <v>0.34010695187165774</v>
      </c>
      <c r="Q78" s="50">
        <f t="shared" si="41"/>
        <v>0.33796791443850266</v>
      </c>
      <c r="R78" s="50">
        <f t="shared" si="41"/>
        <v>0.3336898395721925</v>
      </c>
      <c r="S78" s="50">
        <f t="shared" si="41"/>
        <v>0.32941176470588235</v>
      </c>
      <c r="T78" s="50">
        <f t="shared" si="41"/>
        <v>0.33155080213903743</v>
      </c>
      <c r="U78" s="50">
        <f t="shared" si="41"/>
        <v>0.3336898395721925</v>
      </c>
      <c r="V78" s="50">
        <f t="shared" si="41"/>
        <v>0.3144385026737968</v>
      </c>
      <c r="W78" s="50">
        <f t="shared" si="41"/>
        <v>0.31016042780748665</v>
      </c>
      <c r="X78" s="50">
        <f t="shared" si="41"/>
        <v>0.37647058823529411</v>
      </c>
      <c r="Y78" s="50">
        <f t="shared" si="41"/>
        <v>0.31600000000000006</v>
      </c>
      <c r="Z78" s="50">
        <f t="shared" si="41"/>
        <v>0.29304812834224597</v>
      </c>
      <c r="AA78" s="50">
        <f t="shared" si="41"/>
        <v>0.30160427807486628</v>
      </c>
      <c r="AB78" s="50">
        <f t="shared" si="41"/>
        <v>0.29732620320855613</v>
      </c>
      <c r="AC78" s="50">
        <f t="shared" si="41"/>
        <v>0.30160427807486628</v>
      </c>
      <c r="AD78" s="50">
        <f t="shared" si="41"/>
        <v>0.31016042780748665</v>
      </c>
      <c r="AE78" s="50">
        <f t="shared" si="41"/>
        <v>0.31007486631016046</v>
      </c>
      <c r="AF78" s="50">
        <f t="shared" si="41"/>
        <v>0.32085561497326204</v>
      </c>
      <c r="AG78" s="50">
        <f t="shared" si="41"/>
        <v>0.3160855614973262</v>
      </c>
      <c r="AH78" s="50">
        <f t="shared" si="41"/>
        <v>0.32066310160427808</v>
      </c>
      <c r="AI78" s="50">
        <f t="shared" si="41"/>
        <v>0.31871657754010696</v>
      </c>
      <c r="AJ78" s="50">
        <f t="shared" si="41"/>
        <v>0.31655614973262036</v>
      </c>
      <c r="AK78" s="102">
        <f t="shared" si="41"/>
        <v>0.32941176470588235</v>
      </c>
      <c r="AL78" s="132">
        <f t="shared" si="38"/>
        <v>0.34866310160427805</v>
      </c>
      <c r="AM78" s="50">
        <f t="shared" si="39"/>
        <v>0.37647058823529411</v>
      </c>
      <c r="AN78" s="133">
        <f t="shared" si="40"/>
        <v>0.34866310160427805</v>
      </c>
    </row>
    <row r="79" spans="1:40">
      <c r="A79" s="9" t="s">
        <v>11</v>
      </c>
      <c r="B79" s="50">
        <f t="shared" ref="B79:AK79" si="42">($E$38*B9)/$E$37</f>
        <v>0.32085561497326204</v>
      </c>
      <c r="C79" s="50">
        <f t="shared" si="42"/>
        <v>0.30374331550802142</v>
      </c>
      <c r="D79" s="50">
        <f t="shared" si="42"/>
        <v>0.30160427807486628</v>
      </c>
      <c r="E79" s="50">
        <f t="shared" si="42"/>
        <v>0.32941176470588235</v>
      </c>
      <c r="F79" s="50">
        <f t="shared" si="42"/>
        <v>0.32513368983957219</v>
      </c>
      <c r="G79" s="50">
        <f t="shared" si="42"/>
        <v>0.31657754010695188</v>
      </c>
      <c r="H79" s="50">
        <f t="shared" si="42"/>
        <v>0.33155080213903743</v>
      </c>
      <c r="I79" s="50">
        <f t="shared" si="42"/>
        <v>0.32727272727272727</v>
      </c>
      <c r="J79" s="50">
        <f t="shared" si="42"/>
        <v>0.32727272727272727</v>
      </c>
      <c r="K79" s="50">
        <f t="shared" si="42"/>
        <v>0.34224598930481281</v>
      </c>
      <c r="L79" s="50">
        <f t="shared" si="42"/>
        <v>0.32941176470588235</v>
      </c>
      <c r="M79" s="50">
        <f t="shared" si="42"/>
        <v>0.33155080213903743</v>
      </c>
      <c r="N79" s="50">
        <f t="shared" si="42"/>
        <v>0.33582887700534758</v>
      </c>
      <c r="O79" s="50">
        <f t="shared" si="42"/>
        <v>0.33155080213903743</v>
      </c>
      <c r="P79" s="50">
        <f t="shared" si="42"/>
        <v>0.33155080213903743</v>
      </c>
      <c r="Q79" s="50">
        <f t="shared" si="42"/>
        <v>0.32727272727272727</v>
      </c>
      <c r="R79" s="50">
        <f t="shared" si="42"/>
        <v>0.32513368983957219</v>
      </c>
      <c r="S79" s="50">
        <f t="shared" si="42"/>
        <v>0.32085561497326204</v>
      </c>
      <c r="T79" s="50">
        <f t="shared" si="42"/>
        <v>0.32085561497326204</v>
      </c>
      <c r="U79" s="50">
        <f t="shared" si="42"/>
        <v>0.3336898395721925</v>
      </c>
      <c r="V79" s="50">
        <f t="shared" si="42"/>
        <v>0.31871657754010696</v>
      </c>
      <c r="W79" s="50">
        <f t="shared" si="42"/>
        <v>0.30374331550802142</v>
      </c>
      <c r="X79" s="50">
        <f t="shared" si="42"/>
        <v>0.35294117647058826</v>
      </c>
      <c r="Y79" s="50">
        <f t="shared" si="42"/>
        <v>0.29304812834224597</v>
      </c>
      <c r="Z79" s="50">
        <f t="shared" si="42"/>
        <v>0.29090909090909089</v>
      </c>
      <c r="AA79" s="50">
        <f t="shared" si="42"/>
        <v>0.29090909090909089</v>
      </c>
      <c r="AB79" s="50">
        <f t="shared" si="42"/>
        <v>0.29090909090909089</v>
      </c>
      <c r="AC79" s="50">
        <f t="shared" si="42"/>
        <v>0.29946524064171121</v>
      </c>
      <c r="AD79" s="50">
        <f t="shared" si="42"/>
        <v>0.31016042780748665</v>
      </c>
      <c r="AE79" s="50">
        <f t="shared" si="42"/>
        <v>0.29268449197860968</v>
      </c>
      <c r="AF79" s="50">
        <f t="shared" si="42"/>
        <v>0.31016042780748665</v>
      </c>
      <c r="AG79" s="50">
        <f t="shared" si="42"/>
        <v>0.30802139037433157</v>
      </c>
      <c r="AH79" s="50">
        <f t="shared" si="42"/>
        <v>0.30192513368983959</v>
      </c>
      <c r="AI79" s="50">
        <f t="shared" si="42"/>
        <v>0.32077005347593585</v>
      </c>
      <c r="AJ79" s="50">
        <f t="shared" si="42"/>
        <v>0.30571122994652405</v>
      </c>
      <c r="AK79" s="102">
        <f t="shared" si="42"/>
        <v>0.31871657754010696</v>
      </c>
      <c r="AL79" s="132">
        <f t="shared" si="38"/>
        <v>0.34224598930481281</v>
      </c>
      <c r="AM79" s="50">
        <f t="shared" si="39"/>
        <v>0.35294117647058826</v>
      </c>
      <c r="AN79" s="133">
        <f t="shared" si="40"/>
        <v>0.33155080213903743</v>
      </c>
    </row>
    <row r="80" spans="1:40">
      <c r="A80" s="9" t="s">
        <v>12</v>
      </c>
      <c r="B80" s="50">
        <f t="shared" ref="B80:AK80" si="43">($E$38*B10)/$E$37</f>
        <v>0.31229946524064173</v>
      </c>
      <c r="C80" s="50">
        <f t="shared" si="43"/>
        <v>0.29946524064171121</v>
      </c>
      <c r="D80" s="50">
        <f t="shared" si="43"/>
        <v>0.29518716577540105</v>
      </c>
      <c r="E80" s="50">
        <f t="shared" si="43"/>
        <v>0.32513368983957219</v>
      </c>
      <c r="F80" s="50">
        <f t="shared" si="43"/>
        <v>0.3144385026737968</v>
      </c>
      <c r="G80" s="50">
        <f t="shared" si="43"/>
        <v>0.31016042780748665</v>
      </c>
      <c r="H80" s="50">
        <f t="shared" si="43"/>
        <v>0.3336898395721925</v>
      </c>
      <c r="I80" s="50">
        <f t="shared" si="43"/>
        <v>0.32513368983957219</v>
      </c>
      <c r="J80" s="50">
        <f t="shared" si="43"/>
        <v>0.32085561497326204</v>
      </c>
      <c r="K80" s="50">
        <f t="shared" si="43"/>
        <v>0.3336898395721925</v>
      </c>
      <c r="L80" s="50">
        <f t="shared" si="43"/>
        <v>0.32299465240641712</v>
      </c>
      <c r="M80" s="50">
        <f t="shared" si="43"/>
        <v>0.33155080213903743</v>
      </c>
      <c r="N80" s="50">
        <f t="shared" si="43"/>
        <v>0.33155080213903743</v>
      </c>
      <c r="O80" s="50">
        <f t="shared" si="43"/>
        <v>0.32513368983957219</v>
      </c>
      <c r="P80" s="50">
        <f t="shared" si="43"/>
        <v>0.32299465240641712</v>
      </c>
      <c r="Q80" s="50">
        <f t="shared" si="43"/>
        <v>0.32727272727272727</v>
      </c>
      <c r="R80" s="50">
        <f t="shared" si="43"/>
        <v>0.31871657754010696</v>
      </c>
      <c r="S80" s="50">
        <f t="shared" si="43"/>
        <v>0.3144385026737968</v>
      </c>
      <c r="T80" s="50">
        <f t="shared" si="43"/>
        <v>0.32085561497326204</v>
      </c>
      <c r="U80" s="50">
        <f t="shared" si="43"/>
        <v>0.31871657754010696</v>
      </c>
      <c r="V80" s="50">
        <f t="shared" si="43"/>
        <v>0.29835294117647065</v>
      </c>
      <c r="W80" s="50">
        <f t="shared" si="43"/>
        <v>0.30374331550802142</v>
      </c>
      <c r="X80" s="50">
        <f t="shared" si="43"/>
        <v>0.34010695187165774</v>
      </c>
      <c r="Y80" s="50">
        <f t="shared" si="43"/>
        <v>0.28787165775401075</v>
      </c>
      <c r="Z80" s="50">
        <f t="shared" si="43"/>
        <v>0.29090909090909089</v>
      </c>
      <c r="AA80" s="50">
        <f t="shared" si="43"/>
        <v>0.29090909090909089</v>
      </c>
      <c r="AB80" s="50">
        <f t="shared" si="43"/>
        <v>0.28877005347593582</v>
      </c>
      <c r="AC80" s="50">
        <f t="shared" si="43"/>
        <v>0.29732620320855613</v>
      </c>
      <c r="AD80" s="50">
        <f t="shared" si="43"/>
        <v>0.31016042780748665</v>
      </c>
      <c r="AE80" s="50">
        <f t="shared" si="43"/>
        <v>0.28592513368983957</v>
      </c>
      <c r="AF80" s="50">
        <f t="shared" si="43"/>
        <v>0.30588235294117649</v>
      </c>
      <c r="AG80" s="50">
        <f t="shared" si="43"/>
        <v>0.30220320855614979</v>
      </c>
      <c r="AH80" s="50">
        <f t="shared" si="43"/>
        <v>0.29959358288770055</v>
      </c>
      <c r="AI80" s="50">
        <f t="shared" si="43"/>
        <v>0.30374331550802142</v>
      </c>
      <c r="AJ80" s="50">
        <f t="shared" si="43"/>
        <v>0.30568983957219253</v>
      </c>
      <c r="AK80" s="102">
        <f t="shared" si="43"/>
        <v>0.30802139037433157</v>
      </c>
      <c r="AL80" s="132">
        <f t="shared" si="38"/>
        <v>0.3336898395721925</v>
      </c>
      <c r="AM80" s="50">
        <f t="shared" si="39"/>
        <v>0.34010695187165774</v>
      </c>
      <c r="AN80" s="133">
        <f t="shared" si="40"/>
        <v>0.33155080213903743</v>
      </c>
    </row>
    <row r="81" spans="1:40">
      <c r="A81" s="9" t="s">
        <v>13</v>
      </c>
      <c r="B81" s="50">
        <f t="shared" ref="B81:AK81" si="44">($E$38*B11)/$E$37</f>
        <v>0.3144385026737968</v>
      </c>
      <c r="C81" s="50">
        <f t="shared" si="44"/>
        <v>0.29518716577540105</v>
      </c>
      <c r="D81" s="50">
        <f t="shared" si="44"/>
        <v>0.29304812834224597</v>
      </c>
      <c r="E81" s="50">
        <f t="shared" si="44"/>
        <v>0.32513368983957219</v>
      </c>
      <c r="F81" s="50">
        <f t="shared" si="44"/>
        <v>0.3144385026737968</v>
      </c>
      <c r="G81" s="50">
        <f t="shared" si="44"/>
        <v>0.30588235294117649</v>
      </c>
      <c r="H81" s="50">
        <f t="shared" si="44"/>
        <v>0.32513368983957219</v>
      </c>
      <c r="I81" s="50">
        <f t="shared" si="44"/>
        <v>0.31871657754010696</v>
      </c>
      <c r="J81" s="50">
        <f t="shared" si="44"/>
        <v>0.33796791443850266</v>
      </c>
      <c r="K81" s="50">
        <f t="shared" si="44"/>
        <v>0.34866310160427805</v>
      </c>
      <c r="L81" s="50">
        <f t="shared" si="44"/>
        <v>0.32085561497326204</v>
      </c>
      <c r="M81" s="50">
        <f t="shared" si="44"/>
        <v>0.32513368983957219</v>
      </c>
      <c r="N81" s="50">
        <f t="shared" si="44"/>
        <v>0.3336898395721925</v>
      </c>
      <c r="O81" s="50">
        <f t="shared" si="44"/>
        <v>0.32299465240641712</v>
      </c>
      <c r="P81" s="50">
        <f t="shared" si="44"/>
        <v>0.32513368983957219</v>
      </c>
      <c r="Q81" s="50">
        <f t="shared" si="44"/>
        <v>0.32727272727272727</v>
      </c>
      <c r="R81" s="50">
        <f t="shared" si="44"/>
        <v>0.31657754010695188</v>
      </c>
      <c r="S81" s="50">
        <f t="shared" si="44"/>
        <v>0.3144385026737968</v>
      </c>
      <c r="T81" s="50">
        <f t="shared" si="44"/>
        <v>0.35721925133689841</v>
      </c>
      <c r="U81" s="50">
        <f t="shared" si="44"/>
        <v>0.31657754010695188</v>
      </c>
      <c r="V81" s="50">
        <f t="shared" si="44"/>
        <v>0.2921497326203209</v>
      </c>
      <c r="W81" s="50">
        <f t="shared" si="44"/>
        <v>0.30160427807486628</v>
      </c>
      <c r="X81" s="50">
        <f t="shared" si="44"/>
        <v>0.31871657754010696</v>
      </c>
      <c r="Y81" s="50">
        <f t="shared" si="44"/>
        <v>0.28663101604278074</v>
      </c>
      <c r="Z81" s="50">
        <f t="shared" si="44"/>
        <v>0.29090909090909089</v>
      </c>
      <c r="AA81" s="50">
        <f t="shared" si="44"/>
        <v>0.29090909090909089</v>
      </c>
      <c r="AB81" s="50">
        <f t="shared" si="44"/>
        <v>0.28663101604278074</v>
      </c>
      <c r="AC81" s="50">
        <f t="shared" si="44"/>
        <v>0.29304812834224597</v>
      </c>
      <c r="AD81" s="50">
        <f t="shared" si="44"/>
        <v>0.31016042780748665</v>
      </c>
      <c r="AE81" s="50">
        <f t="shared" si="44"/>
        <v>0.27978609625668449</v>
      </c>
      <c r="AF81" s="50">
        <f t="shared" si="44"/>
        <v>0.30802139037433157</v>
      </c>
      <c r="AG81" s="50">
        <f t="shared" si="44"/>
        <v>0.29946524064171121</v>
      </c>
      <c r="AH81" s="50">
        <f t="shared" si="44"/>
        <v>0.29700534759358288</v>
      </c>
      <c r="AI81" s="50">
        <f t="shared" si="44"/>
        <v>0.30160427807486628</v>
      </c>
      <c r="AJ81" s="50">
        <f t="shared" si="44"/>
        <v>0.30397860962566847</v>
      </c>
      <c r="AK81" s="102">
        <f t="shared" si="44"/>
        <v>0.30160427807486628</v>
      </c>
      <c r="AL81" s="132">
        <f t="shared" si="38"/>
        <v>0.35721925133689841</v>
      </c>
      <c r="AM81" s="50">
        <f t="shared" si="39"/>
        <v>0.32299465240641712</v>
      </c>
      <c r="AN81" s="133">
        <f t="shared" si="40"/>
        <v>0.33796791443850266</v>
      </c>
    </row>
    <row r="82" spans="1:40">
      <c r="A82" s="9" t="s">
        <v>14</v>
      </c>
      <c r="B82" s="50">
        <f t="shared" ref="B82:AK82" si="45">($E$38*B12)/$E$37</f>
        <v>0.32727272727272727</v>
      </c>
      <c r="C82" s="50">
        <f t="shared" si="45"/>
        <v>0.29946524064171121</v>
      </c>
      <c r="D82" s="50">
        <f t="shared" si="45"/>
        <v>0.29090909090909089</v>
      </c>
      <c r="E82" s="50">
        <f t="shared" si="45"/>
        <v>0.36363636363636365</v>
      </c>
      <c r="F82" s="50">
        <f t="shared" si="45"/>
        <v>0.3144385026737968</v>
      </c>
      <c r="G82" s="50">
        <f t="shared" si="45"/>
        <v>0.30588235294117649</v>
      </c>
      <c r="H82" s="50">
        <f t="shared" si="45"/>
        <v>0.3336898395721925</v>
      </c>
      <c r="I82" s="50">
        <f t="shared" si="45"/>
        <v>0.31657754010695188</v>
      </c>
      <c r="J82" s="50">
        <f t="shared" si="45"/>
        <v>0.31657754010695188</v>
      </c>
      <c r="K82" s="50">
        <f t="shared" si="45"/>
        <v>0.35080213903743318</v>
      </c>
      <c r="L82" s="50">
        <f t="shared" si="45"/>
        <v>0.32299465240641712</v>
      </c>
      <c r="M82" s="50">
        <f t="shared" si="45"/>
        <v>0.32299465240641712</v>
      </c>
      <c r="N82" s="50">
        <f t="shared" si="45"/>
        <v>0.34438502673796789</v>
      </c>
      <c r="O82" s="50">
        <f t="shared" si="45"/>
        <v>0.32941176470588235</v>
      </c>
      <c r="P82" s="50">
        <f t="shared" si="45"/>
        <v>0.32513368983957219</v>
      </c>
      <c r="Q82" s="50">
        <f t="shared" si="45"/>
        <v>0.33796791443850266</v>
      </c>
      <c r="R82" s="50">
        <f t="shared" si="45"/>
        <v>0.31871657754010696</v>
      </c>
      <c r="S82" s="50">
        <f t="shared" si="45"/>
        <v>0.31229946524064173</v>
      </c>
      <c r="T82" s="50">
        <f t="shared" si="45"/>
        <v>0.34010695187165774</v>
      </c>
      <c r="U82" s="50">
        <f t="shared" si="45"/>
        <v>0.32085561497326204</v>
      </c>
      <c r="V82" s="50">
        <f t="shared" si="45"/>
        <v>0.29625668449197862</v>
      </c>
      <c r="W82" s="50">
        <f t="shared" si="45"/>
        <v>0.31229946524064173</v>
      </c>
      <c r="X82" s="50">
        <f t="shared" si="45"/>
        <v>0.31871657754010696</v>
      </c>
      <c r="Y82" s="50">
        <f t="shared" si="45"/>
        <v>0.28414973262032089</v>
      </c>
      <c r="Z82" s="50">
        <f t="shared" si="45"/>
        <v>0.30802139037433157</v>
      </c>
      <c r="AA82" s="50">
        <f t="shared" si="45"/>
        <v>0.29732620320855613</v>
      </c>
      <c r="AB82" s="50">
        <f t="shared" si="45"/>
        <v>0.28663101604278074</v>
      </c>
      <c r="AC82" s="50">
        <f t="shared" si="45"/>
        <v>0.3144385026737968</v>
      </c>
      <c r="AD82" s="50">
        <f t="shared" si="45"/>
        <v>0.31016042780748665</v>
      </c>
      <c r="AE82" s="50">
        <f t="shared" si="45"/>
        <v>0.28877005347593582</v>
      </c>
      <c r="AF82" s="50">
        <f t="shared" si="45"/>
        <v>0.32727272727272727</v>
      </c>
      <c r="AG82" s="50">
        <f t="shared" si="45"/>
        <v>0.30603208556149736</v>
      </c>
      <c r="AH82" s="50">
        <f t="shared" si="45"/>
        <v>0.30177540106951878</v>
      </c>
      <c r="AI82" s="50">
        <f t="shared" si="45"/>
        <v>0.33366844919786098</v>
      </c>
      <c r="AJ82" s="50">
        <f t="shared" si="45"/>
        <v>0.31437433155080213</v>
      </c>
      <c r="AK82" s="102">
        <f t="shared" si="45"/>
        <v>0.29798930481283425</v>
      </c>
      <c r="AL82" s="132">
        <f t="shared" si="38"/>
        <v>0.36363636363636365</v>
      </c>
      <c r="AM82" s="50">
        <f t="shared" si="39"/>
        <v>0.32941176470588235</v>
      </c>
      <c r="AN82" s="133">
        <f t="shared" si="40"/>
        <v>0.32513368983957219</v>
      </c>
    </row>
    <row r="83" spans="1:40">
      <c r="A83" s="9" t="s">
        <v>15</v>
      </c>
      <c r="B83" s="50">
        <f t="shared" ref="B83:AK83" si="46">($E$38*B13)/$E$37</f>
        <v>0.37860962566844919</v>
      </c>
      <c r="C83" s="50">
        <f t="shared" si="46"/>
        <v>0.30802139037433157</v>
      </c>
      <c r="D83" s="50">
        <f t="shared" si="46"/>
        <v>0.30374331550802142</v>
      </c>
      <c r="E83" s="50">
        <f t="shared" si="46"/>
        <v>0.34438502673796789</v>
      </c>
      <c r="F83" s="50">
        <f t="shared" si="46"/>
        <v>0.31871657754010696</v>
      </c>
      <c r="G83" s="50">
        <f t="shared" si="46"/>
        <v>0.30374331550802142</v>
      </c>
      <c r="H83" s="50">
        <f t="shared" si="46"/>
        <v>0.35080213903743318</v>
      </c>
      <c r="I83" s="50">
        <f t="shared" si="46"/>
        <v>0.31016042780748665</v>
      </c>
      <c r="J83" s="50">
        <f t="shared" si="46"/>
        <v>0.30802139037433157</v>
      </c>
      <c r="K83" s="50">
        <f t="shared" si="46"/>
        <v>0.37860962566844919</v>
      </c>
      <c r="L83" s="50">
        <f t="shared" si="46"/>
        <v>0.33582887700534758</v>
      </c>
      <c r="M83" s="50">
        <f t="shared" si="46"/>
        <v>0.3144385026737968</v>
      </c>
      <c r="N83" s="50">
        <f t="shared" si="46"/>
        <v>0.37433155080213903</v>
      </c>
      <c r="O83" s="50">
        <f t="shared" si="46"/>
        <v>0.33155080213903743</v>
      </c>
      <c r="P83" s="50">
        <f t="shared" si="46"/>
        <v>0.31657754010695188</v>
      </c>
      <c r="Q83" s="50">
        <f t="shared" si="46"/>
        <v>0.37647058823529411</v>
      </c>
      <c r="R83" s="50">
        <f t="shared" si="46"/>
        <v>0.32941176470588235</v>
      </c>
      <c r="S83" s="50">
        <f t="shared" si="46"/>
        <v>0.30802139037433157</v>
      </c>
      <c r="T83" s="50">
        <f t="shared" si="46"/>
        <v>0.37433155080213903</v>
      </c>
      <c r="U83" s="50">
        <f t="shared" si="46"/>
        <v>0.34224598930481281</v>
      </c>
      <c r="V83" s="50">
        <f t="shared" si="46"/>
        <v>0.29668449197860963</v>
      </c>
      <c r="W83" s="50">
        <f t="shared" si="46"/>
        <v>0.34928342245989308</v>
      </c>
      <c r="X83" s="50">
        <f t="shared" si="46"/>
        <v>0.3144385026737968</v>
      </c>
      <c r="Y83" s="50">
        <f t="shared" si="46"/>
        <v>0.29304812834224597</v>
      </c>
      <c r="Z83" s="50">
        <f t="shared" si="46"/>
        <v>0.37647058823529411</v>
      </c>
      <c r="AA83" s="50">
        <f t="shared" si="46"/>
        <v>0.3144385026737968</v>
      </c>
      <c r="AB83" s="50">
        <f t="shared" si="46"/>
        <v>0.29090909090909089</v>
      </c>
      <c r="AC83" s="50">
        <f t="shared" si="46"/>
        <v>0.36149732620320857</v>
      </c>
      <c r="AD83" s="50">
        <f t="shared" si="46"/>
        <v>0.31396791443850269</v>
      </c>
      <c r="AE83" s="50">
        <f t="shared" si="46"/>
        <v>0.28556149732620323</v>
      </c>
      <c r="AF83" s="50">
        <f t="shared" si="46"/>
        <v>0.36909090909090908</v>
      </c>
      <c r="AG83" s="50">
        <f t="shared" si="46"/>
        <v>0.32983957219251336</v>
      </c>
      <c r="AH83" s="50">
        <f t="shared" si="46"/>
        <v>0.3002780748663102</v>
      </c>
      <c r="AI83" s="50">
        <f t="shared" si="46"/>
        <v>0.37475935828877005</v>
      </c>
      <c r="AJ83" s="50">
        <f t="shared" si="46"/>
        <v>0.33095187165775403</v>
      </c>
      <c r="AK83" s="102">
        <f t="shared" si="46"/>
        <v>0.29732620320855613</v>
      </c>
      <c r="AL83" s="132">
        <f t="shared" si="38"/>
        <v>0.37860962566844919</v>
      </c>
      <c r="AM83" s="50">
        <f t="shared" si="39"/>
        <v>0.34224598930481281</v>
      </c>
      <c r="AN83" s="133">
        <f t="shared" si="40"/>
        <v>0.31657754010695188</v>
      </c>
    </row>
    <row r="84" spans="1:40">
      <c r="A84" s="12" t="s">
        <v>16</v>
      </c>
      <c r="B84" s="50">
        <f t="shared" ref="B84:AK84" si="47">($E$38*B14)/$E$37</f>
        <v>0.42352941176470588</v>
      </c>
      <c r="C84" s="50">
        <f t="shared" si="47"/>
        <v>0.36149732620320857</v>
      </c>
      <c r="D84" s="50">
        <f t="shared" si="47"/>
        <v>0.31016042780748665</v>
      </c>
      <c r="E84" s="50">
        <f t="shared" si="47"/>
        <v>0.4213903743315508</v>
      </c>
      <c r="F84" s="50">
        <f t="shared" si="47"/>
        <v>0.34866310160427805</v>
      </c>
      <c r="G84" s="50">
        <f t="shared" si="47"/>
        <v>0.31229946524064173</v>
      </c>
      <c r="H84" s="50">
        <f t="shared" si="47"/>
        <v>0.41283422459893049</v>
      </c>
      <c r="I84" s="50">
        <f t="shared" si="47"/>
        <v>0.34652406417112297</v>
      </c>
      <c r="J84" s="50">
        <f t="shared" si="47"/>
        <v>0.32085561497326204</v>
      </c>
      <c r="K84" s="50">
        <f t="shared" si="47"/>
        <v>0.43422459893048126</v>
      </c>
      <c r="L84" s="50">
        <f t="shared" si="47"/>
        <v>0.35935828877005349</v>
      </c>
      <c r="M84" s="50">
        <f t="shared" si="47"/>
        <v>0.34224598930481281</v>
      </c>
      <c r="N84" s="50">
        <f t="shared" si="47"/>
        <v>0.45133689839572194</v>
      </c>
      <c r="O84" s="50">
        <f t="shared" si="47"/>
        <v>0.35294117647058826</v>
      </c>
      <c r="P84" s="50">
        <f t="shared" si="47"/>
        <v>0.3336898395721925</v>
      </c>
      <c r="Q84" s="50">
        <f t="shared" si="47"/>
        <v>0.42566844919786095</v>
      </c>
      <c r="R84" s="50">
        <f t="shared" si="47"/>
        <v>0.35294117647058826</v>
      </c>
      <c r="S84" s="50">
        <f t="shared" si="47"/>
        <v>0.32299465240641712</v>
      </c>
      <c r="T84" s="50">
        <f t="shared" si="47"/>
        <v>0.42780748663101603</v>
      </c>
      <c r="U84" s="50">
        <f t="shared" si="47"/>
        <v>0.34188235294117653</v>
      </c>
      <c r="V84" s="50">
        <f t="shared" si="47"/>
        <v>0.30417112299465243</v>
      </c>
      <c r="W84" s="50">
        <f t="shared" si="47"/>
        <v>0.40812834224598932</v>
      </c>
      <c r="X84" s="50">
        <f t="shared" si="47"/>
        <v>0.33642780748663104</v>
      </c>
      <c r="Y84" s="50">
        <f t="shared" si="47"/>
        <v>0.29991443850267385</v>
      </c>
      <c r="Z84" s="50">
        <f t="shared" si="47"/>
        <v>0.4</v>
      </c>
      <c r="AA84" s="50">
        <f t="shared" si="47"/>
        <v>0.32513368983957219</v>
      </c>
      <c r="AB84" s="50">
        <f t="shared" si="47"/>
        <v>0.30588235294117649</v>
      </c>
      <c r="AC84" s="50">
        <f t="shared" si="47"/>
        <v>0.40316577540106957</v>
      </c>
      <c r="AD84" s="50">
        <f t="shared" si="47"/>
        <v>0.3330909090909091</v>
      </c>
      <c r="AE84" s="50">
        <f t="shared" si="47"/>
        <v>0.32290909090909092</v>
      </c>
      <c r="AF84" s="50">
        <f t="shared" si="47"/>
        <v>0.43582887700534761</v>
      </c>
      <c r="AG84" s="50">
        <f t="shared" si="47"/>
        <v>0.34616042780748668</v>
      </c>
      <c r="AH84" s="50">
        <f t="shared" si="47"/>
        <v>0.32025668449197864</v>
      </c>
      <c r="AI84" s="50">
        <f t="shared" si="47"/>
        <v>0.42102673796791446</v>
      </c>
      <c r="AJ84" s="50">
        <f t="shared" si="47"/>
        <v>0.36688770053475939</v>
      </c>
      <c r="AK84" s="102">
        <f t="shared" si="47"/>
        <v>0.32941176470588235</v>
      </c>
      <c r="AL84" s="132">
        <f t="shared" si="38"/>
        <v>0.45133689839572194</v>
      </c>
      <c r="AM84" s="50">
        <f t="shared" si="39"/>
        <v>0.36688770053475939</v>
      </c>
      <c r="AN84" s="133">
        <f t="shared" si="40"/>
        <v>0.34224598930481281</v>
      </c>
    </row>
    <row r="85" spans="1:40">
      <c r="A85" s="12" t="s">
        <v>17</v>
      </c>
      <c r="B85" s="50">
        <f t="shared" ref="B85:AK85" si="48">($E$38*B15)/$E$37</f>
        <v>0.49411764705882355</v>
      </c>
      <c r="C85" s="50">
        <f t="shared" si="48"/>
        <v>0.37860962566844919</v>
      </c>
      <c r="D85" s="50">
        <f t="shared" si="48"/>
        <v>0.3336898395721925</v>
      </c>
      <c r="E85" s="50">
        <f t="shared" si="48"/>
        <v>0.51764705882352946</v>
      </c>
      <c r="F85" s="50">
        <f t="shared" si="48"/>
        <v>0.40855614973262033</v>
      </c>
      <c r="G85" s="50">
        <f t="shared" si="48"/>
        <v>0.34010695187165774</v>
      </c>
      <c r="H85" s="50">
        <f t="shared" si="48"/>
        <v>0.50267379679144386</v>
      </c>
      <c r="I85" s="50">
        <f t="shared" si="48"/>
        <v>0.39358288770053473</v>
      </c>
      <c r="J85" s="50">
        <f t="shared" si="48"/>
        <v>0.35080213903743318</v>
      </c>
      <c r="K85" s="50">
        <f t="shared" si="48"/>
        <v>0.51122994652406417</v>
      </c>
      <c r="L85" s="50">
        <f t="shared" si="48"/>
        <v>0.39358288770053473</v>
      </c>
      <c r="M85" s="50">
        <f t="shared" si="48"/>
        <v>0.36149732620320857</v>
      </c>
      <c r="N85" s="50">
        <f t="shared" si="48"/>
        <v>0.53475935828877008</v>
      </c>
      <c r="O85" s="50">
        <f t="shared" si="48"/>
        <v>0.41497326203208557</v>
      </c>
      <c r="P85" s="50">
        <f t="shared" si="48"/>
        <v>0.35721925133689841</v>
      </c>
      <c r="Q85" s="50">
        <f t="shared" si="48"/>
        <v>0.49839572192513371</v>
      </c>
      <c r="R85" s="50">
        <f t="shared" si="48"/>
        <v>0.39358288770053473</v>
      </c>
      <c r="S85" s="50">
        <f t="shared" si="48"/>
        <v>0.35508021390374334</v>
      </c>
      <c r="T85" s="50">
        <f t="shared" si="48"/>
        <v>0.49625668449197863</v>
      </c>
      <c r="U85" s="50">
        <f t="shared" si="48"/>
        <v>0.38502673796791442</v>
      </c>
      <c r="V85" s="50">
        <f t="shared" si="48"/>
        <v>0.37005347593582888</v>
      </c>
      <c r="W85" s="50">
        <f t="shared" si="48"/>
        <v>0.45529411764705885</v>
      </c>
      <c r="X85" s="50">
        <f t="shared" si="48"/>
        <v>0.37005347593582888</v>
      </c>
      <c r="Y85" s="50">
        <f t="shared" si="48"/>
        <v>0.3336898395721925</v>
      </c>
      <c r="Z85" s="50">
        <f t="shared" si="48"/>
        <v>0.44705882352941179</v>
      </c>
      <c r="AA85" s="50">
        <f t="shared" si="48"/>
        <v>0.36577540106951872</v>
      </c>
      <c r="AB85" s="50">
        <f t="shared" si="48"/>
        <v>0.33582887700534758</v>
      </c>
      <c r="AC85" s="50">
        <f t="shared" si="48"/>
        <v>0.43638502673796792</v>
      </c>
      <c r="AD85" s="50">
        <f t="shared" si="48"/>
        <v>0.37005347593582888</v>
      </c>
      <c r="AE85" s="50">
        <f t="shared" si="48"/>
        <v>0.34842780748663105</v>
      </c>
      <c r="AF85" s="50">
        <f t="shared" si="48"/>
        <v>0.48096256684491978</v>
      </c>
      <c r="AG85" s="50">
        <f t="shared" si="48"/>
        <v>0.38996791443850271</v>
      </c>
      <c r="AH85" s="50">
        <f t="shared" si="48"/>
        <v>0.34301604278074871</v>
      </c>
      <c r="AI85" s="50">
        <f t="shared" si="48"/>
        <v>0.47955080213903745</v>
      </c>
      <c r="AJ85" s="50">
        <f t="shared" si="48"/>
        <v>0.38613903743315509</v>
      </c>
      <c r="AK85" s="102">
        <f t="shared" si="48"/>
        <v>0.35721925133689841</v>
      </c>
      <c r="AL85" s="132">
        <f t="shared" si="38"/>
        <v>0.53475935828877008</v>
      </c>
      <c r="AM85" s="50">
        <f t="shared" si="39"/>
        <v>0.41497326203208557</v>
      </c>
      <c r="AN85" s="133">
        <f t="shared" si="40"/>
        <v>0.37005347593582888</v>
      </c>
    </row>
    <row r="86" spans="1:40">
      <c r="A86" s="13">
        <v>0.41666666666666669</v>
      </c>
      <c r="B86" s="50">
        <f t="shared" ref="B86:AK86" si="49">($E$38*B16)/$E$37</f>
        <v>0.50481283422459888</v>
      </c>
      <c r="C86" s="50">
        <f t="shared" si="49"/>
        <v>0.39572192513368987</v>
      </c>
      <c r="D86" s="50">
        <f t="shared" si="49"/>
        <v>0.34866310160427805</v>
      </c>
      <c r="E86" s="50">
        <f t="shared" si="49"/>
        <v>0.51550802139037433</v>
      </c>
      <c r="F86" s="50">
        <f t="shared" si="49"/>
        <v>0.4</v>
      </c>
      <c r="G86" s="50">
        <f t="shared" si="49"/>
        <v>0.35508021390374334</v>
      </c>
      <c r="H86" s="50">
        <f t="shared" si="49"/>
        <v>0.5133689839572193</v>
      </c>
      <c r="I86" s="50">
        <f t="shared" si="49"/>
        <v>0.39358288770053473</v>
      </c>
      <c r="J86" s="50">
        <f t="shared" si="49"/>
        <v>0.36363636363636365</v>
      </c>
      <c r="K86" s="50">
        <f t="shared" si="49"/>
        <v>0.52192513368983962</v>
      </c>
      <c r="L86" s="50">
        <f t="shared" si="49"/>
        <v>0.41069518716577541</v>
      </c>
      <c r="M86" s="50">
        <f t="shared" si="49"/>
        <v>0.37219251336898396</v>
      </c>
      <c r="N86" s="50">
        <f t="shared" si="49"/>
        <v>0.53475935828877008</v>
      </c>
      <c r="O86" s="50">
        <f t="shared" si="49"/>
        <v>0.41283422459893049</v>
      </c>
      <c r="P86" s="50">
        <f t="shared" si="49"/>
        <v>0.3679144385026738</v>
      </c>
      <c r="Q86" s="50">
        <f t="shared" si="49"/>
        <v>0.50481283422459888</v>
      </c>
      <c r="R86" s="50">
        <f t="shared" si="49"/>
        <v>0.41069518716577541</v>
      </c>
      <c r="S86" s="50">
        <f t="shared" si="49"/>
        <v>0.35935828877005349</v>
      </c>
      <c r="T86" s="50">
        <f t="shared" si="49"/>
        <v>0.49839572192513371</v>
      </c>
      <c r="U86" s="50">
        <f t="shared" si="49"/>
        <v>0.39786096256684494</v>
      </c>
      <c r="V86" s="50">
        <f t="shared" si="49"/>
        <v>0.35294117647058826</v>
      </c>
      <c r="W86" s="50">
        <f t="shared" si="49"/>
        <v>0.47058823529411764</v>
      </c>
      <c r="X86" s="50">
        <f t="shared" si="49"/>
        <v>0.3871657754010695</v>
      </c>
      <c r="Y86" s="50">
        <f t="shared" si="49"/>
        <v>0.34245989304812835</v>
      </c>
      <c r="Z86" s="50">
        <f t="shared" si="49"/>
        <v>0.4406417112299465</v>
      </c>
      <c r="AA86" s="50">
        <f t="shared" si="49"/>
        <v>0.37860962566844919</v>
      </c>
      <c r="AB86" s="50">
        <f t="shared" si="49"/>
        <v>0.35508021390374334</v>
      </c>
      <c r="AC86" s="50">
        <f t="shared" si="49"/>
        <v>0.45435294117647057</v>
      </c>
      <c r="AD86" s="50">
        <f t="shared" si="49"/>
        <v>0.39786096256684494</v>
      </c>
      <c r="AE86" s="50">
        <f t="shared" si="49"/>
        <v>0.36149732620320857</v>
      </c>
      <c r="AF86" s="50">
        <f t="shared" si="49"/>
        <v>0.50160427807486629</v>
      </c>
      <c r="AG86" s="50">
        <f t="shared" si="49"/>
        <v>0.40549732620320855</v>
      </c>
      <c r="AH86" s="50">
        <f t="shared" si="49"/>
        <v>0.37093048128342249</v>
      </c>
      <c r="AI86" s="50">
        <f t="shared" si="49"/>
        <v>0.49709090909090908</v>
      </c>
      <c r="AJ86" s="50">
        <f t="shared" si="49"/>
        <v>0.40468449197860967</v>
      </c>
      <c r="AK86" s="102">
        <f t="shared" si="49"/>
        <v>0.37005347593582888</v>
      </c>
      <c r="AL86" s="132">
        <f t="shared" si="38"/>
        <v>0.53475935828877008</v>
      </c>
      <c r="AM86" s="50">
        <f t="shared" si="39"/>
        <v>0.41283422459893049</v>
      </c>
      <c r="AN86" s="133">
        <f t="shared" si="40"/>
        <v>0.37219251336898396</v>
      </c>
    </row>
    <row r="87" spans="1:40">
      <c r="A87" s="13" t="s">
        <v>18</v>
      </c>
      <c r="B87" s="50">
        <f t="shared" ref="B87:AK87" si="50">($E$38*B17)/$E$37</f>
        <v>0.50267379679144386</v>
      </c>
      <c r="C87" s="50">
        <f t="shared" si="50"/>
        <v>0.40855614973262033</v>
      </c>
      <c r="D87" s="50">
        <f t="shared" si="50"/>
        <v>0.36149732620320857</v>
      </c>
      <c r="E87" s="50">
        <f t="shared" si="50"/>
        <v>0.52406417112299464</v>
      </c>
      <c r="F87" s="50">
        <f t="shared" si="50"/>
        <v>0.4021390374331551</v>
      </c>
      <c r="G87" s="50">
        <f t="shared" si="50"/>
        <v>0.35935828877005349</v>
      </c>
      <c r="H87" s="50">
        <f t="shared" si="50"/>
        <v>0.53048128342245993</v>
      </c>
      <c r="I87" s="50">
        <f t="shared" si="50"/>
        <v>0.41069518716577541</v>
      </c>
      <c r="J87" s="50">
        <f t="shared" si="50"/>
        <v>0.37005347593582888</v>
      </c>
      <c r="K87" s="50">
        <f t="shared" si="50"/>
        <v>0.5368983957219251</v>
      </c>
      <c r="L87" s="50">
        <f t="shared" si="50"/>
        <v>0.41925133689839572</v>
      </c>
      <c r="M87" s="50">
        <f t="shared" si="50"/>
        <v>0.38288770053475935</v>
      </c>
      <c r="N87" s="50">
        <f t="shared" si="50"/>
        <v>0.5368983957219251</v>
      </c>
      <c r="O87" s="50">
        <f t="shared" si="50"/>
        <v>0.41711229946524064</v>
      </c>
      <c r="P87" s="50">
        <f t="shared" si="50"/>
        <v>0.40427807486631018</v>
      </c>
      <c r="Q87" s="50">
        <f t="shared" si="50"/>
        <v>0.52406417112299464</v>
      </c>
      <c r="R87" s="50">
        <f t="shared" si="50"/>
        <v>0.4213903743315508</v>
      </c>
      <c r="S87" s="50">
        <f t="shared" si="50"/>
        <v>0.36577540106951872</v>
      </c>
      <c r="T87" s="50">
        <f t="shared" si="50"/>
        <v>0.50267379679144386</v>
      </c>
      <c r="U87" s="50">
        <f t="shared" si="50"/>
        <v>0.40641711229946526</v>
      </c>
      <c r="V87" s="50">
        <f t="shared" si="50"/>
        <v>0.35508021390374334</v>
      </c>
      <c r="W87" s="50">
        <f t="shared" si="50"/>
        <v>0.47775401069518719</v>
      </c>
      <c r="X87" s="50">
        <f t="shared" si="50"/>
        <v>0.39495187165775403</v>
      </c>
      <c r="Y87" s="50">
        <f t="shared" si="50"/>
        <v>0.35893048128342248</v>
      </c>
      <c r="Z87" s="50">
        <f t="shared" si="50"/>
        <v>0.4556149732620321</v>
      </c>
      <c r="AA87" s="50">
        <f t="shared" si="50"/>
        <v>0.38288770053475935</v>
      </c>
      <c r="AB87" s="50">
        <f t="shared" si="50"/>
        <v>0.35721925133689841</v>
      </c>
      <c r="AC87" s="50">
        <f t="shared" si="50"/>
        <v>0.45863101604278073</v>
      </c>
      <c r="AD87" s="50">
        <f t="shared" si="50"/>
        <v>0.4</v>
      </c>
      <c r="AE87" s="50">
        <f t="shared" si="50"/>
        <v>0.36305882352941182</v>
      </c>
      <c r="AF87" s="50">
        <f t="shared" si="50"/>
        <v>0.50372192513368985</v>
      </c>
      <c r="AG87" s="50">
        <f t="shared" si="50"/>
        <v>0.409668449197861</v>
      </c>
      <c r="AH87" s="50">
        <f t="shared" si="50"/>
        <v>0.37475935828877005</v>
      </c>
      <c r="AI87" s="50">
        <f t="shared" si="50"/>
        <v>0.50376470588235289</v>
      </c>
      <c r="AJ87" s="50">
        <f t="shared" si="50"/>
        <v>0.42643850267379679</v>
      </c>
      <c r="AK87" s="102">
        <f t="shared" si="50"/>
        <v>0.38074866310160427</v>
      </c>
      <c r="AL87" s="132">
        <f t="shared" si="38"/>
        <v>0.5368983957219251</v>
      </c>
      <c r="AM87" s="50">
        <f t="shared" si="39"/>
        <v>0.42643850267379679</v>
      </c>
      <c r="AN87" s="133">
        <f t="shared" si="40"/>
        <v>0.40427807486631018</v>
      </c>
    </row>
    <row r="88" spans="1:40">
      <c r="A88" s="13">
        <v>0.5</v>
      </c>
      <c r="B88" s="50">
        <f t="shared" ref="B88:AK88" si="51">($E$38*B18)/$E$37</f>
        <v>0.50053475935828873</v>
      </c>
      <c r="C88" s="50">
        <f t="shared" si="51"/>
        <v>0.41069518716577541</v>
      </c>
      <c r="D88" s="50">
        <f t="shared" si="51"/>
        <v>0.36363636363636365</v>
      </c>
      <c r="E88" s="50">
        <f t="shared" si="51"/>
        <v>0.54331550802139039</v>
      </c>
      <c r="F88" s="50">
        <f t="shared" si="51"/>
        <v>0.41069518716577541</v>
      </c>
      <c r="G88" s="50">
        <f t="shared" si="51"/>
        <v>0.39144385026737966</v>
      </c>
      <c r="H88" s="50">
        <f t="shared" si="51"/>
        <v>0.52192513368983962</v>
      </c>
      <c r="I88" s="50">
        <f t="shared" si="51"/>
        <v>0.4213903743315508</v>
      </c>
      <c r="J88" s="50">
        <f t="shared" si="51"/>
        <v>0.38288770053475935</v>
      </c>
      <c r="K88" s="50">
        <f t="shared" si="51"/>
        <v>0.5368983957219251</v>
      </c>
      <c r="L88" s="50">
        <f t="shared" si="51"/>
        <v>0.41925133689839572</v>
      </c>
      <c r="M88" s="50">
        <f t="shared" si="51"/>
        <v>0.38930481283422458</v>
      </c>
      <c r="N88" s="50">
        <f t="shared" si="51"/>
        <v>0.53048128342245993</v>
      </c>
      <c r="O88" s="50">
        <f t="shared" si="51"/>
        <v>0.41925133689839572</v>
      </c>
      <c r="P88" s="50">
        <f t="shared" si="51"/>
        <v>0.4213903743315508</v>
      </c>
      <c r="Q88" s="50">
        <f t="shared" si="51"/>
        <v>0.52192513368983962</v>
      </c>
      <c r="R88" s="50">
        <f t="shared" si="51"/>
        <v>0.43208556149732619</v>
      </c>
      <c r="S88" s="50">
        <f t="shared" si="51"/>
        <v>0.38288770053475935</v>
      </c>
      <c r="T88" s="50">
        <f t="shared" si="51"/>
        <v>0.5133689839572193</v>
      </c>
      <c r="U88" s="50">
        <f t="shared" si="51"/>
        <v>0.44278074866310163</v>
      </c>
      <c r="V88" s="50">
        <f t="shared" si="51"/>
        <v>0.36363636363636365</v>
      </c>
      <c r="W88" s="50">
        <f t="shared" si="51"/>
        <v>0.49197860962566847</v>
      </c>
      <c r="X88" s="50">
        <f t="shared" si="51"/>
        <v>0.39339037433155083</v>
      </c>
      <c r="Y88" s="50">
        <f t="shared" si="51"/>
        <v>0.36750802139037436</v>
      </c>
      <c r="Z88" s="50">
        <f t="shared" si="51"/>
        <v>0.47760427807486633</v>
      </c>
      <c r="AA88" s="50">
        <f t="shared" si="51"/>
        <v>0.39572192513368987</v>
      </c>
      <c r="AB88" s="50">
        <f t="shared" si="51"/>
        <v>0.36363636363636365</v>
      </c>
      <c r="AC88" s="50">
        <f t="shared" si="51"/>
        <v>0.4797860962566845</v>
      </c>
      <c r="AD88" s="50">
        <f t="shared" si="51"/>
        <v>0.40767914438502678</v>
      </c>
      <c r="AE88" s="50">
        <f t="shared" si="51"/>
        <v>0.37360427807486635</v>
      </c>
      <c r="AF88" s="50">
        <f t="shared" si="51"/>
        <v>0.50504812834224599</v>
      </c>
      <c r="AG88" s="50">
        <f t="shared" si="51"/>
        <v>0.42297326203208557</v>
      </c>
      <c r="AH88" s="50">
        <f t="shared" si="51"/>
        <v>0.38968983957219255</v>
      </c>
      <c r="AI88" s="50">
        <f t="shared" si="51"/>
        <v>0.50686631016042782</v>
      </c>
      <c r="AJ88" s="50">
        <f t="shared" si="51"/>
        <v>0.42181818181818181</v>
      </c>
      <c r="AK88" s="102">
        <f t="shared" si="51"/>
        <v>0.38502673796791442</v>
      </c>
      <c r="AL88" s="132">
        <f t="shared" si="38"/>
        <v>0.54331550802139039</v>
      </c>
      <c r="AM88" s="50">
        <f t="shared" si="39"/>
        <v>0.44278074866310163</v>
      </c>
      <c r="AN88" s="133">
        <f t="shared" si="40"/>
        <v>0.4213903743315508</v>
      </c>
    </row>
    <row r="89" spans="1:40">
      <c r="A89" s="13" t="s">
        <v>19</v>
      </c>
      <c r="B89" s="50">
        <f t="shared" ref="B89:AK89" si="52">($E$38*B19)/$E$37</f>
        <v>0.50909090909090904</v>
      </c>
      <c r="C89" s="50">
        <f t="shared" si="52"/>
        <v>0.40641711229946526</v>
      </c>
      <c r="D89" s="50">
        <f t="shared" si="52"/>
        <v>0.37219251336898396</v>
      </c>
      <c r="E89" s="50">
        <f t="shared" si="52"/>
        <v>0.51978609625668448</v>
      </c>
      <c r="F89" s="50">
        <f t="shared" si="52"/>
        <v>0.41925133689839572</v>
      </c>
      <c r="G89" s="50">
        <f t="shared" si="52"/>
        <v>0.37219251336898396</v>
      </c>
      <c r="H89" s="50">
        <f t="shared" si="52"/>
        <v>0.50695187165775402</v>
      </c>
      <c r="I89" s="50">
        <f t="shared" si="52"/>
        <v>0.44491978609625671</v>
      </c>
      <c r="J89" s="50">
        <f t="shared" si="52"/>
        <v>0.41283422459893049</v>
      </c>
      <c r="K89" s="50">
        <f t="shared" si="52"/>
        <v>0.51550802139037433</v>
      </c>
      <c r="L89" s="50">
        <f t="shared" si="52"/>
        <v>0.41497326203208557</v>
      </c>
      <c r="M89" s="50">
        <f t="shared" si="52"/>
        <v>0.41925133689839572</v>
      </c>
      <c r="N89" s="50">
        <f t="shared" si="52"/>
        <v>0.52834224598930479</v>
      </c>
      <c r="O89" s="50">
        <f t="shared" si="52"/>
        <v>0.43850267379679142</v>
      </c>
      <c r="P89" s="50">
        <f t="shared" si="52"/>
        <v>0.44278074866310163</v>
      </c>
      <c r="Q89" s="50">
        <f t="shared" si="52"/>
        <v>0.50909090909090904</v>
      </c>
      <c r="R89" s="50">
        <f t="shared" si="52"/>
        <v>0.41497326203208557</v>
      </c>
      <c r="S89" s="50">
        <f t="shared" si="52"/>
        <v>0.39572192513368987</v>
      </c>
      <c r="T89" s="50">
        <f t="shared" si="52"/>
        <v>0.50695187165775402</v>
      </c>
      <c r="U89" s="50">
        <f t="shared" si="52"/>
        <v>0.42566844919786095</v>
      </c>
      <c r="V89" s="50">
        <f t="shared" si="52"/>
        <v>0.3871657754010695</v>
      </c>
      <c r="W89" s="50">
        <f t="shared" si="52"/>
        <v>0.47700534759358287</v>
      </c>
      <c r="X89" s="50">
        <f t="shared" si="52"/>
        <v>0.40173262032085566</v>
      </c>
      <c r="Y89" s="50">
        <f t="shared" si="52"/>
        <v>0.37589304812834229</v>
      </c>
      <c r="Z89" s="50">
        <f t="shared" si="52"/>
        <v>0.4748663101604278</v>
      </c>
      <c r="AA89" s="50">
        <f t="shared" si="52"/>
        <v>0.4021390374331551</v>
      </c>
      <c r="AB89" s="50">
        <f t="shared" si="52"/>
        <v>0.37860962566844919</v>
      </c>
      <c r="AC89" s="50">
        <f t="shared" si="52"/>
        <v>0.45931550802139043</v>
      </c>
      <c r="AD89" s="50">
        <f t="shared" si="52"/>
        <v>0.40596791443850272</v>
      </c>
      <c r="AE89" s="50">
        <f t="shared" si="52"/>
        <v>0.38258823529411767</v>
      </c>
      <c r="AF89" s="50">
        <f t="shared" si="52"/>
        <v>0.49743315508021391</v>
      </c>
      <c r="AG89" s="50">
        <f t="shared" si="52"/>
        <v>0.40879144385026739</v>
      </c>
      <c r="AH89" s="50">
        <f t="shared" si="52"/>
        <v>0.39336898395721925</v>
      </c>
      <c r="AI89" s="50">
        <f t="shared" si="52"/>
        <v>0.50549732620320864</v>
      </c>
      <c r="AJ89" s="50">
        <f t="shared" si="52"/>
        <v>0.42620320855614974</v>
      </c>
      <c r="AK89" s="102">
        <f t="shared" si="52"/>
        <v>0.38930481283422458</v>
      </c>
      <c r="AL89" s="132">
        <f t="shared" si="38"/>
        <v>0.52834224598930479</v>
      </c>
      <c r="AM89" s="50">
        <f t="shared" si="39"/>
        <v>0.44491978609625671</v>
      </c>
      <c r="AN89" s="133">
        <f t="shared" si="40"/>
        <v>0.44278074866310163</v>
      </c>
    </row>
    <row r="90" spans="1:40">
      <c r="A90" s="13">
        <v>0.58333333333333337</v>
      </c>
      <c r="B90" s="50">
        <f t="shared" ref="B90:AK90" si="53">($E$38*B20)/$E$37</f>
        <v>0.49197860962566847</v>
      </c>
      <c r="C90" s="50">
        <f t="shared" si="53"/>
        <v>0.41925133689839572</v>
      </c>
      <c r="D90" s="50">
        <f t="shared" si="53"/>
        <v>0.37219251336898396</v>
      </c>
      <c r="E90" s="50">
        <f t="shared" si="53"/>
        <v>0.50481283422459888</v>
      </c>
      <c r="F90" s="50">
        <f t="shared" si="53"/>
        <v>0.40855614973262033</v>
      </c>
      <c r="G90" s="50">
        <f t="shared" si="53"/>
        <v>0.37005347593582888</v>
      </c>
      <c r="H90" s="50">
        <f t="shared" si="53"/>
        <v>0.50695187165775402</v>
      </c>
      <c r="I90" s="50">
        <f t="shared" si="53"/>
        <v>0.4</v>
      </c>
      <c r="J90" s="50">
        <f t="shared" si="53"/>
        <v>0.3871657754010695</v>
      </c>
      <c r="K90" s="50">
        <f t="shared" si="53"/>
        <v>0.51550802139037433</v>
      </c>
      <c r="L90" s="50">
        <f t="shared" si="53"/>
        <v>0.41283422459893049</v>
      </c>
      <c r="M90" s="50">
        <f t="shared" si="53"/>
        <v>0.39358288770053473</v>
      </c>
      <c r="N90" s="50">
        <f t="shared" si="53"/>
        <v>0.52620320855614977</v>
      </c>
      <c r="O90" s="50">
        <f t="shared" si="53"/>
        <v>0.40855614973262033</v>
      </c>
      <c r="P90" s="50">
        <f t="shared" si="53"/>
        <v>0.40641711229946526</v>
      </c>
      <c r="Q90" s="50">
        <f t="shared" si="53"/>
        <v>0.49411764705882355</v>
      </c>
      <c r="R90" s="50">
        <f t="shared" si="53"/>
        <v>0.41497326203208557</v>
      </c>
      <c r="S90" s="50">
        <f t="shared" si="53"/>
        <v>0.39358288770053473</v>
      </c>
      <c r="T90" s="50">
        <f t="shared" si="53"/>
        <v>0.50053475935828873</v>
      </c>
      <c r="U90" s="50">
        <f t="shared" si="53"/>
        <v>0.42352941176470588</v>
      </c>
      <c r="V90" s="50">
        <f t="shared" si="53"/>
        <v>0.39358288770053473</v>
      </c>
      <c r="W90" s="50">
        <f t="shared" si="53"/>
        <v>0.46044919786096256</v>
      </c>
      <c r="X90" s="50">
        <f t="shared" si="53"/>
        <v>0.39358288770053473</v>
      </c>
      <c r="Y90" s="50">
        <f t="shared" si="53"/>
        <v>0.37011764705882355</v>
      </c>
      <c r="Z90" s="50">
        <f t="shared" si="53"/>
        <v>0.46979679144385028</v>
      </c>
      <c r="AA90" s="50">
        <f t="shared" si="53"/>
        <v>0.39358288770053473</v>
      </c>
      <c r="AB90" s="50">
        <f t="shared" si="53"/>
        <v>0.37219251336898396</v>
      </c>
      <c r="AC90" s="50">
        <f t="shared" si="53"/>
        <v>0.4503315508021391</v>
      </c>
      <c r="AD90" s="50">
        <f t="shared" si="53"/>
        <v>0.40571122994652409</v>
      </c>
      <c r="AE90" s="50">
        <f t="shared" si="53"/>
        <v>0.37768983957219254</v>
      </c>
      <c r="AF90" s="50">
        <f t="shared" si="53"/>
        <v>0.48237433155080212</v>
      </c>
      <c r="AG90" s="50">
        <f t="shared" si="53"/>
        <v>0.41075935828877008</v>
      </c>
      <c r="AH90" s="50">
        <f t="shared" si="53"/>
        <v>0.37409625668449198</v>
      </c>
      <c r="AI90" s="50">
        <f t="shared" si="53"/>
        <v>0.46928342245989307</v>
      </c>
      <c r="AJ90" s="50">
        <f t="shared" si="53"/>
        <v>0.42429946524064172</v>
      </c>
      <c r="AK90" s="102">
        <f t="shared" si="53"/>
        <v>0.38074866310160427</v>
      </c>
      <c r="AL90" s="132">
        <f t="shared" si="38"/>
        <v>0.52620320855614977</v>
      </c>
      <c r="AM90" s="50">
        <f t="shared" si="39"/>
        <v>0.42429946524064172</v>
      </c>
      <c r="AN90" s="133">
        <f t="shared" si="40"/>
        <v>0.40641711229946526</v>
      </c>
    </row>
    <row r="91" spans="1:40">
      <c r="A91" s="13" t="s">
        <v>20</v>
      </c>
      <c r="B91" s="50">
        <f t="shared" ref="B91:AK91" si="54">($E$38*B21)/$E$37</f>
        <v>0.5133689839572193</v>
      </c>
      <c r="C91" s="50">
        <f t="shared" si="54"/>
        <v>0.41283422459893049</v>
      </c>
      <c r="D91" s="50">
        <f t="shared" si="54"/>
        <v>0.36363636363636365</v>
      </c>
      <c r="E91" s="50">
        <f t="shared" si="54"/>
        <v>0.51443850267379676</v>
      </c>
      <c r="F91" s="50">
        <f t="shared" si="54"/>
        <v>0.40427807486631018</v>
      </c>
      <c r="G91" s="50">
        <f t="shared" si="54"/>
        <v>0.35508021390374334</v>
      </c>
      <c r="H91" s="50">
        <f t="shared" si="54"/>
        <v>0.51550802139037433</v>
      </c>
      <c r="I91" s="50">
        <f t="shared" si="54"/>
        <v>0.39144385026737966</v>
      </c>
      <c r="J91" s="50">
        <f t="shared" si="54"/>
        <v>0.37647058823529411</v>
      </c>
      <c r="K91" s="50">
        <f t="shared" si="54"/>
        <v>0.53048128342245993</v>
      </c>
      <c r="L91" s="50">
        <f t="shared" si="54"/>
        <v>0.41069518716577541</v>
      </c>
      <c r="M91" s="50">
        <f t="shared" si="54"/>
        <v>0.38930481283422458</v>
      </c>
      <c r="N91" s="50">
        <f t="shared" si="54"/>
        <v>0.52192513368983962</v>
      </c>
      <c r="O91" s="50">
        <f t="shared" si="54"/>
        <v>0.41069518716577541</v>
      </c>
      <c r="P91" s="50">
        <f t="shared" si="54"/>
        <v>0.39144385026737966</v>
      </c>
      <c r="Q91" s="50">
        <f t="shared" si="54"/>
        <v>0.52192513368983962</v>
      </c>
      <c r="R91" s="50">
        <f t="shared" si="54"/>
        <v>0.40427807486631018</v>
      </c>
      <c r="S91" s="50">
        <f t="shared" si="54"/>
        <v>0.37219251336898396</v>
      </c>
      <c r="T91" s="50">
        <f t="shared" si="54"/>
        <v>0.51764705882352946</v>
      </c>
      <c r="U91" s="50">
        <f t="shared" si="54"/>
        <v>0.41283422459893049</v>
      </c>
      <c r="V91" s="50">
        <f t="shared" si="54"/>
        <v>0.38074866310160427</v>
      </c>
      <c r="W91" s="50">
        <f t="shared" si="54"/>
        <v>0.4531336898395722</v>
      </c>
      <c r="X91" s="50">
        <f t="shared" si="54"/>
        <v>0.38288770053475935</v>
      </c>
      <c r="Y91" s="50">
        <f t="shared" si="54"/>
        <v>0.35935828877005349</v>
      </c>
      <c r="Z91" s="50">
        <f t="shared" si="54"/>
        <v>0.45133689839572194</v>
      </c>
      <c r="AA91" s="50">
        <f t="shared" si="54"/>
        <v>0.38074866310160427</v>
      </c>
      <c r="AB91" s="50">
        <f t="shared" si="54"/>
        <v>0.36149732620320857</v>
      </c>
      <c r="AC91" s="50">
        <f t="shared" si="54"/>
        <v>0.45764705882352941</v>
      </c>
      <c r="AD91" s="50">
        <f t="shared" si="54"/>
        <v>0.38502673796791442</v>
      </c>
      <c r="AE91" s="50">
        <f t="shared" si="54"/>
        <v>0.36554010695187167</v>
      </c>
      <c r="AF91" s="50">
        <f t="shared" si="54"/>
        <v>0.48868449197860958</v>
      </c>
      <c r="AG91" s="50">
        <f t="shared" si="54"/>
        <v>0.38988235294117646</v>
      </c>
      <c r="AH91" s="50">
        <f t="shared" si="54"/>
        <v>0.38502673796791442</v>
      </c>
      <c r="AI91" s="50">
        <f t="shared" si="54"/>
        <v>0.47627807486631013</v>
      </c>
      <c r="AJ91" s="50">
        <f t="shared" si="54"/>
        <v>0.40900534759358292</v>
      </c>
      <c r="AK91" s="102">
        <f t="shared" si="54"/>
        <v>0.37219251336898396</v>
      </c>
      <c r="AL91" s="132">
        <f t="shared" si="38"/>
        <v>0.53048128342245993</v>
      </c>
      <c r="AM91" s="50">
        <f t="shared" si="39"/>
        <v>0.41283422459893049</v>
      </c>
      <c r="AN91" s="133">
        <f t="shared" si="40"/>
        <v>0.39144385026737966</v>
      </c>
    </row>
    <row r="92" spans="1:40">
      <c r="A92" s="12" t="s">
        <v>21</v>
      </c>
      <c r="B92" s="50">
        <f t="shared" ref="B92:AK92" si="55">($E$38*B22)/$E$37</f>
        <v>0.49625668449197863</v>
      </c>
      <c r="C92" s="50">
        <f t="shared" si="55"/>
        <v>0.37005347593582888</v>
      </c>
      <c r="D92" s="50">
        <f t="shared" si="55"/>
        <v>0.35294117647058826</v>
      </c>
      <c r="E92" s="50">
        <f t="shared" si="55"/>
        <v>0.51978609625668448</v>
      </c>
      <c r="F92" s="50">
        <f t="shared" si="55"/>
        <v>0.39358288770053473</v>
      </c>
      <c r="G92" s="50">
        <f t="shared" si="55"/>
        <v>0.35294117647058826</v>
      </c>
      <c r="H92" s="50">
        <f t="shared" si="55"/>
        <v>0.50481283422459888</v>
      </c>
      <c r="I92" s="50">
        <f t="shared" si="55"/>
        <v>0.4213903743315508</v>
      </c>
      <c r="J92" s="50">
        <f t="shared" si="55"/>
        <v>0.44491978609625671</v>
      </c>
      <c r="K92" s="50">
        <f t="shared" si="55"/>
        <v>0.51229946524064174</v>
      </c>
      <c r="L92" s="50">
        <f t="shared" si="55"/>
        <v>0.39572192513368987</v>
      </c>
      <c r="M92" s="50">
        <f t="shared" si="55"/>
        <v>0.38502673796791442</v>
      </c>
      <c r="N92" s="50">
        <f t="shared" si="55"/>
        <v>0.51764705882352946</v>
      </c>
      <c r="O92" s="50">
        <f t="shared" si="55"/>
        <v>0.40427807486631018</v>
      </c>
      <c r="P92" s="50">
        <f t="shared" si="55"/>
        <v>0.37219251336898396</v>
      </c>
      <c r="Q92" s="50">
        <f t="shared" si="55"/>
        <v>0.50695187165775402</v>
      </c>
      <c r="R92" s="50">
        <f t="shared" si="55"/>
        <v>0.39358288770053473</v>
      </c>
      <c r="S92" s="50">
        <f t="shared" si="55"/>
        <v>0.3679144385026738</v>
      </c>
      <c r="T92" s="50">
        <f t="shared" si="55"/>
        <v>0.49411764705882355</v>
      </c>
      <c r="U92" s="50">
        <f t="shared" si="55"/>
        <v>0.39144385026737966</v>
      </c>
      <c r="V92" s="50">
        <f t="shared" si="55"/>
        <v>0.37219251336898396</v>
      </c>
      <c r="W92" s="50">
        <f t="shared" si="55"/>
        <v>0.46926203208556155</v>
      </c>
      <c r="X92" s="50">
        <f t="shared" si="55"/>
        <v>0.39112299465240641</v>
      </c>
      <c r="Y92" s="50">
        <f t="shared" si="55"/>
        <v>0.34866310160427805</v>
      </c>
      <c r="Z92" s="50">
        <f t="shared" si="55"/>
        <v>0.45775401069518717</v>
      </c>
      <c r="AA92" s="50">
        <f t="shared" si="55"/>
        <v>0.3679144385026738</v>
      </c>
      <c r="AB92" s="50">
        <f t="shared" si="55"/>
        <v>0.35508021390374334</v>
      </c>
      <c r="AC92" s="50">
        <f t="shared" si="55"/>
        <v>0.45531550802139037</v>
      </c>
      <c r="AD92" s="50">
        <f t="shared" si="55"/>
        <v>0.37860962566844919</v>
      </c>
      <c r="AE92" s="50">
        <f t="shared" si="55"/>
        <v>0.35732620320855613</v>
      </c>
      <c r="AF92" s="50">
        <f t="shared" si="55"/>
        <v>0.47343315508021394</v>
      </c>
      <c r="AG92" s="50">
        <f t="shared" si="55"/>
        <v>0.39792513368983962</v>
      </c>
      <c r="AH92" s="50">
        <f t="shared" si="55"/>
        <v>0.37647058823529411</v>
      </c>
      <c r="AI92" s="50">
        <f t="shared" si="55"/>
        <v>0.46596791443850272</v>
      </c>
      <c r="AJ92" s="50">
        <f t="shared" si="55"/>
        <v>0.39422459893048128</v>
      </c>
      <c r="AK92" s="102">
        <f t="shared" si="55"/>
        <v>0.38074866310160427</v>
      </c>
      <c r="AL92" s="132">
        <f t="shared" si="38"/>
        <v>0.51978609625668448</v>
      </c>
      <c r="AM92" s="50">
        <f t="shared" si="39"/>
        <v>0.4213903743315508</v>
      </c>
      <c r="AN92" s="133">
        <f t="shared" si="40"/>
        <v>0.44491978609625671</v>
      </c>
    </row>
    <row r="93" spans="1:40">
      <c r="A93" s="12" t="s">
        <v>22</v>
      </c>
      <c r="B93" s="50">
        <f t="shared" ref="B93:AK93" si="56">($E$38*B23)/$E$37</f>
        <v>0.47272727272727272</v>
      </c>
      <c r="C93" s="50">
        <f t="shared" si="56"/>
        <v>0.37219251336898396</v>
      </c>
      <c r="D93" s="50">
        <f t="shared" si="56"/>
        <v>0.35721925133689841</v>
      </c>
      <c r="E93" s="50">
        <f t="shared" si="56"/>
        <v>0.49625668449197863</v>
      </c>
      <c r="F93" s="50">
        <f t="shared" si="56"/>
        <v>0.37647058823529411</v>
      </c>
      <c r="G93" s="50">
        <f t="shared" si="56"/>
        <v>0.34438502673796789</v>
      </c>
      <c r="H93" s="50">
        <f t="shared" si="56"/>
        <v>0.49839572192513371</v>
      </c>
      <c r="I93" s="50">
        <f t="shared" si="56"/>
        <v>0.38288770053475935</v>
      </c>
      <c r="J93" s="50">
        <f t="shared" si="56"/>
        <v>0.36149732620320857</v>
      </c>
      <c r="K93" s="50">
        <f t="shared" si="56"/>
        <v>0.49197860962566847</v>
      </c>
      <c r="L93" s="50">
        <f t="shared" si="56"/>
        <v>0.39144385026737966</v>
      </c>
      <c r="M93" s="50">
        <f t="shared" si="56"/>
        <v>0.37647058823529411</v>
      </c>
      <c r="N93" s="50">
        <f t="shared" si="56"/>
        <v>0.50695187165775402</v>
      </c>
      <c r="O93" s="50">
        <f t="shared" si="56"/>
        <v>0.40427807486631018</v>
      </c>
      <c r="P93" s="50">
        <f t="shared" si="56"/>
        <v>0.37219251336898396</v>
      </c>
      <c r="Q93" s="50">
        <f t="shared" si="56"/>
        <v>0.49625668449197863</v>
      </c>
      <c r="R93" s="50">
        <f t="shared" si="56"/>
        <v>0.38502673796791442</v>
      </c>
      <c r="S93" s="50">
        <f t="shared" si="56"/>
        <v>0.36577540106951872</v>
      </c>
      <c r="T93" s="50">
        <f t="shared" si="56"/>
        <v>0.47058823529411764</v>
      </c>
      <c r="U93" s="50">
        <f t="shared" si="56"/>
        <v>0.37433155080213903</v>
      </c>
      <c r="V93" s="50">
        <f t="shared" si="56"/>
        <v>0.3679144385026738</v>
      </c>
      <c r="W93" s="50">
        <f t="shared" si="56"/>
        <v>0.43422459893048126</v>
      </c>
      <c r="X93" s="50">
        <f t="shared" si="56"/>
        <v>0.3679144385026738</v>
      </c>
      <c r="Y93" s="50">
        <f t="shared" si="56"/>
        <v>0.37324064171122995</v>
      </c>
      <c r="Z93" s="50">
        <f t="shared" si="56"/>
        <v>0.43850267379679142</v>
      </c>
      <c r="AA93" s="50">
        <f t="shared" si="56"/>
        <v>0.36577540106951872</v>
      </c>
      <c r="AB93" s="50">
        <f t="shared" si="56"/>
        <v>0.35294117647058826</v>
      </c>
      <c r="AC93" s="50">
        <f t="shared" si="56"/>
        <v>0.4556149732620321</v>
      </c>
      <c r="AD93" s="50">
        <f t="shared" si="56"/>
        <v>0.38502673796791442</v>
      </c>
      <c r="AE93" s="50">
        <f t="shared" si="56"/>
        <v>0.35514438502673801</v>
      </c>
      <c r="AF93" s="50">
        <f t="shared" si="56"/>
        <v>0.46081283422459896</v>
      </c>
      <c r="AG93" s="50">
        <f t="shared" si="56"/>
        <v>0.37679144385026736</v>
      </c>
      <c r="AH93" s="50">
        <f t="shared" si="56"/>
        <v>0.37433155080213903</v>
      </c>
      <c r="AI93" s="50">
        <f t="shared" si="56"/>
        <v>0.46814973262032084</v>
      </c>
      <c r="AJ93" s="50">
        <f t="shared" si="56"/>
        <v>0.38990374331550803</v>
      </c>
      <c r="AK93" s="102">
        <f t="shared" si="56"/>
        <v>0.36577540106951872</v>
      </c>
      <c r="AL93" s="132">
        <f t="shared" si="38"/>
        <v>0.50695187165775402</v>
      </c>
      <c r="AM93" s="50">
        <f t="shared" si="39"/>
        <v>0.40427807486631018</v>
      </c>
      <c r="AN93" s="133">
        <f t="shared" si="40"/>
        <v>0.37647058823529411</v>
      </c>
    </row>
    <row r="94" spans="1:40">
      <c r="A94" s="12" t="s">
        <v>23</v>
      </c>
      <c r="B94" s="50">
        <f t="shared" ref="B94:AK94" si="57">($E$38*B24)/$E$37</f>
        <v>0.45133689839572194</v>
      </c>
      <c r="C94" s="50">
        <f t="shared" si="57"/>
        <v>0.36149732620320857</v>
      </c>
      <c r="D94" s="50">
        <f t="shared" si="57"/>
        <v>0.35508021390374334</v>
      </c>
      <c r="E94" s="50">
        <f t="shared" si="57"/>
        <v>0.47272727272727272</v>
      </c>
      <c r="F94" s="50">
        <f t="shared" si="57"/>
        <v>0.37219251336898396</v>
      </c>
      <c r="G94" s="50">
        <f t="shared" si="57"/>
        <v>0.34652406417112297</v>
      </c>
      <c r="H94" s="50">
        <f t="shared" si="57"/>
        <v>0.45775401069518717</v>
      </c>
      <c r="I94" s="50">
        <f t="shared" si="57"/>
        <v>0.38288770053475935</v>
      </c>
      <c r="J94" s="50">
        <f t="shared" si="57"/>
        <v>0.36577540106951872</v>
      </c>
      <c r="K94" s="50">
        <f t="shared" si="57"/>
        <v>0.46844919786096256</v>
      </c>
      <c r="L94" s="50">
        <f t="shared" si="57"/>
        <v>0.39786096256684494</v>
      </c>
      <c r="M94" s="50">
        <f t="shared" si="57"/>
        <v>0.37647058823529411</v>
      </c>
      <c r="N94" s="50">
        <f t="shared" si="57"/>
        <v>0.49625668449197863</v>
      </c>
      <c r="O94" s="50">
        <f t="shared" si="57"/>
        <v>0.39358288770053473</v>
      </c>
      <c r="P94" s="50">
        <f t="shared" si="57"/>
        <v>0.37860962566844919</v>
      </c>
      <c r="Q94" s="50">
        <f t="shared" si="57"/>
        <v>0.49197860962566847</v>
      </c>
      <c r="R94" s="50">
        <f t="shared" si="57"/>
        <v>0.41497326203208557</v>
      </c>
      <c r="S94" s="50">
        <f t="shared" si="57"/>
        <v>0.37860962566844919</v>
      </c>
      <c r="T94" s="50">
        <f t="shared" si="57"/>
        <v>0.48770053475935826</v>
      </c>
      <c r="U94" s="50">
        <f t="shared" si="57"/>
        <v>0.39572192513368987</v>
      </c>
      <c r="V94" s="50">
        <f t="shared" si="57"/>
        <v>0.39614973262032088</v>
      </c>
      <c r="W94" s="50">
        <f t="shared" si="57"/>
        <v>0.44705882352941179</v>
      </c>
      <c r="X94" s="50">
        <f t="shared" si="57"/>
        <v>0.38288770053475935</v>
      </c>
      <c r="Y94" s="50">
        <f t="shared" si="57"/>
        <v>0.39144385026737966</v>
      </c>
      <c r="Z94" s="50">
        <f t="shared" si="57"/>
        <v>0.44442780748663108</v>
      </c>
      <c r="AA94" s="50">
        <f t="shared" si="57"/>
        <v>0.3679144385026738</v>
      </c>
      <c r="AB94" s="50">
        <f t="shared" si="57"/>
        <v>0.35935828877005349</v>
      </c>
      <c r="AC94" s="50">
        <f t="shared" si="57"/>
        <v>0.42164705882352943</v>
      </c>
      <c r="AD94" s="50">
        <f t="shared" si="57"/>
        <v>0.36363636363636365</v>
      </c>
      <c r="AE94" s="50">
        <f t="shared" si="57"/>
        <v>0.35662032085561496</v>
      </c>
      <c r="AF94" s="50">
        <f t="shared" si="57"/>
        <v>0.43743315508021391</v>
      </c>
      <c r="AG94" s="50">
        <f t="shared" si="57"/>
        <v>0.37739037433155082</v>
      </c>
      <c r="AH94" s="50">
        <f t="shared" si="57"/>
        <v>0.39642780748663103</v>
      </c>
      <c r="AI94" s="50">
        <f t="shared" si="57"/>
        <v>0.45090909090909093</v>
      </c>
      <c r="AJ94" s="50">
        <f t="shared" si="57"/>
        <v>0.39593582887700535</v>
      </c>
      <c r="AK94" s="102">
        <f t="shared" si="57"/>
        <v>0.36941176470588233</v>
      </c>
      <c r="AL94" s="132">
        <f t="shared" si="38"/>
        <v>0.49625668449197863</v>
      </c>
      <c r="AM94" s="50">
        <f t="shared" si="39"/>
        <v>0.41497326203208557</v>
      </c>
      <c r="AN94" s="133">
        <f t="shared" si="40"/>
        <v>0.39642780748663103</v>
      </c>
    </row>
    <row r="95" spans="1:40">
      <c r="A95" s="9" t="s">
        <v>24</v>
      </c>
      <c r="B95" s="50">
        <f t="shared" ref="B95:AK95" si="58">($E$38*B25)/$E$37</f>
        <v>0.44278074866310163</v>
      </c>
      <c r="C95" s="50">
        <f t="shared" si="58"/>
        <v>0.4021390374331551</v>
      </c>
      <c r="D95" s="50">
        <f t="shared" si="58"/>
        <v>0.38930481283422458</v>
      </c>
      <c r="E95" s="50">
        <f t="shared" si="58"/>
        <v>0.45133689839572194</v>
      </c>
      <c r="F95" s="50">
        <f t="shared" si="58"/>
        <v>0.4</v>
      </c>
      <c r="G95" s="50">
        <f t="shared" si="58"/>
        <v>0.36363636363636365</v>
      </c>
      <c r="H95" s="50">
        <f t="shared" si="58"/>
        <v>0.50053475935828873</v>
      </c>
      <c r="I95" s="50">
        <f t="shared" si="58"/>
        <v>0.42566844919786095</v>
      </c>
      <c r="J95" s="50">
        <f t="shared" si="58"/>
        <v>0.40427807486631018</v>
      </c>
      <c r="K95" s="50">
        <f t="shared" si="58"/>
        <v>0.51550802139037433</v>
      </c>
      <c r="L95" s="50">
        <f t="shared" si="58"/>
        <v>0.46631016042780749</v>
      </c>
      <c r="M95" s="50">
        <f t="shared" si="58"/>
        <v>0.44705882352941179</v>
      </c>
      <c r="N95" s="50">
        <f t="shared" si="58"/>
        <v>0.51978609625668448</v>
      </c>
      <c r="O95" s="50">
        <f t="shared" si="58"/>
        <v>0.46631016042780749</v>
      </c>
      <c r="P95" s="50">
        <f t="shared" si="58"/>
        <v>0.4406417112299465</v>
      </c>
      <c r="Q95" s="50">
        <f t="shared" si="58"/>
        <v>0.52192513368983962</v>
      </c>
      <c r="R95" s="50">
        <f t="shared" si="58"/>
        <v>0.47272727272727272</v>
      </c>
      <c r="S95" s="50">
        <f t="shared" si="58"/>
        <v>0.45775401069518717</v>
      </c>
      <c r="T95" s="50">
        <f t="shared" si="58"/>
        <v>0.51764705882352946</v>
      </c>
      <c r="U95" s="50">
        <f t="shared" si="58"/>
        <v>0.46417112299465241</v>
      </c>
      <c r="V95" s="50">
        <f t="shared" si="58"/>
        <v>0.46631016042780749</v>
      </c>
      <c r="W95" s="50">
        <f t="shared" si="58"/>
        <v>0.49674866310160432</v>
      </c>
      <c r="X95" s="50">
        <f t="shared" si="58"/>
        <v>0.45632085561497332</v>
      </c>
      <c r="Y95" s="50">
        <f t="shared" si="58"/>
        <v>0.47552941176470587</v>
      </c>
      <c r="Z95" s="50">
        <f t="shared" si="58"/>
        <v>0.48438502673796791</v>
      </c>
      <c r="AA95" s="50">
        <f t="shared" si="58"/>
        <v>0.43995721925133696</v>
      </c>
      <c r="AB95" s="50">
        <f t="shared" si="58"/>
        <v>0.44919786096256686</v>
      </c>
      <c r="AC95" s="50">
        <f t="shared" si="58"/>
        <v>0.4748663101604278</v>
      </c>
      <c r="AD95" s="50">
        <f t="shared" si="58"/>
        <v>0.41925133689839572</v>
      </c>
      <c r="AE95" s="50">
        <f t="shared" si="58"/>
        <v>0.43315508021390375</v>
      </c>
      <c r="AF95" s="50">
        <f t="shared" si="58"/>
        <v>0.50470588235294123</v>
      </c>
      <c r="AG95" s="50">
        <f t="shared" si="58"/>
        <v>0.42981818181818182</v>
      </c>
      <c r="AH95" s="50">
        <f t="shared" si="58"/>
        <v>0.42607486631016045</v>
      </c>
      <c r="AI95" s="50">
        <f t="shared" si="58"/>
        <v>0.50727272727272732</v>
      </c>
      <c r="AJ95" s="50">
        <f t="shared" si="58"/>
        <v>0.42359358288770055</v>
      </c>
      <c r="AK95" s="102">
        <f t="shared" si="58"/>
        <v>0.41251336898395724</v>
      </c>
      <c r="AL95" s="132">
        <f t="shared" si="38"/>
        <v>0.52192513368983962</v>
      </c>
      <c r="AM95" s="50">
        <f t="shared" si="39"/>
        <v>0.47272727272727272</v>
      </c>
      <c r="AN95" s="133">
        <f t="shared" si="40"/>
        <v>0.47552941176470587</v>
      </c>
    </row>
    <row r="96" spans="1:40">
      <c r="A96" s="15">
        <v>0.83333333333333337</v>
      </c>
      <c r="B96" s="50">
        <f t="shared" ref="B96:AK96" si="59">($E$38*B26)/$E$37</f>
        <v>0.48770053475935826</v>
      </c>
      <c r="C96" s="50">
        <f t="shared" si="59"/>
        <v>0.47272727272727272</v>
      </c>
      <c r="D96" s="50">
        <f t="shared" si="59"/>
        <v>0.43636363636363634</v>
      </c>
      <c r="E96" s="50">
        <f t="shared" si="59"/>
        <v>0.51550802139037433</v>
      </c>
      <c r="F96" s="50">
        <f t="shared" si="59"/>
        <v>0.4748663101604278</v>
      </c>
      <c r="G96" s="50">
        <f t="shared" si="59"/>
        <v>0.42566844919786095</v>
      </c>
      <c r="H96" s="50">
        <f t="shared" si="59"/>
        <v>0.51550802139037433</v>
      </c>
      <c r="I96" s="50">
        <f t="shared" si="59"/>
        <v>0.48770053475935826</v>
      </c>
      <c r="J96" s="50">
        <f t="shared" si="59"/>
        <v>0.44919786096256686</v>
      </c>
      <c r="K96" s="50">
        <f t="shared" si="59"/>
        <v>0.51122994652406417</v>
      </c>
      <c r="L96" s="50">
        <f t="shared" si="59"/>
        <v>0.49197860962566847</v>
      </c>
      <c r="M96" s="50">
        <f t="shared" si="59"/>
        <v>0.46631016042780749</v>
      </c>
      <c r="N96" s="50">
        <f t="shared" si="59"/>
        <v>0.5133689839572193</v>
      </c>
      <c r="O96" s="50">
        <f t="shared" si="59"/>
        <v>0.47914438502673795</v>
      </c>
      <c r="P96" s="50">
        <f t="shared" si="59"/>
        <v>0.46631016042780749</v>
      </c>
      <c r="Q96" s="50">
        <f t="shared" si="59"/>
        <v>0.50909090909090904</v>
      </c>
      <c r="R96" s="50">
        <f t="shared" si="59"/>
        <v>0.4748663101604278</v>
      </c>
      <c r="S96" s="50">
        <f t="shared" si="59"/>
        <v>0.46844919786096256</v>
      </c>
      <c r="T96" s="50">
        <f t="shared" si="59"/>
        <v>0.51550802139037433</v>
      </c>
      <c r="U96" s="50">
        <f t="shared" si="59"/>
        <v>0.47277005347593587</v>
      </c>
      <c r="V96" s="50">
        <f t="shared" si="59"/>
        <v>0.47272727272727272</v>
      </c>
      <c r="W96" s="50">
        <f t="shared" si="59"/>
        <v>0.49839572192513371</v>
      </c>
      <c r="X96" s="50">
        <f t="shared" si="59"/>
        <v>0.47063101604278079</v>
      </c>
      <c r="Y96" s="50">
        <f t="shared" si="59"/>
        <v>0.46417112299465241</v>
      </c>
      <c r="Z96" s="50">
        <f t="shared" si="59"/>
        <v>0.49702673796791441</v>
      </c>
      <c r="AA96" s="50">
        <f t="shared" si="59"/>
        <v>0.47828877005347592</v>
      </c>
      <c r="AB96" s="50">
        <f t="shared" si="59"/>
        <v>0.46203208556149733</v>
      </c>
      <c r="AC96" s="50">
        <f t="shared" si="59"/>
        <v>0.51105882352941179</v>
      </c>
      <c r="AD96" s="50">
        <f t="shared" si="59"/>
        <v>0.49033155080213908</v>
      </c>
      <c r="AE96" s="50">
        <f t="shared" si="59"/>
        <v>0.45798930481283423</v>
      </c>
      <c r="AF96" s="50">
        <f t="shared" si="59"/>
        <v>0.51140106951871667</v>
      </c>
      <c r="AG96" s="50">
        <f t="shared" si="59"/>
        <v>0.4688983957219251</v>
      </c>
      <c r="AH96" s="50">
        <f t="shared" si="59"/>
        <v>0.46543315508021393</v>
      </c>
      <c r="AI96" s="50">
        <f t="shared" si="59"/>
        <v>0.50727272727272732</v>
      </c>
      <c r="AJ96" s="50">
        <f t="shared" si="59"/>
        <v>0.49371122994652406</v>
      </c>
      <c r="AK96" s="102">
        <f t="shared" si="59"/>
        <v>0.46864171122994652</v>
      </c>
      <c r="AL96" s="132">
        <f t="shared" si="38"/>
        <v>0.51550802139037433</v>
      </c>
      <c r="AM96" s="50">
        <f t="shared" si="39"/>
        <v>0.49371122994652406</v>
      </c>
      <c r="AN96" s="133">
        <f t="shared" si="40"/>
        <v>0.47272727272727272</v>
      </c>
    </row>
    <row r="97" spans="1:40">
      <c r="A97" s="15">
        <v>0.875</v>
      </c>
      <c r="B97" s="50">
        <f t="shared" ref="B97:AK97" si="60">($E$38*B27)/$E$37</f>
        <v>0.47914438502673795</v>
      </c>
      <c r="C97" s="50">
        <f t="shared" si="60"/>
        <v>0.4556149732620321</v>
      </c>
      <c r="D97" s="50">
        <f t="shared" si="60"/>
        <v>0.43636363636363634</v>
      </c>
      <c r="E97" s="50">
        <f t="shared" si="60"/>
        <v>0.48983957219251339</v>
      </c>
      <c r="F97" s="50">
        <f t="shared" si="60"/>
        <v>0.4556149732620321</v>
      </c>
      <c r="G97" s="50">
        <f t="shared" si="60"/>
        <v>0.44491978609625671</v>
      </c>
      <c r="H97" s="50">
        <f t="shared" si="60"/>
        <v>0.48128342245989303</v>
      </c>
      <c r="I97" s="50">
        <f t="shared" si="60"/>
        <v>0.45775401069518717</v>
      </c>
      <c r="J97" s="50">
        <f t="shared" si="60"/>
        <v>0.44919786096256686</v>
      </c>
      <c r="K97" s="50">
        <f t="shared" si="60"/>
        <v>0.49839572192513371</v>
      </c>
      <c r="L97" s="50">
        <f t="shared" si="60"/>
        <v>0.48770053475935826</v>
      </c>
      <c r="M97" s="50">
        <f t="shared" si="60"/>
        <v>0.47700534759358287</v>
      </c>
      <c r="N97" s="50">
        <f t="shared" si="60"/>
        <v>0.51764705882352946</v>
      </c>
      <c r="O97" s="50">
        <f t="shared" si="60"/>
        <v>0.45989304812834225</v>
      </c>
      <c r="P97" s="50">
        <f t="shared" si="60"/>
        <v>0.46203208556149733</v>
      </c>
      <c r="Q97" s="50">
        <f t="shared" si="60"/>
        <v>0.50267379679144386</v>
      </c>
      <c r="R97" s="50">
        <f t="shared" si="60"/>
        <v>0.47700534759358287</v>
      </c>
      <c r="S97" s="50">
        <f t="shared" si="60"/>
        <v>0.4556149732620321</v>
      </c>
      <c r="T97" s="50">
        <f t="shared" si="60"/>
        <v>0.51550802139037433</v>
      </c>
      <c r="U97" s="50">
        <f t="shared" si="60"/>
        <v>0.47351871657754019</v>
      </c>
      <c r="V97" s="50">
        <f t="shared" si="60"/>
        <v>0.45989304812834225</v>
      </c>
      <c r="W97" s="50">
        <f t="shared" si="60"/>
        <v>0.48556149732620318</v>
      </c>
      <c r="X97" s="50">
        <f t="shared" si="60"/>
        <v>0.44919786096256686</v>
      </c>
      <c r="Y97" s="50">
        <f t="shared" si="60"/>
        <v>0.44705882352941179</v>
      </c>
      <c r="Z97" s="50">
        <f t="shared" si="60"/>
        <v>0.47540106951871658</v>
      </c>
      <c r="AA97" s="50">
        <f t="shared" si="60"/>
        <v>0.45614973262032088</v>
      </c>
      <c r="AB97" s="50">
        <f t="shared" si="60"/>
        <v>0.44919786096256686</v>
      </c>
      <c r="AC97" s="50">
        <f t="shared" si="60"/>
        <v>0.48474866310160436</v>
      </c>
      <c r="AD97" s="50">
        <f t="shared" si="60"/>
        <v>0.44887700534759356</v>
      </c>
      <c r="AE97" s="50">
        <f t="shared" si="60"/>
        <v>0.44434224598930483</v>
      </c>
      <c r="AF97" s="50">
        <f t="shared" si="60"/>
        <v>0.49020320855614979</v>
      </c>
      <c r="AG97" s="50">
        <f t="shared" si="60"/>
        <v>0.4707807486631016</v>
      </c>
      <c r="AH97" s="50">
        <f t="shared" si="60"/>
        <v>0.46847058823529408</v>
      </c>
      <c r="AI97" s="50">
        <f t="shared" si="60"/>
        <v>0.50124064171122995</v>
      </c>
      <c r="AJ97" s="50">
        <f t="shared" si="60"/>
        <v>0.48962566844919786</v>
      </c>
      <c r="AK97" s="102">
        <f t="shared" si="60"/>
        <v>0.46643850267379677</v>
      </c>
      <c r="AL97" s="132">
        <f t="shared" si="38"/>
        <v>0.51764705882352946</v>
      </c>
      <c r="AM97" s="50">
        <f t="shared" si="39"/>
        <v>0.48962566844919786</v>
      </c>
      <c r="AN97" s="133">
        <f t="shared" si="40"/>
        <v>0.47700534759358287</v>
      </c>
    </row>
    <row r="98" spans="1:40">
      <c r="A98" s="13" t="s">
        <v>25</v>
      </c>
      <c r="B98" s="50">
        <f t="shared" ref="B98:AK98" si="61">($E$38*B28)/$E$37</f>
        <v>0.45133689839572194</v>
      </c>
      <c r="C98" s="50">
        <f t="shared" si="61"/>
        <v>0.42994652406417111</v>
      </c>
      <c r="D98" s="50">
        <f t="shared" si="61"/>
        <v>0.41711229946524064</v>
      </c>
      <c r="E98" s="50">
        <f t="shared" si="61"/>
        <v>0.48128342245989303</v>
      </c>
      <c r="F98" s="50">
        <f t="shared" si="61"/>
        <v>0.4406417112299465</v>
      </c>
      <c r="G98" s="50">
        <f t="shared" si="61"/>
        <v>0.41925133689839572</v>
      </c>
      <c r="H98" s="50">
        <f t="shared" si="61"/>
        <v>0.46203208556149733</v>
      </c>
      <c r="I98" s="50">
        <f t="shared" si="61"/>
        <v>0.43422459893048126</v>
      </c>
      <c r="J98" s="50">
        <f t="shared" si="61"/>
        <v>0.43850267379679142</v>
      </c>
      <c r="K98" s="50">
        <f t="shared" si="61"/>
        <v>0.48342245989304811</v>
      </c>
      <c r="L98" s="50">
        <f t="shared" si="61"/>
        <v>0.46631016042780749</v>
      </c>
      <c r="M98" s="50">
        <f t="shared" si="61"/>
        <v>0.46417112299465241</v>
      </c>
      <c r="N98" s="50">
        <f t="shared" si="61"/>
        <v>0.4748663101604278</v>
      </c>
      <c r="O98" s="50">
        <f t="shared" si="61"/>
        <v>0.44919786096256686</v>
      </c>
      <c r="P98" s="50">
        <f t="shared" si="61"/>
        <v>0.43636363636363634</v>
      </c>
      <c r="Q98" s="50">
        <f t="shared" si="61"/>
        <v>0.4748663101604278</v>
      </c>
      <c r="R98" s="50">
        <f t="shared" si="61"/>
        <v>0.43636363636363634</v>
      </c>
      <c r="S98" s="50">
        <f t="shared" si="61"/>
        <v>0.41497326203208557</v>
      </c>
      <c r="T98" s="50">
        <f t="shared" si="61"/>
        <v>0.48297326203208557</v>
      </c>
      <c r="U98" s="50">
        <f t="shared" si="61"/>
        <v>0.43850267379679142</v>
      </c>
      <c r="V98" s="50">
        <f t="shared" si="61"/>
        <v>0.43208556149732619</v>
      </c>
      <c r="W98" s="50">
        <f t="shared" si="61"/>
        <v>0.4556149732620321</v>
      </c>
      <c r="X98" s="50">
        <f t="shared" si="61"/>
        <v>0.43386096256684498</v>
      </c>
      <c r="Y98" s="50">
        <f t="shared" si="61"/>
        <v>0.43813903743315513</v>
      </c>
      <c r="Z98" s="50">
        <f t="shared" si="61"/>
        <v>0.44496256684491986</v>
      </c>
      <c r="AA98" s="50">
        <f t="shared" si="61"/>
        <v>0.42506951871657755</v>
      </c>
      <c r="AB98" s="50">
        <f t="shared" si="61"/>
        <v>0.41497326203208557</v>
      </c>
      <c r="AC98" s="50">
        <f t="shared" si="61"/>
        <v>0.47028877005347591</v>
      </c>
      <c r="AD98" s="50">
        <f t="shared" si="61"/>
        <v>0.41283422459893049</v>
      </c>
      <c r="AE98" s="50">
        <f t="shared" si="61"/>
        <v>0.40051336898395723</v>
      </c>
      <c r="AF98" s="50">
        <f t="shared" si="61"/>
        <v>0.46468449197860967</v>
      </c>
      <c r="AG98" s="50">
        <f t="shared" si="61"/>
        <v>0.424427807486631</v>
      </c>
      <c r="AH98" s="50">
        <f t="shared" si="61"/>
        <v>0.4273155080213904</v>
      </c>
      <c r="AI98" s="50">
        <f t="shared" si="61"/>
        <v>0.47450267379679151</v>
      </c>
      <c r="AJ98" s="50">
        <f t="shared" si="61"/>
        <v>0.44628877005347595</v>
      </c>
      <c r="AK98" s="102">
        <f t="shared" si="61"/>
        <v>0.41811764705882354</v>
      </c>
      <c r="AL98" s="132">
        <f t="shared" si="38"/>
        <v>0.48342245989304811</v>
      </c>
      <c r="AM98" s="50">
        <f t="shared" si="39"/>
        <v>0.46631016042780749</v>
      </c>
      <c r="AN98" s="133">
        <f t="shared" si="40"/>
        <v>0.46417112299465241</v>
      </c>
    </row>
    <row r="99" spans="1:40">
      <c r="A99" s="15">
        <v>0.95833333333333337</v>
      </c>
      <c r="B99" s="50">
        <f t="shared" ref="B99:AK99" si="62">($E$38*B29)/$E$37</f>
        <v>0.40855614973262033</v>
      </c>
      <c r="C99" s="50">
        <f t="shared" si="62"/>
        <v>0.38930481283422458</v>
      </c>
      <c r="D99" s="50">
        <f t="shared" si="62"/>
        <v>0.39572192513368987</v>
      </c>
      <c r="E99" s="50">
        <f t="shared" si="62"/>
        <v>0.4556149732620321</v>
      </c>
      <c r="F99" s="50">
        <f t="shared" si="62"/>
        <v>0.43422459893048126</v>
      </c>
      <c r="G99" s="50">
        <f t="shared" si="62"/>
        <v>0.38288770053475935</v>
      </c>
      <c r="H99" s="50">
        <f t="shared" si="62"/>
        <v>0.42352941176470588</v>
      </c>
      <c r="I99" s="50">
        <f t="shared" si="62"/>
        <v>0.40427807486631018</v>
      </c>
      <c r="J99" s="50">
        <f t="shared" si="62"/>
        <v>0.39786096256684494</v>
      </c>
      <c r="K99" s="50">
        <f t="shared" si="62"/>
        <v>0.43636363636363634</v>
      </c>
      <c r="L99" s="50">
        <f t="shared" si="62"/>
        <v>0.40427807486631018</v>
      </c>
      <c r="M99" s="50">
        <f t="shared" si="62"/>
        <v>0.4</v>
      </c>
      <c r="N99" s="50">
        <f t="shared" si="62"/>
        <v>0.44705882352941179</v>
      </c>
      <c r="O99" s="50">
        <f t="shared" si="62"/>
        <v>0.41925133689839572</v>
      </c>
      <c r="P99" s="50">
        <f t="shared" si="62"/>
        <v>0.4021390374331551</v>
      </c>
      <c r="Q99" s="50">
        <f t="shared" si="62"/>
        <v>0.43636363636363634</v>
      </c>
      <c r="R99" s="50">
        <f t="shared" si="62"/>
        <v>0.42352941176470588</v>
      </c>
      <c r="S99" s="50">
        <f t="shared" si="62"/>
        <v>0.39786096256684494</v>
      </c>
      <c r="T99" s="50">
        <f t="shared" si="62"/>
        <v>0.47146524064171119</v>
      </c>
      <c r="U99" s="50">
        <f t="shared" si="62"/>
        <v>0.3871657754010695</v>
      </c>
      <c r="V99" s="50">
        <f t="shared" si="62"/>
        <v>0.38502673796791442</v>
      </c>
      <c r="W99" s="50">
        <f t="shared" si="62"/>
        <v>0.41167914438502679</v>
      </c>
      <c r="X99" s="50">
        <f t="shared" si="62"/>
        <v>0.39311229946524068</v>
      </c>
      <c r="Y99" s="50">
        <f t="shared" si="62"/>
        <v>0.37219251336898396</v>
      </c>
      <c r="Z99" s="50">
        <f t="shared" si="62"/>
        <v>0.38930481283422458</v>
      </c>
      <c r="AA99" s="50">
        <f t="shared" si="62"/>
        <v>0.37518716577540107</v>
      </c>
      <c r="AB99" s="50">
        <f t="shared" si="62"/>
        <v>0.3871657754010695</v>
      </c>
      <c r="AC99" s="50">
        <f t="shared" si="62"/>
        <v>0.39191443850267382</v>
      </c>
      <c r="AD99" s="50">
        <f t="shared" si="62"/>
        <v>0.3927272727272727</v>
      </c>
      <c r="AE99" s="50">
        <f t="shared" si="62"/>
        <v>0.36577540106951872</v>
      </c>
      <c r="AF99" s="50">
        <f t="shared" si="62"/>
        <v>0.40239572192513368</v>
      </c>
      <c r="AG99" s="50">
        <f t="shared" si="62"/>
        <v>0.38947593582887702</v>
      </c>
      <c r="AH99" s="50">
        <f t="shared" si="62"/>
        <v>0.38222459893048133</v>
      </c>
      <c r="AI99" s="50">
        <f t="shared" si="62"/>
        <v>0.41537967914438506</v>
      </c>
      <c r="AJ99" s="50">
        <f t="shared" si="62"/>
        <v>0.39467379679144388</v>
      </c>
      <c r="AK99" s="102">
        <f t="shared" si="62"/>
        <v>0.37005347593582888</v>
      </c>
      <c r="AL99" s="132">
        <f t="shared" si="38"/>
        <v>0.47146524064171119</v>
      </c>
      <c r="AM99" s="50">
        <f t="shared" si="39"/>
        <v>0.43422459893048126</v>
      </c>
      <c r="AN99" s="133">
        <f t="shared" si="40"/>
        <v>0.4021390374331551</v>
      </c>
    </row>
    <row r="100" spans="1:40" ht="13" thickBot="1">
      <c r="A100" s="9" t="s">
        <v>26</v>
      </c>
      <c r="B100" s="50">
        <f t="shared" ref="B100:AK100" si="63">($E$38*B30)/$E$37</f>
        <v>0.38074866310160427</v>
      </c>
      <c r="C100" s="50">
        <f t="shared" si="63"/>
        <v>0.35294117647058826</v>
      </c>
      <c r="D100" s="50">
        <f t="shared" si="63"/>
        <v>0.34224598930481281</v>
      </c>
      <c r="E100" s="50">
        <f t="shared" si="63"/>
        <v>0.37647058823529411</v>
      </c>
      <c r="F100" s="50">
        <f t="shared" si="63"/>
        <v>0.4</v>
      </c>
      <c r="G100" s="50">
        <f t="shared" si="63"/>
        <v>0.34652406417112297</v>
      </c>
      <c r="H100" s="50">
        <f t="shared" si="63"/>
        <v>0.38288770053475935</v>
      </c>
      <c r="I100" s="50">
        <f t="shared" si="63"/>
        <v>0.37433155080213903</v>
      </c>
      <c r="J100" s="50">
        <f t="shared" si="63"/>
        <v>0.37005347593582888</v>
      </c>
      <c r="K100" s="50">
        <f t="shared" si="63"/>
        <v>0.38930481283422458</v>
      </c>
      <c r="L100" s="50">
        <f t="shared" si="63"/>
        <v>0.37860962566844919</v>
      </c>
      <c r="M100" s="50">
        <f t="shared" si="63"/>
        <v>0.36363636363636365</v>
      </c>
      <c r="N100" s="50">
        <f t="shared" si="63"/>
        <v>0.40427807486631018</v>
      </c>
      <c r="O100" s="50">
        <f t="shared" si="63"/>
        <v>0.4021390374331551</v>
      </c>
      <c r="P100" s="50">
        <f t="shared" si="63"/>
        <v>0.37647058823529411</v>
      </c>
      <c r="Q100" s="50">
        <f t="shared" si="63"/>
        <v>0.38074866310160427</v>
      </c>
      <c r="R100" s="50">
        <f t="shared" si="63"/>
        <v>0.38930481283422458</v>
      </c>
      <c r="S100" s="50">
        <f t="shared" si="63"/>
        <v>0.38074866310160427</v>
      </c>
      <c r="T100" s="50">
        <f t="shared" si="63"/>
        <v>0.4459251336898396</v>
      </c>
      <c r="U100" s="50">
        <f t="shared" si="63"/>
        <v>0.38502673796791442</v>
      </c>
      <c r="V100" s="50">
        <f t="shared" si="63"/>
        <v>0.34866310160427805</v>
      </c>
      <c r="W100" s="50">
        <f t="shared" si="63"/>
        <v>0.34438502673796789</v>
      </c>
      <c r="X100" s="50">
        <f t="shared" si="63"/>
        <v>0.35508021390374334</v>
      </c>
      <c r="Y100" s="50">
        <f t="shared" si="63"/>
        <v>0.34438502673796789</v>
      </c>
      <c r="Z100" s="50">
        <f t="shared" si="63"/>
        <v>0.35294117647058826</v>
      </c>
      <c r="AA100" s="50">
        <f t="shared" si="63"/>
        <v>0.34438502673796789</v>
      </c>
      <c r="AB100" s="50">
        <f t="shared" si="63"/>
        <v>0.35294117647058826</v>
      </c>
      <c r="AC100" s="50">
        <f t="shared" si="63"/>
        <v>0.35912299465240644</v>
      </c>
      <c r="AD100" s="50">
        <f t="shared" si="63"/>
        <v>0.36256684491978608</v>
      </c>
      <c r="AE100" s="50">
        <f t="shared" si="63"/>
        <v>0.32491978609625666</v>
      </c>
      <c r="AF100" s="50">
        <f t="shared" si="63"/>
        <v>0.35997860962566847</v>
      </c>
      <c r="AG100" s="50">
        <f t="shared" si="63"/>
        <v>0.36156149732620324</v>
      </c>
      <c r="AH100" s="50">
        <f t="shared" si="63"/>
        <v>0.34438502673796789</v>
      </c>
      <c r="AI100" s="50">
        <f t="shared" si="63"/>
        <v>0.36363636363636365</v>
      </c>
      <c r="AJ100" s="50">
        <f t="shared" si="63"/>
        <v>0.36241711229946527</v>
      </c>
      <c r="AK100" s="102">
        <f t="shared" si="63"/>
        <v>0.3336898395721925</v>
      </c>
      <c r="AL100" s="134">
        <f t="shared" si="38"/>
        <v>0.4459251336898396</v>
      </c>
      <c r="AM100" s="135">
        <f t="shared" si="39"/>
        <v>0.4021390374331551</v>
      </c>
      <c r="AN100" s="136">
        <f t="shared" si="40"/>
        <v>0.38074866310160427</v>
      </c>
    </row>
    <row r="103" spans="1:40" ht="13" thickBot="1">
      <c r="A103" s="26" t="s">
        <v>47</v>
      </c>
      <c r="E103" s="30"/>
      <c r="K103" s="41"/>
      <c r="N103" s="26"/>
      <c r="Q103" s="38"/>
      <c r="T103" s="38"/>
      <c r="W103" s="38"/>
      <c r="Z103" s="38"/>
      <c r="AC103" s="38"/>
      <c r="AF103" s="38"/>
      <c r="AI103" s="38"/>
    </row>
    <row r="104" spans="1:40">
      <c r="A104" s="287" t="s">
        <v>2</v>
      </c>
      <c r="B104" s="4">
        <f>+B$4</f>
        <v>0</v>
      </c>
      <c r="C104" s="4"/>
      <c r="D104" s="4"/>
      <c r="E104" s="4">
        <f t="shared" ref="E104:AI104" si="64">+E$4</f>
        <v>0</v>
      </c>
      <c r="F104" s="4"/>
      <c r="G104" s="4"/>
      <c r="H104" s="4">
        <f t="shared" si="64"/>
        <v>0</v>
      </c>
      <c r="I104" s="4"/>
      <c r="J104" s="4"/>
      <c r="K104" s="4">
        <f t="shared" si="64"/>
        <v>0</v>
      </c>
      <c r="L104" s="4"/>
      <c r="M104" s="4"/>
      <c r="N104" s="4">
        <f t="shared" si="64"/>
        <v>0</v>
      </c>
      <c r="O104" s="4"/>
      <c r="P104" s="4"/>
      <c r="Q104" s="4">
        <f t="shared" si="64"/>
        <v>0</v>
      </c>
      <c r="R104" s="4"/>
      <c r="S104" s="4"/>
      <c r="T104" s="4">
        <f t="shared" si="64"/>
        <v>0</v>
      </c>
      <c r="U104" s="4"/>
      <c r="V104" s="4"/>
      <c r="W104" s="4">
        <f t="shared" si="64"/>
        <v>0</v>
      </c>
      <c r="X104" s="4"/>
      <c r="Y104" s="4"/>
      <c r="Z104" s="4">
        <f t="shared" si="64"/>
        <v>0</v>
      </c>
      <c r="AA104" s="4"/>
      <c r="AB104" s="4"/>
      <c r="AC104" s="4">
        <f t="shared" si="64"/>
        <v>0</v>
      </c>
      <c r="AD104" s="4"/>
      <c r="AE104" s="4"/>
      <c r="AF104" s="4">
        <f t="shared" si="64"/>
        <v>0</v>
      </c>
      <c r="AG104" s="4"/>
      <c r="AH104" s="4"/>
      <c r="AI104" s="4">
        <f t="shared" si="64"/>
        <v>0</v>
      </c>
      <c r="AJ104" s="4"/>
      <c r="AK104" s="4"/>
      <c r="AL104" s="92" t="s">
        <v>3</v>
      </c>
      <c r="AM104" s="93" t="s">
        <v>3</v>
      </c>
      <c r="AN104" s="94" t="s">
        <v>3</v>
      </c>
    </row>
    <row r="105" spans="1:40" s="6" customFormat="1" ht="11.25" customHeight="1">
      <c r="A105" s="288"/>
      <c r="B105" s="7" t="str">
        <f>B$5</f>
        <v>JUNHO 2010</v>
      </c>
      <c r="C105" s="7"/>
      <c r="D105" s="7"/>
      <c r="E105" s="7" t="str">
        <f t="shared" ref="E105:AI105" si="65">E$5</f>
        <v>JULHO 2010</v>
      </c>
      <c r="F105" s="7"/>
      <c r="G105" s="7"/>
      <c r="H105" s="7" t="str">
        <f t="shared" si="65"/>
        <v>AGOSTO 2010</v>
      </c>
      <c r="I105" s="7"/>
      <c r="J105" s="7"/>
      <c r="K105" s="7" t="str">
        <f t="shared" si="65"/>
        <v>SETEMBRO 2010</v>
      </c>
      <c r="L105" s="7"/>
      <c r="M105" s="7"/>
      <c r="N105" s="7" t="str">
        <f t="shared" si="65"/>
        <v>OUTUBRO 2010</v>
      </c>
      <c r="O105" s="7"/>
      <c r="P105" s="7"/>
      <c r="Q105" s="7" t="str">
        <f t="shared" si="65"/>
        <v>NOVEMBRO 2010</v>
      </c>
      <c r="R105" s="7"/>
      <c r="S105" s="7"/>
      <c r="T105" s="7" t="str">
        <f t="shared" si="65"/>
        <v>DEZEMBO 2010</v>
      </c>
      <c r="U105" s="7"/>
      <c r="V105" s="7"/>
      <c r="W105" s="7" t="str">
        <f t="shared" si="65"/>
        <v>JANEIRO 2011</v>
      </c>
      <c r="X105" s="7"/>
      <c r="Y105" s="7"/>
      <c r="Z105" s="7" t="str">
        <f t="shared" si="65"/>
        <v>FEVEREIRO 2011</v>
      </c>
      <c r="AA105" s="7"/>
      <c r="AB105" s="7"/>
      <c r="AC105" s="7" t="str">
        <f t="shared" si="65"/>
        <v>MARÇO 2011</v>
      </c>
      <c r="AD105" s="7"/>
      <c r="AE105" s="7"/>
      <c r="AF105" s="7" t="str">
        <f t="shared" si="65"/>
        <v>ABRIL 2011</v>
      </c>
      <c r="AG105" s="7"/>
      <c r="AH105" s="7"/>
      <c r="AI105" s="7" t="str">
        <f t="shared" si="65"/>
        <v>MAIO 2011</v>
      </c>
      <c r="AJ105" s="7"/>
      <c r="AK105" s="7"/>
      <c r="AL105" s="95"/>
      <c r="AM105" s="116"/>
      <c r="AN105" s="96"/>
    </row>
    <row r="106" spans="1:40" s="6" customFormat="1" ht="12" customHeight="1" thickBot="1">
      <c r="A106" s="289"/>
      <c r="B106" s="5" t="s">
        <v>50</v>
      </c>
      <c r="C106" s="4" t="s">
        <v>49</v>
      </c>
      <c r="D106" s="4" t="s">
        <v>7</v>
      </c>
      <c r="E106" s="5" t="s">
        <v>50</v>
      </c>
      <c r="F106" s="4" t="s">
        <v>49</v>
      </c>
      <c r="G106" s="4" t="s">
        <v>7</v>
      </c>
      <c r="H106" s="5" t="s">
        <v>50</v>
      </c>
      <c r="I106" s="4" t="s">
        <v>49</v>
      </c>
      <c r="J106" s="4" t="s">
        <v>7</v>
      </c>
      <c r="K106" s="5" t="s">
        <v>50</v>
      </c>
      <c r="L106" s="4" t="s">
        <v>49</v>
      </c>
      <c r="M106" s="4" t="s">
        <v>7</v>
      </c>
      <c r="N106" s="5" t="s">
        <v>50</v>
      </c>
      <c r="O106" s="4" t="s">
        <v>49</v>
      </c>
      <c r="P106" s="4" t="s">
        <v>7</v>
      </c>
      <c r="Q106" s="5" t="s">
        <v>50</v>
      </c>
      <c r="R106" s="4" t="s">
        <v>49</v>
      </c>
      <c r="S106" s="4" t="s">
        <v>7</v>
      </c>
      <c r="T106" s="5" t="s">
        <v>50</v>
      </c>
      <c r="U106" s="4" t="s">
        <v>49</v>
      </c>
      <c r="V106" s="4" t="s">
        <v>7</v>
      </c>
      <c r="W106" s="5" t="s">
        <v>50</v>
      </c>
      <c r="X106" s="4" t="s">
        <v>49</v>
      </c>
      <c r="Y106" s="4" t="s">
        <v>7</v>
      </c>
      <c r="Z106" s="5" t="s">
        <v>50</v>
      </c>
      <c r="AA106" s="4" t="s">
        <v>49</v>
      </c>
      <c r="AB106" s="4" t="s">
        <v>7</v>
      </c>
      <c r="AC106" s="5" t="s">
        <v>50</v>
      </c>
      <c r="AD106" s="4" t="s">
        <v>49</v>
      </c>
      <c r="AE106" s="4" t="s">
        <v>7</v>
      </c>
      <c r="AF106" s="5" t="s">
        <v>50</v>
      </c>
      <c r="AG106" s="4" t="s">
        <v>49</v>
      </c>
      <c r="AH106" s="4" t="s">
        <v>7</v>
      </c>
      <c r="AI106" s="5" t="s">
        <v>50</v>
      </c>
      <c r="AJ106" s="4" t="s">
        <v>49</v>
      </c>
      <c r="AK106" s="4" t="s">
        <v>7</v>
      </c>
      <c r="AL106" s="140" t="s">
        <v>50</v>
      </c>
      <c r="AM106" s="141" t="s">
        <v>49</v>
      </c>
      <c r="AN106" s="142" t="s">
        <v>7</v>
      </c>
    </row>
    <row r="107" spans="1:40">
      <c r="A107" s="9" t="s">
        <v>9</v>
      </c>
      <c r="B107" s="52">
        <f t="shared" ref="B107:AK107" si="66">$E$38*B7</f>
        <v>3120</v>
      </c>
      <c r="C107" s="52">
        <f t="shared" si="66"/>
        <v>3100</v>
      </c>
      <c r="D107" s="52">
        <f t="shared" si="66"/>
        <v>3100</v>
      </c>
      <c r="E107" s="52">
        <f t="shared" si="66"/>
        <v>3600</v>
      </c>
      <c r="F107" s="52">
        <f t="shared" si="66"/>
        <v>3260</v>
      </c>
      <c r="G107" s="52">
        <f t="shared" si="66"/>
        <v>3200</v>
      </c>
      <c r="H107" s="52">
        <f t="shared" si="66"/>
        <v>3380</v>
      </c>
      <c r="I107" s="52">
        <f t="shared" si="66"/>
        <v>3280</v>
      </c>
      <c r="J107" s="52">
        <f t="shared" si="66"/>
        <v>3320</v>
      </c>
      <c r="K107" s="52">
        <f t="shared" si="66"/>
        <v>3380</v>
      </c>
      <c r="L107" s="52">
        <f t="shared" si="66"/>
        <v>3400</v>
      </c>
      <c r="M107" s="52">
        <f t="shared" si="66"/>
        <v>3380</v>
      </c>
      <c r="N107" s="52">
        <f t="shared" si="66"/>
        <v>3320</v>
      </c>
      <c r="O107" s="52">
        <f t="shared" si="66"/>
        <v>3360</v>
      </c>
      <c r="P107" s="52">
        <f t="shared" si="66"/>
        <v>3320</v>
      </c>
      <c r="Q107" s="52">
        <f t="shared" si="66"/>
        <v>3280</v>
      </c>
      <c r="R107" s="52">
        <f t="shared" si="66"/>
        <v>3260</v>
      </c>
      <c r="S107" s="52">
        <f t="shared" si="66"/>
        <v>3220</v>
      </c>
      <c r="T107" s="52">
        <f t="shared" si="66"/>
        <v>3140</v>
      </c>
      <c r="U107" s="52">
        <f t="shared" si="66"/>
        <v>3260</v>
      </c>
      <c r="V107" s="52">
        <f t="shared" si="66"/>
        <v>3300</v>
      </c>
      <c r="W107" s="52">
        <f t="shared" si="66"/>
        <v>3000</v>
      </c>
      <c r="X107" s="52">
        <f t="shared" si="66"/>
        <v>3625.4</v>
      </c>
      <c r="Y107" s="52">
        <f t="shared" si="66"/>
        <v>3020</v>
      </c>
      <c r="Z107" s="52">
        <f t="shared" si="66"/>
        <v>2880</v>
      </c>
      <c r="AA107" s="52">
        <f t="shared" si="66"/>
        <v>2980</v>
      </c>
      <c r="AB107" s="52">
        <f t="shared" si="66"/>
        <v>3000</v>
      </c>
      <c r="AC107" s="52">
        <f t="shared" si="66"/>
        <v>2945.4</v>
      </c>
      <c r="AD107" s="52">
        <f t="shared" si="66"/>
        <v>2940</v>
      </c>
      <c r="AE107" s="52">
        <f t="shared" si="66"/>
        <v>2938</v>
      </c>
      <c r="AF107" s="52">
        <f t="shared" si="66"/>
        <v>3039.2000000000003</v>
      </c>
      <c r="AG107" s="52">
        <f t="shared" si="66"/>
        <v>3134.2000000000003</v>
      </c>
      <c r="AH107" s="52">
        <f t="shared" si="66"/>
        <v>3000</v>
      </c>
      <c r="AI107" s="52">
        <f t="shared" si="66"/>
        <v>3020</v>
      </c>
      <c r="AJ107" s="52">
        <f t="shared" si="66"/>
        <v>3044.8</v>
      </c>
      <c r="AK107" s="52">
        <f t="shared" si="66"/>
        <v>3200</v>
      </c>
      <c r="AL107" s="143">
        <f>MAX(B107,E107,H107,K107,N107,Q107,T107,W107,Z107,AC107,AF107,AI107)</f>
        <v>3600</v>
      </c>
      <c r="AM107" s="144">
        <f>MAX(C107,F107,I107,L107,O107,R107,U107,X107,AA107,AD107,AG107,AJ107)</f>
        <v>3625.4</v>
      </c>
      <c r="AN107" s="145">
        <f>MAX(D107,G107,J107,M107,P107,S107,V107,Y107,AB107,AE107,AH107,AK107)</f>
        <v>3380</v>
      </c>
    </row>
    <row r="108" spans="1:40">
      <c r="A108" s="9" t="s">
        <v>10</v>
      </c>
      <c r="B108" s="52">
        <f t="shared" ref="B108:AK108" si="67">$E$38*B8</f>
        <v>2860</v>
      </c>
      <c r="C108" s="52">
        <f t="shared" si="67"/>
        <v>2920</v>
      </c>
      <c r="D108" s="52">
        <f t="shared" si="67"/>
        <v>2920</v>
      </c>
      <c r="E108" s="52">
        <f t="shared" si="67"/>
        <v>3120</v>
      </c>
      <c r="F108" s="52">
        <f t="shared" si="67"/>
        <v>3140</v>
      </c>
      <c r="G108" s="52">
        <f t="shared" si="67"/>
        <v>3020</v>
      </c>
      <c r="H108" s="52">
        <f t="shared" si="67"/>
        <v>3140</v>
      </c>
      <c r="I108" s="52">
        <f t="shared" si="67"/>
        <v>3120</v>
      </c>
      <c r="J108" s="52">
        <f t="shared" si="67"/>
        <v>3120</v>
      </c>
      <c r="K108" s="52">
        <f t="shared" si="67"/>
        <v>3260</v>
      </c>
      <c r="L108" s="52">
        <f t="shared" si="67"/>
        <v>3180</v>
      </c>
      <c r="M108" s="52">
        <f t="shared" si="67"/>
        <v>3260</v>
      </c>
      <c r="N108" s="52">
        <f t="shared" si="67"/>
        <v>3220</v>
      </c>
      <c r="O108" s="52">
        <f t="shared" si="67"/>
        <v>3200</v>
      </c>
      <c r="P108" s="52">
        <f t="shared" si="67"/>
        <v>3180</v>
      </c>
      <c r="Q108" s="52">
        <f t="shared" si="67"/>
        <v>3160</v>
      </c>
      <c r="R108" s="52">
        <f t="shared" si="67"/>
        <v>3120</v>
      </c>
      <c r="S108" s="52">
        <f t="shared" si="67"/>
        <v>3080</v>
      </c>
      <c r="T108" s="52">
        <f t="shared" si="67"/>
        <v>3100</v>
      </c>
      <c r="U108" s="52">
        <f t="shared" si="67"/>
        <v>3120</v>
      </c>
      <c r="V108" s="52">
        <f t="shared" si="67"/>
        <v>2940</v>
      </c>
      <c r="W108" s="52">
        <f t="shared" si="67"/>
        <v>2900</v>
      </c>
      <c r="X108" s="52">
        <f t="shared" si="67"/>
        <v>3520</v>
      </c>
      <c r="Y108" s="52">
        <f t="shared" si="67"/>
        <v>2954.6000000000004</v>
      </c>
      <c r="Z108" s="52">
        <f t="shared" si="67"/>
        <v>2740</v>
      </c>
      <c r="AA108" s="52">
        <f t="shared" si="67"/>
        <v>2820</v>
      </c>
      <c r="AB108" s="52">
        <f t="shared" si="67"/>
        <v>2780</v>
      </c>
      <c r="AC108" s="52">
        <f t="shared" si="67"/>
        <v>2820</v>
      </c>
      <c r="AD108" s="52">
        <f t="shared" si="67"/>
        <v>2900</v>
      </c>
      <c r="AE108" s="52">
        <f t="shared" si="67"/>
        <v>2899.2000000000003</v>
      </c>
      <c r="AF108" s="52">
        <f t="shared" si="67"/>
        <v>3000</v>
      </c>
      <c r="AG108" s="52">
        <f t="shared" si="67"/>
        <v>2955.4</v>
      </c>
      <c r="AH108" s="52">
        <f t="shared" si="67"/>
        <v>2998.2000000000003</v>
      </c>
      <c r="AI108" s="52">
        <f t="shared" si="67"/>
        <v>2980</v>
      </c>
      <c r="AJ108" s="52">
        <f t="shared" si="67"/>
        <v>2959.8</v>
      </c>
      <c r="AK108" s="52">
        <f t="shared" si="67"/>
        <v>3080</v>
      </c>
      <c r="AL108" s="97">
        <f t="shared" ref="AL108:AL130" si="68">MAX(B108,E108,H108,K108,N108,Q108,T108,W108,Z108,AC108,AF108,AI108)</f>
        <v>3260</v>
      </c>
      <c r="AM108" s="10">
        <f t="shared" ref="AM108:AM130" si="69">MAX(C108,F108,I108,L108,O108,R108,U108,X108,AA108,AD108,AG108,AJ108)</f>
        <v>3520</v>
      </c>
      <c r="AN108" s="98">
        <f t="shared" ref="AN108:AN130" si="70">MAX(D108,G108,J108,M108,P108,S108,V108,Y108,AB108,AE108,AH108,AK108)</f>
        <v>3260</v>
      </c>
    </row>
    <row r="109" spans="1:40">
      <c r="A109" s="9" t="s">
        <v>11</v>
      </c>
      <c r="B109" s="52">
        <f t="shared" ref="B109:AK109" si="71">$E$38*B9</f>
        <v>3000</v>
      </c>
      <c r="C109" s="52">
        <f t="shared" si="71"/>
        <v>2840</v>
      </c>
      <c r="D109" s="52">
        <f t="shared" si="71"/>
        <v>2820</v>
      </c>
      <c r="E109" s="52">
        <f t="shared" si="71"/>
        <v>3080</v>
      </c>
      <c r="F109" s="52">
        <f t="shared" si="71"/>
        <v>3040</v>
      </c>
      <c r="G109" s="52">
        <f t="shared" si="71"/>
        <v>2960</v>
      </c>
      <c r="H109" s="52">
        <f t="shared" si="71"/>
        <v>3100</v>
      </c>
      <c r="I109" s="52">
        <f t="shared" si="71"/>
        <v>3060</v>
      </c>
      <c r="J109" s="52">
        <f t="shared" si="71"/>
        <v>3060</v>
      </c>
      <c r="K109" s="52">
        <f t="shared" si="71"/>
        <v>3200</v>
      </c>
      <c r="L109" s="52">
        <f t="shared" si="71"/>
        <v>3080</v>
      </c>
      <c r="M109" s="52">
        <f t="shared" si="71"/>
        <v>3100</v>
      </c>
      <c r="N109" s="52">
        <f t="shared" si="71"/>
        <v>3140</v>
      </c>
      <c r="O109" s="52">
        <f t="shared" si="71"/>
        <v>3100</v>
      </c>
      <c r="P109" s="52">
        <f t="shared" si="71"/>
        <v>3100</v>
      </c>
      <c r="Q109" s="52">
        <f t="shared" si="71"/>
        <v>3060</v>
      </c>
      <c r="R109" s="52">
        <f t="shared" si="71"/>
        <v>3040</v>
      </c>
      <c r="S109" s="52">
        <f t="shared" si="71"/>
        <v>3000</v>
      </c>
      <c r="T109" s="52">
        <f t="shared" si="71"/>
        <v>3000</v>
      </c>
      <c r="U109" s="52">
        <f t="shared" si="71"/>
        <v>3120</v>
      </c>
      <c r="V109" s="52">
        <f t="shared" si="71"/>
        <v>2980</v>
      </c>
      <c r="W109" s="52">
        <f t="shared" si="71"/>
        <v>2840</v>
      </c>
      <c r="X109" s="52">
        <f t="shared" si="71"/>
        <v>3300</v>
      </c>
      <c r="Y109" s="52">
        <f t="shared" si="71"/>
        <v>2740</v>
      </c>
      <c r="Z109" s="52">
        <f t="shared" si="71"/>
        <v>2720</v>
      </c>
      <c r="AA109" s="52">
        <f t="shared" si="71"/>
        <v>2720</v>
      </c>
      <c r="AB109" s="52">
        <f t="shared" si="71"/>
        <v>2720</v>
      </c>
      <c r="AC109" s="52">
        <f t="shared" si="71"/>
        <v>2800</v>
      </c>
      <c r="AD109" s="52">
        <f t="shared" si="71"/>
        <v>2900</v>
      </c>
      <c r="AE109" s="52">
        <f t="shared" si="71"/>
        <v>2736.6000000000004</v>
      </c>
      <c r="AF109" s="52">
        <f t="shared" si="71"/>
        <v>2900</v>
      </c>
      <c r="AG109" s="52">
        <f t="shared" si="71"/>
        <v>2880</v>
      </c>
      <c r="AH109" s="52">
        <f t="shared" si="71"/>
        <v>2823</v>
      </c>
      <c r="AI109" s="52">
        <f t="shared" si="71"/>
        <v>2999.2000000000003</v>
      </c>
      <c r="AJ109" s="52">
        <f t="shared" si="71"/>
        <v>2858.4</v>
      </c>
      <c r="AK109" s="52">
        <f t="shared" si="71"/>
        <v>2980</v>
      </c>
      <c r="AL109" s="97">
        <f t="shared" si="68"/>
        <v>3200</v>
      </c>
      <c r="AM109" s="10">
        <f t="shared" si="69"/>
        <v>3300</v>
      </c>
      <c r="AN109" s="98">
        <f t="shared" si="70"/>
        <v>3100</v>
      </c>
    </row>
    <row r="110" spans="1:40">
      <c r="A110" s="9" t="s">
        <v>12</v>
      </c>
      <c r="B110" s="52">
        <f t="shared" ref="B110:AK110" si="72">$E$38*B10</f>
        <v>2920</v>
      </c>
      <c r="C110" s="52">
        <f t="shared" si="72"/>
        <v>2800</v>
      </c>
      <c r="D110" s="52">
        <f t="shared" si="72"/>
        <v>2760</v>
      </c>
      <c r="E110" s="52">
        <f t="shared" si="72"/>
        <v>3040</v>
      </c>
      <c r="F110" s="52">
        <f t="shared" si="72"/>
        <v>2940</v>
      </c>
      <c r="G110" s="52">
        <f t="shared" si="72"/>
        <v>2900</v>
      </c>
      <c r="H110" s="52">
        <f t="shared" si="72"/>
        <v>3120</v>
      </c>
      <c r="I110" s="52">
        <f t="shared" si="72"/>
        <v>3040</v>
      </c>
      <c r="J110" s="52">
        <f t="shared" si="72"/>
        <v>3000</v>
      </c>
      <c r="K110" s="52">
        <f t="shared" si="72"/>
        <v>3120</v>
      </c>
      <c r="L110" s="52">
        <f t="shared" si="72"/>
        <v>3020</v>
      </c>
      <c r="M110" s="52">
        <f t="shared" si="72"/>
        <v>3100</v>
      </c>
      <c r="N110" s="52">
        <f t="shared" si="72"/>
        <v>3100</v>
      </c>
      <c r="O110" s="52">
        <f t="shared" si="72"/>
        <v>3040</v>
      </c>
      <c r="P110" s="52">
        <f t="shared" si="72"/>
        <v>3020</v>
      </c>
      <c r="Q110" s="52">
        <f t="shared" si="72"/>
        <v>3060</v>
      </c>
      <c r="R110" s="52">
        <f t="shared" si="72"/>
        <v>2980</v>
      </c>
      <c r="S110" s="52">
        <f t="shared" si="72"/>
        <v>2940</v>
      </c>
      <c r="T110" s="52">
        <f t="shared" si="72"/>
        <v>3000</v>
      </c>
      <c r="U110" s="52">
        <f t="shared" si="72"/>
        <v>2980</v>
      </c>
      <c r="V110" s="52">
        <f t="shared" si="72"/>
        <v>2789.6000000000004</v>
      </c>
      <c r="W110" s="52">
        <f t="shared" si="72"/>
        <v>2840</v>
      </c>
      <c r="X110" s="52">
        <f t="shared" si="72"/>
        <v>3180</v>
      </c>
      <c r="Y110" s="52">
        <f t="shared" si="72"/>
        <v>2691.6000000000004</v>
      </c>
      <c r="Z110" s="52">
        <f t="shared" si="72"/>
        <v>2720</v>
      </c>
      <c r="AA110" s="52">
        <f t="shared" si="72"/>
        <v>2720</v>
      </c>
      <c r="AB110" s="52">
        <f t="shared" si="72"/>
        <v>2700</v>
      </c>
      <c r="AC110" s="52">
        <f t="shared" si="72"/>
        <v>2780</v>
      </c>
      <c r="AD110" s="52">
        <f t="shared" si="72"/>
        <v>2900</v>
      </c>
      <c r="AE110" s="52">
        <f t="shared" si="72"/>
        <v>2673.4</v>
      </c>
      <c r="AF110" s="52">
        <f t="shared" si="72"/>
        <v>2860</v>
      </c>
      <c r="AG110" s="52">
        <f t="shared" si="72"/>
        <v>2825.6000000000004</v>
      </c>
      <c r="AH110" s="52">
        <f t="shared" si="72"/>
        <v>2801.2000000000003</v>
      </c>
      <c r="AI110" s="52">
        <f t="shared" si="72"/>
        <v>2840</v>
      </c>
      <c r="AJ110" s="52">
        <f t="shared" si="72"/>
        <v>2858.2000000000003</v>
      </c>
      <c r="AK110" s="52">
        <f t="shared" si="72"/>
        <v>2880</v>
      </c>
      <c r="AL110" s="97">
        <f t="shared" si="68"/>
        <v>3120</v>
      </c>
      <c r="AM110" s="10">
        <f t="shared" si="69"/>
        <v>3180</v>
      </c>
      <c r="AN110" s="98">
        <f t="shared" si="70"/>
        <v>3100</v>
      </c>
    </row>
    <row r="111" spans="1:40">
      <c r="A111" s="9" t="s">
        <v>13</v>
      </c>
      <c r="B111" s="52">
        <f t="shared" ref="B111:AK111" si="73">$E$38*B11</f>
        <v>2940</v>
      </c>
      <c r="C111" s="52">
        <f t="shared" si="73"/>
        <v>2760</v>
      </c>
      <c r="D111" s="52">
        <f t="shared" si="73"/>
        <v>2740</v>
      </c>
      <c r="E111" s="52">
        <f t="shared" si="73"/>
        <v>3040</v>
      </c>
      <c r="F111" s="52">
        <f t="shared" si="73"/>
        <v>2940</v>
      </c>
      <c r="G111" s="52">
        <f t="shared" si="73"/>
        <v>2860</v>
      </c>
      <c r="H111" s="52">
        <f t="shared" si="73"/>
        <v>3040</v>
      </c>
      <c r="I111" s="52">
        <f t="shared" si="73"/>
        <v>2980</v>
      </c>
      <c r="J111" s="52">
        <f t="shared" si="73"/>
        <v>3160</v>
      </c>
      <c r="K111" s="52">
        <f t="shared" si="73"/>
        <v>3260</v>
      </c>
      <c r="L111" s="52">
        <f t="shared" si="73"/>
        <v>3000</v>
      </c>
      <c r="M111" s="52">
        <f t="shared" si="73"/>
        <v>3040</v>
      </c>
      <c r="N111" s="52">
        <f t="shared" si="73"/>
        <v>3120</v>
      </c>
      <c r="O111" s="52">
        <f t="shared" si="73"/>
        <v>3020</v>
      </c>
      <c r="P111" s="52">
        <f t="shared" si="73"/>
        <v>3040</v>
      </c>
      <c r="Q111" s="52">
        <f t="shared" si="73"/>
        <v>3060</v>
      </c>
      <c r="R111" s="52">
        <f t="shared" si="73"/>
        <v>2960</v>
      </c>
      <c r="S111" s="52">
        <f t="shared" si="73"/>
        <v>2940</v>
      </c>
      <c r="T111" s="52">
        <f t="shared" si="73"/>
        <v>3340</v>
      </c>
      <c r="U111" s="52">
        <f t="shared" si="73"/>
        <v>2960</v>
      </c>
      <c r="V111" s="52">
        <f t="shared" si="73"/>
        <v>2731.6000000000004</v>
      </c>
      <c r="W111" s="52">
        <f t="shared" si="73"/>
        <v>2820</v>
      </c>
      <c r="X111" s="52">
        <f t="shared" si="73"/>
        <v>2980</v>
      </c>
      <c r="Y111" s="52">
        <f t="shared" si="73"/>
        <v>2680</v>
      </c>
      <c r="Z111" s="52">
        <f t="shared" si="73"/>
        <v>2720</v>
      </c>
      <c r="AA111" s="52">
        <f t="shared" si="73"/>
        <v>2720</v>
      </c>
      <c r="AB111" s="52">
        <f t="shared" si="73"/>
        <v>2680</v>
      </c>
      <c r="AC111" s="52">
        <f t="shared" si="73"/>
        <v>2740</v>
      </c>
      <c r="AD111" s="52">
        <f t="shared" si="73"/>
        <v>2900</v>
      </c>
      <c r="AE111" s="52">
        <f t="shared" si="73"/>
        <v>2616</v>
      </c>
      <c r="AF111" s="52">
        <f t="shared" si="73"/>
        <v>2880</v>
      </c>
      <c r="AG111" s="52">
        <f t="shared" si="73"/>
        <v>2800</v>
      </c>
      <c r="AH111" s="52">
        <f t="shared" si="73"/>
        <v>2777</v>
      </c>
      <c r="AI111" s="52">
        <f t="shared" si="73"/>
        <v>2820</v>
      </c>
      <c r="AJ111" s="52">
        <f t="shared" si="73"/>
        <v>2842.2000000000003</v>
      </c>
      <c r="AK111" s="52">
        <f t="shared" si="73"/>
        <v>2820</v>
      </c>
      <c r="AL111" s="97">
        <f t="shared" si="68"/>
        <v>3340</v>
      </c>
      <c r="AM111" s="10">
        <f t="shared" si="69"/>
        <v>3020</v>
      </c>
      <c r="AN111" s="98">
        <f t="shared" si="70"/>
        <v>3160</v>
      </c>
    </row>
    <row r="112" spans="1:40">
      <c r="A112" s="9" t="s">
        <v>14</v>
      </c>
      <c r="B112" s="52">
        <f t="shared" ref="B112:AK112" si="74">$E$38*B12</f>
        <v>3060</v>
      </c>
      <c r="C112" s="52">
        <f t="shared" si="74"/>
        <v>2800</v>
      </c>
      <c r="D112" s="52">
        <f t="shared" si="74"/>
        <v>2720</v>
      </c>
      <c r="E112" s="52">
        <f t="shared" si="74"/>
        <v>3400</v>
      </c>
      <c r="F112" s="52">
        <f t="shared" si="74"/>
        <v>2940</v>
      </c>
      <c r="G112" s="52">
        <f t="shared" si="74"/>
        <v>2860</v>
      </c>
      <c r="H112" s="52">
        <f t="shared" si="74"/>
        <v>3120</v>
      </c>
      <c r="I112" s="52">
        <f t="shared" si="74"/>
        <v>2960</v>
      </c>
      <c r="J112" s="52">
        <f t="shared" si="74"/>
        <v>2960</v>
      </c>
      <c r="K112" s="52">
        <f t="shared" si="74"/>
        <v>3280</v>
      </c>
      <c r="L112" s="52">
        <f t="shared" si="74"/>
        <v>3020</v>
      </c>
      <c r="M112" s="52">
        <f t="shared" si="74"/>
        <v>3020</v>
      </c>
      <c r="N112" s="52">
        <f t="shared" si="74"/>
        <v>3220</v>
      </c>
      <c r="O112" s="52">
        <f t="shared" si="74"/>
        <v>3080</v>
      </c>
      <c r="P112" s="52">
        <f t="shared" si="74"/>
        <v>3040</v>
      </c>
      <c r="Q112" s="52">
        <f t="shared" si="74"/>
        <v>3160</v>
      </c>
      <c r="R112" s="52">
        <f t="shared" si="74"/>
        <v>2980</v>
      </c>
      <c r="S112" s="52">
        <f t="shared" si="74"/>
        <v>2920</v>
      </c>
      <c r="T112" s="52">
        <f t="shared" si="74"/>
        <v>3180</v>
      </c>
      <c r="U112" s="52">
        <f t="shared" si="74"/>
        <v>3000</v>
      </c>
      <c r="V112" s="52">
        <f t="shared" si="74"/>
        <v>2770</v>
      </c>
      <c r="W112" s="52">
        <f t="shared" si="74"/>
        <v>2920</v>
      </c>
      <c r="X112" s="52">
        <f t="shared" si="74"/>
        <v>2980</v>
      </c>
      <c r="Y112" s="52">
        <f t="shared" si="74"/>
        <v>2656.8</v>
      </c>
      <c r="Z112" s="52">
        <f t="shared" si="74"/>
        <v>2880</v>
      </c>
      <c r="AA112" s="52">
        <f t="shared" si="74"/>
        <v>2780</v>
      </c>
      <c r="AB112" s="52">
        <f t="shared" si="74"/>
        <v>2680</v>
      </c>
      <c r="AC112" s="52">
        <f t="shared" si="74"/>
        <v>2940</v>
      </c>
      <c r="AD112" s="52">
        <f t="shared" si="74"/>
        <v>2900</v>
      </c>
      <c r="AE112" s="52">
        <f t="shared" si="74"/>
        <v>2700</v>
      </c>
      <c r="AF112" s="52">
        <f t="shared" si="74"/>
        <v>3060</v>
      </c>
      <c r="AG112" s="52">
        <f t="shared" si="74"/>
        <v>2861.4</v>
      </c>
      <c r="AH112" s="52">
        <f t="shared" si="74"/>
        <v>2821.6000000000004</v>
      </c>
      <c r="AI112" s="52">
        <f t="shared" si="74"/>
        <v>3119.8</v>
      </c>
      <c r="AJ112" s="52">
        <f t="shared" si="74"/>
        <v>2939.4</v>
      </c>
      <c r="AK112" s="52">
        <f t="shared" si="74"/>
        <v>2786.2000000000003</v>
      </c>
      <c r="AL112" s="97">
        <f t="shared" si="68"/>
        <v>3400</v>
      </c>
      <c r="AM112" s="10">
        <f t="shared" si="69"/>
        <v>3080</v>
      </c>
      <c r="AN112" s="98">
        <f t="shared" si="70"/>
        <v>3040</v>
      </c>
    </row>
    <row r="113" spans="1:40">
      <c r="A113" s="9" t="s">
        <v>15</v>
      </c>
      <c r="B113" s="52">
        <f t="shared" ref="B113:AK113" si="75">$E$38*B13</f>
        <v>3540</v>
      </c>
      <c r="C113" s="52">
        <f t="shared" si="75"/>
        <v>2880</v>
      </c>
      <c r="D113" s="52">
        <f t="shared" si="75"/>
        <v>2840</v>
      </c>
      <c r="E113" s="52">
        <f t="shared" si="75"/>
        <v>3220</v>
      </c>
      <c r="F113" s="52">
        <f t="shared" si="75"/>
        <v>2980</v>
      </c>
      <c r="G113" s="52">
        <f t="shared" si="75"/>
        <v>2840</v>
      </c>
      <c r="H113" s="52">
        <f t="shared" si="75"/>
        <v>3280</v>
      </c>
      <c r="I113" s="52">
        <f t="shared" si="75"/>
        <v>2900</v>
      </c>
      <c r="J113" s="52">
        <f t="shared" si="75"/>
        <v>2880</v>
      </c>
      <c r="K113" s="52">
        <f t="shared" si="75"/>
        <v>3540</v>
      </c>
      <c r="L113" s="52">
        <f t="shared" si="75"/>
        <v>3140</v>
      </c>
      <c r="M113" s="52">
        <f t="shared" si="75"/>
        <v>2940</v>
      </c>
      <c r="N113" s="52">
        <f t="shared" si="75"/>
        <v>3500</v>
      </c>
      <c r="O113" s="52">
        <f t="shared" si="75"/>
        <v>3100</v>
      </c>
      <c r="P113" s="52">
        <f t="shared" si="75"/>
        <v>2960</v>
      </c>
      <c r="Q113" s="52">
        <f t="shared" si="75"/>
        <v>3520</v>
      </c>
      <c r="R113" s="52">
        <f t="shared" si="75"/>
        <v>3080</v>
      </c>
      <c r="S113" s="52">
        <f t="shared" si="75"/>
        <v>2880</v>
      </c>
      <c r="T113" s="52">
        <f t="shared" si="75"/>
        <v>3500</v>
      </c>
      <c r="U113" s="52">
        <f t="shared" si="75"/>
        <v>3200</v>
      </c>
      <c r="V113" s="52">
        <f t="shared" si="75"/>
        <v>2774</v>
      </c>
      <c r="W113" s="52">
        <f t="shared" si="75"/>
        <v>3265.8</v>
      </c>
      <c r="X113" s="52">
        <f t="shared" si="75"/>
        <v>2940</v>
      </c>
      <c r="Y113" s="52">
        <f t="shared" si="75"/>
        <v>2740</v>
      </c>
      <c r="Z113" s="52">
        <f t="shared" si="75"/>
        <v>3520</v>
      </c>
      <c r="AA113" s="52">
        <f t="shared" si="75"/>
        <v>2940</v>
      </c>
      <c r="AB113" s="52">
        <f t="shared" si="75"/>
        <v>2720</v>
      </c>
      <c r="AC113" s="52">
        <f t="shared" si="75"/>
        <v>3380</v>
      </c>
      <c r="AD113" s="52">
        <f t="shared" si="75"/>
        <v>2935.6000000000004</v>
      </c>
      <c r="AE113" s="52">
        <f t="shared" si="75"/>
        <v>2670</v>
      </c>
      <c r="AF113" s="52">
        <f t="shared" si="75"/>
        <v>3451</v>
      </c>
      <c r="AG113" s="52">
        <f t="shared" si="75"/>
        <v>3084</v>
      </c>
      <c r="AH113" s="52">
        <f t="shared" si="75"/>
        <v>2807.6000000000004</v>
      </c>
      <c r="AI113" s="52">
        <f t="shared" si="75"/>
        <v>3504</v>
      </c>
      <c r="AJ113" s="52">
        <f t="shared" si="75"/>
        <v>3094.4</v>
      </c>
      <c r="AK113" s="52">
        <f t="shared" si="75"/>
        <v>2780</v>
      </c>
      <c r="AL113" s="97">
        <f t="shared" si="68"/>
        <v>3540</v>
      </c>
      <c r="AM113" s="10">
        <f t="shared" si="69"/>
        <v>3200</v>
      </c>
      <c r="AN113" s="98">
        <f t="shared" si="70"/>
        <v>2960</v>
      </c>
    </row>
    <row r="114" spans="1:40">
      <c r="A114" s="12" t="s">
        <v>16</v>
      </c>
      <c r="B114" s="52">
        <f t="shared" ref="B114:AK114" si="76">$E$38*B14</f>
        <v>3960</v>
      </c>
      <c r="C114" s="52">
        <f t="shared" si="76"/>
        <v>3380</v>
      </c>
      <c r="D114" s="52">
        <f t="shared" si="76"/>
        <v>2900</v>
      </c>
      <c r="E114" s="52">
        <f t="shared" si="76"/>
        <v>3940</v>
      </c>
      <c r="F114" s="52">
        <f t="shared" si="76"/>
        <v>3260</v>
      </c>
      <c r="G114" s="52">
        <f t="shared" si="76"/>
        <v>2920</v>
      </c>
      <c r="H114" s="52">
        <f t="shared" si="76"/>
        <v>3860</v>
      </c>
      <c r="I114" s="52">
        <f t="shared" si="76"/>
        <v>3240</v>
      </c>
      <c r="J114" s="52">
        <f t="shared" si="76"/>
        <v>3000</v>
      </c>
      <c r="K114" s="52">
        <f t="shared" si="76"/>
        <v>4060</v>
      </c>
      <c r="L114" s="52">
        <f t="shared" si="76"/>
        <v>3360</v>
      </c>
      <c r="M114" s="52">
        <f t="shared" si="76"/>
        <v>3200</v>
      </c>
      <c r="N114" s="52">
        <f t="shared" si="76"/>
        <v>4220</v>
      </c>
      <c r="O114" s="52">
        <f t="shared" si="76"/>
        <v>3300</v>
      </c>
      <c r="P114" s="52">
        <f t="shared" si="76"/>
        <v>3120</v>
      </c>
      <c r="Q114" s="52">
        <f t="shared" si="76"/>
        <v>3980</v>
      </c>
      <c r="R114" s="52">
        <f t="shared" si="76"/>
        <v>3300</v>
      </c>
      <c r="S114" s="52">
        <f t="shared" si="76"/>
        <v>3020</v>
      </c>
      <c r="T114" s="52">
        <f t="shared" si="76"/>
        <v>4000</v>
      </c>
      <c r="U114" s="52">
        <f t="shared" si="76"/>
        <v>3196.6000000000004</v>
      </c>
      <c r="V114" s="52">
        <f t="shared" si="76"/>
        <v>2844</v>
      </c>
      <c r="W114" s="52">
        <f t="shared" si="76"/>
        <v>3816</v>
      </c>
      <c r="X114" s="52">
        <f t="shared" si="76"/>
        <v>3145.6000000000004</v>
      </c>
      <c r="Y114" s="52">
        <f t="shared" si="76"/>
        <v>2804.2000000000003</v>
      </c>
      <c r="Z114" s="52">
        <f t="shared" si="76"/>
        <v>3740</v>
      </c>
      <c r="AA114" s="52">
        <f t="shared" si="76"/>
        <v>3040</v>
      </c>
      <c r="AB114" s="52">
        <f t="shared" si="76"/>
        <v>2860</v>
      </c>
      <c r="AC114" s="52">
        <f t="shared" si="76"/>
        <v>3769.6000000000004</v>
      </c>
      <c r="AD114" s="52">
        <f t="shared" si="76"/>
        <v>3114.4</v>
      </c>
      <c r="AE114" s="52">
        <f t="shared" si="76"/>
        <v>3019.2000000000003</v>
      </c>
      <c r="AF114" s="52">
        <f t="shared" si="76"/>
        <v>4075</v>
      </c>
      <c r="AG114" s="52">
        <f t="shared" si="76"/>
        <v>3236.6000000000004</v>
      </c>
      <c r="AH114" s="52">
        <f t="shared" si="76"/>
        <v>2994.4</v>
      </c>
      <c r="AI114" s="52">
        <f t="shared" si="76"/>
        <v>3936.6000000000004</v>
      </c>
      <c r="AJ114" s="52">
        <f t="shared" si="76"/>
        <v>3430.4</v>
      </c>
      <c r="AK114" s="52">
        <f t="shared" si="76"/>
        <v>3080</v>
      </c>
      <c r="AL114" s="97">
        <f t="shared" si="68"/>
        <v>4220</v>
      </c>
      <c r="AM114" s="10">
        <f t="shared" si="69"/>
        <v>3430.4</v>
      </c>
      <c r="AN114" s="98">
        <f t="shared" si="70"/>
        <v>3200</v>
      </c>
    </row>
    <row r="115" spans="1:40">
      <c r="A115" s="12" t="s">
        <v>17</v>
      </c>
      <c r="B115" s="52">
        <f t="shared" ref="B115:AK115" si="77">$E$38*B15</f>
        <v>4620</v>
      </c>
      <c r="C115" s="52">
        <f t="shared" si="77"/>
        <v>3540</v>
      </c>
      <c r="D115" s="52">
        <f t="shared" si="77"/>
        <v>3120</v>
      </c>
      <c r="E115" s="52">
        <f t="shared" si="77"/>
        <v>4840</v>
      </c>
      <c r="F115" s="52">
        <f t="shared" si="77"/>
        <v>3820</v>
      </c>
      <c r="G115" s="52">
        <f t="shared" si="77"/>
        <v>3180</v>
      </c>
      <c r="H115" s="52">
        <f t="shared" si="77"/>
        <v>4700</v>
      </c>
      <c r="I115" s="52">
        <f t="shared" si="77"/>
        <v>3680</v>
      </c>
      <c r="J115" s="52">
        <f t="shared" si="77"/>
        <v>3280</v>
      </c>
      <c r="K115" s="52">
        <f t="shared" si="77"/>
        <v>4780</v>
      </c>
      <c r="L115" s="52">
        <f t="shared" si="77"/>
        <v>3680</v>
      </c>
      <c r="M115" s="52">
        <f t="shared" si="77"/>
        <v>3380</v>
      </c>
      <c r="N115" s="52">
        <f t="shared" si="77"/>
        <v>5000</v>
      </c>
      <c r="O115" s="52">
        <f t="shared" si="77"/>
        <v>3880</v>
      </c>
      <c r="P115" s="52">
        <f t="shared" si="77"/>
        <v>3340</v>
      </c>
      <c r="Q115" s="52">
        <f t="shared" si="77"/>
        <v>4660</v>
      </c>
      <c r="R115" s="52">
        <f t="shared" si="77"/>
        <v>3680</v>
      </c>
      <c r="S115" s="52">
        <f t="shared" si="77"/>
        <v>3320</v>
      </c>
      <c r="T115" s="52">
        <f t="shared" si="77"/>
        <v>4640</v>
      </c>
      <c r="U115" s="52">
        <f t="shared" si="77"/>
        <v>3600</v>
      </c>
      <c r="V115" s="52">
        <f t="shared" si="77"/>
        <v>3460</v>
      </c>
      <c r="W115" s="52">
        <f t="shared" si="77"/>
        <v>4257</v>
      </c>
      <c r="X115" s="52">
        <f t="shared" si="77"/>
        <v>3460</v>
      </c>
      <c r="Y115" s="52">
        <f t="shared" si="77"/>
        <v>3120</v>
      </c>
      <c r="Z115" s="52">
        <f t="shared" si="77"/>
        <v>4180</v>
      </c>
      <c r="AA115" s="52">
        <f t="shared" si="77"/>
        <v>3420</v>
      </c>
      <c r="AB115" s="52">
        <f t="shared" si="77"/>
        <v>3140</v>
      </c>
      <c r="AC115" s="52">
        <f t="shared" si="77"/>
        <v>4080.2000000000003</v>
      </c>
      <c r="AD115" s="52">
        <f t="shared" si="77"/>
        <v>3460</v>
      </c>
      <c r="AE115" s="52">
        <f t="shared" si="77"/>
        <v>3257.8</v>
      </c>
      <c r="AF115" s="52">
        <f t="shared" si="77"/>
        <v>4497</v>
      </c>
      <c r="AG115" s="52">
        <f t="shared" si="77"/>
        <v>3646.2000000000003</v>
      </c>
      <c r="AH115" s="52">
        <f t="shared" si="77"/>
        <v>3207.2000000000003</v>
      </c>
      <c r="AI115" s="52">
        <f t="shared" si="77"/>
        <v>4483.8</v>
      </c>
      <c r="AJ115" s="52">
        <f t="shared" si="77"/>
        <v>3610.4</v>
      </c>
      <c r="AK115" s="52">
        <f t="shared" si="77"/>
        <v>3340</v>
      </c>
      <c r="AL115" s="97">
        <f t="shared" si="68"/>
        <v>5000</v>
      </c>
      <c r="AM115" s="10">
        <f t="shared" si="69"/>
        <v>3880</v>
      </c>
      <c r="AN115" s="98">
        <f t="shared" si="70"/>
        <v>3460</v>
      </c>
    </row>
    <row r="116" spans="1:40">
      <c r="A116" s="13">
        <v>0.41666666666666669</v>
      </c>
      <c r="B116" s="52">
        <f t="shared" ref="B116:AK116" si="78">$E$38*B16</f>
        <v>4720</v>
      </c>
      <c r="C116" s="52">
        <f t="shared" si="78"/>
        <v>3700</v>
      </c>
      <c r="D116" s="52">
        <f t="shared" si="78"/>
        <v>3260</v>
      </c>
      <c r="E116" s="52">
        <f t="shared" si="78"/>
        <v>4820</v>
      </c>
      <c r="F116" s="52">
        <f t="shared" si="78"/>
        <v>3740</v>
      </c>
      <c r="G116" s="52">
        <f t="shared" si="78"/>
        <v>3320</v>
      </c>
      <c r="H116" s="52">
        <f t="shared" si="78"/>
        <v>4800</v>
      </c>
      <c r="I116" s="52">
        <f t="shared" si="78"/>
        <v>3680</v>
      </c>
      <c r="J116" s="52">
        <f t="shared" si="78"/>
        <v>3400</v>
      </c>
      <c r="K116" s="52">
        <f t="shared" si="78"/>
        <v>4880</v>
      </c>
      <c r="L116" s="52">
        <f t="shared" si="78"/>
        <v>3840</v>
      </c>
      <c r="M116" s="52">
        <f t="shared" si="78"/>
        <v>3480</v>
      </c>
      <c r="N116" s="52">
        <f t="shared" si="78"/>
        <v>5000</v>
      </c>
      <c r="O116" s="52">
        <f t="shared" si="78"/>
        <v>3860</v>
      </c>
      <c r="P116" s="52">
        <f t="shared" si="78"/>
        <v>3440</v>
      </c>
      <c r="Q116" s="52">
        <f t="shared" si="78"/>
        <v>4720</v>
      </c>
      <c r="R116" s="52">
        <f t="shared" si="78"/>
        <v>3840</v>
      </c>
      <c r="S116" s="52">
        <f t="shared" si="78"/>
        <v>3360</v>
      </c>
      <c r="T116" s="52">
        <f t="shared" si="78"/>
        <v>4660</v>
      </c>
      <c r="U116" s="52">
        <f t="shared" si="78"/>
        <v>3720</v>
      </c>
      <c r="V116" s="52">
        <f t="shared" si="78"/>
        <v>3300</v>
      </c>
      <c r="W116" s="52">
        <f t="shared" si="78"/>
        <v>4400</v>
      </c>
      <c r="X116" s="52">
        <f t="shared" si="78"/>
        <v>3620</v>
      </c>
      <c r="Y116" s="52">
        <f t="shared" si="78"/>
        <v>3202</v>
      </c>
      <c r="Z116" s="52">
        <f t="shared" si="78"/>
        <v>4120</v>
      </c>
      <c r="AA116" s="52">
        <f t="shared" si="78"/>
        <v>3540</v>
      </c>
      <c r="AB116" s="52">
        <f t="shared" si="78"/>
        <v>3320</v>
      </c>
      <c r="AC116" s="52">
        <f t="shared" si="78"/>
        <v>4248.2</v>
      </c>
      <c r="AD116" s="52">
        <f t="shared" si="78"/>
        <v>3720</v>
      </c>
      <c r="AE116" s="52">
        <f t="shared" si="78"/>
        <v>3380</v>
      </c>
      <c r="AF116" s="52">
        <f t="shared" si="78"/>
        <v>4690</v>
      </c>
      <c r="AG116" s="52">
        <f t="shared" si="78"/>
        <v>3791.4</v>
      </c>
      <c r="AH116" s="52">
        <f t="shared" si="78"/>
        <v>3468.2000000000003</v>
      </c>
      <c r="AI116" s="52">
        <f t="shared" si="78"/>
        <v>4647.8</v>
      </c>
      <c r="AJ116" s="52">
        <f t="shared" si="78"/>
        <v>3783.8</v>
      </c>
      <c r="AK116" s="52">
        <f t="shared" si="78"/>
        <v>3460</v>
      </c>
      <c r="AL116" s="97">
        <f t="shared" si="68"/>
        <v>5000</v>
      </c>
      <c r="AM116" s="10">
        <f t="shared" si="69"/>
        <v>3860</v>
      </c>
      <c r="AN116" s="98">
        <f t="shared" si="70"/>
        <v>3480</v>
      </c>
    </row>
    <row r="117" spans="1:40">
      <c r="A117" s="13" t="s">
        <v>18</v>
      </c>
      <c r="B117" s="52">
        <f t="shared" ref="B117:AK117" si="79">$E$38*B17</f>
        <v>4700</v>
      </c>
      <c r="C117" s="52">
        <f t="shared" si="79"/>
        <v>3820</v>
      </c>
      <c r="D117" s="52">
        <f t="shared" si="79"/>
        <v>3380</v>
      </c>
      <c r="E117" s="52">
        <f t="shared" si="79"/>
        <v>4900</v>
      </c>
      <c r="F117" s="52">
        <f t="shared" si="79"/>
        <v>3760</v>
      </c>
      <c r="G117" s="52">
        <f t="shared" si="79"/>
        <v>3360</v>
      </c>
      <c r="H117" s="52">
        <f t="shared" si="79"/>
        <v>4960</v>
      </c>
      <c r="I117" s="52">
        <f t="shared" si="79"/>
        <v>3840</v>
      </c>
      <c r="J117" s="52">
        <f t="shared" si="79"/>
        <v>3460</v>
      </c>
      <c r="K117" s="52">
        <f t="shared" si="79"/>
        <v>5020</v>
      </c>
      <c r="L117" s="52">
        <f t="shared" si="79"/>
        <v>3920</v>
      </c>
      <c r="M117" s="52">
        <f t="shared" si="79"/>
        <v>3580</v>
      </c>
      <c r="N117" s="52">
        <f t="shared" si="79"/>
        <v>5020</v>
      </c>
      <c r="O117" s="52">
        <f t="shared" si="79"/>
        <v>3900</v>
      </c>
      <c r="P117" s="52">
        <f t="shared" si="79"/>
        <v>3780</v>
      </c>
      <c r="Q117" s="52">
        <f t="shared" si="79"/>
        <v>4900</v>
      </c>
      <c r="R117" s="52">
        <f t="shared" si="79"/>
        <v>3940</v>
      </c>
      <c r="S117" s="52">
        <f t="shared" si="79"/>
        <v>3420</v>
      </c>
      <c r="T117" s="52">
        <f t="shared" si="79"/>
        <v>4700</v>
      </c>
      <c r="U117" s="52">
        <f t="shared" si="79"/>
        <v>3800</v>
      </c>
      <c r="V117" s="52">
        <f t="shared" si="79"/>
        <v>3320</v>
      </c>
      <c r="W117" s="52">
        <f t="shared" si="79"/>
        <v>4467</v>
      </c>
      <c r="X117" s="52">
        <f t="shared" si="79"/>
        <v>3692.8</v>
      </c>
      <c r="Y117" s="52">
        <f t="shared" si="79"/>
        <v>3356</v>
      </c>
      <c r="Z117" s="52">
        <f t="shared" si="79"/>
        <v>4260</v>
      </c>
      <c r="AA117" s="52">
        <f t="shared" si="79"/>
        <v>3580</v>
      </c>
      <c r="AB117" s="52">
        <f t="shared" si="79"/>
        <v>3340</v>
      </c>
      <c r="AC117" s="52">
        <f t="shared" si="79"/>
        <v>4288.2</v>
      </c>
      <c r="AD117" s="52">
        <f t="shared" si="79"/>
        <v>3740</v>
      </c>
      <c r="AE117" s="52">
        <f t="shared" si="79"/>
        <v>3394.6000000000004</v>
      </c>
      <c r="AF117" s="52">
        <f t="shared" si="79"/>
        <v>4709.8</v>
      </c>
      <c r="AG117" s="52">
        <f t="shared" si="79"/>
        <v>3830.4</v>
      </c>
      <c r="AH117" s="52">
        <f t="shared" si="79"/>
        <v>3504</v>
      </c>
      <c r="AI117" s="52">
        <f t="shared" si="79"/>
        <v>4710.2</v>
      </c>
      <c r="AJ117" s="52">
        <f t="shared" si="79"/>
        <v>3987.2000000000003</v>
      </c>
      <c r="AK117" s="52">
        <f t="shared" si="79"/>
        <v>3560</v>
      </c>
      <c r="AL117" s="97">
        <f t="shared" si="68"/>
        <v>5020</v>
      </c>
      <c r="AM117" s="10">
        <f t="shared" si="69"/>
        <v>3987.2000000000003</v>
      </c>
      <c r="AN117" s="98">
        <f t="shared" si="70"/>
        <v>3780</v>
      </c>
    </row>
    <row r="118" spans="1:40">
      <c r="A118" s="13">
        <v>0.5</v>
      </c>
      <c r="B118" s="52">
        <f t="shared" ref="B118:AK118" si="80">$E$38*B18</f>
        <v>4680</v>
      </c>
      <c r="C118" s="52">
        <f t="shared" si="80"/>
        <v>3840</v>
      </c>
      <c r="D118" s="52">
        <f t="shared" si="80"/>
        <v>3400</v>
      </c>
      <c r="E118" s="52">
        <f t="shared" si="80"/>
        <v>5080</v>
      </c>
      <c r="F118" s="52">
        <f t="shared" si="80"/>
        <v>3840</v>
      </c>
      <c r="G118" s="52">
        <f t="shared" si="80"/>
        <v>3660</v>
      </c>
      <c r="H118" s="52">
        <f t="shared" si="80"/>
        <v>4880</v>
      </c>
      <c r="I118" s="52">
        <f t="shared" si="80"/>
        <v>3940</v>
      </c>
      <c r="J118" s="52">
        <f t="shared" si="80"/>
        <v>3580</v>
      </c>
      <c r="K118" s="52">
        <f t="shared" si="80"/>
        <v>5020</v>
      </c>
      <c r="L118" s="52">
        <f t="shared" si="80"/>
        <v>3920</v>
      </c>
      <c r="M118" s="52">
        <f t="shared" si="80"/>
        <v>3640</v>
      </c>
      <c r="N118" s="52">
        <f t="shared" si="80"/>
        <v>4960</v>
      </c>
      <c r="O118" s="52">
        <f t="shared" si="80"/>
        <v>3920</v>
      </c>
      <c r="P118" s="52">
        <f t="shared" si="80"/>
        <v>3940</v>
      </c>
      <c r="Q118" s="52">
        <f t="shared" si="80"/>
        <v>4880</v>
      </c>
      <c r="R118" s="52">
        <f t="shared" si="80"/>
        <v>4040</v>
      </c>
      <c r="S118" s="52">
        <f t="shared" si="80"/>
        <v>3580</v>
      </c>
      <c r="T118" s="52">
        <f t="shared" si="80"/>
        <v>4800</v>
      </c>
      <c r="U118" s="52">
        <f t="shared" si="80"/>
        <v>4140</v>
      </c>
      <c r="V118" s="52">
        <f t="shared" si="80"/>
        <v>3400</v>
      </c>
      <c r="W118" s="52">
        <f t="shared" si="80"/>
        <v>4600</v>
      </c>
      <c r="X118" s="52">
        <f t="shared" si="80"/>
        <v>3678.2000000000003</v>
      </c>
      <c r="Y118" s="52">
        <f t="shared" si="80"/>
        <v>3436.2000000000003</v>
      </c>
      <c r="Z118" s="52">
        <f t="shared" si="80"/>
        <v>4465.6000000000004</v>
      </c>
      <c r="AA118" s="52">
        <f t="shared" si="80"/>
        <v>3700</v>
      </c>
      <c r="AB118" s="52">
        <f t="shared" si="80"/>
        <v>3400</v>
      </c>
      <c r="AC118" s="52">
        <f t="shared" si="80"/>
        <v>4486</v>
      </c>
      <c r="AD118" s="52">
        <f t="shared" si="80"/>
        <v>3811.8</v>
      </c>
      <c r="AE118" s="52">
        <f t="shared" si="80"/>
        <v>3493.2000000000003</v>
      </c>
      <c r="AF118" s="52">
        <f t="shared" si="80"/>
        <v>4722.2</v>
      </c>
      <c r="AG118" s="52">
        <f t="shared" si="80"/>
        <v>3954.8</v>
      </c>
      <c r="AH118" s="52">
        <f t="shared" si="80"/>
        <v>3643.6000000000004</v>
      </c>
      <c r="AI118" s="52">
        <f t="shared" si="80"/>
        <v>4739.2</v>
      </c>
      <c r="AJ118" s="52">
        <f t="shared" si="80"/>
        <v>3944</v>
      </c>
      <c r="AK118" s="52">
        <f t="shared" si="80"/>
        <v>3600</v>
      </c>
      <c r="AL118" s="97">
        <f t="shared" si="68"/>
        <v>5080</v>
      </c>
      <c r="AM118" s="10">
        <f t="shared" si="69"/>
        <v>4140</v>
      </c>
      <c r="AN118" s="98">
        <f t="shared" si="70"/>
        <v>3940</v>
      </c>
    </row>
    <row r="119" spans="1:40">
      <c r="A119" s="13" t="s">
        <v>19</v>
      </c>
      <c r="B119" s="52">
        <f t="shared" ref="B119:AK119" si="81">$E$38*B19</f>
        <v>4760</v>
      </c>
      <c r="C119" s="52">
        <f t="shared" si="81"/>
        <v>3800</v>
      </c>
      <c r="D119" s="52">
        <f t="shared" si="81"/>
        <v>3480</v>
      </c>
      <c r="E119" s="52">
        <f t="shared" si="81"/>
        <v>4860</v>
      </c>
      <c r="F119" s="52">
        <f t="shared" si="81"/>
        <v>3920</v>
      </c>
      <c r="G119" s="52">
        <f t="shared" si="81"/>
        <v>3480</v>
      </c>
      <c r="H119" s="52">
        <f t="shared" si="81"/>
        <v>4740</v>
      </c>
      <c r="I119" s="52">
        <f t="shared" si="81"/>
        <v>4160</v>
      </c>
      <c r="J119" s="52">
        <f t="shared" si="81"/>
        <v>3860</v>
      </c>
      <c r="K119" s="52">
        <f t="shared" si="81"/>
        <v>4820</v>
      </c>
      <c r="L119" s="52">
        <f t="shared" si="81"/>
        <v>3880</v>
      </c>
      <c r="M119" s="52">
        <f t="shared" si="81"/>
        <v>3920</v>
      </c>
      <c r="N119" s="52">
        <f t="shared" si="81"/>
        <v>4940</v>
      </c>
      <c r="O119" s="52">
        <f t="shared" si="81"/>
        <v>4100</v>
      </c>
      <c r="P119" s="52">
        <f t="shared" si="81"/>
        <v>4140</v>
      </c>
      <c r="Q119" s="52">
        <f t="shared" si="81"/>
        <v>4760</v>
      </c>
      <c r="R119" s="52">
        <f t="shared" si="81"/>
        <v>3880</v>
      </c>
      <c r="S119" s="52">
        <f t="shared" si="81"/>
        <v>3700</v>
      </c>
      <c r="T119" s="52">
        <f t="shared" si="81"/>
        <v>4740</v>
      </c>
      <c r="U119" s="52">
        <f t="shared" si="81"/>
        <v>3980</v>
      </c>
      <c r="V119" s="52">
        <f t="shared" si="81"/>
        <v>3620</v>
      </c>
      <c r="W119" s="52">
        <f t="shared" si="81"/>
        <v>4460</v>
      </c>
      <c r="X119" s="52">
        <f t="shared" si="81"/>
        <v>3756.2000000000003</v>
      </c>
      <c r="Y119" s="52">
        <f t="shared" si="81"/>
        <v>3514.6000000000004</v>
      </c>
      <c r="Z119" s="52">
        <f t="shared" si="81"/>
        <v>4440</v>
      </c>
      <c r="AA119" s="52">
        <f t="shared" si="81"/>
        <v>3760</v>
      </c>
      <c r="AB119" s="52">
        <f t="shared" si="81"/>
        <v>3540</v>
      </c>
      <c r="AC119" s="52">
        <f t="shared" si="81"/>
        <v>4294.6000000000004</v>
      </c>
      <c r="AD119" s="52">
        <f t="shared" si="81"/>
        <v>3795.8</v>
      </c>
      <c r="AE119" s="52">
        <f t="shared" si="81"/>
        <v>3577.2000000000003</v>
      </c>
      <c r="AF119" s="52">
        <f t="shared" si="81"/>
        <v>4651</v>
      </c>
      <c r="AG119" s="52">
        <f t="shared" si="81"/>
        <v>3822.2000000000003</v>
      </c>
      <c r="AH119" s="52">
        <f t="shared" si="81"/>
        <v>3678</v>
      </c>
      <c r="AI119" s="52">
        <f t="shared" si="81"/>
        <v>4726.4000000000005</v>
      </c>
      <c r="AJ119" s="52">
        <f t="shared" si="81"/>
        <v>3985</v>
      </c>
      <c r="AK119" s="52">
        <f t="shared" si="81"/>
        <v>3640</v>
      </c>
      <c r="AL119" s="97">
        <f t="shared" si="68"/>
        <v>4940</v>
      </c>
      <c r="AM119" s="10">
        <f t="shared" si="69"/>
        <v>4160</v>
      </c>
      <c r="AN119" s="98">
        <f t="shared" si="70"/>
        <v>4140</v>
      </c>
    </row>
    <row r="120" spans="1:40">
      <c r="A120" s="13">
        <v>0.58333333333333337</v>
      </c>
      <c r="B120" s="52">
        <f t="shared" ref="B120:AK120" si="82">$E$38*B20</f>
        <v>4600</v>
      </c>
      <c r="C120" s="52">
        <f t="shared" si="82"/>
        <v>3920</v>
      </c>
      <c r="D120" s="52">
        <f t="shared" si="82"/>
        <v>3480</v>
      </c>
      <c r="E120" s="52">
        <f t="shared" si="82"/>
        <v>4720</v>
      </c>
      <c r="F120" s="52">
        <f t="shared" si="82"/>
        <v>3820</v>
      </c>
      <c r="G120" s="52">
        <f t="shared" si="82"/>
        <v>3460</v>
      </c>
      <c r="H120" s="52">
        <f t="shared" si="82"/>
        <v>4740</v>
      </c>
      <c r="I120" s="52">
        <f t="shared" si="82"/>
        <v>3740</v>
      </c>
      <c r="J120" s="52">
        <f t="shared" si="82"/>
        <v>3620</v>
      </c>
      <c r="K120" s="52">
        <f t="shared" si="82"/>
        <v>4820</v>
      </c>
      <c r="L120" s="52">
        <f t="shared" si="82"/>
        <v>3860</v>
      </c>
      <c r="M120" s="52">
        <f t="shared" si="82"/>
        <v>3680</v>
      </c>
      <c r="N120" s="52">
        <f t="shared" si="82"/>
        <v>4920</v>
      </c>
      <c r="O120" s="52">
        <f t="shared" si="82"/>
        <v>3820</v>
      </c>
      <c r="P120" s="52">
        <f t="shared" si="82"/>
        <v>3800</v>
      </c>
      <c r="Q120" s="52">
        <f t="shared" si="82"/>
        <v>4620</v>
      </c>
      <c r="R120" s="52">
        <f t="shared" si="82"/>
        <v>3880</v>
      </c>
      <c r="S120" s="52">
        <f t="shared" si="82"/>
        <v>3680</v>
      </c>
      <c r="T120" s="52">
        <f t="shared" si="82"/>
        <v>4680</v>
      </c>
      <c r="U120" s="52">
        <f t="shared" si="82"/>
        <v>3960</v>
      </c>
      <c r="V120" s="52">
        <f t="shared" si="82"/>
        <v>3680</v>
      </c>
      <c r="W120" s="52">
        <f t="shared" si="82"/>
        <v>4305.2</v>
      </c>
      <c r="X120" s="52">
        <f t="shared" si="82"/>
        <v>3680</v>
      </c>
      <c r="Y120" s="52">
        <f t="shared" si="82"/>
        <v>3460.6000000000004</v>
      </c>
      <c r="Z120" s="52">
        <f t="shared" si="82"/>
        <v>4392.6000000000004</v>
      </c>
      <c r="AA120" s="52">
        <f t="shared" si="82"/>
        <v>3680</v>
      </c>
      <c r="AB120" s="52">
        <f t="shared" si="82"/>
        <v>3480</v>
      </c>
      <c r="AC120" s="52">
        <f t="shared" si="82"/>
        <v>4210.6000000000004</v>
      </c>
      <c r="AD120" s="52">
        <f t="shared" si="82"/>
        <v>3793.4</v>
      </c>
      <c r="AE120" s="52">
        <f t="shared" si="82"/>
        <v>3531.4</v>
      </c>
      <c r="AF120" s="52">
        <f t="shared" si="82"/>
        <v>4510.2</v>
      </c>
      <c r="AG120" s="52">
        <f t="shared" si="82"/>
        <v>3840.6000000000004</v>
      </c>
      <c r="AH120" s="52">
        <f t="shared" si="82"/>
        <v>3497.8</v>
      </c>
      <c r="AI120" s="52">
        <f t="shared" si="82"/>
        <v>4387.8</v>
      </c>
      <c r="AJ120" s="52">
        <f t="shared" si="82"/>
        <v>3967.2000000000003</v>
      </c>
      <c r="AK120" s="52">
        <f t="shared" si="82"/>
        <v>3560</v>
      </c>
      <c r="AL120" s="97">
        <f t="shared" si="68"/>
        <v>4920</v>
      </c>
      <c r="AM120" s="10">
        <f t="shared" si="69"/>
        <v>3967.2000000000003</v>
      </c>
      <c r="AN120" s="98">
        <f t="shared" si="70"/>
        <v>3800</v>
      </c>
    </row>
    <row r="121" spans="1:40">
      <c r="A121" s="13" t="s">
        <v>20</v>
      </c>
      <c r="B121" s="52">
        <f t="shared" ref="B121:AK121" si="83">$E$38*B21</f>
        <v>4800</v>
      </c>
      <c r="C121" s="52">
        <f t="shared" si="83"/>
        <v>3860</v>
      </c>
      <c r="D121" s="52">
        <f t="shared" si="83"/>
        <v>3400</v>
      </c>
      <c r="E121" s="52">
        <f t="shared" si="83"/>
        <v>4810</v>
      </c>
      <c r="F121" s="52">
        <f t="shared" si="83"/>
        <v>3780</v>
      </c>
      <c r="G121" s="52">
        <f t="shared" si="83"/>
        <v>3320</v>
      </c>
      <c r="H121" s="52">
        <f t="shared" si="83"/>
        <v>4820</v>
      </c>
      <c r="I121" s="52">
        <f t="shared" si="83"/>
        <v>3660</v>
      </c>
      <c r="J121" s="52">
        <f t="shared" si="83"/>
        <v>3520</v>
      </c>
      <c r="K121" s="52">
        <f t="shared" si="83"/>
        <v>4960</v>
      </c>
      <c r="L121" s="52">
        <f t="shared" si="83"/>
        <v>3840</v>
      </c>
      <c r="M121" s="52">
        <f t="shared" si="83"/>
        <v>3640</v>
      </c>
      <c r="N121" s="52">
        <f t="shared" si="83"/>
        <v>4880</v>
      </c>
      <c r="O121" s="52">
        <f t="shared" si="83"/>
        <v>3840</v>
      </c>
      <c r="P121" s="52">
        <f t="shared" si="83"/>
        <v>3660</v>
      </c>
      <c r="Q121" s="52">
        <f t="shared" si="83"/>
        <v>4880</v>
      </c>
      <c r="R121" s="52">
        <f t="shared" si="83"/>
        <v>3780</v>
      </c>
      <c r="S121" s="52">
        <f t="shared" si="83"/>
        <v>3480</v>
      </c>
      <c r="T121" s="52">
        <f t="shared" si="83"/>
        <v>4840</v>
      </c>
      <c r="U121" s="52">
        <f t="shared" si="83"/>
        <v>3860</v>
      </c>
      <c r="V121" s="52">
        <f t="shared" si="83"/>
        <v>3560</v>
      </c>
      <c r="W121" s="52">
        <f t="shared" si="83"/>
        <v>4236.8</v>
      </c>
      <c r="X121" s="52">
        <f t="shared" si="83"/>
        <v>3580</v>
      </c>
      <c r="Y121" s="52">
        <f t="shared" si="83"/>
        <v>3360</v>
      </c>
      <c r="Z121" s="52">
        <f t="shared" si="83"/>
        <v>4220</v>
      </c>
      <c r="AA121" s="52">
        <f t="shared" si="83"/>
        <v>3560</v>
      </c>
      <c r="AB121" s="52">
        <f t="shared" si="83"/>
        <v>3380</v>
      </c>
      <c r="AC121" s="52">
        <f t="shared" si="83"/>
        <v>4279</v>
      </c>
      <c r="AD121" s="52">
        <f t="shared" si="83"/>
        <v>3600</v>
      </c>
      <c r="AE121" s="52">
        <f t="shared" si="83"/>
        <v>3417.8</v>
      </c>
      <c r="AF121" s="52">
        <f t="shared" si="83"/>
        <v>4569.2</v>
      </c>
      <c r="AG121" s="52">
        <f t="shared" si="83"/>
        <v>3645.4</v>
      </c>
      <c r="AH121" s="52">
        <f t="shared" si="83"/>
        <v>3600</v>
      </c>
      <c r="AI121" s="52">
        <f t="shared" si="83"/>
        <v>4453.2</v>
      </c>
      <c r="AJ121" s="52">
        <f t="shared" si="83"/>
        <v>3824.2000000000003</v>
      </c>
      <c r="AK121" s="52">
        <f t="shared" si="83"/>
        <v>3480</v>
      </c>
      <c r="AL121" s="97">
        <f t="shared" si="68"/>
        <v>4960</v>
      </c>
      <c r="AM121" s="10">
        <f t="shared" si="69"/>
        <v>3860</v>
      </c>
      <c r="AN121" s="98">
        <f t="shared" si="70"/>
        <v>3660</v>
      </c>
    </row>
    <row r="122" spans="1:40">
      <c r="A122" s="12" t="s">
        <v>21</v>
      </c>
      <c r="B122" s="52">
        <f t="shared" ref="B122:AK122" si="84">$E$38*B22</f>
        <v>4640</v>
      </c>
      <c r="C122" s="52">
        <f t="shared" si="84"/>
        <v>3460</v>
      </c>
      <c r="D122" s="52">
        <f t="shared" si="84"/>
        <v>3300</v>
      </c>
      <c r="E122" s="52">
        <f t="shared" si="84"/>
        <v>4860</v>
      </c>
      <c r="F122" s="52">
        <f t="shared" si="84"/>
        <v>3680</v>
      </c>
      <c r="G122" s="52">
        <f t="shared" si="84"/>
        <v>3300</v>
      </c>
      <c r="H122" s="52">
        <f t="shared" si="84"/>
        <v>4720</v>
      </c>
      <c r="I122" s="52">
        <f t="shared" si="84"/>
        <v>3940</v>
      </c>
      <c r="J122" s="52">
        <f t="shared" si="84"/>
        <v>4160</v>
      </c>
      <c r="K122" s="52">
        <f t="shared" si="84"/>
        <v>4790</v>
      </c>
      <c r="L122" s="52">
        <f t="shared" si="84"/>
        <v>3700</v>
      </c>
      <c r="M122" s="52">
        <f t="shared" si="84"/>
        <v>3600</v>
      </c>
      <c r="N122" s="52">
        <f t="shared" si="84"/>
        <v>4840</v>
      </c>
      <c r="O122" s="52">
        <f t="shared" si="84"/>
        <v>3780</v>
      </c>
      <c r="P122" s="52">
        <f t="shared" si="84"/>
        <v>3480</v>
      </c>
      <c r="Q122" s="52">
        <f t="shared" si="84"/>
        <v>4740</v>
      </c>
      <c r="R122" s="52">
        <f t="shared" si="84"/>
        <v>3680</v>
      </c>
      <c r="S122" s="52">
        <f t="shared" si="84"/>
        <v>3440</v>
      </c>
      <c r="T122" s="52">
        <f t="shared" si="84"/>
        <v>4620</v>
      </c>
      <c r="U122" s="52">
        <f t="shared" si="84"/>
        <v>3660</v>
      </c>
      <c r="V122" s="52">
        <f t="shared" si="84"/>
        <v>3480</v>
      </c>
      <c r="W122" s="52">
        <f t="shared" si="84"/>
        <v>4387.6000000000004</v>
      </c>
      <c r="X122" s="52">
        <f t="shared" si="84"/>
        <v>3657</v>
      </c>
      <c r="Y122" s="52">
        <f t="shared" si="84"/>
        <v>3260</v>
      </c>
      <c r="Z122" s="52">
        <f t="shared" si="84"/>
        <v>4280</v>
      </c>
      <c r="AA122" s="52">
        <f t="shared" si="84"/>
        <v>3440</v>
      </c>
      <c r="AB122" s="52">
        <f t="shared" si="84"/>
        <v>3320</v>
      </c>
      <c r="AC122" s="52">
        <f t="shared" si="84"/>
        <v>4257.2</v>
      </c>
      <c r="AD122" s="52">
        <f t="shared" si="84"/>
        <v>3540</v>
      </c>
      <c r="AE122" s="52">
        <f t="shared" si="84"/>
        <v>3341</v>
      </c>
      <c r="AF122" s="52">
        <f t="shared" si="84"/>
        <v>4426.6000000000004</v>
      </c>
      <c r="AG122" s="52">
        <f t="shared" si="84"/>
        <v>3720.6000000000004</v>
      </c>
      <c r="AH122" s="52">
        <f t="shared" si="84"/>
        <v>3520</v>
      </c>
      <c r="AI122" s="52">
        <f t="shared" si="84"/>
        <v>4356.8</v>
      </c>
      <c r="AJ122" s="52">
        <f t="shared" si="84"/>
        <v>3686</v>
      </c>
      <c r="AK122" s="52">
        <f t="shared" si="84"/>
        <v>3560</v>
      </c>
      <c r="AL122" s="97">
        <f t="shared" si="68"/>
        <v>4860</v>
      </c>
      <c r="AM122" s="10">
        <f t="shared" si="69"/>
        <v>3940</v>
      </c>
      <c r="AN122" s="98">
        <f t="shared" si="70"/>
        <v>4160</v>
      </c>
    </row>
    <row r="123" spans="1:40">
      <c r="A123" s="12" t="s">
        <v>22</v>
      </c>
      <c r="B123" s="52">
        <f t="shared" ref="B123:AK123" si="85">$E$38*B23</f>
        <v>4420</v>
      </c>
      <c r="C123" s="52">
        <f t="shared" si="85"/>
        <v>3480</v>
      </c>
      <c r="D123" s="52">
        <f t="shared" si="85"/>
        <v>3340</v>
      </c>
      <c r="E123" s="52">
        <f t="shared" si="85"/>
        <v>4640</v>
      </c>
      <c r="F123" s="52">
        <f t="shared" si="85"/>
        <v>3520</v>
      </c>
      <c r="G123" s="52">
        <f t="shared" si="85"/>
        <v>3220</v>
      </c>
      <c r="H123" s="52">
        <f t="shared" si="85"/>
        <v>4660</v>
      </c>
      <c r="I123" s="52">
        <f t="shared" si="85"/>
        <v>3580</v>
      </c>
      <c r="J123" s="52">
        <f t="shared" si="85"/>
        <v>3380</v>
      </c>
      <c r="K123" s="52">
        <f t="shared" si="85"/>
        <v>4600</v>
      </c>
      <c r="L123" s="52">
        <f t="shared" si="85"/>
        <v>3660</v>
      </c>
      <c r="M123" s="52">
        <f t="shared" si="85"/>
        <v>3520</v>
      </c>
      <c r="N123" s="52">
        <f t="shared" si="85"/>
        <v>4740</v>
      </c>
      <c r="O123" s="52">
        <f t="shared" si="85"/>
        <v>3780</v>
      </c>
      <c r="P123" s="52">
        <f t="shared" si="85"/>
        <v>3480</v>
      </c>
      <c r="Q123" s="52">
        <f t="shared" si="85"/>
        <v>4640</v>
      </c>
      <c r="R123" s="52">
        <f t="shared" si="85"/>
        <v>3600</v>
      </c>
      <c r="S123" s="52">
        <f t="shared" si="85"/>
        <v>3420</v>
      </c>
      <c r="T123" s="52">
        <f t="shared" si="85"/>
        <v>4400</v>
      </c>
      <c r="U123" s="52">
        <f t="shared" si="85"/>
        <v>3500</v>
      </c>
      <c r="V123" s="52">
        <f t="shared" si="85"/>
        <v>3440</v>
      </c>
      <c r="W123" s="52">
        <f t="shared" si="85"/>
        <v>4060</v>
      </c>
      <c r="X123" s="52">
        <f t="shared" si="85"/>
        <v>3440</v>
      </c>
      <c r="Y123" s="52">
        <f t="shared" si="85"/>
        <v>3489.8</v>
      </c>
      <c r="Z123" s="52">
        <f t="shared" si="85"/>
        <v>4100</v>
      </c>
      <c r="AA123" s="52">
        <f t="shared" si="85"/>
        <v>3420</v>
      </c>
      <c r="AB123" s="52">
        <f t="shared" si="85"/>
        <v>3300</v>
      </c>
      <c r="AC123" s="52">
        <f t="shared" si="85"/>
        <v>4260</v>
      </c>
      <c r="AD123" s="52">
        <f t="shared" si="85"/>
        <v>3600</v>
      </c>
      <c r="AE123" s="52">
        <f t="shared" si="85"/>
        <v>3320.6000000000004</v>
      </c>
      <c r="AF123" s="52">
        <f t="shared" si="85"/>
        <v>4308.6000000000004</v>
      </c>
      <c r="AG123" s="52">
        <f t="shared" si="85"/>
        <v>3523</v>
      </c>
      <c r="AH123" s="52">
        <f t="shared" si="85"/>
        <v>3500</v>
      </c>
      <c r="AI123" s="52">
        <f t="shared" si="85"/>
        <v>4377.2</v>
      </c>
      <c r="AJ123" s="52">
        <f t="shared" si="85"/>
        <v>3645.6000000000004</v>
      </c>
      <c r="AK123" s="52">
        <f t="shared" si="85"/>
        <v>3420</v>
      </c>
      <c r="AL123" s="97">
        <f t="shared" si="68"/>
        <v>4740</v>
      </c>
      <c r="AM123" s="10">
        <f t="shared" si="69"/>
        <v>3780</v>
      </c>
      <c r="AN123" s="98">
        <f t="shared" si="70"/>
        <v>3520</v>
      </c>
    </row>
    <row r="124" spans="1:40">
      <c r="A124" s="12" t="s">
        <v>23</v>
      </c>
      <c r="B124" s="52">
        <f t="shared" ref="B124:AK124" si="86">$E$38*B24</f>
        <v>4220</v>
      </c>
      <c r="C124" s="52">
        <f t="shared" si="86"/>
        <v>3380</v>
      </c>
      <c r="D124" s="52">
        <f t="shared" si="86"/>
        <v>3320</v>
      </c>
      <c r="E124" s="52">
        <f t="shared" si="86"/>
        <v>4420</v>
      </c>
      <c r="F124" s="52">
        <f t="shared" si="86"/>
        <v>3480</v>
      </c>
      <c r="G124" s="52">
        <f t="shared" si="86"/>
        <v>3240</v>
      </c>
      <c r="H124" s="52">
        <f t="shared" si="86"/>
        <v>4280</v>
      </c>
      <c r="I124" s="52">
        <f t="shared" si="86"/>
        <v>3580</v>
      </c>
      <c r="J124" s="52">
        <f t="shared" si="86"/>
        <v>3420</v>
      </c>
      <c r="K124" s="52">
        <f t="shared" si="86"/>
        <v>4380</v>
      </c>
      <c r="L124" s="52">
        <f t="shared" si="86"/>
        <v>3720</v>
      </c>
      <c r="M124" s="52">
        <f t="shared" si="86"/>
        <v>3520</v>
      </c>
      <c r="N124" s="52">
        <f t="shared" si="86"/>
        <v>4640</v>
      </c>
      <c r="O124" s="52">
        <f t="shared" si="86"/>
        <v>3680</v>
      </c>
      <c r="P124" s="52">
        <f t="shared" si="86"/>
        <v>3540</v>
      </c>
      <c r="Q124" s="52">
        <f t="shared" si="86"/>
        <v>4600</v>
      </c>
      <c r="R124" s="52">
        <f t="shared" si="86"/>
        <v>3880</v>
      </c>
      <c r="S124" s="52">
        <f t="shared" si="86"/>
        <v>3540</v>
      </c>
      <c r="T124" s="52">
        <f t="shared" si="86"/>
        <v>4560</v>
      </c>
      <c r="U124" s="52">
        <f t="shared" si="86"/>
        <v>3700</v>
      </c>
      <c r="V124" s="52">
        <f t="shared" si="86"/>
        <v>3704</v>
      </c>
      <c r="W124" s="52">
        <f t="shared" si="86"/>
        <v>4180</v>
      </c>
      <c r="X124" s="52">
        <f t="shared" si="86"/>
        <v>3580</v>
      </c>
      <c r="Y124" s="52">
        <f t="shared" si="86"/>
        <v>3660</v>
      </c>
      <c r="Z124" s="52">
        <f t="shared" si="86"/>
        <v>4155.4000000000005</v>
      </c>
      <c r="AA124" s="52">
        <f t="shared" si="86"/>
        <v>3440</v>
      </c>
      <c r="AB124" s="52">
        <f t="shared" si="86"/>
        <v>3360</v>
      </c>
      <c r="AC124" s="52">
        <f t="shared" si="86"/>
        <v>3942.4</v>
      </c>
      <c r="AD124" s="52">
        <f t="shared" si="86"/>
        <v>3400</v>
      </c>
      <c r="AE124" s="52">
        <f t="shared" si="86"/>
        <v>3334.4</v>
      </c>
      <c r="AF124" s="52">
        <f t="shared" si="86"/>
        <v>4090</v>
      </c>
      <c r="AG124" s="52">
        <f t="shared" si="86"/>
        <v>3528.6000000000004</v>
      </c>
      <c r="AH124" s="52">
        <f t="shared" si="86"/>
        <v>3706.6000000000004</v>
      </c>
      <c r="AI124" s="52">
        <f t="shared" si="86"/>
        <v>4216</v>
      </c>
      <c r="AJ124" s="52">
        <f t="shared" si="86"/>
        <v>3702</v>
      </c>
      <c r="AK124" s="52">
        <f t="shared" si="86"/>
        <v>3454</v>
      </c>
      <c r="AL124" s="97">
        <f t="shared" si="68"/>
        <v>4640</v>
      </c>
      <c r="AM124" s="10">
        <f t="shared" si="69"/>
        <v>3880</v>
      </c>
      <c r="AN124" s="98">
        <f t="shared" si="70"/>
        <v>3706.6000000000004</v>
      </c>
    </row>
    <row r="125" spans="1:40">
      <c r="A125" s="9" t="s">
        <v>24</v>
      </c>
      <c r="B125" s="52">
        <f t="shared" ref="B125:AK125" si="87">$E$38*B25</f>
        <v>4140</v>
      </c>
      <c r="C125" s="52">
        <f t="shared" si="87"/>
        <v>3760</v>
      </c>
      <c r="D125" s="52">
        <f t="shared" si="87"/>
        <v>3640</v>
      </c>
      <c r="E125" s="52">
        <f t="shared" si="87"/>
        <v>4220</v>
      </c>
      <c r="F125" s="52">
        <f t="shared" si="87"/>
        <v>3740</v>
      </c>
      <c r="G125" s="52">
        <f t="shared" si="87"/>
        <v>3400</v>
      </c>
      <c r="H125" s="52">
        <f t="shared" si="87"/>
        <v>4680</v>
      </c>
      <c r="I125" s="52">
        <f t="shared" si="87"/>
        <v>3980</v>
      </c>
      <c r="J125" s="52">
        <f t="shared" si="87"/>
        <v>3780</v>
      </c>
      <c r="K125" s="52">
        <f t="shared" si="87"/>
        <v>4820</v>
      </c>
      <c r="L125" s="52">
        <f t="shared" si="87"/>
        <v>4360</v>
      </c>
      <c r="M125" s="52">
        <f t="shared" si="87"/>
        <v>4180</v>
      </c>
      <c r="N125" s="52">
        <f t="shared" si="87"/>
        <v>4860</v>
      </c>
      <c r="O125" s="52">
        <f t="shared" si="87"/>
        <v>4360</v>
      </c>
      <c r="P125" s="52">
        <f t="shared" si="87"/>
        <v>4120</v>
      </c>
      <c r="Q125" s="52">
        <f t="shared" si="87"/>
        <v>4880</v>
      </c>
      <c r="R125" s="52">
        <f t="shared" si="87"/>
        <v>4420</v>
      </c>
      <c r="S125" s="52">
        <f t="shared" si="87"/>
        <v>4280</v>
      </c>
      <c r="T125" s="52">
        <f t="shared" si="87"/>
        <v>4840</v>
      </c>
      <c r="U125" s="52">
        <f t="shared" si="87"/>
        <v>4340</v>
      </c>
      <c r="V125" s="52">
        <f t="shared" si="87"/>
        <v>4360</v>
      </c>
      <c r="W125" s="52">
        <f t="shared" si="87"/>
        <v>4644.6000000000004</v>
      </c>
      <c r="X125" s="52">
        <f t="shared" si="87"/>
        <v>4266.6000000000004</v>
      </c>
      <c r="Y125" s="52">
        <f t="shared" si="87"/>
        <v>4446.2</v>
      </c>
      <c r="Z125" s="52">
        <f t="shared" si="87"/>
        <v>4529</v>
      </c>
      <c r="AA125" s="52">
        <f t="shared" si="87"/>
        <v>4113.6000000000004</v>
      </c>
      <c r="AB125" s="52">
        <f t="shared" si="87"/>
        <v>4200</v>
      </c>
      <c r="AC125" s="52">
        <f t="shared" si="87"/>
        <v>4440</v>
      </c>
      <c r="AD125" s="52">
        <f t="shared" si="87"/>
        <v>3920</v>
      </c>
      <c r="AE125" s="52">
        <f t="shared" si="87"/>
        <v>4050</v>
      </c>
      <c r="AF125" s="52">
        <f t="shared" si="87"/>
        <v>4719</v>
      </c>
      <c r="AG125" s="52">
        <f t="shared" si="87"/>
        <v>4018.8</v>
      </c>
      <c r="AH125" s="52">
        <f t="shared" si="87"/>
        <v>3983.8</v>
      </c>
      <c r="AI125" s="52">
        <f t="shared" si="87"/>
        <v>4743</v>
      </c>
      <c r="AJ125" s="52">
        <f t="shared" si="87"/>
        <v>3960.6000000000004</v>
      </c>
      <c r="AK125" s="52">
        <f t="shared" si="87"/>
        <v>3857</v>
      </c>
      <c r="AL125" s="97">
        <f t="shared" si="68"/>
        <v>4880</v>
      </c>
      <c r="AM125" s="10">
        <f t="shared" si="69"/>
        <v>4420</v>
      </c>
      <c r="AN125" s="98">
        <f t="shared" si="70"/>
        <v>4446.2</v>
      </c>
    </row>
    <row r="126" spans="1:40">
      <c r="A126" s="15">
        <v>0.83333333333333337</v>
      </c>
      <c r="B126" s="52">
        <f t="shared" ref="B126:AK126" si="88">$E$38*B26</f>
        <v>4560</v>
      </c>
      <c r="C126" s="52">
        <f t="shared" si="88"/>
        <v>4420</v>
      </c>
      <c r="D126" s="52">
        <f t="shared" si="88"/>
        <v>4080</v>
      </c>
      <c r="E126" s="52">
        <f t="shared" si="88"/>
        <v>4820</v>
      </c>
      <c r="F126" s="52">
        <f t="shared" si="88"/>
        <v>4440</v>
      </c>
      <c r="G126" s="52">
        <f t="shared" si="88"/>
        <v>3980</v>
      </c>
      <c r="H126" s="52">
        <f t="shared" si="88"/>
        <v>4820</v>
      </c>
      <c r="I126" s="52">
        <f t="shared" si="88"/>
        <v>4560</v>
      </c>
      <c r="J126" s="52">
        <f t="shared" si="88"/>
        <v>4200</v>
      </c>
      <c r="K126" s="52">
        <f t="shared" si="88"/>
        <v>4780</v>
      </c>
      <c r="L126" s="52">
        <f t="shared" si="88"/>
        <v>4600</v>
      </c>
      <c r="M126" s="52">
        <f t="shared" si="88"/>
        <v>4360</v>
      </c>
      <c r="N126" s="52">
        <f t="shared" si="88"/>
        <v>4800</v>
      </c>
      <c r="O126" s="52">
        <f t="shared" si="88"/>
        <v>4480</v>
      </c>
      <c r="P126" s="52">
        <f t="shared" si="88"/>
        <v>4360</v>
      </c>
      <c r="Q126" s="52">
        <f t="shared" si="88"/>
        <v>4760</v>
      </c>
      <c r="R126" s="52">
        <f t="shared" si="88"/>
        <v>4440</v>
      </c>
      <c r="S126" s="52">
        <f t="shared" si="88"/>
        <v>4380</v>
      </c>
      <c r="T126" s="52">
        <f t="shared" si="88"/>
        <v>4820</v>
      </c>
      <c r="U126" s="52">
        <f t="shared" si="88"/>
        <v>4420.4000000000005</v>
      </c>
      <c r="V126" s="52">
        <f t="shared" si="88"/>
        <v>4420</v>
      </c>
      <c r="W126" s="52">
        <f t="shared" si="88"/>
        <v>4660</v>
      </c>
      <c r="X126" s="52">
        <f t="shared" si="88"/>
        <v>4400.4000000000005</v>
      </c>
      <c r="Y126" s="52">
        <f t="shared" si="88"/>
        <v>4340</v>
      </c>
      <c r="Z126" s="52">
        <f t="shared" si="88"/>
        <v>4647.2</v>
      </c>
      <c r="AA126" s="52">
        <f t="shared" si="88"/>
        <v>4472</v>
      </c>
      <c r="AB126" s="52">
        <f t="shared" si="88"/>
        <v>4320</v>
      </c>
      <c r="AC126" s="52">
        <f t="shared" si="88"/>
        <v>4778.4000000000005</v>
      </c>
      <c r="AD126" s="52">
        <f t="shared" si="88"/>
        <v>4584.6000000000004</v>
      </c>
      <c r="AE126" s="52">
        <f t="shared" si="88"/>
        <v>4282.2</v>
      </c>
      <c r="AF126" s="52">
        <f t="shared" si="88"/>
        <v>4781.6000000000004</v>
      </c>
      <c r="AG126" s="52">
        <f t="shared" si="88"/>
        <v>4384.2</v>
      </c>
      <c r="AH126" s="52">
        <f t="shared" si="88"/>
        <v>4351.8</v>
      </c>
      <c r="AI126" s="52">
        <f t="shared" si="88"/>
        <v>4743</v>
      </c>
      <c r="AJ126" s="52">
        <f t="shared" si="88"/>
        <v>4616.2</v>
      </c>
      <c r="AK126" s="52">
        <f t="shared" si="88"/>
        <v>4381.8</v>
      </c>
      <c r="AL126" s="97">
        <f t="shared" si="68"/>
        <v>4820</v>
      </c>
      <c r="AM126" s="10">
        <f t="shared" si="69"/>
        <v>4616.2</v>
      </c>
      <c r="AN126" s="98">
        <f t="shared" si="70"/>
        <v>4420</v>
      </c>
    </row>
    <row r="127" spans="1:40">
      <c r="A127" s="15">
        <v>0.875</v>
      </c>
      <c r="B127" s="52">
        <f t="shared" ref="B127:AK127" si="89">$E$38*B27</f>
        <v>4480</v>
      </c>
      <c r="C127" s="52">
        <f t="shared" si="89"/>
        <v>4260</v>
      </c>
      <c r="D127" s="52">
        <f t="shared" si="89"/>
        <v>4080</v>
      </c>
      <c r="E127" s="52">
        <f t="shared" si="89"/>
        <v>4580</v>
      </c>
      <c r="F127" s="52">
        <f t="shared" si="89"/>
        <v>4260</v>
      </c>
      <c r="G127" s="52">
        <f t="shared" si="89"/>
        <v>4160</v>
      </c>
      <c r="H127" s="52">
        <f t="shared" si="89"/>
        <v>4500</v>
      </c>
      <c r="I127" s="52">
        <f t="shared" si="89"/>
        <v>4280</v>
      </c>
      <c r="J127" s="52">
        <f t="shared" si="89"/>
        <v>4200</v>
      </c>
      <c r="K127" s="52">
        <f t="shared" si="89"/>
        <v>4660</v>
      </c>
      <c r="L127" s="52">
        <f t="shared" si="89"/>
        <v>4560</v>
      </c>
      <c r="M127" s="52">
        <f t="shared" si="89"/>
        <v>4460</v>
      </c>
      <c r="N127" s="52">
        <f t="shared" si="89"/>
        <v>4840</v>
      </c>
      <c r="O127" s="52">
        <f t="shared" si="89"/>
        <v>4300</v>
      </c>
      <c r="P127" s="52">
        <f t="shared" si="89"/>
        <v>4320</v>
      </c>
      <c r="Q127" s="52">
        <f t="shared" si="89"/>
        <v>4700</v>
      </c>
      <c r="R127" s="52">
        <f t="shared" si="89"/>
        <v>4460</v>
      </c>
      <c r="S127" s="52">
        <f t="shared" si="89"/>
        <v>4260</v>
      </c>
      <c r="T127" s="52">
        <f t="shared" si="89"/>
        <v>4820</v>
      </c>
      <c r="U127" s="52">
        <f t="shared" si="89"/>
        <v>4427.4000000000005</v>
      </c>
      <c r="V127" s="52">
        <f t="shared" si="89"/>
        <v>4300</v>
      </c>
      <c r="W127" s="52">
        <f t="shared" si="89"/>
        <v>4540</v>
      </c>
      <c r="X127" s="52">
        <f t="shared" si="89"/>
        <v>4200</v>
      </c>
      <c r="Y127" s="52">
        <f t="shared" si="89"/>
        <v>4180</v>
      </c>
      <c r="Z127" s="52">
        <f t="shared" si="89"/>
        <v>4445</v>
      </c>
      <c r="AA127" s="52">
        <f t="shared" si="89"/>
        <v>4265</v>
      </c>
      <c r="AB127" s="52">
        <f t="shared" si="89"/>
        <v>4200</v>
      </c>
      <c r="AC127" s="52">
        <f t="shared" si="89"/>
        <v>4532.4000000000005</v>
      </c>
      <c r="AD127" s="52">
        <f t="shared" si="89"/>
        <v>4197</v>
      </c>
      <c r="AE127" s="52">
        <f t="shared" si="89"/>
        <v>4154.6000000000004</v>
      </c>
      <c r="AF127" s="52">
        <f t="shared" si="89"/>
        <v>4583.4000000000005</v>
      </c>
      <c r="AG127" s="52">
        <f t="shared" si="89"/>
        <v>4401.8</v>
      </c>
      <c r="AH127" s="52">
        <f t="shared" si="89"/>
        <v>4380.2</v>
      </c>
      <c r="AI127" s="52">
        <f t="shared" si="89"/>
        <v>4686.6000000000004</v>
      </c>
      <c r="AJ127" s="52">
        <f t="shared" si="89"/>
        <v>4578</v>
      </c>
      <c r="AK127" s="52">
        <f t="shared" si="89"/>
        <v>4361.2</v>
      </c>
      <c r="AL127" s="97">
        <f t="shared" si="68"/>
        <v>4840</v>
      </c>
      <c r="AM127" s="10">
        <f t="shared" si="69"/>
        <v>4578</v>
      </c>
      <c r="AN127" s="98">
        <f t="shared" si="70"/>
        <v>4460</v>
      </c>
    </row>
    <row r="128" spans="1:40">
      <c r="A128" s="13" t="s">
        <v>25</v>
      </c>
      <c r="B128" s="52">
        <f t="shared" ref="B128:AK128" si="90">$E$38*B28</f>
        <v>4220</v>
      </c>
      <c r="C128" s="52">
        <f t="shared" si="90"/>
        <v>4020</v>
      </c>
      <c r="D128" s="52">
        <f t="shared" si="90"/>
        <v>3900</v>
      </c>
      <c r="E128" s="52">
        <f t="shared" si="90"/>
        <v>4500</v>
      </c>
      <c r="F128" s="52">
        <f t="shared" si="90"/>
        <v>4120</v>
      </c>
      <c r="G128" s="52">
        <f t="shared" si="90"/>
        <v>3920</v>
      </c>
      <c r="H128" s="52">
        <f t="shared" si="90"/>
        <v>4320</v>
      </c>
      <c r="I128" s="52">
        <f t="shared" si="90"/>
        <v>4060</v>
      </c>
      <c r="J128" s="52">
        <f t="shared" si="90"/>
        <v>4100</v>
      </c>
      <c r="K128" s="52">
        <f t="shared" si="90"/>
        <v>4520</v>
      </c>
      <c r="L128" s="52">
        <f t="shared" si="90"/>
        <v>4360</v>
      </c>
      <c r="M128" s="52">
        <f t="shared" si="90"/>
        <v>4340</v>
      </c>
      <c r="N128" s="52">
        <f t="shared" si="90"/>
        <v>4440</v>
      </c>
      <c r="O128" s="52">
        <f t="shared" si="90"/>
        <v>4200</v>
      </c>
      <c r="P128" s="52">
        <f t="shared" si="90"/>
        <v>4080</v>
      </c>
      <c r="Q128" s="52">
        <f t="shared" si="90"/>
        <v>4440</v>
      </c>
      <c r="R128" s="52">
        <f t="shared" si="90"/>
        <v>4080</v>
      </c>
      <c r="S128" s="52">
        <f t="shared" si="90"/>
        <v>3880</v>
      </c>
      <c r="T128" s="52">
        <f t="shared" si="90"/>
        <v>4515.8</v>
      </c>
      <c r="U128" s="52">
        <f t="shared" si="90"/>
        <v>4100</v>
      </c>
      <c r="V128" s="52">
        <f t="shared" si="90"/>
        <v>4040</v>
      </c>
      <c r="W128" s="52">
        <f t="shared" si="90"/>
        <v>4260</v>
      </c>
      <c r="X128" s="52">
        <f t="shared" si="90"/>
        <v>4056.6000000000004</v>
      </c>
      <c r="Y128" s="52">
        <f t="shared" si="90"/>
        <v>4096.6000000000004</v>
      </c>
      <c r="Z128" s="52">
        <f t="shared" si="90"/>
        <v>4160.4000000000005</v>
      </c>
      <c r="AA128" s="52">
        <f t="shared" si="90"/>
        <v>3974.4</v>
      </c>
      <c r="AB128" s="52">
        <f t="shared" si="90"/>
        <v>3880</v>
      </c>
      <c r="AC128" s="52">
        <f t="shared" si="90"/>
        <v>4397.2</v>
      </c>
      <c r="AD128" s="52">
        <f t="shared" si="90"/>
        <v>3860</v>
      </c>
      <c r="AE128" s="52">
        <f t="shared" si="90"/>
        <v>3744.8</v>
      </c>
      <c r="AF128" s="52">
        <f t="shared" si="90"/>
        <v>4344.8</v>
      </c>
      <c r="AG128" s="52">
        <f t="shared" si="90"/>
        <v>3968.4</v>
      </c>
      <c r="AH128" s="52">
        <f t="shared" si="90"/>
        <v>3995.4</v>
      </c>
      <c r="AI128" s="52">
        <f t="shared" si="90"/>
        <v>4436.6000000000004</v>
      </c>
      <c r="AJ128" s="52">
        <f t="shared" si="90"/>
        <v>4172.8</v>
      </c>
      <c r="AK128" s="52">
        <f t="shared" si="90"/>
        <v>3909.4</v>
      </c>
      <c r="AL128" s="97">
        <f t="shared" si="68"/>
        <v>4520</v>
      </c>
      <c r="AM128" s="10">
        <f t="shared" si="69"/>
        <v>4360</v>
      </c>
      <c r="AN128" s="98">
        <f t="shared" si="70"/>
        <v>4340</v>
      </c>
    </row>
    <row r="129" spans="1:41">
      <c r="A129" s="15">
        <v>0.95833333333333337</v>
      </c>
      <c r="B129" s="52">
        <f t="shared" ref="B129:AK129" si="91">$E$38*B29</f>
        <v>3820</v>
      </c>
      <c r="C129" s="52">
        <f t="shared" si="91"/>
        <v>3640</v>
      </c>
      <c r="D129" s="52">
        <f t="shared" si="91"/>
        <v>3700</v>
      </c>
      <c r="E129" s="52">
        <f t="shared" si="91"/>
        <v>4260</v>
      </c>
      <c r="F129" s="52">
        <f t="shared" si="91"/>
        <v>4060</v>
      </c>
      <c r="G129" s="52">
        <f t="shared" si="91"/>
        <v>3580</v>
      </c>
      <c r="H129" s="52">
        <f t="shared" si="91"/>
        <v>3960</v>
      </c>
      <c r="I129" s="52">
        <f t="shared" si="91"/>
        <v>3780</v>
      </c>
      <c r="J129" s="52">
        <f t="shared" si="91"/>
        <v>3720</v>
      </c>
      <c r="K129" s="52">
        <f t="shared" si="91"/>
        <v>4080</v>
      </c>
      <c r="L129" s="52">
        <f t="shared" si="91"/>
        <v>3780</v>
      </c>
      <c r="M129" s="52">
        <f t="shared" si="91"/>
        <v>3740</v>
      </c>
      <c r="N129" s="52">
        <f t="shared" si="91"/>
        <v>4180</v>
      </c>
      <c r="O129" s="52">
        <f t="shared" si="91"/>
        <v>3920</v>
      </c>
      <c r="P129" s="52">
        <f t="shared" si="91"/>
        <v>3760</v>
      </c>
      <c r="Q129" s="52">
        <f t="shared" si="91"/>
        <v>4080</v>
      </c>
      <c r="R129" s="52">
        <f t="shared" si="91"/>
        <v>3960</v>
      </c>
      <c r="S129" s="52">
        <f t="shared" si="91"/>
        <v>3720</v>
      </c>
      <c r="T129" s="52">
        <f t="shared" si="91"/>
        <v>4408.2</v>
      </c>
      <c r="U129" s="52">
        <f t="shared" si="91"/>
        <v>3620</v>
      </c>
      <c r="V129" s="52">
        <f t="shared" si="91"/>
        <v>3600</v>
      </c>
      <c r="W129" s="52">
        <f t="shared" si="91"/>
        <v>3849.2000000000003</v>
      </c>
      <c r="X129" s="52">
        <f t="shared" si="91"/>
        <v>3675.6000000000004</v>
      </c>
      <c r="Y129" s="52">
        <f t="shared" si="91"/>
        <v>3480</v>
      </c>
      <c r="Z129" s="52">
        <f t="shared" si="91"/>
        <v>3640</v>
      </c>
      <c r="AA129" s="52">
        <f t="shared" si="91"/>
        <v>3508</v>
      </c>
      <c r="AB129" s="52">
        <f t="shared" si="91"/>
        <v>3620</v>
      </c>
      <c r="AC129" s="52">
        <f t="shared" si="91"/>
        <v>3664.4</v>
      </c>
      <c r="AD129" s="52">
        <f t="shared" si="91"/>
        <v>3672</v>
      </c>
      <c r="AE129" s="52">
        <f t="shared" si="91"/>
        <v>3420</v>
      </c>
      <c r="AF129" s="52">
        <f t="shared" si="91"/>
        <v>3762.4</v>
      </c>
      <c r="AG129" s="52">
        <f t="shared" si="91"/>
        <v>3641.6000000000004</v>
      </c>
      <c r="AH129" s="52">
        <f t="shared" si="91"/>
        <v>3573.8</v>
      </c>
      <c r="AI129" s="52">
        <f t="shared" si="91"/>
        <v>3883.8</v>
      </c>
      <c r="AJ129" s="52">
        <f t="shared" si="91"/>
        <v>3690.2000000000003</v>
      </c>
      <c r="AK129" s="52">
        <f t="shared" si="91"/>
        <v>3460</v>
      </c>
      <c r="AL129" s="97">
        <f t="shared" si="68"/>
        <v>4408.2</v>
      </c>
      <c r="AM129" s="10">
        <f t="shared" si="69"/>
        <v>4060</v>
      </c>
      <c r="AN129" s="98">
        <f t="shared" si="70"/>
        <v>3760</v>
      </c>
    </row>
    <row r="130" spans="1:41" ht="13" thickBot="1">
      <c r="A130" s="9" t="s">
        <v>26</v>
      </c>
      <c r="B130" s="52">
        <f t="shared" ref="B130:AK130" si="92">$E$38*B30</f>
        <v>3560</v>
      </c>
      <c r="C130" s="52">
        <f t="shared" si="92"/>
        <v>3300</v>
      </c>
      <c r="D130" s="52">
        <f t="shared" si="92"/>
        <v>3200</v>
      </c>
      <c r="E130" s="52">
        <f t="shared" si="92"/>
        <v>3520</v>
      </c>
      <c r="F130" s="52">
        <f t="shared" si="92"/>
        <v>3740</v>
      </c>
      <c r="G130" s="52">
        <f t="shared" si="92"/>
        <v>3240</v>
      </c>
      <c r="H130" s="52">
        <f t="shared" si="92"/>
        <v>3580</v>
      </c>
      <c r="I130" s="52">
        <f t="shared" si="92"/>
        <v>3500</v>
      </c>
      <c r="J130" s="52">
        <f t="shared" si="92"/>
        <v>3460</v>
      </c>
      <c r="K130" s="52">
        <f t="shared" si="92"/>
        <v>3640</v>
      </c>
      <c r="L130" s="52">
        <f t="shared" si="92"/>
        <v>3540</v>
      </c>
      <c r="M130" s="52">
        <f t="shared" si="92"/>
        <v>3400</v>
      </c>
      <c r="N130" s="52">
        <f t="shared" si="92"/>
        <v>3780</v>
      </c>
      <c r="O130" s="52">
        <f t="shared" si="92"/>
        <v>3760</v>
      </c>
      <c r="P130" s="52">
        <f t="shared" si="92"/>
        <v>3520</v>
      </c>
      <c r="Q130" s="52">
        <f t="shared" si="92"/>
        <v>3560</v>
      </c>
      <c r="R130" s="52">
        <f t="shared" si="92"/>
        <v>3640</v>
      </c>
      <c r="S130" s="52">
        <f t="shared" si="92"/>
        <v>3560</v>
      </c>
      <c r="T130" s="52">
        <f t="shared" si="92"/>
        <v>4169.4000000000005</v>
      </c>
      <c r="U130" s="52">
        <f t="shared" si="92"/>
        <v>3600</v>
      </c>
      <c r="V130" s="52">
        <f t="shared" si="92"/>
        <v>3260</v>
      </c>
      <c r="W130" s="52">
        <f t="shared" si="92"/>
        <v>3220</v>
      </c>
      <c r="X130" s="52">
        <f t="shared" si="92"/>
        <v>3320</v>
      </c>
      <c r="Y130" s="52">
        <f t="shared" si="92"/>
        <v>3220</v>
      </c>
      <c r="Z130" s="52">
        <f t="shared" si="92"/>
        <v>3300</v>
      </c>
      <c r="AA130" s="52">
        <f t="shared" si="92"/>
        <v>3220</v>
      </c>
      <c r="AB130" s="52">
        <f t="shared" si="92"/>
        <v>3300</v>
      </c>
      <c r="AC130" s="52">
        <f t="shared" si="92"/>
        <v>3357.8</v>
      </c>
      <c r="AD130" s="52">
        <f t="shared" si="92"/>
        <v>3390</v>
      </c>
      <c r="AE130" s="52">
        <f t="shared" si="92"/>
        <v>3038</v>
      </c>
      <c r="AF130" s="52">
        <f t="shared" si="92"/>
        <v>3365.8</v>
      </c>
      <c r="AG130" s="52">
        <f t="shared" si="92"/>
        <v>3380.6000000000004</v>
      </c>
      <c r="AH130" s="52">
        <f t="shared" si="92"/>
        <v>3220</v>
      </c>
      <c r="AI130" s="52">
        <f t="shared" si="92"/>
        <v>3400</v>
      </c>
      <c r="AJ130" s="52">
        <f t="shared" si="92"/>
        <v>3388.6000000000004</v>
      </c>
      <c r="AK130" s="52">
        <f t="shared" si="92"/>
        <v>3120</v>
      </c>
      <c r="AL130" s="99">
        <f t="shared" si="68"/>
        <v>4169.4000000000005</v>
      </c>
      <c r="AM130" s="100">
        <f t="shared" si="69"/>
        <v>3760</v>
      </c>
      <c r="AN130" s="101">
        <f t="shared" si="70"/>
        <v>3560</v>
      </c>
    </row>
    <row r="131" spans="1:41">
      <c r="AO131" s="14" t="s">
        <v>48</v>
      </c>
    </row>
    <row r="134" spans="1:41">
      <c r="B134" s="53"/>
      <c r="C134" s="53"/>
      <c r="D134" s="53"/>
      <c r="F134" s="53"/>
      <c r="G134" s="53"/>
      <c r="I134" s="53"/>
      <c r="J134" s="53"/>
      <c r="L134" s="53"/>
      <c r="M134" s="53"/>
      <c r="O134" s="53"/>
      <c r="P134" s="53"/>
      <c r="R134" s="53"/>
      <c r="S134" s="53"/>
      <c r="U134" s="53"/>
      <c r="V134" s="53"/>
      <c r="X134" s="53"/>
      <c r="Y134" s="53"/>
      <c r="AA134" s="53"/>
      <c r="AB134" s="53"/>
      <c r="AD134" s="53"/>
      <c r="AE134" s="53"/>
      <c r="AG134" s="53"/>
      <c r="AH134" s="53"/>
      <c r="AJ134" s="53"/>
      <c r="AK134" s="53"/>
    </row>
    <row r="136" spans="1:41">
      <c r="B136" s="53"/>
      <c r="C136" s="53"/>
      <c r="D136" s="53"/>
      <c r="F136" s="53"/>
      <c r="G136" s="53"/>
      <c r="I136" s="53"/>
      <c r="J136" s="53"/>
      <c r="L136" s="53"/>
      <c r="M136" s="53"/>
      <c r="O136" s="53"/>
      <c r="P136" s="53"/>
      <c r="R136" s="53"/>
      <c r="S136" s="53"/>
      <c r="U136" s="53"/>
      <c r="V136" s="53"/>
      <c r="X136" s="53"/>
      <c r="Y136" s="53"/>
      <c r="AA136" s="53"/>
      <c r="AB136" s="53"/>
      <c r="AD136" s="53"/>
      <c r="AE136" s="53"/>
      <c r="AG136" s="53"/>
      <c r="AH136" s="53"/>
      <c r="AJ136" s="53"/>
      <c r="AK136" s="53"/>
    </row>
  </sheetData>
  <mergeCells count="32">
    <mergeCell ref="Z5:AB5"/>
    <mergeCell ref="AC5:AE5"/>
    <mergeCell ref="AF5:AH5"/>
    <mergeCell ref="AI5:AK5"/>
    <mergeCell ref="B4:D4"/>
    <mergeCell ref="E4:G4"/>
    <mergeCell ref="H4:J4"/>
    <mergeCell ref="K4:M4"/>
    <mergeCell ref="N4:P4"/>
    <mergeCell ref="AF4:AH4"/>
    <mergeCell ref="AI4:AK4"/>
    <mergeCell ref="Q4:S4"/>
    <mergeCell ref="T4:V4"/>
    <mergeCell ref="W4:Y4"/>
    <mergeCell ref="Z4:AB4"/>
    <mergeCell ref="AC4:AE4"/>
    <mergeCell ref="AL4:AN5"/>
    <mergeCell ref="A104:A106"/>
    <mergeCell ref="A1:AL1"/>
    <mergeCell ref="A2:AL2"/>
    <mergeCell ref="A3:AL3"/>
    <mergeCell ref="A4:A6"/>
    <mergeCell ref="A43:A45"/>
    <mergeCell ref="A74:A76"/>
    <mergeCell ref="B5:D5"/>
    <mergeCell ref="E5:G5"/>
    <mergeCell ref="H5:J5"/>
    <mergeCell ref="K5:M5"/>
    <mergeCell ref="N5:P5"/>
    <mergeCell ref="Q5:S5"/>
    <mergeCell ref="T5:V5"/>
    <mergeCell ref="W5:Y5"/>
  </mergeCells>
  <conditionalFormatting sqref="AL46:AN69 AL107:AN130 B7:AN30">
    <cfRule type="cellIs" dxfId="68" priority="2" operator="lessThan">
      <formula>1</formula>
    </cfRule>
  </conditionalFormatting>
  <printOptions horizontalCentered="1" verticalCentered="1"/>
  <pageMargins left="0.78740157499999996" right="0.78740157499999996" top="0" bottom="0" header="0" footer="0"/>
  <pageSetup paperSize="9" scale="90" orientation="landscape" horizontalDpi="300" verticalDpi="300"/>
  <headerFooter alignWithMargin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90"/>
  <sheetViews>
    <sheetView topLeftCell="A16" zoomScale="70" zoomScaleNormal="70" zoomScalePageLayoutView="70" workbookViewId="0">
      <selection activeCell="AR150" sqref="AR150"/>
    </sheetView>
  </sheetViews>
  <sheetFormatPr baseColWidth="10" defaultColWidth="8.83203125" defaultRowHeight="12" x14ac:dyDescent="0"/>
  <cols>
    <col min="1" max="1" width="4.5" style="6" customWidth="1"/>
    <col min="2" max="4" width="9" style="6" hidden="1" customWidth="1"/>
    <col min="5" max="5" width="9" style="6" customWidth="1"/>
    <col min="6" max="17" width="9" style="27" customWidth="1"/>
    <col min="18" max="34" width="9" style="3" customWidth="1"/>
    <col min="35" max="38" width="9" style="3" hidden="1" customWidth="1"/>
    <col min="39" max="39" width="9.83203125" style="3" customWidth="1"/>
    <col min="40" max="40" width="8" style="3" hidden="1" customWidth="1"/>
    <col min="41" max="16384" width="8.83203125" style="3"/>
  </cols>
  <sheetData>
    <row r="1" spans="1:44" s="1" customFormat="1" ht="18">
      <c r="A1" s="290" t="s">
        <v>0</v>
      </c>
      <c r="B1" s="291"/>
      <c r="C1" s="291"/>
      <c r="D1" s="291"/>
      <c r="E1" s="291"/>
      <c r="F1" s="291"/>
      <c r="G1" s="291"/>
      <c r="H1" s="291"/>
      <c r="I1" s="291"/>
      <c r="J1" s="291"/>
      <c r="K1" s="291"/>
      <c r="L1" s="291"/>
      <c r="M1" s="291"/>
      <c r="N1" s="291"/>
      <c r="O1" s="291"/>
      <c r="P1" s="291"/>
      <c r="Q1" s="291"/>
      <c r="R1" s="291"/>
      <c r="S1" s="291"/>
      <c r="T1" s="291"/>
      <c r="U1" s="291"/>
      <c r="V1" s="291"/>
      <c r="W1" s="291"/>
      <c r="X1" s="291"/>
      <c r="Y1" s="291"/>
      <c r="Z1" s="291"/>
      <c r="AA1" s="291"/>
      <c r="AB1" s="291"/>
      <c r="AC1" s="291"/>
      <c r="AD1" s="291"/>
      <c r="AE1" s="291"/>
      <c r="AF1" s="291"/>
      <c r="AG1" s="291"/>
      <c r="AH1" s="291"/>
      <c r="AI1" s="291"/>
      <c r="AJ1" s="291"/>
      <c r="AK1" s="291"/>
      <c r="AL1" s="291"/>
      <c r="AM1" s="291"/>
    </row>
    <row r="2" spans="1:44" s="2" customFormat="1" ht="15">
      <c r="A2" s="292" t="s">
        <v>114</v>
      </c>
      <c r="B2" s="291"/>
      <c r="C2" s="291"/>
      <c r="D2" s="291"/>
      <c r="E2" s="291"/>
      <c r="F2" s="291"/>
      <c r="G2" s="291"/>
      <c r="H2" s="291"/>
      <c r="I2" s="291"/>
      <c r="J2" s="291"/>
      <c r="K2" s="291"/>
      <c r="L2" s="291"/>
      <c r="M2" s="291"/>
      <c r="N2" s="291"/>
      <c r="O2" s="291"/>
      <c r="P2" s="291"/>
      <c r="Q2" s="291"/>
      <c r="R2" s="291"/>
      <c r="S2" s="291"/>
      <c r="T2" s="291"/>
      <c r="U2" s="291"/>
      <c r="V2" s="291"/>
      <c r="W2" s="291"/>
      <c r="X2" s="291"/>
      <c r="Y2" s="291"/>
      <c r="Z2" s="291"/>
      <c r="AA2" s="291"/>
      <c r="AB2" s="291"/>
      <c r="AC2" s="291"/>
      <c r="AD2" s="291"/>
      <c r="AE2" s="291"/>
      <c r="AF2" s="291"/>
      <c r="AG2" s="291"/>
      <c r="AH2" s="291"/>
      <c r="AI2" s="291"/>
      <c r="AJ2" s="291"/>
      <c r="AK2" s="291"/>
      <c r="AL2" s="291"/>
      <c r="AM2" s="291"/>
    </row>
    <row r="3" spans="1:44">
      <c r="A3" s="293">
        <v>40330</v>
      </c>
      <c r="B3" s="294"/>
      <c r="C3" s="294"/>
      <c r="D3" s="294"/>
      <c r="E3" s="294"/>
      <c r="F3" s="294"/>
      <c r="G3" s="294"/>
      <c r="H3" s="294"/>
      <c r="I3" s="294"/>
      <c r="J3" s="294"/>
      <c r="K3" s="294"/>
      <c r="L3" s="294"/>
      <c r="M3" s="294"/>
      <c r="N3" s="294"/>
      <c r="O3" s="294"/>
      <c r="P3" s="294"/>
      <c r="Q3" s="294"/>
      <c r="R3" s="294"/>
      <c r="S3" s="294"/>
      <c r="T3" s="294"/>
      <c r="U3" s="294"/>
      <c r="V3" s="294"/>
      <c r="W3" s="294"/>
      <c r="X3" s="294"/>
      <c r="Y3" s="294"/>
      <c r="Z3" s="294"/>
      <c r="AA3" s="294"/>
      <c r="AB3" s="294"/>
      <c r="AC3" s="294"/>
      <c r="AD3" s="294"/>
      <c r="AE3" s="294"/>
      <c r="AF3" s="294"/>
      <c r="AG3" s="294"/>
      <c r="AH3" s="294"/>
      <c r="AI3" s="294"/>
      <c r="AJ3" s="294"/>
      <c r="AK3" s="294"/>
      <c r="AL3" s="294"/>
      <c r="AM3" s="294"/>
    </row>
    <row r="4" spans="1:44" s="6" customFormat="1" ht="12" customHeight="1">
      <c r="A4" s="287" t="s">
        <v>2</v>
      </c>
      <c r="B4" s="6">
        <v>1</v>
      </c>
      <c r="C4" s="87">
        <f>+B4+1</f>
        <v>2</v>
      </c>
      <c r="D4" s="87">
        <v>1</v>
      </c>
      <c r="E4" s="87">
        <v>1</v>
      </c>
      <c r="F4" s="87">
        <f t="shared" ref="F4:T5" si="0">+E4+1</f>
        <v>2</v>
      </c>
      <c r="G4" s="87">
        <f t="shared" si="0"/>
        <v>3</v>
      </c>
      <c r="H4" s="87">
        <f t="shared" si="0"/>
        <v>4</v>
      </c>
      <c r="I4" s="87">
        <f t="shared" si="0"/>
        <v>5</v>
      </c>
      <c r="J4" s="87">
        <f t="shared" si="0"/>
        <v>6</v>
      </c>
      <c r="K4" s="87">
        <f t="shared" si="0"/>
        <v>7</v>
      </c>
      <c r="L4" s="87">
        <f t="shared" si="0"/>
        <v>8</v>
      </c>
      <c r="M4" s="87">
        <f t="shared" si="0"/>
        <v>9</v>
      </c>
      <c r="N4" s="87">
        <f t="shared" si="0"/>
        <v>10</v>
      </c>
      <c r="O4" s="87">
        <f t="shared" si="0"/>
        <v>11</v>
      </c>
      <c r="P4" s="87">
        <f t="shared" si="0"/>
        <v>12</v>
      </c>
      <c r="Q4" s="87">
        <f t="shared" si="0"/>
        <v>13</v>
      </c>
      <c r="R4" s="87">
        <f t="shared" si="0"/>
        <v>14</v>
      </c>
      <c r="S4" s="87">
        <f t="shared" si="0"/>
        <v>15</v>
      </c>
      <c r="T4" s="87">
        <f t="shared" si="0"/>
        <v>16</v>
      </c>
      <c r="U4" s="87">
        <f t="shared" ref="U4:AJ5" si="1">+T4+1</f>
        <v>17</v>
      </c>
      <c r="V4" s="87">
        <f t="shared" si="1"/>
        <v>18</v>
      </c>
      <c r="W4" s="87">
        <f t="shared" si="1"/>
        <v>19</v>
      </c>
      <c r="X4" s="87">
        <f t="shared" si="1"/>
        <v>20</v>
      </c>
      <c r="Y4" s="87">
        <f t="shared" si="1"/>
        <v>21</v>
      </c>
      <c r="Z4" s="87">
        <f t="shared" si="1"/>
        <v>22</v>
      </c>
      <c r="AA4" s="87">
        <f t="shared" si="1"/>
        <v>23</v>
      </c>
      <c r="AB4" s="87">
        <f t="shared" si="1"/>
        <v>24</v>
      </c>
      <c r="AC4" s="87">
        <f t="shared" si="1"/>
        <v>25</v>
      </c>
      <c r="AD4" s="87">
        <f t="shared" si="1"/>
        <v>26</v>
      </c>
      <c r="AE4" s="87">
        <f t="shared" si="1"/>
        <v>27</v>
      </c>
      <c r="AF4" s="87">
        <f t="shared" si="1"/>
        <v>28</v>
      </c>
      <c r="AG4" s="87">
        <f t="shared" si="1"/>
        <v>29</v>
      </c>
      <c r="AH4" s="87">
        <f t="shared" si="1"/>
        <v>30</v>
      </c>
      <c r="AI4" s="87">
        <f t="shared" si="1"/>
        <v>31</v>
      </c>
      <c r="AJ4" s="87">
        <f t="shared" si="1"/>
        <v>32</v>
      </c>
      <c r="AK4" s="87">
        <f>+AJ4+1</f>
        <v>33</v>
      </c>
      <c r="AL4" s="87">
        <f>+AK4+1</f>
        <v>34</v>
      </c>
      <c r="AM4" s="5" t="s">
        <v>3</v>
      </c>
      <c r="AN4" s="5" t="s">
        <v>4</v>
      </c>
      <c r="AP4" s="5" t="s">
        <v>3</v>
      </c>
      <c r="AQ4" s="5" t="s">
        <v>3</v>
      </c>
      <c r="AR4" s="5" t="s">
        <v>3</v>
      </c>
    </row>
    <row r="5" spans="1:44" s="6" customFormat="1" ht="11.25" customHeight="1">
      <c r="A5" s="288"/>
      <c r="B5" s="7">
        <v>40664</v>
      </c>
      <c r="C5" s="7">
        <f>+B5+1</f>
        <v>40665</v>
      </c>
      <c r="D5" s="7"/>
      <c r="E5" s="7">
        <v>40695</v>
      </c>
      <c r="F5" s="7">
        <f t="shared" si="0"/>
        <v>40696</v>
      </c>
      <c r="G5" s="7">
        <f t="shared" si="0"/>
        <v>40697</v>
      </c>
      <c r="H5" s="7">
        <f t="shared" si="0"/>
        <v>40698</v>
      </c>
      <c r="I5" s="7">
        <f t="shared" si="0"/>
        <v>40699</v>
      </c>
      <c r="J5" s="7">
        <f t="shared" si="0"/>
        <v>40700</v>
      </c>
      <c r="K5" s="7">
        <f t="shared" si="0"/>
        <v>40701</v>
      </c>
      <c r="L5" s="7">
        <f t="shared" si="0"/>
        <v>40702</v>
      </c>
      <c r="M5" s="7">
        <f t="shared" si="0"/>
        <v>40703</v>
      </c>
      <c r="N5" s="7">
        <f t="shared" si="0"/>
        <v>40704</v>
      </c>
      <c r="O5" s="7">
        <f t="shared" si="0"/>
        <v>40705</v>
      </c>
      <c r="P5" s="7">
        <f t="shared" si="0"/>
        <v>40706</v>
      </c>
      <c r="Q5" s="7">
        <f t="shared" si="0"/>
        <v>40707</v>
      </c>
      <c r="R5" s="7">
        <f t="shared" si="0"/>
        <v>40708</v>
      </c>
      <c r="S5" s="7">
        <f t="shared" si="0"/>
        <v>40709</v>
      </c>
      <c r="T5" s="7">
        <f t="shared" si="0"/>
        <v>40710</v>
      </c>
      <c r="U5" s="7">
        <f t="shared" si="1"/>
        <v>40711</v>
      </c>
      <c r="V5" s="7">
        <f t="shared" si="1"/>
        <v>40712</v>
      </c>
      <c r="W5" s="7">
        <f t="shared" si="1"/>
        <v>40713</v>
      </c>
      <c r="X5" s="7">
        <f t="shared" si="1"/>
        <v>40714</v>
      </c>
      <c r="Y5" s="7">
        <f t="shared" si="1"/>
        <v>40715</v>
      </c>
      <c r="Z5" s="7">
        <f t="shared" si="1"/>
        <v>40716</v>
      </c>
      <c r="AA5" s="7">
        <f t="shared" si="1"/>
        <v>40717</v>
      </c>
      <c r="AB5" s="7">
        <f t="shared" si="1"/>
        <v>40718</v>
      </c>
      <c r="AC5" s="7">
        <f t="shared" si="1"/>
        <v>40719</v>
      </c>
      <c r="AD5" s="7">
        <f t="shared" si="1"/>
        <v>40720</v>
      </c>
      <c r="AE5" s="7">
        <f t="shared" si="1"/>
        <v>40721</v>
      </c>
      <c r="AF5" s="7">
        <f t="shared" si="1"/>
        <v>40722</v>
      </c>
      <c r="AG5" s="7">
        <f t="shared" si="1"/>
        <v>40723</v>
      </c>
      <c r="AH5" s="7">
        <f t="shared" si="1"/>
        <v>40724</v>
      </c>
      <c r="AI5" s="7">
        <f t="shared" si="1"/>
        <v>40725</v>
      </c>
      <c r="AJ5" s="7">
        <f t="shared" si="1"/>
        <v>40726</v>
      </c>
      <c r="AK5" s="7">
        <f>+AJ5+1</f>
        <v>40727</v>
      </c>
      <c r="AL5" s="7">
        <f>+AK5+1</f>
        <v>40728</v>
      </c>
      <c r="AM5" s="5"/>
      <c r="AN5" s="8"/>
      <c r="AP5" s="5" t="s">
        <v>5</v>
      </c>
      <c r="AQ5" s="5" t="s">
        <v>6</v>
      </c>
      <c r="AR5" s="5" t="s">
        <v>7</v>
      </c>
    </row>
    <row r="6" spans="1:44" s="6" customFormat="1" ht="12" customHeight="1">
      <c r="A6" s="289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 t="s">
        <v>8</v>
      </c>
      <c r="AN6" s="5" t="s">
        <v>8</v>
      </c>
      <c r="AP6" s="5" t="s">
        <v>8</v>
      </c>
      <c r="AQ6" s="5" t="s">
        <v>8</v>
      </c>
      <c r="AR6" s="5" t="s">
        <v>8</v>
      </c>
    </row>
    <row r="7" spans="1:44" ht="12" customHeight="1">
      <c r="A7" s="9" t="s">
        <v>9</v>
      </c>
      <c r="B7" s="11" t="e">
        <f>+'Jun2010'!A7*$G$31</f>
        <v>#VALUE!</v>
      </c>
      <c r="C7" s="11">
        <f>+'Jun2010'!B7*$G$31</f>
        <v>0</v>
      </c>
      <c r="D7" s="11">
        <f>+'Jun2010'!C7*$G$31</f>
        <v>0</v>
      </c>
      <c r="E7" s="11">
        <f>+'Jun2010'!D7*$G$31</f>
        <v>16060.000000000002</v>
      </c>
      <c r="F7" s="11">
        <f>+'Jun2010'!E7*$G$31</f>
        <v>15730.000000000002</v>
      </c>
      <c r="G7" s="11">
        <f>+'Jun2010'!F7*$G$31</f>
        <v>16500</v>
      </c>
      <c r="H7" s="11">
        <f>+'Jun2010'!G7*$G$31</f>
        <v>16060.000000000002</v>
      </c>
      <c r="I7" s="11">
        <f>+'Jun2010'!H7*$G$31</f>
        <v>16500</v>
      </c>
      <c r="J7" s="11">
        <f>+'Jun2010'!I7*$G$31</f>
        <v>16500</v>
      </c>
      <c r="K7" s="11">
        <f>+'Jun2010'!J7*$G$31</f>
        <v>16170.000000000002</v>
      </c>
      <c r="L7" s="11">
        <f>+'Jun2010'!K7*$G$31</f>
        <v>15950.000000000002</v>
      </c>
      <c r="M7" s="11">
        <f>+'Jun2010'!L7*$G$31</f>
        <v>15950.000000000002</v>
      </c>
      <c r="N7" s="11">
        <f>+'Jun2010'!M7*$G$31</f>
        <v>16170.000000000002</v>
      </c>
      <c r="O7" s="11">
        <f>+'Jun2010'!N7*$G$31</f>
        <v>15400.000000000002</v>
      </c>
      <c r="P7" s="11">
        <f>+'Jun2010'!O7*$G$31</f>
        <v>17050</v>
      </c>
      <c r="Q7" s="11">
        <f>+'Jun2010'!P7*$G$31</f>
        <v>16830</v>
      </c>
      <c r="R7" s="11">
        <f>+'Jun2010'!Q7*$G$31</f>
        <v>17160</v>
      </c>
      <c r="S7" s="11">
        <f>+'Jun2010'!R7*$G$31</f>
        <v>16060.000000000002</v>
      </c>
      <c r="T7" s="11">
        <f>+'Jun2010'!S7*$G$31</f>
        <v>15950.000000000002</v>
      </c>
      <c r="U7" s="11">
        <f>+'Jun2010'!T7*$G$31</f>
        <v>15840.000000000002</v>
      </c>
      <c r="V7" s="11">
        <f>+'Jun2010'!U7*$G$31</f>
        <v>15510.000000000002</v>
      </c>
      <c r="W7" s="11">
        <f>+'Jun2010'!V7*$G$31</f>
        <v>16500</v>
      </c>
      <c r="X7" s="11">
        <f>+'Jun2010'!W7*$G$31</f>
        <v>16390</v>
      </c>
      <c r="Y7" s="11">
        <f>+'Jun2010'!X7*$G$31</f>
        <v>15950.000000000002</v>
      </c>
      <c r="Z7" s="11">
        <f>+'Jun2010'!Y7*$G$31</f>
        <v>16500</v>
      </c>
      <c r="AA7" s="11">
        <f>+'Jun2010'!Z7*$G$31</f>
        <v>14410.000000000002</v>
      </c>
      <c r="AB7" s="11">
        <f>+'Jun2010'!AA7*$G$31</f>
        <v>15840.000000000002</v>
      </c>
      <c r="AC7" s="11">
        <f>+'Jun2010'!AB7*$G$31</f>
        <v>16170.000000000002</v>
      </c>
      <c r="AD7" s="11">
        <f>+'Jun2010'!AC7*$G$31</f>
        <v>16390</v>
      </c>
      <c r="AE7" s="11">
        <f>+'Jun2010'!AD7*$G$31</f>
        <v>17050</v>
      </c>
      <c r="AF7" s="11">
        <f>+'Jun2010'!AE7*$G$31</f>
        <v>16280.000000000002</v>
      </c>
      <c r="AG7" s="11">
        <f>+'Jun2010'!AF7*$G$31</f>
        <v>15950.000000000002</v>
      </c>
      <c r="AH7" s="11">
        <f>+'Jun2010'!AG7*$G$31</f>
        <v>16390</v>
      </c>
      <c r="AI7" s="11">
        <f>+'Jun2010'!AH7*$G$31</f>
        <v>0</v>
      </c>
      <c r="AJ7" s="11">
        <f>+'Jun2010'!AI7*$G$31</f>
        <v>0</v>
      </c>
      <c r="AK7" s="11">
        <f>+'Jun2010'!AJ7*$G$31</f>
        <v>0</v>
      </c>
      <c r="AL7" s="11">
        <f>+'Jun2010'!AK7*$G$31</f>
        <v>0</v>
      </c>
      <c r="AM7" s="10">
        <f>MAX(E7:AL7)</f>
        <v>17160</v>
      </c>
      <c r="AN7" s="10" t="e">
        <f t="shared" ref="AN7:AN30" si="2">MIN(B7:AF7)</f>
        <v>#VALUE!</v>
      </c>
      <c r="AP7" s="10">
        <f>MAX(C7:G7,J7:N7,Q7:U7,X7:AB7,AE7:AI7,AL7)</f>
        <v>17160</v>
      </c>
      <c r="AQ7" s="10">
        <f>MAX(H7,O7,V7,AC7,AJ7)</f>
        <v>16170.000000000002</v>
      </c>
      <c r="AR7" s="10">
        <f>MAX(I7,P7,W7,AD7,AK7)</f>
        <v>17050</v>
      </c>
    </row>
    <row r="8" spans="1:44" ht="12" customHeight="1">
      <c r="A8" s="9" t="s">
        <v>10</v>
      </c>
      <c r="B8" s="11" t="e">
        <f>+'Jun2010'!A8*$G$31</f>
        <v>#VALUE!</v>
      </c>
      <c r="C8" s="11">
        <f>+'Jun2010'!B8*$G$31</f>
        <v>0</v>
      </c>
      <c r="D8" s="11">
        <f>+'Jun2010'!C8*$G$31</f>
        <v>0</v>
      </c>
      <c r="E8" s="11">
        <f>+'Jun2010'!D8*$G$31</f>
        <v>15400.000000000002</v>
      </c>
      <c r="F8" s="11">
        <f>+'Jun2010'!E8*$G$31</f>
        <v>14960.000000000002</v>
      </c>
      <c r="G8" s="11">
        <f>+'Jun2010'!F8*$G$31</f>
        <v>15730.000000000002</v>
      </c>
      <c r="H8" s="11">
        <f>+'Jun2010'!G8*$G$31</f>
        <v>15290.000000000002</v>
      </c>
      <c r="I8" s="11">
        <f>+'Jun2010'!H8*$G$31</f>
        <v>15510.000000000002</v>
      </c>
      <c r="J8" s="11">
        <f>+'Jun2010'!I8*$G$31</f>
        <v>15840.000000000002</v>
      </c>
      <c r="K8" s="11">
        <f>+'Jun2010'!J8*$G$31</f>
        <v>15290.000000000002</v>
      </c>
      <c r="L8" s="11">
        <f>+'Jun2010'!K8*$G$31</f>
        <v>15400.000000000002</v>
      </c>
      <c r="M8" s="11">
        <f>+'Jun2010'!L8*$G$31</f>
        <v>14960.000000000002</v>
      </c>
      <c r="N8" s="11">
        <f>+'Jun2010'!M8*$G$31</f>
        <v>15180.000000000002</v>
      </c>
      <c r="O8" s="11">
        <f>+'Jun2010'!N8*$G$31</f>
        <v>14850.000000000002</v>
      </c>
      <c r="P8" s="11">
        <f>+'Jun2010'!O8*$G$31</f>
        <v>16060.000000000002</v>
      </c>
      <c r="Q8" s="11">
        <f>+'Jun2010'!P8*$G$31</f>
        <v>15840.000000000002</v>
      </c>
      <c r="R8" s="11">
        <f>+'Jun2010'!Q8*$G$31</f>
        <v>15620.000000000002</v>
      </c>
      <c r="S8" s="11">
        <f>+'Jun2010'!R8*$G$31</f>
        <v>15290.000000000002</v>
      </c>
      <c r="T8" s="11">
        <f>+'Jun2010'!S8*$G$31</f>
        <v>15510.000000000002</v>
      </c>
      <c r="U8" s="11">
        <f>+'Jun2010'!T8*$G$31</f>
        <v>15180.000000000002</v>
      </c>
      <c r="V8" s="11">
        <f>+'Jun2010'!U8*$G$31</f>
        <v>15070.000000000002</v>
      </c>
      <c r="W8" s="11">
        <f>+'Jun2010'!V8*$G$31</f>
        <v>15510.000000000002</v>
      </c>
      <c r="X8" s="11">
        <f>+'Jun2010'!W8*$G$31</f>
        <v>15840.000000000002</v>
      </c>
      <c r="Y8" s="11">
        <f>+'Jun2010'!X8*$G$31</f>
        <v>15290.000000000002</v>
      </c>
      <c r="Z8" s="11">
        <f>+'Jun2010'!Y8*$G$31</f>
        <v>9240</v>
      </c>
      <c r="AA8" s="11">
        <f>+'Jun2010'!Z8*$G$31</f>
        <v>15290.000000000002</v>
      </c>
      <c r="AB8" s="11">
        <f>+'Jun2010'!AA8*$G$31</f>
        <v>15400.000000000002</v>
      </c>
      <c r="AC8" s="11">
        <f>+'Jun2010'!AB8*$G$31</f>
        <v>15400.000000000002</v>
      </c>
      <c r="AD8" s="11">
        <f>+'Jun2010'!AC8*$G$31</f>
        <v>15400.000000000002</v>
      </c>
      <c r="AE8" s="11">
        <f>+'Jun2010'!AD8*$G$31</f>
        <v>16060.000000000002</v>
      </c>
      <c r="AF8" s="11">
        <f>+'Jun2010'!AE8*$G$31</f>
        <v>15510.000000000002</v>
      </c>
      <c r="AG8" s="11">
        <f>+'Jun2010'!AF8*$G$31</f>
        <v>15620.000000000002</v>
      </c>
      <c r="AH8" s="11">
        <f>+'Jun2010'!AG8*$G$31</f>
        <v>15620.000000000002</v>
      </c>
      <c r="AI8" s="11">
        <f>+'Jun2010'!AH8*$G$31</f>
        <v>0</v>
      </c>
      <c r="AJ8" s="11">
        <f>+'Jun2010'!AI8*$G$31</f>
        <v>0</v>
      </c>
      <c r="AK8" s="11">
        <f>+'Jun2010'!AJ8*$G$31</f>
        <v>0</v>
      </c>
      <c r="AL8" s="11">
        <f>+'Jun2010'!AK8*$G$31</f>
        <v>0</v>
      </c>
      <c r="AM8" s="10">
        <f t="shared" ref="AM8:AM30" si="3">MAX(E8:AL8)</f>
        <v>16060.000000000002</v>
      </c>
      <c r="AN8" s="10" t="e">
        <f>MIN(B8:AF8)</f>
        <v>#VALUE!</v>
      </c>
      <c r="AP8" s="10">
        <f t="shared" ref="AP8:AP30" si="4">MAX(C8:G8,J8:N8,Q8:U8,X8:AB8,AE8:AI8,AL8)</f>
        <v>16060.000000000002</v>
      </c>
      <c r="AQ8" s="10">
        <f t="shared" ref="AQ8:AR30" si="5">MAX(H8,O8,V8,AC8,AJ8)</f>
        <v>15400.000000000002</v>
      </c>
      <c r="AR8" s="10">
        <f t="shared" si="5"/>
        <v>16060.000000000002</v>
      </c>
    </row>
    <row r="9" spans="1:44" ht="12" customHeight="1">
      <c r="A9" s="9" t="s">
        <v>11</v>
      </c>
      <c r="B9" s="11" t="e">
        <f>+'Jun2010'!A9*$G$31</f>
        <v>#VALUE!</v>
      </c>
      <c r="C9" s="11">
        <f>+'Jun2010'!B9*$G$31</f>
        <v>0</v>
      </c>
      <c r="D9" s="11">
        <f>+'Jun2010'!C9*$G$31</f>
        <v>0</v>
      </c>
      <c r="E9" s="11">
        <f>+'Jun2010'!D9*$G$31</f>
        <v>14960.000000000002</v>
      </c>
      <c r="F9" s="11">
        <f>+'Jun2010'!E9*$G$31</f>
        <v>14960.000000000002</v>
      </c>
      <c r="G9" s="11">
        <f>+'Jun2010'!F9*$G$31</f>
        <v>15180.000000000002</v>
      </c>
      <c r="H9" s="11">
        <f>+'Jun2010'!G9*$G$31</f>
        <v>16500</v>
      </c>
      <c r="I9" s="11">
        <f>+'Jun2010'!H9*$G$31</f>
        <v>14960.000000000002</v>
      </c>
      <c r="J9" s="11">
        <f>+'Jun2010'!I9*$G$31</f>
        <v>15290.000000000002</v>
      </c>
      <c r="K9" s="11">
        <f>+'Jun2010'!J9*$G$31</f>
        <v>14960.000000000002</v>
      </c>
      <c r="L9" s="11">
        <f>+'Jun2010'!K9*$G$31</f>
        <v>14850.000000000002</v>
      </c>
      <c r="M9" s="11">
        <f>+'Jun2010'!L9*$G$31</f>
        <v>14960.000000000002</v>
      </c>
      <c r="N9" s="11">
        <f>+'Jun2010'!M9*$G$31</f>
        <v>15180.000000000002</v>
      </c>
      <c r="O9" s="11">
        <f>+'Jun2010'!N9*$G$31</f>
        <v>14300.000000000002</v>
      </c>
      <c r="P9" s="11">
        <f>+'Jun2010'!O9*$G$31</f>
        <v>15620.000000000002</v>
      </c>
      <c r="Q9" s="11">
        <f>+'Jun2010'!P9*$G$31</f>
        <v>15400.000000000002</v>
      </c>
      <c r="R9" s="11">
        <f>+'Jun2010'!Q9*$G$31</f>
        <v>14960.000000000002</v>
      </c>
      <c r="S9" s="11">
        <f>+'Jun2010'!R9*$G$31</f>
        <v>15180.000000000002</v>
      </c>
      <c r="T9" s="11">
        <f>+'Jun2010'!S9*$G$31</f>
        <v>15180.000000000002</v>
      </c>
      <c r="U9" s="11">
        <f>+'Jun2010'!T9*$G$31</f>
        <v>15070.000000000002</v>
      </c>
      <c r="V9" s="11">
        <f>+'Jun2010'!U9*$G$31</f>
        <v>14740.000000000002</v>
      </c>
      <c r="W9" s="11">
        <f>+'Jun2010'!V9*$G$31</f>
        <v>14850.000000000002</v>
      </c>
      <c r="X9" s="11">
        <f>+'Jun2010'!W9*$G$31</f>
        <v>15510.000000000002</v>
      </c>
      <c r="Y9" s="11">
        <f>+'Jun2010'!X9*$G$31</f>
        <v>14850.000000000002</v>
      </c>
      <c r="Z9" s="11">
        <f>+'Jun2010'!Y9*$G$31</f>
        <v>9130</v>
      </c>
      <c r="AA9" s="11">
        <f>+'Jun2010'!Z9*$G$31</f>
        <v>15070.000000000002</v>
      </c>
      <c r="AB9" s="11">
        <f>+'Jun2010'!AA9*$G$31</f>
        <v>14850.000000000002</v>
      </c>
      <c r="AC9" s="11">
        <f>+'Jun2010'!AB9*$G$31</f>
        <v>15180.000000000002</v>
      </c>
      <c r="AD9" s="11">
        <f>+'Jun2010'!AC9*$G$31</f>
        <v>15070.000000000002</v>
      </c>
      <c r="AE9" s="11">
        <f>+'Jun2010'!AD9*$G$31</f>
        <v>15510.000000000002</v>
      </c>
      <c r="AF9" s="11">
        <f>+'Jun2010'!AE9*$G$31</f>
        <v>15180.000000000002</v>
      </c>
      <c r="AG9" s="11">
        <f>+'Jun2010'!AF9*$G$31</f>
        <v>15510.000000000002</v>
      </c>
      <c r="AH9" s="11">
        <f>+'Jun2010'!AG9*$G$31</f>
        <v>15290.000000000002</v>
      </c>
      <c r="AI9" s="11">
        <f>+'Jun2010'!AH9*$G$31</f>
        <v>0</v>
      </c>
      <c r="AJ9" s="11">
        <f>+'Jun2010'!AI9*$G$31</f>
        <v>0</v>
      </c>
      <c r="AK9" s="11">
        <f>+'Jun2010'!AJ9*$G$31</f>
        <v>0</v>
      </c>
      <c r="AL9" s="11">
        <f>+'Jun2010'!AK9*$G$31</f>
        <v>0</v>
      </c>
      <c r="AM9" s="10">
        <f t="shared" si="3"/>
        <v>16500</v>
      </c>
      <c r="AN9" s="10" t="e">
        <f t="shared" si="2"/>
        <v>#VALUE!</v>
      </c>
      <c r="AP9" s="10">
        <f t="shared" si="4"/>
        <v>15510.000000000002</v>
      </c>
      <c r="AQ9" s="10">
        <f t="shared" si="5"/>
        <v>16500</v>
      </c>
      <c r="AR9" s="10">
        <f t="shared" si="5"/>
        <v>15620.000000000002</v>
      </c>
    </row>
    <row r="10" spans="1:44" ht="12" customHeight="1">
      <c r="A10" s="9" t="s">
        <v>12</v>
      </c>
      <c r="B10" s="11" t="e">
        <f>+'Jun2010'!A10*$G$31</f>
        <v>#VALUE!</v>
      </c>
      <c r="C10" s="11">
        <f>+'Jun2010'!B10*$G$31</f>
        <v>0</v>
      </c>
      <c r="D10" s="11">
        <f>+'Jun2010'!C10*$G$31</f>
        <v>0</v>
      </c>
      <c r="E10" s="11">
        <f>+'Jun2010'!D10*$G$31</f>
        <v>14850.000000000002</v>
      </c>
      <c r="F10" s="11">
        <f>+'Jun2010'!E10*$G$31</f>
        <v>14740.000000000002</v>
      </c>
      <c r="G10" s="11">
        <f>+'Jun2010'!F10*$G$31</f>
        <v>15070.000000000002</v>
      </c>
      <c r="H10" s="11">
        <f>+'Jun2010'!G10*$G$31</f>
        <v>16060.000000000002</v>
      </c>
      <c r="I10" s="11">
        <f>+'Jun2010'!H10*$G$31</f>
        <v>14740.000000000002</v>
      </c>
      <c r="J10" s="11">
        <f>+'Jun2010'!I10*$G$31</f>
        <v>15180.000000000002</v>
      </c>
      <c r="K10" s="11">
        <f>+'Jun2010'!J10*$G$31</f>
        <v>14850.000000000002</v>
      </c>
      <c r="L10" s="11">
        <f>+'Jun2010'!K10*$G$31</f>
        <v>14740.000000000002</v>
      </c>
      <c r="M10" s="11">
        <f>+'Jun2010'!L10*$G$31</f>
        <v>14740.000000000002</v>
      </c>
      <c r="N10" s="11">
        <f>+'Jun2010'!M10*$G$31</f>
        <v>15070.000000000002</v>
      </c>
      <c r="O10" s="11">
        <f>+'Jun2010'!N10*$G$31</f>
        <v>14410.000000000002</v>
      </c>
      <c r="P10" s="11">
        <f>+'Jun2010'!O10*$G$31</f>
        <v>15400.000000000002</v>
      </c>
      <c r="Q10" s="11">
        <f>+'Jun2010'!P10*$G$31</f>
        <v>15180.000000000002</v>
      </c>
      <c r="R10" s="11">
        <f>+'Jun2010'!Q10*$G$31</f>
        <v>14960.000000000002</v>
      </c>
      <c r="S10" s="11">
        <f>+'Jun2010'!R10*$G$31</f>
        <v>14850.000000000002</v>
      </c>
      <c r="T10" s="11">
        <f>+'Jun2010'!S10*$G$31</f>
        <v>15180.000000000002</v>
      </c>
      <c r="U10" s="11">
        <f>+'Jun2010'!T10*$G$31</f>
        <v>14850.000000000002</v>
      </c>
      <c r="V10" s="11">
        <f>+'Jun2010'!U10*$G$31</f>
        <v>14520.000000000002</v>
      </c>
      <c r="W10" s="11">
        <f>+'Jun2010'!V10*$G$31</f>
        <v>14630.000000000002</v>
      </c>
      <c r="X10" s="11">
        <f>+'Jun2010'!W10*$G$31</f>
        <v>15070.000000000002</v>
      </c>
      <c r="Y10" s="11">
        <f>+'Jun2010'!X10*$G$31</f>
        <v>14850.000000000002</v>
      </c>
      <c r="Z10" s="11">
        <f>+'Jun2010'!Y10*$G$31</f>
        <v>9130</v>
      </c>
      <c r="AA10" s="11">
        <f>+'Jun2010'!Z10*$G$31</f>
        <v>14850.000000000002</v>
      </c>
      <c r="AB10" s="11">
        <f>+'Jun2010'!AA10*$G$31</f>
        <v>14850.000000000002</v>
      </c>
      <c r="AC10" s="11">
        <f>+'Jun2010'!AB10*$G$31</f>
        <v>14850.000000000002</v>
      </c>
      <c r="AD10" s="11">
        <f>+'Jun2010'!AC10*$G$31</f>
        <v>14850.000000000002</v>
      </c>
      <c r="AE10" s="11">
        <f>+'Jun2010'!AD10*$G$31</f>
        <v>15180.000000000002</v>
      </c>
      <c r="AF10" s="11">
        <f>+'Jun2010'!AE10*$G$31</f>
        <v>14960.000000000002</v>
      </c>
      <c r="AG10" s="11">
        <f>+'Jun2010'!AF10*$G$31</f>
        <v>15180.000000000002</v>
      </c>
      <c r="AH10" s="11">
        <f>+'Jun2010'!AG10*$G$31</f>
        <v>14850.000000000002</v>
      </c>
      <c r="AI10" s="11">
        <f>+'Jun2010'!AH10*$G$31</f>
        <v>0</v>
      </c>
      <c r="AJ10" s="11">
        <f>+'Jun2010'!AI10*$G$31</f>
        <v>0</v>
      </c>
      <c r="AK10" s="11">
        <f>+'Jun2010'!AJ10*$G$31</f>
        <v>0</v>
      </c>
      <c r="AL10" s="11">
        <f>+'Jun2010'!AK10*$G$31</f>
        <v>0</v>
      </c>
      <c r="AM10" s="10">
        <f t="shared" si="3"/>
        <v>16060.000000000002</v>
      </c>
      <c r="AN10" s="10" t="e">
        <f t="shared" si="2"/>
        <v>#VALUE!</v>
      </c>
      <c r="AP10" s="10">
        <f t="shared" si="4"/>
        <v>15180.000000000002</v>
      </c>
      <c r="AQ10" s="10">
        <f t="shared" si="5"/>
        <v>16060.000000000002</v>
      </c>
      <c r="AR10" s="10">
        <f t="shared" si="5"/>
        <v>15400.000000000002</v>
      </c>
    </row>
    <row r="11" spans="1:44" ht="12" customHeight="1">
      <c r="A11" s="9" t="s">
        <v>13</v>
      </c>
      <c r="B11" s="11" t="e">
        <f>+'Jun2010'!A11*$G$31</f>
        <v>#VALUE!</v>
      </c>
      <c r="C11" s="11">
        <f>+'Jun2010'!B11*$G$31</f>
        <v>0</v>
      </c>
      <c r="D11" s="11">
        <f>+'Jun2010'!C11*$G$31</f>
        <v>0</v>
      </c>
      <c r="E11" s="11">
        <f>+'Jun2010'!D11*$G$31</f>
        <v>14850.000000000002</v>
      </c>
      <c r="F11" s="11">
        <f>+'Jun2010'!E11*$G$31</f>
        <v>14740.000000000002</v>
      </c>
      <c r="G11" s="11">
        <f>+'Jun2010'!F11*$G$31</f>
        <v>15180.000000000002</v>
      </c>
      <c r="H11" s="11">
        <f>+'Jun2010'!G11*$G$31</f>
        <v>16170.000000000002</v>
      </c>
      <c r="I11" s="11">
        <f>+'Jun2010'!H11*$G$31</f>
        <v>14520.000000000002</v>
      </c>
      <c r="J11" s="11">
        <f>+'Jun2010'!I11*$G$31</f>
        <v>14850.000000000002</v>
      </c>
      <c r="K11" s="11">
        <f>+'Jun2010'!J11*$G$31</f>
        <v>14630.000000000002</v>
      </c>
      <c r="L11" s="11">
        <f>+'Jun2010'!K11*$G$31</f>
        <v>14520.000000000002</v>
      </c>
      <c r="M11" s="11">
        <f>+'Jun2010'!L11*$G$31</f>
        <v>14630.000000000002</v>
      </c>
      <c r="N11" s="11">
        <f>+'Jun2010'!M11*$G$31</f>
        <v>15180.000000000002</v>
      </c>
      <c r="O11" s="11">
        <f>+'Jun2010'!N11*$G$31</f>
        <v>14410.000000000002</v>
      </c>
      <c r="P11" s="11">
        <f>+'Jun2010'!O11*$G$31</f>
        <v>15180.000000000002</v>
      </c>
      <c r="Q11" s="11">
        <f>+'Jun2010'!P11*$G$31</f>
        <v>15070.000000000002</v>
      </c>
      <c r="R11" s="11">
        <f>+'Jun2010'!Q11*$G$31</f>
        <v>14960.000000000002</v>
      </c>
      <c r="S11" s="11">
        <f>+'Jun2010'!R11*$G$31</f>
        <v>14850.000000000002</v>
      </c>
      <c r="T11" s="11">
        <f>+'Jun2010'!S11*$G$31</f>
        <v>14960.000000000002</v>
      </c>
      <c r="U11" s="11">
        <f>+'Jun2010'!T11*$G$31</f>
        <v>14740.000000000002</v>
      </c>
      <c r="V11" s="11">
        <f>+'Jun2010'!U11*$G$31</f>
        <v>14740.000000000002</v>
      </c>
      <c r="W11" s="11">
        <f>+'Jun2010'!V11*$G$31</f>
        <v>14520.000000000002</v>
      </c>
      <c r="X11" s="11">
        <f>+'Jun2010'!W11*$G$31</f>
        <v>14960.000000000002</v>
      </c>
      <c r="Y11" s="11">
        <f>+'Jun2010'!X11*$G$31</f>
        <v>14850.000000000002</v>
      </c>
      <c r="Z11" s="11">
        <f>+'Jun2010'!Y11*$G$31</f>
        <v>10670</v>
      </c>
      <c r="AA11" s="11">
        <f>+'Jun2010'!Z11*$G$31</f>
        <v>14740.000000000002</v>
      </c>
      <c r="AB11" s="11">
        <f>+'Jun2010'!AA11*$G$31</f>
        <v>14850.000000000002</v>
      </c>
      <c r="AC11" s="11">
        <f>+'Jun2010'!AB11*$G$31</f>
        <v>14960.000000000002</v>
      </c>
      <c r="AD11" s="11">
        <f>+'Jun2010'!AC11*$G$31</f>
        <v>14850.000000000002</v>
      </c>
      <c r="AE11" s="11">
        <f>+'Jun2010'!AD11*$G$31</f>
        <v>14960.000000000002</v>
      </c>
      <c r="AF11" s="11">
        <f>+'Jun2010'!AE11*$G$31</f>
        <v>14850.000000000002</v>
      </c>
      <c r="AG11" s="11">
        <f>+'Jun2010'!AF11*$G$31</f>
        <v>15180.000000000002</v>
      </c>
      <c r="AH11" s="11">
        <f>+'Jun2010'!AG11*$G$31</f>
        <v>14850.000000000002</v>
      </c>
      <c r="AI11" s="11">
        <f>+'Jun2010'!AH11*$G$31</f>
        <v>0</v>
      </c>
      <c r="AJ11" s="11">
        <f>+'Jun2010'!AI11*$G$31</f>
        <v>0</v>
      </c>
      <c r="AK11" s="11">
        <f>+'Jun2010'!AJ11*$G$31</f>
        <v>0</v>
      </c>
      <c r="AL11" s="11">
        <f>+'Jun2010'!AK11*$G$31</f>
        <v>0</v>
      </c>
      <c r="AM11" s="10">
        <f t="shared" si="3"/>
        <v>16170.000000000002</v>
      </c>
      <c r="AN11" s="10" t="e">
        <f t="shared" si="2"/>
        <v>#VALUE!</v>
      </c>
      <c r="AP11" s="10">
        <f t="shared" si="4"/>
        <v>15180.000000000002</v>
      </c>
      <c r="AQ11" s="10">
        <f t="shared" si="5"/>
        <v>16170.000000000002</v>
      </c>
      <c r="AR11" s="10">
        <f t="shared" si="5"/>
        <v>15180.000000000002</v>
      </c>
    </row>
    <row r="12" spans="1:44" ht="12" customHeight="1">
      <c r="A12" s="9" t="s">
        <v>14</v>
      </c>
      <c r="B12" s="11" t="e">
        <f>+'Jun2010'!A12*$G$31</f>
        <v>#VALUE!</v>
      </c>
      <c r="C12" s="11">
        <f>+'Jun2010'!B12*$G$31</f>
        <v>0</v>
      </c>
      <c r="D12" s="11">
        <f>+'Jun2010'!C12*$G$31</f>
        <v>0</v>
      </c>
      <c r="E12" s="11">
        <f>+'Jun2010'!D12*$G$31</f>
        <v>14850.000000000002</v>
      </c>
      <c r="F12" s="11">
        <f>+'Jun2010'!E12*$G$31</f>
        <v>15510.000000000002</v>
      </c>
      <c r="G12" s="11">
        <f>+'Jun2010'!F12*$G$31</f>
        <v>15290.000000000002</v>
      </c>
      <c r="H12" s="11">
        <f>+'Jun2010'!G12*$G$31</f>
        <v>16720</v>
      </c>
      <c r="I12" s="11">
        <f>+'Jun2010'!H12*$G$31</f>
        <v>14630.000000000002</v>
      </c>
      <c r="J12" s="11">
        <f>+'Jun2010'!I12*$G$31</f>
        <v>14850.000000000002</v>
      </c>
      <c r="K12" s="11">
        <f>+'Jun2010'!J12*$G$31</f>
        <v>16390</v>
      </c>
      <c r="L12" s="11">
        <f>+'Jun2010'!K12*$G$31</f>
        <v>14960.000000000002</v>
      </c>
      <c r="M12" s="11">
        <f>+'Jun2010'!L12*$G$31</f>
        <v>14960.000000000002</v>
      </c>
      <c r="N12" s="11">
        <f>+'Jun2010'!M12*$G$31</f>
        <v>16830</v>
      </c>
      <c r="O12" s="11">
        <f>+'Jun2010'!N12*$G$31</f>
        <v>14850.000000000002</v>
      </c>
      <c r="P12" s="11">
        <f>+'Jun2010'!O12*$G$31</f>
        <v>15400.000000000002</v>
      </c>
      <c r="Q12" s="11">
        <f>+'Jun2010'!P12*$G$31</f>
        <v>14960.000000000002</v>
      </c>
      <c r="R12" s="11">
        <f>+'Jun2010'!Q12*$G$31</f>
        <v>14410.000000000002</v>
      </c>
      <c r="S12" s="11">
        <f>+'Jun2010'!R12*$G$31</f>
        <v>15510.000000000002</v>
      </c>
      <c r="T12" s="11">
        <f>+'Jun2010'!S12*$G$31</f>
        <v>15510.000000000002</v>
      </c>
      <c r="U12" s="11">
        <f>+'Jun2010'!T12*$G$31</f>
        <v>14850.000000000002</v>
      </c>
      <c r="V12" s="11">
        <f>+'Jun2010'!U12*$G$31</f>
        <v>15180.000000000002</v>
      </c>
      <c r="W12" s="11">
        <f>+'Jun2010'!V12*$G$31</f>
        <v>15070.000000000002</v>
      </c>
      <c r="X12" s="11">
        <f>+'Jun2010'!W12*$G$31</f>
        <v>14740.000000000002</v>
      </c>
      <c r="Y12" s="11">
        <f>+'Jun2010'!X12*$G$31</f>
        <v>15510.000000000002</v>
      </c>
      <c r="Z12" s="11">
        <f>+'Jun2010'!Y12*$G$31</f>
        <v>11660.000000000002</v>
      </c>
      <c r="AA12" s="11">
        <f>+'Jun2010'!Z12*$G$31</f>
        <v>16390</v>
      </c>
      <c r="AB12" s="11">
        <f>+'Jun2010'!AA12*$G$31</f>
        <v>15290.000000000002</v>
      </c>
      <c r="AC12" s="11">
        <f>+'Jun2010'!AB12*$G$31</f>
        <v>14960.000000000002</v>
      </c>
      <c r="AD12" s="11">
        <f>+'Jun2010'!AC12*$G$31</f>
        <v>14960.000000000002</v>
      </c>
      <c r="AE12" s="11">
        <f>+'Jun2010'!AD12*$G$31</f>
        <v>14740.000000000002</v>
      </c>
      <c r="AF12" s="11">
        <f>+'Jun2010'!AE12*$G$31</f>
        <v>15620.000000000002</v>
      </c>
      <c r="AG12" s="11">
        <f>+'Jun2010'!AF12*$G$31</f>
        <v>15840.000000000002</v>
      </c>
      <c r="AH12" s="11">
        <f>+'Jun2010'!AG12*$G$31</f>
        <v>11770.000000000002</v>
      </c>
      <c r="AI12" s="11">
        <f>+'Jun2010'!AH12*$G$31</f>
        <v>0</v>
      </c>
      <c r="AJ12" s="11">
        <f>+'Jun2010'!AI12*$G$31</f>
        <v>0</v>
      </c>
      <c r="AK12" s="11">
        <f>+'Jun2010'!AJ12*$G$31</f>
        <v>0</v>
      </c>
      <c r="AL12" s="11">
        <f>+'Jun2010'!AK12*$G$31</f>
        <v>0</v>
      </c>
      <c r="AM12" s="10">
        <f t="shared" si="3"/>
        <v>16830</v>
      </c>
      <c r="AN12" s="10" t="e">
        <f t="shared" si="2"/>
        <v>#VALUE!</v>
      </c>
      <c r="AP12" s="10">
        <f t="shared" si="4"/>
        <v>16830</v>
      </c>
      <c r="AQ12" s="10">
        <f t="shared" si="5"/>
        <v>16720</v>
      </c>
      <c r="AR12" s="10">
        <f t="shared" si="5"/>
        <v>15400.000000000002</v>
      </c>
    </row>
    <row r="13" spans="1:44" ht="12" customHeight="1">
      <c r="A13" s="9" t="s">
        <v>15</v>
      </c>
      <c r="B13" s="11" t="e">
        <f>+'Jun2010'!A13*$G$31</f>
        <v>#VALUE!</v>
      </c>
      <c r="C13" s="11">
        <f>+'Jun2010'!B13*$G$31</f>
        <v>0</v>
      </c>
      <c r="D13" s="11">
        <f>+'Jun2010'!C13*$G$31</f>
        <v>0</v>
      </c>
      <c r="E13" s="11">
        <f>+'Jun2010'!D13*$G$31</f>
        <v>14520.000000000002</v>
      </c>
      <c r="F13" s="11">
        <f>+'Jun2010'!E13*$G$31</f>
        <v>17160</v>
      </c>
      <c r="G13" s="11">
        <f>+'Jun2010'!F13*$G$31</f>
        <v>15290.000000000002</v>
      </c>
      <c r="H13" s="11">
        <f>+'Jun2010'!G13*$G$31</f>
        <v>16830</v>
      </c>
      <c r="I13" s="11">
        <f>+'Jun2010'!H13*$G$31</f>
        <v>14300.000000000002</v>
      </c>
      <c r="J13" s="11">
        <f>+'Jun2010'!I13*$G$31</f>
        <v>14850.000000000002</v>
      </c>
      <c r="K13" s="11">
        <f>+'Jun2010'!J13*$G$31</f>
        <v>17050</v>
      </c>
      <c r="L13" s="11">
        <f>+'Jun2010'!K13*$G$31</f>
        <v>18810</v>
      </c>
      <c r="M13" s="11">
        <f>+'Jun2010'!L13*$G$31</f>
        <v>19470</v>
      </c>
      <c r="N13" s="11">
        <f>+'Jun2010'!M13*$G$31</f>
        <v>17490</v>
      </c>
      <c r="O13" s="11">
        <f>+'Jun2010'!N13*$G$31</f>
        <v>16170.000000000002</v>
      </c>
      <c r="P13" s="11">
        <f>+'Jun2010'!O13*$G$31</f>
        <v>15840.000000000002</v>
      </c>
      <c r="Q13" s="11">
        <f>+'Jun2010'!P13*$G$31</f>
        <v>15620.000000000002</v>
      </c>
      <c r="R13" s="11">
        <f>+'Jun2010'!Q13*$G$31</f>
        <v>17270</v>
      </c>
      <c r="S13" s="11">
        <f>+'Jun2010'!R13*$G$31</f>
        <v>16720</v>
      </c>
      <c r="T13" s="11">
        <f>+'Jun2010'!S13*$G$31</f>
        <v>17270</v>
      </c>
      <c r="U13" s="11">
        <f>+'Jun2010'!T13*$G$31</f>
        <v>16830</v>
      </c>
      <c r="V13" s="11">
        <f>+'Jun2010'!U13*$G$31</f>
        <v>16720</v>
      </c>
      <c r="W13" s="11">
        <f>+'Jun2010'!V13*$G$31</f>
        <v>15290.000000000002</v>
      </c>
      <c r="X13" s="11">
        <f>+'Jun2010'!W13*$G$31</f>
        <v>14630.000000000002</v>
      </c>
      <c r="Y13" s="11">
        <f>+'Jun2010'!X13*$G$31</f>
        <v>17160</v>
      </c>
      <c r="Z13" s="11">
        <f>+'Jun2010'!Y13*$G$31</f>
        <v>15840.000000000002</v>
      </c>
      <c r="AA13" s="11">
        <f>+'Jun2010'!Z13*$G$31</f>
        <v>19250</v>
      </c>
      <c r="AB13" s="11">
        <f>+'Jun2010'!AA13*$G$31</f>
        <v>16720</v>
      </c>
      <c r="AC13" s="11">
        <f>+'Jun2010'!AB13*$G$31</f>
        <v>15620.000000000002</v>
      </c>
      <c r="AD13" s="11">
        <f>+'Jun2010'!AC13*$G$31</f>
        <v>15730.000000000002</v>
      </c>
      <c r="AE13" s="11">
        <f>+'Jun2010'!AD13*$G$31</f>
        <v>14520.000000000002</v>
      </c>
      <c r="AF13" s="11">
        <f>+'Jun2010'!AE13*$G$31</f>
        <v>17050</v>
      </c>
      <c r="AG13" s="11">
        <f>+'Jun2010'!AF13*$G$31</f>
        <v>18590</v>
      </c>
      <c r="AH13" s="11">
        <f>+'Jun2010'!AG13*$G$31</f>
        <v>16390</v>
      </c>
      <c r="AI13" s="11">
        <f>+'Jun2010'!AH13*$G$31</f>
        <v>0</v>
      </c>
      <c r="AJ13" s="11">
        <f>+'Jun2010'!AI13*$G$31</f>
        <v>0</v>
      </c>
      <c r="AK13" s="11">
        <f>+'Jun2010'!AJ13*$G$31</f>
        <v>0</v>
      </c>
      <c r="AL13" s="11">
        <f>+'Jun2010'!AK13*$G$31</f>
        <v>0</v>
      </c>
      <c r="AM13" s="10">
        <f t="shared" si="3"/>
        <v>19470</v>
      </c>
      <c r="AN13" s="10" t="e">
        <f t="shared" si="2"/>
        <v>#VALUE!</v>
      </c>
      <c r="AP13" s="10">
        <f t="shared" si="4"/>
        <v>19470</v>
      </c>
      <c r="AQ13" s="10">
        <f t="shared" si="5"/>
        <v>16830</v>
      </c>
      <c r="AR13" s="10">
        <f t="shared" si="5"/>
        <v>15840.000000000002</v>
      </c>
    </row>
    <row r="14" spans="1:44" ht="12" customHeight="1">
      <c r="A14" s="12" t="s">
        <v>16</v>
      </c>
      <c r="B14" s="11" t="e">
        <f>+'Jun2010'!A14*$G$31</f>
        <v>#VALUE!</v>
      </c>
      <c r="C14" s="11">
        <f>+'Jun2010'!B14*$G$31</f>
        <v>0</v>
      </c>
      <c r="D14" s="11">
        <f>+'Jun2010'!C14*$G$31</f>
        <v>0</v>
      </c>
      <c r="E14" s="11">
        <f>+'Jun2010'!D14*$G$31</f>
        <v>16060.000000000002</v>
      </c>
      <c r="F14" s="11">
        <f>+'Jun2010'!E14*$G$31</f>
        <v>19580</v>
      </c>
      <c r="G14" s="11">
        <f>+'Jun2010'!F14*$G$31</f>
        <v>19470</v>
      </c>
      <c r="H14" s="11">
        <f>+'Jun2010'!G14*$G$31</f>
        <v>20460</v>
      </c>
      <c r="I14" s="11">
        <f>+'Jun2010'!H14*$G$31</f>
        <v>16830</v>
      </c>
      <c r="J14" s="11">
        <f>+'Jun2010'!I14*$G$31</f>
        <v>15730.000000000002</v>
      </c>
      <c r="K14" s="11">
        <f>+'Jun2010'!J14*$G$31</f>
        <v>19470</v>
      </c>
      <c r="L14" s="11">
        <f>+'Jun2010'!K14*$G$31</f>
        <v>19800</v>
      </c>
      <c r="M14" s="11">
        <f>+'Jun2010'!L14*$G$31</f>
        <v>21780</v>
      </c>
      <c r="N14" s="11">
        <f>+'Jun2010'!M14*$G$31</f>
        <v>20240</v>
      </c>
      <c r="O14" s="11">
        <f>+'Jun2010'!N14*$G$31</f>
        <v>18590</v>
      </c>
      <c r="P14" s="11">
        <f>+'Jun2010'!O14*$G$31</f>
        <v>18590</v>
      </c>
      <c r="Q14" s="11">
        <f>+'Jun2010'!P14*$G$31</f>
        <v>15950.000000000002</v>
      </c>
      <c r="R14" s="11">
        <f>+'Jun2010'!Q14*$G$31</f>
        <v>17710</v>
      </c>
      <c r="S14" s="11">
        <f>+'Jun2010'!R14*$G$31</f>
        <v>20680</v>
      </c>
      <c r="T14" s="11">
        <f>+'Jun2010'!S14*$G$31</f>
        <v>21340</v>
      </c>
      <c r="U14" s="11">
        <f>+'Jun2010'!T14*$G$31</f>
        <v>19360</v>
      </c>
      <c r="V14" s="11">
        <f>+'Jun2010'!U14*$G$31</f>
        <v>20350</v>
      </c>
      <c r="W14" s="11">
        <f>+'Jun2010'!V14*$G$31</f>
        <v>18040</v>
      </c>
      <c r="X14" s="11">
        <f>+'Jun2010'!W14*$G$31</f>
        <v>15510.000000000002</v>
      </c>
      <c r="Y14" s="11">
        <f>+'Jun2010'!X14*$G$31</f>
        <v>21120</v>
      </c>
      <c r="Z14" s="11">
        <f>+'Jun2010'!Y14*$G$31</f>
        <v>18590</v>
      </c>
      <c r="AA14" s="11">
        <f>+'Jun2010'!Z14*$G$31</f>
        <v>19360</v>
      </c>
      <c r="AB14" s="11">
        <f>+'Jun2010'!AA14*$G$31</f>
        <v>12210.000000000002</v>
      </c>
      <c r="AC14" s="11">
        <f>+'Jun2010'!AB14*$G$31</f>
        <v>17490</v>
      </c>
      <c r="AD14" s="11">
        <f>+'Jun2010'!AC14*$G$31</f>
        <v>16720</v>
      </c>
      <c r="AE14" s="11">
        <f>+'Jun2010'!AD14*$G$31</f>
        <v>14960.000000000002</v>
      </c>
      <c r="AF14" s="11">
        <f>+'Jun2010'!AE14*$G$31</f>
        <v>19250</v>
      </c>
      <c r="AG14" s="11">
        <f>+'Jun2010'!AF14*$G$31</f>
        <v>20790</v>
      </c>
      <c r="AH14" s="11">
        <f>+'Jun2010'!AG14*$G$31</f>
        <v>16060.000000000002</v>
      </c>
      <c r="AI14" s="11">
        <f>+'Jun2010'!AH14*$G$31</f>
        <v>0</v>
      </c>
      <c r="AJ14" s="11">
        <f>+'Jun2010'!AI14*$G$31</f>
        <v>0</v>
      </c>
      <c r="AK14" s="11">
        <f>+'Jun2010'!AJ14*$G$31</f>
        <v>0</v>
      </c>
      <c r="AL14" s="11">
        <f>+'Jun2010'!AK14*$G$31</f>
        <v>0</v>
      </c>
      <c r="AM14" s="10">
        <f t="shared" si="3"/>
        <v>21780</v>
      </c>
      <c r="AN14" s="10" t="e">
        <f t="shared" si="2"/>
        <v>#VALUE!</v>
      </c>
      <c r="AP14" s="10">
        <f t="shared" si="4"/>
        <v>21780</v>
      </c>
      <c r="AQ14" s="10">
        <f t="shared" si="5"/>
        <v>20460</v>
      </c>
      <c r="AR14" s="10">
        <f t="shared" si="5"/>
        <v>18590</v>
      </c>
    </row>
    <row r="15" spans="1:44" ht="12" customHeight="1">
      <c r="A15" s="12" t="s">
        <v>17</v>
      </c>
      <c r="B15" s="11" t="e">
        <f>+'Jun2010'!A15*$G$31</f>
        <v>#VALUE!</v>
      </c>
      <c r="C15" s="11">
        <f>+'Jun2010'!B15*$G$31</f>
        <v>0</v>
      </c>
      <c r="D15" s="11">
        <f>+'Jun2010'!C15*$G$31</f>
        <v>0</v>
      </c>
      <c r="E15" s="11">
        <f>+'Jun2010'!D15*$G$31</f>
        <v>17380</v>
      </c>
      <c r="F15" s="11">
        <f>+'Jun2010'!E15*$G$31</f>
        <v>24090.000000000004</v>
      </c>
      <c r="G15" s="11">
        <f>+'Jun2010'!F15*$G$31</f>
        <v>24750.000000000004</v>
      </c>
      <c r="H15" s="11">
        <f>+'Jun2010'!G15*$G$31</f>
        <v>23210.000000000004</v>
      </c>
      <c r="I15" s="11">
        <f>+'Jun2010'!H15*$G$31</f>
        <v>17270</v>
      </c>
      <c r="J15" s="11">
        <f>+'Jun2010'!I15*$G$31</f>
        <v>17050</v>
      </c>
      <c r="K15" s="11">
        <f>+'Jun2010'!J15*$G$31</f>
        <v>23870.000000000004</v>
      </c>
      <c r="L15" s="11">
        <f>+'Jun2010'!K15*$G$31</f>
        <v>23100.000000000004</v>
      </c>
      <c r="M15" s="11">
        <f>+'Jun2010'!L15*$G$31</f>
        <v>22440</v>
      </c>
      <c r="N15" s="11">
        <f>+'Jun2010'!M15*$G$31</f>
        <v>24530.000000000004</v>
      </c>
      <c r="O15" s="11">
        <f>+'Jun2010'!N15*$G$31</f>
        <v>22440</v>
      </c>
      <c r="P15" s="11">
        <f>+'Jun2010'!O15*$G$31</f>
        <v>19360</v>
      </c>
      <c r="Q15" s="11">
        <f>+'Jun2010'!P15*$G$31</f>
        <v>17160</v>
      </c>
      <c r="R15" s="11">
        <f>+'Jun2010'!Q15*$G$31</f>
        <v>23870.000000000004</v>
      </c>
      <c r="S15" s="11">
        <f>+'Jun2010'!R15*$G$31</f>
        <v>23650.000000000004</v>
      </c>
      <c r="T15" s="11">
        <f>+'Jun2010'!S15*$G$31</f>
        <v>23650.000000000004</v>
      </c>
      <c r="U15" s="11">
        <f>+'Jun2010'!T15*$G$31</f>
        <v>22660.000000000004</v>
      </c>
      <c r="V15" s="11">
        <f>+'Jun2010'!U15*$G$31</f>
        <v>22000</v>
      </c>
      <c r="W15" s="11">
        <f>+'Jun2010'!V15*$G$31</f>
        <v>18040</v>
      </c>
      <c r="X15" s="11">
        <f>+'Jun2010'!W15*$G$31</f>
        <v>16610</v>
      </c>
      <c r="Y15" s="11">
        <f>+'Jun2010'!X15*$G$31</f>
        <v>22660.000000000004</v>
      </c>
      <c r="Z15" s="11">
        <f>+'Jun2010'!Y15*$G$31</f>
        <v>21560</v>
      </c>
      <c r="AA15" s="11">
        <f>+'Jun2010'!Z15*$G$31</f>
        <v>22660.000000000004</v>
      </c>
      <c r="AB15" s="11">
        <f>+'Jun2010'!AA15*$G$31</f>
        <v>14300.000000000002</v>
      </c>
      <c r="AC15" s="11">
        <f>+'Jun2010'!AB15*$G$31</f>
        <v>19470</v>
      </c>
      <c r="AD15" s="11">
        <f>+'Jun2010'!AC15*$G$31</f>
        <v>19470</v>
      </c>
      <c r="AE15" s="11">
        <f>+'Jun2010'!AD15*$G$31</f>
        <v>16280.000000000002</v>
      </c>
      <c r="AF15" s="11">
        <f>+'Jun2010'!AE15*$G$31</f>
        <v>22110</v>
      </c>
      <c r="AG15" s="11">
        <f>+'Jun2010'!AF15*$G$31</f>
        <v>25410.000000000004</v>
      </c>
      <c r="AH15" s="11">
        <f>+'Jun2010'!AG15*$G$31</f>
        <v>20460</v>
      </c>
      <c r="AI15" s="11">
        <f>+'Jun2010'!AH15*$G$31</f>
        <v>0</v>
      </c>
      <c r="AJ15" s="11">
        <f>+'Jun2010'!AI15*$G$31</f>
        <v>0</v>
      </c>
      <c r="AK15" s="11">
        <f>+'Jun2010'!AJ15*$G$31</f>
        <v>0</v>
      </c>
      <c r="AL15" s="11">
        <f>+'Jun2010'!AK15*$G$31</f>
        <v>0</v>
      </c>
      <c r="AM15" s="10">
        <f t="shared" si="3"/>
        <v>25410.000000000004</v>
      </c>
      <c r="AN15" s="10" t="e">
        <f t="shared" si="2"/>
        <v>#VALUE!</v>
      </c>
      <c r="AP15" s="10">
        <f t="shared" si="4"/>
        <v>25410.000000000004</v>
      </c>
      <c r="AQ15" s="10">
        <f t="shared" si="5"/>
        <v>23210.000000000004</v>
      </c>
      <c r="AR15" s="10">
        <f t="shared" si="5"/>
        <v>19470</v>
      </c>
    </row>
    <row r="16" spans="1:44" ht="12" customHeight="1">
      <c r="A16" s="13">
        <v>0.41666666666666669</v>
      </c>
      <c r="B16" s="11">
        <f>+'Jun2010'!A16*$G$31</f>
        <v>0.45833333333333337</v>
      </c>
      <c r="C16" s="11">
        <f>+'Jun2010'!B16*$G$31</f>
        <v>0</v>
      </c>
      <c r="D16" s="11">
        <f>+'Jun2010'!C16*$G$31</f>
        <v>0</v>
      </c>
      <c r="E16" s="11">
        <f>+'Jun2010'!D16*$G$31</f>
        <v>19250</v>
      </c>
      <c r="F16" s="11">
        <f>+'Jun2010'!E16*$G$31</f>
        <v>24090.000000000004</v>
      </c>
      <c r="G16" s="11">
        <f>+'Jun2010'!F16*$G$31</f>
        <v>24200.000000000004</v>
      </c>
      <c r="H16" s="11">
        <f>+'Jun2010'!G16*$G$31</f>
        <v>23430.000000000004</v>
      </c>
      <c r="I16" s="11">
        <f>+'Jun2010'!H16*$G$31</f>
        <v>20020</v>
      </c>
      <c r="J16" s="11">
        <f>+'Jun2010'!I16*$G$31</f>
        <v>17710</v>
      </c>
      <c r="K16" s="11">
        <f>+'Jun2010'!J16*$G$31</f>
        <v>21120</v>
      </c>
      <c r="L16" s="11">
        <f>+'Jun2010'!K16*$G$31</f>
        <v>23540.000000000004</v>
      </c>
      <c r="M16" s="11">
        <f>+'Jun2010'!L16*$G$31</f>
        <v>18480</v>
      </c>
      <c r="N16" s="11">
        <f>+'Jun2010'!M16*$G$31</f>
        <v>25960.000000000004</v>
      </c>
      <c r="O16" s="11">
        <f>+'Jun2010'!N16*$G$31</f>
        <v>22440</v>
      </c>
      <c r="P16" s="11">
        <f>+'Jun2010'!O16*$G$31</f>
        <v>20350</v>
      </c>
      <c r="Q16" s="11">
        <f>+'Jun2010'!P16*$G$31</f>
        <v>17930</v>
      </c>
      <c r="R16" s="11">
        <f>+'Jun2010'!Q16*$G$31</f>
        <v>24860.000000000004</v>
      </c>
      <c r="S16" s="11">
        <f>+'Jun2010'!R16*$G$31</f>
        <v>23980.000000000004</v>
      </c>
      <c r="T16" s="11">
        <f>+'Jun2010'!S16*$G$31</f>
        <v>24200.000000000004</v>
      </c>
      <c r="U16" s="11">
        <f>+'Jun2010'!T16*$G$31</f>
        <v>24310.000000000004</v>
      </c>
      <c r="V16" s="11">
        <f>+'Jun2010'!U16*$G$31</f>
        <v>22880.000000000004</v>
      </c>
      <c r="W16" s="11">
        <f>+'Jun2010'!V16*$G$31</f>
        <v>19250</v>
      </c>
      <c r="X16" s="11">
        <f>+'Jun2010'!W16*$G$31</f>
        <v>17380</v>
      </c>
      <c r="Y16" s="11">
        <f>+'Jun2010'!X16*$G$31</f>
        <v>22000</v>
      </c>
      <c r="Z16" s="11">
        <f>+'Jun2010'!Y16*$G$31</f>
        <v>22660.000000000004</v>
      </c>
      <c r="AA16" s="11">
        <f>+'Jun2010'!Z16*$G$31</f>
        <v>23320.000000000004</v>
      </c>
      <c r="AB16" s="11">
        <f>+'Jun2010'!AA16*$G$31</f>
        <v>19800</v>
      </c>
      <c r="AC16" s="11">
        <f>+'Jun2010'!AB16*$G$31</f>
        <v>20350</v>
      </c>
      <c r="AD16" s="11">
        <f>+'Jun2010'!AC16*$G$31</f>
        <v>19690</v>
      </c>
      <c r="AE16" s="11">
        <f>+'Jun2010'!AD16*$G$31</f>
        <v>17710</v>
      </c>
      <c r="AF16" s="11">
        <f>+'Jun2010'!AE16*$G$31</f>
        <v>23540.000000000004</v>
      </c>
      <c r="AG16" s="11">
        <f>+'Jun2010'!AF16*$G$31</f>
        <v>24530.000000000004</v>
      </c>
      <c r="AH16" s="11">
        <f>+'Jun2010'!AG16*$G$31</f>
        <v>24530.000000000004</v>
      </c>
      <c r="AI16" s="11">
        <f>+'Jun2010'!AH16*$G$31</f>
        <v>0</v>
      </c>
      <c r="AJ16" s="11">
        <f>+'Jun2010'!AI16*$G$31</f>
        <v>0</v>
      </c>
      <c r="AK16" s="11">
        <f>+'Jun2010'!AJ16*$G$31</f>
        <v>0</v>
      </c>
      <c r="AL16" s="11">
        <f>+'Jun2010'!AK16*$G$31</f>
        <v>0</v>
      </c>
      <c r="AM16" s="10">
        <f t="shared" si="3"/>
        <v>25960.000000000004</v>
      </c>
      <c r="AN16" s="10">
        <f t="shared" si="2"/>
        <v>0</v>
      </c>
      <c r="AP16" s="10">
        <f t="shared" si="4"/>
        <v>25960.000000000004</v>
      </c>
      <c r="AQ16" s="10">
        <f t="shared" si="5"/>
        <v>23430.000000000004</v>
      </c>
      <c r="AR16" s="10">
        <f t="shared" si="5"/>
        <v>20350</v>
      </c>
    </row>
    <row r="17" spans="1:44" ht="12" customHeight="1">
      <c r="A17" s="13" t="s">
        <v>18</v>
      </c>
      <c r="B17" s="11" t="e">
        <f>+'Jun2010'!A17*$G$31</f>
        <v>#VALUE!</v>
      </c>
      <c r="C17" s="11">
        <f>+'Jun2010'!B17*$G$31</f>
        <v>0</v>
      </c>
      <c r="D17" s="11">
        <f>+'Jun2010'!C17*$G$31</f>
        <v>0</v>
      </c>
      <c r="E17" s="11">
        <f>+'Jun2010'!D17*$G$31</f>
        <v>19250</v>
      </c>
      <c r="F17" s="11">
        <f>+'Jun2010'!E17*$G$31</f>
        <v>24530.000000000004</v>
      </c>
      <c r="G17" s="11">
        <f>+'Jun2010'!F17*$G$31</f>
        <v>24695.000000000004</v>
      </c>
      <c r="H17" s="11">
        <f>+'Jun2010'!G17*$G$31</f>
        <v>23980.000000000004</v>
      </c>
      <c r="I17" s="11">
        <f>+'Jun2010'!H17*$G$31</f>
        <v>19690</v>
      </c>
      <c r="J17" s="11">
        <f>+'Jun2010'!I17*$G$31</f>
        <v>18590</v>
      </c>
      <c r="K17" s="11">
        <f>+'Jun2010'!J17*$G$31</f>
        <v>22440</v>
      </c>
      <c r="L17" s="11">
        <f>+'Jun2010'!K17*$G$31</f>
        <v>22550.000000000004</v>
      </c>
      <c r="M17" s="11">
        <f>+'Jun2010'!L17*$G$31</f>
        <v>19910</v>
      </c>
      <c r="N17" s="11">
        <f>+'Jun2010'!M17*$G$31</f>
        <v>25850.000000000004</v>
      </c>
      <c r="O17" s="11">
        <f>+'Jun2010'!N17*$G$31</f>
        <v>24750.000000000004</v>
      </c>
      <c r="P17" s="11">
        <f>+'Jun2010'!O17*$G$31</f>
        <v>20900</v>
      </c>
      <c r="Q17" s="11">
        <f>+'Jun2010'!P17*$G$31</f>
        <v>18260</v>
      </c>
      <c r="R17" s="11">
        <f>+'Jun2010'!Q17*$G$31</f>
        <v>25080.000000000004</v>
      </c>
      <c r="S17" s="11">
        <f>+'Jun2010'!R17*$G$31</f>
        <v>24530.000000000004</v>
      </c>
      <c r="T17" s="11">
        <f>+'Jun2010'!S17*$G$31</f>
        <v>25190.000000000004</v>
      </c>
      <c r="U17" s="11">
        <f>+'Jun2010'!T17*$G$31</f>
        <v>23760.000000000004</v>
      </c>
      <c r="V17" s="11">
        <f>+'Jun2010'!U17*$G$31</f>
        <v>23760.000000000004</v>
      </c>
      <c r="W17" s="11">
        <f>+'Jun2010'!V17*$G$31</f>
        <v>21010</v>
      </c>
      <c r="X17" s="11">
        <f>+'Jun2010'!W17*$G$31</f>
        <v>17820</v>
      </c>
      <c r="Y17" s="11">
        <f>+'Jun2010'!X17*$G$31</f>
        <v>0</v>
      </c>
      <c r="Z17" s="11">
        <f>+'Jun2010'!Y17*$G$31</f>
        <v>23320.000000000004</v>
      </c>
      <c r="AA17" s="11">
        <f>+'Jun2010'!Z17*$G$31</f>
        <v>24530.000000000004</v>
      </c>
      <c r="AB17" s="11">
        <f>+'Jun2010'!AA17*$G$31</f>
        <v>21670</v>
      </c>
      <c r="AC17" s="11">
        <f>+'Jun2010'!AB17*$G$31</f>
        <v>20350</v>
      </c>
      <c r="AD17" s="11">
        <f>+'Jun2010'!AC17*$G$31</f>
        <v>20130</v>
      </c>
      <c r="AE17" s="11">
        <f>+'Jun2010'!AD17*$G$31</f>
        <v>18040</v>
      </c>
      <c r="AF17" s="11">
        <f>+'Jun2010'!AE17*$G$31</f>
        <v>24090.000000000004</v>
      </c>
      <c r="AG17" s="11">
        <f>+'Jun2010'!AF17*$G$31</f>
        <v>24750.000000000004</v>
      </c>
      <c r="AH17" s="11">
        <f>+'Jun2010'!AG17*$G$31</f>
        <v>24420.000000000004</v>
      </c>
      <c r="AI17" s="11">
        <f>+'Jun2010'!AH17*$G$31</f>
        <v>0</v>
      </c>
      <c r="AJ17" s="11">
        <f>+'Jun2010'!AI17*$G$31</f>
        <v>0</v>
      </c>
      <c r="AK17" s="11">
        <f>+'Jun2010'!AJ17*$G$31</f>
        <v>0</v>
      </c>
      <c r="AL17" s="11">
        <f>+'Jun2010'!AK17*$G$31</f>
        <v>0</v>
      </c>
      <c r="AM17" s="10">
        <f t="shared" si="3"/>
        <v>25850.000000000004</v>
      </c>
      <c r="AN17" s="10" t="e">
        <f t="shared" si="2"/>
        <v>#VALUE!</v>
      </c>
      <c r="AP17" s="10">
        <f t="shared" si="4"/>
        <v>25850.000000000004</v>
      </c>
      <c r="AQ17" s="10">
        <f t="shared" si="5"/>
        <v>24750.000000000004</v>
      </c>
      <c r="AR17" s="10">
        <f t="shared" si="5"/>
        <v>21010</v>
      </c>
    </row>
    <row r="18" spans="1:44" ht="12" customHeight="1">
      <c r="A18" s="13">
        <v>0.5</v>
      </c>
      <c r="B18" s="11">
        <f>+'Jun2010'!A18*$G$31</f>
        <v>0.55000000000000004</v>
      </c>
      <c r="C18" s="11">
        <f>+'Jun2010'!B18*$G$31</f>
        <v>0</v>
      </c>
      <c r="D18" s="11">
        <f>+'Jun2010'!C18*$G$31</f>
        <v>0</v>
      </c>
      <c r="E18" s="11">
        <f>+'Jun2010'!D18*$G$31</f>
        <v>19250</v>
      </c>
      <c r="F18" s="11">
        <f>+'Jun2010'!E18*$G$31</f>
        <v>24970.000000000004</v>
      </c>
      <c r="G18" s="11">
        <f>+'Jun2010'!F18*$G$31</f>
        <v>25740.000000000004</v>
      </c>
      <c r="H18" s="11">
        <f>+'Jun2010'!G18*$G$31</f>
        <v>24090.000000000004</v>
      </c>
      <c r="I18" s="11">
        <f>+'Jun2010'!H18*$G$31</f>
        <v>20020</v>
      </c>
      <c r="J18" s="11">
        <f>+'Jun2010'!I18*$G$31</f>
        <v>18590</v>
      </c>
      <c r="K18" s="11">
        <f>+'Jun2010'!J18*$G$31</f>
        <v>22660.000000000004</v>
      </c>
      <c r="L18" s="11">
        <f>+'Jun2010'!K18*$G$31</f>
        <v>23320.000000000004</v>
      </c>
      <c r="M18" s="11">
        <f>+'Jun2010'!L18*$G$31</f>
        <v>19910</v>
      </c>
      <c r="N18" s="11">
        <f>+'Jun2010'!M18*$G$31</f>
        <v>25410.000000000004</v>
      </c>
      <c r="O18" s="11">
        <f>+'Jun2010'!N18*$G$31</f>
        <v>25190.000000000004</v>
      </c>
      <c r="P18" s="11">
        <f>+'Jun2010'!O18*$G$31</f>
        <v>21010</v>
      </c>
      <c r="Q18" s="11">
        <f>+'Jun2010'!P18*$G$31</f>
        <v>18700</v>
      </c>
      <c r="R18" s="11">
        <f>+'Jun2010'!Q18*$G$31</f>
        <v>25300.000000000004</v>
      </c>
      <c r="S18" s="11">
        <f>+'Jun2010'!R18*$G$31</f>
        <v>21340</v>
      </c>
      <c r="T18" s="11">
        <f>+'Jun2010'!S18*$G$31</f>
        <v>24750.000000000004</v>
      </c>
      <c r="U18" s="11">
        <f>+'Jun2010'!T18*$G$31</f>
        <v>24200.000000000004</v>
      </c>
      <c r="V18" s="11">
        <f>+'Jun2010'!U18*$G$31</f>
        <v>24310.000000000004</v>
      </c>
      <c r="W18" s="11">
        <f>+'Jun2010'!V18*$G$31</f>
        <v>20240</v>
      </c>
      <c r="X18" s="11">
        <f>+'Jun2010'!W18*$G$31</f>
        <v>16940</v>
      </c>
      <c r="Y18" s="11">
        <f>+'Jun2010'!X18*$G$31</f>
        <v>1100</v>
      </c>
      <c r="Z18" s="11">
        <f>+'Jun2010'!Y18*$G$31</f>
        <v>25740.000000000004</v>
      </c>
      <c r="AA18" s="11">
        <f>+'Jun2010'!Z18*$G$31</f>
        <v>24860.000000000004</v>
      </c>
      <c r="AB18" s="11">
        <f>+'Jun2010'!AA18*$G$31</f>
        <v>24310.000000000004</v>
      </c>
      <c r="AC18" s="11">
        <f>+'Jun2010'!AB18*$G$31</f>
        <v>20900</v>
      </c>
      <c r="AD18" s="11">
        <f>+'Jun2010'!AC18*$G$31</f>
        <v>21120</v>
      </c>
      <c r="AE18" s="11">
        <f>+'Jun2010'!AD18*$G$31</f>
        <v>16830</v>
      </c>
      <c r="AF18" s="11">
        <f>+'Jun2010'!AE18*$G$31</f>
        <v>24420.000000000004</v>
      </c>
      <c r="AG18" s="11">
        <f>+'Jun2010'!AF18*$G$31</f>
        <v>25190.000000000004</v>
      </c>
      <c r="AH18" s="11">
        <f>+'Jun2010'!AG18*$G$31</f>
        <v>25300.000000000004</v>
      </c>
      <c r="AI18" s="11">
        <f>+'Jun2010'!AH18*$G$31</f>
        <v>0</v>
      </c>
      <c r="AJ18" s="11">
        <f>+'Jun2010'!AI18*$G$31</f>
        <v>0</v>
      </c>
      <c r="AK18" s="11">
        <f>+'Jun2010'!AJ18*$G$31</f>
        <v>0</v>
      </c>
      <c r="AL18" s="11">
        <f>+'Jun2010'!AK18*$G$31</f>
        <v>0</v>
      </c>
      <c r="AM18" s="10">
        <f t="shared" si="3"/>
        <v>25740.000000000004</v>
      </c>
      <c r="AN18" s="10">
        <f t="shared" si="2"/>
        <v>0</v>
      </c>
      <c r="AP18" s="10">
        <f t="shared" si="4"/>
        <v>25740.000000000004</v>
      </c>
      <c r="AQ18" s="10">
        <f t="shared" si="5"/>
        <v>25190.000000000004</v>
      </c>
      <c r="AR18" s="10">
        <f t="shared" si="5"/>
        <v>21120</v>
      </c>
    </row>
    <row r="19" spans="1:44" ht="12" customHeight="1">
      <c r="A19" s="13" t="s">
        <v>19</v>
      </c>
      <c r="B19" s="11" t="e">
        <f>+'Jun2010'!A19*$G$31</f>
        <v>#VALUE!</v>
      </c>
      <c r="C19" s="11">
        <f>+'Jun2010'!B19*$G$31</f>
        <v>0</v>
      </c>
      <c r="D19" s="11">
        <f>+'Jun2010'!C19*$G$31</f>
        <v>0</v>
      </c>
      <c r="E19" s="11">
        <f>+'Jun2010'!D19*$G$31</f>
        <v>20350</v>
      </c>
      <c r="F19" s="11">
        <f>+'Jun2010'!E19*$G$31</f>
        <v>24420.000000000004</v>
      </c>
      <c r="G19" s="11">
        <f>+'Jun2010'!F19*$G$31</f>
        <v>24530.000000000004</v>
      </c>
      <c r="H19" s="11">
        <f>+'Jun2010'!G19*$G$31</f>
        <v>23870.000000000004</v>
      </c>
      <c r="I19" s="11">
        <f>+'Jun2010'!H19*$G$31</f>
        <v>20350</v>
      </c>
      <c r="J19" s="11">
        <f>+'Jun2010'!I19*$G$31</f>
        <v>19030</v>
      </c>
      <c r="K19" s="11">
        <f>+'Jun2010'!J19*$G$31</f>
        <v>21120</v>
      </c>
      <c r="L19" s="11">
        <f>+'Jun2010'!K19*$G$31</f>
        <v>18205</v>
      </c>
      <c r="M19" s="11">
        <f>+'Jun2010'!L19*$G$31</f>
        <v>19800</v>
      </c>
      <c r="N19" s="11">
        <f>+'Jun2010'!M19*$G$31</f>
        <v>21340</v>
      </c>
      <c r="O19" s="11">
        <f>+'Jun2010'!N19*$G$31</f>
        <v>24640.000000000004</v>
      </c>
      <c r="P19" s="11">
        <f>+'Jun2010'!O19*$G$31</f>
        <v>20790</v>
      </c>
      <c r="Q19" s="11">
        <f>+'Jun2010'!P19*$G$31</f>
        <v>19140</v>
      </c>
      <c r="R19" s="11">
        <f>+'Jun2010'!Q19*$G$31</f>
        <v>24200.000000000004</v>
      </c>
      <c r="S19" s="11">
        <f>+'Jun2010'!R19*$G$31</f>
        <v>22660.000000000004</v>
      </c>
      <c r="T19" s="11">
        <f>+'Jun2010'!S19*$G$31</f>
        <v>24640.000000000004</v>
      </c>
      <c r="U19" s="11">
        <f>+'Jun2010'!T19*$G$31</f>
        <v>23650.000000000004</v>
      </c>
      <c r="V19" s="11">
        <f>+'Jun2010'!U19*$G$31</f>
        <v>23650.000000000004</v>
      </c>
      <c r="W19" s="11">
        <f>+'Jun2010'!V19*$G$31</f>
        <v>20900</v>
      </c>
      <c r="X19" s="11">
        <f>+'Jun2010'!W19*$G$31</f>
        <v>18810</v>
      </c>
      <c r="Y19" s="11">
        <f>+'Jun2010'!X19*$G$31</f>
        <v>0</v>
      </c>
      <c r="Z19" s="11">
        <f>+'Jun2010'!Y19*$G$31</f>
        <v>24750.000000000004</v>
      </c>
      <c r="AA19" s="11">
        <f>+'Jun2010'!Z19*$G$31</f>
        <v>24420.000000000004</v>
      </c>
      <c r="AB19" s="11">
        <f>+'Jun2010'!AA19*$G$31</f>
        <v>22770.000000000004</v>
      </c>
      <c r="AC19" s="11">
        <f>+'Jun2010'!AB19*$G$31</f>
        <v>20790</v>
      </c>
      <c r="AD19" s="11">
        <f>+'Jun2010'!AC19*$G$31</f>
        <v>20680</v>
      </c>
      <c r="AE19" s="11">
        <f>+'Jun2010'!AD19*$G$31</f>
        <v>19140</v>
      </c>
      <c r="AF19" s="11">
        <f>+'Jun2010'!AE19*$G$31</f>
        <v>24310.000000000004</v>
      </c>
      <c r="AG19" s="11">
        <f>+'Jun2010'!AF19*$G$31</f>
        <v>26180.000000000004</v>
      </c>
      <c r="AH19" s="11">
        <f>+'Jun2010'!AG19*$G$31</f>
        <v>24640.000000000004</v>
      </c>
      <c r="AI19" s="11">
        <f>+'Jun2010'!AH19*$G$31</f>
        <v>0</v>
      </c>
      <c r="AJ19" s="11">
        <f>+'Jun2010'!AI19*$G$31</f>
        <v>0</v>
      </c>
      <c r="AK19" s="11">
        <f>+'Jun2010'!AJ19*$G$31</f>
        <v>0</v>
      </c>
      <c r="AL19" s="11">
        <f>+'Jun2010'!AK19*$G$31</f>
        <v>0</v>
      </c>
      <c r="AM19" s="10">
        <f t="shared" si="3"/>
        <v>26180.000000000004</v>
      </c>
      <c r="AN19" s="10" t="e">
        <f t="shared" si="2"/>
        <v>#VALUE!</v>
      </c>
      <c r="AP19" s="10">
        <f t="shared" si="4"/>
        <v>26180.000000000004</v>
      </c>
      <c r="AQ19" s="10">
        <f t="shared" si="5"/>
        <v>24640.000000000004</v>
      </c>
      <c r="AR19" s="10">
        <f t="shared" si="5"/>
        <v>20900</v>
      </c>
    </row>
    <row r="20" spans="1:44" ht="12" customHeight="1">
      <c r="A20" s="13">
        <v>0.58333333333333337</v>
      </c>
      <c r="B20" s="11">
        <f>+'Jun2010'!A20*$G$31</f>
        <v>0.64166666666666672</v>
      </c>
      <c r="C20" s="11">
        <f>+'Jun2010'!B20*$G$31</f>
        <v>0</v>
      </c>
      <c r="D20" s="11">
        <f>+'Jun2010'!C20*$G$31</f>
        <v>0</v>
      </c>
      <c r="E20" s="11">
        <f>+'Jun2010'!D20*$G$31</f>
        <v>19360</v>
      </c>
      <c r="F20" s="11">
        <f>+'Jun2010'!E20*$G$31</f>
        <v>23430.000000000004</v>
      </c>
      <c r="G20" s="11">
        <f>+'Jun2010'!F20*$G$31</f>
        <v>23210.000000000004</v>
      </c>
      <c r="H20" s="11">
        <f>+'Jun2010'!G20*$G$31</f>
        <v>23870.000000000004</v>
      </c>
      <c r="I20" s="11">
        <f>+'Jun2010'!H20*$G$31</f>
        <v>19800</v>
      </c>
      <c r="J20" s="11">
        <f>+'Jun2010'!I20*$G$31</f>
        <v>19030</v>
      </c>
      <c r="K20" s="11">
        <f>+'Jun2010'!J20*$G$31</f>
        <v>22990.000000000004</v>
      </c>
      <c r="L20" s="11">
        <f>+'Jun2010'!K20*$G$31</f>
        <v>23265.000000000004</v>
      </c>
      <c r="M20" s="11">
        <f>+'Jun2010'!L20*$G$31</f>
        <v>22770.000000000004</v>
      </c>
      <c r="N20" s="11">
        <f>+'Jun2010'!M20*$G$31</f>
        <v>23980.000000000004</v>
      </c>
      <c r="O20" s="11">
        <f>+'Jun2010'!N20*$G$31</f>
        <v>24310.000000000004</v>
      </c>
      <c r="P20" s="11">
        <f>+'Jun2010'!O20*$G$31</f>
        <v>19800</v>
      </c>
      <c r="Q20" s="11">
        <f>+'Jun2010'!P20*$G$31</f>
        <v>19030</v>
      </c>
      <c r="R20" s="11">
        <f>+'Jun2010'!Q20*$G$31</f>
        <v>24750.000000000004</v>
      </c>
      <c r="S20" s="11">
        <f>+'Jun2010'!R20*$G$31</f>
        <v>24310.000000000004</v>
      </c>
      <c r="T20" s="11">
        <f>+'Jun2010'!S20*$G$31</f>
        <v>23430.000000000004</v>
      </c>
      <c r="U20" s="11">
        <f>+'Jun2010'!T20*$G$31</f>
        <v>23320.000000000004</v>
      </c>
      <c r="V20" s="11">
        <f>+'Jun2010'!U20*$G$31</f>
        <v>23430.000000000004</v>
      </c>
      <c r="W20" s="11">
        <f>+'Jun2010'!V20*$G$31</f>
        <v>21560</v>
      </c>
      <c r="X20" s="11">
        <f>+'Jun2010'!W20*$G$31</f>
        <v>18480</v>
      </c>
      <c r="Y20" s="11">
        <f>+'Jun2010'!X20*$G$31</f>
        <v>6050.0000000000009</v>
      </c>
      <c r="Z20" s="11">
        <f>+'Jun2010'!Y20*$G$31</f>
        <v>23540.000000000004</v>
      </c>
      <c r="AA20" s="11">
        <f>+'Jun2010'!Z20*$G$31</f>
        <v>23540.000000000004</v>
      </c>
      <c r="AB20" s="11">
        <f>+'Jun2010'!AA20*$G$31</f>
        <v>23980.000000000004</v>
      </c>
      <c r="AC20" s="11">
        <f>+'Jun2010'!AB20*$G$31</f>
        <v>20680</v>
      </c>
      <c r="AD20" s="11">
        <f>+'Jun2010'!AC20*$G$31</f>
        <v>20020</v>
      </c>
      <c r="AE20" s="11">
        <f>+'Jun2010'!AD20*$G$31</f>
        <v>19140</v>
      </c>
      <c r="AF20" s="11">
        <f>+'Jun2010'!AE20*$G$31</f>
        <v>25300.000000000004</v>
      </c>
      <c r="AG20" s="11">
        <f>+'Jun2010'!AF20*$G$31</f>
        <v>24860.000000000004</v>
      </c>
      <c r="AH20" s="11">
        <f>+'Jun2010'!AG20*$G$31</f>
        <v>24860.000000000004</v>
      </c>
      <c r="AI20" s="11">
        <f>+'Jun2010'!AH20*$G$31</f>
        <v>0</v>
      </c>
      <c r="AJ20" s="11">
        <f>+'Jun2010'!AI20*$G$31</f>
        <v>0</v>
      </c>
      <c r="AK20" s="11">
        <f>+'Jun2010'!AJ20*$G$31</f>
        <v>0</v>
      </c>
      <c r="AL20" s="11">
        <f>+'Jun2010'!AK20*$G$31</f>
        <v>0</v>
      </c>
      <c r="AM20" s="10">
        <f t="shared" si="3"/>
        <v>25300.000000000004</v>
      </c>
      <c r="AN20" s="10">
        <f t="shared" si="2"/>
        <v>0</v>
      </c>
      <c r="AP20" s="10">
        <f t="shared" si="4"/>
        <v>25300.000000000004</v>
      </c>
      <c r="AQ20" s="10">
        <f t="shared" si="5"/>
        <v>24310.000000000004</v>
      </c>
      <c r="AR20" s="10">
        <f t="shared" si="5"/>
        <v>21560</v>
      </c>
    </row>
    <row r="21" spans="1:44" ht="12" customHeight="1">
      <c r="A21" s="13" t="s">
        <v>20</v>
      </c>
      <c r="B21" s="11" t="e">
        <f>+'Jun2010'!A21*$G$31</f>
        <v>#VALUE!</v>
      </c>
      <c r="C21" s="11">
        <f>+'Jun2010'!B21*$G$31</f>
        <v>0</v>
      </c>
      <c r="D21" s="11">
        <f>+'Jun2010'!C21*$G$31</f>
        <v>0</v>
      </c>
      <c r="E21" s="11">
        <f>+'Jun2010'!D21*$G$31</f>
        <v>18920</v>
      </c>
      <c r="F21" s="11">
        <f>+'Jun2010'!E21*$G$31</f>
        <v>23870.000000000004</v>
      </c>
      <c r="G21" s="11">
        <f>+'Jun2010'!F21*$G$31</f>
        <v>23540.000000000004</v>
      </c>
      <c r="H21" s="11">
        <f>+'Jun2010'!G21*$G$31</f>
        <v>23650.000000000004</v>
      </c>
      <c r="I21" s="11">
        <f>+'Jun2010'!H21*$G$31</f>
        <v>19580</v>
      </c>
      <c r="J21" s="11">
        <f>+'Jun2010'!I21*$G$31</f>
        <v>18260</v>
      </c>
      <c r="K21" s="11">
        <f>+'Jun2010'!J21*$G$31</f>
        <v>24310.000000000004</v>
      </c>
      <c r="L21" s="11">
        <f>+'Jun2010'!K21*$G$31</f>
        <v>23375.000000000004</v>
      </c>
      <c r="M21" s="11">
        <f>+'Jun2010'!L21*$G$31</f>
        <v>23980.000000000004</v>
      </c>
      <c r="N21" s="11">
        <f>+'Jun2010'!M21*$G$31</f>
        <v>24090.000000000004</v>
      </c>
      <c r="O21" s="11">
        <f>+'Jun2010'!N21*$G$31</f>
        <v>24860.000000000004</v>
      </c>
      <c r="P21" s="11">
        <f>+'Jun2010'!O21*$G$31</f>
        <v>19360</v>
      </c>
      <c r="Q21" s="11">
        <f>+'Jun2010'!P21*$G$31</f>
        <v>18150</v>
      </c>
      <c r="R21" s="11">
        <f>+'Jun2010'!Q21*$G$31</f>
        <v>25300.000000000004</v>
      </c>
      <c r="S21" s="11">
        <f>+'Jun2010'!R21*$G$31</f>
        <v>24090.000000000004</v>
      </c>
      <c r="T21" s="11">
        <f>+'Jun2010'!S21*$G$31</f>
        <v>24200.000000000004</v>
      </c>
      <c r="U21" s="11">
        <f>+'Jun2010'!T21*$G$31</f>
        <v>24420.000000000004</v>
      </c>
      <c r="V21" s="11">
        <f>+'Jun2010'!U21*$G$31</f>
        <v>23210.000000000004</v>
      </c>
      <c r="W21" s="11">
        <f>+'Jun2010'!V21*$G$31</f>
        <v>21230</v>
      </c>
      <c r="X21" s="11">
        <f>+'Jun2010'!W21*$G$31</f>
        <v>18260</v>
      </c>
      <c r="Y21" s="11">
        <f>+'Jun2010'!X21*$G$31</f>
        <v>11000</v>
      </c>
      <c r="Z21" s="11">
        <f>+'Jun2010'!Y21*$G$31</f>
        <v>23870.000000000004</v>
      </c>
      <c r="AA21" s="11">
        <f>+'Jun2010'!Z21*$G$31</f>
        <v>24200.000000000004</v>
      </c>
      <c r="AB21" s="11">
        <f>+'Jun2010'!AA21*$G$31</f>
        <v>24420.000000000004</v>
      </c>
      <c r="AC21" s="11">
        <f>+'Jun2010'!AB21*$G$31</f>
        <v>20680</v>
      </c>
      <c r="AD21" s="11">
        <f>+'Jun2010'!AC21*$G$31</f>
        <v>19800</v>
      </c>
      <c r="AE21" s="11">
        <f>+'Jun2010'!AD21*$G$31</f>
        <v>18700</v>
      </c>
      <c r="AF21" s="11">
        <f>+'Jun2010'!AE21*$G$31</f>
        <v>25740.000000000004</v>
      </c>
      <c r="AG21" s="11">
        <f>+'Jun2010'!AF21*$G$31</f>
        <v>26400.000000000004</v>
      </c>
      <c r="AH21" s="11">
        <f>+'Jun2010'!AG21*$G$31</f>
        <v>25410.000000000004</v>
      </c>
      <c r="AI21" s="11">
        <f>+'Jun2010'!AH21*$G$31</f>
        <v>0</v>
      </c>
      <c r="AJ21" s="11">
        <f>+'Jun2010'!AI21*$G$31</f>
        <v>0</v>
      </c>
      <c r="AK21" s="11">
        <f>+'Jun2010'!AJ21*$G$31</f>
        <v>0</v>
      </c>
      <c r="AL21" s="11">
        <f>+'Jun2010'!AK21*$G$31</f>
        <v>0</v>
      </c>
      <c r="AM21" s="10">
        <f t="shared" si="3"/>
        <v>26400.000000000004</v>
      </c>
      <c r="AN21" s="10" t="e">
        <f t="shared" si="2"/>
        <v>#VALUE!</v>
      </c>
      <c r="AP21" s="10">
        <f t="shared" si="4"/>
        <v>26400.000000000004</v>
      </c>
      <c r="AQ21" s="10">
        <f t="shared" si="5"/>
        <v>24860.000000000004</v>
      </c>
      <c r="AR21" s="10">
        <f t="shared" si="5"/>
        <v>21230</v>
      </c>
    </row>
    <row r="22" spans="1:44" ht="12" customHeight="1">
      <c r="A22" s="12" t="s">
        <v>21</v>
      </c>
      <c r="B22" s="11" t="e">
        <f>+'Jun2010'!A22*$G$31</f>
        <v>#VALUE!</v>
      </c>
      <c r="C22" s="11">
        <f>+'Jun2010'!B22*$G$31</f>
        <v>0</v>
      </c>
      <c r="D22" s="11">
        <f>+'Jun2010'!C22*$G$31</f>
        <v>0</v>
      </c>
      <c r="E22" s="11">
        <f>+'Jun2010'!D22*$G$31</f>
        <v>18370</v>
      </c>
      <c r="F22" s="11">
        <f>+'Jun2010'!E22*$G$31</f>
        <v>23760.000000000004</v>
      </c>
      <c r="G22" s="11">
        <f>+'Jun2010'!F22*$G$31</f>
        <v>23650.000000000004</v>
      </c>
      <c r="H22" s="11">
        <f>+'Jun2010'!G22*$G$31</f>
        <v>14300.000000000002</v>
      </c>
      <c r="I22" s="11">
        <f>+'Jun2010'!H22*$G$31</f>
        <v>18810</v>
      </c>
      <c r="J22" s="11">
        <f>+'Jun2010'!I22*$G$31</f>
        <v>17820</v>
      </c>
      <c r="K22" s="11">
        <f>+'Jun2010'!J22*$G$31</f>
        <v>23980.000000000004</v>
      </c>
      <c r="L22" s="11">
        <f>+'Jun2010'!K22*$G$31</f>
        <v>23375.000000000004</v>
      </c>
      <c r="M22" s="11">
        <f>+'Jun2010'!L22*$G$31</f>
        <v>23650.000000000004</v>
      </c>
      <c r="N22" s="11">
        <f>+'Jun2010'!M22*$G$31</f>
        <v>22330</v>
      </c>
      <c r="O22" s="11">
        <f>+'Jun2010'!N22*$G$31</f>
        <v>25080.000000000004</v>
      </c>
      <c r="P22" s="11">
        <f>+'Jun2010'!O22*$G$31</f>
        <v>18810</v>
      </c>
      <c r="Q22" s="11">
        <f>+'Jun2010'!P22*$G$31</f>
        <v>18040</v>
      </c>
      <c r="R22" s="11">
        <f>+'Jun2010'!Q22*$G$31</f>
        <v>25080.000000000004</v>
      </c>
      <c r="S22" s="11">
        <f>+'Jun2010'!R22*$G$31</f>
        <v>23100.000000000004</v>
      </c>
      <c r="T22" s="11">
        <f>+'Jun2010'!S22*$G$31</f>
        <v>15070.000000000002</v>
      </c>
      <c r="U22" s="11">
        <f>+'Jun2010'!T22*$G$31</f>
        <v>23760.000000000004</v>
      </c>
      <c r="V22" s="11">
        <f>+'Jun2010'!U22*$G$31</f>
        <v>23430.000000000004</v>
      </c>
      <c r="W22" s="11">
        <f>+'Jun2010'!V22*$G$31</f>
        <v>19030</v>
      </c>
      <c r="X22" s="11">
        <f>+'Jun2010'!W22*$G$31</f>
        <v>17930</v>
      </c>
      <c r="Y22" s="11">
        <f>+'Jun2010'!X22*$G$31</f>
        <v>20460</v>
      </c>
      <c r="Z22" s="11">
        <f>+'Jun2010'!Y22*$G$31</f>
        <v>24310.000000000004</v>
      </c>
      <c r="AA22" s="11">
        <f>+'Jun2010'!Z22*$G$31</f>
        <v>24090.000000000004</v>
      </c>
      <c r="AB22" s="11">
        <f>+'Jun2010'!AA22*$G$31</f>
        <v>23760.000000000004</v>
      </c>
      <c r="AC22" s="11">
        <f>+'Jun2010'!AB22*$G$31</f>
        <v>20460</v>
      </c>
      <c r="AD22" s="11">
        <f>+'Jun2010'!AC22*$G$31</f>
        <v>14410.000000000002</v>
      </c>
      <c r="AE22" s="11">
        <f>+'Jun2010'!AD22*$G$31</f>
        <v>18150</v>
      </c>
      <c r="AF22" s="11">
        <f>+'Jun2010'!AE22*$G$31</f>
        <v>25410.000000000004</v>
      </c>
      <c r="AG22" s="11">
        <f>+'Jun2010'!AF22*$G$31</f>
        <v>25080.000000000004</v>
      </c>
      <c r="AH22" s="11">
        <f>+'Jun2010'!AG22*$G$31</f>
        <v>25520.000000000004</v>
      </c>
      <c r="AI22" s="11">
        <f>+'Jun2010'!AH22*$G$31</f>
        <v>0</v>
      </c>
      <c r="AJ22" s="11">
        <f>+'Jun2010'!AI22*$G$31</f>
        <v>0</v>
      </c>
      <c r="AK22" s="11">
        <f>+'Jun2010'!AJ22*$G$31</f>
        <v>0</v>
      </c>
      <c r="AL22" s="11">
        <f>+'Jun2010'!AK22*$G$31</f>
        <v>0</v>
      </c>
      <c r="AM22" s="10">
        <f t="shared" si="3"/>
        <v>25520.000000000004</v>
      </c>
      <c r="AN22" s="10" t="e">
        <f t="shared" si="2"/>
        <v>#VALUE!</v>
      </c>
      <c r="AP22" s="10">
        <f t="shared" si="4"/>
        <v>25520.000000000004</v>
      </c>
      <c r="AQ22" s="10">
        <f t="shared" si="5"/>
        <v>25080.000000000004</v>
      </c>
      <c r="AR22" s="10">
        <f t="shared" si="5"/>
        <v>19030</v>
      </c>
    </row>
    <row r="23" spans="1:44" ht="12" customHeight="1">
      <c r="A23" s="12" t="s">
        <v>22</v>
      </c>
      <c r="B23" s="11" t="e">
        <f>+'Jun2010'!A23*$G$31</f>
        <v>#VALUE!</v>
      </c>
      <c r="C23" s="11">
        <f>+'Jun2010'!B23*$G$31</f>
        <v>0</v>
      </c>
      <c r="D23" s="11">
        <f>+'Jun2010'!C23*$G$31</f>
        <v>0</v>
      </c>
      <c r="E23" s="11">
        <f>+'Jun2010'!D23*$G$31</f>
        <v>16610</v>
      </c>
      <c r="F23" s="11">
        <f>+'Jun2010'!E23*$G$31</f>
        <v>22330</v>
      </c>
      <c r="G23" s="11">
        <f>+'Jun2010'!F23*$G$31</f>
        <v>22220</v>
      </c>
      <c r="H23" s="11">
        <f>+'Jun2010'!G23*$G$31</f>
        <v>13640.000000000002</v>
      </c>
      <c r="I23" s="11">
        <f>+'Jun2010'!H23*$G$31</f>
        <v>18590</v>
      </c>
      <c r="J23" s="11">
        <f>+'Jun2010'!I23*$G$31</f>
        <v>17380</v>
      </c>
      <c r="K23" s="11">
        <f>+'Jun2010'!J23*$G$31</f>
        <v>21120</v>
      </c>
      <c r="L23" s="11">
        <f>+'Jun2010'!K23*$G$31</f>
        <v>22165</v>
      </c>
      <c r="M23" s="11">
        <f>+'Jun2010'!L23*$G$31</f>
        <v>22220</v>
      </c>
      <c r="N23" s="11">
        <f>+'Jun2010'!M23*$G$31</f>
        <v>21230</v>
      </c>
      <c r="O23" s="11">
        <f>+'Jun2010'!N23*$G$31</f>
        <v>23100.000000000004</v>
      </c>
      <c r="P23" s="11">
        <f>+'Jun2010'!O23*$G$31</f>
        <v>19140</v>
      </c>
      <c r="Q23" s="11">
        <f>+'Jun2010'!P23*$G$31</f>
        <v>17930</v>
      </c>
      <c r="R23" s="11">
        <f>+'Jun2010'!Q23*$G$31</f>
        <v>23100.000000000004</v>
      </c>
      <c r="S23" s="11">
        <f>+'Jun2010'!R23*$G$31</f>
        <v>21780</v>
      </c>
      <c r="T23" s="11">
        <f>+'Jun2010'!S23*$G$31</f>
        <v>17270</v>
      </c>
      <c r="U23" s="11">
        <f>+'Jun2010'!T23*$G$31</f>
        <v>20680</v>
      </c>
      <c r="V23" s="11">
        <f>+'Jun2010'!U23*$G$31</f>
        <v>21230</v>
      </c>
      <c r="W23" s="11">
        <f>+'Jun2010'!V23*$G$31</f>
        <v>17490</v>
      </c>
      <c r="X23" s="11">
        <f>+'Jun2010'!W23*$G$31</f>
        <v>17710</v>
      </c>
      <c r="Y23" s="11">
        <f>+'Jun2010'!X23*$G$31</f>
        <v>21615</v>
      </c>
      <c r="Z23" s="11">
        <f>+'Jun2010'!Y23*$G$31</f>
        <v>22880.000000000004</v>
      </c>
      <c r="AA23" s="11">
        <f>+'Jun2010'!Z23*$G$31</f>
        <v>22220</v>
      </c>
      <c r="AB23" s="11">
        <f>+'Jun2010'!AA23*$G$31</f>
        <v>22770.000000000004</v>
      </c>
      <c r="AC23" s="11">
        <f>+'Jun2010'!AB23*$G$31</f>
        <v>20020</v>
      </c>
      <c r="AD23" s="11">
        <f>+'Jun2010'!AC23*$G$31</f>
        <v>0</v>
      </c>
      <c r="AE23" s="11">
        <f>+'Jun2010'!AD23*$G$31</f>
        <v>18370</v>
      </c>
      <c r="AF23" s="11">
        <f>+'Jun2010'!AE23*$G$31</f>
        <v>23980.000000000004</v>
      </c>
      <c r="AG23" s="11">
        <f>+'Jun2010'!AF23*$G$31</f>
        <v>23210.000000000004</v>
      </c>
      <c r="AH23" s="11">
        <f>+'Jun2010'!AG23*$G$31</f>
        <v>24310.000000000004</v>
      </c>
      <c r="AI23" s="11">
        <f>+'Jun2010'!AH23*$G$31</f>
        <v>0</v>
      </c>
      <c r="AJ23" s="11">
        <f>+'Jun2010'!AI23*$G$31</f>
        <v>0</v>
      </c>
      <c r="AK23" s="11">
        <f>+'Jun2010'!AJ23*$G$31</f>
        <v>0</v>
      </c>
      <c r="AL23" s="11">
        <f>+'Jun2010'!AK23*$G$31</f>
        <v>0</v>
      </c>
      <c r="AM23" s="10">
        <f t="shared" si="3"/>
        <v>24310.000000000004</v>
      </c>
      <c r="AN23" s="10" t="e">
        <f t="shared" si="2"/>
        <v>#VALUE!</v>
      </c>
      <c r="AP23" s="10">
        <f t="shared" si="4"/>
        <v>24310.000000000004</v>
      </c>
      <c r="AQ23" s="10">
        <f t="shared" si="5"/>
        <v>23100.000000000004</v>
      </c>
      <c r="AR23" s="10">
        <f t="shared" si="5"/>
        <v>19140</v>
      </c>
    </row>
    <row r="24" spans="1:44" ht="12" customHeight="1">
      <c r="A24" s="12" t="s">
        <v>23</v>
      </c>
      <c r="B24" s="11" t="e">
        <f>+'Jun2010'!A24*$G$31</f>
        <v>#VALUE!</v>
      </c>
      <c r="C24" s="11">
        <f>+'Jun2010'!B24*$G$31</f>
        <v>0</v>
      </c>
      <c r="D24" s="11">
        <f>+'Jun2010'!C24*$G$31</f>
        <v>0</v>
      </c>
      <c r="E24" s="11">
        <f>+'Jun2010'!D24*$G$31</f>
        <v>17600</v>
      </c>
      <c r="F24" s="11">
        <f>+'Jun2010'!E24*$G$31</f>
        <v>20460</v>
      </c>
      <c r="G24" s="11">
        <f>+'Jun2010'!F24*$G$31</f>
        <v>20900</v>
      </c>
      <c r="H24" s="11">
        <f>+'Jun2010'!G24*$G$31</f>
        <v>14630.000000000002</v>
      </c>
      <c r="I24" s="11">
        <f>+'Jun2010'!H24*$G$31</f>
        <v>18370</v>
      </c>
      <c r="J24" s="11">
        <f>+'Jun2010'!I24*$G$31</f>
        <v>17160</v>
      </c>
      <c r="K24" s="11">
        <f>+'Jun2010'!J24*$G$31</f>
        <v>21450</v>
      </c>
      <c r="L24" s="11">
        <f>+'Jun2010'!K24*$G$31</f>
        <v>21615</v>
      </c>
      <c r="M24" s="11">
        <f>+'Jun2010'!L24*$G$31</f>
        <v>21120</v>
      </c>
      <c r="N24" s="11">
        <f>+'Jun2010'!M24*$G$31</f>
        <v>22000</v>
      </c>
      <c r="O24" s="11">
        <f>+'Jun2010'!N24*$G$31</f>
        <v>23210.000000000004</v>
      </c>
      <c r="P24" s="11">
        <f>+'Jun2010'!O24*$G$31</f>
        <v>18590</v>
      </c>
      <c r="Q24" s="11">
        <f>+'Jun2010'!P24*$G$31</f>
        <v>17930</v>
      </c>
      <c r="R24" s="11">
        <f>+'Jun2010'!Q24*$G$31</f>
        <v>22000</v>
      </c>
      <c r="S24" s="11">
        <f>+'Jun2010'!R24*$G$31</f>
        <v>20680</v>
      </c>
      <c r="T24" s="11">
        <f>+'Jun2010'!S24*$G$31</f>
        <v>17600</v>
      </c>
      <c r="U24" s="11">
        <f>+'Jun2010'!T24*$G$31</f>
        <v>19690</v>
      </c>
      <c r="V24" s="11">
        <f>+'Jun2010'!U24*$G$31</f>
        <v>21120</v>
      </c>
      <c r="W24" s="11">
        <f>+'Jun2010'!V24*$G$31</f>
        <v>18260</v>
      </c>
      <c r="X24" s="11">
        <f>+'Jun2010'!W24*$G$31</f>
        <v>17710</v>
      </c>
      <c r="Y24" s="11">
        <f>+'Jun2010'!X24*$G$31</f>
        <v>21560</v>
      </c>
      <c r="Z24" s="11">
        <f>+'Jun2010'!Y24*$G$31</f>
        <v>21450</v>
      </c>
      <c r="AA24" s="11">
        <f>+'Jun2010'!Z24*$G$31</f>
        <v>19800</v>
      </c>
      <c r="AB24" s="11">
        <f>+'Jun2010'!AA24*$G$31</f>
        <v>21450</v>
      </c>
      <c r="AC24" s="11">
        <f>+'Jun2010'!AB24*$G$31</f>
        <v>20570</v>
      </c>
      <c r="AD24" s="11">
        <f>+'Jun2010'!AC24*$G$31</f>
        <v>2750</v>
      </c>
      <c r="AE24" s="11">
        <f>+'Jun2010'!AD24*$G$31</f>
        <v>18260</v>
      </c>
      <c r="AF24" s="11">
        <f>+'Jun2010'!AE24*$G$31</f>
        <v>22440</v>
      </c>
      <c r="AG24" s="11">
        <f>+'Jun2010'!AF24*$G$31</f>
        <v>22440</v>
      </c>
      <c r="AH24" s="11">
        <f>+'Jun2010'!AG24*$G$31</f>
        <v>22660.000000000004</v>
      </c>
      <c r="AI24" s="11">
        <f>+'Jun2010'!AH24*$G$31</f>
        <v>0</v>
      </c>
      <c r="AJ24" s="11">
        <f>+'Jun2010'!AI24*$G$31</f>
        <v>0</v>
      </c>
      <c r="AK24" s="11">
        <f>+'Jun2010'!AJ24*$G$31</f>
        <v>0</v>
      </c>
      <c r="AL24" s="11">
        <f>+'Jun2010'!AK24*$G$31</f>
        <v>0</v>
      </c>
      <c r="AM24" s="10">
        <f t="shared" si="3"/>
        <v>23210.000000000004</v>
      </c>
      <c r="AN24" s="10" t="e">
        <f t="shared" si="2"/>
        <v>#VALUE!</v>
      </c>
      <c r="AP24" s="10">
        <f t="shared" si="4"/>
        <v>22660.000000000004</v>
      </c>
      <c r="AQ24" s="10">
        <f t="shared" si="5"/>
        <v>23210.000000000004</v>
      </c>
      <c r="AR24" s="10">
        <f t="shared" si="5"/>
        <v>18590</v>
      </c>
    </row>
    <row r="25" spans="1:44" s="14" customFormat="1" ht="12" customHeight="1">
      <c r="A25" s="9" t="s">
        <v>24</v>
      </c>
      <c r="B25" s="11" t="e">
        <f>+'Jun2010'!A25*$G$31</f>
        <v>#VALUE!</v>
      </c>
      <c r="C25" s="11">
        <f>+'Jun2010'!B25*$G$31</f>
        <v>0</v>
      </c>
      <c r="D25" s="11">
        <f>+'Jun2010'!C25*$G$31</f>
        <v>0</v>
      </c>
      <c r="E25" s="11">
        <f>+'Jun2010'!D25*$G$31</f>
        <v>17820</v>
      </c>
      <c r="F25" s="11">
        <f>+'Jun2010'!E25*$G$31</f>
        <v>21010</v>
      </c>
      <c r="G25" s="11">
        <f>+'Jun2010'!F25*$G$31</f>
        <v>21120</v>
      </c>
      <c r="H25" s="11">
        <f>+'Jun2010'!G25*$G$31</f>
        <v>20350</v>
      </c>
      <c r="I25" s="11">
        <f>+'Jun2010'!H25*$G$31</f>
        <v>20680</v>
      </c>
      <c r="J25" s="11">
        <f>+'Jun2010'!I25*$G$31</f>
        <v>18370</v>
      </c>
      <c r="K25" s="11">
        <f>+'Jun2010'!J25*$G$31</f>
        <v>21670</v>
      </c>
      <c r="L25" s="11">
        <f>+'Jun2010'!K25*$G$31</f>
        <v>21505</v>
      </c>
      <c r="M25" s="11">
        <f>+'Jun2010'!L25*$G$31</f>
        <v>20570</v>
      </c>
      <c r="N25" s="11">
        <f>+'Jun2010'!M25*$G$31</f>
        <v>21340</v>
      </c>
      <c r="O25" s="11">
        <f>+'Jun2010'!N25*$G$31</f>
        <v>22770.000000000004</v>
      </c>
      <c r="P25" s="11">
        <f>+'Jun2010'!O25*$G$31</f>
        <v>19580</v>
      </c>
      <c r="Q25" s="11">
        <f>+'Jun2010'!P25*$G$31</f>
        <v>20020</v>
      </c>
      <c r="R25" s="11">
        <f>+'Jun2010'!Q25*$G$31</f>
        <v>21340</v>
      </c>
      <c r="S25" s="11">
        <f>+'Jun2010'!R25*$G$31</f>
        <v>21010</v>
      </c>
      <c r="T25" s="11">
        <f>+'Jun2010'!S25*$G$31</f>
        <v>20845</v>
      </c>
      <c r="U25" s="11">
        <f>+'Jun2010'!T25*$G$31</f>
        <v>20900</v>
      </c>
      <c r="V25" s="11">
        <f>+'Jun2010'!U25*$G$31</f>
        <v>21120</v>
      </c>
      <c r="W25" s="11">
        <f>+'Jun2010'!V25*$G$31</f>
        <v>20350</v>
      </c>
      <c r="X25" s="11">
        <f>+'Jun2010'!W25*$G$31</f>
        <v>18480</v>
      </c>
      <c r="Y25" s="11">
        <f>+'Jun2010'!X25*$G$31</f>
        <v>21560</v>
      </c>
      <c r="Z25" s="11">
        <f>+'Jun2010'!Y25*$G$31</f>
        <v>21560</v>
      </c>
      <c r="AA25" s="11">
        <f>+'Jun2010'!Z25*$G$31</f>
        <v>21230</v>
      </c>
      <c r="AB25" s="11">
        <f>+'Jun2010'!AA25*$G$31</f>
        <v>22330</v>
      </c>
      <c r="AC25" s="11">
        <f>+'Jun2010'!AB25*$G$31</f>
        <v>21560</v>
      </c>
      <c r="AD25" s="11">
        <f>+'Jun2010'!AC25*$G$31</f>
        <v>10560</v>
      </c>
      <c r="AE25" s="11">
        <f>+'Jun2010'!AD25*$G$31</f>
        <v>19140</v>
      </c>
      <c r="AF25" s="11">
        <f>+'Jun2010'!AE25*$G$31</f>
        <v>22220</v>
      </c>
      <c r="AG25" s="11">
        <f>+'Jun2010'!AF25*$G$31</f>
        <v>21670</v>
      </c>
      <c r="AH25" s="11">
        <f>+'Jun2010'!AG25*$G$31</f>
        <v>17380</v>
      </c>
      <c r="AI25" s="11">
        <f>+'Jun2010'!AH25*$G$31</f>
        <v>0</v>
      </c>
      <c r="AJ25" s="11">
        <f>+'Jun2010'!AI25*$G$31</f>
        <v>0</v>
      </c>
      <c r="AK25" s="11">
        <f>+'Jun2010'!AJ25*$G$31</f>
        <v>0</v>
      </c>
      <c r="AL25" s="11">
        <f>+'Jun2010'!AK25*$G$31</f>
        <v>0</v>
      </c>
      <c r="AM25" s="10">
        <f t="shared" si="3"/>
        <v>22770.000000000004</v>
      </c>
      <c r="AN25" s="10" t="e">
        <f t="shared" si="2"/>
        <v>#VALUE!</v>
      </c>
      <c r="AP25" s="10">
        <f t="shared" si="4"/>
        <v>22330</v>
      </c>
      <c r="AQ25" s="10">
        <f t="shared" si="5"/>
        <v>22770.000000000004</v>
      </c>
      <c r="AR25" s="10">
        <f t="shared" si="5"/>
        <v>20680</v>
      </c>
    </row>
    <row r="26" spans="1:44" s="14" customFormat="1" ht="12" customHeight="1">
      <c r="A26" s="15">
        <v>0.83333333333333337</v>
      </c>
      <c r="B26" s="11">
        <f>+'Jun2010'!A26*$G$31</f>
        <v>0.91666666666666674</v>
      </c>
      <c r="C26" s="11">
        <f>+'Jun2010'!B26*$G$31</f>
        <v>0</v>
      </c>
      <c r="D26" s="11">
        <f>+'Jun2010'!C26*$G$31</f>
        <v>0</v>
      </c>
      <c r="E26" s="11">
        <f>+'Jun2010'!D26*$G$31</f>
        <v>23100.000000000004</v>
      </c>
      <c r="F26" s="11">
        <f>+'Jun2010'!E26*$G$31</f>
        <v>24310.000000000004</v>
      </c>
      <c r="G26" s="11">
        <f>+'Jun2010'!F26*$G$31</f>
        <v>23980.000000000004</v>
      </c>
      <c r="H26" s="11">
        <f>+'Jun2010'!G26*$G$31</f>
        <v>23870.000000000004</v>
      </c>
      <c r="I26" s="11">
        <f>+'Jun2010'!H26*$G$31</f>
        <v>23320.000000000004</v>
      </c>
      <c r="J26" s="11">
        <f>+'Jun2010'!I26*$G$31</f>
        <v>22330</v>
      </c>
      <c r="K26" s="11">
        <f>+'Jun2010'!J26*$G$31</f>
        <v>24640.000000000004</v>
      </c>
      <c r="L26" s="11">
        <f>+'Jun2010'!K26*$G$31</f>
        <v>23650.000000000004</v>
      </c>
      <c r="M26" s="11">
        <f>+'Jun2010'!L26*$G$31</f>
        <v>22330</v>
      </c>
      <c r="N26" s="11">
        <f>+'Jun2010'!M26*$G$31</f>
        <v>24530.000000000004</v>
      </c>
      <c r="O26" s="11">
        <f>+'Jun2010'!N26*$G$31</f>
        <v>23980.000000000004</v>
      </c>
      <c r="P26" s="11">
        <f>+'Jun2010'!O26*$G$31</f>
        <v>24310.000000000004</v>
      </c>
      <c r="Q26" s="11">
        <f>+'Jun2010'!P26*$G$31</f>
        <v>22440</v>
      </c>
      <c r="R26" s="11">
        <f>+'Jun2010'!Q26*$G$31</f>
        <v>23760.000000000004</v>
      </c>
      <c r="S26" s="11">
        <f>+'Jun2010'!R26*$G$31</f>
        <v>24310.000000000004</v>
      </c>
      <c r="T26" s="11">
        <f>+'Jun2010'!S26*$G$31</f>
        <v>23320.000000000004</v>
      </c>
      <c r="U26" s="11">
        <f>+'Jun2010'!T26*$G$31</f>
        <v>24970.000000000004</v>
      </c>
      <c r="V26" s="11">
        <f>+'Jun2010'!U26*$G$31</f>
        <v>23650.000000000004</v>
      </c>
      <c r="W26" s="11">
        <f>+'Jun2010'!V26*$G$31</f>
        <v>23210.000000000004</v>
      </c>
      <c r="X26" s="11">
        <f>+'Jun2010'!W26*$G$31</f>
        <v>22440</v>
      </c>
      <c r="Y26" s="11">
        <f>+'Jun2010'!X26*$G$31</f>
        <v>24970.000000000004</v>
      </c>
      <c r="Z26" s="11">
        <f>+'Jun2010'!Y26*$G$31</f>
        <v>24200.000000000004</v>
      </c>
      <c r="AA26" s="11">
        <f>+'Jun2010'!Z26*$G$31</f>
        <v>23980.000000000004</v>
      </c>
      <c r="AB26" s="11">
        <f>+'Jun2010'!AA26*$G$31</f>
        <v>23980.000000000004</v>
      </c>
      <c r="AC26" s="11">
        <f>+'Jun2010'!AB26*$G$31</f>
        <v>23320.000000000004</v>
      </c>
      <c r="AD26" s="11">
        <f>+'Jun2010'!AC26*$G$31</f>
        <v>22770.000000000004</v>
      </c>
      <c r="AE26" s="11">
        <f>+'Jun2010'!AD26*$G$31</f>
        <v>22110</v>
      </c>
      <c r="AF26" s="11">
        <f>+'Jun2010'!AE26*$G$31</f>
        <v>25080.000000000004</v>
      </c>
      <c r="AG26" s="11">
        <f>+'Jun2010'!AF26*$G$31</f>
        <v>18700</v>
      </c>
      <c r="AH26" s="11">
        <f>+'Jun2010'!AG26*$G$31</f>
        <v>20680</v>
      </c>
      <c r="AI26" s="11">
        <f>+'Jun2010'!AH26*$G$31</f>
        <v>0</v>
      </c>
      <c r="AJ26" s="11">
        <f>+'Jun2010'!AI26*$G$31</f>
        <v>0</v>
      </c>
      <c r="AK26" s="11">
        <f>+'Jun2010'!AJ26*$G$31</f>
        <v>0</v>
      </c>
      <c r="AL26" s="11">
        <f>+'Jun2010'!AK26*$G$31</f>
        <v>0</v>
      </c>
      <c r="AM26" s="10">
        <f t="shared" si="3"/>
        <v>25080.000000000004</v>
      </c>
      <c r="AN26" s="10">
        <f t="shared" si="2"/>
        <v>0</v>
      </c>
      <c r="AP26" s="10">
        <f t="shared" si="4"/>
        <v>25080.000000000004</v>
      </c>
      <c r="AQ26" s="10">
        <f t="shared" si="5"/>
        <v>23980.000000000004</v>
      </c>
      <c r="AR26" s="10">
        <f t="shared" si="5"/>
        <v>24310.000000000004</v>
      </c>
    </row>
    <row r="27" spans="1:44" s="14" customFormat="1" ht="12" customHeight="1">
      <c r="A27" s="15">
        <v>0.875</v>
      </c>
      <c r="B27" s="11">
        <f>+'Jun2010'!A27*$G$31</f>
        <v>0.96250000000000013</v>
      </c>
      <c r="C27" s="11">
        <f>+'Jun2010'!B27*$G$31</f>
        <v>0</v>
      </c>
      <c r="D27" s="11">
        <f>+'Jun2010'!C27*$G$31</f>
        <v>0</v>
      </c>
      <c r="E27" s="11">
        <f>+'Jun2010'!D27*$G$31</f>
        <v>22550.000000000004</v>
      </c>
      <c r="F27" s="11">
        <f>+'Jun2010'!E27*$G$31</f>
        <v>23430.000000000004</v>
      </c>
      <c r="G27" s="11">
        <f>+'Jun2010'!F27*$G$31</f>
        <v>23320.000000000004</v>
      </c>
      <c r="H27" s="11">
        <f>+'Jun2010'!G27*$G$31</f>
        <v>23760.000000000004</v>
      </c>
      <c r="I27" s="11">
        <f>+'Jun2010'!H27*$G$31</f>
        <v>23100.000000000004</v>
      </c>
      <c r="J27" s="11">
        <f>+'Jun2010'!I27*$G$31</f>
        <v>22330</v>
      </c>
      <c r="K27" s="11">
        <f>+'Jun2010'!J27*$G$31</f>
        <v>23870.000000000004</v>
      </c>
      <c r="L27" s="11">
        <f>+'Jun2010'!K27*$G$31</f>
        <v>23155.000000000004</v>
      </c>
      <c r="M27" s="11">
        <f>+'Jun2010'!L27*$G$31</f>
        <v>23100.000000000004</v>
      </c>
      <c r="N27" s="11">
        <f>+'Jun2010'!M27*$G$31</f>
        <v>23870.000000000004</v>
      </c>
      <c r="O27" s="11">
        <f>+'Jun2010'!N27*$G$31</f>
        <v>23100.000000000004</v>
      </c>
      <c r="P27" s="11">
        <f>+'Jun2010'!O27*$G$31</f>
        <v>23210.000000000004</v>
      </c>
      <c r="Q27" s="11">
        <f>+'Jun2010'!P27*$G$31</f>
        <v>22220</v>
      </c>
      <c r="R27" s="11">
        <f>+'Jun2010'!Q27*$G$31</f>
        <v>23760.000000000004</v>
      </c>
      <c r="S27" s="11">
        <f>+'Jun2010'!R27*$G$31</f>
        <v>23320.000000000004</v>
      </c>
      <c r="T27" s="11">
        <f>+'Jun2010'!S27*$G$31</f>
        <v>22990.000000000004</v>
      </c>
      <c r="U27" s="11">
        <f>+'Jun2010'!T27*$G$31</f>
        <v>24640.000000000004</v>
      </c>
      <c r="V27" s="11">
        <f>+'Jun2010'!U27*$G$31</f>
        <v>23100.000000000004</v>
      </c>
      <c r="W27" s="11">
        <f>+'Jun2010'!V27*$G$31</f>
        <v>22990.000000000004</v>
      </c>
      <c r="X27" s="11">
        <f>+'Jun2010'!W27*$G$31</f>
        <v>22440</v>
      </c>
      <c r="Y27" s="11">
        <f>+'Jun2010'!X27*$G$31</f>
        <v>23870.000000000004</v>
      </c>
      <c r="Z27" s="11">
        <f>+'Jun2010'!Y27*$G$31</f>
        <v>23210.000000000004</v>
      </c>
      <c r="AA27" s="11">
        <f>+'Jun2010'!Z27*$G$31</f>
        <v>23430.000000000004</v>
      </c>
      <c r="AB27" s="11">
        <f>+'Jun2010'!AA27*$G$31</f>
        <v>23650.000000000004</v>
      </c>
      <c r="AC27" s="11">
        <f>+'Jun2010'!AB27*$G$31</f>
        <v>23210.000000000004</v>
      </c>
      <c r="AD27" s="11">
        <f>+'Jun2010'!AC27*$G$31</f>
        <v>23430.000000000004</v>
      </c>
      <c r="AE27" s="11">
        <f>+'Jun2010'!AD27*$G$31</f>
        <v>22330</v>
      </c>
      <c r="AF27" s="11">
        <f>+'Jun2010'!AE27*$G$31</f>
        <v>16280.000000000002</v>
      </c>
      <c r="AG27" s="11">
        <f>+'Jun2010'!AF27*$G$31</f>
        <v>20350</v>
      </c>
      <c r="AH27" s="11">
        <f>+'Jun2010'!AG27*$G$31</f>
        <v>24640.000000000004</v>
      </c>
      <c r="AI27" s="11">
        <f>+'Jun2010'!AH27*$G$31</f>
        <v>0</v>
      </c>
      <c r="AJ27" s="11">
        <f>+'Jun2010'!AI27*$G$31</f>
        <v>0</v>
      </c>
      <c r="AK27" s="11">
        <f>+'Jun2010'!AJ27*$G$31</f>
        <v>0</v>
      </c>
      <c r="AL27" s="11">
        <f>+'Jun2010'!AK27*$G$31</f>
        <v>0</v>
      </c>
      <c r="AM27" s="10">
        <f t="shared" si="3"/>
        <v>24640.000000000004</v>
      </c>
      <c r="AN27" s="10">
        <f t="shared" si="2"/>
        <v>0</v>
      </c>
      <c r="AP27" s="10">
        <f t="shared" si="4"/>
        <v>24640.000000000004</v>
      </c>
      <c r="AQ27" s="10">
        <f t="shared" si="5"/>
        <v>23760.000000000004</v>
      </c>
      <c r="AR27" s="10">
        <f t="shared" si="5"/>
        <v>23430.000000000004</v>
      </c>
    </row>
    <row r="28" spans="1:44" ht="12" customHeight="1">
      <c r="A28" s="13" t="s">
        <v>25</v>
      </c>
      <c r="B28" s="11" t="e">
        <f>+'Jun2010'!A28*$G$31</f>
        <v>#VALUE!</v>
      </c>
      <c r="C28" s="11">
        <f>+'Jun2010'!B28*$G$31</f>
        <v>0</v>
      </c>
      <c r="D28" s="11">
        <f>+'Jun2010'!C28*$G$31</f>
        <v>0</v>
      </c>
      <c r="E28" s="11">
        <f>+'Jun2010'!D28*$G$31</f>
        <v>21780</v>
      </c>
      <c r="F28" s="11">
        <f>+'Jun2010'!E28*$G$31</f>
        <v>21230</v>
      </c>
      <c r="G28" s="11">
        <f>+'Jun2010'!F28*$G$31</f>
        <v>21780</v>
      </c>
      <c r="H28" s="11">
        <f>+'Jun2010'!G28*$G$31</f>
        <v>21890</v>
      </c>
      <c r="I28" s="11">
        <f>+'Jun2010'!H28*$G$31</f>
        <v>21780</v>
      </c>
      <c r="J28" s="11">
        <f>+'Jun2010'!I28*$G$31</f>
        <v>21450</v>
      </c>
      <c r="K28" s="11">
        <f>+'Jun2010'!J28*$G$31</f>
        <v>22770.000000000004</v>
      </c>
      <c r="L28" s="11">
        <f>+'Jun2010'!K28*$G$31</f>
        <v>21615</v>
      </c>
      <c r="M28" s="11">
        <f>+'Jun2010'!L28*$G$31</f>
        <v>22220</v>
      </c>
      <c r="N28" s="11">
        <f>+'Jun2010'!M28*$G$31</f>
        <v>22770.000000000004</v>
      </c>
      <c r="O28" s="11">
        <f>+'Jun2010'!N28*$G$31</f>
        <v>22550.000000000004</v>
      </c>
      <c r="P28" s="11">
        <f>+'Jun2010'!O28*$G$31</f>
        <v>21890</v>
      </c>
      <c r="Q28" s="11">
        <f>+'Jun2010'!P28*$G$31</f>
        <v>21450</v>
      </c>
      <c r="R28" s="11">
        <f>+'Jun2010'!Q28*$G$31</f>
        <v>22110</v>
      </c>
      <c r="S28" s="11">
        <f>+'Jun2010'!R28*$G$31</f>
        <v>21890</v>
      </c>
      <c r="T28" s="11">
        <f>+'Jun2010'!S28*$G$31</f>
        <v>22000</v>
      </c>
      <c r="U28" s="11">
        <f>+'Jun2010'!T28*$G$31</f>
        <v>22990.000000000004</v>
      </c>
      <c r="V28" s="11">
        <f>+'Jun2010'!U28*$G$31</f>
        <v>21890</v>
      </c>
      <c r="W28" s="11">
        <f>+'Jun2010'!V28*$G$31</f>
        <v>21890</v>
      </c>
      <c r="X28" s="11">
        <f>+'Jun2010'!W28*$G$31</f>
        <v>21450</v>
      </c>
      <c r="Y28" s="11">
        <f>+'Jun2010'!X28*$G$31</f>
        <v>23210.000000000004</v>
      </c>
      <c r="Z28" s="11">
        <f>+'Jun2010'!Y28*$G$31</f>
        <v>21780</v>
      </c>
      <c r="AA28" s="11">
        <f>+'Jun2010'!Z28*$G$31</f>
        <v>23210.000000000004</v>
      </c>
      <c r="AB28" s="11">
        <f>+'Jun2010'!AA28*$G$31</f>
        <v>22110</v>
      </c>
      <c r="AC28" s="11">
        <f>+'Jun2010'!AB28*$G$31</f>
        <v>21560</v>
      </c>
      <c r="AD28" s="11">
        <f>+'Jun2010'!AC28*$G$31</f>
        <v>22110</v>
      </c>
      <c r="AE28" s="11">
        <f>+'Jun2010'!AD28*$G$31</f>
        <v>21450</v>
      </c>
      <c r="AF28" s="11">
        <f>+'Jun2010'!AE28*$G$31</f>
        <v>20020</v>
      </c>
      <c r="AG28" s="11">
        <f>+'Jun2010'!AF28*$G$31</f>
        <v>22000</v>
      </c>
      <c r="AH28" s="11">
        <f>+'Jun2010'!AG28*$G$31</f>
        <v>23100.000000000004</v>
      </c>
      <c r="AI28" s="11">
        <f>+'Jun2010'!AH28*$G$31</f>
        <v>0</v>
      </c>
      <c r="AJ28" s="11">
        <f>+'Jun2010'!AI28*$G$31</f>
        <v>0</v>
      </c>
      <c r="AK28" s="11">
        <f>+'Jun2010'!AJ28*$G$31</f>
        <v>0</v>
      </c>
      <c r="AL28" s="11">
        <f>+'Jun2010'!AK28*$G$31</f>
        <v>0</v>
      </c>
      <c r="AM28" s="10">
        <f t="shared" si="3"/>
        <v>23210.000000000004</v>
      </c>
      <c r="AN28" s="10" t="e">
        <f t="shared" si="2"/>
        <v>#VALUE!</v>
      </c>
      <c r="AP28" s="10">
        <f t="shared" si="4"/>
        <v>23210.000000000004</v>
      </c>
      <c r="AQ28" s="10">
        <f t="shared" si="5"/>
        <v>22550.000000000004</v>
      </c>
      <c r="AR28" s="10">
        <f t="shared" si="5"/>
        <v>22110</v>
      </c>
    </row>
    <row r="29" spans="1:44" ht="12" customHeight="1">
      <c r="A29" s="15">
        <v>0.95833333333333337</v>
      </c>
      <c r="B29" s="11">
        <f>+'Jun2010'!A29*$G$31</f>
        <v>1.0541666666666667</v>
      </c>
      <c r="C29" s="11">
        <f>+'Jun2010'!B29*$G$31</f>
        <v>0</v>
      </c>
      <c r="D29" s="11">
        <f>+'Jun2010'!C29*$G$31</f>
        <v>0</v>
      </c>
      <c r="E29" s="11">
        <f>+'Jun2010'!D29*$G$31</f>
        <v>19910</v>
      </c>
      <c r="F29" s="11">
        <f>+'Jun2010'!E29*$G$31</f>
        <v>20570</v>
      </c>
      <c r="G29" s="11">
        <f>+'Jun2010'!F29*$G$31</f>
        <v>19030</v>
      </c>
      <c r="H29" s="11">
        <f>+'Jun2010'!G29*$G$31</f>
        <v>19030</v>
      </c>
      <c r="I29" s="11">
        <f>+'Jun2010'!H29*$G$31</f>
        <v>18810</v>
      </c>
      <c r="J29" s="11">
        <f>+'Jun2010'!I29*$G$31</f>
        <v>19030</v>
      </c>
      <c r="K29" s="11">
        <f>+'Jun2010'!J29*$G$31</f>
        <v>17930</v>
      </c>
      <c r="L29" s="11">
        <f>+'Jun2010'!K29*$G$31</f>
        <v>19360</v>
      </c>
      <c r="M29" s="11">
        <f>+'Jun2010'!L29*$G$31</f>
        <v>19470</v>
      </c>
      <c r="N29" s="11">
        <f>+'Jun2010'!M29*$G$31</f>
        <v>20350</v>
      </c>
      <c r="O29" s="11">
        <f>+'Jun2010'!N29*$G$31</f>
        <v>20680</v>
      </c>
      <c r="P29" s="11">
        <f>+'Jun2010'!O29*$G$31</f>
        <v>19470</v>
      </c>
      <c r="Q29" s="11">
        <f>+'Jun2010'!P29*$G$31</f>
        <v>19250</v>
      </c>
      <c r="R29" s="11">
        <f>+'Jun2010'!Q29*$G$31</f>
        <v>19360</v>
      </c>
      <c r="S29" s="11">
        <f>+'Jun2010'!R29*$G$31</f>
        <v>19360</v>
      </c>
      <c r="T29" s="11">
        <f>+'Jun2010'!S29*$G$31</f>
        <v>20570</v>
      </c>
      <c r="U29" s="11">
        <f>+'Jun2010'!T29*$G$31</f>
        <v>18810</v>
      </c>
      <c r="V29" s="11">
        <f>+'Jun2010'!U29*$G$31</f>
        <v>20350</v>
      </c>
      <c r="W29" s="11">
        <f>+'Jun2010'!V29*$G$31</f>
        <v>19470</v>
      </c>
      <c r="X29" s="11">
        <f>+'Jun2010'!W29*$G$31</f>
        <v>19030</v>
      </c>
      <c r="Y29" s="11">
        <f>+'Jun2010'!X29*$G$31</f>
        <v>20570</v>
      </c>
      <c r="Z29" s="11">
        <f>+'Jun2010'!Y29*$G$31</f>
        <v>19250</v>
      </c>
      <c r="AA29" s="11">
        <f>+'Jun2010'!Z29*$G$31</f>
        <v>19250</v>
      </c>
      <c r="AB29" s="11">
        <f>+'Jun2010'!AA29*$G$31</f>
        <v>20240</v>
      </c>
      <c r="AC29" s="11">
        <f>+'Jun2010'!AB29*$G$31</f>
        <v>19690</v>
      </c>
      <c r="AD29" s="11">
        <f>+'Jun2010'!AC29*$G$31</f>
        <v>20020</v>
      </c>
      <c r="AE29" s="11">
        <f>+'Jun2010'!AD29*$G$31</f>
        <v>20350</v>
      </c>
      <c r="AF29" s="11">
        <f>+'Jun2010'!AE29*$G$31</f>
        <v>19580</v>
      </c>
      <c r="AG29" s="11">
        <f>+'Jun2010'!AF29*$G$31</f>
        <v>19250</v>
      </c>
      <c r="AH29" s="11">
        <f>+'Jun2010'!AG29*$G$31</f>
        <v>21010</v>
      </c>
      <c r="AI29" s="11">
        <f>+'Jun2010'!AH29*$G$31</f>
        <v>0</v>
      </c>
      <c r="AJ29" s="11">
        <f>+'Jun2010'!AI29*$G$31</f>
        <v>0</v>
      </c>
      <c r="AK29" s="11">
        <f>+'Jun2010'!AJ29*$G$31</f>
        <v>0</v>
      </c>
      <c r="AL29" s="11">
        <f>+'Jun2010'!AK29*$G$31</f>
        <v>0</v>
      </c>
      <c r="AM29" s="10">
        <f t="shared" si="3"/>
        <v>21010</v>
      </c>
      <c r="AN29" s="10">
        <f t="shared" si="2"/>
        <v>0</v>
      </c>
      <c r="AP29" s="10">
        <f t="shared" si="4"/>
        <v>21010</v>
      </c>
      <c r="AQ29" s="10">
        <f t="shared" si="5"/>
        <v>20680</v>
      </c>
      <c r="AR29" s="10">
        <f t="shared" si="5"/>
        <v>20020</v>
      </c>
    </row>
    <row r="30" spans="1:44" ht="12" customHeight="1" thickBot="1">
      <c r="A30" s="9" t="s">
        <v>26</v>
      </c>
      <c r="B30" s="11" t="e">
        <f>+'Jun2010'!A30*$G$31</f>
        <v>#VALUE!</v>
      </c>
      <c r="C30" s="11">
        <f>+'Jun2010'!B30*$G$31</f>
        <v>0</v>
      </c>
      <c r="D30" s="11">
        <f>+'Jun2010'!C30*$G$31</f>
        <v>0</v>
      </c>
      <c r="E30" s="11">
        <f>+'Jun2010'!D30*$G$31</f>
        <v>16720</v>
      </c>
      <c r="F30" s="11">
        <f>+'Jun2010'!E30*$G$31</f>
        <v>17380</v>
      </c>
      <c r="G30" s="153">
        <f>+'Jun2010'!F30*$G$31</f>
        <v>19580</v>
      </c>
      <c r="H30" s="11">
        <f>+'Jun2010'!G30*$G$31</f>
        <v>17490</v>
      </c>
      <c r="I30" s="11">
        <f>+'Jun2010'!H30*$G$31</f>
        <v>18040</v>
      </c>
      <c r="J30" s="11">
        <f>+'Jun2010'!I30*$G$31</f>
        <v>17270</v>
      </c>
      <c r="K30" s="11">
        <f>+'Jun2010'!J30*$G$31</f>
        <v>16830</v>
      </c>
      <c r="L30" s="11">
        <f>+'Jun2010'!K30*$G$31</f>
        <v>17930</v>
      </c>
      <c r="M30" s="11">
        <f>+'Jun2010'!L30*$G$31</f>
        <v>17380</v>
      </c>
      <c r="N30" s="11">
        <f>+'Jun2010'!M30*$G$31</f>
        <v>16500</v>
      </c>
      <c r="O30" s="11">
        <f>+'Jun2010'!N30*$G$31</f>
        <v>18480</v>
      </c>
      <c r="P30" s="11">
        <f>+'Jun2010'!O30*$G$31</f>
        <v>17930</v>
      </c>
      <c r="Q30" s="11">
        <f>+'Jun2010'!P30*$G$31</f>
        <v>17600</v>
      </c>
      <c r="R30" s="11">
        <f>+'Jun2010'!Q30*$G$31</f>
        <v>17380</v>
      </c>
      <c r="S30" s="11">
        <f>+'Jun2010'!R30*$G$31</f>
        <v>18590</v>
      </c>
      <c r="T30" s="11">
        <f>+'Jun2010'!S30*$G$31</f>
        <v>16720</v>
      </c>
      <c r="U30" s="11">
        <f>+'Jun2010'!T30*$G$31</f>
        <v>16720</v>
      </c>
      <c r="V30" s="11">
        <f>+'Jun2010'!U30*$G$31</f>
        <v>16170.000000000002</v>
      </c>
      <c r="W30" s="11">
        <f>+'Jun2010'!V30*$G$31</f>
        <v>15620.000000000002</v>
      </c>
      <c r="X30" s="11">
        <f>+'Jun2010'!W30*$G$31</f>
        <v>17050</v>
      </c>
      <c r="Y30" s="11">
        <f>+'Jun2010'!X30*$G$31</f>
        <v>17930</v>
      </c>
      <c r="Z30" s="11">
        <f>+'Jun2010'!Y30*$G$31</f>
        <v>17490</v>
      </c>
      <c r="AA30" s="11">
        <f>+'Jun2010'!Z30*$G$31</f>
        <v>17270</v>
      </c>
      <c r="AB30" s="11">
        <f>+'Jun2010'!AA30*$G$31</f>
        <v>17820</v>
      </c>
      <c r="AC30" s="11">
        <f>+'Jun2010'!AB30*$G$31</f>
        <v>17380</v>
      </c>
      <c r="AD30" s="11">
        <f>+'Jun2010'!AC30*$G$31</f>
        <v>18150</v>
      </c>
      <c r="AE30" s="11">
        <f>+'Jun2010'!AD30*$G$31</f>
        <v>17270</v>
      </c>
      <c r="AF30" s="11">
        <f>+'Jun2010'!AE30*$G$31</f>
        <v>17600</v>
      </c>
      <c r="AG30" s="11">
        <f>+'Jun2010'!AF30*$G$31</f>
        <v>17160</v>
      </c>
      <c r="AH30" s="11">
        <f>+'Jun2010'!AG30*$G$31</f>
        <v>18920</v>
      </c>
      <c r="AI30" s="11">
        <f>+'Jun2010'!AH30*$G$31</f>
        <v>0</v>
      </c>
      <c r="AJ30" s="11">
        <f>+'Jun2010'!AI30*$G$31</f>
        <v>0</v>
      </c>
      <c r="AK30" s="11">
        <f>+'Jun2010'!AJ30*$G$31</f>
        <v>0</v>
      </c>
      <c r="AL30" s="11">
        <f>+'Jun2010'!AK30*$G$31</f>
        <v>0</v>
      </c>
      <c r="AM30" s="10">
        <f t="shared" si="3"/>
        <v>19580</v>
      </c>
      <c r="AN30" s="10" t="e">
        <f t="shared" si="2"/>
        <v>#VALUE!</v>
      </c>
      <c r="AP30" s="10">
        <f t="shared" si="4"/>
        <v>19580</v>
      </c>
      <c r="AQ30" s="10">
        <f t="shared" si="5"/>
        <v>18480</v>
      </c>
      <c r="AR30" s="10">
        <f t="shared" si="5"/>
        <v>18150</v>
      </c>
    </row>
    <row r="31" spans="1:44" ht="12" customHeight="1" thickBot="1">
      <c r="A31" s="14" t="s">
        <v>112</v>
      </c>
      <c r="B31" s="16"/>
      <c r="C31" s="16"/>
      <c r="D31" s="16"/>
      <c r="E31" s="16"/>
      <c r="F31" s="17"/>
      <c r="G31" s="154">
        <v>1.1000000000000001</v>
      </c>
      <c r="H31" s="17"/>
      <c r="I31" s="17"/>
      <c r="J31" s="17"/>
      <c r="K31" s="17"/>
      <c r="L31" s="17"/>
      <c r="M31" s="17"/>
      <c r="N31" s="17"/>
      <c r="O31" s="17"/>
      <c r="P31" s="17"/>
      <c r="Q31" s="18"/>
      <c r="R31" s="19"/>
      <c r="S31" s="19"/>
      <c r="AC31" s="20"/>
    </row>
    <row r="32" spans="1:44">
      <c r="A32" s="21"/>
      <c r="B32" s="22" t="s">
        <v>27</v>
      </c>
      <c r="C32" s="21" t="s">
        <v>28</v>
      </c>
      <c r="D32" s="21" t="s">
        <v>29</v>
      </c>
      <c r="E32" s="23" t="s">
        <v>30</v>
      </c>
      <c r="F32" s="23" t="s">
        <v>31</v>
      </c>
      <c r="G32" s="23" t="s">
        <v>32</v>
      </c>
      <c r="H32" s="22" t="s">
        <v>33</v>
      </c>
      <c r="I32" s="22" t="s">
        <v>27</v>
      </c>
      <c r="J32" s="21" t="s">
        <v>28</v>
      </c>
      <c r="K32" s="21" t="s">
        <v>29</v>
      </c>
      <c r="L32" s="23" t="s">
        <v>30</v>
      </c>
      <c r="M32" s="23" t="s">
        <v>31</v>
      </c>
      <c r="N32" s="23" t="s">
        <v>32</v>
      </c>
      <c r="O32" s="22" t="s">
        <v>33</v>
      </c>
      <c r="P32" s="22" t="s">
        <v>27</v>
      </c>
      <c r="Q32" s="21" t="s">
        <v>28</v>
      </c>
      <c r="R32" s="21" t="s">
        <v>29</v>
      </c>
      <c r="S32" s="23" t="s">
        <v>30</v>
      </c>
      <c r="T32" s="23" t="s">
        <v>31</v>
      </c>
      <c r="U32" s="23" t="s">
        <v>32</v>
      </c>
      <c r="V32" s="22" t="s">
        <v>33</v>
      </c>
      <c r="W32" s="22" t="s">
        <v>27</v>
      </c>
      <c r="X32" s="21" t="s">
        <v>28</v>
      </c>
      <c r="Y32" s="21" t="s">
        <v>29</v>
      </c>
      <c r="Z32" s="23" t="s">
        <v>30</v>
      </c>
      <c r="AA32" s="23" t="s">
        <v>31</v>
      </c>
      <c r="AB32" s="23" t="s">
        <v>32</v>
      </c>
      <c r="AC32" s="22" t="s">
        <v>33</v>
      </c>
      <c r="AD32" s="22" t="s">
        <v>27</v>
      </c>
      <c r="AE32" s="21" t="s">
        <v>28</v>
      </c>
      <c r="AF32" s="21" t="s">
        <v>29</v>
      </c>
      <c r="AG32" s="23" t="s">
        <v>30</v>
      </c>
      <c r="AH32" s="23" t="s">
        <v>31</v>
      </c>
      <c r="AI32" s="23" t="s">
        <v>32</v>
      </c>
      <c r="AJ32" s="22" t="s">
        <v>33</v>
      </c>
      <c r="AK32" s="22" t="s">
        <v>27</v>
      </c>
      <c r="AL32" s="21" t="s">
        <v>28</v>
      </c>
      <c r="AN32" s="23"/>
      <c r="AO32" s="23"/>
      <c r="AP32" s="23"/>
      <c r="AQ32" s="23"/>
      <c r="AR32" s="23"/>
    </row>
    <row r="33" spans="1:40">
      <c r="A33" s="24"/>
      <c r="B33" s="24"/>
      <c r="C33" s="24"/>
      <c r="E33" s="25"/>
      <c r="F33" s="26"/>
      <c r="I33" s="21"/>
      <c r="J33" s="21"/>
      <c r="K33" s="21"/>
      <c r="L33" s="21"/>
      <c r="M33" s="21"/>
      <c r="N33" s="21"/>
      <c r="O33" s="21"/>
      <c r="P33" s="21"/>
      <c r="Q33" s="21"/>
      <c r="R33" s="28"/>
      <c r="T33" s="29"/>
      <c r="U33" s="28"/>
      <c r="V33" s="28"/>
      <c r="AC33" s="18"/>
    </row>
    <row r="34" spans="1:40">
      <c r="A34" s="24" t="s">
        <v>34</v>
      </c>
      <c r="B34" s="30" t="e">
        <f>MAX(B7:B30)</f>
        <v>#VALUE!</v>
      </c>
      <c r="C34" s="30">
        <f t="shared" ref="C34:AN34" si="6">MAX(C7:C30)</f>
        <v>0</v>
      </c>
      <c r="D34" s="30">
        <f t="shared" si="6"/>
        <v>0</v>
      </c>
      <c r="E34" s="30">
        <f t="shared" si="6"/>
        <v>23100.000000000004</v>
      </c>
      <c r="F34" s="30">
        <f t="shared" si="6"/>
        <v>24970.000000000004</v>
      </c>
      <c r="G34" s="30">
        <f t="shared" si="6"/>
        <v>25740.000000000004</v>
      </c>
      <c r="H34" s="30">
        <f t="shared" si="6"/>
        <v>24090.000000000004</v>
      </c>
      <c r="I34" s="30">
        <f t="shared" si="6"/>
        <v>23320.000000000004</v>
      </c>
      <c r="J34" s="30">
        <f t="shared" si="6"/>
        <v>22330</v>
      </c>
      <c r="K34" s="30">
        <f t="shared" si="6"/>
        <v>24640.000000000004</v>
      </c>
      <c r="L34" s="30">
        <f t="shared" si="6"/>
        <v>23650.000000000004</v>
      </c>
      <c r="M34" s="30">
        <f t="shared" si="6"/>
        <v>23980.000000000004</v>
      </c>
      <c r="N34" s="30">
        <f t="shared" si="6"/>
        <v>25960.000000000004</v>
      </c>
      <c r="O34" s="30">
        <f t="shared" si="6"/>
        <v>25190.000000000004</v>
      </c>
      <c r="P34" s="30">
        <f t="shared" si="6"/>
        <v>24310.000000000004</v>
      </c>
      <c r="Q34" s="30">
        <f t="shared" si="6"/>
        <v>22440</v>
      </c>
      <c r="R34" s="30">
        <f t="shared" si="6"/>
        <v>25300.000000000004</v>
      </c>
      <c r="S34" s="30">
        <f t="shared" si="6"/>
        <v>24530.000000000004</v>
      </c>
      <c r="T34" s="30">
        <f t="shared" si="6"/>
        <v>25190.000000000004</v>
      </c>
      <c r="U34" s="30">
        <f t="shared" si="6"/>
        <v>24970.000000000004</v>
      </c>
      <c r="V34" s="30">
        <f t="shared" si="6"/>
        <v>24310.000000000004</v>
      </c>
      <c r="W34" s="30">
        <f t="shared" si="6"/>
        <v>23210.000000000004</v>
      </c>
      <c r="X34" s="30">
        <f t="shared" si="6"/>
        <v>22440</v>
      </c>
      <c r="Y34" s="30">
        <f t="shared" si="6"/>
        <v>24970.000000000004</v>
      </c>
      <c r="Z34" s="30">
        <f t="shared" si="6"/>
        <v>25740.000000000004</v>
      </c>
      <c r="AA34" s="30">
        <f t="shared" si="6"/>
        <v>24860.000000000004</v>
      </c>
      <c r="AB34" s="30">
        <f t="shared" si="6"/>
        <v>24420.000000000004</v>
      </c>
      <c r="AC34" s="30">
        <f t="shared" si="6"/>
        <v>23320.000000000004</v>
      </c>
      <c r="AD34" s="30">
        <f t="shared" si="6"/>
        <v>23430.000000000004</v>
      </c>
      <c r="AE34" s="30">
        <f t="shared" si="6"/>
        <v>22330</v>
      </c>
      <c r="AF34" s="30">
        <f t="shared" si="6"/>
        <v>25740.000000000004</v>
      </c>
      <c r="AG34" s="30">
        <f t="shared" si="6"/>
        <v>26400.000000000004</v>
      </c>
      <c r="AH34" s="30">
        <f t="shared" si="6"/>
        <v>25520.000000000004</v>
      </c>
      <c r="AI34" s="30">
        <f t="shared" si="6"/>
        <v>0</v>
      </c>
      <c r="AJ34" s="30">
        <f t="shared" si="6"/>
        <v>0</v>
      </c>
      <c r="AK34" s="30">
        <f t="shared" si="6"/>
        <v>0</v>
      </c>
      <c r="AL34" s="30">
        <f t="shared" si="6"/>
        <v>0</v>
      </c>
      <c r="AM34" s="30">
        <f>MAX(AM7:AM30)</f>
        <v>26400.000000000004</v>
      </c>
      <c r="AN34" s="30" t="e">
        <f t="shared" si="6"/>
        <v>#VALUE!</v>
      </c>
    </row>
    <row r="35" spans="1:40">
      <c r="A35" s="24" t="s">
        <v>35</v>
      </c>
      <c r="B35" s="30" t="e">
        <f>MIN(B7:B30)</f>
        <v>#VALUE!</v>
      </c>
      <c r="C35" s="30">
        <f t="shared" ref="C35:AN35" si="7">MIN(C7:C30)</f>
        <v>0</v>
      </c>
      <c r="D35" s="30">
        <f t="shared" si="7"/>
        <v>0</v>
      </c>
      <c r="E35" s="30">
        <f t="shared" si="7"/>
        <v>14520.000000000002</v>
      </c>
      <c r="F35" s="30">
        <f t="shared" si="7"/>
        <v>14740.000000000002</v>
      </c>
      <c r="G35" s="30">
        <f t="shared" si="7"/>
        <v>15070.000000000002</v>
      </c>
      <c r="H35" s="30">
        <f t="shared" si="7"/>
        <v>13640.000000000002</v>
      </c>
      <c r="I35" s="30">
        <f t="shared" si="7"/>
        <v>14300.000000000002</v>
      </c>
      <c r="J35" s="30">
        <f t="shared" si="7"/>
        <v>14850.000000000002</v>
      </c>
      <c r="K35" s="30">
        <f t="shared" si="7"/>
        <v>14630.000000000002</v>
      </c>
      <c r="L35" s="30">
        <f t="shared" si="7"/>
        <v>14520.000000000002</v>
      </c>
      <c r="M35" s="30">
        <f t="shared" si="7"/>
        <v>14630.000000000002</v>
      </c>
      <c r="N35" s="30">
        <f t="shared" si="7"/>
        <v>15070.000000000002</v>
      </c>
      <c r="O35" s="30">
        <f t="shared" si="7"/>
        <v>14300.000000000002</v>
      </c>
      <c r="P35" s="30">
        <f t="shared" si="7"/>
        <v>15180.000000000002</v>
      </c>
      <c r="Q35" s="30">
        <f t="shared" si="7"/>
        <v>14960.000000000002</v>
      </c>
      <c r="R35" s="30">
        <f t="shared" si="7"/>
        <v>14410.000000000002</v>
      </c>
      <c r="S35" s="30">
        <f t="shared" si="7"/>
        <v>14850.000000000002</v>
      </c>
      <c r="T35" s="30">
        <f t="shared" si="7"/>
        <v>14960.000000000002</v>
      </c>
      <c r="U35" s="30">
        <f t="shared" si="7"/>
        <v>14740.000000000002</v>
      </c>
      <c r="V35" s="30">
        <f t="shared" si="7"/>
        <v>14520.000000000002</v>
      </c>
      <c r="W35" s="30">
        <f t="shared" si="7"/>
        <v>14520.000000000002</v>
      </c>
      <c r="X35" s="30">
        <f t="shared" si="7"/>
        <v>14630.000000000002</v>
      </c>
      <c r="Y35" s="30">
        <f t="shared" si="7"/>
        <v>0</v>
      </c>
      <c r="Z35" s="30">
        <f t="shared" si="7"/>
        <v>9130</v>
      </c>
      <c r="AA35" s="30">
        <f t="shared" si="7"/>
        <v>14410.000000000002</v>
      </c>
      <c r="AB35" s="30">
        <f t="shared" si="7"/>
        <v>12210.000000000002</v>
      </c>
      <c r="AC35" s="30">
        <f t="shared" si="7"/>
        <v>14850.000000000002</v>
      </c>
      <c r="AD35" s="30">
        <f t="shared" si="7"/>
        <v>0</v>
      </c>
      <c r="AE35" s="30">
        <f t="shared" si="7"/>
        <v>14520.000000000002</v>
      </c>
      <c r="AF35" s="30">
        <f t="shared" si="7"/>
        <v>14850.000000000002</v>
      </c>
      <c r="AG35" s="30">
        <f t="shared" si="7"/>
        <v>15180.000000000002</v>
      </c>
      <c r="AH35" s="30">
        <f t="shared" si="7"/>
        <v>11770.000000000002</v>
      </c>
      <c r="AI35" s="30">
        <f t="shared" si="7"/>
        <v>0</v>
      </c>
      <c r="AJ35" s="30">
        <f t="shared" si="7"/>
        <v>0</v>
      </c>
      <c r="AK35" s="30">
        <f t="shared" si="7"/>
        <v>0</v>
      </c>
      <c r="AL35" s="30">
        <f t="shared" si="7"/>
        <v>0</v>
      </c>
      <c r="AM35" s="30">
        <f t="shared" si="7"/>
        <v>16060.000000000002</v>
      </c>
      <c r="AN35" s="30" t="e">
        <f t="shared" si="7"/>
        <v>#VALUE!</v>
      </c>
    </row>
    <row r="36" spans="1:40">
      <c r="A36" s="31"/>
      <c r="B36" s="31"/>
      <c r="C36" s="31"/>
      <c r="E36" s="32"/>
      <c r="F36" s="26"/>
      <c r="G36" s="26"/>
      <c r="H36" s="26"/>
      <c r="I36" s="26"/>
      <c r="J36" s="26"/>
      <c r="K36" s="26"/>
      <c r="L36" s="30"/>
      <c r="M36" s="33"/>
      <c r="N36" s="33"/>
      <c r="O36" s="33"/>
      <c r="P36" s="33"/>
      <c r="Q36" s="33"/>
      <c r="R36" s="28"/>
      <c r="T36" s="34"/>
      <c r="U36" s="28"/>
      <c r="V36" s="28"/>
      <c r="AC36" s="18"/>
    </row>
    <row r="37" spans="1:40">
      <c r="A37" s="14" t="s">
        <v>110</v>
      </c>
      <c r="C37" s="3"/>
      <c r="D37" s="3"/>
      <c r="F37" s="3"/>
      <c r="G37" s="35">
        <f>9350</f>
        <v>9350</v>
      </c>
      <c r="H37" s="90"/>
      <c r="I37" s="90"/>
      <c r="J37" s="3"/>
      <c r="K37" s="3"/>
      <c r="L37" s="3"/>
      <c r="M37" s="3"/>
      <c r="N37" s="3"/>
      <c r="O37" s="3"/>
      <c r="P37" s="3"/>
      <c r="Q37" s="3"/>
    </row>
    <row r="38" spans="1:40">
      <c r="A38" s="14" t="s">
        <v>40</v>
      </c>
      <c r="C38" s="3"/>
      <c r="D38" s="3"/>
      <c r="F38" s="3"/>
      <c r="G38" s="37">
        <v>0.3</v>
      </c>
      <c r="H38" s="3"/>
      <c r="I38" s="3"/>
      <c r="J38" s="3"/>
      <c r="K38" s="3"/>
      <c r="L38" s="3"/>
      <c r="M38" s="3"/>
      <c r="N38" s="3"/>
      <c r="O38" s="3"/>
      <c r="P38" s="3"/>
      <c r="Q38" s="3"/>
    </row>
    <row r="39" spans="1:40">
      <c r="A39" s="14" t="s">
        <v>41</v>
      </c>
      <c r="C39" s="3"/>
      <c r="D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</row>
    <row r="40" spans="1:40">
      <c r="A40" s="14" t="s">
        <v>42</v>
      </c>
      <c r="C40" s="3"/>
      <c r="D40" s="3"/>
      <c r="F40" s="3"/>
      <c r="G40" s="37">
        <v>0.5</v>
      </c>
      <c r="H40" s="3"/>
      <c r="I40" s="3"/>
      <c r="J40" s="3"/>
      <c r="K40" s="3"/>
      <c r="L40" s="3"/>
      <c r="M40" s="3"/>
      <c r="N40" s="3"/>
      <c r="O40" s="3"/>
      <c r="P40" s="3"/>
      <c r="Q40" s="3"/>
    </row>
    <row r="41" spans="1:40">
      <c r="A41" s="14" t="s">
        <v>43</v>
      </c>
      <c r="C41" s="30"/>
      <c r="F41" s="26"/>
      <c r="G41" s="14" t="s">
        <v>44</v>
      </c>
      <c r="H41" s="38"/>
      <c r="I41" s="38"/>
      <c r="J41" s="38"/>
      <c r="K41" s="38"/>
      <c r="L41" s="38"/>
      <c r="M41" s="38"/>
      <c r="N41" s="39"/>
      <c r="O41" s="39"/>
      <c r="P41" s="40"/>
      <c r="Q41" s="38"/>
      <c r="R41" s="28"/>
    </row>
    <row r="42" spans="1:40">
      <c r="A42" s="26" t="s">
        <v>45</v>
      </c>
      <c r="C42" s="30"/>
      <c r="E42" s="41"/>
      <c r="F42" s="26"/>
      <c r="G42" s="38"/>
      <c r="H42" s="38"/>
      <c r="I42" s="38"/>
      <c r="J42" s="38"/>
      <c r="K42" s="38"/>
      <c r="L42" s="38"/>
      <c r="M42" s="38"/>
      <c r="N42" s="39"/>
      <c r="O42" s="39"/>
      <c r="P42" s="40"/>
      <c r="Q42" s="38"/>
      <c r="R42" s="28"/>
    </row>
    <row r="43" spans="1:40" ht="12.75" customHeight="1">
      <c r="A43" s="287" t="s">
        <v>2</v>
      </c>
      <c r="B43" s="4">
        <f>+B$4</f>
        <v>1</v>
      </c>
      <c r="C43" s="4">
        <f t="shared" ref="C43:AL43" si="8">+C$4</f>
        <v>2</v>
      </c>
      <c r="D43" s="4">
        <f t="shared" si="8"/>
        <v>1</v>
      </c>
      <c r="E43" s="4">
        <f t="shared" si="8"/>
        <v>1</v>
      </c>
      <c r="F43" s="4">
        <f t="shared" si="8"/>
        <v>2</v>
      </c>
      <c r="G43" s="4">
        <f t="shared" si="8"/>
        <v>3</v>
      </c>
      <c r="H43" s="4">
        <f t="shared" si="8"/>
        <v>4</v>
      </c>
      <c r="I43" s="4">
        <f t="shared" si="8"/>
        <v>5</v>
      </c>
      <c r="J43" s="4">
        <f t="shared" si="8"/>
        <v>6</v>
      </c>
      <c r="K43" s="4">
        <f t="shared" si="8"/>
        <v>7</v>
      </c>
      <c r="L43" s="4">
        <f t="shared" si="8"/>
        <v>8</v>
      </c>
      <c r="M43" s="4">
        <f t="shared" si="8"/>
        <v>9</v>
      </c>
      <c r="N43" s="4">
        <f t="shared" si="8"/>
        <v>10</v>
      </c>
      <c r="O43" s="4">
        <f t="shared" si="8"/>
        <v>11</v>
      </c>
      <c r="P43" s="4">
        <f t="shared" si="8"/>
        <v>12</v>
      </c>
      <c r="Q43" s="4">
        <f t="shared" si="8"/>
        <v>13</v>
      </c>
      <c r="R43" s="4">
        <f t="shared" si="8"/>
        <v>14</v>
      </c>
      <c r="S43" s="4">
        <f t="shared" si="8"/>
        <v>15</v>
      </c>
      <c r="T43" s="4">
        <f t="shared" si="8"/>
        <v>16</v>
      </c>
      <c r="U43" s="4">
        <f t="shared" si="8"/>
        <v>17</v>
      </c>
      <c r="V43" s="4">
        <f t="shared" si="8"/>
        <v>18</v>
      </c>
      <c r="W43" s="4">
        <f t="shared" si="8"/>
        <v>19</v>
      </c>
      <c r="X43" s="4">
        <f t="shared" si="8"/>
        <v>20</v>
      </c>
      <c r="Y43" s="4">
        <f t="shared" si="8"/>
        <v>21</v>
      </c>
      <c r="Z43" s="4">
        <f t="shared" si="8"/>
        <v>22</v>
      </c>
      <c r="AA43" s="4">
        <f t="shared" si="8"/>
        <v>23</v>
      </c>
      <c r="AB43" s="4">
        <f t="shared" si="8"/>
        <v>24</v>
      </c>
      <c r="AC43" s="4">
        <f t="shared" si="8"/>
        <v>25</v>
      </c>
      <c r="AD43" s="4">
        <f t="shared" si="8"/>
        <v>26</v>
      </c>
      <c r="AE43" s="4">
        <f t="shared" si="8"/>
        <v>27</v>
      </c>
      <c r="AF43" s="4">
        <f t="shared" si="8"/>
        <v>28</v>
      </c>
      <c r="AG43" s="4">
        <f t="shared" si="8"/>
        <v>29</v>
      </c>
      <c r="AH43" s="4">
        <f t="shared" si="8"/>
        <v>30</v>
      </c>
      <c r="AI43" s="4">
        <f t="shared" si="8"/>
        <v>31</v>
      </c>
      <c r="AJ43" s="4">
        <f t="shared" si="8"/>
        <v>32</v>
      </c>
      <c r="AK43" s="4">
        <f t="shared" si="8"/>
        <v>33</v>
      </c>
      <c r="AL43" s="4">
        <f t="shared" si="8"/>
        <v>34</v>
      </c>
      <c r="AM43" s="116" t="s">
        <v>3</v>
      </c>
      <c r="AN43" s="5" t="s">
        <v>4</v>
      </c>
    </row>
    <row r="44" spans="1:40" s="6" customFormat="1" ht="11.25" customHeight="1">
      <c r="A44" s="288"/>
      <c r="B44" s="7">
        <f>B$5</f>
        <v>40664</v>
      </c>
      <c r="C44" s="7">
        <f t="shared" ref="C44:AL44" si="9">C$5</f>
        <v>40665</v>
      </c>
      <c r="D44" s="7">
        <f t="shared" si="9"/>
        <v>0</v>
      </c>
      <c r="E44" s="7">
        <f t="shared" si="9"/>
        <v>40695</v>
      </c>
      <c r="F44" s="7">
        <f t="shared" si="9"/>
        <v>40696</v>
      </c>
      <c r="G44" s="7">
        <f t="shared" si="9"/>
        <v>40697</v>
      </c>
      <c r="H44" s="7">
        <f t="shared" si="9"/>
        <v>40698</v>
      </c>
      <c r="I44" s="7">
        <f t="shared" si="9"/>
        <v>40699</v>
      </c>
      <c r="J44" s="7">
        <f t="shared" si="9"/>
        <v>40700</v>
      </c>
      <c r="K44" s="7">
        <f t="shared" si="9"/>
        <v>40701</v>
      </c>
      <c r="L44" s="7">
        <f t="shared" si="9"/>
        <v>40702</v>
      </c>
      <c r="M44" s="7">
        <f t="shared" si="9"/>
        <v>40703</v>
      </c>
      <c r="N44" s="7">
        <f t="shared" si="9"/>
        <v>40704</v>
      </c>
      <c r="O44" s="7">
        <f t="shared" si="9"/>
        <v>40705</v>
      </c>
      <c r="P44" s="7">
        <f t="shared" si="9"/>
        <v>40706</v>
      </c>
      <c r="Q44" s="7">
        <f t="shared" si="9"/>
        <v>40707</v>
      </c>
      <c r="R44" s="7">
        <f t="shared" si="9"/>
        <v>40708</v>
      </c>
      <c r="S44" s="7">
        <f t="shared" si="9"/>
        <v>40709</v>
      </c>
      <c r="T44" s="7">
        <f t="shared" si="9"/>
        <v>40710</v>
      </c>
      <c r="U44" s="7">
        <f t="shared" si="9"/>
        <v>40711</v>
      </c>
      <c r="V44" s="7">
        <f t="shared" si="9"/>
        <v>40712</v>
      </c>
      <c r="W44" s="7">
        <f t="shared" si="9"/>
        <v>40713</v>
      </c>
      <c r="X44" s="7">
        <f t="shared" si="9"/>
        <v>40714</v>
      </c>
      <c r="Y44" s="7">
        <f t="shared" si="9"/>
        <v>40715</v>
      </c>
      <c r="Z44" s="7">
        <f t="shared" si="9"/>
        <v>40716</v>
      </c>
      <c r="AA44" s="7">
        <f t="shared" si="9"/>
        <v>40717</v>
      </c>
      <c r="AB44" s="7">
        <f t="shared" si="9"/>
        <v>40718</v>
      </c>
      <c r="AC44" s="7">
        <f t="shared" si="9"/>
        <v>40719</v>
      </c>
      <c r="AD44" s="7">
        <f t="shared" si="9"/>
        <v>40720</v>
      </c>
      <c r="AE44" s="7">
        <f t="shared" si="9"/>
        <v>40721</v>
      </c>
      <c r="AF44" s="7">
        <f t="shared" si="9"/>
        <v>40722</v>
      </c>
      <c r="AG44" s="158">
        <f t="shared" si="9"/>
        <v>40723</v>
      </c>
      <c r="AH44" s="158">
        <f t="shared" si="9"/>
        <v>40724</v>
      </c>
      <c r="AI44" s="158">
        <f t="shared" si="9"/>
        <v>40725</v>
      </c>
      <c r="AJ44" s="158">
        <f t="shared" si="9"/>
        <v>40726</v>
      </c>
      <c r="AK44" s="158">
        <f t="shared" si="9"/>
        <v>40727</v>
      </c>
      <c r="AL44" s="158">
        <f t="shared" si="9"/>
        <v>40728</v>
      </c>
      <c r="AM44" s="116"/>
      <c r="AN44" s="8"/>
    </row>
    <row r="45" spans="1:40">
      <c r="A45" s="289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4"/>
      <c r="AH45" s="44"/>
      <c r="AI45" s="44"/>
      <c r="AJ45" s="44"/>
      <c r="AK45" s="44"/>
      <c r="AL45" s="44"/>
      <c r="AM45" s="45" t="s">
        <v>8</v>
      </c>
      <c r="AN45" s="5" t="s">
        <v>8</v>
      </c>
    </row>
    <row r="46" spans="1:40">
      <c r="A46" s="9" t="s">
        <v>9</v>
      </c>
      <c r="B46" s="10" t="e">
        <f t="shared" ref="B46:AL52" si="10">B7-$G$38*B7+$G$40*($G$38*B7)</f>
        <v>#VALUE!</v>
      </c>
      <c r="C46" s="10">
        <f t="shared" si="10"/>
        <v>0</v>
      </c>
      <c r="D46" s="10">
        <f>D7-$G$38*D7+$G$40*($G$38*D7)</f>
        <v>0</v>
      </c>
      <c r="E46" s="10">
        <f t="shared" si="10"/>
        <v>13651.000000000002</v>
      </c>
      <c r="F46" s="10">
        <f t="shared" si="10"/>
        <v>13370.500000000002</v>
      </c>
      <c r="G46" s="10">
        <f t="shared" si="10"/>
        <v>14025</v>
      </c>
      <c r="H46" s="10">
        <f t="shared" si="10"/>
        <v>13651.000000000002</v>
      </c>
      <c r="I46" s="10">
        <f t="shared" si="10"/>
        <v>14025</v>
      </c>
      <c r="J46" s="10">
        <f t="shared" si="10"/>
        <v>14025</v>
      </c>
      <c r="K46" s="10">
        <f t="shared" si="10"/>
        <v>13744.500000000002</v>
      </c>
      <c r="L46" s="10">
        <f t="shared" si="10"/>
        <v>13557.500000000002</v>
      </c>
      <c r="M46" s="10">
        <f t="shared" si="10"/>
        <v>13557.500000000002</v>
      </c>
      <c r="N46" s="10">
        <f t="shared" si="10"/>
        <v>13744.500000000002</v>
      </c>
      <c r="O46" s="10">
        <f t="shared" si="10"/>
        <v>13090.000000000002</v>
      </c>
      <c r="P46" s="10">
        <f t="shared" si="10"/>
        <v>14492.5</v>
      </c>
      <c r="Q46" s="10">
        <f t="shared" si="10"/>
        <v>14305.5</v>
      </c>
      <c r="R46" s="10">
        <f t="shared" si="10"/>
        <v>14586</v>
      </c>
      <c r="S46" s="10">
        <f t="shared" si="10"/>
        <v>13651.000000000002</v>
      </c>
      <c r="T46" s="10">
        <f t="shared" si="10"/>
        <v>13557.500000000002</v>
      </c>
      <c r="U46" s="10">
        <f t="shared" si="10"/>
        <v>13464.000000000002</v>
      </c>
      <c r="V46" s="10">
        <f t="shared" si="10"/>
        <v>13183.500000000002</v>
      </c>
      <c r="W46" s="10">
        <f t="shared" si="10"/>
        <v>14025</v>
      </c>
      <c r="X46" s="10">
        <f t="shared" si="10"/>
        <v>13931.5</v>
      </c>
      <c r="Y46" s="10">
        <f t="shared" si="10"/>
        <v>13557.500000000002</v>
      </c>
      <c r="Z46" s="10">
        <f t="shared" si="10"/>
        <v>14025</v>
      </c>
      <c r="AA46" s="10">
        <f t="shared" si="10"/>
        <v>12248.500000000002</v>
      </c>
      <c r="AB46" s="10">
        <f t="shared" si="10"/>
        <v>13464.000000000002</v>
      </c>
      <c r="AC46" s="10">
        <f t="shared" si="10"/>
        <v>13744.500000000002</v>
      </c>
      <c r="AD46" s="10">
        <f t="shared" si="10"/>
        <v>13931.5</v>
      </c>
      <c r="AE46" s="10">
        <f t="shared" si="10"/>
        <v>14492.5</v>
      </c>
      <c r="AF46" s="10">
        <f t="shared" si="10"/>
        <v>13838.000000000002</v>
      </c>
      <c r="AG46" s="10">
        <f t="shared" si="10"/>
        <v>13557.500000000002</v>
      </c>
      <c r="AH46" s="10">
        <f t="shared" si="10"/>
        <v>13931.5</v>
      </c>
      <c r="AI46" s="10">
        <f t="shared" si="10"/>
        <v>0</v>
      </c>
      <c r="AJ46" s="10">
        <f t="shared" si="10"/>
        <v>0</v>
      </c>
      <c r="AK46" s="10">
        <f t="shared" si="10"/>
        <v>0</v>
      </c>
      <c r="AL46" s="10">
        <f t="shared" si="10"/>
        <v>0</v>
      </c>
      <c r="AM46" s="10" t="e">
        <f>MAX(B46:AL46)</f>
        <v>#VALUE!</v>
      </c>
      <c r="AN46" s="10" t="e">
        <f>MIN(B46:AF46)</f>
        <v>#VALUE!</v>
      </c>
    </row>
    <row r="47" spans="1:40">
      <c r="A47" s="9" t="s">
        <v>10</v>
      </c>
      <c r="B47" s="10" t="e">
        <f t="shared" si="10"/>
        <v>#VALUE!</v>
      </c>
      <c r="C47" s="10">
        <f t="shared" si="10"/>
        <v>0</v>
      </c>
      <c r="D47" s="10">
        <f t="shared" si="10"/>
        <v>0</v>
      </c>
      <c r="E47" s="10">
        <f t="shared" si="10"/>
        <v>13090.000000000002</v>
      </c>
      <c r="F47" s="10">
        <f t="shared" si="10"/>
        <v>12716.000000000002</v>
      </c>
      <c r="G47" s="10">
        <f t="shared" si="10"/>
        <v>13370.500000000002</v>
      </c>
      <c r="H47" s="10">
        <f t="shared" si="10"/>
        <v>12996.500000000002</v>
      </c>
      <c r="I47" s="10">
        <f t="shared" si="10"/>
        <v>13183.500000000002</v>
      </c>
      <c r="J47" s="10">
        <f t="shared" si="10"/>
        <v>13464.000000000002</v>
      </c>
      <c r="K47" s="10">
        <f t="shared" si="10"/>
        <v>12996.500000000002</v>
      </c>
      <c r="L47" s="10">
        <f t="shared" si="10"/>
        <v>13090.000000000002</v>
      </c>
      <c r="M47" s="10">
        <f t="shared" si="10"/>
        <v>12716.000000000002</v>
      </c>
      <c r="N47" s="10">
        <f t="shared" si="10"/>
        <v>12903.000000000002</v>
      </c>
      <c r="O47" s="10">
        <f t="shared" si="10"/>
        <v>12622.500000000002</v>
      </c>
      <c r="P47" s="10">
        <f t="shared" si="10"/>
        <v>13651.000000000002</v>
      </c>
      <c r="Q47" s="10">
        <f t="shared" si="10"/>
        <v>13464.000000000002</v>
      </c>
      <c r="R47" s="10">
        <f t="shared" si="10"/>
        <v>13277.000000000002</v>
      </c>
      <c r="S47" s="10">
        <f t="shared" si="10"/>
        <v>12996.500000000002</v>
      </c>
      <c r="T47" s="10">
        <f t="shared" si="10"/>
        <v>13183.500000000002</v>
      </c>
      <c r="U47" s="10">
        <f t="shared" si="10"/>
        <v>12903.000000000002</v>
      </c>
      <c r="V47" s="10">
        <f t="shared" si="10"/>
        <v>12809.500000000002</v>
      </c>
      <c r="W47" s="10">
        <f t="shared" si="10"/>
        <v>13183.500000000002</v>
      </c>
      <c r="X47" s="10">
        <f t="shared" si="10"/>
        <v>13464.000000000002</v>
      </c>
      <c r="Y47" s="10">
        <f t="shared" si="10"/>
        <v>12996.500000000002</v>
      </c>
      <c r="Z47" s="10">
        <f t="shared" si="10"/>
        <v>7854</v>
      </c>
      <c r="AA47" s="10">
        <f t="shared" si="10"/>
        <v>12996.500000000002</v>
      </c>
      <c r="AB47" s="10">
        <f t="shared" si="10"/>
        <v>13090.000000000002</v>
      </c>
      <c r="AC47" s="10">
        <f t="shared" si="10"/>
        <v>13090.000000000002</v>
      </c>
      <c r="AD47" s="10">
        <f t="shared" si="10"/>
        <v>13090.000000000002</v>
      </c>
      <c r="AE47" s="10">
        <f t="shared" si="10"/>
        <v>13651.000000000002</v>
      </c>
      <c r="AF47" s="10">
        <f t="shared" si="10"/>
        <v>13183.500000000002</v>
      </c>
      <c r="AG47" s="10">
        <f t="shared" si="10"/>
        <v>13277.000000000002</v>
      </c>
      <c r="AH47" s="10">
        <f t="shared" si="10"/>
        <v>13277.000000000002</v>
      </c>
      <c r="AI47" s="10">
        <f t="shared" si="10"/>
        <v>0</v>
      </c>
      <c r="AJ47" s="10">
        <f t="shared" si="10"/>
        <v>0</v>
      </c>
      <c r="AK47" s="10">
        <f t="shared" si="10"/>
        <v>0</v>
      </c>
      <c r="AL47" s="10">
        <f t="shared" si="10"/>
        <v>0</v>
      </c>
      <c r="AM47" s="10" t="e">
        <f t="shared" ref="AM47:AM69" si="11">MAX(B47:AL47)</f>
        <v>#VALUE!</v>
      </c>
      <c r="AN47" s="10" t="e">
        <f>MIN(B47:AF47)</f>
        <v>#VALUE!</v>
      </c>
    </row>
    <row r="48" spans="1:40">
      <c r="A48" s="9" t="s">
        <v>11</v>
      </c>
      <c r="B48" s="10" t="e">
        <f t="shared" si="10"/>
        <v>#VALUE!</v>
      </c>
      <c r="C48" s="10">
        <f t="shared" si="10"/>
        <v>0</v>
      </c>
      <c r="D48" s="10">
        <f t="shared" si="10"/>
        <v>0</v>
      </c>
      <c r="E48" s="10">
        <f t="shared" si="10"/>
        <v>12716.000000000002</v>
      </c>
      <c r="F48" s="10">
        <f t="shared" si="10"/>
        <v>12716.000000000002</v>
      </c>
      <c r="G48" s="10">
        <f t="shared" si="10"/>
        <v>12903.000000000002</v>
      </c>
      <c r="H48" s="10">
        <f t="shared" si="10"/>
        <v>14025</v>
      </c>
      <c r="I48" s="10">
        <f t="shared" si="10"/>
        <v>12716.000000000002</v>
      </c>
      <c r="J48" s="10">
        <f t="shared" si="10"/>
        <v>12996.500000000002</v>
      </c>
      <c r="K48" s="10">
        <f t="shared" si="10"/>
        <v>12716.000000000002</v>
      </c>
      <c r="L48" s="10">
        <f t="shared" si="10"/>
        <v>12622.500000000002</v>
      </c>
      <c r="M48" s="10">
        <f t="shared" si="10"/>
        <v>12716.000000000002</v>
      </c>
      <c r="N48" s="10">
        <f t="shared" si="10"/>
        <v>12903.000000000002</v>
      </c>
      <c r="O48" s="10">
        <f t="shared" si="10"/>
        <v>12155.000000000002</v>
      </c>
      <c r="P48" s="10">
        <f t="shared" si="10"/>
        <v>13277.000000000002</v>
      </c>
      <c r="Q48" s="10">
        <f t="shared" si="10"/>
        <v>13090.000000000002</v>
      </c>
      <c r="R48" s="10">
        <f t="shared" si="10"/>
        <v>12716.000000000002</v>
      </c>
      <c r="S48" s="10">
        <f t="shared" si="10"/>
        <v>12903.000000000002</v>
      </c>
      <c r="T48" s="10">
        <f t="shared" si="10"/>
        <v>12903.000000000002</v>
      </c>
      <c r="U48" s="10">
        <f t="shared" si="10"/>
        <v>12809.500000000002</v>
      </c>
      <c r="V48" s="10">
        <f t="shared" si="10"/>
        <v>12529.000000000002</v>
      </c>
      <c r="W48" s="10">
        <f t="shared" si="10"/>
        <v>12622.500000000002</v>
      </c>
      <c r="X48" s="10">
        <f t="shared" si="10"/>
        <v>13183.500000000002</v>
      </c>
      <c r="Y48" s="10">
        <f t="shared" si="10"/>
        <v>12622.500000000002</v>
      </c>
      <c r="Z48" s="10">
        <f t="shared" si="10"/>
        <v>7760.5</v>
      </c>
      <c r="AA48" s="10">
        <f t="shared" si="10"/>
        <v>12809.500000000002</v>
      </c>
      <c r="AB48" s="10">
        <f t="shared" si="10"/>
        <v>12622.500000000002</v>
      </c>
      <c r="AC48" s="10">
        <f t="shared" si="10"/>
        <v>12903.000000000002</v>
      </c>
      <c r="AD48" s="10">
        <f t="shared" si="10"/>
        <v>12809.500000000002</v>
      </c>
      <c r="AE48" s="10">
        <f t="shared" si="10"/>
        <v>13183.500000000002</v>
      </c>
      <c r="AF48" s="10">
        <f t="shared" si="10"/>
        <v>12903.000000000002</v>
      </c>
      <c r="AG48" s="10">
        <f t="shared" si="10"/>
        <v>13183.500000000002</v>
      </c>
      <c r="AH48" s="10">
        <f t="shared" si="10"/>
        <v>12996.500000000002</v>
      </c>
      <c r="AI48" s="10">
        <f t="shared" si="10"/>
        <v>0</v>
      </c>
      <c r="AJ48" s="10">
        <f t="shared" si="10"/>
        <v>0</v>
      </c>
      <c r="AK48" s="10">
        <f t="shared" si="10"/>
        <v>0</v>
      </c>
      <c r="AL48" s="10">
        <f t="shared" si="10"/>
        <v>0</v>
      </c>
      <c r="AM48" s="10" t="e">
        <f t="shared" si="11"/>
        <v>#VALUE!</v>
      </c>
      <c r="AN48" s="10" t="e">
        <f t="shared" ref="AN48:AN69" si="12">MIN(B48:AF48)</f>
        <v>#VALUE!</v>
      </c>
    </row>
    <row r="49" spans="1:40">
      <c r="A49" s="9" t="s">
        <v>12</v>
      </c>
      <c r="B49" s="10" t="e">
        <f t="shared" si="10"/>
        <v>#VALUE!</v>
      </c>
      <c r="C49" s="10">
        <f t="shared" si="10"/>
        <v>0</v>
      </c>
      <c r="D49" s="10">
        <f t="shared" si="10"/>
        <v>0</v>
      </c>
      <c r="E49" s="10">
        <f t="shared" si="10"/>
        <v>12622.500000000002</v>
      </c>
      <c r="F49" s="10">
        <f t="shared" si="10"/>
        <v>12529.000000000002</v>
      </c>
      <c r="G49" s="10">
        <f t="shared" si="10"/>
        <v>12809.500000000002</v>
      </c>
      <c r="H49" s="10">
        <f t="shared" si="10"/>
        <v>13651.000000000002</v>
      </c>
      <c r="I49" s="10">
        <f t="shared" si="10"/>
        <v>12529.000000000002</v>
      </c>
      <c r="J49" s="10">
        <f t="shared" si="10"/>
        <v>12903.000000000002</v>
      </c>
      <c r="K49" s="10">
        <f t="shared" si="10"/>
        <v>12622.500000000002</v>
      </c>
      <c r="L49" s="10">
        <f t="shared" si="10"/>
        <v>12529.000000000002</v>
      </c>
      <c r="M49" s="10">
        <f t="shared" si="10"/>
        <v>12529.000000000002</v>
      </c>
      <c r="N49" s="10">
        <f t="shared" si="10"/>
        <v>12809.500000000002</v>
      </c>
      <c r="O49" s="10">
        <f t="shared" si="10"/>
        <v>12248.500000000002</v>
      </c>
      <c r="P49" s="10">
        <f t="shared" si="10"/>
        <v>13090.000000000002</v>
      </c>
      <c r="Q49" s="10">
        <f t="shared" si="10"/>
        <v>12903.000000000002</v>
      </c>
      <c r="R49" s="10">
        <f t="shared" si="10"/>
        <v>12716.000000000002</v>
      </c>
      <c r="S49" s="10">
        <f t="shared" si="10"/>
        <v>12622.500000000002</v>
      </c>
      <c r="T49" s="10">
        <f t="shared" si="10"/>
        <v>12903.000000000002</v>
      </c>
      <c r="U49" s="10">
        <f t="shared" si="10"/>
        <v>12622.500000000002</v>
      </c>
      <c r="V49" s="10">
        <f t="shared" si="10"/>
        <v>12342.000000000002</v>
      </c>
      <c r="W49" s="10">
        <f t="shared" si="10"/>
        <v>12435.500000000002</v>
      </c>
      <c r="X49" s="10">
        <f t="shared" si="10"/>
        <v>12809.500000000002</v>
      </c>
      <c r="Y49" s="10">
        <f t="shared" si="10"/>
        <v>12622.500000000002</v>
      </c>
      <c r="Z49" s="10">
        <f t="shared" si="10"/>
        <v>7760.5</v>
      </c>
      <c r="AA49" s="10">
        <f t="shared" si="10"/>
        <v>12622.500000000002</v>
      </c>
      <c r="AB49" s="10">
        <f t="shared" si="10"/>
        <v>12622.500000000002</v>
      </c>
      <c r="AC49" s="10">
        <f t="shared" si="10"/>
        <v>12622.500000000002</v>
      </c>
      <c r="AD49" s="10">
        <f t="shared" si="10"/>
        <v>12622.500000000002</v>
      </c>
      <c r="AE49" s="10">
        <f t="shared" si="10"/>
        <v>12903.000000000002</v>
      </c>
      <c r="AF49" s="10">
        <f t="shared" si="10"/>
        <v>12716.000000000002</v>
      </c>
      <c r="AG49" s="10">
        <f t="shared" si="10"/>
        <v>12903.000000000002</v>
      </c>
      <c r="AH49" s="10">
        <f t="shared" si="10"/>
        <v>12622.500000000002</v>
      </c>
      <c r="AI49" s="10">
        <f t="shared" si="10"/>
        <v>0</v>
      </c>
      <c r="AJ49" s="10">
        <f t="shared" si="10"/>
        <v>0</v>
      </c>
      <c r="AK49" s="10">
        <f t="shared" si="10"/>
        <v>0</v>
      </c>
      <c r="AL49" s="10">
        <f t="shared" si="10"/>
        <v>0</v>
      </c>
      <c r="AM49" s="10" t="e">
        <f t="shared" si="11"/>
        <v>#VALUE!</v>
      </c>
      <c r="AN49" s="10" t="e">
        <f t="shared" si="12"/>
        <v>#VALUE!</v>
      </c>
    </row>
    <row r="50" spans="1:40">
      <c r="A50" s="9" t="s">
        <v>13</v>
      </c>
      <c r="B50" s="10" t="e">
        <f t="shared" si="10"/>
        <v>#VALUE!</v>
      </c>
      <c r="C50" s="10">
        <f t="shared" si="10"/>
        <v>0</v>
      </c>
      <c r="D50" s="10">
        <f t="shared" si="10"/>
        <v>0</v>
      </c>
      <c r="E50" s="10">
        <f t="shared" si="10"/>
        <v>12622.500000000002</v>
      </c>
      <c r="F50" s="10">
        <f t="shared" si="10"/>
        <v>12529.000000000002</v>
      </c>
      <c r="G50" s="10">
        <f t="shared" si="10"/>
        <v>12903.000000000002</v>
      </c>
      <c r="H50" s="10">
        <f t="shared" si="10"/>
        <v>13744.500000000002</v>
      </c>
      <c r="I50" s="10">
        <f t="shared" si="10"/>
        <v>12342.000000000002</v>
      </c>
      <c r="J50" s="10">
        <f t="shared" si="10"/>
        <v>12622.500000000002</v>
      </c>
      <c r="K50" s="10">
        <f t="shared" si="10"/>
        <v>12435.500000000002</v>
      </c>
      <c r="L50" s="10">
        <f t="shared" si="10"/>
        <v>12342.000000000002</v>
      </c>
      <c r="M50" s="10">
        <f t="shared" si="10"/>
        <v>12435.500000000002</v>
      </c>
      <c r="N50" s="10">
        <f t="shared" si="10"/>
        <v>12903.000000000002</v>
      </c>
      <c r="O50" s="10">
        <f t="shared" si="10"/>
        <v>12248.500000000002</v>
      </c>
      <c r="P50" s="10">
        <f t="shared" si="10"/>
        <v>12903.000000000002</v>
      </c>
      <c r="Q50" s="10">
        <f t="shared" si="10"/>
        <v>12809.500000000002</v>
      </c>
      <c r="R50" s="10">
        <f t="shared" si="10"/>
        <v>12716.000000000002</v>
      </c>
      <c r="S50" s="10">
        <f t="shared" si="10"/>
        <v>12622.500000000002</v>
      </c>
      <c r="T50" s="10">
        <f t="shared" si="10"/>
        <v>12716.000000000002</v>
      </c>
      <c r="U50" s="10">
        <f t="shared" si="10"/>
        <v>12529.000000000002</v>
      </c>
      <c r="V50" s="10">
        <f t="shared" si="10"/>
        <v>12529.000000000002</v>
      </c>
      <c r="W50" s="10">
        <f t="shared" si="10"/>
        <v>12342.000000000002</v>
      </c>
      <c r="X50" s="10">
        <f t="shared" si="10"/>
        <v>12716.000000000002</v>
      </c>
      <c r="Y50" s="10">
        <f t="shared" si="10"/>
        <v>12622.500000000002</v>
      </c>
      <c r="Z50" s="10">
        <f t="shared" si="10"/>
        <v>9069.5</v>
      </c>
      <c r="AA50" s="10">
        <f t="shared" si="10"/>
        <v>12529.000000000002</v>
      </c>
      <c r="AB50" s="10">
        <f t="shared" si="10"/>
        <v>12622.500000000002</v>
      </c>
      <c r="AC50" s="10">
        <f t="shared" si="10"/>
        <v>12716.000000000002</v>
      </c>
      <c r="AD50" s="10">
        <f t="shared" si="10"/>
        <v>12622.500000000002</v>
      </c>
      <c r="AE50" s="10">
        <f t="shared" si="10"/>
        <v>12716.000000000002</v>
      </c>
      <c r="AF50" s="10">
        <f t="shared" si="10"/>
        <v>12622.500000000002</v>
      </c>
      <c r="AG50" s="10">
        <f t="shared" si="10"/>
        <v>12903.000000000002</v>
      </c>
      <c r="AH50" s="10">
        <f t="shared" si="10"/>
        <v>12622.500000000002</v>
      </c>
      <c r="AI50" s="10">
        <f t="shared" si="10"/>
        <v>0</v>
      </c>
      <c r="AJ50" s="10">
        <f t="shared" si="10"/>
        <v>0</v>
      </c>
      <c r="AK50" s="10">
        <f t="shared" si="10"/>
        <v>0</v>
      </c>
      <c r="AL50" s="10">
        <f t="shared" si="10"/>
        <v>0</v>
      </c>
      <c r="AM50" s="10" t="e">
        <f t="shared" si="11"/>
        <v>#VALUE!</v>
      </c>
      <c r="AN50" s="10" t="e">
        <f t="shared" si="12"/>
        <v>#VALUE!</v>
      </c>
    </row>
    <row r="51" spans="1:40">
      <c r="A51" s="9" t="s">
        <v>14</v>
      </c>
      <c r="B51" s="10" t="e">
        <f t="shared" si="10"/>
        <v>#VALUE!</v>
      </c>
      <c r="C51" s="10">
        <f t="shared" si="10"/>
        <v>0</v>
      </c>
      <c r="D51" s="10">
        <f t="shared" si="10"/>
        <v>0</v>
      </c>
      <c r="E51" s="10">
        <f t="shared" si="10"/>
        <v>12622.500000000002</v>
      </c>
      <c r="F51" s="10">
        <f t="shared" si="10"/>
        <v>13183.500000000002</v>
      </c>
      <c r="G51" s="10">
        <f t="shared" si="10"/>
        <v>12996.500000000002</v>
      </c>
      <c r="H51" s="10">
        <f t="shared" si="10"/>
        <v>14212</v>
      </c>
      <c r="I51" s="10">
        <f t="shared" si="10"/>
        <v>12435.500000000002</v>
      </c>
      <c r="J51" s="10">
        <f t="shared" si="10"/>
        <v>12622.500000000002</v>
      </c>
      <c r="K51" s="10">
        <f t="shared" si="10"/>
        <v>13931.5</v>
      </c>
      <c r="L51" s="10">
        <f t="shared" si="10"/>
        <v>12716.000000000002</v>
      </c>
      <c r="M51" s="10">
        <f t="shared" si="10"/>
        <v>12716.000000000002</v>
      </c>
      <c r="N51" s="10">
        <f t="shared" si="10"/>
        <v>14305.5</v>
      </c>
      <c r="O51" s="10">
        <f t="shared" si="10"/>
        <v>12622.500000000002</v>
      </c>
      <c r="P51" s="10">
        <f t="shared" si="10"/>
        <v>13090.000000000002</v>
      </c>
      <c r="Q51" s="10">
        <f t="shared" si="10"/>
        <v>12716.000000000002</v>
      </c>
      <c r="R51" s="10">
        <f t="shared" si="10"/>
        <v>12248.500000000002</v>
      </c>
      <c r="S51" s="10">
        <f t="shared" si="10"/>
        <v>13183.500000000002</v>
      </c>
      <c r="T51" s="10">
        <f t="shared" si="10"/>
        <v>13183.500000000002</v>
      </c>
      <c r="U51" s="10">
        <f t="shared" si="10"/>
        <v>12622.500000000002</v>
      </c>
      <c r="V51" s="10">
        <f t="shared" si="10"/>
        <v>12903.000000000002</v>
      </c>
      <c r="W51" s="10">
        <f t="shared" si="10"/>
        <v>12809.500000000002</v>
      </c>
      <c r="X51" s="10">
        <f t="shared" si="10"/>
        <v>12529.000000000002</v>
      </c>
      <c r="Y51" s="10">
        <f t="shared" si="10"/>
        <v>13183.500000000002</v>
      </c>
      <c r="Z51" s="10">
        <f t="shared" si="10"/>
        <v>9911.0000000000018</v>
      </c>
      <c r="AA51" s="10">
        <f t="shared" si="10"/>
        <v>13931.5</v>
      </c>
      <c r="AB51" s="10">
        <f t="shared" si="10"/>
        <v>12996.500000000002</v>
      </c>
      <c r="AC51" s="10">
        <f t="shared" si="10"/>
        <v>12716.000000000002</v>
      </c>
      <c r="AD51" s="10">
        <f t="shared" si="10"/>
        <v>12716.000000000002</v>
      </c>
      <c r="AE51" s="10">
        <f t="shared" si="10"/>
        <v>12529.000000000002</v>
      </c>
      <c r="AF51" s="10">
        <f t="shared" si="10"/>
        <v>13277.000000000002</v>
      </c>
      <c r="AG51" s="10">
        <f t="shared" si="10"/>
        <v>13464.000000000002</v>
      </c>
      <c r="AH51" s="10">
        <f t="shared" si="10"/>
        <v>10004.500000000002</v>
      </c>
      <c r="AI51" s="10">
        <f t="shared" si="10"/>
        <v>0</v>
      </c>
      <c r="AJ51" s="10">
        <f t="shared" si="10"/>
        <v>0</v>
      </c>
      <c r="AK51" s="10">
        <f t="shared" si="10"/>
        <v>0</v>
      </c>
      <c r="AL51" s="10">
        <f t="shared" si="10"/>
        <v>0</v>
      </c>
      <c r="AM51" s="10" t="e">
        <f t="shared" si="11"/>
        <v>#VALUE!</v>
      </c>
      <c r="AN51" s="10" t="e">
        <f t="shared" si="12"/>
        <v>#VALUE!</v>
      </c>
    </row>
    <row r="52" spans="1:40">
      <c r="A52" s="9" t="s">
        <v>15</v>
      </c>
      <c r="B52" s="10" t="e">
        <f t="shared" si="10"/>
        <v>#VALUE!</v>
      </c>
      <c r="C52" s="10">
        <f t="shared" si="10"/>
        <v>0</v>
      </c>
      <c r="D52" s="10">
        <f t="shared" si="10"/>
        <v>0</v>
      </c>
      <c r="E52" s="10">
        <f t="shared" si="10"/>
        <v>12342.000000000002</v>
      </c>
      <c r="F52" s="10">
        <f t="shared" si="10"/>
        <v>14586</v>
      </c>
      <c r="G52" s="10">
        <f t="shared" si="10"/>
        <v>12996.500000000002</v>
      </c>
      <c r="H52" s="10">
        <f t="shared" si="10"/>
        <v>14305.5</v>
      </c>
      <c r="I52" s="10">
        <f t="shared" si="10"/>
        <v>12155.000000000002</v>
      </c>
      <c r="J52" s="10">
        <f t="shared" si="10"/>
        <v>12622.500000000002</v>
      </c>
      <c r="K52" s="10">
        <f t="shared" si="10"/>
        <v>14492.5</v>
      </c>
      <c r="L52" s="10">
        <f t="shared" si="10"/>
        <v>15988.5</v>
      </c>
      <c r="M52" s="10">
        <f t="shared" si="10"/>
        <v>16549.5</v>
      </c>
      <c r="N52" s="10">
        <f t="shared" si="10"/>
        <v>14866.5</v>
      </c>
      <c r="O52" s="10">
        <f t="shared" si="10"/>
        <v>13744.500000000002</v>
      </c>
      <c r="P52" s="10">
        <f t="shared" si="10"/>
        <v>13464.000000000002</v>
      </c>
      <c r="Q52" s="10">
        <f t="shared" si="10"/>
        <v>13277.000000000002</v>
      </c>
      <c r="R52" s="10">
        <f t="shared" si="10"/>
        <v>14679.5</v>
      </c>
      <c r="S52" s="10">
        <f t="shared" si="10"/>
        <v>14212</v>
      </c>
      <c r="T52" s="10">
        <f t="shared" si="10"/>
        <v>14679.5</v>
      </c>
      <c r="U52" s="10">
        <f t="shared" si="10"/>
        <v>14305.5</v>
      </c>
      <c r="V52" s="10">
        <f t="shared" si="10"/>
        <v>14212</v>
      </c>
      <c r="W52" s="10">
        <f t="shared" si="10"/>
        <v>12996.500000000002</v>
      </c>
      <c r="X52" s="10">
        <f t="shared" si="10"/>
        <v>12435.500000000002</v>
      </c>
      <c r="Y52" s="10">
        <f t="shared" si="10"/>
        <v>14586</v>
      </c>
      <c r="Z52" s="10">
        <f t="shared" si="10"/>
        <v>13464.000000000002</v>
      </c>
      <c r="AA52" s="10">
        <f t="shared" si="10"/>
        <v>16362.5</v>
      </c>
      <c r="AB52" s="10">
        <f t="shared" si="10"/>
        <v>14212</v>
      </c>
      <c r="AC52" s="10">
        <f t="shared" si="10"/>
        <v>13277.000000000002</v>
      </c>
      <c r="AD52" s="10">
        <f t="shared" si="10"/>
        <v>13370.500000000002</v>
      </c>
      <c r="AE52" s="10">
        <f t="shared" si="10"/>
        <v>12342.000000000002</v>
      </c>
      <c r="AF52" s="10">
        <f t="shared" si="10"/>
        <v>14492.5</v>
      </c>
      <c r="AG52" s="10">
        <f t="shared" si="10"/>
        <v>15801.5</v>
      </c>
      <c r="AH52" s="10">
        <f t="shared" si="10"/>
        <v>13931.5</v>
      </c>
      <c r="AI52" s="10">
        <f t="shared" si="10"/>
        <v>0</v>
      </c>
      <c r="AJ52" s="10">
        <f t="shared" ref="AG52:AL67" si="13">AJ13-$G$38*AJ13+$G$40*($G$38*AJ13)</f>
        <v>0</v>
      </c>
      <c r="AK52" s="10">
        <f t="shared" si="13"/>
        <v>0</v>
      </c>
      <c r="AL52" s="10">
        <f t="shared" si="13"/>
        <v>0</v>
      </c>
      <c r="AM52" s="10" t="e">
        <f t="shared" si="11"/>
        <v>#VALUE!</v>
      </c>
      <c r="AN52" s="10" t="e">
        <f t="shared" si="12"/>
        <v>#VALUE!</v>
      </c>
    </row>
    <row r="53" spans="1:40">
      <c r="A53" s="12" t="s">
        <v>16</v>
      </c>
      <c r="B53" s="10" t="e">
        <f t="shared" ref="B53:AF61" si="14">B14-$G$38*B14+$G$40*($G$38*B14)</f>
        <v>#VALUE!</v>
      </c>
      <c r="C53" s="10">
        <f t="shared" si="14"/>
        <v>0</v>
      </c>
      <c r="D53" s="10">
        <f t="shared" si="14"/>
        <v>0</v>
      </c>
      <c r="E53" s="10">
        <f t="shared" si="14"/>
        <v>13651.000000000002</v>
      </c>
      <c r="F53" s="10">
        <f t="shared" si="14"/>
        <v>16643</v>
      </c>
      <c r="G53" s="10">
        <f t="shared" si="14"/>
        <v>16549.5</v>
      </c>
      <c r="H53" s="10">
        <f t="shared" si="14"/>
        <v>17391</v>
      </c>
      <c r="I53" s="10">
        <f t="shared" si="14"/>
        <v>14305.5</v>
      </c>
      <c r="J53" s="10">
        <f t="shared" si="14"/>
        <v>13370.500000000002</v>
      </c>
      <c r="K53" s="10">
        <f t="shared" si="14"/>
        <v>16549.5</v>
      </c>
      <c r="L53" s="10">
        <f t="shared" si="14"/>
        <v>16830</v>
      </c>
      <c r="M53" s="10">
        <f t="shared" si="14"/>
        <v>18513</v>
      </c>
      <c r="N53" s="10">
        <f t="shared" si="14"/>
        <v>17204</v>
      </c>
      <c r="O53" s="10">
        <f t="shared" si="14"/>
        <v>15801.5</v>
      </c>
      <c r="P53" s="10">
        <f t="shared" si="14"/>
        <v>15801.5</v>
      </c>
      <c r="Q53" s="10">
        <f t="shared" si="14"/>
        <v>13557.500000000002</v>
      </c>
      <c r="R53" s="10">
        <f t="shared" si="14"/>
        <v>15053.5</v>
      </c>
      <c r="S53" s="10">
        <f t="shared" si="14"/>
        <v>17578</v>
      </c>
      <c r="T53" s="10">
        <f t="shared" si="14"/>
        <v>18139</v>
      </c>
      <c r="U53" s="10">
        <f t="shared" si="14"/>
        <v>16456</v>
      </c>
      <c r="V53" s="10">
        <f t="shared" si="14"/>
        <v>17297.5</v>
      </c>
      <c r="W53" s="10">
        <f t="shared" si="14"/>
        <v>15334</v>
      </c>
      <c r="X53" s="10">
        <f t="shared" si="14"/>
        <v>13183.500000000002</v>
      </c>
      <c r="Y53" s="10">
        <f t="shared" si="14"/>
        <v>17952</v>
      </c>
      <c r="Z53" s="10">
        <f t="shared" si="14"/>
        <v>15801.5</v>
      </c>
      <c r="AA53" s="10">
        <f t="shared" si="14"/>
        <v>16456</v>
      </c>
      <c r="AB53" s="10">
        <f t="shared" si="14"/>
        <v>10378.500000000002</v>
      </c>
      <c r="AC53" s="10">
        <f t="shared" si="14"/>
        <v>14866.5</v>
      </c>
      <c r="AD53" s="10">
        <f t="shared" si="14"/>
        <v>14212</v>
      </c>
      <c r="AE53" s="10">
        <f t="shared" si="14"/>
        <v>12716.000000000002</v>
      </c>
      <c r="AF53" s="10">
        <f t="shared" si="14"/>
        <v>16362.5</v>
      </c>
      <c r="AG53" s="10">
        <f t="shared" si="13"/>
        <v>17671.5</v>
      </c>
      <c r="AH53" s="10">
        <f t="shared" si="13"/>
        <v>13651.000000000002</v>
      </c>
      <c r="AI53" s="10">
        <f t="shared" si="13"/>
        <v>0</v>
      </c>
      <c r="AJ53" s="10">
        <f t="shared" si="13"/>
        <v>0</v>
      </c>
      <c r="AK53" s="10">
        <f t="shared" si="13"/>
        <v>0</v>
      </c>
      <c r="AL53" s="10">
        <f t="shared" si="13"/>
        <v>0</v>
      </c>
      <c r="AM53" s="10" t="e">
        <f t="shared" si="11"/>
        <v>#VALUE!</v>
      </c>
      <c r="AN53" s="10" t="e">
        <f t="shared" si="12"/>
        <v>#VALUE!</v>
      </c>
    </row>
    <row r="54" spans="1:40">
      <c r="A54" s="12" t="s">
        <v>17</v>
      </c>
      <c r="B54" s="10" t="e">
        <f t="shared" si="14"/>
        <v>#VALUE!</v>
      </c>
      <c r="C54" s="10">
        <f t="shared" si="14"/>
        <v>0</v>
      </c>
      <c r="D54" s="10">
        <f t="shared" si="14"/>
        <v>0</v>
      </c>
      <c r="E54" s="10">
        <f t="shared" si="14"/>
        <v>14773</v>
      </c>
      <c r="F54" s="10">
        <f t="shared" si="14"/>
        <v>20476.500000000004</v>
      </c>
      <c r="G54" s="10">
        <f t="shared" si="14"/>
        <v>21037.500000000004</v>
      </c>
      <c r="H54" s="10">
        <f t="shared" si="14"/>
        <v>19728.500000000004</v>
      </c>
      <c r="I54" s="10">
        <f t="shared" si="14"/>
        <v>14679.5</v>
      </c>
      <c r="J54" s="10">
        <f t="shared" si="14"/>
        <v>14492.5</v>
      </c>
      <c r="K54" s="10">
        <f t="shared" si="14"/>
        <v>20289.500000000004</v>
      </c>
      <c r="L54" s="10">
        <f t="shared" si="14"/>
        <v>19635.000000000004</v>
      </c>
      <c r="M54" s="10">
        <f t="shared" si="14"/>
        <v>19074</v>
      </c>
      <c r="N54" s="10">
        <f t="shared" si="14"/>
        <v>20850.500000000004</v>
      </c>
      <c r="O54" s="10">
        <f t="shared" si="14"/>
        <v>19074</v>
      </c>
      <c r="P54" s="10">
        <f t="shared" si="14"/>
        <v>16456</v>
      </c>
      <c r="Q54" s="10">
        <f t="shared" si="14"/>
        <v>14586</v>
      </c>
      <c r="R54" s="10">
        <f t="shared" si="14"/>
        <v>20289.500000000004</v>
      </c>
      <c r="S54" s="10">
        <f t="shared" si="14"/>
        <v>20102.500000000004</v>
      </c>
      <c r="T54" s="10">
        <f t="shared" si="14"/>
        <v>20102.500000000004</v>
      </c>
      <c r="U54" s="10">
        <f t="shared" si="14"/>
        <v>19261.000000000004</v>
      </c>
      <c r="V54" s="10">
        <f t="shared" si="14"/>
        <v>18700</v>
      </c>
      <c r="W54" s="10">
        <f t="shared" si="14"/>
        <v>15334</v>
      </c>
      <c r="X54" s="10">
        <f t="shared" si="14"/>
        <v>14118.5</v>
      </c>
      <c r="Y54" s="10">
        <f t="shared" si="14"/>
        <v>19261.000000000004</v>
      </c>
      <c r="Z54" s="10">
        <f t="shared" si="14"/>
        <v>18326</v>
      </c>
      <c r="AA54" s="10">
        <f t="shared" si="14"/>
        <v>19261.000000000004</v>
      </c>
      <c r="AB54" s="10">
        <f t="shared" si="14"/>
        <v>12155.000000000002</v>
      </c>
      <c r="AC54" s="10">
        <f t="shared" si="14"/>
        <v>16549.5</v>
      </c>
      <c r="AD54" s="10">
        <f t="shared" si="14"/>
        <v>16549.5</v>
      </c>
      <c r="AE54" s="10">
        <f t="shared" si="14"/>
        <v>13838.000000000002</v>
      </c>
      <c r="AF54" s="10">
        <f t="shared" si="14"/>
        <v>18793.5</v>
      </c>
      <c r="AG54" s="10">
        <f t="shared" si="13"/>
        <v>21598.500000000004</v>
      </c>
      <c r="AH54" s="10">
        <f t="shared" si="13"/>
        <v>17391</v>
      </c>
      <c r="AI54" s="10">
        <f t="shared" si="13"/>
        <v>0</v>
      </c>
      <c r="AJ54" s="10">
        <f t="shared" si="13"/>
        <v>0</v>
      </c>
      <c r="AK54" s="10">
        <f t="shared" si="13"/>
        <v>0</v>
      </c>
      <c r="AL54" s="10">
        <f t="shared" si="13"/>
        <v>0</v>
      </c>
      <c r="AM54" s="10" t="e">
        <f t="shared" si="11"/>
        <v>#VALUE!</v>
      </c>
      <c r="AN54" s="10" t="e">
        <f t="shared" si="12"/>
        <v>#VALUE!</v>
      </c>
    </row>
    <row r="55" spans="1:40">
      <c r="A55" s="13">
        <v>0.41666666666666669</v>
      </c>
      <c r="B55" s="10">
        <f t="shared" si="14"/>
        <v>0.38958333333333339</v>
      </c>
      <c r="C55" s="10">
        <f t="shared" si="14"/>
        <v>0</v>
      </c>
      <c r="D55" s="10">
        <f t="shared" si="14"/>
        <v>0</v>
      </c>
      <c r="E55" s="10">
        <f t="shared" si="14"/>
        <v>16362.5</v>
      </c>
      <c r="F55" s="10">
        <f t="shared" si="14"/>
        <v>20476.500000000004</v>
      </c>
      <c r="G55" s="10">
        <f t="shared" si="14"/>
        <v>20570.000000000004</v>
      </c>
      <c r="H55" s="10">
        <f t="shared" si="14"/>
        <v>19915.500000000004</v>
      </c>
      <c r="I55" s="10">
        <f t="shared" si="14"/>
        <v>17017</v>
      </c>
      <c r="J55" s="10">
        <f t="shared" si="14"/>
        <v>15053.5</v>
      </c>
      <c r="K55" s="10">
        <f t="shared" si="14"/>
        <v>17952</v>
      </c>
      <c r="L55" s="10">
        <f t="shared" si="14"/>
        <v>20009.000000000004</v>
      </c>
      <c r="M55" s="10">
        <f t="shared" si="14"/>
        <v>15708</v>
      </c>
      <c r="N55" s="10">
        <f t="shared" si="14"/>
        <v>22066.000000000004</v>
      </c>
      <c r="O55" s="10">
        <f t="shared" si="14"/>
        <v>19074</v>
      </c>
      <c r="P55" s="10">
        <f t="shared" si="14"/>
        <v>17297.5</v>
      </c>
      <c r="Q55" s="10">
        <f t="shared" si="14"/>
        <v>15240.5</v>
      </c>
      <c r="R55" s="10">
        <f t="shared" si="14"/>
        <v>21131.000000000004</v>
      </c>
      <c r="S55" s="10">
        <f t="shared" si="14"/>
        <v>20383.000000000004</v>
      </c>
      <c r="T55" s="10">
        <f t="shared" si="14"/>
        <v>20570.000000000004</v>
      </c>
      <c r="U55" s="10">
        <f t="shared" si="14"/>
        <v>20663.500000000004</v>
      </c>
      <c r="V55" s="10">
        <f t="shared" si="14"/>
        <v>19448.000000000004</v>
      </c>
      <c r="W55" s="10">
        <f t="shared" si="14"/>
        <v>16362.5</v>
      </c>
      <c r="X55" s="10">
        <f t="shared" si="14"/>
        <v>14773</v>
      </c>
      <c r="Y55" s="10">
        <f t="shared" si="14"/>
        <v>18700</v>
      </c>
      <c r="Z55" s="10">
        <f t="shared" si="14"/>
        <v>19261.000000000004</v>
      </c>
      <c r="AA55" s="10">
        <f t="shared" si="14"/>
        <v>19822.000000000004</v>
      </c>
      <c r="AB55" s="10">
        <f t="shared" si="14"/>
        <v>16830</v>
      </c>
      <c r="AC55" s="10">
        <f t="shared" si="14"/>
        <v>17297.5</v>
      </c>
      <c r="AD55" s="10">
        <f t="shared" si="14"/>
        <v>16736.5</v>
      </c>
      <c r="AE55" s="10">
        <f t="shared" si="14"/>
        <v>15053.5</v>
      </c>
      <c r="AF55" s="10">
        <f t="shared" si="14"/>
        <v>20009.000000000004</v>
      </c>
      <c r="AG55" s="10">
        <f t="shared" si="13"/>
        <v>20850.500000000004</v>
      </c>
      <c r="AH55" s="10">
        <f t="shared" si="13"/>
        <v>20850.500000000004</v>
      </c>
      <c r="AI55" s="10">
        <f t="shared" si="13"/>
        <v>0</v>
      </c>
      <c r="AJ55" s="10">
        <f t="shared" si="13"/>
        <v>0</v>
      </c>
      <c r="AK55" s="10">
        <f t="shared" si="13"/>
        <v>0</v>
      </c>
      <c r="AL55" s="10">
        <f t="shared" si="13"/>
        <v>0</v>
      </c>
      <c r="AM55" s="10">
        <f t="shared" si="11"/>
        <v>22066.000000000004</v>
      </c>
      <c r="AN55" s="10">
        <f t="shared" si="12"/>
        <v>0</v>
      </c>
    </row>
    <row r="56" spans="1:40">
      <c r="A56" s="13" t="s">
        <v>18</v>
      </c>
      <c r="B56" s="10" t="e">
        <f t="shared" si="14"/>
        <v>#VALUE!</v>
      </c>
      <c r="C56" s="10">
        <f t="shared" si="14"/>
        <v>0</v>
      </c>
      <c r="D56" s="10">
        <f t="shared" si="14"/>
        <v>0</v>
      </c>
      <c r="E56" s="10">
        <f t="shared" si="14"/>
        <v>16362.5</v>
      </c>
      <c r="F56" s="10">
        <f t="shared" si="14"/>
        <v>20850.500000000004</v>
      </c>
      <c r="G56" s="10">
        <f t="shared" si="14"/>
        <v>20990.750000000004</v>
      </c>
      <c r="H56" s="10">
        <f t="shared" si="14"/>
        <v>20383.000000000004</v>
      </c>
      <c r="I56" s="10">
        <f t="shared" si="14"/>
        <v>16736.5</v>
      </c>
      <c r="J56" s="10">
        <f t="shared" si="14"/>
        <v>15801.5</v>
      </c>
      <c r="K56" s="10">
        <f t="shared" si="14"/>
        <v>19074</v>
      </c>
      <c r="L56" s="10">
        <f t="shared" si="14"/>
        <v>19167.500000000004</v>
      </c>
      <c r="M56" s="10">
        <f t="shared" si="14"/>
        <v>16923.5</v>
      </c>
      <c r="N56" s="10">
        <f t="shared" si="14"/>
        <v>21972.500000000004</v>
      </c>
      <c r="O56" s="10">
        <f t="shared" si="14"/>
        <v>21037.500000000004</v>
      </c>
      <c r="P56" s="10">
        <f t="shared" si="14"/>
        <v>17765</v>
      </c>
      <c r="Q56" s="10">
        <f t="shared" si="14"/>
        <v>15521</v>
      </c>
      <c r="R56" s="10">
        <f t="shared" si="14"/>
        <v>21318.000000000004</v>
      </c>
      <c r="S56" s="10">
        <f t="shared" si="14"/>
        <v>20850.500000000004</v>
      </c>
      <c r="T56" s="10">
        <f t="shared" si="14"/>
        <v>21411.500000000004</v>
      </c>
      <c r="U56" s="10">
        <f t="shared" si="14"/>
        <v>20196.000000000004</v>
      </c>
      <c r="V56" s="10">
        <f t="shared" si="14"/>
        <v>20196.000000000004</v>
      </c>
      <c r="W56" s="10">
        <f t="shared" si="14"/>
        <v>17858.5</v>
      </c>
      <c r="X56" s="10">
        <f t="shared" si="14"/>
        <v>15147</v>
      </c>
      <c r="Y56" s="10">
        <f t="shared" si="14"/>
        <v>0</v>
      </c>
      <c r="Z56" s="10">
        <f t="shared" si="14"/>
        <v>19822.000000000004</v>
      </c>
      <c r="AA56" s="10">
        <f t="shared" si="14"/>
        <v>20850.500000000004</v>
      </c>
      <c r="AB56" s="10">
        <f t="shared" si="14"/>
        <v>18419.5</v>
      </c>
      <c r="AC56" s="10">
        <f t="shared" si="14"/>
        <v>17297.5</v>
      </c>
      <c r="AD56" s="10">
        <f t="shared" si="14"/>
        <v>17110.5</v>
      </c>
      <c r="AE56" s="10">
        <f t="shared" si="14"/>
        <v>15334</v>
      </c>
      <c r="AF56" s="10">
        <f t="shared" si="14"/>
        <v>20476.500000000004</v>
      </c>
      <c r="AG56" s="10">
        <f t="shared" si="13"/>
        <v>21037.500000000004</v>
      </c>
      <c r="AH56" s="10">
        <f t="shared" si="13"/>
        <v>20757.000000000004</v>
      </c>
      <c r="AI56" s="10">
        <f t="shared" si="13"/>
        <v>0</v>
      </c>
      <c r="AJ56" s="10">
        <f t="shared" si="13"/>
        <v>0</v>
      </c>
      <c r="AK56" s="10">
        <f t="shared" si="13"/>
        <v>0</v>
      </c>
      <c r="AL56" s="10">
        <f t="shared" si="13"/>
        <v>0</v>
      </c>
      <c r="AM56" s="10" t="e">
        <f t="shared" si="11"/>
        <v>#VALUE!</v>
      </c>
      <c r="AN56" s="10" t="e">
        <f t="shared" si="12"/>
        <v>#VALUE!</v>
      </c>
    </row>
    <row r="57" spans="1:40">
      <c r="A57" s="13">
        <v>0.5</v>
      </c>
      <c r="B57" s="10">
        <f t="shared" si="14"/>
        <v>0.46750000000000003</v>
      </c>
      <c r="C57" s="10">
        <f t="shared" si="14"/>
        <v>0</v>
      </c>
      <c r="D57" s="10">
        <f t="shared" si="14"/>
        <v>0</v>
      </c>
      <c r="E57" s="10">
        <f t="shared" si="14"/>
        <v>16362.5</v>
      </c>
      <c r="F57" s="10">
        <f t="shared" si="14"/>
        <v>21224.500000000004</v>
      </c>
      <c r="G57" s="10">
        <f t="shared" si="14"/>
        <v>21879.000000000004</v>
      </c>
      <c r="H57" s="10">
        <f t="shared" si="14"/>
        <v>20476.500000000004</v>
      </c>
      <c r="I57" s="10">
        <f t="shared" si="14"/>
        <v>17017</v>
      </c>
      <c r="J57" s="10">
        <f t="shared" si="14"/>
        <v>15801.5</v>
      </c>
      <c r="K57" s="10">
        <f t="shared" si="14"/>
        <v>19261.000000000004</v>
      </c>
      <c r="L57" s="10">
        <f t="shared" si="14"/>
        <v>19822.000000000004</v>
      </c>
      <c r="M57" s="10">
        <f t="shared" si="14"/>
        <v>16923.5</v>
      </c>
      <c r="N57" s="10">
        <f t="shared" si="14"/>
        <v>21598.500000000004</v>
      </c>
      <c r="O57" s="10">
        <f t="shared" si="14"/>
        <v>21411.500000000004</v>
      </c>
      <c r="P57" s="10">
        <f t="shared" si="14"/>
        <v>17858.5</v>
      </c>
      <c r="Q57" s="10">
        <f t="shared" si="14"/>
        <v>15895</v>
      </c>
      <c r="R57" s="10">
        <f t="shared" si="14"/>
        <v>21505.000000000004</v>
      </c>
      <c r="S57" s="10">
        <f t="shared" si="14"/>
        <v>18139</v>
      </c>
      <c r="T57" s="10">
        <f t="shared" si="14"/>
        <v>21037.500000000004</v>
      </c>
      <c r="U57" s="10">
        <f t="shared" si="14"/>
        <v>20570.000000000004</v>
      </c>
      <c r="V57" s="10">
        <f t="shared" si="14"/>
        <v>20663.500000000004</v>
      </c>
      <c r="W57" s="10">
        <f t="shared" si="14"/>
        <v>17204</v>
      </c>
      <c r="X57" s="10">
        <f t="shared" si="14"/>
        <v>14399</v>
      </c>
      <c r="Y57" s="10">
        <f t="shared" si="14"/>
        <v>935</v>
      </c>
      <c r="Z57" s="10">
        <f t="shared" si="14"/>
        <v>21879.000000000004</v>
      </c>
      <c r="AA57" s="10">
        <f t="shared" si="14"/>
        <v>21131.000000000004</v>
      </c>
      <c r="AB57" s="10">
        <f t="shared" si="14"/>
        <v>20663.500000000004</v>
      </c>
      <c r="AC57" s="10">
        <f t="shared" si="14"/>
        <v>17765</v>
      </c>
      <c r="AD57" s="10">
        <f t="shared" si="14"/>
        <v>17952</v>
      </c>
      <c r="AE57" s="10">
        <f t="shared" si="14"/>
        <v>14305.5</v>
      </c>
      <c r="AF57" s="10">
        <f t="shared" si="14"/>
        <v>20757.000000000004</v>
      </c>
      <c r="AG57" s="10">
        <f t="shared" si="13"/>
        <v>21411.500000000004</v>
      </c>
      <c r="AH57" s="10">
        <f t="shared" si="13"/>
        <v>21505.000000000004</v>
      </c>
      <c r="AI57" s="10">
        <f t="shared" si="13"/>
        <v>0</v>
      </c>
      <c r="AJ57" s="10">
        <f t="shared" si="13"/>
        <v>0</v>
      </c>
      <c r="AK57" s="10">
        <f t="shared" si="13"/>
        <v>0</v>
      </c>
      <c r="AL57" s="10">
        <f t="shared" si="13"/>
        <v>0</v>
      </c>
      <c r="AM57" s="10">
        <f t="shared" si="11"/>
        <v>21879.000000000004</v>
      </c>
      <c r="AN57" s="10">
        <f t="shared" si="12"/>
        <v>0</v>
      </c>
    </row>
    <row r="58" spans="1:40">
      <c r="A58" s="13" t="s">
        <v>19</v>
      </c>
      <c r="B58" s="10" t="e">
        <f t="shared" si="14"/>
        <v>#VALUE!</v>
      </c>
      <c r="C58" s="10">
        <f t="shared" si="14"/>
        <v>0</v>
      </c>
      <c r="D58" s="10">
        <f t="shared" si="14"/>
        <v>0</v>
      </c>
      <c r="E58" s="10">
        <f t="shared" si="14"/>
        <v>17297.5</v>
      </c>
      <c r="F58" s="10">
        <f t="shared" si="14"/>
        <v>20757.000000000004</v>
      </c>
      <c r="G58" s="10">
        <f t="shared" si="14"/>
        <v>20850.500000000004</v>
      </c>
      <c r="H58" s="10">
        <f t="shared" si="14"/>
        <v>20289.500000000004</v>
      </c>
      <c r="I58" s="10">
        <f t="shared" si="14"/>
        <v>17297.5</v>
      </c>
      <c r="J58" s="10">
        <f t="shared" si="14"/>
        <v>16175.5</v>
      </c>
      <c r="K58" s="10">
        <f t="shared" si="14"/>
        <v>17952</v>
      </c>
      <c r="L58" s="10">
        <f t="shared" si="14"/>
        <v>15474.25</v>
      </c>
      <c r="M58" s="10">
        <f t="shared" si="14"/>
        <v>16830</v>
      </c>
      <c r="N58" s="10">
        <f t="shared" si="14"/>
        <v>18139</v>
      </c>
      <c r="O58" s="10">
        <f t="shared" si="14"/>
        <v>20944.000000000004</v>
      </c>
      <c r="P58" s="10">
        <f t="shared" si="14"/>
        <v>17671.5</v>
      </c>
      <c r="Q58" s="10">
        <f t="shared" si="14"/>
        <v>16269</v>
      </c>
      <c r="R58" s="10">
        <f t="shared" si="14"/>
        <v>20570.000000000004</v>
      </c>
      <c r="S58" s="10">
        <f t="shared" si="14"/>
        <v>19261.000000000004</v>
      </c>
      <c r="T58" s="10">
        <f t="shared" si="14"/>
        <v>20944.000000000004</v>
      </c>
      <c r="U58" s="10">
        <f t="shared" si="14"/>
        <v>20102.500000000004</v>
      </c>
      <c r="V58" s="10">
        <f t="shared" si="14"/>
        <v>20102.500000000004</v>
      </c>
      <c r="W58" s="10">
        <f t="shared" si="14"/>
        <v>17765</v>
      </c>
      <c r="X58" s="10">
        <f t="shared" si="14"/>
        <v>15988.5</v>
      </c>
      <c r="Y58" s="10">
        <f t="shared" si="14"/>
        <v>0</v>
      </c>
      <c r="Z58" s="10">
        <f t="shared" si="14"/>
        <v>21037.500000000004</v>
      </c>
      <c r="AA58" s="10">
        <f t="shared" si="14"/>
        <v>20757.000000000004</v>
      </c>
      <c r="AB58" s="10">
        <f t="shared" si="14"/>
        <v>19354.500000000004</v>
      </c>
      <c r="AC58" s="10">
        <f t="shared" si="14"/>
        <v>17671.5</v>
      </c>
      <c r="AD58" s="10">
        <f t="shared" si="14"/>
        <v>17578</v>
      </c>
      <c r="AE58" s="10">
        <f t="shared" si="14"/>
        <v>16269</v>
      </c>
      <c r="AF58" s="10">
        <f t="shared" si="14"/>
        <v>20663.500000000004</v>
      </c>
      <c r="AG58" s="10">
        <f t="shared" si="13"/>
        <v>22253.000000000004</v>
      </c>
      <c r="AH58" s="10">
        <f t="shared" si="13"/>
        <v>20944.000000000004</v>
      </c>
      <c r="AI58" s="10">
        <f t="shared" si="13"/>
        <v>0</v>
      </c>
      <c r="AJ58" s="10">
        <f t="shared" si="13"/>
        <v>0</v>
      </c>
      <c r="AK58" s="10">
        <f t="shared" si="13"/>
        <v>0</v>
      </c>
      <c r="AL58" s="10">
        <f t="shared" si="13"/>
        <v>0</v>
      </c>
      <c r="AM58" s="10" t="e">
        <f t="shared" si="11"/>
        <v>#VALUE!</v>
      </c>
      <c r="AN58" s="10" t="e">
        <f t="shared" si="12"/>
        <v>#VALUE!</v>
      </c>
    </row>
    <row r="59" spans="1:40">
      <c r="A59" s="13">
        <v>0.58333333333333337</v>
      </c>
      <c r="B59" s="10">
        <f t="shared" si="14"/>
        <v>0.54541666666666666</v>
      </c>
      <c r="C59" s="10">
        <f t="shared" si="14"/>
        <v>0</v>
      </c>
      <c r="D59" s="10">
        <f t="shared" si="14"/>
        <v>0</v>
      </c>
      <c r="E59" s="10">
        <f t="shared" si="14"/>
        <v>16456</v>
      </c>
      <c r="F59" s="10">
        <f t="shared" si="14"/>
        <v>19915.500000000004</v>
      </c>
      <c r="G59" s="10">
        <f t="shared" si="14"/>
        <v>19728.500000000004</v>
      </c>
      <c r="H59" s="10">
        <f t="shared" si="14"/>
        <v>20289.500000000004</v>
      </c>
      <c r="I59" s="10">
        <f t="shared" si="14"/>
        <v>16830</v>
      </c>
      <c r="J59" s="10">
        <f t="shared" si="14"/>
        <v>16175.5</v>
      </c>
      <c r="K59" s="10">
        <f t="shared" si="14"/>
        <v>19541.500000000004</v>
      </c>
      <c r="L59" s="10">
        <f t="shared" si="14"/>
        <v>19775.250000000004</v>
      </c>
      <c r="M59" s="10">
        <f t="shared" si="14"/>
        <v>19354.500000000004</v>
      </c>
      <c r="N59" s="10">
        <f t="shared" si="14"/>
        <v>20383.000000000004</v>
      </c>
      <c r="O59" s="10">
        <f t="shared" si="14"/>
        <v>20663.500000000004</v>
      </c>
      <c r="P59" s="10">
        <f t="shared" si="14"/>
        <v>16830</v>
      </c>
      <c r="Q59" s="10">
        <f t="shared" si="14"/>
        <v>16175.5</v>
      </c>
      <c r="R59" s="10">
        <f t="shared" si="14"/>
        <v>21037.500000000004</v>
      </c>
      <c r="S59" s="10">
        <f t="shared" si="14"/>
        <v>20663.500000000004</v>
      </c>
      <c r="T59" s="10">
        <f t="shared" si="14"/>
        <v>19915.500000000004</v>
      </c>
      <c r="U59" s="10">
        <f t="shared" si="14"/>
        <v>19822.000000000004</v>
      </c>
      <c r="V59" s="10">
        <f t="shared" si="14"/>
        <v>19915.500000000004</v>
      </c>
      <c r="W59" s="10">
        <f t="shared" si="14"/>
        <v>18326</v>
      </c>
      <c r="X59" s="10">
        <f t="shared" si="14"/>
        <v>15708</v>
      </c>
      <c r="Y59" s="10">
        <f t="shared" si="14"/>
        <v>5142.5000000000009</v>
      </c>
      <c r="Z59" s="10">
        <f t="shared" si="14"/>
        <v>20009.000000000004</v>
      </c>
      <c r="AA59" s="10">
        <f t="shared" si="14"/>
        <v>20009.000000000004</v>
      </c>
      <c r="AB59" s="10">
        <f t="shared" si="14"/>
        <v>20383.000000000004</v>
      </c>
      <c r="AC59" s="10">
        <f t="shared" si="14"/>
        <v>17578</v>
      </c>
      <c r="AD59" s="10">
        <f t="shared" si="14"/>
        <v>17017</v>
      </c>
      <c r="AE59" s="10">
        <f t="shared" si="14"/>
        <v>16269</v>
      </c>
      <c r="AF59" s="10">
        <f t="shared" si="14"/>
        <v>21505.000000000004</v>
      </c>
      <c r="AG59" s="10">
        <f t="shared" si="13"/>
        <v>21131.000000000004</v>
      </c>
      <c r="AH59" s="10">
        <f t="shared" si="13"/>
        <v>21131.000000000004</v>
      </c>
      <c r="AI59" s="10">
        <f t="shared" si="13"/>
        <v>0</v>
      </c>
      <c r="AJ59" s="10">
        <f t="shared" si="13"/>
        <v>0</v>
      </c>
      <c r="AK59" s="10">
        <f t="shared" si="13"/>
        <v>0</v>
      </c>
      <c r="AL59" s="10">
        <f t="shared" si="13"/>
        <v>0</v>
      </c>
      <c r="AM59" s="10">
        <f t="shared" si="11"/>
        <v>21505.000000000004</v>
      </c>
      <c r="AN59" s="10">
        <f t="shared" si="12"/>
        <v>0</v>
      </c>
    </row>
    <row r="60" spans="1:40">
      <c r="A60" s="13" t="s">
        <v>20</v>
      </c>
      <c r="B60" s="10" t="e">
        <f t="shared" si="14"/>
        <v>#VALUE!</v>
      </c>
      <c r="C60" s="10">
        <f t="shared" si="14"/>
        <v>0</v>
      </c>
      <c r="D60" s="10">
        <f t="shared" si="14"/>
        <v>0</v>
      </c>
      <c r="E60" s="10">
        <f t="shared" si="14"/>
        <v>16082</v>
      </c>
      <c r="F60" s="10">
        <f t="shared" si="14"/>
        <v>20289.500000000004</v>
      </c>
      <c r="G60" s="10">
        <f t="shared" si="14"/>
        <v>20009.000000000004</v>
      </c>
      <c r="H60" s="10">
        <f t="shared" si="14"/>
        <v>20102.500000000004</v>
      </c>
      <c r="I60" s="10">
        <f t="shared" si="14"/>
        <v>16643</v>
      </c>
      <c r="J60" s="10">
        <f t="shared" si="14"/>
        <v>15521</v>
      </c>
      <c r="K60" s="10">
        <f t="shared" si="14"/>
        <v>20663.500000000004</v>
      </c>
      <c r="L60" s="10">
        <f t="shared" si="14"/>
        <v>19868.750000000004</v>
      </c>
      <c r="M60" s="10">
        <f t="shared" si="14"/>
        <v>20383.000000000004</v>
      </c>
      <c r="N60" s="10">
        <f t="shared" si="14"/>
        <v>20476.500000000004</v>
      </c>
      <c r="O60" s="10">
        <f t="shared" si="14"/>
        <v>21131.000000000004</v>
      </c>
      <c r="P60" s="10">
        <f t="shared" si="14"/>
        <v>16456</v>
      </c>
      <c r="Q60" s="10">
        <f t="shared" si="14"/>
        <v>15427.5</v>
      </c>
      <c r="R60" s="10">
        <f t="shared" si="14"/>
        <v>21505.000000000004</v>
      </c>
      <c r="S60" s="10">
        <f t="shared" si="14"/>
        <v>20476.500000000004</v>
      </c>
      <c r="T60" s="10">
        <f t="shared" si="14"/>
        <v>20570.000000000004</v>
      </c>
      <c r="U60" s="10">
        <f t="shared" si="14"/>
        <v>20757.000000000004</v>
      </c>
      <c r="V60" s="10">
        <f t="shared" si="14"/>
        <v>19728.500000000004</v>
      </c>
      <c r="W60" s="10">
        <f t="shared" si="14"/>
        <v>18045.5</v>
      </c>
      <c r="X60" s="10">
        <f t="shared" si="14"/>
        <v>15521</v>
      </c>
      <c r="Y60" s="10">
        <f t="shared" si="14"/>
        <v>9350</v>
      </c>
      <c r="Z60" s="10">
        <f t="shared" si="14"/>
        <v>20289.500000000004</v>
      </c>
      <c r="AA60" s="10">
        <f t="shared" si="14"/>
        <v>20570.000000000004</v>
      </c>
      <c r="AB60" s="10">
        <f t="shared" si="14"/>
        <v>20757.000000000004</v>
      </c>
      <c r="AC60" s="10">
        <f t="shared" si="14"/>
        <v>17578</v>
      </c>
      <c r="AD60" s="10">
        <f t="shared" si="14"/>
        <v>16830</v>
      </c>
      <c r="AE60" s="10">
        <f t="shared" si="14"/>
        <v>15895</v>
      </c>
      <c r="AF60" s="10">
        <f t="shared" si="14"/>
        <v>21879.000000000004</v>
      </c>
      <c r="AG60" s="10">
        <f t="shared" si="13"/>
        <v>22440.000000000004</v>
      </c>
      <c r="AH60" s="10">
        <f t="shared" si="13"/>
        <v>21598.500000000004</v>
      </c>
      <c r="AI60" s="10">
        <f t="shared" si="13"/>
        <v>0</v>
      </c>
      <c r="AJ60" s="10">
        <f t="shared" si="13"/>
        <v>0</v>
      </c>
      <c r="AK60" s="10">
        <f t="shared" si="13"/>
        <v>0</v>
      </c>
      <c r="AL60" s="10">
        <f t="shared" si="13"/>
        <v>0</v>
      </c>
      <c r="AM60" s="10" t="e">
        <f t="shared" si="11"/>
        <v>#VALUE!</v>
      </c>
      <c r="AN60" s="10" t="e">
        <f t="shared" si="12"/>
        <v>#VALUE!</v>
      </c>
    </row>
    <row r="61" spans="1:40">
      <c r="A61" s="12" t="s">
        <v>21</v>
      </c>
      <c r="B61" s="10" t="e">
        <f t="shared" si="14"/>
        <v>#VALUE!</v>
      </c>
      <c r="C61" s="10">
        <f t="shared" si="14"/>
        <v>0</v>
      </c>
      <c r="D61" s="10">
        <f t="shared" si="14"/>
        <v>0</v>
      </c>
      <c r="E61" s="10">
        <f t="shared" si="14"/>
        <v>15614.5</v>
      </c>
      <c r="F61" s="10">
        <f t="shared" si="14"/>
        <v>20196.000000000004</v>
      </c>
      <c r="G61" s="10">
        <f t="shared" si="14"/>
        <v>20102.500000000004</v>
      </c>
      <c r="H61" s="10">
        <f t="shared" si="14"/>
        <v>12155.000000000002</v>
      </c>
      <c r="I61" s="10">
        <f t="shared" ref="B61:AL69" si="15">I22-$G$38*I22+$G$40*($G$38*I22)</f>
        <v>15988.5</v>
      </c>
      <c r="J61" s="10">
        <f t="shared" si="15"/>
        <v>15147</v>
      </c>
      <c r="K61" s="10">
        <f t="shared" si="15"/>
        <v>20383.000000000004</v>
      </c>
      <c r="L61" s="10">
        <f t="shared" si="15"/>
        <v>19868.750000000004</v>
      </c>
      <c r="M61" s="10">
        <f t="shared" si="15"/>
        <v>20102.500000000004</v>
      </c>
      <c r="N61" s="10">
        <f t="shared" si="15"/>
        <v>18980.5</v>
      </c>
      <c r="O61" s="10">
        <f t="shared" si="15"/>
        <v>21318.000000000004</v>
      </c>
      <c r="P61" s="10">
        <f t="shared" si="15"/>
        <v>15988.5</v>
      </c>
      <c r="Q61" s="10">
        <f t="shared" si="15"/>
        <v>15334</v>
      </c>
      <c r="R61" s="10">
        <f t="shared" si="15"/>
        <v>21318.000000000004</v>
      </c>
      <c r="S61" s="10">
        <f t="shared" si="15"/>
        <v>19635.000000000004</v>
      </c>
      <c r="T61" s="10">
        <f t="shared" si="15"/>
        <v>12809.500000000002</v>
      </c>
      <c r="U61" s="10">
        <f t="shared" si="15"/>
        <v>20196.000000000004</v>
      </c>
      <c r="V61" s="10">
        <f t="shared" si="15"/>
        <v>19915.500000000004</v>
      </c>
      <c r="W61" s="10">
        <f t="shared" si="15"/>
        <v>16175.5</v>
      </c>
      <c r="X61" s="10">
        <f t="shared" si="15"/>
        <v>15240.5</v>
      </c>
      <c r="Y61" s="10">
        <f t="shared" si="15"/>
        <v>17391</v>
      </c>
      <c r="Z61" s="10">
        <f t="shared" si="15"/>
        <v>20663.500000000004</v>
      </c>
      <c r="AA61" s="10">
        <f t="shared" si="15"/>
        <v>20476.500000000004</v>
      </c>
      <c r="AB61" s="10">
        <f t="shared" si="15"/>
        <v>20196.000000000004</v>
      </c>
      <c r="AC61" s="10">
        <f t="shared" si="15"/>
        <v>17391</v>
      </c>
      <c r="AD61" s="10">
        <f t="shared" si="15"/>
        <v>12248.500000000002</v>
      </c>
      <c r="AE61" s="10">
        <f t="shared" si="15"/>
        <v>15427.5</v>
      </c>
      <c r="AF61" s="10">
        <f t="shared" si="15"/>
        <v>21598.500000000004</v>
      </c>
      <c r="AG61" s="10">
        <f t="shared" si="13"/>
        <v>21318.000000000004</v>
      </c>
      <c r="AH61" s="10">
        <f t="shared" si="13"/>
        <v>21692.000000000004</v>
      </c>
      <c r="AI61" s="10">
        <f t="shared" si="13"/>
        <v>0</v>
      </c>
      <c r="AJ61" s="10">
        <f t="shared" si="13"/>
        <v>0</v>
      </c>
      <c r="AK61" s="10">
        <f t="shared" si="13"/>
        <v>0</v>
      </c>
      <c r="AL61" s="10">
        <f t="shared" si="13"/>
        <v>0</v>
      </c>
      <c r="AM61" s="10" t="e">
        <f t="shared" si="11"/>
        <v>#VALUE!</v>
      </c>
      <c r="AN61" s="10" t="e">
        <f t="shared" si="12"/>
        <v>#VALUE!</v>
      </c>
    </row>
    <row r="62" spans="1:40">
      <c r="A62" s="12" t="s">
        <v>22</v>
      </c>
      <c r="B62" s="10" t="e">
        <f t="shared" si="15"/>
        <v>#VALUE!</v>
      </c>
      <c r="C62" s="10">
        <f t="shared" si="15"/>
        <v>0</v>
      </c>
      <c r="D62" s="10">
        <f t="shared" si="15"/>
        <v>0</v>
      </c>
      <c r="E62" s="10">
        <f t="shared" si="15"/>
        <v>14118.5</v>
      </c>
      <c r="F62" s="10">
        <f t="shared" si="15"/>
        <v>18980.5</v>
      </c>
      <c r="G62" s="10">
        <f t="shared" si="15"/>
        <v>18887</v>
      </c>
      <c r="H62" s="10">
        <f t="shared" si="15"/>
        <v>11594.000000000002</v>
      </c>
      <c r="I62" s="10">
        <f t="shared" si="15"/>
        <v>15801.5</v>
      </c>
      <c r="J62" s="10">
        <f t="shared" si="15"/>
        <v>14773</v>
      </c>
      <c r="K62" s="10">
        <f t="shared" si="15"/>
        <v>17952</v>
      </c>
      <c r="L62" s="10">
        <f t="shared" si="15"/>
        <v>18840.25</v>
      </c>
      <c r="M62" s="10">
        <f t="shared" si="15"/>
        <v>18887</v>
      </c>
      <c r="N62" s="10">
        <f t="shared" si="15"/>
        <v>18045.5</v>
      </c>
      <c r="O62" s="10">
        <f t="shared" si="15"/>
        <v>19635.000000000004</v>
      </c>
      <c r="P62" s="10">
        <f t="shared" si="15"/>
        <v>16269</v>
      </c>
      <c r="Q62" s="10">
        <f t="shared" si="15"/>
        <v>15240.5</v>
      </c>
      <c r="R62" s="10">
        <f t="shared" si="15"/>
        <v>19635.000000000004</v>
      </c>
      <c r="S62" s="10">
        <f t="shared" si="15"/>
        <v>18513</v>
      </c>
      <c r="T62" s="10">
        <f t="shared" si="15"/>
        <v>14679.5</v>
      </c>
      <c r="U62" s="10">
        <f t="shared" si="15"/>
        <v>17578</v>
      </c>
      <c r="V62" s="10">
        <f t="shared" si="15"/>
        <v>18045.5</v>
      </c>
      <c r="W62" s="10">
        <f t="shared" si="15"/>
        <v>14866.5</v>
      </c>
      <c r="X62" s="10">
        <f t="shared" si="15"/>
        <v>15053.5</v>
      </c>
      <c r="Y62" s="10">
        <f t="shared" si="15"/>
        <v>18372.75</v>
      </c>
      <c r="Z62" s="10">
        <f t="shared" si="15"/>
        <v>19448.000000000004</v>
      </c>
      <c r="AA62" s="10">
        <f t="shared" si="15"/>
        <v>18887</v>
      </c>
      <c r="AB62" s="10">
        <f t="shared" si="15"/>
        <v>19354.500000000004</v>
      </c>
      <c r="AC62" s="10">
        <f t="shared" si="15"/>
        <v>17017</v>
      </c>
      <c r="AD62" s="10">
        <f t="shared" si="15"/>
        <v>0</v>
      </c>
      <c r="AE62" s="10">
        <f t="shared" si="15"/>
        <v>15614.5</v>
      </c>
      <c r="AF62" s="10">
        <f t="shared" si="15"/>
        <v>20383.000000000004</v>
      </c>
      <c r="AG62" s="10">
        <f t="shared" si="13"/>
        <v>19728.500000000004</v>
      </c>
      <c r="AH62" s="10">
        <f t="shared" si="13"/>
        <v>20663.500000000004</v>
      </c>
      <c r="AI62" s="10">
        <f t="shared" si="13"/>
        <v>0</v>
      </c>
      <c r="AJ62" s="10">
        <f t="shared" si="13"/>
        <v>0</v>
      </c>
      <c r="AK62" s="10">
        <f t="shared" si="13"/>
        <v>0</v>
      </c>
      <c r="AL62" s="10">
        <f t="shared" si="13"/>
        <v>0</v>
      </c>
      <c r="AM62" s="10" t="e">
        <f t="shared" si="11"/>
        <v>#VALUE!</v>
      </c>
      <c r="AN62" s="10" t="e">
        <f t="shared" si="12"/>
        <v>#VALUE!</v>
      </c>
    </row>
    <row r="63" spans="1:40">
      <c r="A63" s="12" t="s">
        <v>23</v>
      </c>
      <c r="B63" s="10" t="e">
        <f t="shared" si="15"/>
        <v>#VALUE!</v>
      </c>
      <c r="C63" s="10">
        <f t="shared" si="15"/>
        <v>0</v>
      </c>
      <c r="D63" s="10">
        <f t="shared" si="15"/>
        <v>0</v>
      </c>
      <c r="E63" s="10">
        <f t="shared" si="15"/>
        <v>14960</v>
      </c>
      <c r="F63" s="10">
        <f t="shared" si="15"/>
        <v>17391</v>
      </c>
      <c r="G63" s="10">
        <f t="shared" si="15"/>
        <v>17765</v>
      </c>
      <c r="H63" s="10">
        <f t="shared" si="15"/>
        <v>12435.500000000002</v>
      </c>
      <c r="I63" s="10">
        <f t="shared" si="15"/>
        <v>15614.5</v>
      </c>
      <c r="J63" s="10">
        <f t="shared" si="15"/>
        <v>14586</v>
      </c>
      <c r="K63" s="10">
        <f t="shared" si="15"/>
        <v>18232.5</v>
      </c>
      <c r="L63" s="10">
        <f t="shared" si="15"/>
        <v>18372.75</v>
      </c>
      <c r="M63" s="10">
        <f t="shared" si="15"/>
        <v>17952</v>
      </c>
      <c r="N63" s="10">
        <f t="shared" si="15"/>
        <v>18700</v>
      </c>
      <c r="O63" s="10">
        <f t="shared" si="15"/>
        <v>19728.500000000004</v>
      </c>
      <c r="P63" s="10">
        <f t="shared" si="15"/>
        <v>15801.5</v>
      </c>
      <c r="Q63" s="10">
        <f t="shared" si="15"/>
        <v>15240.5</v>
      </c>
      <c r="R63" s="10">
        <f t="shared" si="15"/>
        <v>18700</v>
      </c>
      <c r="S63" s="10">
        <f t="shared" si="15"/>
        <v>17578</v>
      </c>
      <c r="T63" s="10">
        <f t="shared" si="15"/>
        <v>14960</v>
      </c>
      <c r="U63" s="10">
        <f t="shared" si="15"/>
        <v>16736.5</v>
      </c>
      <c r="V63" s="10">
        <f t="shared" si="15"/>
        <v>17952</v>
      </c>
      <c r="W63" s="10">
        <f t="shared" si="15"/>
        <v>15521</v>
      </c>
      <c r="X63" s="10">
        <f t="shared" si="15"/>
        <v>15053.5</v>
      </c>
      <c r="Y63" s="10">
        <f t="shared" si="15"/>
        <v>18326</v>
      </c>
      <c r="Z63" s="10">
        <f t="shared" si="15"/>
        <v>18232.5</v>
      </c>
      <c r="AA63" s="10">
        <f t="shared" si="15"/>
        <v>16830</v>
      </c>
      <c r="AB63" s="10">
        <f t="shared" si="15"/>
        <v>18232.5</v>
      </c>
      <c r="AC63" s="10">
        <f t="shared" si="15"/>
        <v>17484.5</v>
      </c>
      <c r="AD63" s="10">
        <f t="shared" si="15"/>
        <v>2337.5</v>
      </c>
      <c r="AE63" s="10">
        <f t="shared" si="15"/>
        <v>15521</v>
      </c>
      <c r="AF63" s="10">
        <f t="shared" si="15"/>
        <v>19074</v>
      </c>
      <c r="AG63" s="10">
        <f t="shared" si="13"/>
        <v>19074</v>
      </c>
      <c r="AH63" s="10">
        <f t="shared" si="13"/>
        <v>19261.000000000004</v>
      </c>
      <c r="AI63" s="10">
        <f t="shared" si="13"/>
        <v>0</v>
      </c>
      <c r="AJ63" s="10">
        <f t="shared" si="13"/>
        <v>0</v>
      </c>
      <c r="AK63" s="10">
        <f t="shared" si="13"/>
        <v>0</v>
      </c>
      <c r="AL63" s="10">
        <f t="shared" si="13"/>
        <v>0</v>
      </c>
      <c r="AM63" s="10" t="e">
        <f t="shared" si="11"/>
        <v>#VALUE!</v>
      </c>
      <c r="AN63" s="10" t="e">
        <f t="shared" si="12"/>
        <v>#VALUE!</v>
      </c>
    </row>
    <row r="64" spans="1:40">
      <c r="A64" s="9" t="s">
        <v>24</v>
      </c>
      <c r="B64" s="10" t="e">
        <f t="shared" si="15"/>
        <v>#VALUE!</v>
      </c>
      <c r="C64" s="10">
        <f t="shared" si="15"/>
        <v>0</v>
      </c>
      <c r="D64" s="10">
        <f t="shared" si="15"/>
        <v>0</v>
      </c>
      <c r="E64" s="10">
        <f t="shared" si="15"/>
        <v>15147</v>
      </c>
      <c r="F64" s="10">
        <f t="shared" si="15"/>
        <v>17858.5</v>
      </c>
      <c r="G64" s="10">
        <f t="shared" si="15"/>
        <v>17952</v>
      </c>
      <c r="H64" s="10">
        <f t="shared" si="15"/>
        <v>17297.5</v>
      </c>
      <c r="I64" s="10">
        <f t="shared" si="15"/>
        <v>17578</v>
      </c>
      <c r="J64" s="10">
        <f t="shared" si="15"/>
        <v>15614.5</v>
      </c>
      <c r="K64" s="10">
        <f t="shared" si="15"/>
        <v>18419.5</v>
      </c>
      <c r="L64" s="10">
        <f t="shared" si="15"/>
        <v>18279.25</v>
      </c>
      <c r="M64" s="10">
        <f t="shared" si="15"/>
        <v>17484.5</v>
      </c>
      <c r="N64" s="10">
        <f t="shared" si="15"/>
        <v>18139</v>
      </c>
      <c r="O64" s="10">
        <f t="shared" si="15"/>
        <v>19354.500000000004</v>
      </c>
      <c r="P64" s="10">
        <f t="shared" si="15"/>
        <v>16643</v>
      </c>
      <c r="Q64" s="10">
        <f t="shared" si="15"/>
        <v>17017</v>
      </c>
      <c r="R64" s="10">
        <f t="shared" si="15"/>
        <v>18139</v>
      </c>
      <c r="S64" s="10">
        <f t="shared" si="15"/>
        <v>17858.5</v>
      </c>
      <c r="T64" s="10">
        <f t="shared" si="15"/>
        <v>17718.25</v>
      </c>
      <c r="U64" s="10">
        <f t="shared" si="15"/>
        <v>17765</v>
      </c>
      <c r="V64" s="10">
        <f t="shared" si="15"/>
        <v>17952</v>
      </c>
      <c r="W64" s="10">
        <f t="shared" si="15"/>
        <v>17297.5</v>
      </c>
      <c r="X64" s="10">
        <f t="shared" si="15"/>
        <v>15708</v>
      </c>
      <c r="Y64" s="10">
        <f t="shared" si="15"/>
        <v>18326</v>
      </c>
      <c r="Z64" s="10">
        <f t="shared" si="15"/>
        <v>18326</v>
      </c>
      <c r="AA64" s="10">
        <f t="shared" si="15"/>
        <v>18045.5</v>
      </c>
      <c r="AB64" s="10">
        <f t="shared" si="15"/>
        <v>18980.5</v>
      </c>
      <c r="AC64" s="10">
        <f t="shared" si="15"/>
        <v>18326</v>
      </c>
      <c r="AD64" s="10">
        <f t="shared" si="15"/>
        <v>8976</v>
      </c>
      <c r="AE64" s="10">
        <f t="shared" si="15"/>
        <v>16269</v>
      </c>
      <c r="AF64" s="10">
        <f t="shared" si="15"/>
        <v>18887</v>
      </c>
      <c r="AG64" s="10">
        <f t="shared" si="13"/>
        <v>18419.5</v>
      </c>
      <c r="AH64" s="10">
        <f t="shared" si="13"/>
        <v>14773</v>
      </c>
      <c r="AI64" s="10">
        <f t="shared" si="13"/>
        <v>0</v>
      </c>
      <c r="AJ64" s="10">
        <f t="shared" si="13"/>
        <v>0</v>
      </c>
      <c r="AK64" s="10">
        <f t="shared" si="13"/>
        <v>0</v>
      </c>
      <c r="AL64" s="10">
        <f t="shared" si="13"/>
        <v>0</v>
      </c>
      <c r="AM64" s="10" t="e">
        <f t="shared" si="11"/>
        <v>#VALUE!</v>
      </c>
      <c r="AN64" s="10" t="e">
        <f t="shared" si="12"/>
        <v>#VALUE!</v>
      </c>
    </row>
    <row r="65" spans="1:40">
      <c r="A65" s="15">
        <v>0.83333333333333337</v>
      </c>
      <c r="B65" s="10">
        <f t="shared" si="15"/>
        <v>0.77916666666666679</v>
      </c>
      <c r="C65" s="10">
        <f t="shared" si="15"/>
        <v>0</v>
      </c>
      <c r="D65" s="10">
        <f t="shared" si="15"/>
        <v>0</v>
      </c>
      <c r="E65" s="10">
        <f t="shared" si="15"/>
        <v>19635.000000000004</v>
      </c>
      <c r="F65" s="10">
        <f t="shared" si="15"/>
        <v>20663.500000000004</v>
      </c>
      <c r="G65" s="10">
        <f t="shared" si="15"/>
        <v>20383.000000000004</v>
      </c>
      <c r="H65" s="10">
        <f t="shared" si="15"/>
        <v>20289.500000000004</v>
      </c>
      <c r="I65" s="10">
        <f t="shared" si="15"/>
        <v>19822.000000000004</v>
      </c>
      <c r="J65" s="10">
        <f t="shared" si="15"/>
        <v>18980.5</v>
      </c>
      <c r="K65" s="10">
        <f t="shared" si="15"/>
        <v>20944.000000000004</v>
      </c>
      <c r="L65" s="10">
        <f t="shared" si="15"/>
        <v>20102.500000000004</v>
      </c>
      <c r="M65" s="10">
        <f t="shared" si="15"/>
        <v>18980.5</v>
      </c>
      <c r="N65" s="10">
        <f t="shared" si="15"/>
        <v>20850.500000000004</v>
      </c>
      <c r="O65" s="10">
        <f t="shared" si="15"/>
        <v>20383.000000000004</v>
      </c>
      <c r="P65" s="10">
        <f t="shared" si="15"/>
        <v>20663.500000000004</v>
      </c>
      <c r="Q65" s="10">
        <f t="shared" si="15"/>
        <v>19074</v>
      </c>
      <c r="R65" s="10">
        <f t="shared" si="15"/>
        <v>20196.000000000004</v>
      </c>
      <c r="S65" s="10">
        <f t="shared" si="15"/>
        <v>20663.500000000004</v>
      </c>
      <c r="T65" s="10">
        <f t="shared" si="15"/>
        <v>19822.000000000004</v>
      </c>
      <c r="U65" s="10">
        <f t="shared" si="15"/>
        <v>21224.500000000004</v>
      </c>
      <c r="V65" s="10">
        <f t="shared" si="15"/>
        <v>20102.500000000004</v>
      </c>
      <c r="W65" s="10">
        <f t="shared" si="15"/>
        <v>19728.500000000004</v>
      </c>
      <c r="X65" s="10">
        <f t="shared" si="15"/>
        <v>19074</v>
      </c>
      <c r="Y65" s="10">
        <f t="shared" si="15"/>
        <v>21224.500000000004</v>
      </c>
      <c r="Z65" s="10">
        <f t="shared" si="15"/>
        <v>20570.000000000004</v>
      </c>
      <c r="AA65" s="10">
        <f t="shared" si="15"/>
        <v>20383.000000000004</v>
      </c>
      <c r="AB65" s="10">
        <f t="shared" si="15"/>
        <v>20383.000000000004</v>
      </c>
      <c r="AC65" s="10">
        <f t="shared" si="15"/>
        <v>19822.000000000004</v>
      </c>
      <c r="AD65" s="10">
        <f t="shared" si="15"/>
        <v>19354.500000000004</v>
      </c>
      <c r="AE65" s="10">
        <f t="shared" si="15"/>
        <v>18793.5</v>
      </c>
      <c r="AF65" s="10">
        <f t="shared" si="15"/>
        <v>21318.000000000004</v>
      </c>
      <c r="AG65" s="10">
        <f t="shared" si="13"/>
        <v>15895</v>
      </c>
      <c r="AH65" s="10">
        <f t="shared" si="13"/>
        <v>17578</v>
      </c>
      <c r="AI65" s="10">
        <f t="shared" si="13"/>
        <v>0</v>
      </c>
      <c r="AJ65" s="10">
        <f t="shared" si="13"/>
        <v>0</v>
      </c>
      <c r="AK65" s="10">
        <f t="shared" si="13"/>
        <v>0</v>
      </c>
      <c r="AL65" s="10">
        <f t="shared" si="13"/>
        <v>0</v>
      </c>
      <c r="AM65" s="10">
        <f t="shared" si="11"/>
        <v>21318.000000000004</v>
      </c>
      <c r="AN65" s="10">
        <f t="shared" si="12"/>
        <v>0</v>
      </c>
    </row>
    <row r="66" spans="1:40">
      <c r="A66" s="15">
        <v>0.875</v>
      </c>
      <c r="B66" s="10">
        <f t="shared" si="15"/>
        <v>0.8181250000000001</v>
      </c>
      <c r="C66" s="10">
        <f t="shared" si="15"/>
        <v>0</v>
      </c>
      <c r="D66" s="10">
        <f t="shared" si="15"/>
        <v>0</v>
      </c>
      <c r="E66" s="10">
        <f t="shared" si="15"/>
        <v>19167.500000000004</v>
      </c>
      <c r="F66" s="10">
        <f t="shared" si="15"/>
        <v>19915.500000000004</v>
      </c>
      <c r="G66" s="10">
        <f t="shared" si="15"/>
        <v>19822.000000000004</v>
      </c>
      <c r="H66" s="10">
        <f t="shared" si="15"/>
        <v>20196.000000000004</v>
      </c>
      <c r="I66" s="10">
        <f t="shared" si="15"/>
        <v>19635.000000000004</v>
      </c>
      <c r="J66" s="10">
        <f t="shared" si="15"/>
        <v>18980.5</v>
      </c>
      <c r="K66" s="10">
        <f t="shared" si="15"/>
        <v>20289.500000000004</v>
      </c>
      <c r="L66" s="10">
        <f t="shared" si="15"/>
        <v>19681.750000000004</v>
      </c>
      <c r="M66" s="10">
        <f t="shared" si="15"/>
        <v>19635.000000000004</v>
      </c>
      <c r="N66" s="10">
        <f t="shared" si="15"/>
        <v>20289.500000000004</v>
      </c>
      <c r="O66" s="10">
        <f t="shared" si="15"/>
        <v>19635.000000000004</v>
      </c>
      <c r="P66" s="10">
        <f t="shared" si="15"/>
        <v>19728.500000000004</v>
      </c>
      <c r="Q66" s="10">
        <f t="shared" si="15"/>
        <v>18887</v>
      </c>
      <c r="R66" s="10">
        <f t="shared" si="15"/>
        <v>20196.000000000004</v>
      </c>
      <c r="S66" s="10">
        <f t="shared" si="15"/>
        <v>19822.000000000004</v>
      </c>
      <c r="T66" s="10">
        <f t="shared" si="15"/>
        <v>19541.500000000004</v>
      </c>
      <c r="U66" s="10">
        <f t="shared" si="15"/>
        <v>20944.000000000004</v>
      </c>
      <c r="V66" s="10">
        <f t="shared" si="15"/>
        <v>19635.000000000004</v>
      </c>
      <c r="W66" s="10">
        <f t="shared" si="15"/>
        <v>19541.500000000004</v>
      </c>
      <c r="X66" s="10">
        <f t="shared" si="15"/>
        <v>19074</v>
      </c>
      <c r="Y66" s="10">
        <f t="shared" si="15"/>
        <v>20289.500000000004</v>
      </c>
      <c r="Z66" s="10">
        <f t="shared" si="15"/>
        <v>19728.500000000004</v>
      </c>
      <c r="AA66" s="10">
        <f t="shared" si="15"/>
        <v>19915.500000000004</v>
      </c>
      <c r="AB66" s="10">
        <f t="shared" si="15"/>
        <v>20102.500000000004</v>
      </c>
      <c r="AC66" s="10">
        <f t="shared" si="15"/>
        <v>19728.500000000004</v>
      </c>
      <c r="AD66" s="10">
        <f t="shared" si="15"/>
        <v>19915.500000000004</v>
      </c>
      <c r="AE66" s="10">
        <f t="shared" si="15"/>
        <v>18980.5</v>
      </c>
      <c r="AF66" s="10">
        <f t="shared" si="15"/>
        <v>13838.000000000002</v>
      </c>
      <c r="AG66" s="10">
        <f t="shared" si="13"/>
        <v>17297.5</v>
      </c>
      <c r="AH66" s="10">
        <f t="shared" si="13"/>
        <v>20944.000000000004</v>
      </c>
      <c r="AI66" s="10">
        <f t="shared" si="13"/>
        <v>0</v>
      </c>
      <c r="AJ66" s="10">
        <f t="shared" si="13"/>
        <v>0</v>
      </c>
      <c r="AK66" s="10">
        <f t="shared" si="13"/>
        <v>0</v>
      </c>
      <c r="AL66" s="10">
        <f t="shared" si="13"/>
        <v>0</v>
      </c>
      <c r="AM66" s="10">
        <f t="shared" si="11"/>
        <v>20944.000000000004</v>
      </c>
      <c r="AN66" s="10">
        <f t="shared" si="12"/>
        <v>0</v>
      </c>
    </row>
    <row r="67" spans="1:40">
      <c r="A67" s="13" t="s">
        <v>25</v>
      </c>
      <c r="B67" s="10" t="e">
        <f t="shared" si="15"/>
        <v>#VALUE!</v>
      </c>
      <c r="C67" s="10">
        <f t="shared" si="15"/>
        <v>0</v>
      </c>
      <c r="D67" s="10">
        <f t="shared" si="15"/>
        <v>0</v>
      </c>
      <c r="E67" s="10">
        <f t="shared" si="15"/>
        <v>18513</v>
      </c>
      <c r="F67" s="10">
        <f t="shared" si="15"/>
        <v>18045.5</v>
      </c>
      <c r="G67" s="10">
        <f t="shared" si="15"/>
        <v>18513</v>
      </c>
      <c r="H67" s="10">
        <f t="shared" si="15"/>
        <v>18606.5</v>
      </c>
      <c r="I67" s="10">
        <f t="shared" si="15"/>
        <v>18513</v>
      </c>
      <c r="J67" s="10">
        <f t="shared" si="15"/>
        <v>18232.5</v>
      </c>
      <c r="K67" s="10">
        <f t="shared" si="15"/>
        <v>19354.500000000004</v>
      </c>
      <c r="L67" s="10">
        <f t="shared" si="15"/>
        <v>18372.75</v>
      </c>
      <c r="M67" s="10">
        <f t="shared" si="15"/>
        <v>18887</v>
      </c>
      <c r="N67" s="10">
        <f t="shared" si="15"/>
        <v>19354.500000000004</v>
      </c>
      <c r="O67" s="10">
        <f t="shared" si="15"/>
        <v>19167.500000000004</v>
      </c>
      <c r="P67" s="10">
        <f t="shared" si="15"/>
        <v>18606.5</v>
      </c>
      <c r="Q67" s="10">
        <f t="shared" si="15"/>
        <v>18232.5</v>
      </c>
      <c r="R67" s="10">
        <f t="shared" si="15"/>
        <v>18793.5</v>
      </c>
      <c r="S67" s="10">
        <f t="shared" si="15"/>
        <v>18606.5</v>
      </c>
      <c r="T67" s="10">
        <f t="shared" si="15"/>
        <v>18700</v>
      </c>
      <c r="U67" s="10">
        <f t="shared" si="15"/>
        <v>19541.500000000004</v>
      </c>
      <c r="V67" s="10">
        <f t="shared" si="15"/>
        <v>18606.5</v>
      </c>
      <c r="W67" s="10">
        <f t="shared" si="15"/>
        <v>18606.5</v>
      </c>
      <c r="X67" s="10">
        <f t="shared" si="15"/>
        <v>18232.5</v>
      </c>
      <c r="Y67" s="10">
        <f t="shared" si="15"/>
        <v>19728.500000000004</v>
      </c>
      <c r="Z67" s="10">
        <f t="shared" si="15"/>
        <v>18513</v>
      </c>
      <c r="AA67" s="10">
        <f t="shared" si="15"/>
        <v>19728.500000000004</v>
      </c>
      <c r="AB67" s="10">
        <f t="shared" si="15"/>
        <v>18793.5</v>
      </c>
      <c r="AC67" s="10">
        <f t="shared" si="15"/>
        <v>18326</v>
      </c>
      <c r="AD67" s="10">
        <f t="shared" si="15"/>
        <v>18793.5</v>
      </c>
      <c r="AE67" s="10">
        <f t="shared" si="15"/>
        <v>18232.5</v>
      </c>
      <c r="AF67" s="10">
        <f t="shared" si="15"/>
        <v>17017</v>
      </c>
      <c r="AG67" s="10">
        <f t="shared" si="13"/>
        <v>18700</v>
      </c>
      <c r="AH67" s="10">
        <f t="shared" si="13"/>
        <v>19635.000000000004</v>
      </c>
      <c r="AI67" s="10">
        <f t="shared" si="13"/>
        <v>0</v>
      </c>
      <c r="AJ67" s="10">
        <f t="shared" si="13"/>
        <v>0</v>
      </c>
      <c r="AK67" s="10">
        <f t="shared" si="13"/>
        <v>0</v>
      </c>
      <c r="AL67" s="10">
        <f t="shared" si="13"/>
        <v>0</v>
      </c>
      <c r="AM67" s="10" t="e">
        <f t="shared" si="11"/>
        <v>#VALUE!</v>
      </c>
      <c r="AN67" s="10" t="e">
        <f t="shared" si="12"/>
        <v>#VALUE!</v>
      </c>
    </row>
    <row r="68" spans="1:40">
      <c r="A68" s="15">
        <v>0.95833333333333337</v>
      </c>
      <c r="B68" s="10">
        <f t="shared" si="15"/>
        <v>0.89604166666666674</v>
      </c>
      <c r="C68" s="10">
        <f t="shared" si="15"/>
        <v>0</v>
      </c>
      <c r="D68" s="10">
        <f t="shared" si="15"/>
        <v>0</v>
      </c>
      <c r="E68" s="10">
        <f t="shared" si="15"/>
        <v>16923.5</v>
      </c>
      <c r="F68" s="10">
        <f t="shared" si="15"/>
        <v>17484.5</v>
      </c>
      <c r="G68" s="10">
        <f t="shared" si="15"/>
        <v>16175.5</v>
      </c>
      <c r="H68" s="10">
        <f t="shared" si="15"/>
        <v>16175.5</v>
      </c>
      <c r="I68" s="10">
        <f t="shared" si="15"/>
        <v>15988.5</v>
      </c>
      <c r="J68" s="10">
        <f t="shared" si="15"/>
        <v>16175.5</v>
      </c>
      <c r="K68" s="10">
        <f t="shared" si="15"/>
        <v>15240.5</v>
      </c>
      <c r="L68" s="10">
        <f t="shared" si="15"/>
        <v>16456</v>
      </c>
      <c r="M68" s="10">
        <f t="shared" si="15"/>
        <v>16549.5</v>
      </c>
      <c r="N68" s="10">
        <f t="shared" si="15"/>
        <v>17297.5</v>
      </c>
      <c r="O68" s="10">
        <f t="shared" si="15"/>
        <v>17578</v>
      </c>
      <c r="P68" s="10">
        <f t="shared" si="15"/>
        <v>16549.5</v>
      </c>
      <c r="Q68" s="10">
        <f t="shared" si="15"/>
        <v>16362.5</v>
      </c>
      <c r="R68" s="10">
        <f t="shared" si="15"/>
        <v>16456</v>
      </c>
      <c r="S68" s="10">
        <f t="shared" si="15"/>
        <v>16456</v>
      </c>
      <c r="T68" s="10">
        <f t="shared" si="15"/>
        <v>17484.5</v>
      </c>
      <c r="U68" s="10">
        <f t="shared" si="15"/>
        <v>15988.5</v>
      </c>
      <c r="V68" s="10">
        <f t="shared" si="15"/>
        <v>17297.5</v>
      </c>
      <c r="W68" s="10">
        <f t="shared" si="15"/>
        <v>16549.5</v>
      </c>
      <c r="X68" s="10">
        <f t="shared" si="15"/>
        <v>16175.5</v>
      </c>
      <c r="Y68" s="10">
        <f t="shared" si="15"/>
        <v>17484.5</v>
      </c>
      <c r="Z68" s="10">
        <f t="shared" si="15"/>
        <v>16362.5</v>
      </c>
      <c r="AA68" s="10">
        <f t="shared" si="15"/>
        <v>16362.5</v>
      </c>
      <c r="AB68" s="10">
        <f t="shared" si="15"/>
        <v>17204</v>
      </c>
      <c r="AC68" s="10">
        <f t="shared" si="15"/>
        <v>16736.5</v>
      </c>
      <c r="AD68" s="10">
        <f t="shared" si="15"/>
        <v>17017</v>
      </c>
      <c r="AE68" s="10">
        <f t="shared" si="15"/>
        <v>17297.5</v>
      </c>
      <c r="AF68" s="10">
        <f t="shared" si="15"/>
        <v>16643</v>
      </c>
      <c r="AG68" s="10">
        <f t="shared" si="15"/>
        <v>16362.5</v>
      </c>
      <c r="AH68" s="10">
        <f t="shared" si="15"/>
        <v>17858.5</v>
      </c>
      <c r="AI68" s="10">
        <f t="shared" si="15"/>
        <v>0</v>
      </c>
      <c r="AJ68" s="10">
        <f t="shared" si="15"/>
        <v>0</v>
      </c>
      <c r="AK68" s="10">
        <f t="shared" si="15"/>
        <v>0</v>
      </c>
      <c r="AL68" s="10">
        <f t="shared" si="15"/>
        <v>0</v>
      </c>
      <c r="AM68" s="10">
        <f t="shared" si="11"/>
        <v>17858.5</v>
      </c>
      <c r="AN68" s="10">
        <f t="shared" si="12"/>
        <v>0</v>
      </c>
    </row>
    <row r="69" spans="1:40">
      <c r="A69" s="9" t="s">
        <v>26</v>
      </c>
      <c r="B69" s="10" t="e">
        <f t="shared" si="15"/>
        <v>#VALUE!</v>
      </c>
      <c r="C69" s="10">
        <f t="shared" si="15"/>
        <v>0</v>
      </c>
      <c r="D69" s="10">
        <f t="shared" si="15"/>
        <v>0</v>
      </c>
      <c r="E69" s="10">
        <f t="shared" si="15"/>
        <v>14212</v>
      </c>
      <c r="F69" s="10">
        <f t="shared" si="15"/>
        <v>14773</v>
      </c>
      <c r="G69" s="10">
        <f t="shared" si="15"/>
        <v>16643</v>
      </c>
      <c r="H69" s="10">
        <f t="shared" si="15"/>
        <v>14866.5</v>
      </c>
      <c r="I69" s="10">
        <f t="shared" si="15"/>
        <v>15334</v>
      </c>
      <c r="J69" s="10">
        <f t="shared" ref="J69:AL69" si="16">J30-$G$38*J30+$G$40*($G$38*J30)</f>
        <v>14679.5</v>
      </c>
      <c r="K69" s="10">
        <f t="shared" si="16"/>
        <v>14305.5</v>
      </c>
      <c r="L69" s="10">
        <f t="shared" si="16"/>
        <v>15240.5</v>
      </c>
      <c r="M69" s="10">
        <f t="shared" si="16"/>
        <v>14773</v>
      </c>
      <c r="N69" s="10">
        <f t="shared" si="16"/>
        <v>14025</v>
      </c>
      <c r="O69" s="10">
        <f t="shared" si="16"/>
        <v>15708</v>
      </c>
      <c r="P69" s="10">
        <f t="shared" si="16"/>
        <v>15240.5</v>
      </c>
      <c r="Q69" s="10">
        <f t="shared" si="16"/>
        <v>14960</v>
      </c>
      <c r="R69" s="10">
        <f t="shared" si="16"/>
        <v>14773</v>
      </c>
      <c r="S69" s="10">
        <f t="shared" si="16"/>
        <v>15801.5</v>
      </c>
      <c r="T69" s="10">
        <f t="shared" si="16"/>
        <v>14212</v>
      </c>
      <c r="U69" s="10">
        <f t="shared" si="16"/>
        <v>14212</v>
      </c>
      <c r="V69" s="10">
        <f t="shared" si="16"/>
        <v>13744.500000000002</v>
      </c>
      <c r="W69" s="10">
        <f t="shared" si="16"/>
        <v>13277.000000000002</v>
      </c>
      <c r="X69" s="10">
        <f t="shared" si="16"/>
        <v>14492.5</v>
      </c>
      <c r="Y69" s="10">
        <f t="shared" si="16"/>
        <v>15240.5</v>
      </c>
      <c r="Z69" s="10">
        <f t="shared" si="16"/>
        <v>14866.5</v>
      </c>
      <c r="AA69" s="10">
        <f t="shared" si="16"/>
        <v>14679.5</v>
      </c>
      <c r="AB69" s="10">
        <f t="shared" si="16"/>
        <v>15147</v>
      </c>
      <c r="AC69" s="10">
        <f t="shared" si="16"/>
        <v>14773</v>
      </c>
      <c r="AD69" s="10">
        <f t="shared" si="16"/>
        <v>15427.5</v>
      </c>
      <c r="AE69" s="10">
        <f t="shared" si="16"/>
        <v>14679.5</v>
      </c>
      <c r="AF69" s="10">
        <f t="shared" si="16"/>
        <v>14960</v>
      </c>
      <c r="AG69" s="10">
        <f t="shared" si="16"/>
        <v>14586</v>
      </c>
      <c r="AH69" s="10">
        <f t="shared" si="16"/>
        <v>16082</v>
      </c>
      <c r="AI69" s="10">
        <f t="shared" si="16"/>
        <v>0</v>
      </c>
      <c r="AJ69" s="10">
        <f t="shared" si="16"/>
        <v>0</v>
      </c>
      <c r="AK69" s="10">
        <f t="shared" si="16"/>
        <v>0</v>
      </c>
      <c r="AL69" s="10">
        <f t="shared" si="16"/>
        <v>0</v>
      </c>
      <c r="AM69" s="10" t="e">
        <f t="shared" si="11"/>
        <v>#VALUE!</v>
      </c>
      <c r="AN69" s="10" t="e">
        <f t="shared" si="12"/>
        <v>#VALUE!</v>
      </c>
    </row>
    <row r="70" spans="1:40">
      <c r="A70" s="46"/>
      <c r="B70" s="46"/>
      <c r="C70" s="46"/>
      <c r="D70" s="46"/>
      <c r="E70" s="46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</row>
    <row r="71" spans="1:40">
      <c r="A71" s="48"/>
      <c r="B71" s="48"/>
      <c r="C71" s="48"/>
      <c r="D71" s="48"/>
      <c r="E71" s="48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</row>
    <row r="73" spans="1:40">
      <c r="A73" s="26" t="s">
        <v>46</v>
      </c>
      <c r="C73" s="30"/>
      <c r="E73" s="41"/>
      <c r="F73" s="26"/>
      <c r="G73" s="38"/>
      <c r="H73" s="38"/>
      <c r="I73" s="38"/>
      <c r="J73" s="38"/>
      <c r="K73" s="38"/>
      <c r="L73" s="38"/>
      <c r="M73" s="38"/>
      <c r="N73" s="39"/>
      <c r="O73" s="39"/>
      <c r="P73" s="40"/>
      <c r="Q73" s="38"/>
      <c r="R73" s="28"/>
    </row>
    <row r="74" spans="1:40" ht="13.5" customHeight="1">
      <c r="A74" s="287" t="s">
        <v>2</v>
      </c>
      <c r="B74" s="4">
        <f>+B$4</f>
        <v>1</v>
      </c>
      <c r="C74" s="4">
        <f t="shared" ref="C74:AL74" si="17">+C$4</f>
        <v>2</v>
      </c>
      <c r="D74" s="4">
        <f t="shared" si="17"/>
        <v>1</v>
      </c>
      <c r="E74" s="4">
        <f t="shared" si="17"/>
        <v>1</v>
      </c>
      <c r="F74" s="4">
        <f t="shared" si="17"/>
        <v>2</v>
      </c>
      <c r="G74" s="4">
        <f t="shared" si="17"/>
        <v>3</v>
      </c>
      <c r="H74" s="4">
        <f t="shared" si="17"/>
        <v>4</v>
      </c>
      <c r="I74" s="4">
        <f t="shared" si="17"/>
        <v>5</v>
      </c>
      <c r="J74" s="4">
        <f t="shared" si="17"/>
        <v>6</v>
      </c>
      <c r="K74" s="4">
        <f t="shared" si="17"/>
        <v>7</v>
      </c>
      <c r="L74" s="4">
        <f t="shared" si="17"/>
        <v>8</v>
      </c>
      <c r="M74" s="4">
        <f t="shared" si="17"/>
        <v>9</v>
      </c>
      <c r="N74" s="4">
        <f t="shared" si="17"/>
        <v>10</v>
      </c>
      <c r="O74" s="4">
        <f t="shared" si="17"/>
        <v>11</v>
      </c>
      <c r="P74" s="4">
        <f t="shared" si="17"/>
        <v>12</v>
      </c>
      <c r="Q74" s="4">
        <f t="shared" si="17"/>
        <v>13</v>
      </c>
      <c r="R74" s="4">
        <f t="shared" si="17"/>
        <v>14</v>
      </c>
      <c r="S74" s="4">
        <f t="shared" si="17"/>
        <v>15</v>
      </c>
      <c r="T74" s="4">
        <f t="shared" si="17"/>
        <v>16</v>
      </c>
      <c r="U74" s="4">
        <f t="shared" si="17"/>
        <v>17</v>
      </c>
      <c r="V74" s="4">
        <f t="shared" si="17"/>
        <v>18</v>
      </c>
      <c r="W74" s="4">
        <f t="shared" si="17"/>
        <v>19</v>
      </c>
      <c r="X74" s="4">
        <f t="shared" si="17"/>
        <v>20</v>
      </c>
      <c r="Y74" s="4">
        <f t="shared" si="17"/>
        <v>21</v>
      </c>
      <c r="Z74" s="4">
        <f t="shared" si="17"/>
        <v>22</v>
      </c>
      <c r="AA74" s="4">
        <f t="shared" si="17"/>
        <v>23</v>
      </c>
      <c r="AB74" s="4">
        <f t="shared" si="17"/>
        <v>24</v>
      </c>
      <c r="AC74" s="4">
        <f t="shared" si="17"/>
        <v>25</v>
      </c>
      <c r="AD74" s="4">
        <f t="shared" si="17"/>
        <v>26</v>
      </c>
      <c r="AE74" s="4">
        <f t="shared" si="17"/>
        <v>27</v>
      </c>
      <c r="AF74" s="4">
        <f t="shared" si="17"/>
        <v>28</v>
      </c>
      <c r="AG74" s="4">
        <f t="shared" si="17"/>
        <v>29</v>
      </c>
      <c r="AH74" s="4">
        <f t="shared" si="17"/>
        <v>30</v>
      </c>
      <c r="AI74" s="4">
        <f t="shared" si="17"/>
        <v>31</v>
      </c>
      <c r="AJ74" s="4">
        <f t="shared" si="17"/>
        <v>32</v>
      </c>
      <c r="AK74" s="4">
        <f t="shared" si="17"/>
        <v>33</v>
      </c>
      <c r="AL74" s="4">
        <f t="shared" si="17"/>
        <v>34</v>
      </c>
      <c r="AM74" s="116" t="s">
        <v>3</v>
      </c>
      <c r="AN74" s="5" t="s">
        <v>4</v>
      </c>
    </row>
    <row r="75" spans="1:40" s="6" customFormat="1" ht="11.25" customHeight="1">
      <c r="A75" s="288"/>
      <c r="B75" s="7">
        <f>B$5</f>
        <v>40664</v>
      </c>
      <c r="C75" s="7">
        <f t="shared" ref="C75:AL75" si="18">C$5</f>
        <v>40665</v>
      </c>
      <c r="D75" s="7">
        <f t="shared" si="18"/>
        <v>0</v>
      </c>
      <c r="E75" s="7">
        <f t="shared" si="18"/>
        <v>40695</v>
      </c>
      <c r="F75" s="7">
        <f t="shared" si="18"/>
        <v>40696</v>
      </c>
      <c r="G75" s="7">
        <f t="shared" si="18"/>
        <v>40697</v>
      </c>
      <c r="H75" s="7">
        <f t="shared" si="18"/>
        <v>40698</v>
      </c>
      <c r="I75" s="7">
        <f t="shared" si="18"/>
        <v>40699</v>
      </c>
      <c r="J75" s="7">
        <f t="shared" si="18"/>
        <v>40700</v>
      </c>
      <c r="K75" s="7">
        <f t="shared" si="18"/>
        <v>40701</v>
      </c>
      <c r="L75" s="7">
        <f t="shared" si="18"/>
        <v>40702</v>
      </c>
      <c r="M75" s="7">
        <f t="shared" si="18"/>
        <v>40703</v>
      </c>
      <c r="N75" s="7">
        <f t="shared" si="18"/>
        <v>40704</v>
      </c>
      <c r="O75" s="7">
        <f t="shared" si="18"/>
        <v>40705</v>
      </c>
      <c r="P75" s="7">
        <f t="shared" si="18"/>
        <v>40706</v>
      </c>
      <c r="Q75" s="7">
        <f t="shared" si="18"/>
        <v>40707</v>
      </c>
      <c r="R75" s="7">
        <f t="shared" si="18"/>
        <v>40708</v>
      </c>
      <c r="S75" s="7">
        <f t="shared" si="18"/>
        <v>40709</v>
      </c>
      <c r="T75" s="7">
        <f t="shared" si="18"/>
        <v>40710</v>
      </c>
      <c r="U75" s="7">
        <f t="shared" si="18"/>
        <v>40711</v>
      </c>
      <c r="V75" s="7">
        <f t="shared" si="18"/>
        <v>40712</v>
      </c>
      <c r="W75" s="7">
        <f t="shared" si="18"/>
        <v>40713</v>
      </c>
      <c r="X75" s="7">
        <f t="shared" si="18"/>
        <v>40714</v>
      </c>
      <c r="Y75" s="7">
        <f t="shared" si="18"/>
        <v>40715</v>
      </c>
      <c r="Z75" s="7">
        <f t="shared" si="18"/>
        <v>40716</v>
      </c>
      <c r="AA75" s="7">
        <f t="shared" si="18"/>
        <v>40717</v>
      </c>
      <c r="AB75" s="7">
        <f t="shared" si="18"/>
        <v>40718</v>
      </c>
      <c r="AC75" s="7">
        <f t="shared" si="18"/>
        <v>40719</v>
      </c>
      <c r="AD75" s="7">
        <f t="shared" si="18"/>
        <v>40720</v>
      </c>
      <c r="AE75" s="7">
        <f t="shared" si="18"/>
        <v>40721</v>
      </c>
      <c r="AF75" s="7">
        <f t="shared" si="18"/>
        <v>40722</v>
      </c>
      <c r="AG75" s="158">
        <f t="shared" si="18"/>
        <v>40723</v>
      </c>
      <c r="AH75" s="158">
        <f t="shared" si="18"/>
        <v>40724</v>
      </c>
      <c r="AI75" s="158">
        <f t="shared" si="18"/>
        <v>40725</v>
      </c>
      <c r="AJ75" s="158">
        <f t="shared" si="18"/>
        <v>40726</v>
      </c>
      <c r="AK75" s="158">
        <f t="shared" si="18"/>
        <v>40727</v>
      </c>
      <c r="AL75" s="158">
        <f t="shared" si="18"/>
        <v>40728</v>
      </c>
      <c r="AM75" s="116"/>
      <c r="AN75" s="8"/>
    </row>
    <row r="76" spans="1:40">
      <c r="A76" s="289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4"/>
      <c r="AH76" s="44"/>
      <c r="AI76" s="44"/>
      <c r="AJ76" s="44"/>
      <c r="AK76" s="44"/>
      <c r="AL76" s="44"/>
      <c r="AM76" s="45" t="s">
        <v>8</v>
      </c>
      <c r="AN76" s="5" t="s">
        <v>8</v>
      </c>
    </row>
    <row r="77" spans="1:40">
      <c r="A77" s="9" t="s">
        <v>9</v>
      </c>
      <c r="B77" s="50" t="e">
        <f t="shared" ref="B77:AL92" si="19">($G$38*B7)/$G$37</f>
        <v>#VALUE!</v>
      </c>
      <c r="C77" s="50">
        <f t="shared" si="19"/>
        <v>0</v>
      </c>
      <c r="D77" s="50">
        <f>($G$38*D7-D137)/$G$37</f>
        <v>0</v>
      </c>
      <c r="E77" s="50">
        <f t="shared" ref="E77:AG77" si="20">($G$38*E7-E137)/$G$37</f>
        <v>0.51529411764705879</v>
      </c>
      <c r="F77" s="50">
        <f t="shared" si="20"/>
        <v>0.50470588235294123</v>
      </c>
      <c r="G77" s="50">
        <f t="shared" si="20"/>
        <v>0.52941176470588236</v>
      </c>
      <c r="H77" s="50">
        <f t="shared" si="20"/>
        <v>0.51529411764705879</v>
      </c>
      <c r="I77" s="50">
        <f t="shared" si="20"/>
        <v>0.52941176470588236</v>
      </c>
      <c r="J77" s="50">
        <f t="shared" si="20"/>
        <v>0.52941176470588236</v>
      </c>
      <c r="K77" s="50">
        <f t="shared" si="20"/>
        <v>0.51882352941176468</v>
      </c>
      <c r="L77" s="50">
        <f t="shared" si="20"/>
        <v>0.5117647058823529</v>
      </c>
      <c r="M77" s="50">
        <f t="shared" si="20"/>
        <v>0.5117647058823529</v>
      </c>
      <c r="N77" s="50">
        <f t="shared" si="20"/>
        <v>0.51882352941176468</v>
      </c>
      <c r="O77" s="50">
        <f t="shared" si="20"/>
        <v>0.49411764705882355</v>
      </c>
      <c r="P77" s="50">
        <f t="shared" si="20"/>
        <v>0.54705882352941182</v>
      </c>
      <c r="Q77" s="50">
        <f t="shared" si="20"/>
        <v>0.54</v>
      </c>
      <c r="R77" s="50">
        <f t="shared" si="20"/>
        <v>0.5505882352941176</v>
      </c>
      <c r="S77" s="50">
        <f t="shared" si="20"/>
        <v>0.51529411764705879</v>
      </c>
      <c r="T77" s="50">
        <f t="shared" si="20"/>
        <v>0.5117647058823529</v>
      </c>
      <c r="U77" s="50">
        <f t="shared" si="20"/>
        <v>0.50823529411764701</v>
      </c>
      <c r="V77" s="50">
        <f t="shared" si="20"/>
        <v>0.49764705882352939</v>
      </c>
      <c r="W77" s="50">
        <f t="shared" si="20"/>
        <v>0.52941176470588236</v>
      </c>
      <c r="X77" s="50">
        <f t="shared" si="20"/>
        <v>0.52588235294117647</v>
      </c>
      <c r="Y77" s="50">
        <f t="shared" si="20"/>
        <v>0.5117647058823529</v>
      </c>
      <c r="Z77" s="50">
        <f t="shared" si="20"/>
        <v>0.52941176470588236</v>
      </c>
      <c r="AA77" s="50">
        <f t="shared" si="20"/>
        <v>0.46235294117647058</v>
      </c>
      <c r="AB77" s="50">
        <f t="shared" si="20"/>
        <v>0.50823529411764701</v>
      </c>
      <c r="AC77" s="50">
        <f t="shared" si="20"/>
        <v>0.51882352941176468</v>
      </c>
      <c r="AD77" s="50">
        <f t="shared" si="20"/>
        <v>0.52588235294117647</v>
      </c>
      <c r="AE77" s="50">
        <f t="shared" si="20"/>
        <v>0.54705882352941182</v>
      </c>
      <c r="AF77" s="50">
        <f t="shared" si="20"/>
        <v>0.52235294117647058</v>
      </c>
      <c r="AG77" s="50">
        <f t="shared" si="20"/>
        <v>0.5117647058823529</v>
      </c>
      <c r="AH77" s="50">
        <f t="shared" si="19"/>
        <v>0.52588235294117647</v>
      </c>
      <c r="AI77" s="50">
        <f t="shared" si="19"/>
        <v>0</v>
      </c>
      <c r="AJ77" s="50">
        <f t="shared" si="19"/>
        <v>0</v>
      </c>
      <c r="AK77" s="50">
        <f t="shared" si="19"/>
        <v>0</v>
      </c>
      <c r="AL77" s="50">
        <f t="shared" si="19"/>
        <v>0</v>
      </c>
      <c r="AM77" s="51" t="e">
        <f>MAX(B77:AL77)</f>
        <v>#VALUE!</v>
      </c>
      <c r="AN77" s="51" t="e">
        <f>MIN(B77:AF77)</f>
        <v>#VALUE!</v>
      </c>
    </row>
    <row r="78" spans="1:40">
      <c r="A78" s="9" t="s">
        <v>10</v>
      </c>
      <c r="B78" s="50" t="e">
        <f t="shared" si="19"/>
        <v>#VALUE!</v>
      </c>
      <c r="C78" s="50">
        <f t="shared" si="19"/>
        <v>0</v>
      </c>
      <c r="D78" s="50">
        <f t="shared" ref="D78:AG86" si="21">($G$38*D8-D138)/$G$37</f>
        <v>0</v>
      </c>
      <c r="E78" s="50">
        <f t="shared" si="21"/>
        <v>0.49411764705882355</v>
      </c>
      <c r="F78" s="50">
        <f t="shared" si="21"/>
        <v>0.48</v>
      </c>
      <c r="G78" s="50">
        <f t="shared" si="21"/>
        <v>0.50470588235294123</v>
      </c>
      <c r="H78" s="50">
        <f t="shared" si="21"/>
        <v>0.49058823529411766</v>
      </c>
      <c r="I78" s="50">
        <f t="shared" si="21"/>
        <v>0.49764705882352939</v>
      </c>
      <c r="J78" s="50">
        <f t="shared" si="21"/>
        <v>0.50823529411764701</v>
      </c>
      <c r="K78" s="50">
        <f t="shared" si="21"/>
        <v>0.49058823529411766</v>
      </c>
      <c r="L78" s="50">
        <f t="shared" si="21"/>
        <v>0.49411764705882355</v>
      </c>
      <c r="M78" s="50">
        <f t="shared" si="21"/>
        <v>0.48</v>
      </c>
      <c r="N78" s="50">
        <f t="shared" si="21"/>
        <v>0.48705882352941177</v>
      </c>
      <c r="O78" s="50">
        <f t="shared" si="21"/>
        <v>0.47647058823529409</v>
      </c>
      <c r="P78" s="50">
        <f t="shared" si="21"/>
        <v>0.51529411764705879</v>
      </c>
      <c r="Q78" s="50">
        <f t="shared" si="21"/>
        <v>0.50823529411764701</v>
      </c>
      <c r="R78" s="50">
        <f t="shared" si="21"/>
        <v>0.50117647058823533</v>
      </c>
      <c r="S78" s="50">
        <f t="shared" si="21"/>
        <v>0.49058823529411766</v>
      </c>
      <c r="T78" s="50">
        <f t="shared" si="21"/>
        <v>0.49764705882352939</v>
      </c>
      <c r="U78" s="50">
        <f t="shared" si="21"/>
        <v>0.48705882352941177</v>
      </c>
      <c r="V78" s="50">
        <f t="shared" si="21"/>
        <v>0.48352941176470587</v>
      </c>
      <c r="W78" s="50">
        <f t="shared" si="21"/>
        <v>0.49764705882352939</v>
      </c>
      <c r="X78" s="50">
        <f t="shared" si="21"/>
        <v>0.50823529411764701</v>
      </c>
      <c r="Y78" s="50">
        <f t="shared" si="21"/>
        <v>0.49058823529411766</v>
      </c>
      <c r="Z78" s="50">
        <f t="shared" si="21"/>
        <v>0.2964705882352941</v>
      </c>
      <c r="AA78" s="50">
        <f t="shared" si="21"/>
        <v>0.49058823529411766</v>
      </c>
      <c r="AB78" s="50">
        <f t="shared" si="21"/>
        <v>0.49411764705882355</v>
      </c>
      <c r="AC78" s="50">
        <f t="shared" si="21"/>
        <v>0.49411764705882355</v>
      </c>
      <c r="AD78" s="50">
        <f t="shared" si="21"/>
        <v>0.49411764705882355</v>
      </c>
      <c r="AE78" s="50">
        <f t="shared" si="21"/>
        <v>0.51529411764705879</v>
      </c>
      <c r="AF78" s="50">
        <f t="shared" si="21"/>
        <v>0.49764705882352939</v>
      </c>
      <c r="AG78" s="50">
        <f t="shared" si="21"/>
        <v>0.50117647058823533</v>
      </c>
      <c r="AH78" s="50">
        <f t="shared" si="19"/>
        <v>0.50117647058823533</v>
      </c>
      <c r="AI78" s="50">
        <f t="shared" si="19"/>
        <v>0</v>
      </c>
      <c r="AJ78" s="50">
        <f t="shared" si="19"/>
        <v>0</v>
      </c>
      <c r="AK78" s="50">
        <f t="shared" si="19"/>
        <v>0</v>
      </c>
      <c r="AL78" s="50">
        <f t="shared" si="19"/>
        <v>0</v>
      </c>
      <c r="AM78" s="51" t="e">
        <f t="shared" ref="AM78:AM100" si="22">MAX(B78:AL78)</f>
        <v>#VALUE!</v>
      </c>
      <c r="AN78" s="51" t="e">
        <f>MIN(B78:AF78)</f>
        <v>#VALUE!</v>
      </c>
    </row>
    <row r="79" spans="1:40">
      <c r="A79" s="9" t="s">
        <v>11</v>
      </c>
      <c r="B79" s="50" t="e">
        <f t="shared" si="19"/>
        <v>#VALUE!</v>
      </c>
      <c r="C79" s="50">
        <f t="shared" si="19"/>
        <v>0</v>
      </c>
      <c r="D79" s="50">
        <f t="shared" si="21"/>
        <v>0</v>
      </c>
      <c r="E79" s="50">
        <f t="shared" si="21"/>
        <v>0.48</v>
      </c>
      <c r="F79" s="50">
        <f t="shared" si="21"/>
        <v>0.48</v>
      </c>
      <c r="G79" s="50">
        <f t="shared" si="21"/>
        <v>0.48705882352941177</v>
      </c>
      <c r="H79" s="50">
        <f t="shared" si="21"/>
        <v>0.52941176470588236</v>
      </c>
      <c r="I79" s="50">
        <f t="shared" si="21"/>
        <v>0.48</v>
      </c>
      <c r="J79" s="50">
        <f t="shared" si="21"/>
        <v>0.49058823529411766</v>
      </c>
      <c r="K79" s="50">
        <f t="shared" si="21"/>
        <v>0.48</v>
      </c>
      <c r="L79" s="50">
        <f t="shared" si="21"/>
        <v>0.47647058823529409</v>
      </c>
      <c r="M79" s="50">
        <f t="shared" si="21"/>
        <v>0.48</v>
      </c>
      <c r="N79" s="50">
        <f t="shared" si="21"/>
        <v>0.48705882352941177</v>
      </c>
      <c r="O79" s="50">
        <f t="shared" si="21"/>
        <v>0.45882352941176469</v>
      </c>
      <c r="P79" s="50">
        <f t="shared" si="21"/>
        <v>0.50117647058823533</v>
      </c>
      <c r="Q79" s="50">
        <f t="shared" si="21"/>
        <v>0.49411764705882355</v>
      </c>
      <c r="R79" s="50">
        <f t="shared" si="21"/>
        <v>0.48</v>
      </c>
      <c r="S79" s="50">
        <f t="shared" si="21"/>
        <v>0.48705882352941177</v>
      </c>
      <c r="T79" s="50">
        <f t="shared" si="21"/>
        <v>0.48705882352941177</v>
      </c>
      <c r="U79" s="50">
        <f t="shared" si="21"/>
        <v>0.48352941176470587</v>
      </c>
      <c r="V79" s="50">
        <f t="shared" si="21"/>
        <v>0.47294117647058825</v>
      </c>
      <c r="W79" s="50">
        <f t="shared" si="21"/>
        <v>0.47647058823529409</v>
      </c>
      <c r="X79" s="50">
        <f t="shared" si="21"/>
        <v>0.49764705882352939</v>
      </c>
      <c r="Y79" s="50">
        <f t="shared" si="21"/>
        <v>0.47647058823529409</v>
      </c>
      <c r="Z79" s="50">
        <f t="shared" si="21"/>
        <v>0.29294117647058826</v>
      </c>
      <c r="AA79" s="50">
        <f t="shared" si="21"/>
        <v>0.48352941176470587</v>
      </c>
      <c r="AB79" s="50">
        <f t="shared" si="21"/>
        <v>0.47647058823529409</v>
      </c>
      <c r="AC79" s="50">
        <f t="shared" si="21"/>
        <v>0.48705882352941177</v>
      </c>
      <c r="AD79" s="50">
        <f t="shared" si="21"/>
        <v>0.48352941176470587</v>
      </c>
      <c r="AE79" s="50">
        <f t="shared" si="21"/>
        <v>0.49764705882352939</v>
      </c>
      <c r="AF79" s="50">
        <f t="shared" si="21"/>
        <v>0.48705882352941177</v>
      </c>
      <c r="AG79" s="50">
        <f t="shared" si="21"/>
        <v>0.49764705882352939</v>
      </c>
      <c r="AH79" s="50">
        <f t="shared" si="19"/>
        <v>0.49058823529411766</v>
      </c>
      <c r="AI79" s="50">
        <f t="shared" si="19"/>
        <v>0</v>
      </c>
      <c r="AJ79" s="50">
        <f t="shared" si="19"/>
        <v>0</v>
      </c>
      <c r="AK79" s="50">
        <f t="shared" si="19"/>
        <v>0</v>
      </c>
      <c r="AL79" s="50">
        <f t="shared" si="19"/>
        <v>0</v>
      </c>
      <c r="AM79" s="51" t="e">
        <f t="shared" si="22"/>
        <v>#VALUE!</v>
      </c>
      <c r="AN79" s="51" t="e">
        <f t="shared" ref="AN79:AN100" si="23">MIN(B79:AF79)</f>
        <v>#VALUE!</v>
      </c>
    </row>
    <row r="80" spans="1:40">
      <c r="A80" s="9" t="s">
        <v>12</v>
      </c>
      <c r="B80" s="50" t="e">
        <f t="shared" si="19"/>
        <v>#VALUE!</v>
      </c>
      <c r="C80" s="50">
        <f t="shared" si="19"/>
        <v>0</v>
      </c>
      <c r="D80" s="50">
        <f t="shared" si="21"/>
        <v>0</v>
      </c>
      <c r="E80" s="50">
        <f t="shared" si="21"/>
        <v>0.47647058823529409</v>
      </c>
      <c r="F80" s="50">
        <f t="shared" si="21"/>
        <v>0.47294117647058825</v>
      </c>
      <c r="G80" s="50">
        <f t="shared" si="21"/>
        <v>0.48352941176470587</v>
      </c>
      <c r="H80" s="50">
        <f t="shared" si="21"/>
        <v>0.51529411764705879</v>
      </c>
      <c r="I80" s="50">
        <f t="shared" si="21"/>
        <v>0.47294117647058825</v>
      </c>
      <c r="J80" s="50">
        <f t="shared" si="21"/>
        <v>0.48705882352941177</v>
      </c>
      <c r="K80" s="50">
        <f t="shared" si="21"/>
        <v>0.47647058823529409</v>
      </c>
      <c r="L80" s="50">
        <f t="shared" si="21"/>
        <v>0.47294117647058825</v>
      </c>
      <c r="M80" s="50">
        <f t="shared" si="21"/>
        <v>0.47294117647058825</v>
      </c>
      <c r="N80" s="50">
        <f t="shared" si="21"/>
        <v>0.48352941176470587</v>
      </c>
      <c r="O80" s="50">
        <f t="shared" si="21"/>
        <v>0.46235294117647058</v>
      </c>
      <c r="P80" s="50">
        <f t="shared" si="21"/>
        <v>0.49411764705882355</v>
      </c>
      <c r="Q80" s="50">
        <f t="shared" si="21"/>
        <v>0.48705882352941177</v>
      </c>
      <c r="R80" s="50">
        <f t="shared" si="21"/>
        <v>0.48</v>
      </c>
      <c r="S80" s="50">
        <f t="shared" si="21"/>
        <v>0.47647058823529409</v>
      </c>
      <c r="T80" s="50">
        <f t="shared" si="21"/>
        <v>0.48705882352941177</v>
      </c>
      <c r="U80" s="50">
        <f t="shared" si="21"/>
        <v>0.47647058823529409</v>
      </c>
      <c r="V80" s="50">
        <f t="shared" si="21"/>
        <v>0.46588235294117647</v>
      </c>
      <c r="W80" s="50">
        <f t="shared" si="21"/>
        <v>0.46941176470588236</v>
      </c>
      <c r="X80" s="50">
        <f t="shared" si="21"/>
        <v>0.48352941176470587</v>
      </c>
      <c r="Y80" s="50">
        <f t="shared" si="21"/>
        <v>0.47647058823529409</v>
      </c>
      <c r="Z80" s="50">
        <f t="shared" si="21"/>
        <v>0.29294117647058826</v>
      </c>
      <c r="AA80" s="50">
        <f t="shared" si="21"/>
        <v>0.47647058823529409</v>
      </c>
      <c r="AB80" s="50">
        <f t="shared" si="21"/>
        <v>0.47647058823529409</v>
      </c>
      <c r="AC80" s="50">
        <f t="shared" si="21"/>
        <v>0.47647058823529409</v>
      </c>
      <c r="AD80" s="50">
        <f t="shared" si="21"/>
        <v>0.47647058823529409</v>
      </c>
      <c r="AE80" s="50">
        <f t="shared" si="21"/>
        <v>0.48705882352941177</v>
      </c>
      <c r="AF80" s="50">
        <f t="shared" si="21"/>
        <v>0.48</v>
      </c>
      <c r="AG80" s="50">
        <f t="shared" si="21"/>
        <v>0.48705882352941177</v>
      </c>
      <c r="AH80" s="50">
        <f t="shared" si="19"/>
        <v>0.47647058823529409</v>
      </c>
      <c r="AI80" s="50">
        <f t="shared" si="19"/>
        <v>0</v>
      </c>
      <c r="AJ80" s="50">
        <f t="shared" si="19"/>
        <v>0</v>
      </c>
      <c r="AK80" s="50">
        <f t="shared" si="19"/>
        <v>0</v>
      </c>
      <c r="AL80" s="50">
        <f t="shared" si="19"/>
        <v>0</v>
      </c>
      <c r="AM80" s="51" t="e">
        <f t="shared" si="22"/>
        <v>#VALUE!</v>
      </c>
      <c r="AN80" s="51" t="e">
        <f t="shared" si="23"/>
        <v>#VALUE!</v>
      </c>
    </row>
    <row r="81" spans="1:40">
      <c r="A81" s="9" t="s">
        <v>13</v>
      </c>
      <c r="B81" s="50" t="e">
        <f t="shared" si="19"/>
        <v>#VALUE!</v>
      </c>
      <c r="C81" s="50">
        <f t="shared" si="19"/>
        <v>0</v>
      </c>
      <c r="D81" s="50">
        <f t="shared" si="21"/>
        <v>0</v>
      </c>
      <c r="E81" s="50">
        <f t="shared" si="21"/>
        <v>0.47647058823529409</v>
      </c>
      <c r="F81" s="50">
        <f t="shared" si="21"/>
        <v>0.47294117647058825</v>
      </c>
      <c r="G81" s="50">
        <f t="shared" si="21"/>
        <v>0.48705882352941177</v>
      </c>
      <c r="H81" s="50">
        <f t="shared" si="21"/>
        <v>0.51882352941176468</v>
      </c>
      <c r="I81" s="50">
        <f t="shared" si="21"/>
        <v>0.46588235294117647</v>
      </c>
      <c r="J81" s="50">
        <f t="shared" si="21"/>
        <v>0.47647058823529409</v>
      </c>
      <c r="K81" s="50">
        <f t="shared" si="21"/>
        <v>0.46941176470588236</v>
      </c>
      <c r="L81" s="50">
        <f t="shared" si="21"/>
        <v>0.46588235294117647</v>
      </c>
      <c r="M81" s="50">
        <f t="shared" si="21"/>
        <v>0.46941176470588236</v>
      </c>
      <c r="N81" s="50">
        <f t="shared" si="21"/>
        <v>0.48705882352941177</v>
      </c>
      <c r="O81" s="50">
        <f t="shared" si="21"/>
        <v>0.46235294117647058</v>
      </c>
      <c r="P81" s="50">
        <f t="shared" si="21"/>
        <v>0.48705882352941177</v>
      </c>
      <c r="Q81" s="50">
        <f t="shared" si="21"/>
        <v>0.48352941176470587</v>
      </c>
      <c r="R81" s="50">
        <f t="shared" si="21"/>
        <v>0.48</v>
      </c>
      <c r="S81" s="50">
        <f t="shared" si="21"/>
        <v>0.47647058823529409</v>
      </c>
      <c r="T81" s="50">
        <f t="shared" si="21"/>
        <v>0.48</v>
      </c>
      <c r="U81" s="50">
        <f t="shared" si="21"/>
        <v>0.47294117647058825</v>
      </c>
      <c r="V81" s="50">
        <f t="shared" si="21"/>
        <v>0.47294117647058825</v>
      </c>
      <c r="W81" s="50">
        <f t="shared" si="21"/>
        <v>0.46588235294117647</v>
      </c>
      <c r="X81" s="50">
        <f t="shared" si="21"/>
        <v>0.48</v>
      </c>
      <c r="Y81" s="50">
        <f t="shared" si="21"/>
        <v>0.47647058823529409</v>
      </c>
      <c r="Z81" s="50">
        <f t="shared" si="21"/>
        <v>0.34235294117647058</v>
      </c>
      <c r="AA81" s="50">
        <f t="shared" si="21"/>
        <v>0.47294117647058825</v>
      </c>
      <c r="AB81" s="50">
        <f t="shared" si="21"/>
        <v>0.47647058823529409</v>
      </c>
      <c r="AC81" s="50">
        <f t="shared" si="21"/>
        <v>0.48</v>
      </c>
      <c r="AD81" s="50">
        <f t="shared" si="21"/>
        <v>0.47647058823529409</v>
      </c>
      <c r="AE81" s="50">
        <f t="shared" si="21"/>
        <v>0.48</v>
      </c>
      <c r="AF81" s="50">
        <f t="shared" si="21"/>
        <v>0.47647058823529409</v>
      </c>
      <c r="AG81" s="50">
        <f t="shared" si="21"/>
        <v>0.48705882352941177</v>
      </c>
      <c r="AH81" s="50">
        <f t="shared" si="19"/>
        <v>0.47647058823529409</v>
      </c>
      <c r="AI81" s="50">
        <f t="shared" si="19"/>
        <v>0</v>
      </c>
      <c r="AJ81" s="50">
        <f t="shared" si="19"/>
        <v>0</v>
      </c>
      <c r="AK81" s="50">
        <f t="shared" si="19"/>
        <v>0</v>
      </c>
      <c r="AL81" s="50">
        <f t="shared" si="19"/>
        <v>0</v>
      </c>
      <c r="AM81" s="51" t="e">
        <f t="shared" si="22"/>
        <v>#VALUE!</v>
      </c>
      <c r="AN81" s="51" t="e">
        <f t="shared" si="23"/>
        <v>#VALUE!</v>
      </c>
    </row>
    <row r="82" spans="1:40">
      <c r="A82" s="9" t="s">
        <v>14</v>
      </c>
      <c r="B82" s="50" t="e">
        <f t="shared" si="19"/>
        <v>#VALUE!</v>
      </c>
      <c r="C82" s="50">
        <f t="shared" si="19"/>
        <v>0</v>
      </c>
      <c r="D82" s="50">
        <f t="shared" si="21"/>
        <v>0</v>
      </c>
      <c r="E82" s="50">
        <f t="shared" si="21"/>
        <v>0.47647058823529409</v>
      </c>
      <c r="F82" s="50">
        <f t="shared" si="21"/>
        <v>0.49764705882352939</v>
      </c>
      <c r="G82" s="50">
        <f t="shared" si="21"/>
        <v>0.49058823529411766</v>
      </c>
      <c r="H82" s="50">
        <f t="shared" si="21"/>
        <v>0.53647058823529414</v>
      </c>
      <c r="I82" s="50">
        <f t="shared" ref="I82:N91" si="24">($G$38*I12-J142)/$G$37</f>
        <v>0.46941176470588236</v>
      </c>
      <c r="J82" s="50">
        <f t="shared" si="24"/>
        <v>0.47647058823529409</v>
      </c>
      <c r="K82" s="50">
        <f t="shared" si="24"/>
        <v>0.52588235294117647</v>
      </c>
      <c r="L82" s="50">
        <f t="shared" si="24"/>
        <v>0.48</v>
      </c>
      <c r="M82" s="50">
        <f t="shared" si="24"/>
        <v>0.48</v>
      </c>
      <c r="N82" s="50">
        <f t="shared" si="24"/>
        <v>0.54</v>
      </c>
      <c r="O82" s="50" t="e">
        <f>($G$38*O12-#REF!)/$G$37</f>
        <v>#REF!</v>
      </c>
      <c r="P82" s="50">
        <f t="shared" si="21"/>
        <v>0.49411764705882355</v>
      </c>
      <c r="Q82" s="50">
        <f t="shared" si="21"/>
        <v>0.48</v>
      </c>
      <c r="R82" s="50">
        <f t="shared" si="21"/>
        <v>0.46235294117647058</v>
      </c>
      <c r="S82" s="50">
        <f t="shared" si="21"/>
        <v>0.49764705882352939</v>
      </c>
      <c r="T82" s="50">
        <f t="shared" si="21"/>
        <v>0.49764705882352939</v>
      </c>
      <c r="U82" s="50">
        <f t="shared" si="21"/>
        <v>0.47647058823529409</v>
      </c>
      <c r="V82" s="50">
        <f t="shared" si="21"/>
        <v>0.48705882352941177</v>
      </c>
      <c r="W82" s="50">
        <f t="shared" si="21"/>
        <v>0.48352941176470587</v>
      </c>
      <c r="X82" s="50">
        <f t="shared" si="21"/>
        <v>0.47294117647058825</v>
      </c>
      <c r="Y82" s="50">
        <f t="shared" si="21"/>
        <v>0.49764705882352939</v>
      </c>
      <c r="Z82" s="50">
        <f t="shared" si="21"/>
        <v>0.37411764705882355</v>
      </c>
      <c r="AA82" s="50">
        <f t="shared" si="21"/>
        <v>0.52588235294117647</v>
      </c>
      <c r="AB82" s="50">
        <f t="shared" si="21"/>
        <v>0.49058823529411766</v>
      </c>
      <c r="AC82" s="50">
        <f t="shared" si="21"/>
        <v>0.48</v>
      </c>
      <c r="AD82" s="50">
        <f t="shared" si="21"/>
        <v>0.48</v>
      </c>
      <c r="AE82" s="50">
        <f t="shared" si="21"/>
        <v>0.47294117647058825</v>
      </c>
      <c r="AF82" s="50">
        <f t="shared" si="21"/>
        <v>0.50117647058823533</v>
      </c>
      <c r="AG82" s="50">
        <f t="shared" si="21"/>
        <v>0.50823529411764701</v>
      </c>
      <c r="AH82" s="50">
        <f t="shared" si="19"/>
        <v>0.37764705882352945</v>
      </c>
      <c r="AI82" s="50">
        <f t="shared" si="19"/>
        <v>0</v>
      </c>
      <c r="AJ82" s="50">
        <f t="shared" si="19"/>
        <v>0</v>
      </c>
      <c r="AK82" s="50">
        <f t="shared" si="19"/>
        <v>0</v>
      </c>
      <c r="AL82" s="50">
        <f t="shared" si="19"/>
        <v>0</v>
      </c>
      <c r="AM82" s="51" t="e">
        <f t="shared" si="22"/>
        <v>#VALUE!</v>
      </c>
      <c r="AN82" s="51" t="e">
        <f t="shared" si="23"/>
        <v>#VALUE!</v>
      </c>
    </row>
    <row r="83" spans="1:40">
      <c r="A83" s="9" t="s">
        <v>15</v>
      </c>
      <c r="B83" s="50" t="e">
        <f t="shared" si="19"/>
        <v>#VALUE!</v>
      </c>
      <c r="C83" s="50">
        <f t="shared" si="19"/>
        <v>0</v>
      </c>
      <c r="D83" s="50">
        <f t="shared" si="21"/>
        <v>0</v>
      </c>
      <c r="E83" s="50">
        <f t="shared" si="21"/>
        <v>0.46588235294117647</v>
      </c>
      <c r="F83" s="50">
        <f t="shared" si="21"/>
        <v>0.53605668449197863</v>
      </c>
      <c r="G83" s="50">
        <f t="shared" si="21"/>
        <v>0.49058823529411766</v>
      </c>
      <c r="H83" s="50">
        <f t="shared" si="21"/>
        <v>0.53205561497326204</v>
      </c>
      <c r="I83" s="50">
        <f t="shared" si="24"/>
        <v>0.45330053475935828</v>
      </c>
      <c r="J83" s="50">
        <f t="shared" si="24"/>
        <v>0.46852299465240638</v>
      </c>
      <c r="K83" s="50">
        <f t="shared" si="24"/>
        <v>0.54102139037433161</v>
      </c>
      <c r="L83" s="50">
        <f t="shared" si="24"/>
        <v>0.59879144385026739</v>
      </c>
      <c r="M83" s="50">
        <f t="shared" si="24"/>
        <v>0.61848449197860966</v>
      </c>
      <c r="N83" s="50">
        <f t="shared" si="24"/>
        <v>0.55379465240641712</v>
      </c>
      <c r="O83" s="50" t="e">
        <f>($G$38*O13-#REF!)/$G$37</f>
        <v>#REF!</v>
      </c>
      <c r="P83" s="50">
        <f t="shared" si="21"/>
        <v>0.50823529411764701</v>
      </c>
      <c r="Q83" s="50">
        <f t="shared" si="21"/>
        <v>0.49713368983957218</v>
      </c>
      <c r="R83" s="50">
        <f t="shared" si="21"/>
        <v>0.54837967914438501</v>
      </c>
      <c r="S83" s="50">
        <f t="shared" si="21"/>
        <v>0.53365133689839572</v>
      </c>
      <c r="T83" s="50">
        <f t="shared" si="21"/>
        <v>0.54719358288770059</v>
      </c>
      <c r="U83" s="50">
        <f t="shared" si="21"/>
        <v>0.5327101604278075</v>
      </c>
      <c r="V83" s="50">
        <f t="shared" si="21"/>
        <v>0.53139679144385032</v>
      </c>
      <c r="W83" s="50">
        <f t="shared" si="21"/>
        <v>0.48344171122994656</v>
      </c>
      <c r="X83" s="50">
        <f t="shared" si="21"/>
        <v>0.46158288770053479</v>
      </c>
      <c r="Y83" s="50">
        <f t="shared" si="21"/>
        <v>0.54779358288770053</v>
      </c>
      <c r="Z83" s="50">
        <f t="shared" si="21"/>
        <v>0.50508877005347597</v>
      </c>
      <c r="AA83" s="50">
        <f t="shared" si="21"/>
        <v>0.61048235294117648</v>
      </c>
      <c r="AB83" s="50">
        <f t="shared" si="21"/>
        <v>0.53051336898395729</v>
      </c>
      <c r="AC83" s="50">
        <f t="shared" si="21"/>
        <v>0.49419465240641713</v>
      </c>
      <c r="AD83" s="50">
        <f t="shared" si="21"/>
        <v>0.50470588235294123</v>
      </c>
      <c r="AE83" s="50">
        <f t="shared" si="21"/>
        <v>0.45938716577540112</v>
      </c>
      <c r="AF83" s="50">
        <f t="shared" si="21"/>
        <v>0.54145240641711234</v>
      </c>
      <c r="AG83" s="50">
        <f t="shared" si="21"/>
        <v>0.59010802139037433</v>
      </c>
      <c r="AH83" s="50">
        <f t="shared" si="19"/>
        <v>0.52588235294117647</v>
      </c>
      <c r="AI83" s="50">
        <f t="shared" si="19"/>
        <v>0</v>
      </c>
      <c r="AJ83" s="50">
        <f t="shared" si="19"/>
        <v>0</v>
      </c>
      <c r="AK83" s="50">
        <f t="shared" si="19"/>
        <v>0</v>
      </c>
      <c r="AL83" s="50">
        <f t="shared" si="19"/>
        <v>0</v>
      </c>
      <c r="AM83" s="51" t="e">
        <f t="shared" si="22"/>
        <v>#VALUE!</v>
      </c>
      <c r="AN83" s="51" t="e">
        <f t="shared" si="23"/>
        <v>#VALUE!</v>
      </c>
    </row>
    <row r="84" spans="1:40">
      <c r="A84" s="12" t="s">
        <v>16</v>
      </c>
      <c r="B84" s="50" t="e">
        <f t="shared" si="19"/>
        <v>#VALUE!</v>
      </c>
      <c r="C84" s="50">
        <f t="shared" si="19"/>
        <v>0</v>
      </c>
      <c r="D84" s="50">
        <f t="shared" si="21"/>
        <v>0</v>
      </c>
      <c r="E84" s="50">
        <f t="shared" si="21"/>
        <v>0.51529411764705879</v>
      </c>
      <c r="F84" s="50">
        <f t="shared" si="21"/>
        <v>0.58769946524064165</v>
      </c>
      <c r="G84" s="50">
        <f t="shared" si="21"/>
        <v>0.56713475935828872</v>
      </c>
      <c r="H84" s="50">
        <f t="shared" si="21"/>
        <v>0.61641497326203198</v>
      </c>
      <c r="I84" s="50">
        <f t="shared" si="24"/>
        <v>0.51780427807486629</v>
      </c>
      <c r="J84" s="50">
        <f t="shared" si="24"/>
        <v>0.4832491978609626</v>
      </c>
      <c r="K84" s="50">
        <f t="shared" si="24"/>
        <v>0.59435935828877007</v>
      </c>
      <c r="L84" s="50">
        <f t="shared" si="24"/>
        <v>0.59960534759358297</v>
      </c>
      <c r="M84" s="50">
        <f t="shared" si="24"/>
        <v>0.6631828877005348</v>
      </c>
      <c r="N84" s="50">
        <f t="shared" si="24"/>
        <v>0.6130267379679144</v>
      </c>
      <c r="O84" s="50" t="e">
        <f>($G$38*O14-#REF!)/$G$37</f>
        <v>#REF!</v>
      </c>
      <c r="P84" s="50">
        <f t="shared" si="21"/>
        <v>0.59647058823529409</v>
      </c>
      <c r="Q84" s="50">
        <f t="shared" si="21"/>
        <v>0.49173368983957222</v>
      </c>
      <c r="R84" s="50">
        <f t="shared" si="21"/>
        <v>0.54497860962566846</v>
      </c>
      <c r="S84" s="50">
        <f t="shared" si="21"/>
        <v>0.6319347593582888</v>
      </c>
      <c r="T84" s="50">
        <f t="shared" si="21"/>
        <v>0.64987486631016045</v>
      </c>
      <c r="U84" s="50">
        <f t="shared" si="21"/>
        <v>0.58983957219251337</v>
      </c>
      <c r="V84" s="50">
        <f t="shared" si="21"/>
        <v>0.62435187165775397</v>
      </c>
      <c r="W84" s="50">
        <f t="shared" si="21"/>
        <v>0.53991229946524066</v>
      </c>
      <c r="X84" s="50">
        <f t="shared" si="21"/>
        <v>0.46203529411764704</v>
      </c>
      <c r="Y84" s="50">
        <f t="shared" si="21"/>
        <v>0.6478139037433156</v>
      </c>
      <c r="Z84" s="50">
        <f t="shared" si="21"/>
        <v>0.57806844919786093</v>
      </c>
      <c r="AA84" s="50">
        <f t="shared" si="21"/>
        <v>0.58886951871657756</v>
      </c>
      <c r="AB84" s="50">
        <f t="shared" si="21"/>
        <v>0.36183422459893055</v>
      </c>
      <c r="AC84" s="50">
        <f t="shared" si="21"/>
        <v>0.53120000000000001</v>
      </c>
      <c r="AD84" s="50">
        <f t="shared" si="21"/>
        <v>0.53647058823529414</v>
      </c>
      <c r="AE84" s="50">
        <f t="shared" si="21"/>
        <v>0.44467593582887704</v>
      </c>
      <c r="AF84" s="50">
        <f t="shared" si="21"/>
        <v>0.60076577540106946</v>
      </c>
      <c r="AG84" s="50">
        <f t="shared" si="21"/>
        <v>0.63709197860962574</v>
      </c>
      <c r="AH84" s="50">
        <f t="shared" si="19"/>
        <v>0.51529411764705879</v>
      </c>
      <c r="AI84" s="50">
        <f t="shared" si="19"/>
        <v>0</v>
      </c>
      <c r="AJ84" s="50">
        <f t="shared" si="19"/>
        <v>0</v>
      </c>
      <c r="AK84" s="50">
        <f t="shared" si="19"/>
        <v>0</v>
      </c>
      <c r="AL84" s="50">
        <f t="shared" si="19"/>
        <v>0</v>
      </c>
      <c r="AM84" s="51" t="e">
        <f t="shared" si="22"/>
        <v>#VALUE!</v>
      </c>
      <c r="AN84" s="51" t="e">
        <f t="shared" si="23"/>
        <v>#VALUE!</v>
      </c>
    </row>
    <row r="85" spans="1:40">
      <c r="A85" s="12" t="s">
        <v>17</v>
      </c>
      <c r="B85" s="50" t="e">
        <f t="shared" si="19"/>
        <v>#VALUE!</v>
      </c>
      <c r="C85" s="50">
        <f t="shared" si="19"/>
        <v>0</v>
      </c>
      <c r="D85" s="50">
        <f t="shared" si="21"/>
        <v>0</v>
      </c>
      <c r="E85" s="50">
        <f t="shared" si="21"/>
        <v>0.55764705882352938</v>
      </c>
      <c r="F85" s="50">
        <f t="shared" si="21"/>
        <v>0.68766417112299472</v>
      </c>
      <c r="G85" s="50">
        <f t="shared" si="21"/>
        <v>0.68974010695187171</v>
      </c>
      <c r="H85" s="50">
        <f t="shared" si="21"/>
        <v>0.64087165775401078</v>
      </c>
      <c r="I85" s="50">
        <f t="shared" si="24"/>
        <v>0.50198609625668444</v>
      </c>
      <c r="J85" s="50">
        <f t="shared" si="24"/>
        <v>0.54705882352941182</v>
      </c>
      <c r="K85" s="50">
        <f t="shared" si="24"/>
        <v>0.68993689839572203</v>
      </c>
      <c r="L85" s="50">
        <f t="shared" si="24"/>
        <v>0.63734224598930489</v>
      </c>
      <c r="M85" s="50">
        <f t="shared" si="24"/>
        <v>0.62111978609625673</v>
      </c>
      <c r="N85" s="50">
        <f t="shared" si="24"/>
        <v>0.68687593582887707</v>
      </c>
      <c r="O85" s="50" t="e">
        <f>($G$38*O15-#REF!)/$G$37</f>
        <v>#REF!</v>
      </c>
      <c r="P85" s="50">
        <f t="shared" si="21"/>
        <v>0.62117647058823533</v>
      </c>
      <c r="Q85" s="50">
        <f t="shared" si="21"/>
        <v>0.48793048128342242</v>
      </c>
      <c r="R85" s="50">
        <f t="shared" si="21"/>
        <v>0.6772598930481285</v>
      </c>
      <c r="S85" s="50">
        <f t="shared" si="21"/>
        <v>0.65057112299465247</v>
      </c>
      <c r="T85" s="50">
        <f t="shared" si="21"/>
        <v>0.66563957219251346</v>
      </c>
      <c r="U85" s="50">
        <f t="shared" si="21"/>
        <v>0.63423315508021394</v>
      </c>
      <c r="V85" s="50">
        <f t="shared" si="21"/>
        <v>0.61834224598930476</v>
      </c>
      <c r="W85" s="50">
        <f t="shared" si="21"/>
        <v>0.47976577540106946</v>
      </c>
      <c r="X85" s="50">
        <f t="shared" si="21"/>
        <v>0.44470374331550799</v>
      </c>
      <c r="Y85" s="50">
        <f t="shared" si="21"/>
        <v>0.65319572192513375</v>
      </c>
      <c r="Z85" s="50">
        <f t="shared" si="21"/>
        <v>0.65058823529411769</v>
      </c>
      <c r="AA85" s="50">
        <f t="shared" si="21"/>
        <v>0.64338074866310169</v>
      </c>
      <c r="AB85" s="50">
        <f t="shared" si="21"/>
        <v>0.37624598930481284</v>
      </c>
      <c r="AC85" s="50">
        <f t="shared" si="21"/>
        <v>0.54976898395721929</v>
      </c>
      <c r="AD85" s="50">
        <f t="shared" si="21"/>
        <v>0.62470588235294122</v>
      </c>
      <c r="AE85" s="50">
        <f t="shared" si="21"/>
        <v>0.43331550802139035</v>
      </c>
      <c r="AF85" s="50">
        <f t="shared" si="21"/>
        <v>0.70941176470588241</v>
      </c>
      <c r="AG85" s="50">
        <f t="shared" si="21"/>
        <v>0.73295508021390388</v>
      </c>
      <c r="AH85" s="50">
        <f t="shared" si="19"/>
        <v>0.65647058823529414</v>
      </c>
      <c r="AI85" s="50">
        <f t="shared" si="19"/>
        <v>0</v>
      </c>
      <c r="AJ85" s="50">
        <f t="shared" si="19"/>
        <v>0</v>
      </c>
      <c r="AK85" s="50">
        <f t="shared" si="19"/>
        <v>0</v>
      </c>
      <c r="AL85" s="50">
        <f t="shared" si="19"/>
        <v>0</v>
      </c>
      <c r="AM85" s="51" t="e">
        <f t="shared" si="22"/>
        <v>#VALUE!</v>
      </c>
      <c r="AN85" s="51" t="e">
        <f t="shared" si="23"/>
        <v>#VALUE!</v>
      </c>
    </row>
    <row r="86" spans="1:40">
      <c r="A86" s="13">
        <v>0.41666666666666669</v>
      </c>
      <c r="B86" s="50">
        <f t="shared" si="19"/>
        <v>1.4705882352941177E-5</v>
      </c>
      <c r="C86" s="50">
        <f t="shared" si="19"/>
        <v>0</v>
      </c>
      <c r="D86" s="50">
        <f t="shared" si="21"/>
        <v>0</v>
      </c>
      <c r="E86" s="50">
        <f t="shared" si="21"/>
        <v>0.61764705882352944</v>
      </c>
      <c r="F86" s="50">
        <f t="shared" si="21"/>
        <v>0.62069304812834236</v>
      </c>
      <c r="G86" s="50">
        <f t="shared" si="21"/>
        <v>0.59984598930481292</v>
      </c>
      <c r="H86" s="50">
        <f t="shared" si="21"/>
        <v>0.57704598930481299</v>
      </c>
      <c r="I86" s="50">
        <f t="shared" si="24"/>
        <v>0.56482032085561495</v>
      </c>
      <c r="J86" s="50">
        <f t="shared" si="24"/>
        <v>0.40780748663101607</v>
      </c>
      <c r="K86" s="50">
        <f t="shared" si="24"/>
        <v>0.58579251336898397</v>
      </c>
      <c r="L86" s="50">
        <f t="shared" si="24"/>
        <v>0.57843422459893057</v>
      </c>
      <c r="M86" s="50">
        <f t="shared" si="24"/>
        <v>0.42427058823529412</v>
      </c>
      <c r="N86" s="50">
        <f t="shared" si="24"/>
        <v>0.66018181818181831</v>
      </c>
      <c r="O86" s="50" t="e">
        <f>($G$38*O16-#REF!)/$G$37</f>
        <v>#REF!</v>
      </c>
      <c r="P86" s="50">
        <f t="shared" si="21"/>
        <v>0.65294117647058825</v>
      </c>
      <c r="Q86" s="50">
        <f t="shared" si="21"/>
        <v>0.46618930481283422</v>
      </c>
      <c r="R86" s="50">
        <f t="shared" si="21"/>
        <v>0.63242887700534767</v>
      </c>
      <c r="S86" s="50">
        <f t="shared" ref="S86:AG86" si="25">($G$38*S16-S146)/$G$37</f>
        <v>0.61388770053475938</v>
      </c>
      <c r="T86" s="50">
        <f t="shared" si="25"/>
        <v>0.6155283422459894</v>
      </c>
      <c r="U86" s="50">
        <f t="shared" si="25"/>
        <v>0.61606951871657767</v>
      </c>
      <c r="V86" s="50">
        <f t="shared" si="25"/>
        <v>0.57695401069518726</v>
      </c>
      <c r="W86" s="50">
        <f t="shared" si="25"/>
        <v>0.45488663101604282</v>
      </c>
      <c r="X86" s="50">
        <f t="shared" si="25"/>
        <v>0.40010588235294114</v>
      </c>
      <c r="Y86" s="50">
        <f t="shared" si="25"/>
        <v>0.56657967914438512</v>
      </c>
      <c r="Z86" s="50">
        <f t="shared" si="25"/>
        <v>0.67819679144385037</v>
      </c>
      <c r="AA86" s="50">
        <f t="shared" si="25"/>
        <v>0.60056898395721936</v>
      </c>
      <c r="AB86" s="50">
        <f t="shared" si="25"/>
        <v>0.49511229946524066</v>
      </c>
      <c r="AC86" s="50">
        <f t="shared" si="25"/>
        <v>0.50314438502673797</v>
      </c>
      <c r="AD86" s="50">
        <f t="shared" si="25"/>
        <v>0.63176470588235289</v>
      </c>
      <c r="AE86" s="50">
        <f t="shared" si="25"/>
        <v>0.42272834224598932</v>
      </c>
      <c r="AF86" s="50">
        <f t="shared" si="25"/>
        <v>0.75529411764705889</v>
      </c>
      <c r="AG86" s="50">
        <f t="shared" si="25"/>
        <v>0.65607593582887713</v>
      </c>
      <c r="AH86" s="50">
        <f t="shared" si="19"/>
        <v>0.78705882352941181</v>
      </c>
      <c r="AI86" s="50">
        <f t="shared" si="19"/>
        <v>0</v>
      </c>
      <c r="AJ86" s="50">
        <f t="shared" si="19"/>
        <v>0</v>
      </c>
      <c r="AK86" s="50">
        <f t="shared" si="19"/>
        <v>0</v>
      </c>
      <c r="AL86" s="50">
        <f t="shared" si="19"/>
        <v>0</v>
      </c>
      <c r="AM86" s="51" t="e">
        <f t="shared" si="22"/>
        <v>#REF!</v>
      </c>
      <c r="AN86" s="51" t="e">
        <f t="shared" si="23"/>
        <v>#REF!</v>
      </c>
    </row>
    <row r="87" spans="1:40">
      <c r="A87" s="13" t="s">
        <v>18</v>
      </c>
      <c r="B87" s="50" t="e">
        <f t="shared" si="19"/>
        <v>#VALUE!</v>
      </c>
      <c r="C87" s="50">
        <f t="shared" si="19"/>
        <v>0</v>
      </c>
      <c r="D87" s="50">
        <f t="shared" ref="D87:AG95" si="26">($G$38*D17-D147)/$G$37</f>
        <v>0</v>
      </c>
      <c r="E87" s="50">
        <f t="shared" si="26"/>
        <v>0.36096256684491979</v>
      </c>
      <c r="F87" s="50">
        <f t="shared" si="26"/>
        <v>0.60539037433155096</v>
      </c>
      <c r="G87" s="50">
        <f t="shared" si="26"/>
        <v>0.5533058823529412</v>
      </c>
      <c r="H87" s="50">
        <f t="shared" si="26"/>
        <v>0.53235401069518729</v>
      </c>
      <c r="I87" s="50">
        <f t="shared" si="24"/>
        <v>0.52153262032085557</v>
      </c>
      <c r="J87" s="50">
        <f t="shared" si="24"/>
        <v>0.39326203208556149</v>
      </c>
      <c r="K87" s="50">
        <f t="shared" si="24"/>
        <v>0.49465347593582892</v>
      </c>
      <c r="L87" s="50">
        <f t="shared" si="24"/>
        <v>0.49032620320855624</v>
      </c>
      <c r="M87" s="50">
        <f t="shared" si="24"/>
        <v>0.41448021390374329</v>
      </c>
      <c r="N87" s="50">
        <f t="shared" si="24"/>
        <v>0.59600320855614985</v>
      </c>
      <c r="O87" s="50" t="e">
        <f>($G$38*O17-#REF!)/$G$37</f>
        <v>#REF!</v>
      </c>
      <c r="P87" s="50">
        <f t="shared" si="26"/>
        <v>0.44551336898395721</v>
      </c>
      <c r="Q87" s="50">
        <f t="shared" si="26"/>
        <v>0.38372620320855616</v>
      </c>
      <c r="R87" s="50">
        <f t="shared" si="26"/>
        <v>0.59466737967914451</v>
      </c>
      <c r="S87" s="50">
        <f t="shared" si="26"/>
        <v>0.58209090909090921</v>
      </c>
      <c r="T87" s="50">
        <f t="shared" si="26"/>
        <v>0.59520320855614994</v>
      </c>
      <c r="U87" s="50">
        <f t="shared" si="26"/>
        <v>0.5440983957219252</v>
      </c>
      <c r="V87" s="50">
        <f t="shared" si="26"/>
        <v>0.54859679144385043</v>
      </c>
      <c r="W87" s="50">
        <f t="shared" si="26"/>
        <v>0.45473155080213901</v>
      </c>
      <c r="X87" s="50">
        <f t="shared" si="26"/>
        <v>0.35309090909090912</v>
      </c>
      <c r="Y87" s="50">
        <f t="shared" si="26"/>
        <v>-0.19365133689839573</v>
      </c>
      <c r="Z87" s="50">
        <f t="shared" si="26"/>
        <v>0.67171443850267387</v>
      </c>
      <c r="AA87" s="50">
        <f t="shared" si="26"/>
        <v>0.58328877005347601</v>
      </c>
      <c r="AB87" s="50">
        <f t="shared" si="26"/>
        <v>0.50483208556149739</v>
      </c>
      <c r="AC87" s="50">
        <f t="shared" si="26"/>
        <v>0.44827700534759363</v>
      </c>
      <c r="AD87" s="50">
        <f t="shared" si="26"/>
        <v>0.64588235294117646</v>
      </c>
      <c r="AE87" s="50">
        <f t="shared" si="26"/>
        <v>0.40235828877005347</v>
      </c>
      <c r="AF87" s="50">
        <f t="shared" si="26"/>
        <v>0.77294117647058835</v>
      </c>
      <c r="AG87" s="50">
        <f t="shared" si="26"/>
        <v>0.62546203208556161</v>
      </c>
      <c r="AH87" s="50">
        <f t="shared" si="19"/>
        <v>0.78352941176470603</v>
      </c>
      <c r="AI87" s="50">
        <f t="shared" si="19"/>
        <v>0</v>
      </c>
      <c r="AJ87" s="50">
        <f t="shared" si="19"/>
        <v>0</v>
      </c>
      <c r="AK87" s="50">
        <f t="shared" si="19"/>
        <v>0</v>
      </c>
      <c r="AL87" s="50">
        <f t="shared" si="19"/>
        <v>0</v>
      </c>
      <c r="AM87" s="51" t="e">
        <f t="shared" si="22"/>
        <v>#VALUE!</v>
      </c>
      <c r="AN87" s="51" t="e">
        <f t="shared" si="23"/>
        <v>#VALUE!</v>
      </c>
    </row>
    <row r="88" spans="1:40">
      <c r="A88" s="13">
        <v>0.5</v>
      </c>
      <c r="B88" s="50">
        <f t="shared" si="19"/>
        <v>1.7647058823529414E-5</v>
      </c>
      <c r="C88" s="50">
        <f t="shared" si="19"/>
        <v>0</v>
      </c>
      <c r="D88" s="50">
        <f t="shared" si="26"/>
        <v>0</v>
      </c>
      <c r="E88" s="50">
        <f t="shared" si="26"/>
        <v>0.40374331550802139</v>
      </c>
      <c r="F88" s="50">
        <f t="shared" si="26"/>
        <v>0.55935935828877015</v>
      </c>
      <c r="G88" s="50">
        <f t="shared" si="26"/>
        <v>0.54310374331550804</v>
      </c>
      <c r="H88" s="50">
        <f t="shared" si="26"/>
        <v>0.49662032085561514</v>
      </c>
      <c r="I88" s="50">
        <f t="shared" si="24"/>
        <v>0.38020962566844918</v>
      </c>
      <c r="J88" s="50">
        <f t="shared" si="24"/>
        <v>0.4788235294117647</v>
      </c>
      <c r="K88" s="50">
        <f t="shared" si="24"/>
        <v>0.56202887700534776</v>
      </c>
      <c r="L88" s="50">
        <f t="shared" si="24"/>
        <v>0.50528663101604276</v>
      </c>
      <c r="M88" s="50">
        <f t="shared" si="24"/>
        <v>0.37728877005347594</v>
      </c>
      <c r="N88" s="50">
        <f t="shared" si="24"/>
        <v>0.54373262032085579</v>
      </c>
      <c r="O88" s="50" t="e">
        <f>($G$38*O18-#REF!)/$G$37</f>
        <v>#REF!</v>
      </c>
      <c r="P88" s="50">
        <f t="shared" si="26"/>
        <v>0.40257112299465242</v>
      </c>
      <c r="Q88" s="50">
        <f t="shared" si="26"/>
        <v>0.31114973262032086</v>
      </c>
      <c r="R88" s="50">
        <f t="shared" si="26"/>
        <v>0.5332770053475937</v>
      </c>
      <c r="S88" s="50">
        <f t="shared" si="26"/>
        <v>0.42259144385026737</v>
      </c>
      <c r="T88" s="50">
        <f t="shared" si="26"/>
        <v>0.54280320855614983</v>
      </c>
      <c r="U88" s="50">
        <f t="shared" si="26"/>
        <v>0.5223336898395724</v>
      </c>
      <c r="V88" s="50">
        <f t="shared" si="26"/>
        <v>0.53231657754010708</v>
      </c>
      <c r="W88" s="50">
        <f t="shared" si="26"/>
        <v>0.39507272727272724</v>
      </c>
      <c r="X88" s="50">
        <f t="shared" si="26"/>
        <v>0.29308663101604282</v>
      </c>
      <c r="Y88" s="50">
        <f t="shared" si="26"/>
        <v>-0.22047807486631013</v>
      </c>
      <c r="Z88" s="50">
        <f t="shared" si="26"/>
        <v>0.65435080213903751</v>
      </c>
      <c r="AA88" s="50">
        <f t="shared" si="26"/>
        <v>0.56032941176470596</v>
      </c>
      <c r="AB88" s="50">
        <f t="shared" si="26"/>
        <v>0.55185240641711242</v>
      </c>
      <c r="AC88" s="50">
        <f t="shared" si="26"/>
        <v>0.42781176470588234</v>
      </c>
      <c r="AD88" s="50">
        <f t="shared" si="26"/>
        <v>0.67764705882352938</v>
      </c>
      <c r="AE88" s="50">
        <f t="shared" si="26"/>
        <v>0.33735614973262029</v>
      </c>
      <c r="AF88" s="50">
        <f t="shared" si="26"/>
        <v>0.59860534759358297</v>
      </c>
      <c r="AG88" s="50">
        <f t="shared" si="26"/>
        <v>0.63346951871657764</v>
      </c>
      <c r="AH88" s="50">
        <f t="shared" si="19"/>
        <v>0.81176470588235305</v>
      </c>
      <c r="AI88" s="50">
        <f t="shared" si="19"/>
        <v>0</v>
      </c>
      <c r="AJ88" s="50">
        <f t="shared" si="19"/>
        <v>0</v>
      </c>
      <c r="AK88" s="50">
        <f t="shared" si="19"/>
        <v>0</v>
      </c>
      <c r="AL88" s="50">
        <f t="shared" si="19"/>
        <v>0</v>
      </c>
      <c r="AM88" s="51" t="e">
        <f t="shared" si="22"/>
        <v>#REF!</v>
      </c>
      <c r="AN88" s="51" t="e">
        <f t="shared" si="23"/>
        <v>#REF!</v>
      </c>
    </row>
    <row r="89" spans="1:40">
      <c r="A89" s="13" t="s">
        <v>19</v>
      </c>
      <c r="B89" s="50" t="e">
        <f t="shared" si="19"/>
        <v>#VALUE!</v>
      </c>
      <c r="C89" s="50">
        <f t="shared" si="19"/>
        <v>0</v>
      </c>
      <c r="D89" s="50">
        <f t="shared" si="26"/>
        <v>0</v>
      </c>
      <c r="E89" s="50">
        <f t="shared" si="26"/>
        <v>0.65294117647058825</v>
      </c>
      <c r="F89" s="50">
        <f t="shared" si="26"/>
        <v>0.54823636363636374</v>
      </c>
      <c r="G89" s="50">
        <f t="shared" si="26"/>
        <v>0.50470053475935839</v>
      </c>
      <c r="H89" s="50">
        <f t="shared" si="26"/>
        <v>0.472985026737968</v>
      </c>
      <c r="I89" s="50">
        <f t="shared" si="24"/>
        <v>0.39409197860962569</v>
      </c>
      <c r="J89" s="50">
        <f t="shared" si="24"/>
        <v>0.53572192513368988</v>
      </c>
      <c r="K89" s="50">
        <f t="shared" si="24"/>
        <v>0.62108663101604278</v>
      </c>
      <c r="L89" s="50">
        <f t="shared" si="24"/>
        <v>0.43068770053475941</v>
      </c>
      <c r="M89" s="50">
        <f t="shared" si="24"/>
        <v>0.36416149732620318</v>
      </c>
      <c r="N89" s="50">
        <f t="shared" si="24"/>
        <v>0.39784385026737967</v>
      </c>
      <c r="O89" s="50" t="e">
        <f>($G$38*O19-#REF!)/$G$37</f>
        <v>#REF!</v>
      </c>
      <c r="P89" s="50">
        <f t="shared" si="26"/>
        <v>0.37538288770053474</v>
      </c>
      <c r="Q89" s="50">
        <f t="shared" si="26"/>
        <v>0.3114951871657754</v>
      </c>
      <c r="R89" s="50">
        <f t="shared" si="26"/>
        <v>0.48762139037433166</v>
      </c>
      <c r="S89" s="50">
        <f t="shared" si="26"/>
        <v>0.45029518716577555</v>
      </c>
      <c r="T89" s="50">
        <f t="shared" si="26"/>
        <v>0.5173882352941177</v>
      </c>
      <c r="U89" s="50">
        <f t="shared" si="26"/>
        <v>0.4933401069518718</v>
      </c>
      <c r="V89" s="50">
        <f t="shared" si="26"/>
        <v>0.49981283422459905</v>
      </c>
      <c r="W89" s="50">
        <f t="shared" si="26"/>
        <v>0.40641818181818185</v>
      </c>
      <c r="X89" s="50">
        <f t="shared" si="26"/>
        <v>0.33131443850267378</v>
      </c>
      <c r="Y89" s="50">
        <f t="shared" si="26"/>
        <v>-0.27274117647058826</v>
      </c>
      <c r="Z89" s="50">
        <f t="shared" si="26"/>
        <v>0.61613796791443864</v>
      </c>
      <c r="AA89" s="50">
        <f t="shared" si="26"/>
        <v>0.53311871657754017</v>
      </c>
      <c r="AB89" s="50">
        <f t="shared" si="26"/>
        <v>0.48989946524064187</v>
      </c>
      <c r="AC89" s="50">
        <f t="shared" si="26"/>
        <v>0.40767272727272724</v>
      </c>
      <c r="AD89" s="50">
        <f t="shared" si="26"/>
        <v>0.46510160427807484</v>
      </c>
      <c r="AE89" s="50">
        <f t="shared" si="26"/>
        <v>0.3527818181818182</v>
      </c>
      <c r="AF89" s="50">
        <f t="shared" si="26"/>
        <v>0.5930374331550804</v>
      </c>
      <c r="AG89" s="50">
        <f t="shared" si="26"/>
        <v>0.61487593582887712</v>
      </c>
      <c r="AH89" s="50">
        <f t="shared" si="19"/>
        <v>0.7905882352941177</v>
      </c>
      <c r="AI89" s="50">
        <f t="shared" si="19"/>
        <v>0</v>
      </c>
      <c r="AJ89" s="50">
        <f t="shared" si="19"/>
        <v>0</v>
      </c>
      <c r="AK89" s="50">
        <f t="shared" si="19"/>
        <v>0</v>
      </c>
      <c r="AL89" s="50">
        <f t="shared" si="19"/>
        <v>0</v>
      </c>
      <c r="AM89" s="51" t="e">
        <f t="shared" si="22"/>
        <v>#VALUE!</v>
      </c>
      <c r="AN89" s="51" t="e">
        <f t="shared" si="23"/>
        <v>#VALUE!</v>
      </c>
    </row>
    <row r="90" spans="1:40">
      <c r="A90" s="13">
        <v>0.58333333333333337</v>
      </c>
      <c r="B90" s="50">
        <f t="shared" si="19"/>
        <v>2.0588235294117649E-5</v>
      </c>
      <c r="C90" s="50">
        <f t="shared" si="19"/>
        <v>0</v>
      </c>
      <c r="D90" s="50">
        <f t="shared" si="26"/>
        <v>0</v>
      </c>
      <c r="E90" s="50">
        <f t="shared" si="26"/>
        <v>0.49425240641711232</v>
      </c>
      <c r="F90" s="50">
        <f t="shared" si="26"/>
        <v>0.48625989304812839</v>
      </c>
      <c r="G90" s="50">
        <f t="shared" si="26"/>
        <v>0.45760000000000012</v>
      </c>
      <c r="H90" s="50">
        <f t="shared" si="26"/>
        <v>0.48297754010695199</v>
      </c>
      <c r="I90" s="50">
        <f t="shared" si="24"/>
        <v>0.38972513368983958</v>
      </c>
      <c r="J90" s="50">
        <f t="shared" si="24"/>
        <v>0.61058823529411765</v>
      </c>
      <c r="K90" s="50">
        <f t="shared" si="24"/>
        <v>0.67858074866310181</v>
      </c>
      <c r="L90" s="50">
        <f t="shared" si="24"/>
        <v>0.53360106951871666</v>
      </c>
      <c r="M90" s="50">
        <f t="shared" si="24"/>
        <v>0.45898823529411775</v>
      </c>
      <c r="N90" s="50">
        <f t="shared" si="24"/>
        <v>0.49349411764705892</v>
      </c>
      <c r="O90" s="50" t="e">
        <f>($G$38*O20-#REF!)/$G$37</f>
        <v>#REF!</v>
      </c>
      <c r="P90" s="50">
        <f t="shared" si="26"/>
        <v>0.35010695187165775</v>
      </c>
      <c r="Q90" s="50">
        <f t="shared" si="26"/>
        <v>0.31786203208556152</v>
      </c>
      <c r="R90" s="50">
        <f t="shared" si="26"/>
        <v>0.51376470588235301</v>
      </c>
      <c r="S90" s="50">
        <f t="shared" si="26"/>
        <v>0.51874117647058837</v>
      </c>
      <c r="T90" s="50">
        <f t="shared" si="26"/>
        <v>0.48462032085561507</v>
      </c>
      <c r="U90" s="50">
        <f t="shared" si="26"/>
        <v>0.49164491978609637</v>
      </c>
      <c r="V90" s="50">
        <f t="shared" si="26"/>
        <v>0.49629625668449207</v>
      </c>
      <c r="W90" s="50">
        <f t="shared" si="26"/>
        <v>0.44215935828877012</v>
      </c>
      <c r="X90" s="50">
        <f t="shared" si="26"/>
        <v>0.32469946524064169</v>
      </c>
      <c r="Y90" s="50">
        <f t="shared" si="26"/>
        <v>-6.1406417112299452E-2</v>
      </c>
      <c r="Z90" s="50">
        <f t="shared" si="26"/>
        <v>0.56584598930481289</v>
      </c>
      <c r="AA90" s="50">
        <f t="shared" si="26"/>
        <v>0.50684064171123</v>
      </c>
      <c r="AB90" s="50">
        <f t="shared" si="26"/>
        <v>0.5467304812834225</v>
      </c>
      <c r="AC90" s="50">
        <f t="shared" si="26"/>
        <v>0.40847914438502675</v>
      </c>
      <c r="AD90" s="50">
        <f t="shared" si="26"/>
        <v>0.41213262032085562</v>
      </c>
      <c r="AE90" s="50">
        <f t="shared" si="26"/>
        <v>0.3538288770053476</v>
      </c>
      <c r="AF90" s="50">
        <f t="shared" si="26"/>
        <v>0.6298213903743316</v>
      </c>
      <c r="AG90" s="50">
        <f t="shared" si="26"/>
        <v>0.55279679144385041</v>
      </c>
      <c r="AH90" s="50">
        <f t="shared" si="19"/>
        <v>0.79764705882352949</v>
      </c>
      <c r="AI90" s="50">
        <f t="shared" si="19"/>
        <v>0</v>
      </c>
      <c r="AJ90" s="50">
        <f t="shared" si="19"/>
        <v>0</v>
      </c>
      <c r="AK90" s="50">
        <f t="shared" si="19"/>
        <v>0</v>
      </c>
      <c r="AL90" s="50">
        <f t="shared" si="19"/>
        <v>0</v>
      </c>
      <c r="AM90" s="51" t="e">
        <f t="shared" si="22"/>
        <v>#REF!</v>
      </c>
      <c r="AN90" s="51" t="e">
        <f t="shared" si="23"/>
        <v>#REF!</v>
      </c>
    </row>
    <row r="91" spans="1:40">
      <c r="A91" s="13" t="s">
        <v>20</v>
      </c>
      <c r="B91" s="50" t="e">
        <f t="shared" si="19"/>
        <v>#VALUE!</v>
      </c>
      <c r="C91" s="50">
        <f t="shared" si="19"/>
        <v>0</v>
      </c>
      <c r="D91" s="50">
        <f t="shared" si="26"/>
        <v>0</v>
      </c>
      <c r="E91" s="50">
        <f t="shared" si="26"/>
        <v>0.43031443850267381</v>
      </c>
      <c r="F91" s="50">
        <f t="shared" si="26"/>
        <v>0.57193582887700534</v>
      </c>
      <c r="G91" s="50">
        <f t="shared" si="26"/>
        <v>0.50085561497326214</v>
      </c>
      <c r="H91" s="50">
        <f t="shared" si="26"/>
        <v>0.50895401069518731</v>
      </c>
      <c r="I91" s="50">
        <f t="shared" si="24"/>
        <v>0.36433689839572192</v>
      </c>
      <c r="J91" s="50">
        <f t="shared" si="24"/>
        <v>0.58588235294117652</v>
      </c>
      <c r="K91" s="50">
        <f t="shared" si="24"/>
        <v>0.7228855614973263</v>
      </c>
      <c r="L91" s="50">
        <f t="shared" si="24"/>
        <v>0.53832727272727277</v>
      </c>
      <c r="M91" s="50">
        <f t="shared" si="24"/>
        <v>0.52844064171123006</v>
      </c>
      <c r="N91" s="50">
        <f t="shared" si="24"/>
        <v>0.52347058823529424</v>
      </c>
      <c r="O91" s="50" t="e">
        <f>($G$38*O21-#REF!)/$G$37</f>
        <v>#REF!</v>
      </c>
      <c r="P91" s="50">
        <f t="shared" si="26"/>
        <v>0.36994331550802134</v>
      </c>
      <c r="Q91" s="50">
        <f t="shared" si="26"/>
        <v>0.32232299465240638</v>
      </c>
      <c r="R91" s="50">
        <f t="shared" si="26"/>
        <v>0.56509090909090909</v>
      </c>
      <c r="S91" s="50">
        <f t="shared" si="26"/>
        <v>0.5316342245989305</v>
      </c>
      <c r="T91" s="50">
        <f t="shared" si="26"/>
        <v>0.53554331550802148</v>
      </c>
      <c r="U91" s="50">
        <f t="shared" si="26"/>
        <v>0.55682459893048142</v>
      </c>
      <c r="V91" s="50">
        <f t="shared" si="26"/>
        <v>0.5124352941176471</v>
      </c>
      <c r="W91" s="50">
        <f t="shared" si="26"/>
        <v>0.45459893048128341</v>
      </c>
      <c r="X91" s="50">
        <f t="shared" si="26"/>
        <v>0.35252513368983956</v>
      </c>
      <c r="Y91" s="50">
        <f t="shared" si="26"/>
        <v>0.12623422459893047</v>
      </c>
      <c r="Z91" s="50">
        <f t="shared" si="26"/>
        <v>0.62625133689839585</v>
      </c>
      <c r="AA91" s="50">
        <f t="shared" si="26"/>
        <v>0.55639144385026751</v>
      </c>
      <c r="AB91" s="50">
        <f t="shared" si="26"/>
        <v>0.58493689839572205</v>
      </c>
      <c r="AC91" s="50">
        <f t="shared" si="26"/>
        <v>0.43532192513368984</v>
      </c>
      <c r="AD91" s="50">
        <f t="shared" si="26"/>
        <v>0.44758502673796791</v>
      </c>
      <c r="AE91" s="50">
        <f t="shared" si="26"/>
        <v>0.3996620320855615</v>
      </c>
      <c r="AF91" s="50">
        <f t="shared" si="26"/>
        <v>0.62711871657754026</v>
      </c>
      <c r="AG91" s="50">
        <f t="shared" si="26"/>
        <v>0.63978395721925152</v>
      </c>
      <c r="AH91" s="50">
        <f t="shared" si="19"/>
        <v>0.81529411764705895</v>
      </c>
      <c r="AI91" s="50">
        <f t="shared" si="19"/>
        <v>0</v>
      </c>
      <c r="AJ91" s="50">
        <f t="shared" si="19"/>
        <v>0</v>
      </c>
      <c r="AK91" s="50">
        <f t="shared" si="19"/>
        <v>0</v>
      </c>
      <c r="AL91" s="50">
        <f t="shared" si="19"/>
        <v>0</v>
      </c>
      <c r="AM91" s="51" t="e">
        <f t="shared" si="22"/>
        <v>#VALUE!</v>
      </c>
      <c r="AN91" s="51" t="e">
        <f t="shared" si="23"/>
        <v>#VALUE!</v>
      </c>
    </row>
    <row r="92" spans="1:40">
      <c r="A92" s="12" t="s">
        <v>21</v>
      </c>
      <c r="B92" s="50" t="e">
        <f t="shared" si="19"/>
        <v>#VALUE!</v>
      </c>
      <c r="C92" s="50">
        <f t="shared" si="19"/>
        <v>0</v>
      </c>
      <c r="D92" s="50">
        <f t="shared" si="26"/>
        <v>0</v>
      </c>
      <c r="E92" s="50">
        <f t="shared" si="26"/>
        <v>0.43188128342245991</v>
      </c>
      <c r="F92" s="50">
        <f t="shared" si="26"/>
        <v>0.62689411764705893</v>
      </c>
      <c r="G92" s="50">
        <f t="shared" si="26"/>
        <v>0.56000748663101607</v>
      </c>
      <c r="H92" s="50">
        <f t="shared" si="26"/>
        <v>0.25944919786096254</v>
      </c>
      <c r="I92" s="50">
        <f t="shared" ref="I92:N97" si="27">($G$38*I22-J152)/$G$37</f>
        <v>0.39406631016042781</v>
      </c>
      <c r="J92" s="50">
        <f t="shared" si="27"/>
        <v>0.53975614973262032</v>
      </c>
      <c r="K92" s="50">
        <f t="shared" si="27"/>
        <v>0.70058502673796808</v>
      </c>
      <c r="L92" s="50">
        <f t="shared" si="27"/>
        <v>0.59397754010695192</v>
      </c>
      <c r="M92" s="50">
        <f t="shared" si="27"/>
        <v>0.56932192513368995</v>
      </c>
      <c r="N92" s="50">
        <f t="shared" si="27"/>
        <v>0.52034759358288774</v>
      </c>
      <c r="O92" s="50" t="e">
        <f>($G$38*O22-#REF!)/$G$37</f>
        <v>#REF!</v>
      </c>
      <c r="P92" s="50">
        <f t="shared" si="26"/>
        <v>0.40572192513368982</v>
      </c>
      <c r="Q92" s="50">
        <f t="shared" si="26"/>
        <v>0.37221390374331548</v>
      </c>
      <c r="R92" s="50">
        <f t="shared" si="26"/>
        <v>0.60888235294117654</v>
      </c>
      <c r="S92" s="50">
        <f t="shared" si="26"/>
        <v>0.55228663101604292</v>
      </c>
      <c r="T92" s="50">
        <f t="shared" si="26"/>
        <v>0.28949304812834226</v>
      </c>
      <c r="U92" s="50">
        <f t="shared" si="26"/>
        <v>0.58201069518716586</v>
      </c>
      <c r="V92" s="50">
        <f t="shared" si="26"/>
        <v>0.5721946524064172</v>
      </c>
      <c r="W92" s="50">
        <f t="shared" si="26"/>
        <v>0.43251764705882351</v>
      </c>
      <c r="X92" s="50">
        <f t="shared" si="26"/>
        <v>0.39435508021390375</v>
      </c>
      <c r="Y92" s="50">
        <f t="shared" si="26"/>
        <v>0.45725133689839575</v>
      </c>
      <c r="Z92" s="50">
        <f t="shared" si="26"/>
        <v>0.62175721925133698</v>
      </c>
      <c r="AA92" s="50">
        <f t="shared" si="26"/>
        <v>0.59868983957219257</v>
      </c>
      <c r="AB92" s="50">
        <f t="shared" si="26"/>
        <v>0.60849197860962578</v>
      </c>
      <c r="AC92" s="50">
        <f t="shared" si="26"/>
        <v>0.47697540106951875</v>
      </c>
      <c r="AD92" s="50">
        <f t="shared" si="26"/>
        <v>0.3084106951871658</v>
      </c>
      <c r="AE92" s="50">
        <f t="shared" si="26"/>
        <v>0.40293689839572194</v>
      </c>
      <c r="AF92" s="50">
        <f t="shared" si="26"/>
        <v>0.64574545454545462</v>
      </c>
      <c r="AG92" s="50">
        <f t="shared" si="26"/>
        <v>0.63801497326203216</v>
      </c>
      <c r="AH92" s="50">
        <f t="shared" si="19"/>
        <v>0.81882352941176484</v>
      </c>
      <c r="AI92" s="50">
        <f t="shared" si="19"/>
        <v>0</v>
      </c>
      <c r="AJ92" s="50">
        <f t="shared" si="19"/>
        <v>0</v>
      </c>
      <c r="AK92" s="50">
        <f t="shared" si="19"/>
        <v>0</v>
      </c>
      <c r="AL92" s="50">
        <f t="shared" si="19"/>
        <v>0</v>
      </c>
      <c r="AM92" s="51" t="e">
        <f t="shared" si="22"/>
        <v>#VALUE!</v>
      </c>
      <c r="AN92" s="51" t="e">
        <f t="shared" si="23"/>
        <v>#VALUE!</v>
      </c>
    </row>
    <row r="93" spans="1:40">
      <c r="A93" s="12" t="s">
        <v>22</v>
      </c>
      <c r="B93" s="50" t="e">
        <f t="shared" ref="B93:AL100" si="28">($G$38*B23)/$G$37</f>
        <v>#VALUE!</v>
      </c>
      <c r="C93" s="50">
        <f t="shared" si="28"/>
        <v>0</v>
      </c>
      <c r="D93" s="50">
        <f t="shared" si="26"/>
        <v>0</v>
      </c>
      <c r="E93" s="50">
        <f t="shared" si="26"/>
        <v>0.43809304812834227</v>
      </c>
      <c r="F93" s="50">
        <f t="shared" si="26"/>
        <v>0.61413475935828876</v>
      </c>
      <c r="G93" s="50">
        <f t="shared" si="26"/>
        <v>0.58299786096256678</v>
      </c>
      <c r="H93" s="50">
        <f t="shared" si="26"/>
        <v>0.30853262032085571</v>
      </c>
      <c r="I93" s="50">
        <f t="shared" si="27"/>
        <v>0.45968556149732615</v>
      </c>
      <c r="J93" s="50">
        <f t="shared" si="27"/>
        <v>0.53022459893048135</v>
      </c>
      <c r="K93" s="50">
        <f t="shared" si="27"/>
        <v>0.62236577540106952</v>
      </c>
      <c r="L93" s="50">
        <f t="shared" si="27"/>
        <v>0.59391443850267378</v>
      </c>
      <c r="M93" s="50">
        <f t="shared" si="27"/>
        <v>0.58802994652406415</v>
      </c>
      <c r="N93" s="50">
        <f t="shared" si="27"/>
        <v>0.55377754010695179</v>
      </c>
      <c r="O93" s="50" t="e">
        <f>($G$38*O23-#REF!)/$G$37</f>
        <v>#REF!</v>
      </c>
      <c r="P93" s="50">
        <f t="shared" si="26"/>
        <v>0.48453796791443854</v>
      </c>
      <c r="Q93" s="50">
        <f t="shared" si="26"/>
        <v>0.43935401069518715</v>
      </c>
      <c r="R93" s="50">
        <f t="shared" si="26"/>
        <v>0.61242245989304833</v>
      </c>
      <c r="S93" s="50">
        <f t="shared" si="26"/>
        <v>0.57468021390374335</v>
      </c>
      <c r="T93" s="50">
        <f t="shared" si="26"/>
        <v>0.426820320855615</v>
      </c>
      <c r="U93" s="50">
        <f t="shared" si="26"/>
        <v>0.54619679144385036</v>
      </c>
      <c r="V93" s="50">
        <f t="shared" si="26"/>
        <v>0.56524705882352932</v>
      </c>
      <c r="W93" s="50">
        <f t="shared" si="26"/>
        <v>0.44344705882352936</v>
      </c>
      <c r="X93" s="50">
        <f t="shared" si="26"/>
        <v>0.4455005347593583</v>
      </c>
      <c r="Y93" s="50">
        <f t="shared" si="26"/>
        <v>0.57174759358288774</v>
      </c>
      <c r="Z93" s="50">
        <f t="shared" si="26"/>
        <v>0.62284385026737976</v>
      </c>
      <c r="AA93" s="50">
        <f t="shared" si="26"/>
        <v>0.5979518716577541</v>
      </c>
      <c r="AB93" s="50">
        <f t="shared" si="26"/>
        <v>0.63104705882352952</v>
      </c>
      <c r="AC93" s="50">
        <f t="shared" si="26"/>
        <v>0.5243882352941176</v>
      </c>
      <c r="AD93" s="50">
        <f t="shared" si="26"/>
        <v>-0.10551978609625669</v>
      </c>
      <c r="AE93" s="50">
        <f t="shared" si="26"/>
        <v>0.4644449197860962</v>
      </c>
      <c r="AF93" s="50">
        <f t="shared" si="26"/>
        <v>0.65748770053475947</v>
      </c>
      <c r="AG93" s="50">
        <f t="shared" si="26"/>
        <v>0.63542780748663108</v>
      </c>
      <c r="AH93" s="50">
        <f t="shared" si="28"/>
        <v>0.78000000000000014</v>
      </c>
      <c r="AI93" s="50">
        <f t="shared" si="28"/>
        <v>0</v>
      </c>
      <c r="AJ93" s="50">
        <f t="shared" si="28"/>
        <v>0</v>
      </c>
      <c r="AK93" s="50">
        <f t="shared" si="28"/>
        <v>0</v>
      </c>
      <c r="AL93" s="50">
        <f t="shared" si="28"/>
        <v>0</v>
      </c>
      <c r="AM93" s="51" t="e">
        <f t="shared" si="22"/>
        <v>#VALUE!</v>
      </c>
      <c r="AN93" s="51" t="e">
        <f t="shared" si="23"/>
        <v>#VALUE!</v>
      </c>
    </row>
    <row r="94" spans="1:40">
      <c r="A94" s="12" t="s">
        <v>23</v>
      </c>
      <c r="B94" s="50" t="e">
        <f t="shared" si="28"/>
        <v>#VALUE!</v>
      </c>
      <c r="C94" s="50">
        <f t="shared" si="28"/>
        <v>0</v>
      </c>
      <c r="D94" s="50">
        <f t="shared" si="26"/>
        <v>0</v>
      </c>
      <c r="E94" s="50">
        <f t="shared" si="26"/>
        <v>0.51101176470588239</v>
      </c>
      <c r="F94" s="50">
        <f t="shared" si="26"/>
        <v>0.60862459893048126</v>
      </c>
      <c r="G94" s="50">
        <f t="shared" si="26"/>
        <v>0.60722673796791438</v>
      </c>
      <c r="H94" s="50">
        <f t="shared" si="26"/>
        <v>0.41109625668449196</v>
      </c>
      <c r="I94" s="50">
        <f t="shared" si="27"/>
        <v>0.53160534759358291</v>
      </c>
      <c r="J94" s="50">
        <f t="shared" si="27"/>
        <v>0.52347807486631026</v>
      </c>
      <c r="K94" s="50">
        <f t="shared" si="27"/>
        <v>0.6560213903743316</v>
      </c>
      <c r="L94" s="50">
        <f t="shared" si="27"/>
        <v>0.64331871657754003</v>
      </c>
      <c r="M94" s="50">
        <f t="shared" si="27"/>
        <v>0.62079999999999991</v>
      </c>
      <c r="N94" s="50">
        <f t="shared" si="27"/>
        <v>0.64744919786096256</v>
      </c>
      <c r="O94" s="50" t="e">
        <f>($G$38*O24-#REF!)/$G$37</f>
        <v>#REF!</v>
      </c>
      <c r="P94" s="50">
        <f t="shared" si="26"/>
        <v>0.53807486631016044</v>
      </c>
      <c r="Q94" s="50">
        <f t="shared" si="26"/>
        <v>0.51354010695187169</v>
      </c>
      <c r="R94" s="50">
        <f t="shared" si="26"/>
        <v>0.647227807486631</v>
      </c>
      <c r="S94" s="50">
        <f t="shared" si="26"/>
        <v>0.60992192513368992</v>
      </c>
      <c r="T94" s="50">
        <f t="shared" si="26"/>
        <v>0.50574759358288768</v>
      </c>
      <c r="U94" s="50">
        <f t="shared" si="26"/>
        <v>0.57893155080213909</v>
      </c>
      <c r="V94" s="50">
        <f t="shared" si="26"/>
        <v>0.62204385026737963</v>
      </c>
      <c r="W94" s="50">
        <f t="shared" si="26"/>
        <v>0.53104491978609636</v>
      </c>
      <c r="X94" s="50">
        <f t="shared" si="26"/>
        <v>0.51010374331550801</v>
      </c>
      <c r="Y94" s="50">
        <f t="shared" si="26"/>
        <v>0.63766203208556149</v>
      </c>
      <c r="Z94" s="50">
        <f t="shared" si="26"/>
        <v>0.63246737967914435</v>
      </c>
      <c r="AA94" s="50">
        <f t="shared" si="26"/>
        <v>0.57939572192513378</v>
      </c>
      <c r="AB94" s="50">
        <f t="shared" si="26"/>
        <v>0.639124064171123</v>
      </c>
      <c r="AC94" s="50">
        <f t="shared" si="26"/>
        <v>0.60359786096256685</v>
      </c>
      <c r="AD94" s="50">
        <f t="shared" si="26"/>
        <v>3.5509090909090907E-2</v>
      </c>
      <c r="AE94" s="50">
        <f t="shared" si="26"/>
        <v>0.52594759358288767</v>
      </c>
      <c r="AF94" s="50">
        <f t="shared" si="26"/>
        <v>0.66586524064171126</v>
      </c>
      <c r="AG94" s="50">
        <f t="shared" si="26"/>
        <v>0.66394224598930474</v>
      </c>
      <c r="AH94" s="50">
        <f t="shared" si="28"/>
        <v>0.72705882352941187</v>
      </c>
      <c r="AI94" s="50">
        <f t="shared" si="28"/>
        <v>0</v>
      </c>
      <c r="AJ94" s="50">
        <f t="shared" si="28"/>
        <v>0</v>
      </c>
      <c r="AK94" s="50">
        <f t="shared" si="28"/>
        <v>0</v>
      </c>
      <c r="AL94" s="50">
        <f t="shared" si="28"/>
        <v>0</v>
      </c>
      <c r="AM94" s="51" t="e">
        <f t="shared" si="22"/>
        <v>#VALUE!</v>
      </c>
      <c r="AN94" s="51" t="e">
        <f t="shared" si="23"/>
        <v>#VALUE!</v>
      </c>
    </row>
    <row r="95" spans="1:40">
      <c r="A95" s="9" t="s">
        <v>24</v>
      </c>
      <c r="B95" s="50" t="e">
        <f t="shared" si="28"/>
        <v>#VALUE!</v>
      </c>
      <c r="C95" s="50">
        <f t="shared" si="28"/>
        <v>0</v>
      </c>
      <c r="D95" s="50">
        <f t="shared" si="26"/>
        <v>0</v>
      </c>
      <c r="E95" s="50">
        <f t="shared" si="26"/>
        <v>0.55442673796791442</v>
      </c>
      <c r="F95" s="50">
        <f t="shared" si="26"/>
        <v>0.66151871657754013</v>
      </c>
      <c r="G95" s="50">
        <f t="shared" si="26"/>
        <v>0.66132085561497334</v>
      </c>
      <c r="H95" s="50">
        <f t="shared" si="26"/>
        <v>0.6393401069518716</v>
      </c>
      <c r="I95" s="50">
        <f t="shared" si="27"/>
        <v>0.65315828877005344</v>
      </c>
      <c r="J95" s="50">
        <f t="shared" si="27"/>
        <v>0.5894117647058823</v>
      </c>
      <c r="K95" s="50">
        <f t="shared" si="27"/>
        <v>0.69082032085561496</v>
      </c>
      <c r="L95" s="50">
        <f t="shared" si="27"/>
        <v>0.67767379679144391</v>
      </c>
      <c r="M95" s="50">
        <f t="shared" si="27"/>
        <v>0.64682139037433151</v>
      </c>
      <c r="N95" s="50">
        <f t="shared" si="27"/>
        <v>0.67059999999999997</v>
      </c>
      <c r="O95" s="50" t="e">
        <f>($G$38*O25-#REF!)/$G$37</f>
        <v>#REF!</v>
      </c>
      <c r="P95" s="50">
        <f t="shared" si="26"/>
        <v>0.61502673796791441</v>
      </c>
      <c r="Q95" s="50">
        <f t="shared" si="26"/>
        <v>0.62946844919786094</v>
      </c>
      <c r="R95" s="50">
        <f t="shared" si="26"/>
        <v>0.67173475935828875</v>
      </c>
      <c r="S95" s="50">
        <f t="shared" ref="S95:AG95" si="29">($G$38*S25-S155)/$G$37</f>
        <v>0.66509411764705884</v>
      </c>
      <c r="T95" s="50">
        <f t="shared" si="29"/>
        <v>0.6532096256684492</v>
      </c>
      <c r="U95" s="50">
        <f t="shared" si="29"/>
        <v>0.65674545454545452</v>
      </c>
      <c r="V95" s="50">
        <f t="shared" si="29"/>
        <v>0.66279251336898393</v>
      </c>
      <c r="W95" s="50">
        <f t="shared" si="29"/>
        <v>0.63817005347593592</v>
      </c>
      <c r="X95" s="50">
        <f t="shared" si="29"/>
        <v>0.57843529411764705</v>
      </c>
      <c r="Y95" s="50">
        <f t="shared" si="29"/>
        <v>0.67948770053475938</v>
      </c>
      <c r="Z95" s="50">
        <f t="shared" si="29"/>
        <v>0.67701711229946515</v>
      </c>
      <c r="AA95" s="50">
        <f t="shared" si="29"/>
        <v>0.66548449197860959</v>
      </c>
      <c r="AB95" s="50">
        <f t="shared" si="29"/>
        <v>0.70349518716577542</v>
      </c>
      <c r="AC95" s="50">
        <f t="shared" si="29"/>
        <v>0.67633155080213903</v>
      </c>
      <c r="AD95" s="50">
        <f t="shared" si="29"/>
        <v>0.32419037433155079</v>
      </c>
      <c r="AE95" s="50">
        <f t="shared" si="29"/>
        <v>0.59779679144385023</v>
      </c>
      <c r="AF95" s="50">
        <f t="shared" si="29"/>
        <v>0.69306524064171127</v>
      </c>
      <c r="AG95" s="50">
        <f t="shared" si="29"/>
        <v>0.67955828877005342</v>
      </c>
      <c r="AH95" s="50">
        <f t="shared" si="28"/>
        <v>0.55764705882352938</v>
      </c>
      <c r="AI95" s="50">
        <f t="shared" si="28"/>
        <v>0</v>
      </c>
      <c r="AJ95" s="50">
        <f t="shared" si="28"/>
        <v>0</v>
      </c>
      <c r="AK95" s="50">
        <f t="shared" si="28"/>
        <v>0</v>
      </c>
      <c r="AL95" s="50">
        <f t="shared" si="28"/>
        <v>0</v>
      </c>
      <c r="AM95" s="51" t="e">
        <f t="shared" si="22"/>
        <v>#VALUE!</v>
      </c>
      <c r="AN95" s="51" t="e">
        <f t="shared" si="23"/>
        <v>#VALUE!</v>
      </c>
    </row>
    <row r="96" spans="1:40">
      <c r="A96" s="15">
        <v>0.83333333333333337</v>
      </c>
      <c r="B96" s="50">
        <f t="shared" si="28"/>
        <v>2.9411764705882354E-5</v>
      </c>
      <c r="C96" s="50">
        <f t="shared" si="28"/>
        <v>0</v>
      </c>
      <c r="D96" s="50">
        <f t="shared" ref="D96:AG100" si="30">($G$38*D26-D156)/$G$37</f>
        <v>0</v>
      </c>
      <c r="E96" s="50">
        <f t="shared" si="30"/>
        <v>0.73983529411764715</v>
      </c>
      <c r="F96" s="50">
        <f t="shared" si="30"/>
        <v>0.77991443850267383</v>
      </c>
      <c r="G96" s="50">
        <f t="shared" si="30"/>
        <v>0.76871336898395737</v>
      </c>
      <c r="H96" s="50">
        <f t="shared" si="30"/>
        <v>0.76561925133689845</v>
      </c>
      <c r="I96" s="50">
        <f t="shared" si="27"/>
        <v>0.74815294117647069</v>
      </c>
      <c r="J96" s="50">
        <f t="shared" si="27"/>
        <v>0.71647058823529408</v>
      </c>
      <c r="K96" s="50">
        <f t="shared" si="27"/>
        <v>0.79053368983957228</v>
      </c>
      <c r="L96" s="50">
        <f t="shared" si="27"/>
        <v>0.75848342245989309</v>
      </c>
      <c r="M96" s="50">
        <f t="shared" si="27"/>
        <v>0.71617112299465235</v>
      </c>
      <c r="N96" s="50">
        <f t="shared" si="27"/>
        <v>0.78652406417112308</v>
      </c>
      <c r="O96" s="50" t="e">
        <f>($G$38*O26-#REF!)/$G$37</f>
        <v>#REF!</v>
      </c>
      <c r="P96" s="50">
        <f t="shared" si="30"/>
        <v>0.77952941176470603</v>
      </c>
      <c r="Q96" s="50">
        <f t="shared" si="30"/>
        <v>0.71939251336898391</v>
      </c>
      <c r="R96" s="50">
        <f t="shared" si="30"/>
        <v>0.76196470588235299</v>
      </c>
      <c r="S96" s="50">
        <f t="shared" si="30"/>
        <v>0.77966310160427821</v>
      </c>
      <c r="T96" s="50">
        <f t="shared" si="30"/>
        <v>0.74740213903743324</v>
      </c>
      <c r="U96" s="50">
        <f t="shared" si="30"/>
        <v>0.80076149732620328</v>
      </c>
      <c r="V96" s="50">
        <f t="shared" si="30"/>
        <v>0.75817326203208568</v>
      </c>
      <c r="W96" s="50">
        <f t="shared" si="30"/>
        <v>0.74343101604278083</v>
      </c>
      <c r="X96" s="50">
        <f t="shared" si="30"/>
        <v>0.71917540106951872</v>
      </c>
      <c r="Y96" s="50">
        <f t="shared" si="30"/>
        <v>0.80042673796791453</v>
      </c>
      <c r="Z96" s="50">
        <f t="shared" si="30"/>
        <v>0.77577967914438517</v>
      </c>
      <c r="AA96" s="50">
        <f t="shared" si="30"/>
        <v>0.76863529411764708</v>
      </c>
      <c r="AB96" s="50">
        <f t="shared" si="30"/>
        <v>0.76932406417112309</v>
      </c>
      <c r="AC96" s="50">
        <f t="shared" si="30"/>
        <v>0.74759144385026743</v>
      </c>
      <c r="AD96" s="50">
        <f t="shared" si="30"/>
        <v>0.73009625668449207</v>
      </c>
      <c r="AE96" s="50">
        <f t="shared" si="30"/>
        <v>0.7085058823529411</v>
      </c>
      <c r="AF96" s="50">
        <f t="shared" si="30"/>
        <v>0.80470588235294127</v>
      </c>
      <c r="AG96" s="50">
        <f t="shared" si="30"/>
        <v>0.59999893048128339</v>
      </c>
      <c r="AH96" s="50">
        <f t="shared" si="28"/>
        <v>0.66352941176470592</v>
      </c>
      <c r="AI96" s="50">
        <f t="shared" si="28"/>
        <v>0</v>
      </c>
      <c r="AJ96" s="50">
        <f t="shared" si="28"/>
        <v>0</v>
      </c>
      <c r="AK96" s="50">
        <f t="shared" si="28"/>
        <v>0</v>
      </c>
      <c r="AL96" s="50">
        <f t="shared" si="28"/>
        <v>0</v>
      </c>
      <c r="AM96" s="51" t="e">
        <f t="shared" si="22"/>
        <v>#REF!</v>
      </c>
      <c r="AN96" s="51" t="e">
        <f t="shared" si="23"/>
        <v>#REF!</v>
      </c>
    </row>
    <row r="97" spans="1:44">
      <c r="A97" s="15">
        <v>0.875</v>
      </c>
      <c r="B97" s="50">
        <f t="shared" si="28"/>
        <v>3.0882352941176475E-5</v>
      </c>
      <c r="C97" s="50">
        <f t="shared" si="28"/>
        <v>0</v>
      </c>
      <c r="D97" s="50">
        <f t="shared" si="30"/>
        <v>0</v>
      </c>
      <c r="E97" s="50">
        <f t="shared" si="30"/>
        <v>0.72352941176470598</v>
      </c>
      <c r="F97" s="50">
        <f t="shared" si="30"/>
        <v>0.751764705882353</v>
      </c>
      <c r="G97" s="50">
        <f t="shared" si="30"/>
        <v>0.74823529411764711</v>
      </c>
      <c r="H97" s="50">
        <f t="shared" si="30"/>
        <v>0.76235294117647068</v>
      </c>
      <c r="I97" s="50">
        <f t="shared" si="27"/>
        <v>0.74117647058823544</v>
      </c>
      <c r="J97" s="50">
        <f t="shared" si="27"/>
        <v>0.71647058823529408</v>
      </c>
      <c r="K97" s="50">
        <f t="shared" si="27"/>
        <v>0.76588235294117657</v>
      </c>
      <c r="L97" s="50">
        <f t="shared" si="27"/>
        <v>0.74294117647058833</v>
      </c>
      <c r="M97" s="50">
        <f t="shared" si="27"/>
        <v>0.74117647058823544</v>
      </c>
      <c r="N97" s="50">
        <f t="shared" si="27"/>
        <v>0.76588235294117657</v>
      </c>
      <c r="O97" s="50" t="e">
        <f>($G$38*O27-#REF!)/$G$37</f>
        <v>#REF!</v>
      </c>
      <c r="P97" s="50">
        <f t="shared" si="30"/>
        <v>0.74470588235294133</v>
      </c>
      <c r="Q97" s="50">
        <f t="shared" si="30"/>
        <v>0.71294117647058819</v>
      </c>
      <c r="R97" s="50">
        <f t="shared" si="30"/>
        <v>0.76235294117647068</v>
      </c>
      <c r="S97" s="50">
        <f t="shared" si="30"/>
        <v>0.74823529411764711</v>
      </c>
      <c r="T97" s="50">
        <f t="shared" si="30"/>
        <v>0.73764705882352954</v>
      </c>
      <c r="U97" s="50">
        <f t="shared" si="30"/>
        <v>0.7905882352941177</v>
      </c>
      <c r="V97" s="50">
        <f t="shared" si="30"/>
        <v>0.74117647058823544</v>
      </c>
      <c r="W97" s="50">
        <f t="shared" si="30"/>
        <v>0.73764705882352954</v>
      </c>
      <c r="X97" s="50">
        <f t="shared" si="30"/>
        <v>0.72</v>
      </c>
      <c r="Y97" s="50">
        <f t="shared" si="30"/>
        <v>0.76588235294117657</v>
      </c>
      <c r="Z97" s="50">
        <f t="shared" si="30"/>
        <v>0.74470588235294133</v>
      </c>
      <c r="AA97" s="50">
        <f t="shared" si="30"/>
        <v>0.751764705882353</v>
      </c>
      <c r="AB97" s="50">
        <f t="shared" si="30"/>
        <v>0.75882352941176479</v>
      </c>
      <c r="AC97" s="50">
        <f t="shared" si="30"/>
        <v>0.74470588235294133</v>
      </c>
      <c r="AD97" s="50">
        <f t="shared" si="30"/>
        <v>0.751764705882353</v>
      </c>
      <c r="AE97" s="50">
        <f t="shared" si="30"/>
        <v>0.71647058823529408</v>
      </c>
      <c r="AF97" s="50">
        <f t="shared" si="30"/>
        <v>0.52235294117647058</v>
      </c>
      <c r="AG97" s="50">
        <f t="shared" si="30"/>
        <v>0.65294117647058825</v>
      </c>
      <c r="AH97" s="50">
        <f t="shared" si="28"/>
        <v>0.7905882352941177</v>
      </c>
      <c r="AI97" s="50">
        <f t="shared" si="28"/>
        <v>0</v>
      </c>
      <c r="AJ97" s="50">
        <f t="shared" si="28"/>
        <v>0</v>
      </c>
      <c r="AK97" s="50">
        <f t="shared" si="28"/>
        <v>0</v>
      </c>
      <c r="AL97" s="50">
        <f t="shared" si="28"/>
        <v>0</v>
      </c>
      <c r="AM97" s="51" t="e">
        <f t="shared" si="22"/>
        <v>#REF!</v>
      </c>
      <c r="AN97" s="51" t="e">
        <f t="shared" si="23"/>
        <v>#REF!</v>
      </c>
    </row>
    <row r="98" spans="1:44">
      <c r="A98" s="13" t="s">
        <v>25</v>
      </c>
      <c r="B98" s="50" t="e">
        <f t="shared" si="28"/>
        <v>#VALUE!</v>
      </c>
      <c r="C98" s="50">
        <f t="shared" si="28"/>
        <v>0</v>
      </c>
      <c r="D98" s="50">
        <f t="shared" si="30"/>
        <v>0</v>
      </c>
      <c r="E98" s="50">
        <f t="shared" si="30"/>
        <v>0.69882352941176473</v>
      </c>
      <c r="F98" s="50">
        <f t="shared" si="30"/>
        <v>0.68117647058823527</v>
      </c>
      <c r="G98" s="50">
        <f t="shared" si="30"/>
        <v>0.69882352941176473</v>
      </c>
      <c r="H98" s="50">
        <f t="shared" si="30"/>
        <v>0.70235294117647062</v>
      </c>
      <c r="I98" s="50">
        <f t="shared" si="30"/>
        <v>0.69882352941176473</v>
      </c>
      <c r="J98" s="50">
        <f t="shared" si="30"/>
        <v>0.68823529411764706</v>
      </c>
      <c r="K98" s="50">
        <f t="shared" si="30"/>
        <v>0.73058823529411776</v>
      </c>
      <c r="L98" s="50">
        <f t="shared" si="30"/>
        <v>0.69352941176470584</v>
      </c>
      <c r="M98" s="50">
        <f t="shared" si="30"/>
        <v>0.71294117647058819</v>
      </c>
      <c r="N98" s="50">
        <f t="shared" si="30"/>
        <v>0.73058823529411776</v>
      </c>
      <c r="O98" s="50">
        <f t="shared" si="30"/>
        <v>0.72352941176470598</v>
      </c>
      <c r="P98" s="50">
        <f t="shared" si="30"/>
        <v>0.70235294117647062</v>
      </c>
      <c r="Q98" s="50">
        <f t="shared" si="30"/>
        <v>0.68823529411764706</v>
      </c>
      <c r="R98" s="50">
        <f t="shared" si="30"/>
        <v>0.70941176470588241</v>
      </c>
      <c r="S98" s="50">
        <f t="shared" si="30"/>
        <v>0.70235294117647062</v>
      </c>
      <c r="T98" s="50">
        <f t="shared" si="30"/>
        <v>0.70588235294117652</v>
      </c>
      <c r="U98" s="50">
        <f t="shared" si="30"/>
        <v>0.73764705882352954</v>
      </c>
      <c r="V98" s="50">
        <f t="shared" si="30"/>
        <v>0.70235294117647062</v>
      </c>
      <c r="W98" s="50">
        <f t="shared" si="30"/>
        <v>0.70235294117647062</v>
      </c>
      <c r="X98" s="50">
        <f t="shared" si="30"/>
        <v>0.68823529411764706</v>
      </c>
      <c r="Y98" s="50">
        <f t="shared" si="30"/>
        <v>0.74470588235294133</v>
      </c>
      <c r="Z98" s="50">
        <f t="shared" si="30"/>
        <v>0.69882352941176473</v>
      </c>
      <c r="AA98" s="50">
        <f t="shared" si="30"/>
        <v>0.74470588235294133</v>
      </c>
      <c r="AB98" s="50">
        <f t="shared" si="30"/>
        <v>0.70941176470588241</v>
      </c>
      <c r="AC98" s="50">
        <f t="shared" si="30"/>
        <v>0.69176470588235295</v>
      </c>
      <c r="AD98" s="50">
        <f t="shared" si="30"/>
        <v>0.70941176470588241</v>
      </c>
      <c r="AE98" s="50">
        <f t="shared" si="30"/>
        <v>0.68823529411764706</v>
      </c>
      <c r="AF98" s="50">
        <f t="shared" si="30"/>
        <v>0.64235294117647057</v>
      </c>
      <c r="AG98" s="50">
        <f t="shared" si="30"/>
        <v>0.70588235294117652</v>
      </c>
      <c r="AH98" s="50">
        <f t="shared" si="28"/>
        <v>0.74117647058823544</v>
      </c>
      <c r="AI98" s="50">
        <f t="shared" si="28"/>
        <v>0</v>
      </c>
      <c r="AJ98" s="50">
        <f t="shared" si="28"/>
        <v>0</v>
      </c>
      <c r="AK98" s="50">
        <f t="shared" si="28"/>
        <v>0</v>
      </c>
      <c r="AL98" s="50">
        <f t="shared" si="28"/>
        <v>0</v>
      </c>
      <c r="AM98" s="51" t="e">
        <f t="shared" si="22"/>
        <v>#VALUE!</v>
      </c>
      <c r="AN98" s="51" t="e">
        <f t="shared" si="23"/>
        <v>#VALUE!</v>
      </c>
    </row>
    <row r="99" spans="1:44">
      <c r="A99" s="15">
        <v>0.95833333333333337</v>
      </c>
      <c r="B99" s="50">
        <f t="shared" si="28"/>
        <v>3.3823529411764703E-5</v>
      </c>
      <c r="C99" s="50">
        <f t="shared" si="28"/>
        <v>0</v>
      </c>
      <c r="D99" s="50">
        <f t="shared" si="30"/>
        <v>0</v>
      </c>
      <c r="E99" s="50">
        <f t="shared" si="30"/>
        <v>0.63882352941176468</v>
      </c>
      <c r="F99" s="50">
        <f t="shared" si="30"/>
        <v>0.66</v>
      </c>
      <c r="G99" s="50">
        <f t="shared" si="30"/>
        <v>0.61058823529411765</v>
      </c>
      <c r="H99" s="50">
        <f t="shared" si="30"/>
        <v>0.61058823529411765</v>
      </c>
      <c r="I99" s="50">
        <f t="shared" si="30"/>
        <v>0.60352941176470587</v>
      </c>
      <c r="J99" s="50">
        <f t="shared" si="30"/>
        <v>0.61058823529411765</v>
      </c>
      <c r="K99" s="50">
        <f t="shared" si="30"/>
        <v>0.57529411764705884</v>
      </c>
      <c r="L99" s="50">
        <f t="shared" si="30"/>
        <v>0.62117647058823533</v>
      </c>
      <c r="M99" s="50">
        <f t="shared" si="30"/>
        <v>0.62470588235294122</v>
      </c>
      <c r="N99" s="50">
        <f t="shared" si="30"/>
        <v>0.65294117647058825</v>
      </c>
      <c r="O99" s="50">
        <f t="shared" si="30"/>
        <v>0.66352941176470592</v>
      </c>
      <c r="P99" s="50">
        <f t="shared" si="30"/>
        <v>0.62470588235294122</v>
      </c>
      <c r="Q99" s="50">
        <f t="shared" si="30"/>
        <v>0.61764705882352944</v>
      </c>
      <c r="R99" s="50">
        <f t="shared" si="30"/>
        <v>0.62117647058823533</v>
      </c>
      <c r="S99" s="50">
        <f t="shared" si="30"/>
        <v>0.62117647058823533</v>
      </c>
      <c r="T99" s="50">
        <f t="shared" si="30"/>
        <v>0.66</v>
      </c>
      <c r="U99" s="50">
        <f t="shared" si="30"/>
        <v>0.60352941176470587</v>
      </c>
      <c r="V99" s="50">
        <f t="shared" si="30"/>
        <v>0.65294117647058825</v>
      </c>
      <c r="W99" s="50">
        <f t="shared" si="30"/>
        <v>0.62470588235294122</v>
      </c>
      <c r="X99" s="50">
        <f t="shared" si="30"/>
        <v>0.61058823529411765</v>
      </c>
      <c r="Y99" s="50">
        <f t="shared" si="30"/>
        <v>0.66</v>
      </c>
      <c r="Z99" s="50">
        <f t="shared" si="30"/>
        <v>0.61764705882352944</v>
      </c>
      <c r="AA99" s="50">
        <f t="shared" si="30"/>
        <v>0.61764705882352944</v>
      </c>
      <c r="AB99" s="50">
        <f t="shared" si="30"/>
        <v>0.64941176470588236</v>
      </c>
      <c r="AC99" s="50">
        <f t="shared" si="30"/>
        <v>0.63176470588235289</v>
      </c>
      <c r="AD99" s="50">
        <f t="shared" si="30"/>
        <v>0.64235294117647057</v>
      </c>
      <c r="AE99" s="50">
        <f t="shared" si="30"/>
        <v>0.65294117647058825</v>
      </c>
      <c r="AF99" s="50">
        <f t="shared" si="30"/>
        <v>0.62823529411764711</v>
      </c>
      <c r="AG99" s="50">
        <f t="shared" si="30"/>
        <v>0.61764705882352944</v>
      </c>
      <c r="AH99" s="50">
        <f t="shared" si="28"/>
        <v>0.67411764705882349</v>
      </c>
      <c r="AI99" s="50">
        <f t="shared" si="28"/>
        <v>0</v>
      </c>
      <c r="AJ99" s="50">
        <f t="shared" si="28"/>
        <v>0</v>
      </c>
      <c r="AK99" s="50">
        <f t="shared" si="28"/>
        <v>0</v>
      </c>
      <c r="AL99" s="50">
        <f t="shared" si="28"/>
        <v>0</v>
      </c>
      <c r="AM99" s="51">
        <f t="shared" si="22"/>
        <v>0.67411764705882349</v>
      </c>
      <c r="AN99" s="51">
        <f t="shared" si="23"/>
        <v>0</v>
      </c>
    </row>
    <row r="100" spans="1:44">
      <c r="A100" s="9" t="s">
        <v>26</v>
      </c>
      <c r="B100" s="50" t="e">
        <f t="shared" si="28"/>
        <v>#VALUE!</v>
      </c>
      <c r="C100" s="50">
        <f t="shared" si="28"/>
        <v>0</v>
      </c>
      <c r="D100" s="50">
        <f t="shared" si="30"/>
        <v>0</v>
      </c>
      <c r="E100" s="50">
        <f t="shared" si="30"/>
        <v>0.53647058823529414</v>
      </c>
      <c r="F100" s="50">
        <f t="shared" si="30"/>
        <v>0.55764705882352938</v>
      </c>
      <c r="G100" s="50">
        <f t="shared" si="30"/>
        <v>0.62823529411764711</v>
      </c>
      <c r="H100" s="50">
        <f t="shared" si="30"/>
        <v>0.56117647058823528</v>
      </c>
      <c r="I100" s="50">
        <f t="shared" si="30"/>
        <v>0.57882352941176474</v>
      </c>
      <c r="J100" s="50">
        <f t="shared" si="30"/>
        <v>0.55411764705882349</v>
      </c>
      <c r="K100" s="50">
        <f t="shared" si="30"/>
        <v>0.54</v>
      </c>
      <c r="L100" s="50">
        <f t="shared" si="30"/>
        <v>0.57529411764705884</v>
      </c>
      <c r="M100" s="50">
        <f t="shared" si="30"/>
        <v>0.55764705882352938</v>
      </c>
      <c r="N100" s="50">
        <f t="shared" si="30"/>
        <v>0.52941176470588236</v>
      </c>
      <c r="O100" s="50">
        <f t="shared" si="30"/>
        <v>0.59294117647058819</v>
      </c>
      <c r="P100" s="50">
        <f t="shared" si="30"/>
        <v>0.57529411764705884</v>
      </c>
      <c r="Q100" s="50">
        <f t="shared" si="30"/>
        <v>0.56470588235294117</v>
      </c>
      <c r="R100" s="50">
        <f t="shared" si="30"/>
        <v>0.55764705882352938</v>
      </c>
      <c r="S100" s="50">
        <f t="shared" si="30"/>
        <v>0.59647058823529409</v>
      </c>
      <c r="T100" s="50">
        <f t="shared" si="30"/>
        <v>0.53647058823529414</v>
      </c>
      <c r="U100" s="50">
        <f t="shared" si="30"/>
        <v>0.53647058823529414</v>
      </c>
      <c r="V100" s="50">
        <f t="shared" si="30"/>
        <v>0.51882352941176468</v>
      </c>
      <c r="W100" s="50">
        <f t="shared" si="30"/>
        <v>0.50117647058823533</v>
      </c>
      <c r="X100" s="50">
        <f t="shared" si="30"/>
        <v>0.54705882352941182</v>
      </c>
      <c r="Y100" s="50">
        <f t="shared" si="30"/>
        <v>0.57529411764705884</v>
      </c>
      <c r="Z100" s="50">
        <f t="shared" si="30"/>
        <v>0.56117647058823528</v>
      </c>
      <c r="AA100" s="50">
        <f t="shared" si="30"/>
        <v>0.55411764705882349</v>
      </c>
      <c r="AB100" s="50">
        <f t="shared" si="30"/>
        <v>0.57176470588235295</v>
      </c>
      <c r="AC100" s="50">
        <f t="shared" si="30"/>
        <v>0.55764705882352938</v>
      </c>
      <c r="AD100" s="50">
        <f t="shared" si="30"/>
        <v>0.58235294117647063</v>
      </c>
      <c r="AE100" s="50">
        <f t="shared" si="30"/>
        <v>0.55411764705882349</v>
      </c>
      <c r="AF100" s="50">
        <f t="shared" si="30"/>
        <v>0.56470588235294117</v>
      </c>
      <c r="AG100" s="50">
        <f t="shared" si="30"/>
        <v>0.5505882352941176</v>
      </c>
      <c r="AH100" s="50">
        <f t="shared" si="28"/>
        <v>0.60705882352941176</v>
      </c>
      <c r="AI100" s="50">
        <f t="shared" si="28"/>
        <v>0</v>
      </c>
      <c r="AJ100" s="50">
        <f t="shared" si="28"/>
        <v>0</v>
      </c>
      <c r="AK100" s="50">
        <f t="shared" si="28"/>
        <v>0</v>
      </c>
      <c r="AL100" s="50">
        <f t="shared" si="28"/>
        <v>0</v>
      </c>
      <c r="AM100" s="51" t="e">
        <f t="shared" si="22"/>
        <v>#VALUE!</v>
      </c>
      <c r="AN100" s="51" t="e">
        <f t="shared" si="23"/>
        <v>#VALUE!</v>
      </c>
    </row>
    <row r="103" spans="1:44">
      <c r="A103" s="26" t="s">
        <v>47</v>
      </c>
      <c r="C103" s="30"/>
      <c r="E103" s="41"/>
      <c r="F103" s="26"/>
      <c r="G103" s="38"/>
      <c r="H103" s="38"/>
      <c r="I103" s="38"/>
      <c r="J103" s="38"/>
      <c r="K103" s="38"/>
      <c r="L103" s="38"/>
      <c r="M103" s="38"/>
      <c r="N103" s="39"/>
      <c r="O103" s="39"/>
      <c r="P103" s="40"/>
      <c r="Q103" s="38"/>
      <c r="R103" s="28"/>
    </row>
    <row r="104" spans="1:44" ht="13.5" customHeight="1">
      <c r="A104" s="287" t="s">
        <v>2</v>
      </c>
      <c r="B104" s="4">
        <f>+B$4</f>
        <v>1</v>
      </c>
      <c r="C104" s="4">
        <f t="shared" ref="C104:AL104" si="31">+C$4</f>
        <v>2</v>
      </c>
      <c r="D104" s="4">
        <f t="shared" si="31"/>
        <v>1</v>
      </c>
      <c r="E104" s="4">
        <f t="shared" si="31"/>
        <v>1</v>
      </c>
      <c r="F104" s="4">
        <f t="shared" si="31"/>
        <v>2</v>
      </c>
      <c r="G104" s="4">
        <f t="shared" si="31"/>
        <v>3</v>
      </c>
      <c r="H104" s="4">
        <f t="shared" si="31"/>
        <v>4</v>
      </c>
      <c r="I104" s="4">
        <f t="shared" si="31"/>
        <v>5</v>
      </c>
      <c r="J104" s="4">
        <f t="shared" si="31"/>
        <v>6</v>
      </c>
      <c r="K104" s="4">
        <f t="shared" si="31"/>
        <v>7</v>
      </c>
      <c r="L104" s="4">
        <f t="shared" si="31"/>
        <v>8</v>
      </c>
      <c r="M104" s="4">
        <f t="shared" si="31"/>
        <v>9</v>
      </c>
      <c r="N104" s="4">
        <f t="shared" si="31"/>
        <v>10</v>
      </c>
      <c r="O104" s="4">
        <f t="shared" si="31"/>
        <v>11</v>
      </c>
      <c r="P104" s="4">
        <f t="shared" si="31"/>
        <v>12</v>
      </c>
      <c r="Q104" s="4">
        <f t="shared" si="31"/>
        <v>13</v>
      </c>
      <c r="R104" s="4">
        <f t="shared" si="31"/>
        <v>14</v>
      </c>
      <c r="S104" s="4">
        <f t="shared" si="31"/>
        <v>15</v>
      </c>
      <c r="T104" s="4">
        <f t="shared" si="31"/>
        <v>16</v>
      </c>
      <c r="U104" s="4">
        <f t="shared" si="31"/>
        <v>17</v>
      </c>
      <c r="V104" s="4">
        <f t="shared" si="31"/>
        <v>18</v>
      </c>
      <c r="W104" s="4">
        <f t="shared" si="31"/>
        <v>19</v>
      </c>
      <c r="X104" s="4">
        <f t="shared" si="31"/>
        <v>20</v>
      </c>
      <c r="Y104" s="4">
        <f t="shared" si="31"/>
        <v>21</v>
      </c>
      <c r="Z104" s="4">
        <f t="shared" si="31"/>
        <v>22</v>
      </c>
      <c r="AA104" s="4">
        <f t="shared" si="31"/>
        <v>23</v>
      </c>
      <c r="AB104" s="4">
        <f t="shared" si="31"/>
        <v>24</v>
      </c>
      <c r="AC104" s="4">
        <f t="shared" si="31"/>
        <v>25</v>
      </c>
      <c r="AD104" s="4">
        <f t="shared" si="31"/>
        <v>26</v>
      </c>
      <c r="AE104" s="4">
        <f t="shared" si="31"/>
        <v>27</v>
      </c>
      <c r="AF104" s="4">
        <f t="shared" si="31"/>
        <v>28</v>
      </c>
      <c r="AG104" s="4">
        <f t="shared" si="31"/>
        <v>29</v>
      </c>
      <c r="AH104" s="4">
        <f t="shared" si="31"/>
        <v>30</v>
      </c>
      <c r="AI104" s="4">
        <f t="shared" si="31"/>
        <v>31</v>
      </c>
      <c r="AJ104" s="4">
        <f t="shared" si="31"/>
        <v>32</v>
      </c>
      <c r="AK104" s="4">
        <f t="shared" si="31"/>
        <v>33</v>
      </c>
      <c r="AL104" s="4">
        <f t="shared" si="31"/>
        <v>34</v>
      </c>
      <c r="AM104" s="116" t="s">
        <v>3</v>
      </c>
      <c r="AN104" s="5" t="s">
        <v>4</v>
      </c>
    </row>
    <row r="105" spans="1:44" s="6" customFormat="1" ht="11.25" customHeight="1">
      <c r="A105" s="288"/>
      <c r="B105" s="7">
        <f>B$5</f>
        <v>40664</v>
      </c>
      <c r="C105" s="7">
        <f t="shared" ref="C105:AL105" si="32">C$5</f>
        <v>40665</v>
      </c>
      <c r="D105" s="7">
        <f t="shared" si="32"/>
        <v>0</v>
      </c>
      <c r="E105" s="7">
        <f t="shared" si="32"/>
        <v>40695</v>
      </c>
      <c r="F105" s="7">
        <f t="shared" si="32"/>
        <v>40696</v>
      </c>
      <c r="G105" s="7">
        <f t="shared" si="32"/>
        <v>40697</v>
      </c>
      <c r="H105" s="7">
        <f t="shared" si="32"/>
        <v>40698</v>
      </c>
      <c r="I105" s="7">
        <f t="shared" si="32"/>
        <v>40699</v>
      </c>
      <c r="J105" s="7">
        <f t="shared" si="32"/>
        <v>40700</v>
      </c>
      <c r="K105" s="7">
        <f t="shared" si="32"/>
        <v>40701</v>
      </c>
      <c r="L105" s="7">
        <f t="shared" si="32"/>
        <v>40702</v>
      </c>
      <c r="M105" s="7">
        <f t="shared" si="32"/>
        <v>40703</v>
      </c>
      <c r="N105" s="7">
        <f t="shared" si="32"/>
        <v>40704</v>
      </c>
      <c r="O105" s="7">
        <f t="shared" si="32"/>
        <v>40705</v>
      </c>
      <c r="P105" s="7">
        <f t="shared" si="32"/>
        <v>40706</v>
      </c>
      <c r="Q105" s="7">
        <f t="shared" si="32"/>
        <v>40707</v>
      </c>
      <c r="R105" s="7">
        <f t="shared" si="32"/>
        <v>40708</v>
      </c>
      <c r="S105" s="7">
        <f t="shared" si="32"/>
        <v>40709</v>
      </c>
      <c r="T105" s="7">
        <f t="shared" si="32"/>
        <v>40710</v>
      </c>
      <c r="U105" s="7">
        <f t="shared" si="32"/>
        <v>40711</v>
      </c>
      <c r="V105" s="7">
        <f t="shared" si="32"/>
        <v>40712</v>
      </c>
      <c r="W105" s="7">
        <f t="shared" si="32"/>
        <v>40713</v>
      </c>
      <c r="X105" s="7">
        <f t="shared" si="32"/>
        <v>40714</v>
      </c>
      <c r="Y105" s="7">
        <f t="shared" si="32"/>
        <v>40715</v>
      </c>
      <c r="Z105" s="7">
        <f t="shared" si="32"/>
        <v>40716</v>
      </c>
      <c r="AA105" s="7">
        <f t="shared" si="32"/>
        <v>40717</v>
      </c>
      <c r="AB105" s="7">
        <f t="shared" si="32"/>
        <v>40718</v>
      </c>
      <c r="AC105" s="7">
        <f t="shared" si="32"/>
        <v>40719</v>
      </c>
      <c r="AD105" s="7">
        <f t="shared" si="32"/>
        <v>40720</v>
      </c>
      <c r="AE105" s="7">
        <f t="shared" si="32"/>
        <v>40721</v>
      </c>
      <c r="AF105" s="7">
        <f t="shared" si="32"/>
        <v>40722</v>
      </c>
      <c r="AG105" s="158">
        <f t="shared" si="32"/>
        <v>40723</v>
      </c>
      <c r="AH105" s="158">
        <f t="shared" si="32"/>
        <v>40724</v>
      </c>
      <c r="AI105" s="158">
        <f t="shared" si="32"/>
        <v>40725</v>
      </c>
      <c r="AJ105" s="158">
        <f t="shared" si="32"/>
        <v>40726</v>
      </c>
      <c r="AK105" s="158">
        <f t="shared" si="32"/>
        <v>40727</v>
      </c>
      <c r="AL105" s="158">
        <f t="shared" si="32"/>
        <v>40728</v>
      </c>
      <c r="AM105" s="116"/>
      <c r="AN105" s="8"/>
    </row>
    <row r="106" spans="1:44">
      <c r="A106" s="289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4"/>
      <c r="AH106" s="44"/>
      <c r="AI106" s="44"/>
      <c r="AJ106" s="44"/>
      <c r="AK106" s="44"/>
      <c r="AL106" s="44"/>
      <c r="AM106" s="45" t="s">
        <v>8</v>
      </c>
      <c r="AN106" s="5" t="s">
        <v>8</v>
      </c>
    </row>
    <row r="107" spans="1:44">
      <c r="A107" s="9" t="s">
        <v>9</v>
      </c>
      <c r="B107" s="52" t="e">
        <f t="shared" ref="B107:AL122" si="33">$G$38*B7</f>
        <v>#VALUE!</v>
      </c>
      <c r="C107" s="52">
        <f t="shared" si="33"/>
        <v>0</v>
      </c>
      <c r="D107" s="52">
        <f>$G$38*D7-D137</f>
        <v>0</v>
      </c>
      <c r="E107" s="52">
        <f t="shared" ref="E107:AG107" si="34">$G$38*E7-E137</f>
        <v>4818</v>
      </c>
      <c r="F107" s="52">
        <f t="shared" si="34"/>
        <v>4719</v>
      </c>
      <c r="G107" s="52">
        <f t="shared" si="34"/>
        <v>4950</v>
      </c>
      <c r="H107" s="52">
        <f t="shared" si="34"/>
        <v>4818</v>
      </c>
      <c r="I107" s="52">
        <f t="shared" si="34"/>
        <v>4950</v>
      </c>
      <c r="J107" s="52">
        <f t="shared" si="34"/>
        <v>4950</v>
      </c>
      <c r="K107" s="52">
        <f t="shared" si="34"/>
        <v>4851</v>
      </c>
      <c r="L107" s="52">
        <f t="shared" si="34"/>
        <v>4785</v>
      </c>
      <c r="M107" s="52">
        <f t="shared" si="34"/>
        <v>4785</v>
      </c>
      <c r="N107" s="52">
        <f t="shared" si="34"/>
        <v>4851</v>
      </c>
      <c r="O107" s="52">
        <f t="shared" si="34"/>
        <v>4620</v>
      </c>
      <c r="P107" s="52">
        <f t="shared" si="34"/>
        <v>5115</v>
      </c>
      <c r="Q107" s="52">
        <f t="shared" si="34"/>
        <v>5049</v>
      </c>
      <c r="R107" s="52">
        <f t="shared" si="34"/>
        <v>5148</v>
      </c>
      <c r="S107" s="52">
        <f t="shared" si="34"/>
        <v>4818</v>
      </c>
      <c r="T107" s="52">
        <f t="shared" si="34"/>
        <v>4785</v>
      </c>
      <c r="U107" s="52">
        <f t="shared" si="34"/>
        <v>4752</v>
      </c>
      <c r="V107" s="52">
        <f t="shared" si="34"/>
        <v>4653</v>
      </c>
      <c r="W107" s="52">
        <f t="shared" si="34"/>
        <v>4950</v>
      </c>
      <c r="X107" s="52">
        <f t="shared" si="34"/>
        <v>4917</v>
      </c>
      <c r="Y107" s="52">
        <f t="shared" si="34"/>
        <v>4785</v>
      </c>
      <c r="Z107" s="52">
        <f t="shared" si="34"/>
        <v>4950</v>
      </c>
      <c r="AA107" s="52">
        <f t="shared" si="34"/>
        <v>4323</v>
      </c>
      <c r="AB107" s="52">
        <f t="shared" si="34"/>
        <v>4752</v>
      </c>
      <c r="AC107" s="52">
        <f t="shared" si="34"/>
        <v>4851</v>
      </c>
      <c r="AD107" s="52">
        <f t="shared" si="34"/>
        <v>4917</v>
      </c>
      <c r="AE107" s="52">
        <f t="shared" si="34"/>
        <v>5115</v>
      </c>
      <c r="AF107" s="52">
        <f t="shared" si="34"/>
        <v>4884</v>
      </c>
      <c r="AG107" s="52">
        <f t="shared" si="34"/>
        <v>4785</v>
      </c>
      <c r="AH107" s="52">
        <f t="shared" si="33"/>
        <v>4917</v>
      </c>
      <c r="AI107" s="52">
        <f t="shared" si="33"/>
        <v>0</v>
      </c>
      <c r="AJ107" s="52">
        <f t="shared" si="33"/>
        <v>0</v>
      </c>
      <c r="AK107" s="52">
        <f t="shared" si="33"/>
        <v>0</v>
      </c>
      <c r="AL107" s="52">
        <f t="shared" si="33"/>
        <v>0</v>
      </c>
      <c r="AM107" s="10" t="e">
        <f>MAX(B107:AL107)</f>
        <v>#VALUE!</v>
      </c>
      <c r="AN107" s="10" t="e">
        <f>MIN(B107:AF107)</f>
        <v>#VALUE!</v>
      </c>
      <c r="AR107" s="10" t="e">
        <f>SUM(B107:AL107)</f>
        <v>#VALUE!</v>
      </c>
    </row>
    <row r="108" spans="1:44">
      <c r="A108" s="9" t="s">
        <v>10</v>
      </c>
      <c r="B108" s="52" t="e">
        <f t="shared" si="33"/>
        <v>#VALUE!</v>
      </c>
      <c r="C108" s="52">
        <f t="shared" si="33"/>
        <v>0</v>
      </c>
      <c r="D108" s="52">
        <f t="shared" ref="D108:AG116" si="35">$G$38*D8-D138</f>
        <v>0</v>
      </c>
      <c r="E108" s="52">
        <f t="shared" si="35"/>
        <v>4620</v>
      </c>
      <c r="F108" s="52">
        <f t="shared" si="35"/>
        <v>4488</v>
      </c>
      <c r="G108" s="52">
        <f t="shared" si="35"/>
        <v>4719</v>
      </c>
      <c r="H108" s="52">
        <f t="shared" si="35"/>
        <v>4587</v>
      </c>
      <c r="I108" s="52">
        <f t="shared" si="35"/>
        <v>4653</v>
      </c>
      <c r="J108" s="52">
        <f t="shared" si="35"/>
        <v>4752</v>
      </c>
      <c r="K108" s="52">
        <f t="shared" si="35"/>
        <v>4587</v>
      </c>
      <c r="L108" s="52">
        <f t="shared" si="35"/>
        <v>4620</v>
      </c>
      <c r="M108" s="52">
        <f t="shared" si="35"/>
        <v>4488</v>
      </c>
      <c r="N108" s="52">
        <f t="shared" si="35"/>
        <v>4554</v>
      </c>
      <c r="O108" s="52">
        <f t="shared" si="35"/>
        <v>4455</v>
      </c>
      <c r="P108" s="52">
        <f t="shared" si="35"/>
        <v>4818</v>
      </c>
      <c r="Q108" s="52">
        <f t="shared" si="35"/>
        <v>4752</v>
      </c>
      <c r="R108" s="52">
        <f t="shared" si="35"/>
        <v>4686</v>
      </c>
      <c r="S108" s="52">
        <f t="shared" si="35"/>
        <v>4587</v>
      </c>
      <c r="T108" s="52">
        <f t="shared" si="35"/>
        <v>4653</v>
      </c>
      <c r="U108" s="52">
        <f t="shared" si="35"/>
        <v>4554</v>
      </c>
      <c r="V108" s="52">
        <f t="shared" si="35"/>
        <v>4521</v>
      </c>
      <c r="W108" s="52">
        <f t="shared" si="35"/>
        <v>4653</v>
      </c>
      <c r="X108" s="52">
        <f t="shared" si="35"/>
        <v>4752</v>
      </c>
      <c r="Y108" s="52">
        <f t="shared" si="35"/>
        <v>4587</v>
      </c>
      <c r="Z108" s="52">
        <f t="shared" si="35"/>
        <v>2772</v>
      </c>
      <c r="AA108" s="52">
        <f t="shared" si="35"/>
        <v>4587</v>
      </c>
      <c r="AB108" s="52">
        <f t="shared" si="35"/>
        <v>4620</v>
      </c>
      <c r="AC108" s="52">
        <f t="shared" si="35"/>
        <v>4620</v>
      </c>
      <c r="AD108" s="52">
        <f t="shared" si="35"/>
        <v>4620</v>
      </c>
      <c r="AE108" s="52">
        <f t="shared" si="35"/>
        <v>4818</v>
      </c>
      <c r="AF108" s="52">
        <f t="shared" si="35"/>
        <v>4653</v>
      </c>
      <c r="AG108" s="52">
        <f t="shared" si="35"/>
        <v>4686</v>
      </c>
      <c r="AH108" s="52">
        <f t="shared" si="33"/>
        <v>4686</v>
      </c>
      <c r="AI108" s="52">
        <f t="shared" si="33"/>
        <v>0</v>
      </c>
      <c r="AJ108" s="52">
        <f t="shared" si="33"/>
        <v>0</v>
      </c>
      <c r="AK108" s="52">
        <f t="shared" si="33"/>
        <v>0</v>
      </c>
      <c r="AL108" s="52">
        <f t="shared" si="33"/>
        <v>0</v>
      </c>
      <c r="AM108" s="10" t="e">
        <f t="shared" ref="AM108:AM130" si="36">MAX(B108:AL108)</f>
        <v>#VALUE!</v>
      </c>
      <c r="AN108" s="10" t="e">
        <f>MIN(B108:AF108)</f>
        <v>#VALUE!</v>
      </c>
      <c r="AR108" s="10" t="e">
        <f t="shared" ref="AR108:AR130" si="37">SUM(B108:AL108)</f>
        <v>#VALUE!</v>
      </c>
    </row>
    <row r="109" spans="1:44">
      <c r="A109" s="9" t="s">
        <v>11</v>
      </c>
      <c r="B109" s="52" t="e">
        <f t="shared" si="33"/>
        <v>#VALUE!</v>
      </c>
      <c r="C109" s="52">
        <f t="shared" si="33"/>
        <v>0</v>
      </c>
      <c r="D109" s="52">
        <f t="shared" si="35"/>
        <v>0</v>
      </c>
      <c r="E109" s="52">
        <f t="shared" si="35"/>
        <v>4488</v>
      </c>
      <c r="F109" s="52">
        <f t="shared" si="35"/>
        <v>4488</v>
      </c>
      <c r="G109" s="52">
        <f t="shared" si="35"/>
        <v>4554</v>
      </c>
      <c r="H109" s="52">
        <f t="shared" si="35"/>
        <v>4950</v>
      </c>
      <c r="I109" s="52">
        <f t="shared" si="35"/>
        <v>4488</v>
      </c>
      <c r="J109" s="52">
        <f t="shared" si="35"/>
        <v>4587</v>
      </c>
      <c r="K109" s="52">
        <f t="shared" si="35"/>
        <v>4488</v>
      </c>
      <c r="L109" s="52">
        <f t="shared" si="35"/>
        <v>4455</v>
      </c>
      <c r="M109" s="52">
        <f t="shared" si="35"/>
        <v>4488</v>
      </c>
      <c r="N109" s="52">
        <f t="shared" si="35"/>
        <v>4554</v>
      </c>
      <c r="O109" s="52">
        <f t="shared" si="35"/>
        <v>4290</v>
      </c>
      <c r="P109" s="52">
        <f t="shared" si="35"/>
        <v>4686</v>
      </c>
      <c r="Q109" s="52">
        <f t="shared" si="35"/>
        <v>4620</v>
      </c>
      <c r="R109" s="52">
        <f t="shared" si="35"/>
        <v>4488</v>
      </c>
      <c r="S109" s="52">
        <f t="shared" si="35"/>
        <v>4554</v>
      </c>
      <c r="T109" s="52">
        <f t="shared" si="35"/>
        <v>4554</v>
      </c>
      <c r="U109" s="52">
        <f t="shared" si="35"/>
        <v>4521</v>
      </c>
      <c r="V109" s="52">
        <f t="shared" si="35"/>
        <v>4422</v>
      </c>
      <c r="W109" s="52">
        <f t="shared" si="35"/>
        <v>4455</v>
      </c>
      <c r="X109" s="52">
        <f t="shared" si="35"/>
        <v>4653</v>
      </c>
      <c r="Y109" s="52">
        <f t="shared" si="35"/>
        <v>4455</v>
      </c>
      <c r="Z109" s="52">
        <f t="shared" si="35"/>
        <v>2739</v>
      </c>
      <c r="AA109" s="52">
        <f t="shared" si="35"/>
        <v>4521</v>
      </c>
      <c r="AB109" s="52">
        <f t="shared" si="35"/>
        <v>4455</v>
      </c>
      <c r="AC109" s="52">
        <f t="shared" si="35"/>
        <v>4554</v>
      </c>
      <c r="AD109" s="52">
        <f t="shared" si="35"/>
        <v>4521</v>
      </c>
      <c r="AE109" s="52">
        <f t="shared" si="35"/>
        <v>4653</v>
      </c>
      <c r="AF109" s="52">
        <f t="shared" si="35"/>
        <v>4554</v>
      </c>
      <c r="AG109" s="52">
        <f t="shared" si="35"/>
        <v>4653</v>
      </c>
      <c r="AH109" s="52">
        <f t="shared" si="33"/>
        <v>4587</v>
      </c>
      <c r="AI109" s="52">
        <f t="shared" si="33"/>
        <v>0</v>
      </c>
      <c r="AJ109" s="52">
        <f t="shared" si="33"/>
        <v>0</v>
      </c>
      <c r="AK109" s="52">
        <f t="shared" si="33"/>
        <v>0</v>
      </c>
      <c r="AL109" s="52">
        <f t="shared" si="33"/>
        <v>0</v>
      </c>
      <c r="AM109" s="10" t="e">
        <f t="shared" si="36"/>
        <v>#VALUE!</v>
      </c>
      <c r="AN109" s="10" t="e">
        <f t="shared" ref="AN109:AN130" si="38">MIN(B109:AF109)</f>
        <v>#VALUE!</v>
      </c>
      <c r="AR109" s="10" t="e">
        <f t="shared" si="37"/>
        <v>#VALUE!</v>
      </c>
    </row>
    <row r="110" spans="1:44">
      <c r="A110" s="9" t="s">
        <v>12</v>
      </c>
      <c r="B110" s="52" t="e">
        <f t="shared" si="33"/>
        <v>#VALUE!</v>
      </c>
      <c r="C110" s="52">
        <f t="shared" si="33"/>
        <v>0</v>
      </c>
      <c r="D110" s="52">
        <f t="shared" si="35"/>
        <v>0</v>
      </c>
      <c r="E110" s="52">
        <f t="shared" si="35"/>
        <v>4455</v>
      </c>
      <c r="F110" s="52">
        <f t="shared" si="35"/>
        <v>4422</v>
      </c>
      <c r="G110" s="52">
        <f t="shared" si="35"/>
        <v>4521</v>
      </c>
      <c r="H110" s="52">
        <f t="shared" si="35"/>
        <v>4818</v>
      </c>
      <c r="I110" s="52">
        <f t="shared" si="35"/>
        <v>4422</v>
      </c>
      <c r="J110" s="52">
        <f t="shared" si="35"/>
        <v>4554</v>
      </c>
      <c r="K110" s="52">
        <f t="shared" si="35"/>
        <v>4455</v>
      </c>
      <c r="L110" s="52">
        <f t="shared" si="35"/>
        <v>4422</v>
      </c>
      <c r="M110" s="52">
        <f t="shared" si="35"/>
        <v>4422</v>
      </c>
      <c r="N110" s="52">
        <f t="shared" si="35"/>
        <v>4521</v>
      </c>
      <c r="O110" s="52">
        <f t="shared" si="35"/>
        <v>4323</v>
      </c>
      <c r="P110" s="52">
        <f t="shared" si="35"/>
        <v>4620</v>
      </c>
      <c r="Q110" s="52">
        <f t="shared" si="35"/>
        <v>4554</v>
      </c>
      <c r="R110" s="52">
        <f t="shared" si="35"/>
        <v>4488</v>
      </c>
      <c r="S110" s="52">
        <f t="shared" si="35"/>
        <v>4455</v>
      </c>
      <c r="T110" s="52">
        <f t="shared" si="35"/>
        <v>4554</v>
      </c>
      <c r="U110" s="52">
        <f t="shared" si="35"/>
        <v>4455</v>
      </c>
      <c r="V110" s="52">
        <f t="shared" si="35"/>
        <v>4356</v>
      </c>
      <c r="W110" s="52">
        <f t="shared" si="35"/>
        <v>4389</v>
      </c>
      <c r="X110" s="52">
        <f t="shared" si="35"/>
        <v>4521</v>
      </c>
      <c r="Y110" s="52">
        <f t="shared" si="35"/>
        <v>4455</v>
      </c>
      <c r="Z110" s="52">
        <f t="shared" si="35"/>
        <v>2739</v>
      </c>
      <c r="AA110" s="52">
        <f t="shared" si="35"/>
        <v>4455</v>
      </c>
      <c r="AB110" s="52">
        <f t="shared" si="35"/>
        <v>4455</v>
      </c>
      <c r="AC110" s="52">
        <f t="shared" si="35"/>
        <v>4455</v>
      </c>
      <c r="AD110" s="52">
        <f t="shared" si="35"/>
        <v>4455</v>
      </c>
      <c r="AE110" s="52">
        <f t="shared" si="35"/>
        <v>4554</v>
      </c>
      <c r="AF110" s="52">
        <f t="shared" si="35"/>
        <v>4488</v>
      </c>
      <c r="AG110" s="52">
        <f t="shared" si="35"/>
        <v>4554</v>
      </c>
      <c r="AH110" s="52">
        <f t="shared" si="33"/>
        <v>4455</v>
      </c>
      <c r="AI110" s="52">
        <f t="shared" si="33"/>
        <v>0</v>
      </c>
      <c r="AJ110" s="52">
        <f t="shared" si="33"/>
        <v>0</v>
      </c>
      <c r="AK110" s="52">
        <f t="shared" si="33"/>
        <v>0</v>
      </c>
      <c r="AL110" s="52">
        <f t="shared" si="33"/>
        <v>0</v>
      </c>
      <c r="AM110" s="10" t="e">
        <f t="shared" si="36"/>
        <v>#VALUE!</v>
      </c>
      <c r="AN110" s="10" t="e">
        <f t="shared" si="38"/>
        <v>#VALUE!</v>
      </c>
      <c r="AR110" s="10" t="e">
        <f t="shared" si="37"/>
        <v>#VALUE!</v>
      </c>
    </row>
    <row r="111" spans="1:44">
      <c r="A111" s="9" t="s">
        <v>13</v>
      </c>
      <c r="B111" s="52" t="e">
        <f t="shared" si="33"/>
        <v>#VALUE!</v>
      </c>
      <c r="C111" s="52">
        <f t="shared" si="33"/>
        <v>0</v>
      </c>
      <c r="D111" s="52">
        <f t="shared" si="35"/>
        <v>0</v>
      </c>
      <c r="E111" s="52">
        <f t="shared" si="35"/>
        <v>4455</v>
      </c>
      <c r="F111" s="52">
        <f t="shared" si="35"/>
        <v>4422</v>
      </c>
      <c r="G111" s="52">
        <f t="shared" si="35"/>
        <v>4554</v>
      </c>
      <c r="H111" s="52">
        <f t="shared" si="35"/>
        <v>4851</v>
      </c>
      <c r="I111" s="52">
        <f t="shared" si="35"/>
        <v>4356</v>
      </c>
      <c r="J111" s="52">
        <f t="shared" si="35"/>
        <v>4455</v>
      </c>
      <c r="K111" s="52">
        <f t="shared" si="35"/>
        <v>4389</v>
      </c>
      <c r="L111" s="52">
        <f t="shared" si="35"/>
        <v>4356</v>
      </c>
      <c r="M111" s="52">
        <f t="shared" si="35"/>
        <v>4389</v>
      </c>
      <c r="N111" s="52">
        <f t="shared" si="35"/>
        <v>4554</v>
      </c>
      <c r="O111" s="52">
        <f t="shared" si="35"/>
        <v>4323</v>
      </c>
      <c r="P111" s="52">
        <f t="shared" si="35"/>
        <v>4554</v>
      </c>
      <c r="Q111" s="52">
        <f t="shared" si="35"/>
        <v>4521</v>
      </c>
      <c r="R111" s="52">
        <f t="shared" si="35"/>
        <v>4488</v>
      </c>
      <c r="S111" s="52">
        <f t="shared" si="35"/>
        <v>4455</v>
      </c>
      <c r="T111" s="52">
        <f t="shared" si="35"/>
        <v>4488</v>
      </c>
      <c r="U111" s="52">
        <f t="shared" si="35"/>
        <v>4422</v>
      </c>
      <c r="V111" s="52">
        <f t="shared" si="35"/>
        <v>4422</v>
      </c>
      <c r="W111" s="52">
        <f t="shared" si="35"/>
        <v>4356</v>
      </c>
      <c r="X111" s="52">
        <f t="shared" si="35"/>
        <v>4488</v>
      </c>
      <c r="Y111" s="52">
        <f t="shared" si="35"/>
        <v>4455</v>
      </c>
      <c r="Z111" s="52">
        <f t="shared" si="35"/>
        <v>3201</v>
      </c>
      <c r="AA111" s="52">
        <f t="shared" si="35"/>
        <v>4422</v>
      </c>
      <c r="AB111" s="52">
        <f t="shared" si="35"/>
        <v>4455</v>
      </c>
      <c r="AC111" s="52">
        <f t="shared" si="35"/>
        <v>4488</v>
      </c>
      <c r="AD111" s="52">
        <f t="shared" si="35"/>
        <v>4455</v>
      </c>
      <c r="AE111" s="52">
        <f t="shared" si="35"/>
        <v>4488</v>
      </c>
      <c r="AF111" s="52">
        <f t="shared" si="35"/>
        <v>4455</v>
      </c>
      <c r="AG111" s="52">
        <f t="shared" si="35"/>
        <v>4554</v>
      </c>
      <c r="AH111" s="52">
        <f t="shared" si="33"/>
        <v>4455</v>
      </c>
      <c r="AI111" s="52">
        <f t="shared" si="33"/>
        <v>0</v>
      </c>
      <c r="AJ111" s="52">
        <f t="shared" si="33"/>
        <v>0</v>
      </c>
      <c r="AK111" s="52">
        <f t="shared" si="33"/>
        <v>0</v>
      </c>
      <c r="AL111" s="52">
        <f t="shared" si="33"/>
        <v>0</v>
      </c>
      <c r="AM111" s="10" t="e">
        <f t="shared" si="36"/>
        <v>#VALUE!</v>
      </c>
      <c r="AN111" s="10" t="e">
        <f t="shared" si="38"/>
        <v>#VALUE!</v>
      </c>
      <c r="AR111" s="10" t="e">
        <f t="shared" si="37"/>
        <v>#VALUE!</v>
      </c>
    </row>
    <row r="112" spans="1:44">
      <c r="A112" s="9" t="s">
        <v>14</v>
      </c>
      <c r="B112" s="52" t="e">
        <f t="shared" si="33"/>
        <v>#VALUE!</v>
      </c>
      <c r="C112" s="52">
        <f t="shared" si="33"/>
        <v>0</v>
      </c>
      <c r="D112" s="52">
        <f t="shared" si="35"/>
        <v>0</v>
      </c>
      <c r="E112" s="52">
        <f t="shared" si="35"/>
        <v>4455</v>
      </c>
      <c r="F112" s="52">
        <f t="shared" si="35"/>
        <v>4653</v>
      </c>
      <c r="G112" s="52">
        <f t="shared" si="35"/>
        <v>4587</v>
      </c>
      <c r="H112" s="52">
        <f t="shared" si="35"/>
        <v>5016</v>
      </c>
      <c r="I112" s="52">
        <f t="shared" ref="I112:N121" si="39">$G$38*I12-J142</f>
        <v>4389</v>
      </c>
      <c r="J112" s="52">
        <f t="shared" si="39"/>
        <v>4455</v>
      </c>
      <c r="K112" s="52">
        <f t="shared" si="39"/>
        <v>4917</v>
      </c>
      <c r="L112" s="52">
        <f t="shared" si="39"/>
        <v>4488</v>
      </c>
      <c r="M112" s="52">
        <f t="shared" si="39"/>
        <v>4488</v>
      </c>
      <c r="N112" s="52">
        <f t="shared" si="39"/>
        <v>5049</v>
      </c>
      <c r="O112" s="52" t="e">
        <f>$G$38*O12-#REF!</f>
        <v>#REF!</v>
      </c>
      <c r="P112" s="52">
        <f t="shared" si="35"/>
        <v>4620</v>
      </c>
      <c r="Q112" s="52">
        <f t="shared" si="35"/>
        <v>4488</v>
      </c>
      <c r="R112" s="52">
        <f t="shared" si="35"/>
        <v>4323</v>
      </c>
      <c r="S112" s="52">
        <f t="shared" si="35"/>
        <v>4653</v>
      </c>
      <c r="T112" s="52">
        <f t="shared" si="35"/>
        <v>4653</v>
      </c>
      <c r="U112" s="52">
        <f t="shared" si="35"/>
        <v>4455</v>
      </c>
      <c r="V112" s="52">
        <f t="shared" si="35"/>
        <v>4554</v>
      </c>
      <c r="W112" s="52">
        <f t="shared" si="35"/>
        <v>4521</v>
      </c>
      <c r="X112" s="52">
        <f t="shared" si="35"/>
        <v>4422</v>
      </c>
      <c r="Y112" s="52">
        <f t="shared" si="35"/>
        <v>4653</v>
      </c>
      <c r="Z112" s="52">
        <f t="shared" si="35"/>
        <v>3498.0000000000005</v>
      </c>
      <c r="AA112" s="52">
        <f t="shared" si="35"/>
        <v>4917</v>
      </c>
      <c r="AB112" s="52">
        <f t="shared" si="35"/>
        <v>4587</v>
      </c>
      <c r="AC112" s="52">
        <f t="shared" si="35"/>
        <v>4488</v>
      </c>
      <c r="AD112" s="52">
        <f t="shared" si="35"/>
        <v>4488</v>
      </c>
      <c r="AE112" s="52">
        <f t="shared" si="35"/>
        <v>4422</v>
      </c>
      <c r="AF112" s="52">
        <f t="shared" si="35"/>
        <v>4686</v>
      </c>
      <c r="AG112" s="52">
        <f t="shared" si="35"/>
        <v>4752</v>
      </c>
      <c r="AH112" s="52">
        <f t="shared" si="33"/>
        <v>3531.0000000000005</v>
      </c>
      <c r="AI112" s="52">
        <f t="shared" si="33"/>
        <v>0</v>
      </c>
      <c r="AJ112" s="52">
        <f t="shared" si="33"/>
        <v>0</v>
      </c>
      <c r="AK112" s="52">
        <f t="shared" si="33"/>
        <v>0</v>
      </c>
      <c r="AL112" s="52">
        <f t="shared" si="33"/>
        <v>0</v>
      </c>
      <c r="AM112" s="10" t="e">
        <f t="shared" si="36"/>
        <v>#VALUE!</v>
      </c>
      <c r="AN112" s="10" t="e">
        <f t="shared" si="38"/>
        <v>#VALUE!</v>
      </c>
      <c r="AR112" s="10" t="e">
        <f t="shared" si="37"/>
        <v>#VALUE!</v>
      </c>
    </row>
    <row r="113" spans="1:44">
      <c r="A113" s="9" t="s">
        <v>15</v>
      </c>
      <c r="B113" s="52" t="e">
        <f t="shared" si="33"/>
        <v>#VALUE!</v>
      </c>
      <c r="C113" s="52">
        <f t="shared" si="33"/>
        <v>0</v>
      </c>
      <c r="D113" s="52">
        <f t="shared" si="35"/>
        <v>0</v>
      </c>
      <c r="E113" s="52">
        <f t="shared" si="35"/>
        <v>4356</v>
      </c>
      <c r="F113" s="52">
        <f t="shared" si="35"/>
        <v>5012.13</v>
      </c>
      <c r="G113" s="52">
        <f t="shared" si="35"/>
        <v>4587</v>
      </c>
      <c r="H113" s="52">
        <f t="shared" si="35"/>
        <v>4974.72</v>
      </c>
      <c r="I113" s="52">
        <f t="shared" si="39"/>
        <v>4238.3599999999997</v>
      </c>
      <c r="J113" s="52">
        <f t="shared" si="39"/>
        <v>4380.6899999999996</v>
      </c>
      <c r="K113" s="52">
        <f t="shared" si="39"/>
        <v>5058.55</v>
      </c>
      <c r="L113" s="52">
        <f t="shared" si="39"/>
        <v>5598.7</v>
      </c>
      <c r="M113" s="52">
        <f t="shared" si="39"/>
        <v>5782.83</v>
      </c>
      <c r="N113" s="52">
        <f t="shared" si="39"/>
        <v>5177.9799999999996</v>
      </c>
      <c r="O113" s="52" t="e">
        <f>$G$38*O13-#REF!</f>
        <v>#REF!</v>
      </c>
      <c r="P113" s="52">
        <f t="shared" si="35"/>
        <v>4752</v>
      </c>
      <c r="Q113" s="52">
        <f t="shared" si="35"/>
        <v>4648.2</v>
      </c>
      <c r="R113" s="52">
        <f t="shared" si="35"/>
        <v>5127.3500000000004</v>
      </c>
      <c r="S113" s="52">
        <f t="shared" si="35"/>
        <v>4989.6400000000003</v>
      </c>
      <c r="T113" s="52">
        <f t="shared" si="35"/>
        <v>5116.26</v>
      </c>
      <c r="U113" s="52">
        <f t="shared" si="35"/>
        <v>4980.84</v>
      </c>
      <c r="V113" s="52">
        <f t="shared" si="35"/>
        <v>4968.5600000000004</v>
      </c>
      <c r="W113" s="52">
        <f t="shared" si="35"/>
        <v>4520.18</v>
      </c>
      <c r="X113" s="52">
        <f t="shared" si="35"/>
        <v>4315.8</v>
      </c>
      <c r="Y113" s="52">
        <f t="shared" si="35"/>
        <v>5121.87</v>
      </c>
      <c r="Z113" s="52">
        <f t="shared" si="35"/>
        <v>4722.58</v>
      </c>
      <c r="AA113" s="52">
        <f t="shared" si="35"/>
        <v>5708.01</v>
      </c>
      <c r="AB113" s="52">
        <f t="shared" si="35"/>
        <v>4960.3</v>
      </c>
      <c r="AC113" s="52">
        <f t="shared" si="35"/>
        <v>4620.72</v>
      </c>
      <c r="AD113" s="52">
        <f t="shared" si="35"/>
        <v>4719</v>
      </c>
      <c r="AE113" s="52">
        <f t="shared" si="35"/>
        <v>4295.2700000000004</v>
      </c>
      <c r="AF113" s="52">
        <f t="shared" si="35"/>
        <v>5062.58</v>
      </c>
      <c r="AG113" s="52">
        <f t="shared" si="35"/>
        <v>5517.51</v>
      </c>
      <c r="AH113" s="52">
        <f t="shared" si="33"/>
        <v>4917</v>
      </c>
      <c r="AI113" s="52">
        <f t="shared" si="33"/>
        <v>0</v>
      </c>
      <c r="AJ113" s="52">
        <f t="shared" si="33"/>
        <v>0</v>
      </c>
      <c r="AK113" s="52">
        <f t="shared" si="33"/>
        <v>0</v>
      </c>
      <c r="AL113" s="52">
        <f t="shared" si="33"/>
        <v>0</v>
      </c>
      <c r="AM113" s="10" t="e">
        <f t="shared" si="36"/>
        <v>#VALUE!</v>
      </c>
      <c r="AN113" s="10" t="e">
        <f t="shared" si="38"/>
        <v>#VALUE!</v>
      </c>
      <c r="AR113" s="10" t="e">
        <f t="shared" si="37"/>
        <v>#VALUE!</v>
      </c>
    </row>
    <row r="114" spans="1:44">
      <c r="A114" s="12" t="s">
        <v>16</v>
      </c>
      <c r="B114" s="52" t="e">
        <f t="shared" si="33"/>
        <v>#VALUE!</v>
      </c>
      <c r="C114" s="52">
        <f t="shared" si="33"/>
        <v>0</v>
      </c>
      <c r="D114" s="52">
        <f t="shared" si="35"/>
        <v>0</v>
      </c>
      <c r="E114" s="52">
        <f t="shared" si="35"/>
        <v>4818</v>
      </c>
      <c r="F114" s="52">
        <f t="shared" si="35"/>
        <v>5494.99</v>
      </c>
      <c r="G114" s="52">
        <f t="shared" si="35"/>
        <v>5302.71</v>
      </c>
      <c r="H114" s="52">
        <f t="shared" si="35"/>
        <v>5763.48</v>
      </c>
      <c r="I114" s="52">
        <f t="shared" si="39"/>
        <v>4841.47</v>
      </c>
      <c r="J114" s="52">
        <f t="shared" si="39"/>
        <v>4518.38</v>
      </c>
      <c r="K114" s="52">
        <f t="shared" si="39"/>
        <v>5557.26</v>
      </c>
      <c r="L114" s="52">
        <f t="shared" si="39"/>
        <v>5606.31</v>
      </c>
      <c r="M114" s="52">
        <f t="shared" si="39"/>
        <v>6200.76</v>
      </c>
      <c r="N114" s="52">
        <f t="shared" si="39"/>
        <v>5731.8</v>
      </c>
      <c r="O114" s="52" t="e">
        <f>$G$38*O14-#REF!</f>
        <v>#REF!</v>
      </c>
      <c r="P114" s="52">
        <f t="shared" si="35"/>
        <v>5577</v>
      </c>
      <c r="Q114" s="52">
        <f t="shared" si="35"/>
        <v>4597.71</v>
      </c>
      <c r="R114" s="52">
        <f t="shared" si="35"/>
        <v>5095.55</v>
      </c>
      <c r="S114" s="52">
        <f t="shared" si="35"/>
        <v>5908.59</v>
      </c>
      <c r="T114" s="52">
        <f t="shared" si="35"/>
        <v>6076.33</v>
      </c>
      <c r="U114" s="52">
        <f t="shared" si="35"/>
        <v>5515</v>
      </c>
      <c r="V114" s="52">
        <f t="shared" si="35"/>
        <v>5837.69</v>
      </c>
      <c r="W114" s="52">
        <f t="shared" si="35"/>
        <v>5048.18</v>
      </c>
      <c r="X114" s="52">
        <f t="shared" si="35"/>
        <v>4320.03</v>
      </c>
      <c r="Y114" s="52">
        <f t="shared" si="35"/>
        <v>6057.06</v>
      </c>
      <c r="Z114" s="52">
        <f t="shared" si="35"/>
        <v>5404.94</v>
      </c>
      <c r="AA114" s="52">
        <f t="shared" si="35"/>
        <v>5505.93</v>
      </c>
      <c r="AB114" s="52">
        <f t="shared" si="35"/>
        <v>3383.1500000000005</v>
      </c>
      <c r="AC114" s="52">
        <f t="shared" si="35"/>
        <v>4966.72</v>
      </c>
      <c r="AD114" s="52">
        <f t="shared" si="35"/>
        <v>5016</v>
      </c>
      <c r="AE114" s="52">
        <f t="shared" si="35"/>
        <v>4157.72</v>
      </c>
      <c r="AF114" s="52">
        <f t="shared" si="35"/>
        <v>5617.16</v>
      </c>
      <c r="AG114" s="52">
        <f t="shared" si="35"/>
        <v>5956.81</v>
      </c>
      <c r="AH114" s="52">
        <f t="shared" si="33"/>
        <v>4818</v>
      </c>
      <c r="AI114" s="52">
        <f t="shared" si="33"/>
        <v>0</v>
      </c>
      <c r="AJ114" s="52">
        <f t="shared" si="33"/>
        <v>0</v>
      </c>
      <c r="AK114" s="52">
        <f t="shared" si="33"/>
        <v>0</v>
      </c>
      <c r="AL114" s="52">
        <f t="shared" si="33"/>
        <v>0</v>
      </c>
      <c r="AM114" s="10" t="e">
        <f t="shared" si="36"/>
        <v>#VALUE!</v>
      </c>
      <c r="AN114" s="10" t="e">
        <f t="shared" si="38"/>
        <v>#VALUE!</v>
      </c>
      <c r="AR114" s="10" t="e">
        <f t="shared" si="37"/>
        <v>#VALUE!</v>
      </c>
    </row>
    <row r="115" spans="1:44">
      <c r="A115" s="12" t="s">
        <v>17</v>
      </c>
      <c r="B115" s="52" t="e">
        <f t="shared" si="33"/>
        <v>#VALUE!</v>
      </c>
      <c r="C115" s="52">
        <f t="shared" si="33"/>
        <v>0</v>
      </c>
      <c r="D115" s="52">
        <f t="shared" si="35"/>
        <v>0</v>
      </c>
      <c r="E115" s="52">
        <f t="shared" si="35"/>
        <v>5214</v>
      </c>
      <c r="F115" s="52">
        <f t="shared" si="35"/>
        <v>6429.6600000000008</v>
      </c>
      <c r="G115" s="52">
        <f t="shared" si="35"/>
        <v>6449.0700000000006</v>
      </c>
      <c r="H115" s="52">
        <f t="shared" si="35"/>
        <v>5992.1500000000005</v>
      </c>
      <c r="I115" s="52">
        <f t="shared" si="39"/>
        <v>4693.57</v>
      </c>
      <c r="J115" s="52">
        <f t="shared" si="39"/>
        <v>5115</v>
      </c>
      <c r="K115" s="52">
        <f t="shared" si="39"/>
        <v>6450.9100000000008</v>
      </c>
      <c r="L115" s="52">
        <f t="shared" si="39"/>
        <v>5959.1500000000005</v>
      </c>
      <c r="M115" s="52">
        <f t="shared" si="39"/>
        <v>5807.47</v>
      </c>
      <c r="N115" s="52">
        <f t="shared" si="39"/>
        <v>6422.2900000000009</v>
      </c>
      <c r="O115" s="52" t="e">
        <f>$G$38*O15-#REF!</f>
        <v>#REF!</v>
      </c>
      <c r="P115" s="52">
        <f t="shared" si="35"/>
        <v>5808</v>
      </c>
      <c r="Q115" s="52">
        <f t="shared" si="35"/>
        <v>4562.1499999999996</v>
      </c>
      <c r="R115" s="52">
        <f t="shared" si="35"/>
        <v>6332.380000000001</v>
      </c>
      <c r="S115" s="52">
        <f t="shared" si="35"/>
        <v>6082.8400000000011</v>
      </c>
      <c r="T115" s="52">
        <f t="shared" si="35"/>
        <v>6223.7300000000014</v>
      </c>
      <c r="U115" s="52">
        <f t="shared" si="35"/>
        <v>5930.0800000000008</v>
      </c>
      <c r="V115" s="52">
        <f t="shared" si="35"/>
        <v>5781.5</v>
      </c>
      <c r="W115" s="52">
        <f t="shared" si="35"/>
        <v>4485.8099999999995</v>
      </c>
      <c r="X115" s="52">
        <f t="shared" si="35"/>
        <v>4157.9799999999996</v>
      </c>
      <c r="Y115" s="52">
        <f t="shared" si="35"/>
        <v>6107.380000000001</v>
      </c>
      <c r="Z115" s="52">
        <f t="shared" si="35"/>
        <v>6083</v>
      </c>
      <c r="AA115" s="52">
        <f t="shared" si="35"/>
        <v>6015.6100000000006</v>
      </c>
      <c r="AB115" s="52">
        <f t="shared" si="35"/>
        <v>3517.9</v>
      </c>
      <c r="AC115" s="52">
        <f t="shared" si="35"/>
        <v>5140.34</v>
      </c>
      <c r="AD115" s="52">
        <f t="shared" si="35"/>
        <v>5841</v>
      </c>
      <c r="AE115" s="52">
        <f t="shared" si="35"/>
        <v>4051.5</v>
      </c>
      <c r="AF115" s="52">
        <f t="shared" si="35"/>
        <v>6633</v>
      </c>
      <c r="AG115" s="52">
        <f t="shared" si="35"/>
        <v>6853.130000000001</v>
      </c>
      <c r="AH115" s="52">
        <f t="shared" si="33"/>
        <v>6138</v>
      </c>
      <c r="AI115" s="52">
        <f t="shared" si="33"/>
        <v>0</v>
      </c>
      <c r="AJ115" s="52">
        <f t="shared" si="33"/>
        <v>0</v>
      </c>
      <c r="AK115" s="52">
        <f t="shared" si="33"/>
        <v>0</v>
      </c>
      <c r="AL115" s="52">
        <f t="shared" si="33"/>
        <v>0</v>
      </c>
      <c r="AM115" s="10" t="e">
        <f t="shared" si="36"/>
        <v>#VALUE!</v>
      </c>
      <c r="AN115" s="10" t="e">
        <f t="shared" si="38"/>
        <v>#VALUE!</v>
      </c>
      <c r="AR115" s="10" t="e">
        <f t="shared" si="37"/>
        <v>#VALUE!</v>
      </c>
    </row>
    <row r="116" spans="1:44">
      <c r="A116" s="13">
        <v>0.41666666666666669</v>
      </c>
      <c r="B116" s="52">
        <f t="shared" si="33"/>
        <v>0.13750000000000001</v>
      </c>
      <c r="C116" s="52">
        <f t="shared" si="33"/>
        <v>0</v>
      </c>
      <c r="D116" s="52">
        <f t="shared" si="35"/>
        <v>0</v>
      </c>
      <c r="E116" s="52">
        <f t="shared" si="35"/>
        <v>5775</v>
      </c>
      <c r="F116" s="52">
        <f t="shared" si="35"/>
        <v>5803.4800000000014</v>
      </c>
      <c r="G116" s="52">
        <f t="shared" si="35"/>
        <v>5608.5600000000013</v>
      </c>
      <c r="H116" s="52">
        <f t="shared" si="35"/>
        <v>5395.380000000001</v>
      </c>
      <c r="I116" s="52">
        <f t="shared" si="39"/>
        <v>5281.07</v>
      </c>
      <c r="J116" s="52">
        <f t="shared" si="39"/>
        <v>3813</v>
      </c>
      <c r="K116" s="52">
        <f t="shared" si="39"/>
        <v>5477.16</v>
      </c>
      <c r="L116" s="52">
        <f t="shared" si="39"/>
        <v>5408.3600000000006</v>
      </c>
      <c r="M116" s="52">
        <f t="shared" si="39"/>
        <v>3966.9300000000003</v>
      </c>
      <c r="N116" s="52">
        <f t="shared" si="39"/>
        <v>6172.7000000000007</v>
      </c>
      <c r="O116" s="52" t="e">
        <f>$G$38*O16-#REF!</f>
        <v>#REF!</v>
      </c>
      <c r="P116" s="52">
        <f t="shared" si="35"/>
        <v>6105</v>
      </c>
      <c r="Q116" s="52">
        <f t="shared" si="35"/>
        <v>4358.87</v>
      </c>
      <c r="R116" s="52">
        <f t="shared" si="35"/>
        <v>5913.2100000000009</v>
      </c>
      <c r="S116" s="52">
        <f t="shared" ref="S116:AG116" si="40">$G$38*S16-S146</f>
        <v>5739.85</v>
      </c>
      <c r="T116" s="52">
        <f t="shared" si="40"/>
        <v>5755.1900000000005</v>
      </c>
      <c r="U116" s="52">
        <f t="shared" si="40"/>
        <v>5760.2500000000009</v>
      </c>
      <c r="V116" s="52">
        <f t="shared" si="40"/>
        <v>5394.52</v>
      </c>
      <c r="W116" s="52">
        <f t="shared" si="40"/>
        <v>4253.1900000000005</v>
      </c>
      <c r="X116" s="52">
        <f t="shared" si="40"/>
        <v>3740.99</v>
      </c>
      <c r="Y116" s="52">
        <f t="shared" si="40"/>
        <v>5297.52</v>
      </c>
      <c r="Z116" s="52">
        <f t="shared" si="40"/>
        <v>6341.1400000000012</v>
      </c>
      <c r="AA116" s="52">
        <f t="shared" si="40"/>
        <v>5615.3200000000006</v>
      </c>
      <c r="AB116" s="52">
        <f t="shared" si="40"/>
        <v>4629.3</v>
      </c>
      <c r="AC116" s="52">
        <f t="shared" si="40"/>
        <v>4704.3999999999996</v>
      </c>
      <c r="AD116" s="52">
        <f t="shared" si="40"/>
        <v>5907</v>
      </c>
      <c r="AE116" s="52">
        <f t="shared" si="40"/>
        <v>3952.51</v>
      </c>
      <c r="AF116" s="52">
        <f t="shared" si="40"/>
        <v>7062.0000000000009</v>
      </c>
      <c r="AG116" s="52">
        <f t="shared" si="40"/>
        <v>6134.3100000000013</v>
      </c>
      <c r="AH116" s="52">
        <f t="shared" si="33"/>
        <v>7359.0000000000009</v>
      </c>
      <c r="AI116" s="52">
        <f t="shared" si="33"/>
        <v>0</v>
      </c>
      <c r="AJ116" s="52">
        <f t="shared" si="33"/>
        <v>0</v>
      </c>
      <c r="AK116" s="52">
        <f t="shared" si="33"/>
        <v>0</v>
      </c>
      <c r="AL116" s="52">
        <f t="shared" si="33"/>
        <v>0</v>
      </c>
      <c r="AM116" s="10" t="e">
        <f t="shared" si="36"/>
        <v>#REF!</v>
      </c>
      <c r="AN116" s="10" t="e">
        <f t="shared" si="38"/>
        <v>#REF!</v>
      </c>
      <c r="AR116" s="10" t="e">
        <f t="shared" si="37"/>
        <v>#REF!</v>
      </c>
    </row>
    <row r="117" spans="1:44">
      <c r="A117" s="13" t="s">
        <v>18</v>
      </c>
      <c r="B117" s="52" t="e">
        <f t="shared" si="33"/>
        <v>#VALUE!</v>
      </c>
      <c r="C117" s="52">
        <f t="shared" si="33"/>
        <v>0</v>
      </c>
      <c r="D117" s="52">
        <f t="shared" ref="D117:AG125" si="41">$G$38*D17-D147</f>
        <v>0</v>
      </c>
      <c r="E117" s="52">
        <f t="shared" si="41"/>
        <v>3375</v>
      </c>
      <c r="F117" s="52">
        <f t="shared" si="41"/>
        <v>5660.4000000000015</v>
      </c>
      <c r="G117" s="52">
        <f t="shared" si="41"/>
        <v>5173.4100000000008</v>
      </c>
      <c r="H117" s="52">
        <f t="shared" si="41"/>
        <v>4977.5100000000011</v>
      </c>
      <c r="I117" s="52">
        <f t="shared" si="39"/>
        <v>4876.33</v>
      </c>
      <c r="J117" s="52">
        <f t="shared" si="39"/>
        <v>3677</v>
      </c>
      <c r="K117" s="52">
        <f t="shared" si="39"/>
        <v>4625.01</v>
      </c>
      <c r="L117" s="52">
        <f t="shared" si="39"/>
        <v>4584.5500000000011</v>
      </c>
      <c r="M117" s="52">
        <f t="shared" si="39"/>
        <v>3875.39</v>
      </c>
      <c r="N117" s="52">
        <f t="shared" si="39"/>
        <v>5572.630000000001</v>
      </c>
      <c r="O117" s="52" t="e">
        <f>$G$38*O17-#REF!</f>
        <v>#REF!</v>
      </c>
      <c r="P117" s="52">
        <f t="shared" si="41"/>
        <v>4165.55</v>
      </c>
      <c r="Q117" s="52">
        <f t="shared" si="41"/>
        <v>3587.84</v>
      </c>
      <c r="R117" s="52">
        <f t="shared" si="41"/>
        <v>5560.1400000000012</v>
      </c>
      <c r="S117" s="52">
        <f t="shared" si="41"/>
        <v>5442.5500000000011</v>
      </c>
      <c r="T117" s="52">
        <f t="shared" si="41"/>
        <v>5565.1500000000015</v>
      </c>
      <c r="U117" s="52">
        <f t="shared" si="41"/>
        <v>5087.3200000000006</v>
      </c>
      <c r="V117" s="52">
        <f t="shared" si="41"/>
        <v>5129.380000000001</v>
      </c>
      <c r="W117" s="52">
        <f t="shared" si="41"/>
        <v>4251.74</v>
      </c>
      <c r="X117" s="52">
        <f t="shared" si="41"/>
        <v>3301.4</v>
      </c>
      <c r="Y117" s="52">
        <f t="shared" si="41"/>
        <v>-1810.64</v>
      </c>
      <c r="Z117" s="52">
        <f t="shared" si="41"/>
        <v>6280.5300000000007</v>
      </c>
      <c r="AA117" s="52">
        <f t="shared" si="41"/>
        <v>5453.7500000000009</v>
      </c>
      <c r="AB117" s="52">
        <f t="shared" si="41"/>
        <v>4720.18</v>
      </c>
      <c r="AC117" s="52">
        <f t="shared" si="41"/>
        <v>4191.3900000000003</v>
      </c>
      <c r="AD117" s="52">
        <f t="shared" si="41"/>
        <v>6039</v>
      </c>
      <c r="AE117" s="52">
        <f t="shared" si="41"/>
        <v>3762.05</v>
      </c>
      <c r="AF117" s="52">
        <f t="shared" si="41"/>
        <v>7227.0000000000009</v>
      </c>
      <c r="AG117" s="52">
        <f t="shared" si="41"/>
        <v>5848.0700000000006</v>
      </c>
      <c r="AH117" s="52">
        <f t="shared" si="33"/>
        <v>7326.0000000000009</v>
      </c>
      <c r="AI117" s="52">
        <f t="shared" si="33"/>
        <v>0</v>
      </c>
      <c r="AJ117" s="52">
        <f t="shared" si="33"/>
        <v>0</v>
      </c>
      <c r="AK117" s="52">
        <f t="shared" si="33"/>
        <v>0</v>
      </c>
      <c r="AL117" s="52">
        <f t="shared" si="33"/>
        <v>0</v>
      </c>
      <c r="AM117" s="10" t="e">
        <f t="shared" si="36"/>
        <v>#VALUE!</v>
      </c>
      <c r="AN117" s="10" t="e">
        <f t="shared" si="38"/>
        <v>#VALUE!</v>
      </c>
      <c r="AR117" s="10" t="e">
        <f t="shared" si="37"/>
        <v>#VALUE!</v>
      </c>
    </row>
    <row r="118" spans="1:44">
      <c r="A118" s="13">
        <v>0.5</v>
      </c>
      <c r="B118" s="52">
        <f t="shared" si="33"/>
        <v>0.16500000000000001</v>
      </c>
      <c r="C118" s="52">
        <f t="shared" si="33"/>
        <v>0</v>
      </c>
      <c r="D118" s="52">
        <f t="shared" si="41"/>
        <v>0</v>
      </c>
      <c r="E118" s="52">
        <f t="shared" si="41"/>
        <v>3775</v>
      </c>
      <c r="F118" s="52">
        <f t="shared" si="41"/>
        <v>5230.0100000000011</v>
      </c>
      <c r="G118" s="52">
        <f t="shared" si="41"/>
        <v>5078.0200000000004</v>
      </c>
      <c r="H118" s="52">
        <f t="shared" si="41"/>
        <v>4643.4000000000015</v>
      </c>
      <c r="I118" s="52">
        <f t="shared" si="39"/>
        <v>3554.96</v>
      </c>
      <c r="J118" s="52">
        <f t="shared" si="39"/>
        <v>4477</v>
      </c>
      <c r="K118" s="52">
        <f t="shared" si="39"/>
        <v>5254.9700000000012</v>
      </c>
      <c r="L118" s="52">
        <f t="shared" si="39"/>
        <v>4724.43</v>
      </c>
      <c r="M118" s="52">
        <f t="shared" si="39"/>
        <v>3527.65</v>
      </c>
      <c r="N118" s="52">
        <f t="shared" si="39"/>
        <v>5083.9000000000015</v>
      </c>
      <c r="O118" s="52" t="e">
        <f>$G$38*O18-#REF!</f>
        <v>#REF!</v>
      </c>
      <c r="P118" s="52">
        <f t="shared" si="41"/>
        <v>3764.04</v>
      </c>
      <c r="Q118" s="52">
        <f t="shared" si="41"/>
        <v>2909.25</v>
      </c>
      <c r="R118" s="52">
        <f t="shared" si="41"/>
        <v>4986.1400000000012</v>
      </c>
      <c r="S118" s="52">
        <f t="shared" si="41"/>
        <v>3951.23</v>
      </c>
      <c r="T118" s="52">
        <f t="shared" si="41"/>
        <v>5075.2100000000009</v>
      </c>
      <c r="U118" s="52">
        <f t="shared" si="41"/>
        <v>4883.8200000000015</v>
      </c>
      <c r="V118" s="52">
        <f t="shared" si="41"/>
        <v>4977.1600000000008</v>
      </c>
      <c r="W118" s="52">
        <f t="shared" si="41"/>
        <v>3693.93</v>
      </c>
      <c r="X118" s="52">
        <f t="shared" si="41"/>
        <v>2740.36</v>
      </c>
      <c r="Y118" s="52">
        <f t="shared" si="41"/>
        <v>-2061.4699999999998</v>
      </c>
      <c r="Z118" s="52">
        <f t="shared" si="41"/>
        <v>6118.1800000000012</v>
      </c>
      <c r="AA118" s="52">
        <f t="shared" si="41"/>
        <v>5239.0800000000008</v>
      </c>
      <c r="AB118" s="52">
        <f t="shared" si="41"/>
        <v>5159.8200000000015</v>
      </c>
      <c r="AC118" s="52">
        <f t="shared" si="41"/>
        <v>4000.04</v>
      </c>
      <c r="AD118" s="52">
        <f t="shared" si="41"/>
        <v>6336</v>
      </c>
      <c r="AE118" s="52">
        <f t="shared" si="41"/>
        <v>3154.2799999999997</v>
      </c>
      <c r="AF118" s="52">
        <f t="shared" si="41"/>
        <v>5596.9600000000009</v>
      </c>
      <c r="AG118" s="52">
        <f t="shared" si="41"/>
        <v>5922.9400000000005</v>
      </c>
      <c r="AH118" s="52">
        <f t="shared" si="33"/>
        <v>7590.0000000000009</v>
      </c>
      <c r="AI118" s="52">
        <f t="shared" si="33"/>
        <v>0</v>
      </c>
      <c r="AJ118" s="52">
        <f t="shared" si="33"/>
        <v>0</v>
      </c>
      <c r="AK118" s="52">
        <f t="shared" si="33"/>
        <v>0</v>
      </c>
      <c r="AL118" s="52">
        <f t="shared" si="33"/>
        <v>0</v>
      </c>
      <c r="AM118" s="10" t="e">
        <f t="shared" si="36"/>
        <v>#REF!</v>
      </c>
      <c r="AN118" s="10" t="e">
        <f t="shared" si="38"/>
        <v>#REF!</v>
      </c>
      <c r="AR118" s="10" t="e">
        <f t="shared" si="37"/>
        <v>#REF!</v>
      </c>
    </row>
    <row r="119" spans="1:44">
      <c r="A119" s="13" t="s">
        <v>19</v>
      </c>
      <c r="B119" s="52" t="e">
        <f t="shared" si="33"/>
        <v>#VALUE!</v>
      </c>
      <c r="C119" s="52">
        <f t="shared" si="33"/>
        <v>0</v>
      </c>
      <c r="D119" s="52">
        <f t="shared" si="41"/>
        <v>0</v>
      </c>
      <c r="E119" s="52">
        <f t="shared" si="41"/>
        <v>6105</v>
      </c>
      <c r="F119" s="52">
        <f t="shared" si="41"/>
        <v>5126.0100000000011</v>
      </c>
      <c r="G119" s="52">
        <f t="shared" si="41"/>
        <v>4718.9500000000007</v>
      </c>
      <c r="H119" s="52">
        <f t="shared" si="41"/>
        <v>4422.4100000000008</v>
      </c>
      <c r="I119" s="52">
        <f t="shared" si="39"/>
        <v>3684.76</v>
      </c>
      <c r="J119" s="52">
        <f t="shared" si="39"/>
        <v>5009</v>
      </c>
      <c r="K119" s="52">
        <f t="shared" si="39"/>
        <v>5807.16</v>
      </c>
      <c r="L119" s="52">
        <f t="shared" si="39"/>
        <v>4026.9300000000003</v>
      </c>
      <c r="M119" s="52">
        <f t="shared" si="39"/>
        <v>3404.91</v>
      </c>
      <c r="N119" s="52">
        <f t="shared" si="39"/>
        <v>3719.84</v>
      </c>
      <c r="O119" s="52" t="e">
        <f>$G$38*O19-#REF!</f>
        <v>#REF!</v>
      </c>
      <c r="P119" s="52">
        <f t="shared" si="41"/>
        <v>3509.83</v>
      </c>
      <c r="Q119" s="52">
        <f t="shared" si="41"/>
        <v>2912.48</v>
      </c>
      <c r="R119" s="52">
        <f t="shared" si="41"/>
        <v>4559.2600000000011</v>
      </c>
      <c r="S119" s="52">
        <f t="shared" si="41"/>
        <v>4210.2600000000011</v>
      </c>
      <c r="T119" s="52">
        <f t="shared" si="41"/>
        <v>4837.5800000000008</v>
      </c>
      <c r="U119" s="52">
        <f t="shared" si="41"/>
        <v>4612.7300000000014</v>
      </c>
      <c r="V119" s="52">
        <f t="shared" si="41"/>
        <v>4673.2500000000009</v>
      </c>
      <c r="W119" s="52">
        <f t="shared" si="41"/>
        <v>3800.01</v>
      </c>
      <c r="X119" s="52">
        <f t="shared" si="41"/>
        <v>3097.79</v>
      </c>
      <c r="Y119" s="52">
        <f t="shared" si="41"/>
        <v>-2550.13</v>
      </c>
      <c r="Z119" s="52">
        <f t="shared" si="41"/>
        <v>5760.8900000000012</v>
      </c>
      <c r="AA119" s="52">
        <f t="shared" si="41"/>
        <v>4984.6600000000008</v>
      </c>
      <c r="AB119" s="52">
        <f t="shared" si="41"/>
        <v>4580.5600000000013</v>
      </c>
      <c r="AC119" s="52">
        <f t="shared" si="41"/>
        <v>3811.74</v>
      </c>
      <c r="AD119" s="52">
        <f t="shared" si="41"/>
        <v>4348.7</v>
      </c>
      <c r="AE119" s="52">
        <f t="shared" si="41"/>
        <v>3298.51</v>
      </c>
      <c r="AF119" s="52">
        <f t="shared" si="41"/>
        <v>5544.9000000000015</v>
      </c>
      <c r="AG119" s="52">
        <f t="shared" si="41"/>
        <v>5749.0900000000011</v>
      </c>
      <c r="AH119" s="52">
        <f t="shared" si="33"/>
        <v>7392.0000000000009</v>
      </c>
      <c r="AI119" s="52">
        <f t="shared" si="33"/>
        <v>0</v>
      </c>
      <c r="AJ119" s="52">
        <f t="shared" si="33"/>
        <v>0</v>
      </c>
      <c r="AK119" s="52">
        <f t="shared" si="33"/>
        <v>0</v>
      </c>
      <c r="AL119" s="52">
        <f t="shared" si="33"/>
        <v>0</v>
      </c>
      <c r="AM119" s="10" t="e">
        <f t="shared" si="36"/>
        <v>#VALUE!</v>
      </c>
      <c r="AN119" s="10" t="e">
        <f t="shared" si="38"/>
        <v>#VALUE!</v>
      </c>
      <c r="AR119" s="10" t="e">
        <f t="shared" si="37"/>
        <v>#VALUE!</v>
      </c>
    </row>
    <row r="120" spans="1:44">
      <c r="A120" s="13">
        <v>0.58333333333333337</v>
      </c>
      <c r="B120" s="52">
        <f t="shared" si="33"/>
        <v>0.1925</v>
      </c>
      <c r="C120" s="52">
        <f t="shared" si="33"/>
        <v>0</v>
      </c>
      <c r="D120" s="52">
        <f t="shared" si="41"/>
        <v>0</v>
      </c>
      <c r="E120" s="52">
        <f t="shared" si="41"/>
        <v>4621.26</v>
      </c>
      <c r="F120" s="52">
        <f t="shared" si="41"/>
        <v>4546.5300000000007</v>
      </c>
      <c r="G120" s="52">
        <f t="shared" si="41"/>
        <v>4278.5600000000013</v>
      </c>
      <c r="H120" s="52">
        <f t="shared" si="41"/>
        <v>4515.8400000000011</v>
      </c>
      <c r="I120" s="52">
        <f t="shared" si="39"/>
        <v>3643.93</v>
      </c>
      <c r="J120" s="52">
        <f t="shared" si="39"/>
        <v>5709</v>
      </c>
      <c r="K120" s="52">
        <f t="shared" si="39"/>
        <v>6344.7300000000014</v>
      </c>
      <c r="L120" s="52">
        <f t="shared" si="39"/>
        <v>4989.170000000001</v>
      </c>
      <c r="M120" s="52">
        <f t="shared" si="39"/>
        <v>4291.5400000000009</v>
      </c>
      <c r="N120" s="52">
        <f t="shared" si="39"/>
        <v>4614.170000000001</v>
      </c>
      <c r="O120" s="52" t="e">
        <f>$G$38*O20-#REF!</f>
        <v>#REF!</v>
      </c>
      <c r="P120" s="52">
        <f t="shared" si="41"/>
        <v>3273.5</v>
      </c>
      <c r="Q120" s="52">
        <f t="shared" si="41"/>
        <v>2972.01</v>
      </c>
      <c r="R120" s="52">
        <f t="shared" si="41"/>
        <v>4803.7000000000007</v>
      </c>
      <c r="S120" s="52">
        <f t="shared" si="41"/>
        <v>4850.2300000000014</v>
      </c>
      <c r="T120" s="52">
        <f t="shared" si="41"/>
        <v>4531.2000000000007</v>
      </c>
      <c r="U120" s="52">
        <f t="shared" si="41"/>
        <v>4596.880000000001</v>
      </c>
      <c r="V120" s="52">
        <f t="shared" si="41"/>
        <v>4640.3700000000008</v>
      </c>
      <c r="W120" s="52">
        <f t="shared" si="41"/>
        <v>4134.1900000000005</v>
      </c>
      <c r="X120" s="52">
        <f t="shared" si="41"/>
        <v>3035.94</v>
      </c>
      <c r="Y120" s="52">
        <f t="shared" si="41"/>
        <v>-574.14999999999986</v>
      </c>
      <c r="Z120" s="52">
        <f t="shared" si="41"/>
        <v>5290.6600000000008</v>
      </c>
      <c r="AA120" s="52">
        <f t="shared" si="41"/>
        <v>4738.9600000000009</v>
      </c>
      <c r="AB120" s="52">
        <f t="shared" si="41"/>
        <v>5111.93</v>
      </c>
      <c r="AC120" s="52">
        <f t="shared" si="41"/>
        <v>3819.28</v>
      </c>
      <c r="AD120" s="52">
        <f t="shared" si="41"/>
        <v>3853.44</v>
      </c>
      <c r="AE120" s="52">
        <f t="shared" si="41"/>
        <v>3308.3</v>
      </c>
      <c r="AF120" s="52">
        <f t="shared" si="41"/>
        <v>5888.8300000000008</v>
      </c>
      <c r="AG120" s="52">
        <f t="shared" si="41"/>
        <v>5168.6500000000015</v>
      </c>
      <c r="AH120" s="52">
        <f t="shared" si="33"/>
        <v>7458.0000000000009</v>
      </c>
      <c r="AI120" s="52">
        <f t="shared" si="33"/>
        <v>0</v>
      </c>
      <c r="AJ120" s="52">
        <f t="shared" si="33"/>
        <v>0</v>
      </c>
      <c r="AK120" s="52">
        <f t="shared" si="33"/>
        <v>0</v>
      </c>
      <c r="AL120" s="52">
        <f t="shared" si="33"/>
        <v>0</v>
      </c>
      <c r="AM120" s="10" t="e">
        <f t="shared" si="36"/>
        <v>#REF!</v>
      </c>
      <c r="AN120" s="10" t="e">
        <f t="shared" si="38"/>
        <v>#REF!</v>
      </c>
      <c r="AR120" s="10" t="e">
        <f t="shared" si="37"/>
        <v>#REF!</v>
      </c>
    </row>
    <row r="121" spans="1:44">
      <c r="A121" s="13" t="s">
        <v>20</v>
      </c>
      <c r="B121" s="52" t="e">
        <f t="shared" si="33"/>
        <v>#VALUE!</v>
      </c>
      <c r="C121" s="52">
        <f t="shared" si="33"/>
        <v>0</v>
      </c>
      <c r="D121" s="52">
        <f t="shared" si="41"/>
        <v>0</v>
      </c>
      <c r="E121" s="52">
        <f t="shared" si="41"/>
        <v>4023.44</v>
      </c>
      <c r="F121" s="52">
        <f t="shared" si="41"/>
        <v>5347.6</v>
      </c>
      <c r="G121" s="52">
        <f t="shared" si="41"/>
        <v>4683.0000000000009</v>
      </c>
      <c r="H121" s="52">
        <f t="shared" si="41"/>
        <v>4758.7200000000012</v>
      </c>
      <c r="I121" s="52">
        <f t="shared" si="39"/>
        <v>3406.55</v>
      </c>
      <c r="J121" s="52">
        <f t="shared" si="39"/>
        <v>5478</v>
      </c>
      <c r="K121" s="52">
        <f t="shared" si="39"/>
        <v>6758.9800000000014</v>
      </c>
      <c r="L121" s="52">
        <f t="shared" si="39"/>
        <v>5033.3600000000006</v>
      </c>
      <c r="M121" s="52">
        <f t="shared" si="39"/>
        <v>4940.920000000001</v>
      </c>
      <c r="N121" s="52">
        <f t="shared" si="39"/>
        <v>4894.4500000000007</v>
      </c>
      <c r="O121" s="52" t="e">
        <f>$G$38*O21-#REF!</f>
        <v>#REF!</v>
      </c>
      <c r="P121" s="52">
        <f t="shared" si="41"/>
        <v>3458.97</v>
      </c>
      <c r="Q121" s="52">
        <f t="shared" si="41"/>
        <v>3013.72</v>
      </c>
      <c r="R121" s="52">
        <f t="shared" si="41"/>
        <v>5283.6</v>
      </c>
      <c r="S121" s="52">
        <f t="shared" si="41"/>
        <v>4970.7800000000007</v>
      </c>
      <c r="T121" s="52">
        <f t="shared" si="41"/>
        <v>5007.3300000000008</v>
      </c>
      <c r="U121" s="52">
        <f t="shared" si="41"/>
        <v>5206.3100000000013</v>
      </c>
      <c r="V121" s="52">
        <f t="shared" si="41"/>
        <v>4791.2700000000004</v>
      </c>
      <c r="W121" s="52">
        <f t="shared" si="41"/>
        <v>4250.5</v>
      </c>
      <c r="X121" s="52">
        <f t="shared" si="41"/>
        <v>3296.11</v>
      </c>
      <c r="Y121" s="52">
        <f t="shared" si="41"/>
        <v>1180.29</v>
      </c>
      <c r="Z121" s="52">
        <f t="shared" si="41"/>
        <v>5855.4500000000007</v>
      </c>
      <c r="AA121" s="52">
        <f t="shared" si="41"/>
        <v>5202.2600000000011</v>
      </c>
      <c r="AB121" s="52">
        <f t="shared" si="41"/>
        <v>5469.1600000000008</v>
      </c>
      <c r="AC121" s="52">
        <f t="shared" si="41"/>
        <v>4070.26</v>
      </c>
      <c r="AD121" s="52">
        <f t="shared" si="41"/>
        <v>4184.92</v>
      </c>
      <c r="AE121" s="52">
        <f t="shared" si="41"/>
        <v>3736.84</v>
      </c>
      <c r="AF121" s="52">
        <f t="shared" si="41"/>
        <v>5863.5600000000013</v>
      </c>
      <c r="AG121" s="52">
        <f t="shared" si="41"/>
        <v>5981.9800000000014</v>
      </c>
      <c r="AH121" s="52">
        <f t="shared" si="33"/>
        <v>7623.0000000000009</v>
      </c>
      <c r="AI121" s="52">
        <f t="shared" si="33"/>
        <v>0</v>
      </c>
      <c r="AJ121" s="52">
        <f t="shared" si="33"/>
        <v>0</v>
      </c>
      <c r="AK121" s="52">
        <f t="shared" si="33"/>
        <v>0</v>
      </c>
      <c r="AL121" s="52">
        <f t="shared" si="33"/>
        <v>0</v>
      </c>
      <c r="AM121" s="10" t="e">
        <f t="shared" si="36"/>
        <v>#VALUE!</v>
      </c>
      <c r="AN121" s="10" t="e">
        <f t="shared" si="38"/>
        <v>#VALUE!</v>
      </c>
      <c r="AR121" s="10" t="e">
        <f t="shared" si="37"/>
        <v>#VALUE!</v>
      </c>
    </row>
    <row r="122" spans="1:44">
      <c r="A122" s="12" t="s">
        <v>21</v>
      </c>
      <c r="B122" s="52" t="e">
        <f t="shared" si="33"/>
        <v>#VALUE!</v>
      </c>
      <c r="C122" s="52">
        <f t="shared" si="33"/>
        <v>0</v>
      </c>
      <c r="D122" s="52">
        <f t="shared" si="41"/>
        <v>0</v>
      </c>
      <c r="E122" s="52">
        <f t="shared" si="41"/>
        <v>4038.09</v>
      </c>
      <c r="F122" s="52">
        <f t="shared" si="41"/>
        <v>5861.4600000000009</v>
      </c>
      <c r="G122" s="52">
        <f t="shared" si="41"/>
        <v>5236.0700000000006</v>
      </c>
      <c r="H122" s="52">
        <f t="shared" si="41"/>
        <v>2425.85</v>
      </c>
      <c r="I122" s="52">
        <f t="shared" ref="I122:N127" si="42">$G$38*I22-J152</f>
        <v>3684.52</v>
      </c>
      <c r="J122" s="52">
        <f t="shared" si="42"/>
        <v>5046.72</v>
      </c>
      <c r="K122" s="52">
        <f t="shared" si="42"/>
        <v>6550.4700000000012</v>
      </c>
      <c r="L122" s="52">
        <f t="shared" si="42"/>
        <v>5553.6900000000005</v>
      </c>
      <c r="M122" s="52">
        <f t="shared" si="42"/>
        <v>5323.1600000000008</v>
      </c>
      <c r="N122" s="52">
        <f t="shared" si="42"/>
        <v>4865.25</v>
      </c>
      <c r="O122" s="52" t="e">
        <f>$G$38*O22-#REF!</f>
        <v>#REF!</v>
      </c>
      <c r="P122" s="52">
        <f t="shared" si="41"/>
        <v>3793.5</v>
      </c>
      <c r="Q122" s="52">
        <f t="shared" si="41"/>
        <v>3480.2</v>
      </c>
      <c r="R122" s="52">
        <f t="shared" si="41"/>
        <v>5693.0500000000011</v>
      </c>
      <c r="S122" s="52">
        <f t="shared" si="41"/>
        <v>5163.880000000001</v>
      </c>
      <c r="T122" s="52">
        <f t="shared" si="41"/>
        <v>2706.76</v>
      </c>
      <c r="U122" s="52">
        <f t="shared" si="41"/>
        <v>5441.8000000000011</v>
      </c>
      <c r="V122" s="52">
        <f t="shared" si="41"/>
        <v>5350.02</v>
      </c>
      <c r="W122" s="52">
        <f t="shared" si="41"/>
        <v>4044.04</v>
      </c>
      <c r="X122" s="52">
        <f t="shared" si="41"/>
        <v>3687.2200000000003</v>
      </c>
      <c r="Y122" s="52">
        <f t="shared" si="41"/>
        <v>4275.3</v>
      </c>
      <c r="Z122" s="52">
        <f t="shared" si="41"/>
        <v>5813.4300000000012</v>
      </c>
      <c r="AA122" s="52">
        <f t="shared" si="41"/>
        <v>5597.7500000000009</v>
      </c>
      <c r="AB122" s="52">
        <f t="shared" si="41"/>
        <v>5689.4000000000015</v>
      </c>
      <c r="AC122" s="52">
        <f t="shared" si="41"/>
        <v>4459.72</v>
      </c>
      <c r="AD122" s="52">
        <f t="shared" si="41"/>
        <v>2883.6400000000003</v>
      </c>
      <c r="AE122" s="52">
        <f t="shared" si="41"/>
        <v>3767.46</v>
      </c>
      <c r="AF122" s="52">
        <f t="shared" si="41"/>
        <v>6037.7200000000012</v>
      </c>
      <c r="AG122" s="52">
        <f t="shared" si="41"/>
        <v>5965.4400000000005</v>
      </c>
      <c r="AH122" s="52">
        <f t="shared" si="33"/>
        <v>7656.0000000000009</v>
      </c>
      <c r="AI122" s="52">
        <f t="shared" si="33"/>
        <v>0</v>
      </c>
      <c r="AJ122" s="52">
        <f t="shared" si="33"/>
        <v>0</v>
      </c>
      <c r="AK122" s="52">
        <f t="shared" si="33"/>
        <v>0</v>
      </c>
      <c r="AL122" s="52">
        <f t="shared" si="33"/>
        <v>0</v>
      </c>
      <c r="AM122" s="10" t="e">
        <f t="shared" si="36"/>
        <v>#VALUE!</v>
      </c>
      <c r="AN122" s="10" t="e">
        <f t="shared" si="38"/>
        <v>#VALUE!</v>
      </c>
      <c r="AR122" s="10" t="e">
        <f t="shared" si="37"/>
        <v>#VALUE!</v>
      </c>
    </row>
    <row r="123" spans="1:44">
      <c r="A123" s="12" t="s">
        <v>22</v>
      </c>
      <c r="B123" s="52" t="e">
        <f t="shared" ref="B123:AL130" si="43">$G$38*B23</f>
        <v>#VALUE!</v>
      </c>
      <c r="C123" s="52">
        <f t="shared" si="43"/>
        <v>0</v>
      </c>
      <c r="D123" s="52">
        <f t="shared" si="41"/>
        <v>0</v>
      </c>
      <c r="E123" s="52">
        <f t="shared" si="41"/>
        <v>4096.17</v>
      </c>
      <c r="F123" s="52">
        <f t="shared" si="41"/>
        <v>5742.16</v>
      </c>
      <c r="G123" s="52">
        <f t="shared" si="41"/>
        <v>5451.03</v>
      </c>
      <c r="H123" s="52">
        <f t="shared" si="41"/>
        <v>2884.7800000000007</v>
      </c>
      <c r="I123" s="52">
        <f t="shared" si="42"/>
        <v>4298.0599999999995</v>
      </c>
      <c r="J123" s="52">
        <f t="shared" si="42"/>
        <v>4957.6000000000004</v>
      </c>
      <c r="K123" s="52">
        <f t="shared" si="42"/>
        <v>5819.12</v>
      </c>
      <c r="L123" s="52">
        <f t="shared" si="42"/>
        <v>5553.1</v>
      </c>
      <c r="M123" s="52">
        <f t="shared" si="42"/>
        <v>5498.08</v>
      </c>
      <c r="N123" s="52">
        <f t="shared" si="42"/>
        <v>5177.82</v>
      </c>
      <c r="O123" s="52" t="e">
        <f>$G$38*O23-#REF!</f>
        <v>#REF!</v>
      </c>
      <c r="P123" s="52">
        <f t="shared" si="41"/>
        <v>4530.43</v>
      </c>
      <c r="Q123" s="52">
        <f t="shared" si="41"/>
        <v>4107.96</v>
      </c>
      <c r="R123" s="52">
        <f t="shared" si="41"/>
        <v>5726.1500000000015</v>
      </c>
      <c r="S123" s="52">
        <f t="shared" si="41"/>
        <v>5373.26</v>
      </c>
      <c r="T123" s="52">
        <f t="shared" si="41"/>
        <v>3990.77</v>
      </c>
      <c r="U123" s="52">
        <f t="shared" si="41"/>
        <v>5106.9400000000005</v>
      </c>
      <c r="V123" s="52">
        <f t="shared" si="41"/>
        <v>5285.0599999999995</v>
      </c>
      <c r="W123" s="52">
        <f t="shared" si="41"/>
        <v>4146.2299999999996</v>
      </c>
      <c r="X123" s="52">
        <f t="shared" si="41"/>
        <v>4165.43</v>
      </c>
      <c r="Y123" s="52">
        <f t="shared" si="41"/>
        <v>5345.84</v>
      </c>
      <c r="Z123" s="52">
        <f t="shared" si="41"/>
        <v>5823.5900000000011</v>
      </c>
      <c r="AA123" s="52">
        <f t="shared" si="41"/>
        <v>5590.85</v>
      </c>
      <c r="AB123" s="52">
        <f t="shared" si="41"/>
        <v>5900.2900000000009</v>
      </c>
      <c r="AC123" s="52">
        <f t="shared" si="41"/>
        <v>4903.03</v>
      </c>
      <c r="AD123" s="52">
        <f t="shared" si="41"/>
        <v>-986.61</v>
      </c>
      <c r="AE123" s="52">
        <f t="shared" si="41"/>
        <v>4342.5599999999995</v>
      </c>
      <c r="AF123" s="52">
        <f t="shared" si="41"/>
        <v>6147.5100000000011</v>
      </c>
      <c r="AG123" s="52">
        <f t="shared" si="41"/>
        <v>5941.2500000000009</v>
      </c>
      <c r="AH123" s="52">
        <f t="shared" si="43"/>
        <v>7293.0000000000009</v>
      </c>
      <c r="AI123" s="52">
        <f t="shared" si="43"/>
        <v>0</v>
      </c>
      <c r="AJ123" s="52">
        <f t="shared" si="43"/>
        <v>0</v>
      </c>
      <c r="AK123" s="52">
        <f t="shared" si="43"/>
        <v>0</v>
      </c>
      <c r="AL123" s="52">
        <f t="shared" si="43"/>
        <v>0</v>
      </c>
      <c r="AM123" s="10" t="e">
        <f t="shared" si="36"/>
        <v>#VALUE!</v>
      </c>
      <c r="AN123" s="10" t="e">
        <f t="shared" si="38"/>
        <v>#VALUE!</v>
      </c>
      <c r="AR123" s="10" t="e">
        <f t="shared" si="37"/>
        <v>#VALUE!</v>
      </c>
    </row>
    <row r="124" spans="1:44">
      <c r="A124" s="12" t="s">
        <v>23</v>
      </c>
      <c r="B124" s="52" t="e">
        <f t="shared" si="43"/>
        <v>#VALUE!</v>
      </c>
      <c r="C124" s="52">
        <f t="shared" si="43"/>
        <v>0</v>
      </c>
      <c r="D124" s="52">
        <f t="shared" si="41"/>
        <v>0</v>
      </c>
      <c r="E124" s="52">
        <f t="shared" si="41"/>
        <v>4777.96</v>
      </c>
      <c r="F124" s="52">
        <f t="shared" si="41"/>
        <v>5690.64</v>
      </c>
      <c r="G124" s="52">
        <f t="shared" si="41"/>
        <v>5677.57</v>
      </c>
      <c r="H124" s="52">
        <f t="shared" si="41"/>
        <v>3843.75</v>
      </c>
      <c r="I124" s="52">
        <f t="shared" si="42"/>
        <v>4970.51</v>
      </c>
      <c r="J124" s="52">
        <f t="shared" si="42"/>
        <v>4894.5200000000004</v>
      </c>
      <c r="K124" s="52">
        <f t="shared" si="42"/>
        <v>6133.8</v>
      </c>
      <c r="L124" s="52">
        <f t="shared" si="42"/>
        <v>6015.03</v>
      </c>
      <c r="M124" s="52">
        <f t="shared" si="42"/>
        <v>5804.48</v>
      </c>
      <c r="N124" s="52">
        <f t="shared" si="42"/>
        <v>6053.65</v>
      </c>
      <c r="O124" s="52" t="e">
        <f>$G$38*O24-#REF!</f>
        <v>#REF!</v>
      </c>
      <c r="P124" s="52">
        <f t="shared" si="41"/>
        <v>5031</v>
      </c>
      <c r="Q124" s="52">
        <f t="shared" si="41"/>
        <v>4801.6000000000004</v>
      </c>
      <c r="R124" s="52">
        <f t="shared" si="41"/>
        <v>6051.58</v>
      </c>
      <c r="S124" s="52">
        <f t="shared" si="41"/>
        <v>5702.77</v>
      </c>
      <c r="T124" s="52">
        <f t="shared" si="41"/>
        <v>4728.74</v>
      </c>
      <c r="U124" s="52">
        <f t="shared" si="41"/>
        <v>5413.01</v>
      </c>
      <c r="V124" s="52">
        <f t="shared" si="41"/>
        <v>5816.11</v>
      </c>
      <c r="W124" s="52">
        <f t="shared" si="41"/>
        <v>4965.2700000000004</v>
      </c>
      <c r="X124" s="52">
        <f t="shared" si="41"/>
        <v>4769.47</v>
      </c>
      <c r="Y124" s="52">
        <f t="shared" si="41"/>
        <v>5962.14</v>
      </c>
      <c r="Z124" s="52">
        <f t="shared" si="41"/>
        <v>5913.57</v>
      </c>
      <c r="AA124" s="52">
        <f t="shared" si="41"/>
        <v>5417.35</v>
      </c>
      <c r="AB124" s="52">
        <f t="shared" si="41"/>
        <v>5975.81</v>
      </c>
      <c r="AC124" s="52">
        <f t="shared" si="41"/>
        <v>5643.64</v>
      </c>
      <c r="AD124" s="52">
        <f t="shared" si="41"/>
        <v>332.01</v>
      </c>
      <c r="AE124" s="52">
        <f t="shared" si="41"/>
        <v>4917.6099999999997</v>
      </c>
      <c r="AF124" s="52">
        <f t="shared" si="41"/>
        <v>6225.84</v>
      </c>
      <c r="AG124" s="52">
        <f t="shared" si="41"/>
        <v>6207.86</v>
      </c>
      <c r="AH124" s="52">
        <f t="shared" si="43"/>
        <v>6798.0000000000009</v>
      </c>
      <c r="AI124" s="52">
        <f t="shared" si="43"/>
        <v>0</v>
      </c>
      <c r="AJ124" s="52">
        <f t="shared" si="43"/>
        <v>0</v>
      </c>
      <c r="AK124" s="52">
        <f t="shared" si="43"/>
        <v>0</v>
      </c>
      <c r="AL124" s="52">
        <f t="shared" si="43"/>
        <v>0</v>
      </c>
      <c r="AM124" s="10" t="e">
        <f t="shared" si="36"/>
        <v>#VALUE!</v>
      </c>
      <c r="AN124" s="10" t="e">
        <f t="shared" si="38"/>
        <v>#VALUE!</v>
      </c>
      <c r="AR124" s="10" t="e">
        <f t="shared" si="37"/>
        <v>#VALUE!</v>
      </c>
    </row>
    <row r="125" spans="1:44">
      <c r="A125" s="9" t="s">
        <v>24</v>
      </c>
      <c r="B125" s="52" t="e">
        <f t="shared" si="43"/>
        <v>#VALUE!</v>
      </c>
      <c r="C125" s="52">
        <f t="shared" si="43"/>
        <v>0</v>
      </c>
      <c r="D125" s="52">
        <f t="shared" si="41"/>
        <v>0</v>
      </c>
      <c r="E125" s="52">
        <f t="shared" si="41"/>
        <v>5183.8900000000003</v>
      </c>
      <c r="F125" s="52">
        <f t="shared" si="41"/>
        <v>6185.2</v>
      </c>
      <c r="G125" s="52">
        <f t="shared" si="41"/>
        <v>6183.35</v>
      </c>
      <c r="H125" s="52">
        <f t="shared" si="41"/>
        <v>5977.83</v>
      </c>
      <c r="I125" s="52">
        <f t="shared" si="42"/>
        <v>6107.03</v>
      </c>
      <c r="J125" s="52">
        <f t="shared" si="42"/>
        <v>5511</v>
      </c>
      <c r="K125" s="52">
        <f t="shared" si="42"/>
        <v>6459.17</v>
      </c>
      <c r="L125" s="52">
        <f t="shared" si="42"/>
        <v>6336.25</v>
      </c>
      <c r="M125" s="52">
        <f t="shared" si="42"/>
        <v>6047.78</v>
      </c>
      <c r="N125" s="52">
        <f t="shared" si="42"/>
        <v>6270.11</v>
      </c>
      <c r="O125" s="52" t="e">
        <f>$G$38*O25-#REF!</f>
        <v>#REF!</v>
      </c>
      <c r="P125" s="52">
        <f t="shared" si="41"/>
        <v>5750.5</v>
      </c>
      <c r="Q125" s="52">
        <f t="shared" si="41"/>
        <v>5885.53</v>
      </c>
      <c r="R125" s="52">
        <f t="shared" si="41"/>
        <v>6280.72</v>
      </c>
      <c r="S125" s="52">
        <f t="shared" ref="S125:AG125" si="44">$G$38*S25-S155</f>
        <v>6218.63</v>
      </c>
      <c r="T125" s="52">
        <f t="shared" si="44"/>
        <v>6107.51</v>
      </c>
      <c r="U125" s="52">
        <f t="shared" si="44"/>
        <v>6140.57</v>
      </c>
      <c r="V125" s="52">
        <f t="shared" si="44"/>
        <v>6197.11</v>
      </c>
      <c r="W125" s="52">
        <f t="shared" si="44"/>
        <v>5966.89</v>
      </c>
      <c r="X125" s="52">
        <f t="shared" si="44"/>
        <v>5408.37</v>
      </c>
      <c r="Y125" s="52">
        <f t="shared" si="44"/>
        <v>6353.21</v>
      </c>
      <c r="Z125" s="52">
        <f t="shared" si="44"/>
        <v>6330.11</v>
      </c>
      <c r="AA125" s="52">
        <f t="shared" si="44"/>
        <v>6222.28</v>
      </c>
      <c r="AB125" s="52">
        <f t="shared" si="44"/>
        <v>6577.68</v>
      </c>
      <c r="AC125" s="52">
        <f t="shared" si="44"/>
        <v>6323.7</v>
      </c>
      <c r="AD125" s="52">
        <f t="shared" si="44"/>
        <v>3031.18</v>
      </c>
      <c r="AE125" s="52">
        <f t="shared" si="44"/>
        <v>5589.4</v>
      </c>
      <c r="AF125" s="52">
        <f t="shared" si="44"/>
        <v>6480.16</v>
      </c>
      <c r="AG125" s="52">
        <f t="shared" si="44"/>
        <v>6353.87</v>
      </c>
      <c r="AH125" s="52">
        <f t="shared" si="43"/>
        <v>5214</v>
      </c>
      <c r="AI125" s="52">
        <f t="shared" si="43"/>
        <v>0</v>
      </c>
      <c r="AJ125" s="52">
        <f t="shared" si="43"/>
        <v>0</v>
      </c>
      <c r="AK125" s="52">
        <f t="shared" si="43"/>
        <v>0</v>
      </c>
      <c r="AL125" s="52">
        <f t="shared" si="43"/>
        <v>0</v>
      </c>
      <c r="AM125" s="10" t="e">
        <f t="shared" si="36"/>
        <v>#VALUE!</v>
      </c>
      <c r="AN125" s="10" t="e">
        <f t="shared" si="38"/>
        <v>#VALUE!</v>
      </c>
      <c r="AR125" s="10" t="e">
        <f t="shared" si="37"/>
        <v>#VALUE!</v>
      </c>
    </row>
    <row r="126" spans="1:44">
      <c r="A126" s="15">
        <v>0.83333333333333337</v>
      </c>
      <c r="B126" s="52">
        <f t="shared" si="43"/>
        <v>0.27500000000000002</v>
      </c>
      <c r="C126" s="52">
        <f t="shared" si="43"/>
        <v>0</v>
      </c>
      <c r="D126" s="52">
        <f t="shared" ref="D126:AG130" si="45">$G$38*D26-D156</f>
        <v>0</v>
      </c>
      <c r="E126" s="52">
        <f t="shared" si="45"/>
        <v>6917.4600000000009</v>
      </c>
      <c r="F126" s="52">
        <f t="shared" si="45"/>
        <v>7292.2000000000007</v>
      </c>
      <c r="G126" s="52">
        <f t="shared" si="45"/>
        <v>7187.4700000000012</v>
      </c>
      <c r="H126" s="52">
        <f t="shared" si="45"/>
        <v>7158.5400000000009</v>
      </c>
      <c r="I126" s="52">
        <f t="shared" si="42"/>
        <v>6995.2300000000005</v>
      </c>
      <c r="J126" s="52">
        <f t="shared" si="42"/>
        <v>6699</v>
      </c>
      <c r="K126" s="52">
        <f t="shared" si="42"/>
        <v>7391.4900000000007</v>
      </c>
      <c r="L126" s="52">
        <f t="shared" si="42"/>
        <v>7091.8200000000006</v>
      </c>
      <c r="M126" s="52">
        <f t="shared" si="42"/>
        <v>6696.2</v>
      </c>
      <c r="N126" s="52">
        <f t="shared" si="42"/>
        <v>7354.0000000000009</v>
      </c>
      <c r="O126" s="52" t="e">
        <f>$G$38*O26-#REF!</f>
        <v>#REF!</v>
      </c>
      <c r="P126" s="52">
        <f t="shared" si="45"/>
        <v>7288.6000000000013</v>
      </c>
      <c r="Q126" s="52">
        <f t="shared" si="45"/>
        <v>6726.32</v>
      </c>
      <c r="R126" s="52">
        <f t="shared" si="45"/>
        <v>7124.3700000000008</v>
      </c>
      <c r="S126" s="52">
        <f t="shared" si="45"/>
        <v>7289.8500000000013</v>
      </c>
      <c r="T126" s="52">
        <f t="shared" si="45"/>
        <v>6988.2100000000009</v>
      </c>
      <c r="U126" s="52">
        <f t="shared" si="45"/>
        <v>7487.1200000000008</v>
      </c>
      <c r="V126" s="52">
        <f t="shared" si="45"/>
        <v>7088.920000000001</v>
      </c>
      <c r="W126" s="52">
        <f t="shared" si="45"/>
        <v>6951.0800000000008</v>
      </c>
      <c r="X126" s="52">
        <f t="shared" si="45"/>
        <v>6724.29</v>
      </c>
      <c r="Y126" s="52">
        <f t="shared" si="45"/>
        <v>7483.9900000000007</v>
      </c>
      <c r="Z126" s="52">
        <f t="shared" si="45"/>
        <v>7253.5400000000009</v>
      </c>
      <c r="AA126" s="52">
        <f t="shared" si="45"/>
        <v>7186.7400000000007</v>
      </c>
      <c r="AB126" s="52">
        <f t="shared" si="45"/>
        <v>7193.1800000000012</v>
      </c>
      <c r="AC126" s="52">
        <f t="shared" si="45"/>
        <v>6989.9800000000005</v>
      </c>
      <c r="AD126" s="52">
        <f t="shared" si="45"/>
        <v>6826.4000000000005</v>
      </c>
      <c r="AE126" s="52">
        <f t="shared" si="45"/>
        <v>6624.53</v>
      </c>
      <c r="AF126" s="52">
        <f t="shared" si="45"/>
        <v>7524.0000000000009</v>
      </c>
      <c r="AG126" s="52">
        <f t="shared" si="45"/>
        <v>5609.99</v>
      </c>
      <c r="AH126" s="52">
        <f t="shared" si="43"/>
        <v>6204</v>
      </c>
      <c r="AI126" s="52">
        <f t="shared" si="43"/>
        <v>0</v>
      </c>
      <c r="AJ126" s="52">
        <f t="shared" si="43"/>
        <v>0</v>
      </c>
      <c r="AK126" s="52">
        <f t="shared" si="43"/>
        <v>0</v>
      </c>
      <c r="AL126" s="52">
        <f t="shared" si="43"/>
        <v>0</v>
      </c>
      <c r="AM126" s="10" t="e">
        <f t="shared" si="36"/>
        <v>#REF!</v>
      </c>
      <c r="AN126" s="10" t="e">
        <f t="shared" si="38"/>
        <v>#REF!</v>
      </c>
      <c r="AR126" s="10" t="e">
        <f t="shared" si="37"/>
        <v>#REF!</v>
      </c>
    </row>
    <row r="127" spans="1:44">
      <c r="A127" s="15">
        <v>0.875</v>
      </c>
      <c r="B127" s="52">
        <f t="shared" si="43"/>
        <v>0.28875000000000001</v>
      </c>
      <c r="C127" s="52">
        <f t="shared" si="43"/>
        <v>0</v>
      </c>
      <c r="D127" s="52">
        <f t="shared" si="45"/>
        <v>0</v>
      </c>
      <c r="E127" s="52">
        <f t="shared" si="45"/>
        <v>6765.0000000000009</v>
      </c>
      <c r="F127" s="52">
        <f t="shared" si="45"/>
        <v>7029.0000000000009</v>
      </c>
      <c r="G127" s="52">
        <f t="shared" si="45"/>
        <v>6996.0000000000009</v>
      </c>
      <c r="H127" s="52">
        <f t="shared" si="45"/>
        <v>7128.0000000000009</v>
      </c>
      <c r="I127" s="52">
        <f t="shared" si="42"/>
        <v>6930.0000000000009</v>
      </c>
      <c r="J127" s="52">
        <f t="shared" si="42"/>
        <v>6699</v>
      </c>
      <c r="K127" s="52">
        <f t="shared" si="42"/>
        <v>7161.0000000000009</v>
      </c>
      <c r="L127" s="52">
        <f t="shared" si="42"/>
        <v>6946.5000000000009</v>
      </c>
      <c r="M127" s="52">
        <f t="shared" si="42"/>
        <v>6930.0000000000009</v>
      </c>
      <c r="N127" s="52">
        <f t="shared" si="42"/>
        <v>7161.0000000000009</v>
      </c>
      <c r="O127" s="52" t="e">
        <f>$G$38*O27-#REF!</f>
        <v>#REF!</v>
      </c>
      <c r="P127" s="52">
        <f t="shared" si="45"/>
        <v>6963.0000000000009</v>
      </c>
      <c r="Q127" s="52">
        <f t="shared" si="45"/>
        <v>6666</v>
      </c>
      <c r="R127" s="52">
        <f t="shared" si="45"/>
        <v>7128.0000000000009</v>
      </c>
      <c r="S127" s="52">
        <f t="shared" si="45"/>
        <v>6996.0000000000009</v>
      </c>
      <c r="T127" s="52">
        <f t="shared" si="45"/>
        <v>6897.0000000000009</v>
      </c>
      <c r="U127" s="52">
        <f t="shared" si="45"/>
        <v>7392.0000000000009</v>
      </c>
      <c r="V127" s="52">
        <f t="shared" si="45"/>
        <v>6930.0000000000009</v>
      </c>
      <c r="W127" s="52">
        <f t="shared" si="45"/>
        <v>6897.0000000000009</v>
      </c>
      <c r="X127" s="52">
        <f t="shared" si="45"/>
        <v>6732</v>
      </c>
      <c r="Y127" s="52">
        <f t="shared" si="45"/>
        <v>7161.0000000000009</v>
      </c>
      <c r="Z127" s="52">
        <f t="shared" si="45"/>
        <v>6963.0000000000009</v>
      </c>
      <c r="AA127" s="52">
        <f t="shared" si="45"/>
        <v>7029.0000000000009</v>
      </c>
      <c r="AB127" s="52">
        <f t="shared" si="45"/>
        <v>7095.0000000000009</v>
      </c>
      <c r="AC127" s="52">
        <f t="shared" si="45"/>
        <v>6963.0000000000009</v>
      </c>
      <c r="AD127" s="52">
        <f t="shared" si="45"/>
        <v>7029.0000000000009</v>
      </c>
      <c r="AE127" s="52">
        <f t="shared" si="45"/>
        <v>6699</v>
      </c>
      <c r="AF127" s="52">
        <f t="shared" si="45"/>
        <v>4884</v>
      </c>
      <c r="AG127" s="52">
        <f t="shared" si="45"/>
        <v>6105</v>
      </c>
      <c r="AH127" s="52">
        <f t="shared" si="43"/>
        <v>7392.0000000000009</v>
      </c>
      <c r="AI127" s="52">
        <f t="shared" si="43"/>
        <v>0</v>
      </c>
      <c r="AJ127" s="52">
        <f t="shared" si="43"/>
        <v>0</v>
      </c>
      <c r="AK127" s="52">
        <f t="shared" si="43"/>
        <v>0</v>
      </c>
      <c r="AL127" s="52">
        <f t="shared" si="43"/>
        <v>0</v>
      </c>
      <c r="AM127" s="10" t="e">
        <f t="shared" si="36"/>
        <v>#REF!</v>
      </c>
      <c r="AN127" s="10" t="e">
        <f t="shared" si="38"/>
        <v>#REF!</v>
      </c>
      <c r="AR127" s="10" t="e">
        <f t="shared" si="37"/>
        <v>#REF!</v>
      </c>
    </row>
    <row r="128" spans="1:44">
      <c r="A128" s="13" t="s">
        <v>25</v>
      </c>
      <c r="B128" s="52" t="e">
        <f t="shared" si="43"/>
        <v>#VALUE!</v>
      </c>
      <c r="C128" s="52">
        <f t="shared" si="43"/>
        <v>0</v>
      </c>
      <c r="D128" s="52">
        <f t="shared" si="45"/>
        <v>0</v>
      </c>
      <c r="E128" s="52">
        <f t="shared" si="45"/>
        <v>6534</v>
      </c>
      <c r="F128" s="52">
        <f t="shared" si="45"/>
        <v>6369</v>
      </c>
      <c r="G128" s="52">
        <f t="shared" si="45"/>
        <v>6534</v>
      </c>
      <c r="H128" s="52">
        <f t="shared" si="45"/>
        <v>6567</v>
      </c>
      <c r="I128" s="52">
        <f t="shared" si="45"/>
        <v>6534</v>
      </c>
      <c r="J128" s="52">
        <f t="shared" si="45"/>
        <v>6435</v>
      </c>
      <c r="K128" s="52">
        <f t="shared" si="45"/>
        <v>6831.0000000000009</v>
      </c>
      <c r="L128" s="52">
        <f t="shared" si="45"/>
        <v>6484.5</v>
      </c>
      <c r="M128" s="52">
        <f t="shared" si="45"/>
        <v>6666</v>
      </c>
      <c r="N128" s="52">
        <f t="shared" si="45"/>
        <v>6831.0000000000009</v>
      </c>
      <c r="O128" s="52">
        <f t="shared" si="45"/>
        <v>6765.0000000000009</v>
      </c>
      <c r="P128" s="52">
        <f t="shared" si="45"/>
        <v>6567</v>
      </c>
      <c r="Q128" s="52">
        <f t="shared" si="45"/>
        <v>6435</v>
      </c>
      <c r="R128" s="52">
        <f t="shared" si="45"/>
        <v>6633</v>
      </c>
      <c r="S128" s="52">
        <f t="shared" si="45"/>
        <v>6567</v>
      </c>
      <c r="T128" s="52">
        <f t="shared" si="45"/>
        <v>6600</v>
      </c>
      <c r="U128" s="52">
        <f t="shared" si="45"/>
        <v>6897.0000000000009</v>
      </c>
      <c r="V128" s="52">
        <f t="shared" si="45"/>
        <v>6567</v>
      </c>
      <c r="W128" s="52">
        <f t="shared" si="45"/>
        <v>6567</v>
      </c>
      <c r="X128" s="52">
        <f t="shared" si="45"/>
        <v>6435</v>
      </c>
      <c r="Y128" s="52">
        <f t="shared" si="45"/>
        <v>6963.0000000000009</v>
      </c>
      <c r="Z128" s="52">
        <f t="shared" si="45"/>
        <v>6534</v>
      </c>
      <c r="AA128" s="52">
        <f t="shared" si="45"/>
        <v>6963.0000000000009</v>
      </c>
      <c r="AB128" s="52">
        <f t="shared" si="45"/>
        <v>6633</v>
      </c>
      <c r="AC128" s="52">
        <f t="shared" si="45"/>
        <v>6468</v>
      </c>
      <c r="AD128" s="52">
        <f t="shared" si="45"/>
        <v>6633</v>
      </c>
      <c r="AE128" s="52">
        <f t="shared" si="45"/>
        <v>6435</v>
      </c>
      <c r="AF128" s="52">
        <f t="shared" si="45"/>
        <v>6006</v>
      </c>
      <c r="AG128" s="52">
        <f t="shared" si="45"/>
        <v>6600</v>
      </c>
      <c r="AH128" s="52">
        <f t="shared" si="43"/>
        <v>6930.0000000000009</v>
      </c>
      <c r="AI128" s="52">
        <f t="shared" si="43"/>
        <v>0</v>
      </c>
      <c r="AJ128" s="52">
        <f t="shared" si="43"/>
        <v>0</v>
      </c>
      <c r="AK128" s="52">
        <f t="shared" si="43"/>
        <v>0</v>
      </c>
      <c r="AL128" s="52">
        <f t="shared" si="43"/>
        <v>0</v>
      </c>
      <c r="AM128" s="10" t="e">
        <f t="shared" si="36"/>
        <v>#VALUE!</v>
      </c>
      <c r="AN128" s="10" t="e">
        <f t="shared" si="38"/>
        <v>#VALUE!</v>
      </c>
      <c r="AR128" s="10" t="e">
        <f t="shared" si="37"/>
        <v>#VALUE!</v>
      </c>
    </row>
    <row r="129" spans="1:45">
      <c r="A129" s="15">
        <v>0.95833333333333337</v>
      </c>
      <c r="B129" s="52">
        <f t="shared" si="43"/>
        <v>0.31624999999999998</v>
      </c>
      <c r="C129" s="52">
        <f t="shared" si="43"/>
        <v>0</v>
      </c>
      <c r="D129" s="52">
        <f t="shared" si="45"/>
        <v>0</v>
      </c>
      <c r="E129" s="52">
        <f t="shared" si="45"/>
        <v>5973</v>
      </c>
      <c r="F129" s="52">
        <f t="shared" si="45"/>
        <v>6171</v>
      </c>
      <c r="G129" s="52">
        <f t="shared" si="45"/>
        <v>5709</v>
      </c>
      <c r="H129" s="52">
        <f t="shared" si="45"/>
        <v>5709</v>
      </c>
      <c r="I129" s="52">
        <f t="shared" si="45"/>
        <v>5643</v>
      </c>
      <c r="J129" s="52">
        <f t="shared" si="45"/>
        <v>5709</v>
      </c>
      <c r="K129" s="52">
        <f t="shared" si="45"/>
        <v>5379</v>
      </c>
      <c r="L129" s="52">
        <f t="shared" si="45"/>
        <v>5808</v>
      </c>
      <c r="M129" s="52">
        <f t="shared" si="45"/>
        <v>5841</v>
      </c>
      <c r="N129" s="52">
        <f t="shared" si="45"/>
        <v>6105</v>
      </c>
      <c r="O129" s="52">
        <f t="shared" si="45"/>
        <v>6204</v>
      </c>
      <c r="P129" s="52">
        <f t="shared" si="45"/>
        <v>5841</v>
      </c>
      <c r="Q129" s="52">
        <f t="shared" si="45"/>
        <v>5775</v>
      </c>
      <c r="R129" s="52">
        <f t="shared" si="45"/>
        <v>5808</v>
      </c>
      <c r="S129" s="52">
        <f t="shared" si="45"/>
        <v>5808</v>
      </c>
      <c r="T129" s="52">
        <f t="shared" si="45"/>
        <v>6171</v>
      </c>
      <c r="U129" s="52">
        <f t="shared" si="45"/>
        <v>5643</v>
      </c>
      <c r="V129" s="52">
        <f t="shared" si="45"/>
        <v>6105</v>
      </c>
      <c r="W129" s="52">
        <f t="shared" si="45"/>
        <v>5841</v>
      </c>
      <c r="X129" s="52">
        <f t="shared" si="45"/>
        <v>5709</v>
      </c>
      <c r="Y129" s="52">
        <f t="shared" si="45"/>
        <v>6171</v>
      </c>
      <c r="Z129" s="52">
        <f t="shared" si="45"/>
        <v>5775</v>
      </c>
      <c r="AA129" s="52">
        <f t="shared" si="45"/>
        <v>5775</v>
      </c>
      <c r="AB129" s="52">
        <f t="shared" si="45"/>
        <v>6072</v>
      </c>
      <c r="AC129" s="52">
        <f t="shared" si="45"/>
        <v>5907</v>
      </c>
      <c r="AD129" s="52">
        <f t="shared" si="45"/>
        <v>6006</v>
      </c>
      <c r="AE129" s="52">
        <f t="shared" si="45"/>
        <v>6105</v>
      </c>
      <c r="AF129" s="52">
        <f t="shared" si="45"/>
        <v>5874</v>
      </c>
      <c r="AG129" s="52">
        <f t="shared" si="45"/>
        <v>5775</v>
      </c>
      <c r="AH129" s="52">
        <f t="shared" si="43"/>
        <v>6303</v>
      </c>
      <c r="AI129" s="52">
        <f t="shared" si="43"/>
        <v>0</v>
      </c>
      <c r="AJ129" s="52">
        <f t="shared" si="43"/>
        <v>0</v>
      </c>
      <c r="AK129" s="52">
        <f t="shared" si="43"/>
        <v>0</v>
      </c>
      <c r="AL129" s="52">
        <f t="shared" si="43"/>
        <v>0</v>
      </c>
      <c r="AM129" s="10">
        <f t="shared" si="36"/>
        <v>6303</v>
      </c>
      <c r="AN129" s="10">
        <f t="shared" si="38"/>
        <v>0</v>
      </c>
      <c r="AR129" s="10">
        <f t="shared" si="37"/>
        <v>176715.31625</v>
      </c>
    </row>
    <row r="130" spans="1:45">
      <c r="A130" s="9" t="s">
        <v>26</v>
      </c>
      <c r="B130" s="52" t="e">
        <f t="shared" si="43"/>
        <v>#VALUE!</v>
      </c>
      <c r="C130" s="52">
        <f t="shared" si="43"/>
        <v>0</v>
      </c>
      <c r="D130" s="52">
        <f>$G$38*D30-D160</f>
        <v>0</v>
      </c>
      <c r="E130" s="52">
        <f t="shared" si="45"/>
        <v>5016</v>
      </c>
      <c r="F130" s="52">
        <f t="shared" si="45"/>
        <v>5214</v>
      </c>
      <c r="G130" s="52">
        <f t="shared" si="45"/>
        <v>5874</v>
      </c>
      <c r="H130" s="52">
        <f t="shared" si="45"/>
        <v>5247</v>
      </c>
      <c r="I130" s="52">
        <f t="shared" si="45"/>
        <v>5412</v>
      </c>
      <c r="J130" s="52">
        <f t="shared" si="45"/>
        <v>5181</v>
      </c>
      <c r="K130" s="52">
        <f t="shared" si="45"/>
        <v>5049</v>
      </c>
      <c r="L130" s="52">
        <f t="shared" si="45"/>
        <v>5379</v>
      </c>
      <c r="M130" s="52">
        <f t="shared" si="45"/>
        <v>5214</v>
      </c>
      <c r="N130" s="52">
        <f t="shared" si="45"/>
        <v>4950</v>
      </c>
      <c r="O130" s="52">
        <f t="shared" si="45"/>
        <v>5544</v>
      </c>
      <c r="P130" s="52">
        <f t="shared" si="45"/>
        <v>5379</v>
      </c>
      <c r="Q130" s="52">
        <f t="shared" si="45"/>
        <v>5280</v>
      </c>
      <c r="R130" s="52">
        <f t="shared" si="45"/>
        <v>5214</v>
      </c>
      <c r="S130" s="52">
        <f t="shared" si="45"/>
        <v>5577</v>
      </c>
      <c r="T130" s="52">
        <f t="shared" si="45"/>
        <v>5016</v>
      </c>
      <c r="U130" s="52">
        <f t="shared" si="45"/>
        <v>5016</v>
      </c>
      <c r="V130" s="52">
        <f t="shared" si="45"/>
        <v>4851</v>
      </c>
      <c r="W130" s="52">
        <f t="shared" si="45"/>
        <v>4686</v>
      </c>
      <c r="X130" s="52">
        <f t="shared" si="45"/>
        <v>5115</v>
      </c>
      <c r="Y130" s="52">
        <f t="shared" si="45"/>
        <v>5379</v>
      </c>
      <c r="Z130" s="52">
        <f t="shared" si="45"/>
        <v>5247</v>
      </c>
      <c r="AA130" s="52">
        <f t="shared" si="45"/>
        <v>5181</v>
      </c>
      <c r="AB130" s="52">
        <f t="shared" si="45"/>
        <v>5346</v>
      </c>
      <c r="AC130" s="52">
        <f t="shared" si="45"/>
        <v>5214</v>
      </c>
      <c r="AD130" s="52">
        <f t="shared" si="45"/>
        <v>5445</v>
      </c>
      <c r="AE130" s="52">
        <f t="shared" si="45"/>
        <v>5181</v>
      </c>
      <c r="AF130" s="52">
        <f t="shared" si="45"/>
        <v>5280</v>
      </c>
      <c r="AG130" s="52">
        <f t="shared" si="45"/>
        <v>5148</v>
      </c>
      <c r="AH130" s="52">
        <f t="shared" si="43"/>
        <v>5676</v>
      </c>
      <c r="AI130" s="52">
        <f t="shared" si="43"/>
        <v>0</v>
      </c>
      <c r="AJ130" s="52">
        <f t="shared" si="43"/>
        <v>0</v>
      </c>
      <c r="AK130" s="52">
        <f t="shared" si="43"/>
        <v>0</v>
      </c>
      <c r="AL130" s="52">
        <f t="shared" si="43"/>
        <v>0</v>
      </c>
      <c r="AM130" s="10" t="e">
        <f t="shared" si="36"/>
        <v>#VALUE!</v>
      </c>
      <c r="AN130" s="10" t="e">
        <f t="shared" si="38"/>
        <v>#VALUE!</v>
      </c>
      <c r="AR130" s="10" t="e">
        <f t="shared" si="37"/>
        <v>#VALUE!</v>
      </c>
    </row>
    <row r="131" spans="1:45">
      <c r="AR131" s="27" t="e">
        <f>SUM(AR107:AR130)</f>
        <v>#VALUE!</v>
      </c>
      <c r="AS131" s="14" t="s">
        <v>48</v>
      </c>
    </row>
    <row r="133" spans="1:45">
      <c r="A133" s="26" t="s">
        <v>109</v>
      </c>
      <c r="C133" s="30"/>
      <c r="E133" s="41"/>
      <c r="F133" s="26"/>
      <c r="G133" s="38"/>
      <c r="H133" s="38"/>
      <c r="I133" s="38"/>
      <c r="J133" s="38"/>
      <c r="K133" s="38"/>
      <c r="L133" s="38"/>
      <c r="M133" s="38"/>
      <c r="N133" s="39"/>
      <c r="O133" s="39"/>
      <c r="P133" s="40"/>
      <c r="Q133" s="38"/>
      <c r="R133" s="28"/>
    </row>
    <row r="134" spans="1:45" ht="13.5" customHeight="1">
      <c r="A134" s="287" t="s">
        <v>2</v>
      </c>
      <c r="B134" s="4">
        <f>+B$4</f>
        <v>1</v>
      </c>
      <c r="C134" s="4">
        <f t="shared" ref="C134:AL134" si="46">+C$4</f>
        <v>2</v>
      </c>
      <c r="D134" s="4">
        <f>+D$4</f>
        <v>1</v>
      </c>
      <c r="E134" s="4">
        <f t="shared" si="46"/>
        <v>1</v>
      </c>
      <c r="F134" s="4">
        <f t="shared" si="46"/>
        <v>2</v>
      </c>
      <c r="G134" s="4">
        <f t="shared" si="46"/>
        <v>3</v>
      </c>
      <c r="H134" s="4">
        <f t="shared" si="46"/>
        <v>4</v>
      </c>
      <c r="I134" s="4">
        <f t="shared" si="46"/>
        <v>5</v>
      </c>
      <c r="J134" s="4">
        <f t="shared" si="46"/>
        <v>6</v>
      </c>
      <c r="K134" s="4">
        <f t="shared" si="46"/>
        <v>7</v>
      </c>
      <c r="L134" s="4">
        <f t="shared" si="46"/>
        <v>8</v>
      </c>
      <c r="M134" s="4">
        <f t="shared" si="46"/>
        <v>9</v>
      </c>
      <c r="N134" s="4">
        <f t="shared" si="46"/>
        <v>10</v>
      </c>
      <c r="O134" s="4">
        <f t="shared" si="46"/>
        <v>11</v>
      </c>
      <c r="P134" s="4">
        <f t="shared" si="46"/>
        <v>12</v>
      </c>
      <c r="Q134" s="4">
        <f t="shared" si="46"/>
        <v>13</v>
      </c>
      <c r="R134" s="4">
        <f t="shared" si="46"/>
        <v>14</v>
      </c>
      <c r="S134" s="4">
        <f t="shared" si="46"/>
        <v>15</v>
      </c>
      <c r="T134" s="4">
        <f t="shared" si="46"/>
        <v>16</v>
      </c>
      <c r="U134" s="4">
        <f t="shared" si="46"/>
        <v>17</v>
      </c>
      <c r="V134" s="4">
        <f t="shared" si="46"/>
        <v>18</v>
      </c>
      <c r="W134" s="4">
        <f t="shared" si="46"/>
        <v>19</v>
      </c>
      <c r="X134" s="4">
        <f t="shared" si="46"/>
        <v>20</v>
      </c>
      <c r="Y134" s="4">
        <f t="shared" si="46"/>
        <v>21</v>
      </c>
      <c r="Z134" s="4">
        <f t="shared" si="46"/>
        <v>22</v>
      </c>
      <c r="AA134" s="4">
        <f t="shared" si="46"/>
        <v>23</v>
      </c>
      <c r="AB134" s="4">
        <f t="shared" si="46"/>
        <v>24</v>
      </c>
      <c r="AC134" s="4">
        <f t="shared" si="46"/>
        <v>25</v>
      </c>
      <c r="AD134" s="4">
        <f t="shared" si="46"/>
        <v>26</v>
      </c>
      <c r="AE134" s="4">
        <f t="shared" si="46"/>
        <v>27</v>
      </c>
      <c r="AF134" s="4">
        <f t="shared" si="46"/>
        <v>28</v>
      </c>
      <c r="AG134" s="4">
        <f t="shared" si="46"/>
        <v>29</v>
      </c>
      <c r="AH134" s="4">
        <f t="shared" si="46"/>
        <v>30</v>
      </c>
      <c r="AI134" s="4">
        <f t="shared" si="46"/>
        <v>31</v>
      </c>
      <c r="AJ134" s="4">
        <f t="shared" si="46"/>
        <v>32</v>
      </c>
      <c r="AK134" s="4">
        <f t="shared" si="46"/>
        <v>33</v>
      </c>
      <c r="AL134" s="4">
        <f t="shared" si="46"/>
        <v>34</v>
      </c>
      <c r="AM134" s="116" t="s">
        <v>3</v>
      </c>
      <c r="AN134" s="5" t="s">
        <v>4</v>
      </c>
    </row>
    <row r="135" spans="1:45">
      <c r="A135" s="288"/>
      <c r="B135" s="7">
        <f>B$5</f>
        <v>40664</v>
      </c>
      <c r="C135" s="7">
        <f t="shared" ref="C135:AL135" si="47">C$5</f>
        <v>40665</v>
      </c>
      <c r="D135" s="7">
        <f>D$5</f>
        <v>0</v>
      </c>
      <c r="E135" s="7">
        <f t="shared" si="47"/>
        <v>40695</v>
      </c>
      <c r="F135" s="7">
        <f t="shared" si="47"/>
        <v>40696</v>
      </c>
      <c r="G135" s="7">
        <f t="shared" si="47"/>
        <v>40697</v>
      </c>
      <c r="H135" s="7">
        <f t="shared" si="47"/>
        <v>40698</v>
      </c>
      <c r="I135" s="7">
        <f t="shared" si="47"/>
        <v>40699</v>
      </c>
      <c r="J135" s="7">
        <f t="shared" si="47"/>
        <v>40700</v>
      </c>
      <c r="K135" s="7">
        <f t="shared" si="47"/>
        <v>40701</v>
      </c>
      <c r="L135" s="7">
        <f t="shared" si="47"/>
        <v>40702</v>
      </c>
      <c r="M135" s="7">
        <f t="shared" si="47"/>
        <v>40703</v>
      </c>
      <c r="N135" s="7">
        <f t="shared" si="47"/>
        <v>40704</v>
      </c>
      <c r="O135" s="7">
        <f t="shared" si="47"/>
        <v>40705</v>
      </c>
      <c r="P135" s="7">
        <f t="shared" si="47"/>
        <v>40706</v>
      </c>
      <c r="Q135" s="7">
        <f t="shared" si="47"/>
        <v>40707</v>
      </c>
      <c r="R135" s="7">
        <f t="shared" si="47"/>
        <v>40708</v>
      </c>
      <c r="S135" s="7">
        <f t="shared" si="47"/>
        <v>40709</v>
      </c>
      <c r="T135" s="7">
        <f t="shared" si="47"/>
        <v>40710</v>
      </c>
      <c r="U135" s="7">
        <f t="shared" si="47"/>
        <v>40711</v>
      </c>
      <c r="V135" s="7">
        <f t="shared" si="47"/>
        <v>40712</v>
      </c>
      <c r="W135" s="7">
        <f t="shared" si="47"/>
        <v>40713</v>
      </c>
      <c r="X135" s="7">
        <f t="shared" si="47"/>
        <v>40714</v>
      </c>
      <c r="Y135" s="7">
        <f t="shared" si="47"/>
        <v>40715</v>
      </c>
      <c r="Z135" s="7">
        <f t="shared" si="47"/>
        <v>40716</v>
      </c>
      <c r="AA135" s="7">
        <f t="shared" si="47"/>
        <v>40717</v>
      </c>
      <c r="AB135" s="7">
        <f t="shared" si="47"/>
        <v>40718</v>
      </c>
      <c r="AC135" s="7">
        <f t="shared" si="47"/>
        <v>40719</v>
      </c>
      <c r="AD135" s="7">
        <f t="shared" si="47"/>
        <v>40720</v>
      </c>
      <c r="AE135" s="7">
        <f t="shared" si="47"/>
        <v>40721</v>
      </c>
      <c r="AF135" s="7">
        <f t="shared" si="47"/>
        <v>40722</v>
      </c>
      <c r="AG135" s="158">
        <f t="shared" si="47"/>
        <v>40723</v>
      </c>
      <c r="AH135" s="158">
        <f t="shared" si="47"/>
        <v>40724</v>
      </c>
      <c r="AI135" s="158">
        <f t="shared" si="47"/>
        <v>40725</v>
      </c>
      <c r="AJ135" s="158">
        <f t="shared" si="47"/>
        <v>40726</v>
      </c>
      <c r="AK135" s="158">
        <f t="shared" si="47"/>
        <v>40727</v>
      </c>
      <c r="AL135" s="158">
        <f t="shared" si="47"/>
        <v>40728</v>
      </c>
      <c r="AM135" s="116"/>
      <c r="AN135" s="8"/>
    </row>
    <row r="136" spans="1:45">
      <c r="A136" s="289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4"/>
      <c r="AH136" s="44"/>
      <c r="AI136" s="44"/>
      <c r="AJ136" s="44"/>
      <c r="AK136" s="44"/>
      <c r="AL136" s="44"/>
      <c r="AM136" s="45" t="s">
        <v>8</v>
      </c>
      <c r="AN136" s="5" t="s">
        <v>8</v>
      </c>
    </row>
    <row r="137" spans="1:45">
      <c r="A137" s="9" t="s">
        <v>9</v>
      </c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10">
        <f>MAX(B137:AL137)</f>
        <v>0</v>
      </c>
      <c r="AN137" s="10">
        <f>MIN(B137:AF137)</f>
        <v>0</v>
      </c>
    </row>
    <row r="138" spans="1:45">
      <c r="A138" s="9" t="s">
        <v>10</v>
      </c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10">
        <f t="shared" ref="AM138:AM160" si="48">MAX(B138:AL138)</f>
        <v>0</v>
      </c>
      <c r="AN138" s="10">
        <f>MIN(B138:AF138)</f>
        <v>0</v>
      </c>
    </row>
    <row r="139" spans="1:45">
      <c r="A139" s="9" t="s">
        <v>11</v>
      </c>
      <c r="B139" s="52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10">
        <f t="shared" si="48"/>
        <v>0</v>
      </c>
      <c r="AN139" s="10">
        <f t="shared" ref="AN139:AN160" si="49">MIN(B139:AF139)</f>
        <v>0</v>
      </c>
    </row>
    <row r="140" spans="1:45">
      <c r="A140" s="9" t="s">
        <v>12</v>
      </c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10">
        <f t="shared" si="48"/>
        <v>0</v>
      </c>
      <c r="AN140" s="10">
        <f t="shared" si="49"/>
        <v>0</v>
      </c>
    </row>
    <row r="141" spans="1:45">
      <c r="A141" s="9" t="s">
        <v>13</v>
      </c>
      <c r="B141" s="52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10">
        <f t="shared" si="48"/>
        <v>0</v>
      </c>
      <c r="AN141" s="10">
        <f t="shared" si="49"/>
        <v>0</v>
      </c>
    </row>
    <row r="142" spans="1:45" ht="14">
      <c r="A142" s="9" t="s">
        <v>14</v>
      </c>
      <c r="B142" s="52"/>
      <c r="C142" s="52"/>
      <c r="D142" s="52"/>
      <c r="E142" s="264">
        <v>0</v>
      </c>
      <c r="F142" s="264">
        <v>0</v>
      </c>
      <c r="G142" s="264">
        <v>0</v>
      </c>
      <c r="H142" s="264">
        <v>0</v>
      </c>
      <c r="I142" s="264">
        <v>0</v>
      </c>
      <c r="J142" s="264">
        <v>0</v>
      </c>
      <c r="K142" s="264">
        <v>0</v>
      </c>
      <c r="L142" s="264">
        <v>0</v>
      </c>
      <c r="M142" s="264">
        <v>0</v>
      </c>
      <c r="N142" s="264">
        <v>0</v>
      </c>
      <c r="O142" s="264">
        <v>0</v>
      </c>
      <c r="P142" s="264">
        <v>0</v>
      </c>
      <c r="Q142" s="264">
        <v>0</v>
      </c>
      <c r="R142" s="264">
        <v>0</v>
      </c>
      <c r="S142" s="264">
        <v>0</v>
      </c>
      <c r="T142" s="264">
        <v>0</v>
      </c>
      <c r="U142" s="264">
        <v>0</v>
      </c>
      <c r="V142" s="264">
        <v>0</v>
      </c>
      <c r="W142" s="264">
        <v>0</v>
      </c>
      <c r="X142" s="264">
        <v>0</v>
      </c>
      <c r="Y142" s="264">
        <v>0</v>
      </c>
      <c r="Z142" s="264">
        <v>0</v>
      </c>
      <c r="AA142" s="264">
        <v>0</v>
      </c>
      <c r="AB142" s="264">
        <v>0</v>
      </c>
      <c r="AC142" s="264">
        <v>0</v>
      </c>
      <c r="AD142" s="264">
        <v>0</v>
      </c>
      <c r="AE142" s="264">
        <v>0</v>
      </c>
      <c r="AF142" s="264">
        <v>0</v>
      </c>
      <c r="AG142" s="264">
        <v>0</v>
      </c>
      <c r="AH142" s="264">
        <v>0</v>
      </c>
      <c r="AI142" s="52"/>
      <c r="AJ142" s="52"/>
      <c r="AK142" s="52"/>
      <c r="AL142" s="52"/>
      <c r="AM142" s="10">
        <f t="shared" si="48"/>
        <v>0</v>
      </c>
      <c r="AN142" s="10">
        <f t="shared" si="49"/>
        <v>0</v>
      </c>
    </row>
    <row r="143" spans="1:45" ht="14">
      <c r="A143" s="9" t="s">
        <v>15</v>
      </c>
      <c r="B143" s="52"/>
      <c r="C143" s="52"/>
      <c r="D143" s="52"/>
      <c r="E143" s="264">
        <v>0</v>
      </c>
      <c r="F143" s="264">
        <v>135.87</v>
      </c>
      <c r="G143" s="264">
        <v>0</v>
      </c>
      <c r="H143" s="264">
        <v>74.28</v>
      </c>
      <c r="I143" s="264">
        <v>69.510000000000005</v>
      </c>
      <c r="J143" s="264">
        <v>51.64</v>
      </c>
      <c r="K143" s="264">
        <v>74.31</v>
      </c>
      <c r="L143" s="264">
        <v>56.45</v>
      </c>
      <c r="M143" s="264">
        <v>44.3</v>
      </c>
      <c r="N143" s="264">
        <v>58.17</v>
      </c>
      <c r="O143" s="264">
        <v>69.02</v>
      </c>
      <c r="P143" s="264">
        <v>0</v>
      </c>
      <c r="Q143" s="264">
        <v>37.799999999999997</v>
      </c>
      <c r="R143" s="264">
        <v>53.65</v>
      </c>
      <c r="S143" s="264">
        <v>26.36</v>
      </c>
      <c r="T143" s="264">
        <v>64.739999999999995</v>
      </c>
      <c r="U143" s="264">
        <v>68.16</v>
      </c>
      <c r="V143" s="264">
        <v>47.44</v>
      </c>
      <c r="W143" s="264">
        <v>66.819999999999993</v>
      </c>
      <c r="X143" s="264">
        <v>73.2</v>
      </c>
      <c r="Y143" s="264">
        <v>26.13</v>
      </c>
      <c r="Z143" s="264">
        <v>29.42</v>
      </c>
      <c r="AA143" s="264">
        <v>66.989999999999995</v>
      </c>
      <c r="AB143" s="264">
        <v>55.7</v>
      </c>
      <c r="AC143" s="264">
        <v>65.28</v>
      </c>
      <c r="AD143" s="264">
        <v>0</v>
      </c>
      <c r="AE143" s="264">
        <v>60.73</v>
      </c>
      <c r="AF143" s="264">
        <v>52.42</v>
      </c>
      <c r="AG143" s="264">
        <v>59.49</v>
      </c>
      <c r="AH143" s="264">
        <v>46.86</v>
      </c>
      <c r="AI143" s="52"/>
      <c r="AJ143" s="52"/>
      <c r="AK143" s="52"/>
      <c r="AL143" s="52"/>
      <c r="AM143" s="10">
        <f t="shared" si="48"/>
        <v>135.87</v>
      </c>
      <c r="AN143" s="10">
        <f t="shared" si="49"/>
        <v>0</v>
      </c>
    </row>
    <row r="144" spans="1:45" ht="14">
      <c r="A144" s="12" t="s">
        <v>16</v>
      </c>
      <c r="B144" s="52"/>
      <c r="C144" s="52"/>
      <c r="D144" s="52"/>
      <c r="E144" s="264">
        <v>0</v>
      </c>
      <c r="F144" s="264">
        <v>379.01</v>
      </c>
      <c r="G144" s="264">
        <v>538.29</v>
      </c>
      <c r="H144" s="264">
        <v>374.52</v>
      </c>
      <c r="I144" s="264">
        <v>367.59</v>
      </c>
      <c r="J144" s="264">
        <v>207.53</v>
      </c>
      <c r="K144" s="264">
        <v>200.62</v>
      </c>
      <c r="L144" s="264">
        <v>283.74</v>
      </c>
      <c r="M144" s="264">
        <v>333.69</v>
      </c>
      <c r="N144" s="264">
        <v>333.24</v>
      </c>
      <c r="O144" s="264">
        <v>340.2</v>
      </c>
      <c r="P144" s="264">
        <v>0</v>
      </c>
      <c r="Q144" s="264">
        <v>187.29</v>
      </c>
      <c r="R144" s="264">
        <v>217.45</v>
      </c>
      <c r="S144" s="264">
        <v>295.41000000000003</v>
      </c>
      <c r="T144" s="264">
        <v>325.67</v>
      </c>
      <c r="U144" s="264">
        <v>293</v>
      </c>
      <c r="V144" s="264">
        <v>267.31</v>
      </c>
      <c r="W144" s="264">
        <v>363.82</v>
      </c>
      <c r="X144" s="264">
        <v>332.97</v>
      </c>
      <c r="Y144" s="264">
        <v>278.94</v>
      </c>
      <c r="Z144" s="264">
        <v>172.06</v>
      </c>
      <c r="AA144" s="264">
        <v>302.07</v>
      </c>
      <c r="AB144" s="264">
        <v>279.85000000000002</v>
      </c>
      <c r="AC144" s="264">
        <v>280.27999999999997</v>
      </c>
      <c r="AD144" s="264">
        <v>0</v>
      </c>
      <c r="AE144" s="264">
        <v>330.28</v>
      </c>
      <c r="AF144" s="264">
        <v>157.84</v>
      </c>
      <c r="AG144" s="264">
        <v>280.19</v>
      </c>
      <c r="AH144" s="264">
        <v>288.5</v>
      </c>
      <c r="AI144" s="52"/>
      <c r="AJ144" s="52"/>
      <c r="AK144" s="52"/>
      <c r="AL144" s="52"/>
      <c r="AM144" s="10">
        <f t="shared" si="48"/>
        <v>538.29</v>
      </c>
      <c r="AN144" s="10">
        <f t="shared" si="49"/>
        <v>0</v>
      </c>
    </row>
    <row r="145" spans="1:40" ht="14">
      <c r="A145" s="12" t="s">
        <v>17</v>
      </c>
      <c r="B145" s="52"/>
      <c r="C145" s="52"/>
      <c r="D145" s="52"/>
      <c r="E145" s="264">
        <v>0</v>
      </c>
      <c r="F145" s="264">
        <v>797.34</v>
      </c>
      <c r="G145" s="264">
        <v>975.93</v>
      </c>
      <c r="H145" s="264">
        <v>970.85</v>
      </c>
      <c r="I145" s="264">
        <v>1004.43</v>
      </c>
      <c r="J145" s="264">
        <v>487.43</v>
      </c>
      <c r="K145" s="264">
        <v>0</v>
      </c>
      <c r="L145" s="264">
        <v>710.09</v>
      </c>
      <c r="M145" s="264">
        <v>970.85</v>
      </c>
      <c r="N145" s="264">
        <v>924.53</v>
      </c>
      <c r="O145" s="264">
        <v>936.71</v>
      </c>
      <c r="P145" s="264">
        <v>0</v>
      </c>
      <c r="Q145" s="264">
        <v>585.85</v>
      </c>
      <c r="R145" s="264">
        <v>828.62</v>
      </c>
      <c r="S145" s="264">
        <v>1012.16</v>
      </c>
      <c r="T145" s="264">
        <v>871.27</v>
      </c>
      <c r="U145" s="264">
        <v>867.92</v>
      </c>
      <c r="V145" s="264">
        <v>818.5</v>
      </c>
      <c r="W145" s="264">
        <v>926.19</v>
      </c>
      <c r="X145" s="264">
        <v>825.02</v>
      </c>
      <c r="Y145" s="264">
        <v>690.62</v>
      </c>
      <c r="Z145" s="264">
        <v>385</v>
      </c>
      <c r="AA145" s="264">
        <v>782.39</v>
      </c>
      <c r="AB145" s="264">
        <v>772.1</v>
      </c>
      <c r="AC145" s="264">
        <v>700.66</v>
      </c>
      <c r="AD145" s="264">
        <v>0</v>
      </c>
      <c r="AE145" s="264">
        <v>832.5</v>
      </c>
      <c r="AF145" s="264">
        <v>0</v>
      </c>
      <c r="AG145" s="264">
        <v>769.87</v>
      </c>
      <c r="AH145" s="264">
        <v>819.25</v>
      </c>
      <c r="AI145" s="52"/>
      <c r="AJ145" s="52"/>
      <c r="AK145" s="52"/>
      <c r="AL145" s="52"/>
      <c r="AM145" s="10">
        <f t="shared" si="48"/>
        <v>1012.16</v>
      </c>
      <c r="AN145" s="10">
        <f t="shared" si="49"/>
        <v>0</v>
      </c>
    </row>
    <row r="146" spans="1:40" ht="14">
      <c r="A146" s="13">
        <v>0.41666666666666669</v>
      </c>
      <c r="B146" s="52"/>
      <c r="C146" s="52"/>
      <c r="D146" s="52"/>
      <c r="E146" s="264">
        <v>0</v>
      </c>
      <c r="F146" s="264">
        <v>1423.52</v>
      </c>
      <c r="G146" s="264">
        <v>1651.44</v>
      </c>
      <c r="H146" s="264">
        <v>1633.62</v>
      </c>
      <c r="I146" s="264">
        <v>1732.46</v>
      </c>
      <c r="J146" s="264">
        <v>724.93</v>
      </c>
      <c r="K146" s="264">
        <v>1500</v>
      </c>
      <c r="L146" s="264">
        <v>858.84</v>
      </c>
      <c r="M146" s="264">
        <v>1653.64</v>
      </c>
      <c r="N146" s="264">
        <v>1577.07</v>
      </c>
      <c r="O146" s="264">
        <v>1615.3</v>
      </c>
      <c r="P146" s="264">
        <v>0</v>
      </c>
      <c r="Q146" s="264">
        <v>1020.13</v>
      </c>
      <c r="R146" s="264">
        <v>1544.79</v>
      </c>
      <c r="S146" s="264">
        <v>1454.15</v>
      </c>
      <c r="T146" s="264">
        <v>1504.81</v>
      </c>
      <c r="U146" s="264">
        <v>1532.75</v>
      </c>
      <c r="V146" s="264">
        <v>1469.48</v>
      </c>
      <c r="W146" s="264">
        <v>1521.81</v>
      </c>
      <c r="X146" s="264">
        <v>1473.01</v>
      </c>
      <c r="Y146" s="264">
        <v>1302.48</v>
      </c>
      <c r="Z146" s="264">
        <v>456.86</v>
      </c>
      <c r="AA146" s="264">
        <v>1380.68</v>
      </c>
      <c r="AB146" s="264">
        <v>1310.7</v>
      </c>
      <c r="AC146" s="264">
        <v>1400.6</v>
      </c>
      <c r="AD146" s="264">
        <v>0</v>
      </c>
      <c r="AE146" s="264">
        <v>1360.49</v>
      </c>
      <c r="AF146" s="264">
        <v>0</v>
      </c>
      <c r="AG146" s="264">
        <v>1224.69</v>
      </c>
      <c r="AH146" s="264">
        <v>1205.01</v>
      </c>
      <c r="AI146" s="52"/>
      <c r="AJ146" s="52"/>
      <c r="AK146" s="52"/>
      <c r="AL146" s="52"/>
      <c r="AM146" s="10">
        <f t="shared" si="48"/>
        <v>1732.46</v>
      </c>
      <c r="AN146" s="10">
        <f t="shared" si="49"/>
        <v>0</v>
      </c>
    </row>
    <row r="147" spans="1:40" ht="14">
      <c r="A147" s="13" t="s">
        <v>18</v>
      </c>
      <c r="B147" s="52"/>
      <c r="C147" s="52"/>
      <c r="D147" s="52"/>
      <c r="E147" s="264">
        <v>2400</v>
      </c>
      <c r="F147" s="264">
        <v>1698.6</v>
      </c>
      <c r="G147" s="264">
        <v>2235.09</v>
      </c>
      <c r="H147" s="264">
        <v>2216.4899999999998</v>
      </c>
      <c r="I147" s="264">
        <v>2335.08</v>
      </c>
      <c r="J147" s="264">
        <v>1030.67</v>
      </c>
      <c r="K147" s="264">
        <v>1900</v>
      </c>
      <c r="L147" s="264">
        <v>2106.9899999999998</v>
      </c>
      <c r="M147" s="264">
        <v>2180.4499999999998</v>
      </c>
      <c r="N147" s="264">
        <v>2097.61</v>
      </c>
      <c r="O147" s="264">
        <v>2182.37</v>
      </c>
      <c r="P147" s="264">
        <v>2104.4499999999998</v>
      </c>
      <c r="Q147" s="264">
        <v>1890.16</v>
      </c>
      <c r="R147" s="264">
        <v>1963.86</v>
      </c>
      <c r="S147" s="264">
        <v>1916.45</v>
      </c>
      <c r="T147" s="264">
        <v>1991.85</v>
      </c>
      <c r="U147" s="264">
        <v>2040.68</v>
      </c>
      <c r="V147" s="264">
        <v>1998.62</v>
      </c>
      <c r="W147" s="264">
        <v>2051.2600000000002</v>
      </c>
      <c r="X147" s="264">
        <v>2044.6</v>
      </c>
      <c r="Y147" s="264">
        <v>1810.64</v>
      </c>
      <c r="Z147" s="264">
        <v>715.47</v>
      </c>
      <c r="AA147" s="264">
        <v>1905.25</v>
      </c>
      <c r="AB147" s="264">
        <v>1780.82</v>
      </c>
      <c r="AC147" s="264">
        <v>1913.61</v>
      </c>
      <c r="AD147" s="264">
        <v>0</v>
      </c>
      <c r="AE147" s="264">
        <v>1649.95</v>
      </c>
      <c r="AF147" s="264">
        <v>0</v>
      </c>
      <c r="AG147" s="264">
        <v>1576.93</v>
      </c>
      <c r="AH147" s="264">
        <v>1050.51</v>
      </c>
      <c r="AI147" s="52"/>
      <c r="AJ147" s="52"/>
      <c r="AK147" s="52"/>
      <c r="AL147" s="52"/>
      <c r="AM147" s="10">
        <f t="shared" si="48"/>
        <v>2400</v>
      </c>
      <c r="AN147" s="10">
        <f t="shared" si="49"/>
        <v>0</v>
      </c>
    </row>
    <row r="148" spans="1:40" ht="14">
      <c r="A148" s="13">
        <v>0.5</v>
      </c>
      <c r="B148" s="52"/>
      <c r="C148" s="52"/>
      <c r="D148" s="52"/>
      <c r="E148" s="264">
        <v>2000</v>
      </c>
      <c r="F148" s="264">
        <v>2260.9899999999998</v>
      </c>
      <c r="G148" s="264">
        <v>2643.98</v>
      </c>
      <c r="H148" s="264">
        <v>2583.6</v>
      </c>
      <c r="I148" s="264">
        <v>2308.71</v>
      </c>
      <c r="J148" s="264">
        <v>2451.04</v>
      </c>
      <c r="K148" s="264">
        <v>1100</v>
      </c>
      <c r="L148" s="264">
        <v>1543.03</v>
      </c>
      <c r="M148" s="264">
        <v>2271.5700000000002</v>
      </c>
      <c r="N148" s="264">
        <v>2445.35</v>
      </c>
      <c r="O148" s="264">
        <v>2539.1</v>
      </c>
      <c r="P148" s="264">
        <v>2538.96</v>
      </c>
      <c r="Q148" s="264">
        <v>2700.75</v>
      </c>
      <c r="R148" s="264">
        <v>2603.86</v>
      </c>
      <c r="S148" s="264">
        <v>2450.77</v>
      </c>
      <c r="T148" s="264">
        <v>2349.79</v>
      </c>
      <c r="U148" s="264">
        <v>2376.1799999999998</v>
      </c>
      <c r="V148" s="264">
        <v>2315.84</v>
      </c>
      <c r="W148" s="264">
        <v>2378.0700000000002</v>
      </c>
      <c r="X148" s="264">
        <v>2341.64</v>
      </c>
      <c r="Y148" s="264">
        <v>2391.4699999999998</v>
      </c>
      <c r="Z148" s="264">
        <v>1603.82</v>
      </c>
      <c r="AA148" s="264">
        <v>2218.92</v>
      </c>
      <c r="AB148" s="264">
        <v>2133.1799999999998</v>
      </c>
      <c r="AC148" s="264">
        <v>2269.96</v>
      </c>
      <c r="AD148" s="264">
        <v>0</v>
      </c>
      <c r="AE148" s="264">
        <v>1894.72</v>
      </c>
      <c r="AF148" s="264">
        <v>1729.04</v>
      </c>
      <c r="AG148" s="264">
        <v>1634.06</v>
      </c>
      <c r="AH148" s="264">
        <v>0</v>
      </c>
      <c r="AI148" s="52"/>
      <c r="AJ148" s="52"/>
      <c r="AK148" s="52"/>
      <c r="AL148" s="52"/>
      <c r="AM148" s="10">
        <f t="shared" si="48"/>
        <v>2700.75</v>
      </c>
      <c r="AN148" s="10">
        <f t="shared" si="49"/>
        <v>0</v>
      </c>
    </row>
    <row r="149" spans="1:40" ht="14">
      <c r="A149" s="13" t="s">
        <v>19</v>
      </c>
      <c r="B149" s="52"/>
      <c r="C149" s="52"/>
      <c r="D149" s="52"/>
      <c r="E149" s="264">
        <v>0</v>
      </c>
      <c r="F149" s="264">
        <v>2199.9899999999998</v>
      </c>
      <c r="G149" s="264">
        <v>2640.05</v>
      </c>
      <c r="H149" s="264">
        <v>2738.59</v>
      </c>
      <c r="I149" s="264">
        <v>2263.0300000000002</v>
      </c>
      <c r="J149" s="264">
        <v>2420.2399999999998</v>
      </c>
      <c r="K149" s="264">
        <v>700</v>
      </c>
      <c r="L149" s="264">
        <v>528.84</v>
      </c>
      <c r="M149" s="264">
        <v>1434.57</v>
      </c>
      <c r="N149" s="264">
        <v>2535.09</v>
      </c>
      <c r="O149" s="264">
        <v>2682.16</v>
      </c>
      <c r="P149" s="264">
        <v>2727.17</v>
      </c>
      <c r="Q149" s="264">
        <v>2829.52</v>
      </c>
      <c r="R149" s="264">
        <v>2700.74</v>
      </c>
      <c r="S149" s="264">
        <v>2587.7399999999998</v>
      </c>
      <c r="T149" s="264">
        <v>2554.42</v>
      </c>
      <c r="U149" s="264">
        <v>2482.27</v>
      </c>
      <c r="V149" s="264">
        <v>2421.75</v>
      </c>
      <c r="W149" s="264">
        <v>2469.9899999999998</v>
      </c>
      <c r="X149" s="264">
        <v>2545.21</v>
      </c>
      <c r="Y149" s="264">
        <v>2550.13</v>
      </c>
      <c r="Z149" s="264">
        <v>1664.11</v>
      </c>
      <c r="AA149" s="264">
        <v>2341.34</v>
      </c>
      <c r="AB149" s="264">
        <v>2250.44</v>
      </c>
      <c r="AC149" s="264">
        <v>2425.2600000000002</v>
      </c>
      <c r="AD149" s="264">
        <v>1855.3</v>
      </c>
      <c r="AE149" s="264">
        <v>2443.4899999999998</v>
      </c>
      <c r="AF149" s="264">
        <v>1748.1</v>
      </c>
      <c r="AG149" s="264">
        <v>2104.91</v>
      </c>
      <c r="AH149" s="264">
        <v>0</v>
      </c>
      <c r="AI149" s="52"/>
      <c r="AJ149" s="52"/>
      <c r="AK149" s="52"/>
      <c r="AL149" s="52"/>
      <c r="AM149" s="10">
        <f t="shared" si="48"/>
        <v>2829.52</v>
      </c>
      <c r="AN149" s="10">
        <f t="shared" si="49"/>
        <v>0</v>
      </c>
    </row>
    <row r="150" spans="1:40" ht="14">
      <c r="A150" s="13">
        <v>0.58333333333333337</v>
      </c>
      <c r="B150" s="52"/>
      <c r="C150" s="52"/>
      <c r="D150" s="52"/>
      <c r="E150" s="264">
        <v>1186.74</v>
      </c>
      <c r="F150" s="264">
        <v>2482.4699999999998</v>
      </c>
      <c r="G150" s="264">
        <v>2684.44</v>
      </c>
      <c r="H150" s="264">
        <v>2645.16</v>
      </c>
      <c r="I150" s="264">
        <v>2549.84</v>
      </c>
      <c r="J150" s="264">
        <v>2296.0700000000002</v>
      </c>
      <c r="K150" s="264"/>
      <c r="L150" s="264">
        <v>552.27</v>
      </c>
      <c r="M150" s="264">
        <v>1990.33</v>
      </c>
      <c r="N150" s="264">
        <v>2539.46</v>
      </c>
      <c r="O150" s="264">
        <v>2579.83</v>
      </c>
      <c r="P150" s="264">
        <v>2666.5</v>
      </c>
      <c r="Q150" s="264">
        <v>2736.99</v>
      </c>
      <c r="R150" s="264">
        <v>2621.3000000000002</v>
      </c>
      <c r="S150" s="264">
        <v>2442.77</v>
      </c>
      <c r="T150" s="264">
        <v>2497.8000000000002</v>
      </c>
      <c r="U150" s="264">
        <v>2399.12</v>
      </c>
      <c r="V150" s="264">
        <v>2388.63</v>
      </c>
      <c r="W150" s="264">
        <v>2333.81</v>
      </c>
      <c r="X150" s="264">
        <v>2508.06</v>
      </c>
      <c r="Y150" s="264">
        <v>2389.15</v>
      </c>
      <c r="Z150" s="264">
        <v>1771.34</v>
      </c>
      <c r="AA150" s="264">
        <v>2323.04</v>
      </c>
      <c r="AB150" s="264">
        <v>2082.0700000000002</v>
      </c>
      <c r="AC150" s="264">
        <v>2384.7199999999998</v>
      </c>
      <c r="AD150" s="264">
        <v>2152.56</v>
      </c>
      <c r="AE150" s="264">
        <v>2433.6999999999998</v>
      </c>
      <c r="AF150" s="264">
        <v>1701.17</v>
      </c>
      <c r="AG150" s="264">
        <v>2289.35</v>
      </c>
      <c r="AH150" s="264">
        <v>2236.3200000000002</v>
      </c>
      <c r="AI150" s="52"/>
      <c r="AJ150" s="52"/>
      <c r="AK150" s="52"/>
      <c r="AL150" s="52"/>
      <c r="AM150" s="10">
        <f t="shared" si="48"/>
        <v>2736.99</v>
      </c>
      <c r="AN150" s="10">
        <f t="shared" si="49"/>
        <v>552.27</v>
      </c>
    </row>
    <row r="151" spans="1:40" ht="14">
      <c r="A151" s="13" t="s">
        <v>20</v>
      </c>
      <c r="B151" s="52"/>
      <c r="C151" s="52"/>
      <c r="D151" s="52"/>
      <c r="E151" s="264">
        <v>1652.56</v>
      </c>
      <c r="F151" s="264">
        <v>1813.4</v>
      </c>
      <c r="G151" s="264">
        <v>2379</v>
      </c>
      <c r="H151" s="264">
        <v>2336.2800000000002</v>
      </c>
      <c r="I151" s="264">
        <v>2317.71</v>
      </c>
      <c r="J151" s="264">
        <v>2467.4499999999998</v>
      </c>
      <c r="K151" s="264"/>
      <c r="L151" s="264">
        <v>534.02</v>
      </c>
      <c r="M151" s="264">
        <v>1979.14</v>
      </c>
      <c r="N151" s="264">
        <v>2253.08</v>
      </c>
      <c r="O151" s="264">
        <v>2332.5500000000002</v>
      </c>
      <c r="P151" s="264">
        <v>2349.0300000000002</v>
      </c>
      <c r="Q151" s="264">
        <v>2431.2800000000002</v>
      </c>
      <c r="R151" s="264">
        <v>2306.4</v>
      </c>
      <c r="S151" s="264">
        <v>2256.2199999999998</v>
      </c>
      <c r="T151" s="264">
        <v>2252.67</v>
      </c>
      <c r="U151" s="264">
        <v>2119.69</v>
      </c>
      <c r="V151" s="264">
        <v>2171.73</v>
      </c>
      <c r="W151" s="264">
        <v>2118.5</v>
      </c>
      <c r="X151" s="264">
        <v>2181.89</v>
      </c>
      <c r="Y151" s="264">
        <v>2119.71</v>
      </c>
      <c r="Z151" s="264">
        <v>1305.55</v>
      </c>
      <c r="AA151" s="264">
        <v>2057.7399999999998</v>
      </c>
      <c r="AB151" s="264">
        <v>1856.84</v>
      </c>
      <c r="AC151" s="264">
        <v>2133.7399999999998</v>
      </c>
      <c r="AD151" s="264">
        <v>1755.08</v>
      </c>
      <c r="AE151" s="264">
        <v>1873.16</v>
      </c>
      <c r="AF151" s="264">
        <v>1858.44</v>
      </c>
      <c r="AG151" s="264">
        <v>1938.02</v>
      </c>
      <c r="AH151" s="264">
        <v>1949.85</v>
      </c>
      <c r="AI151" s="52"/>
      <c r="AJ151" s="52"/>
      <c r="AK151" s="52"/>
      <c r="AL151" s="52"/>
      <c r="AM151" s="10">
        <f t="shared" si="48"/>
        <v>2467.4499999999998</v>
      </c>
      <c r="AN151" s="10">
        <f t="shared" si="49"/>
        <v>534.02</v>
      </c>
    </row>
    <row r="152" spans="1:40" ht="14">
      <c r="A152" s="12" t="s">
        <v>21</v>
      </c>
      <c r="B152" s="52"/>
      <c r="C152" s="52"/>
      <c r="D152" s="52"/>
      <c r="E152" s="264">
        <v>1472.91</v>
      </c>
      <c r="F152" s="264">
        <v>1266.54</v>
      </c>
      <c r="G152" s="264">
        <v>1858.93</v>
      </c>
      <c r="H152" s="264">
        <v>1864.15</v>
      </c>
      <c r="I152" s="264">
        <v>1959.41</v>
      </c>
      <c r="J152" s="264">
        <v>1958.48</v>
      </c>
      <c r="K152" s="264">
        <v>299.27999999999997</v>
      </c>
      <c r="L152" s="264">
        <v>643.53</v>
      </c>
      <c r="M152" s="264">
        <v>1458.81</v>
      </c>
      <c r="N152" s="264">
        <v>1771.84</v>
      </c>
      <c r="O152" s="264">
        <v>1833.75</v>
      </c>
      <c r="P152" s="264">
        <v>1849.5</v>
      </c>
      <c r="Q152" s="264">
        <v>1931.8</v>
      </c>
      <c r="R152" s="264">
        <v>1830.95</v>
      </c>
      <c r="S152" s="264">
        <v>1766.12</v>
      </c>
      <c r="T152" s="264">
        <v>1814.24</v>
      </c>
      <c r="U152" s="264">
        <v>1686.2</v>
      </c>
      <c r="V152" s="264">
        <v>1678.98</v>
      </c>
      <c r="W152" s="264">
        <v>1664.96</v>
      </c>
      <c r="X152" s="264">
        <v>1691.78</v>
      </c>
      <c r="Y152" s="264">
        <v>1862.7</v>
      </c>
      <c r="Z152" s="264">
        <v>1479.57</v>
      </c>
      <c r="AA152" s="264">
        <v>1629.25</v>
      </c>
      <c r="AB152" s="264">
        <v>1438.6</v>
      </c>
      <c r="AC152" s="264">
        <v>1678.28</v>
      </c>
      <c r="AD152" s="264">
        <v>1439.36</v>
      </c>
      <c r="AE152" s="264">
        <v>1677.54</v>
      </c>
      <c r="AF152" s="264">
        <v>1585.28</v>
      </c>
      <c r="AG152" s="264">
        <v>1558.56</v>
      </c>
      <c r="AH152" s="264">
        <v>1545.71</v>
      </c>
      <c r="AI152" s="52"/>
      <c r="AJ152" s="52"/>
      <c r="AK152" s="52"/>
      <c r="AL152" s="52"/>
      <c r="AM152" s="10">
        <f t="shared" si="48"/>
        <v>1959.41</v>
      </c>
      <c r="AN152" s="10">
        <f t="shared" si="49"/>
        <v>299.27999999999997</v>
      </c>
    </row>
    <row r="153" spans="1:40" ht="14">
      <c r="A153" s="12" t="s">
        <v>22</v>
      </c>
      <c r="B153" s="52"/>
      <c r="C153" s="52"/>
      <c r="D153" s="52"/>
      <c r="E153" s="264">
        <v>886.83</v>
      </c>
      <c r="F153" s="264">
        <v>956.84</v>
      </c>
      <c r="G153" s="264">
        <v>1214.97</v>
      </c>
      <c r="H153" s="264">
        <v>1207.22</v>
      </c>
      <c r="I153" s="264">
        <v>1562.56</v>
      </c>
      <c r="J153" s="264">
        <v>1278.94</v>
      </c>
      <c r="K153" s="264">
        <v>256.39999999999998</v>
      </c>
      <c r="L153" s="264">
        <v>516.88</v>
      </c>
      <c r="M153" s="264">
        <v>1096.4000000000001</v>
      </c>
      <c r="N153" s="264">
        <v>1167.92</v>
      </c>
      <c r="O153" s="264">
        <v>1191.18</v>
      </c>
      <c r="P153" s="264">
        <v>1211.57</v>
      </c>
      <c r="Q153" s="264">
        <v>1271.04</v>
      </c>
      <c r="R153" s="264">
        <v>1203.8499999999999</v>
      </c>
      <c r="S153" s="264">
        <v>1160.74</v>
      </c>
      <c r="T153" s="264">
        <v>1190.23</v>
      </c>
      <c r="U153" s="264">
        <v>1097.06</v>
      </c>
      <c r="V153" s="264">
        <v>1083.94</v>
      </c>
      <c r="W153" s="264">
        <v>1100.77</v>
      </c>
      <c r="X153" s="264">
        <v>1147.57</v>
      </c>
      <c r="Y153" s="264">
        <v>1138.6600000000001</v>
      </c>
      <c r="Z153" s="264">
        <v>1040.4100000000001</v>
      </c>
      <c r="AA153" s="264">
        <v>1075.1500000000001</v>
      </c>
      <c r="AB153" s="264">
        <v>930.71</v>
      </c>
      <c r="AC153" s="264">
        <v>1102.97</v>
      </c>
      <c r="AD153" s="264">
        <v>986.61</v>
      </c>
      <c r="AE153" s="264">
        <v>1168.44</v>
      </c>
      <c r="AF153" s="264">
        <v>1046.49</v>
      </c>
      <c r="AG153" s="264">
        <v>1021.75</v>
      </c>
      <c r="AH153" s="264">
        <v>1067.24</v>
      </c>
      <c r="AI153" s="52"/>
      <c r="AJ153" s="52"/>
      <c r="AK153" s="52"/>
      <c r="AL153" s="52"/>
      <c r="AM153" s="10">
        <f t="shared" si="48"/>
        <v>1562.56</v>
      </c>
      <c r="AN153" s="10">
        <f t="shared" si="49"/>
        <v>256.39999999999998</v>
      </c>
    </row>
    <row r="154" spans="1:40" ht="14">
      <c r="A154" s="12" t="s">
        <v>23</v>
      </c>
      <c r="B154" s="52"/>
      <c r="C154" s="52"/>
      <c r="D154" s="52"/>
      <c r="E154" s="264">
        <v>502.04</v>
      </c>
      <c r="F154" s="264">
        <v>447.36</v>
      </c>
      <c r="G154" s="264">
        <v>592.42999999999995</v>
      </c>
      <c r="H154" s="264">
        <v>545.25</v>
      </c>
      <c r="I154" s="264">
        <v>815.55</v>
      </c>
      <c r="J154" s="264">
        <v>540.49</v>
      </c>
      <c r="K154" s="264">
        <v>253.48</v>
      </c>
      <c r="L154" s="264">
        <v>301.2</v>
      </c>
      <c r="M154" s="264">
        <v>469.47</v>
      </c>
      <c r="N154" s="264">
        <v>531.52</v>
      </c>
      <c r="O154" s="264">
        <v>546.35</v>
      </c>
      <c r="P154" s="264">
        <v>546</v>
      </c>
      <c r="Q154" s="264">
        <v>577.4</v>
      </c>
      <c r="R154" s="264">
        <v>548.41999999999996</v>
      </c>
      <c r="S154" s="264">
        <v>501.23</v>
      </c>
      <c r="T154" s="264">
        <v>551.26</v>
      </c>
      <c r="U154" s="264">
        <v>493.99</v>
      </c>
      <c r="V154" s="264">
        <v>519.89</v>
      </c>
      <c r="W154" s="264">
        <v>512.73</v>
      </c>
      <c r="X154" s="264">
        <v>543.53</v>
      </c>
      <c r="Y154" s="264">
        <v>505.86</v>
      </c>
      <c r="Z154" s="264">
        <v>521.42999999999995</v>
      </c>
      <c r="AA154" s="264">
        <v>522.65</v>
      </c>
      <c r="AB154" s="264">
        <v>459.19</v>
      </c>
      <c r="AC154" s="264">
        <v>527.36</v>
      </c>
      <c r="AD154" s="264">
        <v>492.99</v>
      </c>
      <c r="AE154" s="264">
        <v>560.39</v>
      </c>
      <c r="AF154" s="264">
        <v>506.16</v>
      </c>
      <c r="AG154" s="264">
        <v>524.14</v>
      </c>
      <c r="AH154" s="264">
        <v>526.67999999999995</v>
      </c>
      <c r="AI154" s="52"/>
      <c r="AJ154" s="52"/>
      <c r="AK154" s="52"/>
      <c r="AL154" s="52"/>
      <c r="AM154" s="10">
        <f t="shared" si="48"/>
        <v>815.55</v>
      </c>
      <c r="AN154" s="10">
        <f t="shared" si="49"/>
        <v>253.48</v>
      </c>
    </row>
    <row r="155" spans="1:40" ht="14">
      <c r="A155" s="9" t="s">
        <v>24</v>
      </c>
      <c r="B155" s="52"/>
      <c r="C155" s="52"/>
      <c r="D155" s="52"/>
      <c r="E155" s="264">
        <v>162.11000000000001</v>
      </c>
      <c r="F155" s="264">
        <v>117.8</v>
      </c>
      <c r="G155" s="264">
        <v>152.65</v>
      </c>
      <c r="H155" s="264">
        <v>127.17</v>
      </c>
      <c r="I155" s="264">
        <v>174.12</v>
      </c>
      <c r="J155" s="264">
        <v>96.97</v>
      </c>
      <c r="K155" s="264">
        <v>0</v>
      </c>
      <c r="L155" s="264">
        <v>41.83</v>
      </c>
      <c r="M155" s="264">
        <v>115.25</v>
      </c>
      <c r="N155" s="264">
        <v>123.22</v>
      </c>
      <c r="O155" s="264">
        <v>131.88999999999999</v>
      </c>
      <c r="P155" s="264">
        <v>123.5</v>
      </c>
      <c r="Q155" s="264">
        <v>120.47</v>
      </c>
      <c r="R155" s="264">
        <v>121.28</v>
      </c>
      <c r="S155" s="264">
        <v>84.37</v>
      </c>
      <c r="T155" s="264">
        <v>145.99</v>
      </c>
      <c r="U155" s="264">
        <v>129.43</v>
      </c>
      <c r="V155" s="264">
        <v>138.88999999999999</v>
      </c>
      <c r="W155" s="264">
        <v>138.11000000000001</v>
      </c>
      <c r="X155" s="264">
        <v>135.63</v>
      </c>
      <c r="Y155" s="264">
        <v>114.79</v>
      </c>
      <c r="Z155" s="264">
        <v>137.88999999999999</v>
      </c>
      <c r="AA155" s="264">
        <v>146.72</v>
      </c>
      <c r="AB155" s="264">
        <v>121.32</v>
      </c>
      <c r="AC155" s="264">
        <v>144.30000000000001</v>
      </c>
      <c r="AD155" s="264">
        <v>136.82</v>
      </c>
      <c r="AE155" s="264">
        <v>152.6</v>
      </c>
      <c r="AF155" s="264">
        <v>185.84</v>
      </c>
      <c r="AG155" s="264">
        <v>147.13</v>
      </c>
      <c r="AH155" s="264">
        <v>114.91</v>
      </c>
      <c r="AI155" s="52"/>
      <c r="AJ155" s="52"/>
      <c r="AK155" s="52"/>
      <c r="AL155" s="52"/>
      <c r="AM155" s="10">
        <f t="shared" si="48"/>
        <v>185.84</v>
      </c>
      <c r="AN155" s="10">
        <f t="shared" si="49"/>
        <v>0</v>
      </c>
    </row>
    <row r="156" spans="1:40" ht="14">
      <c r="A156" s="15">
        <v>0.83333333333333337</v>
      </c>
      <c r="B156" s="52"/>
      <c r="C156" s="52"/>
      <c r="D156" s="52"/>
      <c r="E156" s="264">
        <v>12.54</v>
      </c>
      <c r="F156" s="264">
        <v>0.8</v>
      </c>
      <c r="G156" s="264">
        <v>6.53</v>
      </c>
      <c r="H156" s="264">
        <v>2.46</v>
      </c>
      <c r="I156" s="264">
        <v>3.98</v>
      </c>
      <c r="J156" s="264">
        <v>0.77</v>
      </c>
      <c r="K156" s="264">
        <v>0</v>
      </c>
      <c r="L156" s="264">
        <v>0.51</v>
      </c>
      <c r="M156" s="264">
        <v>3.18</v>
      </c>
      <c r="N156" s="264">
        <v>2.8</v>
      </c>
      <c r="O156" s="264">
        <v>5</v>
      </c>
      <c r="P156" s="264">
        <v>4.4000000000000004</v>
      </c>
      <c r="Q156" s="264">
        <v>5.68</v>
      </c>
      <c r="R156" s="264">
        <v>3.63</v>
      </c>
      <c r="S156" s="264">
        <v>3.15</v>
      </c>
      <c r="T156" s="264">
        <v>7.79</v>
      </c>
      <c r="U156" s="264">
        <v>3.88</v>
      </c>
      <c r="V156" s="264">
        <v>6.08</v>
      </c>
      <c r="W156" s="264">
        <v>11.92</v>
      </c>
      <c r="X156" s="264">
        <v>7.71</v>
      </c>
      <c r="Y156" s="264">
        <v>7.01</v>
      </c>
      <c r="Z156" s="264">
        <v>6.46</v>
      </c>
      <c r="AA156" s="264">
        <v>7.26</v>
      </c>
      <c r="AB156" s="264">
        <v>0.82</v>
      </c>
      <c r="AC156" s="264">
        <v>6.02</v>
      </c>
      <c r="AD156" s="264">
        <v>4.5999999999999996</v>
      </c>
      <c r="AE156" s="264">
        <v>8.4700000000000006</v>
      </c>
      <c r="AF156" s="264">
        <v>0</v>
      </c>
      <c r="AG156" s="264">
        <v>0.01</v>
      </c>
      <c r="AH156" s="264">
        <v>8.2899999999999991</v>
      </c>
      <c r="AI156" s="52"/>
      <c r="AJ156" s="52"/>
      <c r="AK156" s="52"/>
      <c r="AL156" s="52"/>
      <c r="AM156" s="10">
        <f t="shared" si="48"/>
        <v>12.54</v>
      </c>
      <c r="AN156" s="10">
        <f t="shared" si="49"/>
        <v>0</v>
      </c>
    </row>
    <row r="157" spans="1:40">
      <c r="A157" s="15">
        <v>0.875</v>
      </c>
      <c r="B157" s="52"/>
      <c r="C157" s="52"/>
      <c r="D157" s="52"/>
      <c r="E157" s="52"/>
      <c r="F157" s="52"/>
      <c r="G157" s="52"/>
      <c r="H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10">
        <f t="shared" si="48"/>
        <v>0</v>
      </c>
      <c r="AN157" s="10">
        <f t="shared" si="49"/>
        <v>0</v>
      </c>
    </row>
    <row r="158" spans="1:40">
      <c r="A158" s="13" t="s">
        <v>25</v>
      </c>
      <c r="B158" s="52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10">
        <f t="shared" si="48"/>
        <v>0</v>
      </c>
      <c r="AN158" s="10">
        <f t="shared" si="49"/>
        <v>0</v>
      </c>
    </row>
    <row r="159" spans="1:40">
      <c r="A159" s="15">
        <v>0.95833333333333337</v>
      </c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10">
        <f t="shared" si="48"/>
        <v>0</v>
      </c>
      <c r="AN159" s="10">
        <f t="shared" si="49"/>
        <v>0</v>
      </c>
    </row>
    <row r="160" spans="1:40">
      <c r="A160" s="9" t="s">
        <v>26</v>
      </c>
      <c r="B160" s="52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10">
        <f t="shared" si="48"/>
        <v>0</v>
      </c>
      <c r="AN160" s="10">
        <f t="shared" si="49"/>
        <v>0</v>
      </c>
    </row>
    <row r="163" spans="1:39">
      <c r="A163" s="26" t="s">
        <v>130</v>
      </c>
      <c r="C163" s="30"/>
      <c r="E163" s="41"/>
      <c r="F163" s="26"/>
      <c r="G163" s="38"/>
      <c r="H163" s="38"/>
      <c r="I163" s="38"/>
      <c r="J163" s="38"/>
      <c r="K163" s="38"/>
      <c r="L163" s="38"/>
      <c r="M163" s="38"/>
      <c r="N163" s="39"/>
      <c r="O163" s="39"/>
      <c r="P163" s="40"/>
      <c r="Q163" s="38"/>
      <c r="R163" s="28"/>
    </row>
    <row r="164" spans="1:39">
      <c r="A164" s="287" t="s">
        <v>2</v>
      </c>
      <c r="B164" s="4">
        <f>+B$4</f>
        <v>1</v>
      </c>
      <c r="C164" s="4">
        <f t="shared" ref="C164:AL164" si="50">+C$4</f>
        <v>2</v>
      </c>
      <c r="D164" s="4">
        <f>+D$4</f>
        <v>1</v>
      </c>
      <c r="E164" s="4">
        <f t="shared" si="50"/>
        <v>1</v>
      </c>
      <c r="F164" s="4">
        <f t="shared" si="50"/>
        <v>2</v>
      </c>
      <c r="G164" s="4">
        <f t="shared" si="50"/>
        <v>3</v>
      </c>
      <c r="H164" s="4">
        <f t="shared" si="50"/>
        <v>4</v>
      </c>
      <c r="I164" s="4">
        <f t="shared" si="50"/>
        <v>5</v>
      </c>
      <c r="J164" s="4">
        <f t="shared" si="50"/>
        <v>6</v>
      </c>
      <c r="K164" s="4">
        <f t="shared" si="50"/>
        <v>7</v>
      </c>
      <c r="L164" s="4">
        <f t="shared" si="50"/>
        <v>8</v>
      </c>
      <c r="M164" s="4">
        <f t="shared" si="50"/>
        <v>9</v>
      </c>
      <c r="N164" s="4">
        <f t="shared" si="50"/>
        <v>10</v>
      </c>
      <c r="O164" s="4">
        <f t="shared" si="50"/>
        <v>11</v>
      </c>
      <c r="P164" s="4">
        <f t="shared" si="50"/>
        <v>12</v>
      </c>
      <c r="Q164" s="4">
        <f t="shared" si="50"/>
        <v>13</v>
      </c>
      <c r="R164" s="4">
        <f t="shared" si="50"/>
        <v>14</v>
      </c>
      <c r="S164" s="4">
        <f t="shared" si="50"/>
        <v>15</v>
      </c>
      <c r="T164" s="4">
        <f t="shared" si="50"/>
        <v>16</v>
      </c>
      <c r="U164" s="4">
        <f t="shared" si="50"/>
        <v>17</v>
      </c>
      <c r="V164" s="4">
        <f t="shared" si="50"/>
        <v>18</v>
      </c>
      <c r="W164" s="4">
        <f t="shared" si="50"/>
        <v>19</v>
      </c>
      <c r="X164" s="4">
        <f t="shared" si="50"/>
        <v>20</v>
      </c>
      <c r="Y164" s="4">
        <f t="shared" si="50"/>
        <v>21</v>
      </c>
      <c r="Z164" s="4">
        <f t="shared" si="50"/>
        <v>22</v>
      </c>
      <c r="AA164" s="4">
        <f t="shared" si="50"/>
        <v>23</v>
      </c>
      <c r="AB164" s="4">
        <f t="shared" si="50"/>
        <v>24</v>
      </c>
      <c r="AC164" s="4">
        <f t="shared" si="50"/>
        <v>25</v>
      </c>
      <c r="AD164" s="4">
        <f t="shared" si="50"/>
        <v>26</v>
      </c>
      <c r="AE164" s="4">
        <f t="shared" si="50"/>
        <v>27</v>
      </c>
      <c r="AF164" s="4">
        <f t="shared" si="50"/>
        <v>28</v>
      </c>
      <c r="AG164" s="4">
        <f t="shared" si="50"/>
        <v>29</v>
      </c>
      <c r="AH164" s="4">
        <f t="shared" si="50"/>
        <v>30</v>
      </c>
      <c r="AI164" s="4">
        <f t="shared" si="50"/>
        <v>31</v>
      </c>
      <c r="AJ164" s="4">
        <f t="shared" si="50"/>
        <v>32</v>
      </c>
      <c r="AK164" s="4">
        <f t="shared" si="50"/>
        <v>33</v>
      </c>
      <c r="AL164" s="4">
        <f t="shared" si="50"/>
        <v>34</v>
      </c>
      <c r="AM164" s="116" t="s">
        <v>3</v>
      </c>
    </row>
    <row r="165" spans="1:39">
      <c r="A165" s="288"/>
      <c r="B165" s="7">
        <f>B$5</f>
        <v>40664</v>
      </c>
      <c r="C165" s="7">
        <f t="shared" ref="C165:AL165" si="51">C$5</f>
        <v>40665</v>
      </c>
      <c r="D165" s="7">
        <f>D$5</f>
        <v>0</v>
      </c>
      <c r="E165" s="7">
        <f t="shared" si="51"/>
        <v>40695</v>
      </c>
      <c r="F165" s="7">
        <f t="shared" si="51"/>
        <v>40696</v>
      </c>
      <c r="G165" s="7">
        <f t="shared" si="51"/>
        <v>40697</v>
      </c>
      <c r="H165" s="7">
        <f t="shared" si="51"/>
        <v>40698</v>
      </c>
      <c r="I165" s="7">
        <f t="shared" si="51"/>
        <v>40699</v>
      </c>
      <c r="J165" s="7">
        <f t="shared" si="51"/>
        <v>40700</v>
      </c>
      <c r="K165" s="7">
        <f t="shared" si="51"/>
        <v>40701</v>
      </c>
      <c r="L165" s="7">
        <f t="shared" si="51"/>
        <v>40702</v>
      </c>
      <c r="M165" s="7">
        <f t="shared" si="51"/>
        <v>40703</v>
      </c>
      <c r="N165" s="7">
        <f t="shared" si="51"/>
        <v>40704</v>
      </c>
      <c r="O165" s="7">
        <f t="shared" si="51"/>
        <v>40705</v>
      </c>
      <c r="P165" s="7">
        <f t="shared" si="51"/>
        <v>40706</v>
      </c>
      <c r="Q165" s="7">
        <f t="shared" si="51"/>
        <v>40707</v>
      </c>
      <c r="R165" s="7">
        <f t="shared" si="51"/>
        <v>40708</v>
      </c>
      <c r="S165" s="7">
        <f t="shared" si="51"/>
        <v>40709</v>
      </c>
      <c r="T165" s="7">
        <f t="shared" si="51"/>
        <v>40710</v>
      </c>
      <c r="U165" s="7">
        <f t="shared" si="51"/>
        <v>40711</v>
      </c>
      <c r="V165" s="7">
        <f t="shared" si="51"/>
        <v>40712</v>
      </c>
      <c r="W165" s="7">
        <f t="shared" si="51"/>
        <v>40713</v>
      </c>
      <c r="X165" s="7">
        <f t="shared" si="51"/>
        <v>40714</v>
      </c>
      <c r="Y165" s="7">
        <f t="shared" si="51"/>
        <v>40715</v>
      </c>
      <c r="Z165" s="7">
        <f t="shared" si="51"/>
        <v>40716</v>
      </c>
      <c r="AA165" s="7">
        <f t="shared" si="51"/>
        <v>40717</v>
      </c>
      <c r="AB165" s="7">
        <f t="shared" si="51"/>
        <v>40718</v>
      </c>
      <c r="AC165" s="7">
        <f t="shared" si="51"/>
        <v>40719</v>
      </c>
      <c r="AD165" s="7">
        <f t="shared" si="51"/>
        <v>40720</v>
      </c>
      <c r="AE165" s="7">
        <f t="shared" si="51"/>
        <v>40721</v>
      </c>
      <c r="AF165" s="7">
        <f t="shared" si="51"/>
        <v>40722</v>
      </c>
      <c r="AG165" s="199">
        <f t="shared" si="51"/>
        <v>40723</v>
      </c>
      <c r="AH165" s="199">
        <f t="shared" si="51"/>
        <v>40724</v>
      </c>
      <c r="AI165" s="199">
        <f t="shared" si="51"/>
        <v>40725</v>
      </c>
      <c r="AJ165" s="199">
        <f t="shared" si="51"/>
        <v>40726</v>
      </c>
      <c r="AK165" s="199">
        <f t="shared" si="51"/>
        <v>40727</v>
      </c>
      <c r="AL165" s="199">
        <f t="shared" si="51"/>
        <v>40728</v>
      </c>
      <c r="AM165" s="116"/>
    </row>
    <row r="166" spans="1:39">
      <c r="A166" s="289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4"/>
      <c r="AH166" s="44"/>
      <c r="AI166" s="44"/>
      <c r="AJ166" s="44"/>
      <c r="AK166" s="44"/>
      <c r="AL166" s="44"/>
      <c r="AM166" s="45" t="s">
        <v>8</v>
      </c>
    </row>
    <row r="167" spans="1:39">
      <c r="A167" s="9" t="s">
        <v>9</v>
      </c>
      <c r="B167" s="52" t="e">
        <f t="shared" ref="B167:Q182" si="52">+$G$40*(B107+B137)</f>
        <v>#VALUE!</v>
      </c>
      <c r="C167" s="52">
        <f t="shared" si="52"/>
        <v>0</v>
      </c>
      <c r="D167" s="52">
        <f>+$G$40*(D107+D137)</f>
        <v>0</v>
      </c>
      <c r="E167" s="52">
        <f t="shared" ref="E167:AL174" si="53">+$G$40*(E107+E137)</f>
        <v>2409</v>
      </c>
      <c r="F167" s="52">
        <f t="shared" si="53"/>
        <v>2359.5</v>
      </c>
      <c r="G167" s="52">
        <f t="shared" si="53"/>
        <v>2475</v>
      </c>
      <c r="H167" s="52">
        <f t="shared" si="53"/>
        <v>2409</v>
      </c>
      <c r="I167" s="52">
        <f t="shared" si="53"/>
        <v>2475</v>
      </c>
      <c r="J167" s="52">
        <f t="shared" si="53"/>
        <v>2475</v>
      </c>
      <c r="K167" s="52">
        <f t="shared" si="53"/>
        <v>2425.5</v>
      </c>
      <c r="L167" s="52">
        <f t="shared" si="53"/>
        <v>2392.5</v>
      </c>
      <c r="M167" s="52">
        <f t="shared" si="53"/>
        <v>2392.5</v>
      </c>
      <c r="N167" s="52">
        <f t="shared" si="53"/>
        <v>2425.5</v>
      </c>
      <c r="O167" s="52">
        <f t="shared" si="53"/>
        <v>2310</v>
      </c>
      <c r="P167" s="52">
        <f t="shared" si="53"/>
        <v>2557.5</v>
      </c>
      <c r="Q167" s="52">
        <f t="shared" si="53"/>
        <v>2524.5</v>
      </c>
      <c r="R167" s="52">
        <f t="shared" si="53"/>
        <v>2574</v>
      </c>
      <c r="S167" s="52">
        <f t="shared" si="53"/>
        <v>2409</v>
      </c>
      <c r="T167" s="52">
        <f t="shared" si="53"/>
        <v>2392.5</v>
      </c>
      <c r="U167" s="52">
        <f t="shared" si="53"/>
        <v>2376</v>
      </c>
      <c r="V167" s="52">
        <f t="shared" si="53"/>
        <v>2326.5</v>
      </c>
      <c r="W167" s="52">
        <f t="shared" si="53"/>
        <v>2475</v>
      </c>
      <c r="X167" s="52">
        <f t="shared" si="53"/>
        <v>2458.5</v>
      </c>
      <c r="Y167" s="52">
        <f t="shared" si="53"/>
        <v>2392.5</v>
      </c>
      <c r="Z167" s="52">
        <f t="shared" si="53"/>
        <v>2475</v>
      </c>
      <c r="AA167" s="52">
        <f t="shared" si="53"/>
        <v>2161.5</v>
      </c>
      <c r="AB167" s="52">
        <f t="shared" si="53"/>
        <v>2376</v>
      </c>
      <c r="AC167" s="52">
        <f t="shared" si="53"/>
        <v>2425.5</v>
      </c>
      <c r="AD167" s="52">
        <f t="shared" si="53"/>
        <v>2458.5</v>
      </c>
      <c r="AE167" s="52">
        <f t="shared" si="53"/>
        <v>2557.5</v>
      </c>
      <c r="AF167" s="52">
        <f t="shared" si="53"/>
        <v>2442</v>
      </c>
      <c r="AG167" s="52">
        <f t="shared" si="53"/>
        <v>2392.5</v>
      </c>
      <c r="AH167" s="52">
        <f t="shared" si="53"/>
        <v>2458.5</v>
      </c>
      <c r="AI167" s="52">
        <f t="shared" si="53"/>
        <v>0</v>
      </c>
      <c r="AJ167" s="52">
        <f t="shared" si="53"/>
        <v>0</v>
      </c>
      <c r="AK167" s="52">
        <f t="shared" si="53"/>
        <v>0</v>
      </c>
      <c r="AL167" s="52">
        <f t="shared" si="53"/>
        <v>0</v>
      </c>
      <c r="AM167" s="10" t="e">
        <f>MAX(B167:AL167)</f>
        <v>#VALUE!</v>
      </c>
    </row>
    <row r="168" spans="1:39">
      <c r="A168" s="9" t="s">
        <v>10</v>
      </c>
      <c r="B168" s="52" t="e">
        <f t="shared" si="52"/>
        <v>#VALUE!</v>
      </c>
      <c r="C168" s="52">
        <f t="shared" si="52"/>
        <v>0</v>
      </c>
      <c r="D168" s="52">
        <f t="shared" si="52"/>
        <v>0</v>
      </c>
      <c r="E168" s="52">
        <f t="shared" si="52"/>
        <v>2310</v>
      </c>
      <c r="F168" s="52">
        <f t="shared" si="52"/>
        <v>2244</v>
      </c>
      <c r="G168" s="52">
        <f t="shared" si="53"/>
        <v>2359.5</v>
      </c>
      <c r="H168" s="52">
        <f t="shared" si="53"/>
        <v>2293.5</v>
      </c>
      <c r="I168" s="52">
        <f t="shared" si="53"/>
        <v>2326.5</v>
      </c>
      <c r="J168" s="52">
        <f t="shared" si="53"/>
        <v>2376</v>
      </c>
      <c r="K168" s="52">
        <f t="shared" si="53"/>
        <v>2293.5</v>
      </c>
      <c r="L168" s="52">
        <f t="shared" si="53"/>
        <v>2310</v>
      </c>
      <c r="M168" s="52">
        <f t="shared" si="53"/>
        <v>2244</v>
      </c>
      <c r="N168" s="52">
        <f t="shared" si="53"/>
        <v>2277</v>
      </c>
      <c r="O168" s="52">
        <f t="shared" si="53"/>
        <v>2227.5</v>
      </c>
      <c r="P168" s="52">
        <f t="shared" si="53"/>
        <v>2409</v>
      </c>
      <c r="Q168" s="52">
        <f t="shared" si="53"/>
        <v>2376</v>
      </c>
      <c r="R168" s="52">
        <f t="shared" si="53"/>
        <v>2343</v>
      </c>
      <c r="S168" s="52">
        <f t="shared" si="53"/>
        <v>2293.5</v>
      </c>
      <c r="T168" s="52">
        <f t="shared" si="53"/>
        <v>2326.5</v>
      </c>
      <c r="U168" s="52">
        <f t="shared" si="53"/>
        <v>2277</v>
      </c>
      <c r="V168" s="52">
        <f t="shared" si="53"/>
        <v>2260.5</v>
      </c>
      <c r="W168" s="52">
        <f t="shared" si="53"/>
        <v>2326.5</v>
      </c>
      <c r="X168" s="52">
        <f t="shared" si="53"/>
        <v>2376</v>
      </c>
      <c r="Y168" s="52">
        <f t="shared" si="53"/>
        <v>2293.5</v>
      </c>
      <c r="Z168" s="52">
        <f t="shared" si="53"/>
        <v>1386</v>
      </c>
      <c r="AA168" s="52">
        <f t="shared" si="53"/>
        <v>2293.5</v>
      </c>
      <c r="AB168" s="52">
        <f t="shared" si="53"/>
        <v>2310</v>
      </c>
      <c r="AC168" s="52">
        <f t="shared" si="53"/>
        <v>2310</v>
      </c>
      <c r="AD168" s="52">
        <f t="shared" si="53"/>
        <v>2310</v>
      </c>
      <c r="AE168" s="52">
        <f t="shared" si="53"/>
        <v>2409</v>
      </c>
      <c r="AF168" s="52">
        <f t="shared" si="53"/>
        <v>2326.5</v>
      </c>
      <c r="AG168" s="52">
        <f t="shared" si="53"/>
        <v>2343</v>
      </c>
      <c r="AH168" s="52">
        <f t="shared" si="53"/>
        <v>2343</v>
      </c>
      <c r="AI168" s="52">
        <f t="shared" si="53"/>
        <v>0</v>
      </c>
      <c r="AJ168" s="52">
        <f t="shared" si="53"/>
        <v>0</v>
      </c>
      <c r="AK168" s="52">
        <f t="shared" si="53"/>
        <v>0</v>
      </c>
      <c r="AL168" s="52">
        <f t="shared" si="53"/>
        <v>0</v>
      </c>
      <c r="AM168" s="10" t="e">
        <f t="shared" ref="AM168:AM190" si="54">MAX(B168:AL168)</f>
        <v>#VALUE!</v>
      </c>
    </row>
    <row r="169" spans="1:39">
      <c r="A169" s="9" t="s">
        <v>11</v>
      </c>
      <c r="B169" s="52" t="e">
        <f t="shared" si="52"/>
        <v>#VALUE!</v>
      </c>
      <c r="C169" s="52">
        <f t="shared" si="52"/>
        <v>0</v>
      </c>
      <c r="D169" s="52">
        <f t="shared" si="52"/>
        <v>0</v>
      </c>
      <c r="E169" s="52">
        <f t="shared" si="52"/>
        <v>2244</v>
      </c>
      <c r="F169" s="52">
        <f t="shared" si="52"/>
        <v>2244</v>
      </c>
      <c r="G169" s="52">
        <f t="shared" si="53"/>
        <v>2277</v>
      </c>
      <c r="H169" s="52">
        <f t="shared" si="53"/>
        <v>2475</v>
      </c>
      <c r="I169" s="52">
        <f t="shared" si="53"/>
        <v>2244</v>
      </c>
      <c r="J169" s="52">
        <f t="shared" si="53"/>
        <v>2293.5</v>
      </c>
      <c r="K169" s="52">
        <f t="shared" si="53"/>
        <v>2244</v>
      </c>
      <c r="L169" s="52">
        <f t="shared" si="53"/>
        <v>2227.5</v>
      </c>
      <c r="M169" s="52">
        <f t="shared" si="53"/>
        <v>2244</v>
      </c>
      <c r="N169" s="52">
        <f t="shared" si="53"/>
        <v>2277</v>
      </c>
      <c r="O169" s="52">
        <f t="shared" si="53"/>
        <v>2145</v>
      </c>
      <c r="P169" s="52">
        <f t="shared" si="53"/>
        <v>2343</v>
      </c>
      <c r="Q169" s="52">
        <f t="shared" si="53"/>
        <v>2310</v>
      </c>
      <c r="R169" s="52">
        <f t="shared" si="53"/>
        <v>2244</v>
      </c>
      <c r="S169" s="52">
        <f t="shared" si="53"/>
        <v>2277</v>
      </c>
      <c r="T169" s="52">
        <f t="shared" si="53"/>
        <v>2277</v>
      </c>
      <c r="U169" s="52">
        <f t="shared" si="53"/>
        <v>2260.5</v>
      </c>
      <c r="V169" s="52">
        <f t="shared" si="53"/>
        <v>2211</v>
      </c>
      <c r="W169" s="52">
        <f t="shared" si="53"/>
        <v>2227.5</v>
      </c>
      <c r="X169" s="52">
        <f t="shared" si="53"/>
        <v>2326.5</v>
      </c>
      <c r="Y169" s="52">
        <f t="shared" si="53"/>
        <v>2227.5</v>
      </c>
      <c r="Z169" s="52">
        <f t="shared" si="53"/>
        <v>1369.5</v>
      </c>
      <c r="AA169" s="52">
        <f t="shared" si="53"/>
        <v>2260.5</v>
      </c>
      <c r="AB169" s="52">
        <f t="shared" si="53"/>
        <v>2227.5</v>
      </c>
      <c r="AC169" s="52">
        <f t="shared" si="53"/>
        <v>2277</v>
      </c>
      <c r="AD169" s="52">
        <f t="shared" si="53"/>
        <v>2260.5</v>
      </c>
      <c r="AE169" s="52">
        <f t="shared" si="53"/>
        <v>2326.5</v>
      </c>
      <c r="AF169" s="52">
        <f t="shared" si="53"/>
        <v>2277</v>
      </c>
      <c r="AG169" s="52">
        <f t="shared" si="53"/>
        <v>2326.5</v>
      </c>
      <c r="AH169" s="52">
        <f t="shared" si="53"/>
        <v>2293.5</v>
      </c>
      <c r="AI169" s="52">
        <f t="shared" si="53"/>
        <v>0</v>
      </c>
      <c r="AJ169" s="52">
        <f t="shared" si="53"/>
        <v>0</v>
      </c>
      <c r="AK169" s="52">
        <f t="shared" si="53"/>
        <v>0</v>
      </c>
      <c r="AL169" s="52">
        <f t="shared" si="53"/>
        <v>0</v>
      </c>
      <c r="AM169" s="10" t="e">
        <f t="shared" si="54"/>
        <v>#VALUE!</v>
      </c>
    </row>
    <row r="170" spans="1:39">
      <c r="A170" s="9" t="s">
        <v>12</v>
      </c>
      <c r="B170" s="52" t="e">
        <f t="shared" si="52"/>
        <v>#VALUE!</v>
      </c>
      <c r="C170" s="52">
        <f t="shared" si="52"/>
        <v>0</v>
      </c>
      <c r="D170" s="52">
        <f t="shared" si="52"/>
        <v>0</v>
      </c>
      <c r="E170" s="52">
        <f t="shared" si="52"/>
        <v>2227.5</v>
      </c>
      <c r="F170" s="52">
        <f t="shared" si="52"/>
        <v>2211</v>
      </c>
      <c r="G170" s="52">
        <f t="shared" si="53"/>
        <v>2260.5</v>
      </c>
      <c r="H170" s="52">
        <f t="shared" si="53"/>
        <v>2409</v>
      </c>
      <c r="I170" s="52">
        <f t="shared" si="53"/>
        <v>2211</v>
      </c>
      <c r="J170" s="52">
        <f t="shared" si="53"/>
        <v>2277</v>
      </c>
      <c r="K170" s="52">
        <f t="shared" si="53"/>
        <v>2227.5</v>
      </c>
      <c r="L170" s="52">
        <f t="shared" si="53"/>
        <v>2211</v>
      </c>
      <c r="M170" s="52">
        <f t="shared" si="53"/>
        <v>2211</v>
      </c>
      <c r="N170" s="52">
        <f t="shared" si="53"/>
        <v>2260.5</v>
      </c>
      <c r="O170" s="52">
        <f t="shared" si="53"/>
        <v>2161.5</v>
      </c>
      <c r="P170" s="52">
        <f t="shared" si="53"/>
        <v>2310</v>
      </c>
      <c r="Q170" s="52">
        <f t="shared" si="53"/>
        <v>2277</v>
      </c>
      <c r="R170" s="52">
        <f t="shared" si="53"/>
        <v>2244</v>
      </c>
      <c r="S170" s="52">
        <f t="shared" si="53"/>
        <v>2227.5</v>
      </c>
      <c r="T170" s="52">
        <f t="shared" si="53"/>
        <v>2277</v>
      </c>
      <c r="U170" s="52">
        <f t="shared" si="53"/>
        <v>2227.5</v>
      </c>
      <c r="V170" s="52">
        <f t="shared" si="53"/>
        <v>2178</v>
      </c>
      <c r="W170" s="52">
        <f t="shared" si="53"/>
        <v>2194.5</v>
      </c>
      <c r="X170" s="52">
        <f t="shared" si="53"/>
        <v>2260.5</v>
      </c>
      <c r="Y170" s="52">
        <f t="shared" si="53"/>
        <v>2227.5</v>
      </c>
      <c r="Z170" s="52">
        <f t="shared" si="53"/>
        <v>1369.5</v>
      </c>
      <c r="AA170" s="52">
        <f t="shared" si="53"/>
        <v>2227.5</v>
      </c>
      <c r="AB170" s="52">
        <f t="shared" si="53"/>
        <v>2227.5</v>
      </c>
      <c r="AC170" s="52">
        <f t="shared" si="53"/>
        <v>2227.5</v>
      </c>
      <c r="AD170" s="52">
        <f t="shared" si="53"/>
        <v>2227.5</v>
      </c>
      <c r="AE170" s="52">
        <f t="shared" si="53"/>
        <v>2277</v>
      </c>
      <c r="AF170" s="52">
        <f t="shared" si="53"/>
        <v>2244</v>
      </c>
      <c r="AG170" s="52">
        <f t="shared" si="53"/>
        <v>2277</v>
      </c>
      <c r="AH170" s="52">
        <f t="shared" si="53"/>
        <v>2227.5</v>
      </c>
      <c r="AI170" s="52">
        <f t="shared" si="53"/>
        <v>0</v>
      </c>
      <c r="AJ170" s="52">
        <f t="shared" si="53"/>
        <v>0</v>
      </c>
      <c r="AK170" s="52">
        <f t="shared" si="53"/>
        <v>0</v>
      </c>
      <c r="AL170" s="52">
        <f t="shared" si="53"/>
        <v>0</v>
      </c>
      <c r="AM170" s="10" t="e">
        <f t="shared" si="54"/>
        <v>#VALUE!</v>
      </c>
    </row>
    <row r="171" spans="1:39">
      <c r="A171" s="9" t="s">
        <v>13</v>
      </c>
      <c r="B171" s="52" t="e">
        <f t="shared" si="52"/>
        <v>#VALUE!</v>
      </c>
      <c r="C171" s="52">
        <f t="shared" si="52"/>
        <v>0</v>
      </c>
      <c r="D171" s="52">
        <f t="shared" si="52"/>
        <v>0</v>
      </c>
      <c r="E171" s="52">
        <f t="shared" si="52"/>
        <v>2227.5</v>
      </c>
      <c r="F171" s="52">
        <f t="shared" si="52"/>
        <v>2211</v>
      </c>
      <c r="G171" s="52">
        <f t="shared" si="53"/>
        <v>2277</v>
      </c>
      <c r="H171" s="52">
        <f t="shared" si="53"/>
        <v>2425.5</v>
      </c>
      <c r="I171" s="52">
        <f t="shared" si="53"/>
        <v>2178</v>
      </c>
      <c r="J171" s="52">
        <f t="shared" si="53"/>
        <v>2227.5</v>
      </c>
      <c r="K171" s="52">
        <f t="shared" si="53"/>
        <v>2194.5</v>
      </c>
      <c r="L171" s="52">
        <f t="shared" si="53"/>
        <v>2178</v>
      </c>
      <c r="M171" s="52">
        <f t="shared" si="53"/>
        <v>2194.5</v>
      </c>
      <c r="N171" s="52">
        <f t="shared" si="53"/>
        <v>2277</v>
      </c>
      <c r="O171" s="52">
        <f t="shared" si="53"/>
        <v>2161.5</v>
      </c>
      <c r="P171" s="52">
        <f t="shared" si="53"/>
        <v>2277</v>
      </c>
      <c r="Q171" s="52">
        <f t="shared" si="53"/>
        <v>2260.5</v>
      </c>
      <c r="R171" s="52">
        <f t="shared" si="53"/>
        <v>2244</v>
      </c>
      <c r="S171" s="52">
        <f t="shared" si="53"/>
        <v>2227.5</v>
      </c>
      <c r="T171" s="52">
        <f t="shared" si="53"/>
        <v>2244</v>
      </c>
      <c r="U171" s="52">
        <f t="shared" si="53"/>
        <v>2211</v>
      </c>
      <c r="V171" s="52">
        <f t="shared" si="53"/>
        <v>2211</v>
      </c>
      <c r="W171" s="52">
        <f t="shared" si="53"/>
        <v>2178</v>
      </c>
      <c r="X171" s="52">
        <f t="shared" si="53"/>
        <v>2244</v>
      </c>
      <c r="Y171" s="52">
        <f t="shared" si="53"/>
        <v>2227.5</v>
      </c>
      <c r="Z171" s="52">
        <f t="shared" si="53"/>
        <v>1600.5</v>
      </c>
      <c r="AA171" s="52">
        <f t="shared" si="53"/>
        <v>2211</v>
      </c>
      <c r="AB171" s="52">
        <f t="shared" si="53"/>
        <v>2227.5</v>
      </c>
      <c r="AC171" s="52">
        <f t="shared" si="53"/>
        <v>2244</v>
      </c>
      <c r="AD171" s="52">
        <f t="shared" si="53"/>
        <v>2227.5</v>
      </c>
      <c r="AE171" s="52">
        <f t="shared" si="53"/>
        <v>2244</v>
      </c>
      <c r="AF171" s="52">
        <f t="shared" si="53"/>
        <v>2227.5</v>
      </c>
      <c r="AG171" s="52">
        <f t="shared" si="53"/>
        <v>2277</v>
      </c>
      <c r="AH171" s="52">
        <f t="shared" si="53"/>
        <v>2227.5</v>
      </c>
      <c r="AI171" s="52">
        <f t="shared" si="53"/>
        <v>0</v>
      </c>
      <c r="AJ171" s="52">
        <f t="shared" si="53"/>
        <v>0</v>
      </c>
      <c r="AK171" s="52">
        <f t="shared" si="53"/>
        <v>0</v>
      </c>
      <c r="AL171" s="52">
        <f t="shared" si="53"/>
        <v>0</v>
      </c>
      <c r="AM171" s="10" t="e">
        <f t="shared" si="54"/>
        <v>#VALUE!</v>
      </c>
    </row>
    <row r="172" spans="1:39">
      <c r="A172" s="9" t="s">
        <v>14</v>
      </c>
      <c r="B172" s="52" t="e">
        <f t="shared" si="52"/>
        <v>#VALUE!</v>
      </c>
      <c r="C172" s="52">
        <f t="shared" si="52"/>
        <v>0</v>
      </c>
      <c r="D172" s="52">
        <f t="shared" si="52"/>
        <v>0</v>
      </c>
      <c r="E172" s="52">
        <f t="shared" si="52"/>
        <v>2227.5</v>
      </c>
      <c r="F172" s="52">
        <f t="shared" si="52"/>
        <v>2326.5</v>
      </c>
      <c r="G172" s="52">
        <f t="shared" si="53"/>
        <v>2293.5</v>
      </c>
      <c r="H172" s="52">
        <f t="shared" si="53"/>
        <v>2508</v>
      </c>
      <c r="I172" s="52">
        <f t="shared" ref="I172:N181" si="55">+$G$40*(I112+J142)</f>
        <v>2194.5</v>
      </c>
      <c r="J172" s="52">
        <f t="shared" si="55"/>
        <v>2227.5</v>
      </c>
      <c r="K172" s="52">
        <f t="shared" si="55"/>
        <v>2458.5</v>
      </c>
      <c r="L172" s="52">
        <f t="shared" si="55"/>
        <v>2244</v>
      </c>
      <c r="M172" s="52">
        <f t="shared" si="55"/>
        <v>2244</v>
      </c>
      <c r="N172" s="52">
        <f t="shared" si="55"/>
        <v>2524.5</v>
      </c>
      <c r="O172" s="52" t="e">
        <f>+$G$40*(O112+#REF!)</f>
        <v>#REF!</v>
      </c>
      <c r="P172" s="52">
        <f t="shared" si="53"/>
        <v>2310</v>
      </c>
      <c r="Q172" s="52">
        <f t="shared" si="53"/>
        <v>2244</v>
      </c>
      <c r="R172" s="52">
        <f t="shared" si="53"/>
        <v>2161.5</v>
      </c>
      <c r="S172" s="52">
        <f t="shared" si="53"/>
        <v>2326.5</v>
      </c>
      <c r="T172" s="52">
        <f t="shared" si="53"/>
        <v>2326.5</v>
      </c>
      <c r="U172" s="52">
        <f t="shared" si="53"/>
        <v>2227.5</v>
      </c>
      <c r="V172" s="52">
        <f t="shared" si="53"/>
        <v>2277</v>
      </c>
      <c r="W172" s="52">
        <f t="shared" si="53"/>
        <v>2260.5</v>
      </c>
      <c r="X172" s="52">
        <f t="shared" si="53"/>
        <v>2211</v>
      </c>
      <c r="Y172" s="52">
        <f t="shared" si="53"/>
        <v>2326.5</v>
      </c>
      <c r="Z172" s="52">
        <f t="shared" si="53"/>
        <v>1749.0000000000002</v>
      </c>
      <c r="AA172" s="52">
        <f t="shared" si="53"/>
        <v>2458.5</v>
      </c>
      <c r="AB172" s="52">
        <f t="shared" si="53"/>
        <v>2293.5</v>
      </c>
      <c r="AC172" s="52">
        <f t="shared" si="53"/>
        <v>2244</v>
      </c>
      <c r="AD172" s="52">
        <f t="shared" si="53"/>
        <v>2244</v>
      </c>
      <c r="AE172" s="52">
        <f t="shared" si="53"/>
        <v>2211</v>
      </c>
      <c r="AF172" s="52">
        <f t="shared" si="53"/>
        <v>2343</v>
      </c>
      <c r="AG172" s="52">
        <f t="shared" si="53"/>
        <v>2376</v>
      </c>
      <c r="AH172" s="52">
        <f t="shared" si="53"/>
        <v>1765.5000000000002</v>
      </c>
      <c r="AI172" s="52">
        <f t="shared" si="53"/>
        <v>0</v>
      </c>
      <c r="AJ172" s="52">
        <f t="shared" si="53"/>
        <v>0</v>
      </c>
      <c r="AK172" s="52">
        <f t="shared" si="53"/>
        <v>0</v>
      </c>
      <c r="AL172" s="52">
        <f t="shared" si="53"/>
        <v>0</v>
      </c>
      <c r="AM172" s="10" t="e">
        <f t="shared" si="54"/>
        <v>#VALUE!</v>
      </c>
    </row>
    <row r="173" spans="1:39">
      <c r="A173" s="9" t="s">
        <v>15</v>
      </c>
      <c r="B173" s="52" t="e">
        <f t="shared" si="52"/>
        <v>#VALUE!</v>
      </c>
      <c r="C173" s="52">
        <f t="shared" si="52"/>
        <v>0</v>
      </c>
      <c r="D173" s="52">
        <f t="shared" si="52"/>
        <v>0</v>
      </c>
      <c r="E173" s="52">
        <f t="shared" si="52"/>
        <v>2178</v>
      </c>
      <c r="F173" s="52">
        <f t="shared" si="52"/>
        <v>2574</v>
      </c>
      <c r="G173" s="52">
        <f t="shared" si="53"/>
        <v>2293.5</v>
      </c>
      <c r="H173" s="52">
        <f t="shared" si="53"/>
        <v>2524.5</v>
      </c>
      <c r="I173" s="52">
        <f t="shared" si="55"/>
        <v>2145</v>
      </c>
      <c r="J173" s="52">
        <f t="shared" si="55"/>
        <v>2227.5</v>
      </c>
      <c r="K173" s="52">
        <f t="shared" si="55"/>
        <v>2557.5</v>
      </c>
      <c r="L173" s="52">
        <f t="shared" si="55"/>
        <v>2821.5</v>
      </c>
      <c r="M173" s="52">
        <f t="shared" si="55"/>
        <v>2920.5</v>
      </c>
      <c r="N173" s="52">
        <f t="shared" si="55"/>
        <v>2623.5</v>
      </c>
      <c r="O173" s="52" t="e">
        <f>+$G$40*(O113+#REF!)</f>
        <v>#REF!</v>
      </c>
      <c r="P173" s="52">
        <f t="shared" si="53"/>
        <v>2376</v>
      </c>
      <c r="Q173" s="52">
        <f t="shared" si="53"/>
        <v>2343</v>
      </c>
      <c r="R173" s="52">
        <f t="shared" si="53"/>
        <v>2590.5</v>
      </c>
      <c r="S173" s="52">
        <f t="shared" si="53"/>
        <v>2508</v>
      </c>
      <c r="T173" s="52">
        <f t="shared" si="53"/>
        <v>2590.5</v>
      </c>
      <c r="U173" s="52">
        <f t="shared" si="53"/>
        <v>2524.5</v>
      </c>
      <c r="V173" s="52">
        <f t="shared" si="53"/>
        <v>2508</v>
      </c>
      <c r="W173" s="52">
        <f t="shared" si="53"/>
        <v>2293.5</v>
      </c>
      <c r="X173" s="52">
        <f t="shared" si="53"/>
        <v>2194.5</v>
      </c>
      <c r="Y173" s="52">
        <f t="shared" si="53"/>
        <v>2574</v>
      </c>
      <c r="Z173" s="52">
        <f t="shared" si="53"/>
        <v>2376</v>
      </c>
      <c r="AA173" s="52">
        <f t="shared" si="53"/>
        <v>2887.5</v>
      </c>
      <c r="AB173" s="52">
        <f t="shared" si="53"/>
        <v>2508</v>
      </c>
      <c r="AC173" s="52">
        <f t="shared" si="53"/>
        <v>2343</v>
      </c>
      <c r="AD173" s="52">
        <f t="shared" si="53"/>
        <v>2359.5</v>
      </c>
      <c r="AE173" s="52">
        <f t="shared" si="53"/>
        <v>2178</v>
      </c>
      <c r="AF173" s="52">
        <f t="shared" si="53"/>
        <v>2557.5</v>
      </c>
      <c r="AG173" s="52">
        <f t="shared" si="53"/>
        <v>2788.5</v>
      </c>
      <c r="AH173" s="52">
        <f t="shared" si="53"/>
        <v>2481.9299999999998</v>
      </c>
      <c r="AI173" s="52">
        <f t="shared" si="53"/>
        <v>0</v>
      </c>
      <c r="AJ173" s="52">
        <f t="shared" si="53"/>
        <v>0</v>
      </c>
      <c r="AK173" s="52">
        <f t="shared" si="53"/>
        <v>0</v>
      </c>
      <c r="AL173" s="52">
        <f t="shared" si="53"/>
        <v>0</v>
      </c>
      <c r="AM173" s="10" t="e">
        <f t="shared" si="54"/>
        <v>#VALUE!</v>
      </c>
    </row>
    <row r="174" spans="1:39">
      <c r="A174" s="12" t="s">
        <v>16</v>
      </c>
      <c r="B174" s="52" t="e">
        <f t="shared" si="52"/>
        <v>#VALUE!</v>
      </c>
      <c r="C174" s="52">
        <f t="shared" si="52"/>
        <v>0</v>
      </c>
      <c r="D174" s="52">
        <f t="shared" si="52"/>
        <v>0</v>
      </c>
      <c r="E174" s="52">
        <f t="shared" si="52"/>
        <v>2409</v>
      </c>
      <c r="F174" s="52">
        <f t="shared" si="52"/>
        <v>2937</v>
      </c>
      <c r="G174" s="52">
        <f t="shared" si="53"/>
        <v>2920.5</v>
      </c>
      <c r="H174" s="52">
        <f t="shared" si="53"/>
        <v>3069</v>
      </c>
      <c r="I174" s="52">
        <f t="shared" si="55"/>
        <v>2524.5</v>
      </c>
      <c r="J174" s="52">
        <f t="shared" si="55"/>
        <v>2359.5</v>
      </c>
      <c r="K174" s="52">
        <f t="shared" si="55"/>
        <v>2920.5</v>
      </c>
      <c r="L174" s="52">
        <f t="shared" si="55"/>
        <v>2970</v>
      </c>
      <c r="M174" s="52">
        <f t="shared" si="55"/>
        <v>3267</v>
      </c>
      <c r="N174" s="52">
        <f t="shared" si="55"/>
        <v>3036</v>
      </c>
      <c r="O174" s="52" t="e">
        <f>+$G$40*(O114+#REF!)</f>
        <v>#REF!</v>
      </c>
      <c r="P174" s="52">
        <f t="shared" si="53"/>
        <v>2788.5</v>
      </c>
      <c r="Q174" s="52">
        <f t="shared" si="53"/>
        <v>2392.5</v>
      </c>
      <c r="R174" s="52">
        <f t="shared" si="53"/>
        <v>2656.5</v>
      </c>
      <c r="S174" s="52">
        <f t="shared" si="53"/>
        <v>3102</v>
      </c>
      <c r="T174" s="52">
        <f t="shared" si="53"/>
        <v>3201</v>
      </c>
      <c r="U174" s="52">
        <f t="shared" si="53"/>
        <v>2904</v>
      </c>
      <c r="V174" s="52">
        <f t="shared" si="53"/>
        <v>3052.5</v>
      </c>
      <c r="W174" s="52">
        <f t="shared" si="53"/>
        <v>2706</v>
      </c>
      <c r="X174" s="52">
        <f t="shared" si="53"/>
        <v>2326.5</v>
      </c>
      <c r="Y174" s="52">
        <f t="shared" si="53"/>
        <v>3168</v>
      </c>
      <c r="Z174" s="52">
        <f t="shared" si="53"/>
        <v>2788.5</v>
      </c>
      <c r="AA174" s="52">
        <f t="shared" si="53"/>
        <v>2904</v>
      </c>
      <c r="AB174" s="52">
        <f t="shared" si="53"/>
        <v>1831.5000000000002</v>
      </c>
      <c r="AC174" s="52">
        <f t="shared" si="53"/>
        <v>2623.5</v>
      </c>
      <c r="AD174" s="52">
        <f t="shared" si="53"/>
        <v>2508</v>
      </c>
      <c r="AE174" s="52">
        <f t="shared" si="53"/>
        <v>2244</v>
      </c>
      <c r="AF174" s="52">
        <f t="shared" si="53"/>
        <v>2887.5</v>
      </c>
      <c r="AG174" s="52">
        <f t="shared" si="53"/>
        <v>3118.5</v>
      </c>
      <c r="AH174" s="52">
        <f t="shared" si="53"/>
        <v>2553.25</v>
      </c>
      <c r="AI174" s="52">
        <f t="shared" si="53"/>
        <v>0</v>
      </c>
      <c r="AJ174" s="52">
        <f t="shared" ref="AJ174:AL174" si="56">+$G$40*(AJ114+AJ144)</f>
        <v>0</v>
      </c>
      <c r="AK174" s="52">
        <f t="shared" si="56"/>
        <v>0</v>
      </c>
      <c r="AL174" s="52">
        <f t="shared" si="56"/>
        <v>0</v>
      </c>
      <c r="AM174" s="10" t="e">
        <f t="shared" si="54"/>
        <v>#VALUE!</v>
      </c>
    </row>
    <row r="175" spans="1:39">
      <c r="A175" s="12" t="s">
        <v>17</v>
      </c>
      <c r="B175" s="52" t="e">
        <f t="shared" si="52"/>
        <v>#VALUE!</v>
      </c>
      <c r="C175" s="52">
        <f t="shared" si="52"/>
        <v>0</v>
      </c>
      <c r="D175" s="52">
        <f t="shared" si="52"/>
        <v>0</v>
      </c>
      <c r="E175" s="52">
        <f t="shared" si="52"/>
        <v>2607</v>
      </c>
      <c r="F175" s="52">
        <f t="shared" si="52"/>
        <v>3613.5000000000005</v>
      </c>
      <c r="G175" s="52">
        <f t="shared" si="52"/>
        <v>3712.5000000000005</v>
      </c>
      <c r="H175" s="52">
        <f t="shared" si="52"/>
        <v>3481.5000000000005</v>
      </c>
      <c r="I175" s="52">
        <f t="shared" si="55"/>
        <v>2590.5</v>
      </c>
      <c r="J175" s="52">
        <f t="shared" si="55"/>
        <v>2557.5</v>
      </c>
      <c r="K175" s="52">
        <f t="shared" si="55"/>
        <v>3580.5000000000005</v>
      </c>
      <c r="L175" s="52">
        <f t="shared" si="55"/>
        <v>3465.0000000000005</v>
      </c>
      <c r="M175" s="52">
        <f t="shared" si="55"/>
        <v>3366</v>
      </c>
      <c r="N175" s="52">
        <f t="shared" si="55"/>
        <v>3679.5000000000005</v>
      </c>
      <c r="O175" s="52" t="e">
        <f>+$G$40*(O115+#REF!)</f>
        <v>#REF!</v>
      </c>
      <c r="P175" s="52">
        <f t="shared" si="52"/>
        <v>2904</v>
      </c>
      <c r="Q175" s="52">
        <f t="shared" si="52"/>
        <v>2574</v>
      </c>
      <c r="R175" s="52">
        <f t="shared" ref="R175:AL182" si="57">+$G$40*(R115+R145)</f>
        <v>3580.5000000000005</v>
      </c>
      <c r="S175" s="52">
        <f t="shared" si="57"/>
        <v>3547.5000000000005</v>
      </c>
      <c r="T175" s="52">
        <f t="shared" si="57"/>
        <v>3547.5000000000009</v>
      </c>
      <c r="U175" s="52">
        <f t="shared" si="57"/>
        <v>3399.0000000000005</v>
      </c>
      <c r="V175" s="52">
        <f t="shared" si="57"/>
        <v>3300</v>
      </c>
      <c r="W175" s="52">
        <f t="shared" si="57"/>
        <v>2706</v>
      </c>
      <c r="X175" s="52">
        <f t="shared" si="57"/>
        <v>2491.5</v>
      </c>
      <c r="Y175" s="52">
        <f t="shared" si="57"/>
        <v>3399.0000000000005</v>
      </c>
      <c r="Z175" s="52">
        <f t="shared" si="57"/>
        <v>3234</v>
      </c>
      <c r="AA175" s="52">
        <f t="shared" si="57"/>
        <v>3399.0000000000005</v>
      </c>
      <c r="AB175" s="52">
        <f t="shared" si="57"/>
        <v>2145</v>
      </c>
      <c r="AC175" s="52">
        <f t="shared" si="57"/>
        <v>2920.5</v>
      </c>
      <c r="AD175" s="52">
        <f t="shared" si="57"/>
        <v>2920.5</v>
      </c>
      <c r="AE175" s="52">
        <f t="shared" si="57"/>
        <v>2442</v>
      </c>
      <c r="AF175" s="52">
        <f t="shared" si="57"/>
        <v>3316.5</v>
      </c>
      <c r="AG175" s="52">
        <f t="shared" si="57"/>
        <v>3811.5000000000005</v>
      </c>
      <c r="AH175" s="52">
        <f t="shared" si="57"/>
        <v>3478.625</v>
      </c>
      <c r="AI175" s="52">
        <f t="shared" si="57"/>
        <v>0</v>
      </c>
      <c r="AJ175" s="52">
        <f t="shared" si="57"/>
        <v>0</v>
      </c>
      <c r="AK175" s="52">
        <f t="shared" si="57"/>
        <v>0</v>
      </c>
      <c r="AL175" s="52">
        <f t="shared" si="57"/>
        <v>0</v>
      </c>
      <c r="AM175" s="10" t="e">
        <f t="shared" si="54"/>
        <v>#VALUE!</v>
      </c>
    </row>
    <row r="176" spans="1:39">
      <c r="A176" s="13">
        <v>0.41666666666666669</v>
      </c>
      <c r="B176" s="52">
        <f t="shared" si="52"/>
        <v>6.8750000000000006E-2</v>
      </c>
      <c r="C176" s="52">
        <f t="shared" si="52"/>
        <v>0</v>
      </c>
      <c r="D176" s="52">
        <f t="shared" si="52"/>
        <v>0</v>
      </c>
      <c r="E176" s="52">
        <f t="shared" si="52"/>
        <v>2887.5</v>
      </c>
      <c r="F176" s="52">
        <f t="shared" si="52"/>
        <v>3613.5000000000009</v>
      </c>
      <c r="G176" s="52">
        <f t="shared" si="52"/>
        <v>3630.0000000000009</v>
      </c>
      <c r="H176" s="52">
        <f t="shared" si="52"/>
        <v>3514.5000000000005</v>
      </c>
      <c r="I176" s="52">
        <f t="shared" si="55"/>
        <v>3003</v>
      </c>
      <c r="J176" s="52">
        <f t="shared" si="55"/>
        <v>2656.5</v>
      </c>
      <c r="K176" s="52">
        <f t="shared" si="55"/>
        <v>3168</v>
      </c>
      <c r="L176" s="52">
        <f t="shared" si="55"/>
        <v>3531.0000000000005</v>
      </c>
      <c r="M176" s="52">
        <f t="shared" si="55"/>
        <v>2772</v>
      </c>
      <c r="N176" s="52">
        <f t="shared" si="55"/>
        <v>3894.0000000000005</v>
      </c>
      <c r="O176" s="52" t="e">
        <f>+$G$40*(O116+#REF!)</f>
        <v>#REF!</v>
      </c>
      <c r="P176" s="52">
        <f t="shared" si="52"/>
        <v>3052.5</v>
      </c>
      <c r="Q176" s="52">
        <f t="shared" si="52"/>
        <v>2689.5</v>
      </c>
      <c r="R176" s="52">
        <f t="shared" si="57"/>
        <v>3729.0000000000005</v>
      </c>
      <c r="S176" s="52">
        <f t="shared" si="57"/>
        <v>3597</v>
      </c>
      <c r="T176" s="52">
        <f t="shared" si="57"/>
        <v>3630</v>
      </c>
      <c r="U176" s="52">
        <f t="shared" si="57"/>
        <v>3646.5000000000005</v>
      </c>
      <c r="V176" s="52">
        <f t="shared" si="57"/>
        <v>3432</v>
      </c>
      <c r="W176" s="52">
        <f t="shared" si="57"/>
        <v>2887.5</v>
      </c>
      <c r="X176" s="52">
        <f t="shared" si="57"/>
        <v>2607</v>
      </c>
      <c r="Y176" s="52">
        <f t="shared" si="57"/>
        <v>3300</v>
      </c>
      <c r="Z176" s="52">
        <f t="shared" si="57"/>
        <v>3399.0000000000005</v>
      </c>
      <c r="AA176" s="52">
        <f t="shared" si="57"/>
        <v>3498.0000000000005</v>
      </c>
      <c r="AB176" s="52">
        <f t="shared" si="57"/>
        <v>2970</v>
      </c>
      <c r="AC176" s="52">
        <f t="shared" si="57"/>
        <v>3052.5</v>
      </c>
      <c r="AD176" s="52">
        <f t="shared" si="57"/>
        <v>2953.5</v>
      </c>
      <c r="AE176" s="52">
        <f t="shared" si="57"/>
        <v>2656.5</v>
      </c>
      <c r="AF176" s="52">
        <f t="shared" si="57"/>
        <v>3531.0000000000005</v>
      </c>
      <c r="AG176" s="52">
        <f t="shared" si="57"/>
        <v>3679.5000000000009</v>
      </c>
      <c r="AH176" s="52">
        <f t="shared" si="57"/>
        <v>4282.0050000000001</v>
      </c>
      <c r="AI176" s="52">
        <f t="shared" si="57"/>
        <v>0</v>
      </c>
      <c r="AJ176" s="52">
        <f t="shared" si="57"/>
        <v>0</v>
      </c>
      <c r="AK176" s="52">
        <f t="shared" si="57"/>
        <v>0</v>
      </c>
      <c r="AL176" s="52">
        <f t="shared" si="57"/>
        <v>0</v>
      </c>
      <c r="AM176" s="10" t="e">
        <f t="shared" si="54"/>
        <v>#REF!</v>
      </c>
    </row>
    <row r="177" spans="1:39">
      <c r="A177" s="13" t="s">
        <v>18</v>
      </c>
      <c r="B177" s="52" t="e">
        <f t="shared" si="52"/>
        <v>#VALUE!</v>
      </c>
      <c r="C177" s="52">
        <f t="shared" si="52"/>
        <v>0</v>
      </c>
      <c r="D177" s="52">
        <f t="shared" si="52"/>
        <v>0</v>
      </c>
      <c r="E177" s="52">
        <f t="shared" si="52"/>
        <v>2887.5</v>
      </c>
      <c r="F177" s="52">
        <f t="shared" si="52"/>
        <v>3679.5000000000009</v>
      </c>
      <c r="G177" s="52">
        <f t="shared" si="52"/>
        <v>3704.2500000000005</v>
      </c>
      <c r="H177" s="52">
        <f t="shared" si="52"/>
        <v>3597.0000000000005</v>
      </c>
      <c r="I177" s="52">
        <f t="shared" si="55"/>
        <v>2953.5</v>
      </c>
      <c r="J177" s="52">
        <f t="shared" si="55"/>
        <v>2788.5</v>
      </c>
      <c r="K177" s="52">
        <f t="shared" si="55"/>
        <v>3366</v>
      </c>
      <c r="L177" s="52">
        <f t="shared" si="55"/>
        <v>3382.5000000000005</v>
      </c>
      <c r="M177" s="52">
        <f t="shared" si="55"/>
        <v>2986.5</v>
      </c>
      <c r="N177" s="52">
        <f t="shared" si="55"/>
        <v>3877.5000000000005</v>
      </c>
      <c r="O177" s="52" t="e">
        <f>+$G$40*(O117+#REF!)</f>
        <v>#REF!</v>
      </c>
      <c r="P177" s="52">
        <f t="shared" si="52"/>
        <v>3135</v>
      </c>
      <c r="Q177" s="52">
        <f t="shared" si="52"/>
        <v>2739</v>
      </c>
      <c r="R177" s="52">
        <f t="shared" si="57"/>
        <v>3762.0000000000005</v>
      </c>
      <c r="S177" s="52">
        <f t="shared" si="57"/>
        <v>3679.5000000000005</v>
      </c>
      <c r="T177" s="52">
        <f t="shared" si="57"/>
        <v>3778.5000000000009</v>
      </c>
      <c r="U177" s="52">
        <f t="shared" si="57"/>
        <v>3564.0000000000005</v>
      </c>
      <c r="V177" s="52">
        <f t="shared" si="57"/>
        <v>3564.0000000000005</v>
      </c>
      <c r="W177" s="52">
        <f t="shared" si="57"/>
        <v>3151.5</v>
      </c>
      <c r="X177" s="52">
        <f t="shared" si="57"/>
        <v>2673</v>
      </c>
      <c r="Y177" s="52">
        <f t="shared" si="57"/>
        <v>0</v>
      </c>
      <c r="Z177" s="52">
        <f t="shared" si="57"/>
        <v>3498.0000000000005</v>
      </c>
      <c r="AA177" s="52">
        <f t="shared" si="57"/>
        <v>3679.5000000000005</v>
      </c>
      <c r="AB177" s="52">
        <f t="shared" si="57"/>
        <v>3250.5</v>
      </c>
      <c r="AC177" s="52">
        <f t="shared" si="57"/>
        <v>3052.5</v>
      </c>
      <c r="AD177" s="52">
        <f t="shared" si="57"/>
        <v>3019.5</v>
      </c>
      <c r="AE177" s="52">
        <f t="shared" si="57"/>
        <v>2706</v>
      </c>
      <c r="AF177" s="52">
        <f t="shared" si="57"/>
        <v>3613.5000000000005</v>
      </c>
      <c r="AG177" s="52">
        <f t="shared" si="57"/>
        <v>3712.5000000000005</v>
      </c>
      <c r="AH177" s="52">
        <f t="shared" si="57"/>
        <v>4188.2550000000001</v>
      </c>
      <c r="AI177" s="52">
        <f t="shared" si="57"/>
        <v>0</v>
      </c>
      <c r="AJ177" s="52">
        <f t="shared" si="57"/>
        <v>0</v>
      </c>
      <c r="AK177" s="52">
        <f t="shared" si="57"/>
        <v>0</v>
      </c>
      <c r="AL177" s="52">
        <f t="shared" si="57"/>
        <v>0</v>
      </c>
      <c r="AM177" s="10" t="e">
        <f t="shared" si="54"/>
        <v>#VALUE!</v>
      </c>
    </row>
    <row r="178" spans="1:39">
      <c r="A178" s="13">
        <v>0.5</v>
      </c>
      <c r="B178" s="52">
        <f t="shared" si="52"/>
        <v>8.2500000000000004E-2</v>
      </c>
      <c r="C178" s="52">
        <f t="shared" si="52"/>
        <v>0</v>
      </c>
      <c r="D178" s="52">
        <f t="shared" si="52"/>
        <v>0</v>
      </c>
      <c r="E178" s="52">
        <f t="shared" si="52"/>
        <v>2887.5</v>
      </c>
      <c r="F178" s="52">
        <f t="shared" si="52"/>
        <v>3745.5000000000005</v>
      </c>
      <c r="G178" s="52">
        <f t="shared" si="52"/>
        <v>3861</v>
      </c>
      <c r="H178" s="52">
        <f t="shared" si="52"/>
        <v>3613.5000000000009</v>
      </c>
      <c r="I178" s="52">
        <f t="shared" si="55"/>
        <v>3003</v>
      </c>
      <c r="J178" s="52">
        <f t="shared" si="55"/>
        <v>2788.5</v>
      </c>
      <c r="K178" s="52">
        <f t="shared" si="55"/>
        <v>3399.0000000000005</v>
      </c>
      <c r="L178" s="52">
        <f t="shared" si="55"/>
        <v>3498</v>
      </c>
      <c r="M178" s="52">
        <f t="shared" si="55"/>
        <v>2986.5</v>
      </c>
      <c r="N178" s="52">
        <f t="shared" si="55"/>
        <v>3811.5000000000009</v>
      </c>
      <c r="O178" s="52" t="e">
        <f>+$G$40*(O118+#REF!)</f>
        <v>#REF!</v>
      </c>
      <c r="P178" s="52">
        <f t="shared" si="52"/>
        <v>3151.5</v>
      </c>
      <c r="Q178" s="52">
        <f t="shared" si="52"/>
        <v>2805</v>
      </c>
      <c r="R178" s="52">
        <f t="shared" si="57"/>
        <v>3795.0000000000009</v>
      </c>
      <c r="S178" s="52">
        <f t="shared" si="57"/>
        <v>3201</v>
      </c>
      <c r="T178" s="52">
        <f t="shared" si="57"/>
        <v>3712.5000000000005</v>
      </c>
      <c r="U178" s="52">
        <f t="shared" si="57"/>
        <v>3630.0000000000009</v>
      </c>
      <c r="V178" s="52">
        <f t="shared" si="57"/>
        <v>3646.5000000000005</v>
      </c>
      <c r="W178" s="52">
        <f t="shared" si="57"/>
        <v>3036</v>
      </c>
      <c r="X178" s="52">
        <f t="shared" si="57"/>
        <v>2541</v>
      </c>
      <c r="Y178" s="52">
        <f t="shared" si="57"/>
        <v>165</v>
      </c>
      <c r="Z178" s="52">
        <f t="shared" si="57"/>
        <v>3861.0000000000005</v>
      </c>
      <c r="AA178" s="52">
        <f t="shared" si="57"/>
        <v>3729.0000000000005</v>
      </c>
      <c r="AB178" s="52">
        <f t="shared" si="57"/>
        <v>3646.5000000000009</v>
      </c>
      <c r="AC178" s="52">
        <f t="shared" si="57"/>
        <v>3135</v>
      </c>
      <c r="AD178" s="52">
        <f t="shared" si="57"/>
        <v>3168</v>
      </c>
      <c r="AE178" s="52">
        <f t="shared" si="57"/>
        <v>2524.5</v>
      </c>
      <c r="AF178" s="52">
        <f t="shared" si="57"/>
        <v>3663.0000000000005</v>
      </c>
      <c r="AG178" s="52">
        <f t="shared" si="57"/>
        <v>3778.5</v>
      </c>
      <c r="AH178" s="52">
        <f t="shared" si="57"/>
        <v>3795.0000000000005</v>
      </c>
      <c r="AI178" s="52">
        <f t="shared" si="57"/>
        <v>0</v>
      </c>
      <c r="AJ178" s="52">
        <f t="shared" si="57"/>
        <v>0</v>
      </c>
      <c r="AK178" s="52">
        <f t="shared" si="57"/>
        <v>0</v>
      </c>
      <c r="AL178" s="52">
        <f t="shared" si="57"/>
        <v>0</v>
      </c>
      <c r="AM178" s="10" t="e">
        <f t="shared" si="54"/>
        <v>#REF!</v>
      </c>
    </row>
    <row r="179" spans="1:39">
      <c r="A179" s="13" t="s">
        <v>19</v>
      </c>
      <c r="B179" s="52" t="e">
        <f t="shared" si="52"/>
        <v>#VALUE!</v>
      </c>
      <c r="C179" s="52">
        <f t="shared" si="52"/>
        <v>0</v>
      </c>
      <c r="D179" s="52">
        <f t="shared" si="52"/>
        <v>0</v>
      </c>
      <c r="E179" s="52">
        <f t="shared" si="52"/>
        <v>3052.5</v>
      </c>
      <c r="F179" s="52">
        <f t="shared" si="52"/>
        <v>3663.0000000000005</v>
      </c>
      <c r="G179" s="52">
        <f t="shared" si="52"/>
        <v>3679.5000000000005</v>
      </c>
      <c r="H179" s="52">
        <f t="shared" si="52"/>
        <v>3580.5000000000005</v>
      </c>
      <c r="I179" s="52">
        <f t="shared" si="55"/>
        <v>3052.5</v>
      </c>
      <c r="J179" s="52">
        <f t="shared" si="55"/>
        <v>2854.5</v>
      </c>
      <c r="K179" s="52">
        <f t="shared" si="55"/>
        <v>3168</v>
      </c>
      <c r="L179" s="52">
        <f t="shared" si="55"/>
        <v>2730.75</v>
      </c>
      <c r="M179" s="52">
        <f t="shared" si="55"/>
        <v>2970</v>
      </c>
      <c r="N179" s="52">
        <f t="shared" si="55"/>
        <v>3201</v>
      </c>
      <c r="O179" s="52" t="e">
        <f>+$G$40*(O119+#REF!)</f>
        <v>#REF!</v>
      </c>
      <c r="P179" s="52">
        <f t="shared" si="52"/>
        <v>3118.5</v>
      </c>
      <c r="Q179" s="52">
        <f t="shared" si="52"/>
        <v>2871</v>
      </c>
      <c r="R179" s="52">
        <f t="shared" si="57"/>
        <v>3630.0000000000005</v>
      </c>
      <c r="S179" s="52">
        <f t="shared" si="57"/>
        <v>3399.0000000000005</v>
      </c>
      <c r="T179" s="52">
        <f t="shared" si="57"/>
        <v>3696.0000000000005</v>
      </c>
      <c r="U179" s="52">
        <f t="shared" si="57"/>
        <v>3547.5000000000009</v>
      </c>
      <c r="V179" s="52">
        <f t="shared" si="57"/>
        <v>3547.5000000000005</v>
      </c>
      <c r="W179" s="52">
        <f t="shared" si="57"/>
        <v>3135</v>
      </c>
      <c r="X179" s="52">
        <f t="shared" si="57"/>
        <v>2821.5</v>
      </c>
      <c r="Y179" s="52">
        <f t="shared" si="57"/>
        <v>0</v>
      </c>
      <c r="Z179" s="52">
        <f t="shared" si="57"/>
        <v>3712.5000000000005</v>
      </c>
      <c r="AA179" s="52">
        <f t="shared" si="57"/>
        <v>3663.0000000000005</v>
      </c>
      <c r="AB179" s="52">
        <f t="shared" si="57"/>
        <v>3415.5000000000009</v>
      </c>
      <c r="AC179" s="52">
        <f t="shared" si="57"/>
        <v>3118.5</v>
      </c>
      <c r="AD179" s="52">
        <f t="shared" si="57"/>
        <v>3102</v>
      </c>
      <c r="AE179" s="52">
        <f t="shared" si="57"/>
        <v>2871</v>
      </c>
      <c r="AF179" s="52">
        <f t="shared" si="57"/>
        <v>3646.5000000000009</v>
      </c>
      <c r="AG179" s="52">
        <f t="shared" si="57"/>
        <v>3927.0000000000005</v>
      </c>
      <c r="AH179" s="52">
        <f t="shared" si="57"/>
        <v>3696.0000000000005</v>
      </c>
      <c r="AI179" s="52">
        <f t="shared" si="57"/>
        <v>0</v>
      </c>
      <c r="AJ179" s="52">
        <f t="shared" si="57"/>
        <v>0</v>
      </c>
      <c r="AK179" s="52">
        <f t="shared" si="57"/>
        <v>0</v>
      </c>
      <c r="AL179" s="52">
        <f t="shared" si="57"/>
        <v>0</v>
      </c>
      <c r="AM179" s="10" t="e">
        <f t="shared" si="54"/>
        <v>#VALUE!</v>
      </c>
    </row>
    <row r="180" spans="1:39">
      <c r="A180" s="13">
        <v>0.58333333333333337</v>
      </c>
      <c r="B180" s="52">
        <f t="shared" si="52"/>
        <v>9.6250000000000002E-2</v>
      </c>
      <c r="C180" s="52">
        <f t="shared" si="52"/>
        <v>0</v>
      </c>
      <c r="D180" s="52">
        <f t="shared" si="52"/>
        <v>0</v>
      </c>
      <c r="E180" s="52">
        <f t="shared" si="52"/>
        <v>2904</v>
      </c>
      <c r="F180" s="52">
        <f t="shared" si="52"/>
        <v>3514.5</v>
      </c>
      <c r="G180" s="52">
        <f t="shared" si="52"/>
        <v>3481.5000000000009</v>
      </c>
      <c r="H180" s="52">
        <f t="shared" si="52"/>
        <v>3580.5000000000005</v>
      </c>
      <c r="I180" s="52">
        <f t="shared" si="55"/>
        <v>2970</v>
      </c>
      <c r="J180" s="52">
        <f t="shared" si="55"/>
        <v>2854.5</v>
      </c>
      <c r="K180" s="52">
        <f t="shared" si="55"/>
        <v>3448.5000000000009</v>
      </c>
      <c r="L180" s="52">
        <f t="shared" si="55"/>
        <v>3489.7500000000005</v>
      </c>
      <c r="M180" s="52">
        <f t="shared" si="55"/>
        <v>3415.5000000000005</v>
      </c>
      <c r="N180" s="52">
        <f t="shared" si="55"/>
        <v>3597.0000000000005</v>
      </c>
      <c r="O180" s="52" t="e">
        <f>+$G$40*(O120+#REF!)</f>
        <v>#REF!</v>
      </c>
      <c r="P180" s="52">
        <f t="shared" si="52"/>
        <v>2970</v>
      </c>
      <c r="Q180" s="52">
        <f t="shared" si="52"/>
        <v>2854.5</v>
      </c>
      <c r="R180" s="52">
        <f t="shared" si="57"/>
        <v>3712.5000000000005</v>
      </c>
      <c r="S180" s="52">
        <f t="shared" si="57"/>
        <v>3646.5000000000009</v>
      </c>
      <c r="T180" s="52">
        <f t="shared" si="57"/>
        <v>3514.5000000000005</v>
      </c>
      <c r="U180" s="52">
        <f t="shared" si="57"/>
        <v>3498.0000000000005</v>
      </c>
      <c r="V180" s="52">
        <f t="shared" si="57"/>
        <v>3514.5000000000005</v>
      </c>
      <c r="W180" s="52">
        <f t="shared" si="57"/>
        <v>3234</v>
      </c>
      <c r="X180" s="52">
        <f t="shared" si="57"/>
        <v>2772</v>
      </c>
      <c r="Y180" s="52">
        <f t="shared" si="57"/>
        <v>907.50000000000011</v>
      </c>
      <c r="Z180" s="52">
        <f t="shared" si="57"/>
        <v>3531.0000000000005</v>
      </c>
      <c r="AA180" s="52">
        <f t="shared" si="57"/>
        <v>3531.0000000000005</v>
      </c>
      <c r="AB180" s="52">
        <f t="shared" si="57"/>
        <v>3597</v>
      </c>
      <c r="AC180" s="52">
        <f t="shared" si="57"/>
        <v>3102</v>
      </c>
      <c r="AD180" s="52">
        <f t="shared" si="57"/>
        <v>3003</v>
      </c>
      <c r="AE180" s="52">
        <f t="shared" si="57"/>
        <v>2871</v>
      </c>
      <c r="AF180" s="52">
        <f t="shared" si="57"/>
        <v>3795.0000000000005</v>
      </c>
      <c r="AG180" s="52">
        <f t="shared" si="57"/>
        <v>3729.0000000000009</v>
      </c>
      <c r="AH180" s="52">
        <f t="shared" si="57"/>
        <v>4847.1600000000008</v>
      </c>
      <c r="AI180" s="52">
        <f t="shared" si="57"/>
        <v>0</v>
      </c>
      <c r="AJ180" s="52">
        <f t="shared" si="57"/>
        <v>0</v>
      </c>
      <c r="AK180" s="52">
        <f t="shared" si="57"/>
        <v>0</v>
      </c>
      <c r="AL180" s="52">
        <f t="shared" si="57"/>
        <v>0</v>
      </c>
      <c r="AM180" s="10" t="e">
        <f t="shared" si="54"/>
        <v>#REF!</v>
      </c>
    </row>
    <row r="181" spans="1:39">
      <c r="A181" s="13" t="s">
        <v>20</v>
      </c>
      <c r="B181" s="52" t="e">
        <f t="shared" si="52"/>
        <v>#VALUE!</v>
      </c>
      <c r="C181" s="52">
        <f t="shared" si="52"/>
        <v>0</v>
      </c>
      <c r="D181" s="52">
        <f t="shared" si="52"/>
        <v>0</v>
      </c>
      <c r="E181" s="52">
        <f t="shared" si="52"/>
        <v>2838</v>
      </c>
      <c r="F181" s="52">
        <f t="shared" si="52"/>
        <v>3580.5</v>
      </c>
      <c r="G181" s="52">
        <f t="shared" si="52"/>
        <v>3531.0000000000005</v>
      </c>
      <c r="H181" s="52">
        <f t="shared" si="52"/>
        <v>3547.5000000000009</v>
      </c>
      <c r="I181" s="52">
        <f t="shared" si="55"/>
        <v>2937</v>
      </c>
      <c r="J181" s="52">
        <f t="shared" si="55"/>
        <v>2739</v>
      </c>
      <c r="K181" s="52">
        <f t="shared" si="55"/>
        <v>3646.5000000000009</v>
      </c>
      <c r="L181" s="52">
        <f t="shared" si="55"/>
        <v>3506.2500000000005</v>
      </c>
      <c r="M181" s="52">
        <f t="shared" si="55"/>
        <v>3597.0000000000005</v>
      </c>
      <c r="N181" s="52">
        <f t="shared" si="55"/>
        <v>3613.5000000000005</v>
      </c>
      <c r="O181" s="52" t="e">
        <f>+$G$40*(O121+#REF!)</f>
        <v>#REF!</v>
      </c>
      <c r="P181" s="52">
        <f t="shared" si="52"/>
        <v>2904</v>
      </c>
      <c r="Q181" s="52">
        <f t="shared" si="52"/>
        <v>2722.5</v>
      </c>
      <c r="R181" s="52">
        <f t="shared" si="57"/>
        <v>3795</v>
      </c>
      <c r="S181" s="52">
        <f t="shared" si="57"/>
        <v>3613.5</v>
      </c>
      <c r="T181" s="52">
        <f t="shared" si="57"/>
        <v>3630.0000000000005</v>
      </c>
      <c r="U181" s="52">
        <f t="shared" si="57"/>
        <v>3663.0000000000009</v>
      </c>
      <c r="V181" s="52">
        <f t="shared" si="57"/>
        <v>3481.5</v>
      </c>
      <c r="W181" s="52">
        <f t="shared" si="57"/>
        <v>3184.5</v>
      </c>
      <c r="X181" s="52">
        <f t="shared" si="57"/>
        <v>2739</v>
      </c>
      <c r="Y181" s="52">
        <f t="shared" si="57"/>
        <v>1650</v>
      </c>
      <c r="Z181" s="52">
        <f t="shared" si="57"/>
        <v>3580.5000000000005</v>
      </c>
      <c r="AA181" s="52">
        <f t="shared" si="57"/>
        <v>3630.0000000000005</v>
      </c>
      <c r="AB181" s="52">
        <f t="shared" si="57"/>
        <v>3663.0000000000005</v>
      </c>
      <c r="AC181" s="52">
        <f t="shared" si="57"/>
        <v>3102</v>
      </c>
      <c r="AD181" s="52">
        <f t="shared" si="57"/>
        <v>2970</v>
      </c>
      <c r="AE181" s="52">
        <f t="shared" si="57"/>
        <v>2805</v>
      </c>
      <c r="AF181" s="52">
        <f t="shared" si="57"/>
        <v>3861.0000000000009</v>
      </c>
      <c r="AG181" s="52">
        <f t="shared" si="57"/>
        <v>3960.0000000000009</v>
      </c>
      <c r="AH181" s="52">
        <f t="shared" si="57"/>
        <v>4786.4250000000002</v>
      </c>
      <c r="AI181" s="52">
        <f t="shared" si="57"/>
        <v>0</v>
      </c>
      <c r="AJ181" s="52">
        <f t="shared" si="57"/>
        <v>0</v>
      </c>
      <c r="AK181" s="52">
        <f t="shared" si="57"/>
        <v>0</v>
      </c>
      <c r="AL181" s="52">
        <f t="shared" si="57"/>
        <v>0</v>
      </c>
      <c r="AM181" s="10" t="e">
        <f t="shared" si="54"/>
        <v>#VALUE!</v>
      </c>
    </row>
    <row r="182" spans="1:39">
      <c r="A182" s="12" t="s">
        <v>21</v>
      </c>
      <c r="B182" s="52" t="e">
        <f t="shared" si="52"/>
        <v>#VALUE!</v>
      </c>
      <c r="C182" s="52">
        <f t="shared" si="52"/>
        <v>0</v>
      </c>
      <c r="D182" s="52">
        <f t="shared" si="52"/>
        <v>0</v>
      </c>
      <c r="E182" s="52">
        <f t="shared" si="52"/>
        <v>2755.5</v>
      </c>
      <c r="F182" s="52">
        <f t="shared" si="52"/>
        <v>3564.0000000000005</v>
      </c>
      <c r="G182" s="52">
        <f t="shared" si="52"/>
        <v>3547.5000000000005</v>
      </c>
      <c r="H182" s="52">
        <f t="shared" si="52"/>
        <v>2145</v>
      </c>
      <c r="I182" s="52">
        <f t="shared" ref="I182:N187" si="58">+$G$40*(I122+J152)</f>
        <v>2821.5</v>
      </c>
      <c r="J182" s="52">
        <f t="shared" si="58"/>
        <v>2673</v>
      </c>
      <c r="K182" s="52">
        <f t="shared" si="58"/>
        <v>3597.0000000000005</v>
      </c>
      <c r="L182" s="52">
        <f t="shared" si="58"/>
        <v>3506.25</v>
      </c>
      <c r="M182" s="52">
        <f t="shared" si="58"/>
        <v>3547.5000000000005</v>
      </c>
      <c r="N182" s="52">
        <f t="shared" si="58"/>
        <v>3349.5</v>
      </c>
      <c r="O182" s="52" t="e">
        <f>+$G$40*(O122+#REF!)</f>
        <v>#REF!</v>
      </c>
      <c r="P182" s="52">
        <f t="shared" si="52"/>
        <v>2821.5</v>
      </c>
      <c r="Q182" s="52">
        <f t="shared" si="52"/>
        <v>2706</v>
      </c>
      <c r="R182" s="52">
        <f t="shared" si="57"/>
        <v>3762.0000000000005</v>
      </c>
      <c r="S182" s="52">
        <f t="shared" si="57"/>
        <v>3465.0000000000005</v>
      </c>
      <c r="T182" s="52">
        <f t="shared" si="57"/>
        <v>2260.5</v>
      </c>
      <c r="U182" s="52">
        <f t="shared" si="57"/>
        <v>3564.0000000000005</v>
      </c>
      <c r="V182" s="52">
        <f t="shared" si="57"/>
        <v>3514.5</v>
      </c>
      <c r="W182" s="52">
        <f t="shared" si="57"/>
        <v>2854.5</v>
      </c>
      <c r="X182" s="52">
        <f t="shared" si="57"/>
        <v>2689.5</v>
      </c>
      <c r="Y182" s="52">
        <f t="shared" si="57"/>
        <v>3069</v>
      </c>
      <c r="Z182" s="52">
        <f t="shared" si="57"/>
        <v>3646.5000000000005</v>
      </c>
      <c r="AA182" s="52">
        <f t="shared" si="57"/>
        <v>3613.5000000000005</v>
      </c>
      <c r="AB182" s="52">
        <f t="shared" si="57"/>
        <v>3564.0000000000009</v>
      </c>
      <c r="AC182" s="52">
        <f t="shared" si="57"/>
        <v>3069</v>
      </c>
      <c r="AD182" s="52">
        <f t="shared" si="57"/>
        <v>2161.5</v>
      </c>
      <c r="AE182" s="52">
        <f t="shared" si="57"/>
        <v>2722.5</v>
      </c>
      <c r="AF182" s="52">
        <f t="shared" si="57"/>
        <v>3811.5000000000005</v>
      </c>
      <c r="AG182" s="52">
        <f t="shared" si="57"/>
        <v>3762</v>
      </c>
      <c r="AH182" s="52">
        <f t="shared" si="57"/>
        <v>4600.8550000000005</v>
      </c>
      <c r="AI182" s="52">
        <f t="shared" si="57"/>
        <v>0</v>
      </c>
      <c r="AJ182" s="52">
        <f t="shared" si="57"/>
        <v>0</v>
      </c>
      <c r="AK182" s="52">
        <f t="shared" si="57"/>
        <v>0</v>
      </c>
      <c r="AL182" s="52">
        <f t="shared" si="57"/>
        <v>0</v>
      </c>
      <c r="AM182" s="10" t="e">
        <f t="shared" si="54"/>
        <v>#VALUE!</v>
      </c>
    </row>
    <row r="183" spans="1:39">
      <c r="A183" s="12" t="s">
        <v>22</v>
      </c>
      <c r="B183" s="52" t="e">
        <f t="shared" ref="B183:AL189" si="59">+$G$40*(B123+B153)</f>
        <v>#VALUE!</v>
      </c>
      <c r="C183" s="52">
        <f t="shared" si="59"/>
        <v>0</v>
      </c>
      <c r="D183" s="52">
        <f t="shared" si="59"/>
        <v>0</v>
      </c>
      <c r="E183" s="52">
        <f t="shared" si="59"/>
        <v>2491.5</v>
      </c>
      <c r="F183" s="52">
        <f t="shared" si="59"/>
        <v>3349.5</v>
      </c>
      <c r="G183" s="52">
        <f t="shared" si="59"/>
        <v>3333</v>
      </c>
      <c r="H183" s="52">
        <f t="shared" si="59"/>
        <v>2046.0000000000005</v>
      </c>
      <c r="I183" s="52">
        <f t="shared" si="58"/>
        <v>2788.5</v>
      </c>
      <c r="J183" s="52">
        <f t="shared" si="58"/>
        <v>2607</v>
      </c>
      <c r="K183" s="52">
        <f t="shared" si="58"/>
        <v>3168</v>
      </c>
      <c r="L183" s="52">
        <f t="shared" si="58"/>
        <v>3324.75</v>
      </c>
      <c r="M183" s="52">
        <f t="shared" si="58"/>
        <v>3333</v>
      </c>
      <c r="N183" s="52">
        <f t="shared" si="58"/>
        <v>3184.5</v>
      </c>
      <c r="O183" s="52" t="e">
        <f>+$G$40*(O123+#REF!)</f>
        <v>#REF!</v>
      </c>
      <c r="P183" s="52">
        <f t="shared" si="59"/>
        <v>2871</v>
      </c>
      <c r="Q183" s="52">
        <f t="shared" si="59"/>
        <v>2689.5</v>
      </c>
      <c r="R183" s="52">
        <f t="shared" si="59"/>
        <v>3465.0000000000009</v>
      </c>
      <c r="S183" s="52">
        <f t="shared" si="59"/>
        <v>3267</v>
      </c>
      <c r="T183" s="52">
        <f t="shared" si="59"/>
        <v>2590.5</v>
      </c>
      <c r="U183" s="52">
        <f t="shared" si="59"/>
        <v>3102</v>
      </c>
      <c r="V183" s="52">
        <f t="shared" si="59"/>
        <v>3184.5</v>
      </c>
      <c r="W183" s="52">
        <f t="shared" si="59"/>
        <v>2623.5</v>
      </c>
      <c r="X183" s="52">
        <f t="shared" si="59"/>
        <v>2656.5</v>
      </c>
      <c r="Y183" s="52">
        <f t="shared" si="59"/>
        <v>3242.25</v>
      </c>
      <c r="Z183" s="52">
        <f t="shared" si="59"/>
        <v>3432.0000000000005</v>
      </c>
      <c r="AA183" s="52">
        <f t="shared" si="59"/>
        <v>3333</v>
      </c>
      <c r="AB183" s="52">
        <f t="shared" si="59"/>
        <v>3415.5000000000005</v>
      </c>
      <c r="AC183" s="52">
        <f t="shared" si="59"/>
        <v>3003</v>
      </c>
      <c r="AD183" s="52">
        <f t="shared" si="59"/>
        <v>0</v>
      </c>
      <c r="AE183" s="52">
        <f t="shared" si="59"/>
        <v>2755.5</v>
      </c>
      <c r="AF183" s="52">
        <f t="shared" si="59"/>
        <v>3597.0000000000005</v>
      </c>
      <c r="AG183" s="52">
        <f t="shared" si="59"/>
        <v>3481.5000000000005</v>
      </c>
      <c r="AH183" s="52">
        <f t="shared" si="59"/>
        <v>4180.1200000000008</v>
      </c>
      <c r="AI183" s="52">
        <f t="shared" si="59"/>
        <v>0</v>
      </c>
      <c r="AJ183" s="52">
        <f t="shared" si="59"/>
        <v>0</v>
      </c>
      <c r="AK183" s="52">
        <f t="shared" si="59"/>
        <v>0</v>
      </c>
      <c r="AL183" s="52">
        <f t="shared" si="59"/>
        <v>0</v>
      </c>
      <c r="AM183" s="10" t="e">
        <f t="shared" si="54"/>
        <v>#VALUE!</v>
      </c>
    </row>
    <row r="184" spans="1:39">
      <c r="A184" s="12" t="s">
        <v>23</v>
      </c>
      <c r="B184" s="52" t="e">
        <f t="shared" si="59"/>
        <v>#VALUE!</v>
      </c>
      <c r="C184" s="52">
        <f t="shared" si="59"/>
        <v>0</v>
      </c>
      <c r="D184" s="52">
        <f t="shared" si="59"/>
        <v>0</v>
      </c>
      <c r="E184" s="52">
        <f t="shared" si="59"/>
        <v>2640</v>
      </c>
      <c r="F184" s="52">
        <f t="shared" si="59"/>
        <v>3069</v>
      </c>
      <c r="G184" s="52">
        <f t="shared" si="59"/>
        <v>3135</v>
      </c>
      <c r="H184" s="52">
        <f t="shared" si="59"/>
        <v>2194.5</v>
      </c>
      <c r="I184" s="52">
        <f t="shared" si="58"/>
        <v>2755.5</v>
      </c>
      <c r="J184" s="52">
        <f t="shared" si="58"/>
        <v>2574</v>
      </c>
      <c r="K184" s="52">
        <f t="shared" si="58"/>
        <v>3217.5</v>
      </c>
      <c r="L184" s="52">
        <f t="shared" si="58"/>
        <v>3242.25</v>
      </c>
      <c r="M184" s="52">
        <f t="shared" si="58"/>
        <v>3168</v>
      </c>
      <c r="N184" s="52">
        <f t="shared" si="58"/>
        <v>3300</v>
      </c>
      <c r="O184" s="52" t="e">
        <f>+$G$40*(O124+#REF!)</f>
        <v>#REF!</v>
      </c>
      <c r="P184" s="52">
        <f t="shared" si="59"/>
        <v>2788.5</v>
      </c>
      <c r="Q184" s="52">
        <f t="shared" si="59"/>
        <v>2689.5</v>
      </c>
      <c r="R184" s="52">
        <f t="shared" si="59"/>
        <v>3300</v>
      </c>
      <c r="S184" s="52">
        <f t="shared" si="59"/>
        <v>3102</v>
      </c>
      <c r="T184" s="52">
        <f t="shared" si="59"/>
        <v>2640</v>
      </c>
      <c r="U184" s="52">
        <f t="shared" si="59"/>
        <v>2953.5</v>
      </c>
      <c r="V184" s="52">
        <f t="shared" si="59"/>
        <v>3168</v>
      </c>
      <c r="W184" s="52">
        <f t="shared" si="59"/>
        <v>2739</v>
      </c>
      <c r="X184" s="52">
        <f t="shared" si="59"/>
        <v>2656.5</v>
      </c>
      <c r="Y184" s="52">
        <f t="shared" si="59"/>
        <v>3234</v>
      </c>
      <c r="Z184" s="52">
        <f t="shared" si="59"/>
        <v>3217.5</v>
      </c>
      <c r="AA184" s="52">
        <f t="shared" si="59"/>
        <v>2970</v>
      </c>
      <c r="AB184" s="52">
        <f t="shared" si="59"/>
        <v>3217.5</v>
      </c>
      <c r="AC184" s="52">
        <f t="shared" si="59"/>
        <v>3085.5</v>
      </c>
      <c r="AD184" s="52">
        <f t="shared" si="59"/>
        <v>412.5</v>
      </c>
      <c r="AE184" s="52">
        <f t="shared" si="59"/>
        <v>2739</v>
      </c>
      <c r="AF184" s="52">
        <f t="shared" si="59"/>
        <v>3366</v>
      </c>
      <c r="AG184" s="52">
        <f t="shared" si="59"/>
        <v>3366</v>
      </c>
      <c r="AH184" s="52">
        <f t="shared" si="59"/>
        <v>3662.3400000000006</v>
      </c>
      <c r="AI184" s="52">
        <f t="shared" si="59"/>
        <v>0</v>
      </c>
      <c r="AJ184" s="52">
        <f t="shared" si="59"/>
        <v>0</v>
      </c>
      <c r="AK184" s="52">
        <f t="shared" si="59"/>
        <v>0</v>
      </c>
      <c r="AL184" s="52">
        <f t="shared" si="59"/>
        <v>0</v>
      </c>
      <c r="AM184" s="10" t="e">
        <f t="shared" si="54"/>
        <v>#VALUE!</v>
      </c>
    </row>
    <row r="185" spans="1:39">
      <c r="A185" s="9" t="s">
        <v>24</v>
      </c>
      <c r="B185" s="52" t="e">
        <f t="shared" si="59"/>
        <v>#VALUE!</v>
      </c>
      <c r="C185" s="52">
        <f t="shared" si="59"/>
        <v>0</v>
      </c>
      <c r="D185" s="52">
        <f t="shared" si="59"/>
        <v>0</v>
      </c>
      <c r="E185" s="52">
        <f t="shared" si="59"/>
        <v>2673</v>
      </c>
      <c r="F185" s="52">
        <f t="shared" si="59"/>
        <v>3151.5</v>
      </c>
      <c r="G185" s="52">
        <f t="shared" si="59"/>
        <v>3168</v>
      </c>
      <c r="H185" s="52">
        <f t="shared" si="59"/>
        <v>3052.5</v>
      </c>
      <c r="I185" s="52">
        <f t="shared" si="58"/>
        <v>3102</v>
      </c>
      <c r="J185" s="52">
        <f t="shared" si="58"/>
        <v>2755.5</v>
      </c>
      <c r="K185" s="52">
        <f t="shared" si="58"/>
        <v>3250.5</v>
      </c>
      <c r="L185" s="52">
        <f t="shared" si="58"/>
        <v>3225.75</v>
      </c>
      <c r="M185" s="52">
        <f t="shared" si="58"/>
        <v>3085.5</v>
      </c>
      <c r="N185" s="52">
        <f t="shared" si="58"/>
        <v>3201</v>
      </c>
      <c r="O185" s="52" t="e">
        <f>+$G$40*(O125+#REF!)</f>
        <v>#REF!</v>
      </c>
      <c r="P185" s="52">
        <f t="shared" si="59"/>
        <v>2937</v>
      </c>
      <c r="Q185" s="52">
        <f t="shared" si="59"/>
        <v>3003</v>
      </c>
      <c r="R185" s="52">
        <f t="shared" si="59"/>
        <v>3201</v>
      </c>
      <c r="S185" s="52">
        <f t="shared" si="59"/>
        <v>3151.5</v>
      </c>
      <c r="T185" s="52">
        <f t="shared" si="59"/>
        <v>3126.75</v>
      </c>
      <c r="U185" s="52">
        <f t="shared" si="59"/>
        <v>3135</v>
      </c>
      <c r="V185" s="52">
        <f t="shared" si="59"/>
        <v>3168</v>
      </c>
      <c r="W185" s="52">
        <f t="shared" si="59"/>
        <v>3052.5</v>
      </c>
      <c r="X185" s="52">
        <f t="shared" si="59"/>
        <v>2772</v>
      </c>
      <c r="Y185" s="52">
        <f t="shared" si="59"/>
        <v>3234</v>
      </c>
      <c r="Z185" s="52">
        <f t="shared" si="59"/>
        <v>3234</v>
      </c>
      <c r="AA185" s="52">
        <f t="shared" si="59"/>
        <v>3184.5</v>
      </c>
      <c r="AB185" s="52">
        <f t="shared" si="59"/>
        <v>3349.5</v>
      </c>
      <c r="AC185" s="52">
        <f t="shared" si="59"/>
        <v>3234</v>
      </c>
      <c r="AD185" s="52">
        <f t="shared" si="59"/>
        <v>1584</v>
      </c>
      <c r="AE185" s="52">
        <f t="shared" si="59"/>
        <v>2871</v>
      </c>
      <c r="AF185" s="52">
        <f t="shared" si="59"/>
        <v>3333</v>
      </c>
      <c r="AG185" s="52">
        <f t="shared" si="59"/>
        <v>3250.5</v>
      </c>
      <c r="AH185" s="52">
        <f t="shared" si="59"/>
        <v>2664.4549999999999</v>
      </c>
      <c r="AI185" s="52">
        <f t="shared" si="59"/>
        <v>0</v>
      </c>
      <c r="AJ185" s="52">
        <f t="shared" si="59"/>
        <v>0</v>
      </c>
      <c r="AK185" s="52">
        <f t="shared" si="59"/>
        <v>0</v>
      </c>
      <c r="AL185" s="52">
        <f t="shared" si="59"/>
        <v>0</v>
      </c>
      <c r="AM185" s="10" t="e">
        <f t="shared" si="54"/>
        <v>#VALUE!</v>
      </c>
    </row>
    <row r="186" spans="1:39">
      <c r="A186" s="15">
        <v>0.83333333333333337</v>
      </c>
      <c r="B186" s="52">
        <f t="shared" si="59"/>
        <v>0.13750000000000001</v>
      </c>
      <c r="C186" s="52">
        <f t="shared" si="59"/>
        <v>0</v>
      </c>
      <c r="D186" s="52">
        <f t="shared" si="59"/>
        <v>0</v>
      </c>
      <c r="E186" s="52">
        <f t="shared" si="59"/>
        <v>3465.0000000000005</v>
      </c>
      <c r="F186" s="52">
        <f t="shared" si="59"/>
        <v>3646.5000000000005</v>
      </c>
      <c r="G186" s="52">
        <f t="shared" si="59"/>
        <v>3597.0000000000005</v>
      </c>
      <c r="H186" s="52">
        <f t="shared" si="59"/>
        <v>3580.5000000000005</v>
      </c>
      <c r="I186" s="52">
        <f t="shared" si="58"/>
        <v>3498.0000000000005</v>
      </c>
      <c r="J186" s="52">
        <f t="shared" si="58"/>
        <v>3349.5</v>
      </c>
      <c r="K186" s="52">
        <f t="shared" si="58"/>
        <v>3696.0000000000005</v>
      </c>
      <c r="L186" s="52">
        <f t="shared" si="58"/>
        <v>3547.5000000000005</v>
      </c>
      <c r="M186" s="52">
        <f t="shared" si="58"/>
        <v>3349.5</v>
      </c>
      <c r="N186" s="52">
        <f t="shared" si="58"/>
        <v>3679.5000000000005</v>
      </c>
      <c r="O186" s="52" t="e">
        <f>+$G$40*(O126+#REF!)</f>
        <v>#REF!</v>
      </c>
      <c r="P186" s="52">
        <f t="shared" si="59"/>
        <v>3646.5000000000005</v>
      </c>
      <c r="Q186" s="52">
        <f t="shared" si="59"/>
        <v>3366</v>
      </c>
      <c r="R186" s="52">
        <f t="shared" si="59"/>
        <v>3564.0000000000005</v>
      </c>
      <c r="S186" s="52">
        <f t="shared" si="59"/>
        <v>3646.5000000000005</v>
      </c>
      <c r="T186" s="52">
        <f t="shared" si="59"/>
        <v>3498.0000000000005</v>
      </c>
      <c r="U186" s="52">
        <f t="shared" si="59"/>
        <v>3745.5000000000005</v>
      </c>
      <c r="V186" s="52">
        <f t="shared" si="59"/>
        <v>3547.5000000000005</v>
      </c>
      <c r="W186" s="52">
        <f t="shared" si="59"/>
        <v>3481.5000000000005</v>
      </c>
      <c r="X186" s="52">
        <f t="shared" si="59"/>
        <v>3366</v>
      </c>
      <c r="Y186" s="52">
        <f t="shared" si="59"/>
        <v>3745.5000000000005</v>
      </c>
      <c r="Z186" s="52">
        <f t="shared" si="59"/>
        <v>3630.0000000000005</v>
      </c>
      <c r="AA186" s="52">
        <f t="shared" si="59"/>
        <v>3597.0000000000005</v>
      </c>
      <c r="AB186" s="52">
        <f t="shared" si="59"/>
        <v>3597.0000000000005</v>
      </c>
      <c r="AC186" s="52">
        <f t="shared" si="59"/>
        <v>3498.0000000000005</v>
      </c>
      <c r="AD186" s="52">
        <f t="shared" si="59"/>
        <v>3415.5000000000005</v>
      </c>
      <c r="AE186" s="52">
        <f t="shared" si="59"/>
        <v>3316.5</v>
      </c>
      <c r="AF186" s="52">
        <f t="shared" si="59"/>
        <v>3762.0000000000005</v>
      </c>
      <c r="AG186" s="52">
        <f t="shared" si="59"/>
        <v>2805</v>
      </c>
      <c r="AH186" s="52">
        <f t="shared" si="59"/>
        <v>3106.145</v>
      </c>
      <c r="AI186" s="52">
        <f t="shared" si="59"/>
        <v>0</v>
      </c>
      <c r="AJ186" s="52">
        <f t="shared" si="59"/>
        <v>0</v>
      </c>
      <c r="AK186" s="52">
        <f t="shared" si="59"/>
        <v>0</v>
      </c>
      <c r="AL186" s="52">
        <f t="shared" si="59"/>
        <v>0</v>
      </c>
      <c r="AM186" s="10" t="e">
        <f t="shared" si="54"/>
        <v>#REF!</v>
      </c>
    </row>
    <row r="187" spans="1:39">
      <c r="A187" s="15">
        <v>0.875</v>
      </c>
      <c r="B187" s="52">
        <f t="shared" si="59"/>
        <v>0.144375</v>
      </c>
      <c r="C187" s="52">
        <f t="shared" si="59"/>
        <v>0</v>
      </c>
      <c r="D187" s="52">
        <f t="shared" si="59"/>
        <v>0</v>
      </c>
      <c r="E187" s="52">
        <f t="shared" si="59"/>
        <v>3382.5000000000005</v>
      </c>
      <c r="F187" s="52">
        <f t="shared" si="59"/>
        <v>3514.5000000000005</v>
      </c>
      <c r="G187" s="52">
        <f t="shared" si="59"/>
        <v>3498.0000000000005</v>
      </c>
      <c r="H187" s="52">
        <f t="shared" si="59"/>
        <v>3564.0000000000005</v>
      </c>
      <c r="I187" s="52">
        <f t="shared" si="58"/>
        <v>3465.0000000000005</v>
      </c>
      <c r="J187" s="52">
        <f t="shared" si="58"/>
        <v>3349.5</v>
      </c>
      <c r="K187" s="52">
        <f t="shared" si="58"/>
        <v>3580.5000000000005</v>
      </c>
      <c r="L187" s="52">
        <f t="shared" si="58"/>
        <v>3473.2500000000005</v>
      </c>
      <c r="M187" s="52">
        <f t="shared" si="58"/>
        <v>3465.0000000000005</v>
      </c>
      <c r="N187" s="52">
        <f t="shared" si="58"/>
        <v>3580.5000000000005</v>
      </c>
      <c r="O187" s="52" t="e">
        <f>+$G$40*(O127+#REF!)</f>
        <v>#REF!</v>
      </c>
      <c r="P187" s="52">
        <f t="shared" si="59"/>
        <v>3481.5000000000005</v>
      </c>
      <c r="Q187" s="52">
        <f t="shared" si="59"/>
        <v>3333</v>
      </c>
      <c r="R187" s="52">
        <f t="shared" si="59"/>
        <v>3564.0000000000005</v>
      </c>
      <c r="S187" s="52">
        <f t="shared" si="59"/>
        <v>3498.0000000000005</v>
      </c>
      <c r="T187" s="52">
        <f t="shared" si="59"/>
        <v>3448.5000000000005</v>
      </c>
      <c r="U187" s="52">
        <f t="shared" si="59"/>
        <v>3696.0000000000005</v>
      </c>
      <c r="V187" s="52">
        <f t="shared" si="59"/>
        <v>3465.0000000000005</v>
      </c>
      <c r="W187" s="52">
        <f t="shared" si="59"/>
        <v>3448.5000000000005</v>
      </c>
      <c r="X187" s="52">
        <f t="shared" si="59"/>
        <v>3366</v>
      </c>
      <c r="Y187" s="52">
        <f t="shared" si="59"/>
        <v>3580.5000000000005</v>
      </c>
      <c r="Z187" s="52">
        <f t="shared" si="59"/>
        <v>3481.5000000000005</v>
      </c>
      <c r="AA187" s="52">
        <f t="shared" si="59"/>
        <v>3514.5000000000005</v>
      </c>
      <c r="AB187" s="52">
        <f t="shared" si="59"/>
        <v>3547.5000000000005</v>
      </c>
      <c r="AC187" s="52">
        <f t="shared" si="59"/>
        <v>3481.5000000000005</v>
      </c>
      <c r="AD187" s="52">
        <f t="shared" si="59"/>
        <v>3514.5000000000005</v>
      </c>
      <c r="AE187" s="52">
        <f t="shared" si="59"/>
        <v>3349.5</v>
      </c>
      <c r="AF187" s="52">
        <f t="shared" si="59"/>
        <v>2442</v>
      </c>
      <c r="AG187" s="52">
        <f t="shared" si="59"/>
        <v>3052.5</v>
      </c>
      <c r="AH187" s="52">
        <f t="shared" si="59"/>
        <v>3696.0000000000005</v>
      </c>
      <c r="AI187" s="52">
        <f t="shared" si="59"/>
        <v>0</v>
      </c>
      <c r="AJ187" s="52">
        <f t="shared" si="59"/>
        <v>0</v>
      </c>
      <c r="AK187" s="52">
        <f t="shared" si="59"/>
        <v>0</v>
      </c>
      <c r="AL187" s="52">
        <f t="shared" si="59"/>
        <v>0</v>
      </c>
      <c r="AM187" s="10" t="e">
        <f t="shared" si="54"/>
        <v>#REF!</v>
      </c>
    </row>
    <row r="188" spans="1:39">
      <c r="A188" s="13" t="s">
        <v>25</v>
      </c>
      <c r="B188" s="52" t="e">
        <f t="shared" si="59"/>
        <v>#VALUE!</v>
      </c>
      <c r="C188" s="52">
        <f t="shared" si="59"/>
        <v>0</v>
      </c>
      <c r="D188" s="52">
        <f t="shared" si="59"/>
        <v>0</v>
      </c>
      <c r="E188" s="52">
        <f t="shared" si="59"/>
        <v>3267</v>
      </c>
      <c r="F188" s="52">
        <f t="shared" si="59"/>
        <v>3184.5</v>
      </c>
      <c r="G188" s="52">
        <f t="shared" si="59"/>
        <v>3267</v>
      </c>
      <c r="H188" s="52">
        <f t="shared" si="59"/>
        <v>3283.5</v>
      </c>
      <c r="I188" s="52">
        <f t="shared" si="59"/>
        <v>3267</v>
      </c>
      <c r="J188" s="52">
        <f t="shared" si="59"/>
        <v>3217.5</v>
      </c>
      <c r="K188" s="52">
        <f t="shared" si="59"/>
        <v>3415.5000000000005</v>
      </c>
      <c r="L188" s="52">
        <f t="shared" si="59"/>
        <v>3242.25</v>
      </c>
      <c r="M188" s="52">
        <f t="shared" si="59"/>
        <v>3333</v>
      </c>
      <c r="N188" s="52">
        <f t="shared" si="59"/>
        <v>3415.5000000000005</v>
      </c>
      <c r="O188" s="52">
        <f t="shared" si="59"/>
        <v>3382.5000000000005</v>
      </c>
      <c r="P188" s="52">
        <f t="shared" si="59"/>
        <v>3283.5</v>
      </c>
      <c r="Q188" s="52">
        <f t="shared" si="59"/>
        <v>3217.5</v>
      </c>
      <c r="R188" s="52">
        <f t="shared" si="59"/>
        <v>3316.5</v>
      </c>
      <c r="S188" s="52">
        <f t="shared" si="59"/>
        <v>3283.5</v>
      </c>
      <c r="T188" s="52">
        <f t="shared" si="59"/>
        <v>3300</v>
      </c>
      <c r="U188" s="52">
        <f t="shared" si="59"/>
        <v>3448.5000000000005</v>
      </c>
      <c r="V188" s="52">
        <f t="shared" si="59"/>
        <v>3283.5</v>
      </c>
      <c r="W188" s="52">
        <f t="shared" si="59"/>
        <v>3283.5</v>
      </c>
      <c r="X188" s="52">
        <f t="shared" si="59"/>
        <v>3217.5</v>
      </c>
      <c r="Y188" s="52">
        <f t="shared" si="59"/>
        <v>3481.5000000000005</v>
      </c>
      <c r="Z188" s="52">
        <f t="shared" si="59"/>
        <v>3267</v>
      </c>
      <c r="AA188" s="52">
        <f t="shared" si="59"/>
        <v>3481.5000000000005</v>
      </c>
      <c r="AB188" s="52">
        <f t="shared" si="59"/>
        <v>3316.5</v>
      </c>
      <c r="AC188" s="52">
        <f t="shared" si="59"/>
        <v>3234</v>
      </c>
      <c r="AD188" s="52">
        <f t="shared" si="59"/>
        <v>3316.5</v>
      </c>
      <c r="AE188" s="52">
        <f t="shared" si="59"/>
        <v>3217.5</v>
      </c>
      <c r="AF188" s="52">
        <f t="shared" si="59"/>
        <v>3003</v>
      </c>
      <c r="AG188" s="52">
        <f t="shared" si="59"/>
        <v>3300</v>
      </c>
      <c r="AH188" s="52">
        <f t="shared" si="59"/>
        <v>3465.0000000000005</v>
      </c>
      <c r="AI188" s="52">
        <f t="shared" si="59"/>
        <v>0</v>
      </c>
      <c r="AJ188" s="52">
        <f t="shared" si="59"/>
        <v>0</v>
      </c>
      <c r="AK188" s="52">
        <f t="shared" si="59"/>
        <v>0</v>
      </c>
      <c r="AL188" s="52">
        <f t="shared" si="59"/>
        <v>0</v>
      </c>
      <c r="AM188" s="10" t="e">
        <f t="shared" si="54"/>
        <v>#VALUE!</v>
      </c>
    </row>
    <row r="189" spans="1:39">
      <c r="A189" s="15">
        <v>0.95833333333333337</v>
      </c>
      <c r="B189" s="52">
        <f t="shared" si="59"/>
        <v>0.15812499999999999</v>
      </c>
      <c r="C189" s="52">
        <f t="shared" si="59"/>
        <v>0</v>
      </c>
      <c r="D189" s="52">
        <f t="shared" si="59"/>
        <v>0</v>
      </c>
      <c r="E189" s="52">
        <f t="shared" si="59"/>
        <v>2986.5</v>
      </c>
      <c r="F189" s="52">
        <f t="shared" si="59"/>
        <v>3085.5</v>
      </c>
      <c r="G189" s="52">
        <f t="shared" si="59"/>
        <v>2854.5</v>
      </c>
      <c r="H189" s="52">
        <f t="shared" si="59"/>
        <v>2854.5</v>
      </c>
      <c r="I189" s="52">
        <f t="shared" si="59"/>
        <v>2821.5</v>
      </c>
      <c r="J189" s="52">
        <f t="shared" si="59"/>
        <v>2854.5</v>
      </c>
      <c r="K189" s="52">
        <f t="shared" si="59"/>
        <v>2689.5</v>
      </c>
      <c r="L189" s="52">
        <f t="shared" si="59"/>
        <v>2904</v>
      </c>
      <c r="M189" s="52">
        <f t="shared" si="59"/>
        <v>2920.5</v>
      </c>
      <c r="N189" s="52">
        <f t="shared" si="59"/>
        <v>3052.5</v>
      </c>
      <c r="O189" s="52">
        <f t="shared" si="59"/>
        <v>3102</v>
      </c>
      <c r="P189" s="52">
        <f t="shared" si="59"/>
        <v>2920.5</v>
      </c>
      <c r="Q189" s="52">
        <f t="shared" si="59"/>
        <v>2887.5</v>
      </c>
      <c r="R189" s="52">
        <f t="shared" si="59"/>
        <v>2904</v>
      </c>
      <c r="S189" s="52">
        <f t="shared" si="59"/>
        <v>2904</v>
      </c>
      <c r="T189" s="52">
        <f t="shared" si="59"/>
        <v>3085.5</v>
      </c>
      <c r="U189" s="52">
        <f t="shared" si="59"/>
        <v>2821.5</v>
      </c>
      <c r="V189" s="52">
        <f t="shared" si="59"/>
        <v>3052.5</v>
      </c>
      <c r="W189" s="52">
        <f t="shared" si="59"/>
        <v>2920.5</v>
      </c>
      <c r="X189" s="52">
        <f t="shared" si="59"/>
        <v>2854.5</v>
      </c>
      <c r="Y189" s="52">
        <f t="shared" si="59"/>
        <v>3085.5</v>
      </c>
      <c r="Z189" s="52">
        <f t="shared" si="59"/>
        <v>2887.5</v>
      </c>
      <c r="AA189" s="52">
        <f t="shared" si="59"/>
        <v>2887.5</v>
      </c>
      <c r="AB189" s="52">
        <f t="shared" si="59"/>
        <v>3036</v>
      </c>
      <c r="AC189" s="52">
        <f t="shared" si="59"/>
        <v>2953.5</v>
      </c>
      <c r="AD189" s="52">
        <f t="shared" si="59"/>
        <v>3003</v>
      </c>
      <c r="AE189" s="52">
        <f t="shared" si="59"/>
        <v>3052.5</v>
      </c>
      <c r="AF189" s="52">
        <f t="shared" si="59"/>
        <v>2937</v>
      </c>
      <c r="AG189" s="52">
        <f t="shared" si="59"/>
        <v>2887.5</v>
      </c>
      <c r="AH189" s="52">
        <f t="shared" si="59"/>
        <v>3151.5</v>
      </c>
      <c r="AI189" s="52">
        <f t="shared" ref="AI189:AL189" si="60">+$G$40*(AI129+AI159)</f>
        <v>0</v>
      </c>
      <c r="AJ189" s="52">
        <f t="shared" si="60"/>
        <v>0</v>
      </c>
      <c r="AK189" s="52">
        <f t="shared" si="60"/>
        <v>0</v>
      </c>
      <c r="AL189" s="52">
        <f t="shared" si="60"/>
        <v>0</v>
      </c>
      <c r="AM189" s="10">
        <f t="shared" si="54"/>
        <v>3151.5</v>
      </c>
    </row>
    <row r="190" spans="1:39">
      <c r="A190" s="9" t="s">
        <v>26</v>
      </c>
      <c r="B190" s="52" t="e">
        <f t="shared" ref="B190:AL190" si="61">+$G$40*(B130+B160)</f>
        <v>#VALUE!</v>
      </c>
      <c r="C190" s="52">
        <f t="shared" si="61"/>
        <v>0</v>
      </c>
      <c r="D190" s="52">
        <f t="shared" si="61"/>
        <v>0</v>
      </c>
      <c r="E190" s="52">
        <f t="shared" si="61"/>
        <v>2508</v>
      </c>
      <c r="F190" s="52">
        <f t="shared" si="61"/>
        <v>2607</v>
      </c>
      <c r="G190" s="52">
        <f t="shared" si="61"/>
        <v>2937</v>
      </c>
      <c r="H190" s="52">
        <f t="shared" si="61"/>
        <v>2623.5</v>
      </c>
      <c r="I190" s="52">
        <f t="shared" si="61"/>
        <v>2706</v>
      </c>
      <c r="J190" s="52">
        <f t="shared" si="61"/>
        <v>2590.5</v>
      </c>
      <c r="K190" s="52">
        <f t="shared" si="61"/>
        <v>2524.5</v>
      </c>
      <c r="L190" s="52">
        <f t="shared" si="61"/>
        <v>2689.5</v>
      </c>
      <c r="M190" s="52">
        <f t="shared" si="61"/>
        <v>2607</v>
      </c>
      <c r="N190" s="52">
        <f t="shared" si="61"/>
        <v>2475</v>
      </c>
      <c r="O190" s="52">
        <f t="shared" si="61"/>
        <v>2772</v>
      </c>
      <c r="P190" s="52">
        <f t="shared" si="61"/>
        <v>2689.5</v>
      </c>
      <c r="Q190" s="52">
        <f t="shared" si="61"/>
        <v>2640</v>
      </c>
      <c r="R190" s="52">
        <f t="shared" si="61"/>
        <v>2607</v>
      </c>
      <c r="S190" s="52">
        <f t="shared" si="61"/>
        <v>2788.5</v>
      </c>
      <c r="T190" s="52">
        <f t="shared" si="61"/>
        <v>2508</v>
      </c>
      <c r="U190" s="52">
        <f t="shared" si="61"/>
        <v>2508</v>
      </c>
      <c r="V190" s="52">
        <f t="shared" si="61"/>
        <v>2425.5</v>
      </c>
      <c r="W190" s="52">
        <f t="shared" si="61"/>
        <v>2343</v>
      </c>
      <c r="X190" s="52">
        <f t="shared" si="61"/>
        <v>2557.5</v>
      </c>
      <c r="Y190" s="52">
        <f t="shared" si="61"/>
        <v>2689.5</v>
      </c>
      <c r="Z190" s="52">
        <f t="shared" si="61"/>
        <v>2623.5</v>
      </c>
      <c r="AA190" s="52">
        <f t="shared" si="61"/>
        <v>2590.5</v>
      </c>
      <c r="AB190" s="52">
        <f t="shared" si="61"/>
        <v>2673</v>
      </c>
      <c r="AC190" s="52">
        <f t="shared" si="61"/>
        <v>2607</v>
      </c>
      <c r="AD190" s="52">
        <f t="shared" si="61"/>
        <v>2722.5</v>
      </c>
      <c r="AE190" s="52">
        <f t="shared" si="61"/>
        <v>2590.5</v>
      </c>
      <c r="AF190" s="52">
        <f t="shared" si="61"/>
        <v>2640</v>
      </c>
      <c r="AG190" s="52">
        <f t="shared" si="61"/>
        <v>2574</v>
      </c>
      <c r="AH190" s="52">
        <f t="shared" si="61"/>
        <v>2838</v>
      </c>
      <c r="AI190" s="52">
        <f t="shared" si="61"/>
        <v>0</v>
      </c>
      <c r="AJ190" s="52">
        <f t="shared" si="61"/>
        <v>0</v>
      </c>
      <c r="AK190" s="52">
        <f t="shared" si="61"/>
        <v>0</v>
      </c>
      <c r="AL190" s="52">
        <f t="shared" si="61"/>
        <v>0</v>
      </c>
      <c r="AM190" s="10" t="e">
        <f t="shared" si="54"/>
        <v>#VALUE!</v>
      </c>
    </row>
  </sheetData>
  <mergeCells count="9">
    <mergeCell ref="A164:A166"/>
    <mergeCell ref="A104:A106"/>
    <mergeCell ref="A134:A136"/>
    <mergeCell ref="A1:AM1"/>
    <mergeCell ref="A2:AM2"/>
    <mergeCell ref="A3:AM3"/>
    <mergeCell ref="A4:A6"/>
    <mergeCell ref="A43:A45"/>
    <mergeCell ref="A74:A76"/>
  </mergeCells>
  <conditionalFormatting sqref="Q31">
    <cfRule type="cellIs" dxfId="67" priority="8" stopIfTrue="1" operator="equal">
      <formula>MIN($Q$7:$Q$30)</formula>
    </cfRule>
    <cfRule type="cellIs" dxfId="66" priority="9" stopIfTrue="1" operator="equal">
      <formula>MAX($Q$7:$Q$30)</formula>
    </cfRule>
  </conditionalFormatting>
  <conditionalFormatting sqref="AP7:AR30 B7:AN30 AM107:AN130 AM46:AN69 AM77:AN100 AM137:AN160 AM167:AM190">
    <cfRule type="cellIs" dxfId="65" priority="7" operator="lessThan">
      <formula>1</formula>
    </cfRule>
  </conditionalFormatting>
  <printOptions horizontalCentered="1" verticalCentered="1"/>
  <pageMargins left="0.78740157499999996" right="0.78740157499999996" top="0" bottom="0" header="0" footer="0"/>
  <pageSetup paperSize="9" scale="90" orientation="landscape" horizontalDpi="300" verticalDpi="300"/>
  <headerFooter alignWithMargin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90"/>
  <sheetViews>
    <sheetView topLeftCell="A130" zoomScale="70" zoomScaleNormal="70" zoomScalePageLayoutView="70" workbookViewId="0">
      <selection activeCell="O154" sqref="O154"/>
    </sheetView>
  </sheetViews>
  <sheetFormatPr baseColWidth="10" defaultColWidth="8.83203125" defaultRowHeight="12" x14ac:dyDescent="0"/>
  <cols>
    <col min="1" max="1" width="4.5" style="6" customWidth="1"/>
    <col min="2" max="5" width="9" style="6" hidden="1" customWidth="1"/>
    <col min="6" max="6" width="9" style="27" hidden="1" customWidth="1"/>
    <col min="7" max="17" width="9" style="27" customWidth="1"/>
    <col min="18" max="37" width="9" style="3" customWidth="1"/>
    <col min="38" max="38" width="9" style="3" hidden="1" customWidth="1"/>
    <col min="39" max="39" width="9.83203125" style="3" customWidth="1"/>
    <col min="40" max="40" width="8" style="3" customWidth="1"/>
    <col min="41" max="16384" width="8.83203125" style="3"/>
  </cols>
  <sheetData>
    <row r="1" spans="1:44" s="1" customFormat="1" ht="18">
      <c r="A1" s="290" t="s">
        <v>0</v>
      </c>
      <c r="B1" s="291"/>
      <c r="C1" s="291"/>
      <c r="D1" s="291"/>
      <c r="E1" s="291"/>
      <c r="F1" s="291"/>
      <c r="G1" s="291"/>
      <c r="H1" s="291"/>
      <c r="I1" s="291"/>
      <c r="J1" s="291"/>
      <c r="K1" s="291"/>
      <c r="L1" s="291"/>
      <c r="M1" s="291"/>
      <c r="N1" s="291"/>
      <c r="O1" s="291"/>
      <c r="P1" s="291"/>
      <c r="Q1" s="291"/>
      <c r="R1" s="291"/>
      <c r="S1" s="291"/>
      <c r="T1" s="291"/>
      <c r="U1" s="291"/>
      <c r="V1" s="291"/>
      <c r="W1" s="291"/>
      <c r="X1" s="291"/>
      <c r="Y1" s="291"/>
      <c r="Z1" s="291"/>
      <c r="AA1" s="291"/>
      <c r="AB1" s="291"/>
      <c r="AC1" s="291"/>
      <c r="AD1" s="291"/>
      <c r="AE1" s="291"/>
      <c r="AF1" s="291"/>
      <c r="AG1" s="291"/>
      <c r="AH1" s="291"/>
      <c r="AI1" s="291"/>
      <c r="AJ1" s="291"/>
      <c r="AK1" s="291"/>
      <c r="AL1" s="291"/>
      <c r="AM1" s="291"/>
    </row>
    <row r="2" spans="1:44" s="2" customFormat="1" ht="15">
      <c r="A2" s="292" t="s">
        <v>114</v>
      </c>
      <c r="B2" s="291"/>
      <c r="C2" s="291"/>
      <c r="D2" s="291"/>
      <c r="E2" s="291"/>
      <c r="F2" s="291"/>
      <c r="G2" s="291"/>
      <c r="H2" s="291"/>
      <c r="I2" s="291"/>
      <c r="J2" s="291"/>
      <c r="K2" s="291"/>
      <c r="L2" s="291"/>
      <c r="M2" s="291"/>
      <c r="N2" s="291"/>
      <c r="O2" s="291"/>
      <c r="P2" s="291"/>
      <c r="Q2" s="291"/>
      <c r="R2" s="291"/>
      <c r="S2" s="291"/>
      <c r="T2" s="291"/>
      <c r="U2" s="291"/>
      <c r="V2" s="291"/>
      <c r="W2" s="291"/>
      <c r="X2" s="291"/>
      <c r="Y2" s="291"/>
      <c r="Z2" s="291"/>
      <c r="AA2" s="291"/>
      <c r="AB2" s="291"/>
      <c r="AC2" s="291"/>
      <c r="AD2" s="291"/>
      <c r="AE2" s="291"/>
      <c r="AF2" s="291"/>
      <c r="AG2" s="291"/>
      <c r="AH2" s="291"/>
      <c r="AI2" s="291"/>
      <c r="AJ2" s="291"/>
      <c r="AK2" s="291"/>
      <c r="AL2" s="291"/>
      <c r="AM2" s="291"/>
    </row>
    <row r="3" spans="1:44">
      <c r="A3" s="293">
        <v>40725</v>
      </c>
      <c r="B3" s="294"/>
      <c r="C3" s="294"/>
      <c r="D3" s="294"/>
      <c r="E3" s="294"/>
      <c r="F3" s="294"/>
      <c r="G3" s="294"/>
      <c r="H3" s="294"/>
      <c r="I3" s="294"/>
      <c r="J3" s="294"/>
      <c r="K3" s="294"/>
      <c r="L3" s="294"/>
      <c r="M3" s="294"/>
      <c r="N3" s="294"/>
      <c r="O3" s="294"/>
      <c r="P3" s="294"/>
      <c r="Q3" s="294"/>
      <c r="R3" s="294"/>
      <c r="S3" s="294"/>
      <c r="T3" s="294"/>
      <c r="U3" s="294"/>
      <c r="V3" s="294"/>
      <c r="W3" s="294"/>
      <c r="X3" s="294"/>
      <c r="Y3" s="294"/>
      <c r="Z3" s="294"/>
      <c r="AA3" s="294"/>
      <c r="AB3" s="294"/>
      <c r="AC3" s="294"/>
      <c r="AD3" s="294"/>
      <c r="AE3" s="294"/>
      <c r="AF3" s="294"/>
      <c r="AG3" s="294"/>
      <c r="AH3" s="294"/>
      <c r="AI3" s="294"/>
      <c r="AJ3" s="294"/>
      <c r="AK3" s="294"/>
      <c r="AL3" s="294"/>
      <c r="AM3" s="294"/>
    </row>
    <row r="4" spans="1:44" s="6" customFormat="1" ht="12" customHeight="1">
      <c r="A4" s="287" t="s">
        <v>2</v>
      </c>
      <c r="C4" s="87"/>
      <c r="D4" s="87"/>
      <c r="E4" s="87"/>
      <c r="F4" s="87"/>
      <c r="G4" s="87">
        <v>1</v>
      </c>
      <c r="H4" s="87">
        <f t="shared" ref="H4:T5" si="0">+G4+1</f>
        <v>2</v>
      </c>
      <c r="I4" s="87">
        <f t="shared" si="0"/>
        <v>3</v>
      </c>
      <c r="J4" s="87">
        <f t="shared" si="0"/>
        <v>4</v>
      </c>
      <c r="K4" s="87">
        <f t="shared" si="0"/>
        <v>5</v>
      </c>
      <c r="L4" s="87">
        <f t="shared" si="0"/>
        <v>6</v>
      </c>
      <c r="M4" s="87">
        <f t="shared" si="0"/>
        <v>7</v>
      </c>
      <c r="N4" s="87">
        <f t="shared" si="0"/>
        <v>8</v>
      </c>
      <c r="O4" s="87">
        <f t="shared" si="0"/>
        <v>9</v>
      </c>
      <c r="P4" s="87">
        <f t="shared" si="0"/>
        <v>10</v>
      </c>
      <c r="Q4" s="87">
        <f t="shared" si="0"/>
        <v>11</v>
      </c>
      <c r="R4" s="87">
        <f t="shared" si="0"/>
        <v>12</v>
      </c>
      <c r="S4" s="87">
        <f t="shared" si="0"/>
        <v>13</v>
      </c>
      <c r="T4" s="87">
        <f t="shared" si="0"/>
        <v>14</v>
      </c>
      <c r="U4" s="87">
        <f t="shared" ref="U4:AJ5" si="1">+T4+1</f>
        <v>15</v>
      </c>
      <c r="V4" s="87">
        <f t="shared" si="1"/>
        <v>16</v>
      </c>
      <c r="W4" s="87">
        <f t="shared" si="1"/>
        <v>17</v>
      </c>
      <c r="X4" s="87">
        <f t="shared" si="1"/>
        <v>18</v>
      </c>
      <c r="Y4" s="87">
        <f t="shared" si="1"/>
        <v>19</v>
      </c>
      <c r="Z4" s="87">
        <f t="shared" si="1"/>
        <v>20</v>
      </c>
      <c r="AA4" s="87">
        <f t="shared" si="1"/>
        <v>21</v>
      </c>
      <c r="AB4" s="87">
        <f t="shared" si="1"/>
        <v>22</v>
      </c>
      <c r="AC4" s="87">
        <f t="shared" si="1"/>
        <v>23</v>
      </c>
      <c r="AD4" s="87">
        <f t="shared" si="1"/>
        <v>24</v>
      </c>
      <c r="AE4" s="87">
        <f t="shared" si="1"/>
        <v>25</v>
      </c>
      <c r="AF4" s="87">
        <f t="shared" si="1"/>
        <v>26</v>
      </c>
      <c r="AG4" s="87">
        <f t="shared" si="1"/>
        <v>27</v>
      </c>
      <c r="AH4" s="87">
        <f t="shared" si="1"/>
        <v>28</v>
      </c>
      <c r="AI4" s="87">
        <f t="shared" si="1"/>
        <v>29</v>
      </c>
      <c r="AJ4" s="87">
        <f t="shared" si="1"/>
        <v>30</v>
      </c>
      <c r="AK4" s="87">
        <f>+AJ4+1</f>
        <v>31</v>
      </c>
      <c r="AL4" s="87">
        <f>+AK4+1</f>
        <v>32</v>
      </c>
      <c r="AM4" s="5" t="s">
        <v>3</v>
      </c>
      <c r="AN4" s="5" t="s">
        <v>4</v>
      </c>
      <c r="AP4" s="5" t="s">
        <v>3</v>
      </c>
      <c r="AQ4" s="5" t="s">
        <v>3</v>
      </c>
      <c r="AR4" s="5" t="s">
        <v>3</v>
      </c>
    </row>
    <row r="5" spans="1:44" s="6" customFormat="1" ht="11.25" customHeight="1">
      <c r="A5" s="288"/>
      <c r="B5" s="7"/>
      <c r="C5" s="7"/>
      <c r="D5" s="7"/>
      <c r="E5" s="7"/>
      <c r="F5" s="7"/>
      <c r="G5" s="7">
        <v>40725</v>
      </c>
      <c r="H5" s="7">
        <f t="shared" si="0"/>
        <v>40726</v>
      </c>
      <c r="I5" s="7">
        <f t="shared" si="0"/>
        <v>40727</v>
      </c>
      <c r="J5" s="7">
        <f t="shared" si="0"/>
        <v>40728</v>
      </c>
      <c r="K5" s="7">
        <f t="shared" si="0"/>
        <v>40729</v>
      </c>
      <c r="L5" s="7">
        <f t="shared" si="0"/>
        <v>40730</v>
      </c>
      <c r="M5" s="7">
        <f t="shared" si="0"/>
        <v>40731</v>
      </c>
      <c r="N5" s="7">
        <f t="shared" si="0"/>
        <v>40732</v>
      </c>
      <c r="O5" s="7">
        <f t="shared" si="0"/>
        <v>40733</v>
      </c>
      <c r="P5" s="7">
        <f t="shared" si="0"/>
        <v>40734</v>
      </c>
      <c r="Q5" s="7">
        <f t="shared" si="0"/>
        <v>40735</v>
      </c>
      <c r="R5" s="7">
        <f t="shared" si="0"/>
        <v>40736</v>
      </c>
      <c r="S5" s="7">
        <f t="shared" si="0"/>
        <v>40737</v>
      </c>
      <c r="T5" s="7">
        <f t="shared" si="0"/>
        <v>40738</v>
      </c>
      <c r="U5" s="7">
        <f t="shared" si="1"/>
        <v>40739</v>
      </c>
      <c r="V5" s="7">
        <f t="shared" si="1"/>
        <v>40740</v>
      </c>
      <c r="W5" s="7">
        <f t="shared" si="1"/>
        <v>40741</v>
      </c>
      <c r="X5" s="7">
        <f t="shared" si="1"/>
        <v>40742</v>
      </c>
      <c r="Y5" s="7">
        <f t="shared" si="1"/>
        <v>40743</v>
      </c>
      <c r="Z5" s="7">
        <f t="shared" si="1"/>
        <v>40744</v>
      </c>
      <c r="AA5" s="7">
        <f t="shared" si="1"/>
        <v>40745</v>
      </c>
      <c r="AB5" s="7">
        <f t="shared" si="1"/>
        <v>40746</v>
      </c>
      <c r="AC5" s="7">
        <f t="shared" si="1"/>
        <v>40747</v>
      </c>
      <c r="AD5" s="7">
        <f t="shared" si="1"/>
        <v>40748</v>
      </c>
      <c r="AE5" s="7">
        <f t="shared" si="1"/>
        <v>40749</v>
      </c>
      <c r="AF5" s="7">
        <f t="shared" si="1"/>
        <v>40750</v>
      </c>
      <c r="AG5" s="7">
        <f t="shared" si="1"/>
        <v>40751</v>
      </c>
      <c r="AH5" s="7">
        <f t="shared" si="1"/>
        <v>40752</v>
      </c>
      <c r="AI5" s="7">
        <f t="shared" si="1"/>
        <v>40753</v>
      </c>
      <c r="AJ5" s="7">
        <f t="shared" si="1"/>
        <v>40754</v>
      </c>
      <c r="AK5" s="7">
        <f>+AJ5+1</f>
        <v>40755</v>
      </c>
      <c r="AL5" s="7">
        <f>+AK5+1</f>
        <v>40756</v>
      </c>
      <c r="AM5" s="5"/>
      <c r="AN5" s="8"/>
      <c r="AP5" s="5" t="s">
        <v>5</v>
      </c>
      <c r="AQ5" s="5" t="s">
        <v>6</v>
      </c>
      <c r="AR5" s="5" t="s">
        <v>7</v>
      </c>
    </row>
    <row r="6" spans="1:44" s="6" customFormat="1" ht="12" customHeight="1">
      <c r="A6" s="289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 t="s">
        <v>8</v>
      </c>
      <c r="AN6" s="5" t="s">
        <v>8</v>
      </c>
      <c r="AP6" s="5" t="s">
        <v>8</v>
      </c>
      <c r="AQ6" s="5" t="s">
        <v>8</v>
      </c>
      <c r="AR6" s="5" t="s">
        <v>8</v>
      </c>
    </row>
    <row r="7" spans="1:44" ht="12" customHeight="1">
      <c r="A7" s="9" t="s">
        <v>9</v>
      </c>
      <c r="B7" s="11"/>
      <c r="C7" s="11"/>
      <c r="D7" s="11"/>
      <c r="E7" s="11"/>
      <c r="F7" s="11"/>
      <c r="G7" s="11">
        <f>+$G$31*'Jul2010'!F7</f>
        <v>17380</v>
      </c>
      <c r="H7" s="11">
        <f>+$G$31*'Jul2010'!G7</f>
        <v>17160</v>
      </c>
      <c r="I7" s="11">
        <f>+$G$31*'Jul2010'!H7</f>
        <v>16940</v>
      </c>
      <c r="J7" s="11">
        <f>+$G$31*'Jul2010'!I7</f>
        <v>17270</v>
      </c>
      <c r="K7" s="11">
        <f>+$G$31*'Jul2010'!J7</f>
        <v>16720</v>
      </c>
      <c r="L7" s="11">
        <f>+$G$31*'Jul2010'!K7</f>
        <v>16390</v>
      </c>
      <c r="M7" s="11">
        <f>+$G$31*'Jul2010'!L7</f>
        <v>19140</v>
      </c>
      <c r="N7" s="11">
        <f>+$G$31*'Jul2010'!M7</f>
        <v>17160</v>
      </c>
      <c r="O7" s="11">
        <f>+$G$31*'Jul2010'!N7</f>
        <v>17160</v>
      </c>
      <c r="P7" s="11">
        <f>+$G$31*'Jul2010'!O7</f>
        <v>16060.000000000002</v>
      </c>
      <c r="Q7" s="11">
        <f>+$G$31*'Jul2010'!P7</f>
        <v>16830</v>
      </c>
      <c r="R7" s="11">
        <f>+$G$31*'Jul2010'!Q7</f>
        <v>16280.000000000002</v>
      </c>
      <c r="S7" s="11">
        <f>+$G$31*'Jul2010'!R7</f>
        <v>15510.000000000002</v>
      </c>
      <c r="T7" s="11">
        <f>+$G$31*'Jul2010'!S7</f>
        <v>17160</v>
      </c>
      <c r="U7" s="11">
        <f>+$G$31*'Jul2010'!T7</f>
        <v>17050</v>
      </c>
      <c r="V7" s="11">
        <f>+$G$31*'Jul2010'!U7</f>
        <v>15510.000000000002</v>
      </c>
      <c r="W7" s="11">
        <f>+$G$31*'Jul2010'!V7</f>
        <v>16940</v>
      </c>
      <c r="X7" s="11">
        <f>+$G$31*'Jul2010'!W7</f>
        <v>16830</v>
      </c>
      <c r="Y7" s="11">
        <f>+$G$31*'Jul2010'!X7</f>
        <v>14850.000000000002</v>
      </c>
      <c r="Z7" s="11">
        <f>+$G$31*'Jul2010'!Y7</f>
        <v>17270</v>
      </c>
      <c r="AA7" s="11">
        <f>+$G$31*'Jul2010'!Z7</f>
        <v>17820</v>
      </c>
      <c r="AB7" s="11">
        <f>+$G$31*'Jul2010'!AA7</f>
        <v>17270</v>
      </c>
      <c r="AC7" s="11">
        <f>+$G$31*'Jul2010'!AB7</f>
        <v>19800</v>
      </c>
      <c r="AD7" s="11">
        <f>+$G$31*'Jul2010'!AC7</f>
        <v>17930</v>
      </c>
      <c r="AE7" s="11">
        <f>+$G$31*'Jul2010'!AD7</f>
        <v>17600</v>
      </c>
      <c r="AF7" s="11">
        <f>+$G$31*'Jul2010'!AE7</f>
        <v>16610</v>
      </c>
      <c r="AG7" s="11">
        <f>+$G$31*'Jul2010'!AF7</f>
        <v>17820</v>
      </c>
      <c r="AH7" s="11">
        <f>+$G$31*'Jul2010'!AG7</f>
        <v>17930</v>
      </c>
      <c r="AI7" s="11">
        <f>+$G$31*'Jul2010'!AH7</f>
        <v>17600</v>
      </c>
      <c r="AJ7" s="11">
        <f>+$G$31*'Jul2010'!AI7</f>
        <v>17050</v>
      </c>
      <c r="AK7" s="11">
        <f>+$G$31*'Jul2010'!AJ7</f>
        <v>17930</v>
      </c>
      <c r="AL7" s="11">
        <f>+$G$31*'Jul2010'!AK7</f>
        <v>0</v>
      </c>
      <c r="AM7" s="10">
        <f>MAX(B7:AL7)</f>
        <v>19800</v>
      </c>
      <c r="AN7" s="10">
        <f>MIN(G7:AK7)</f>
        <v>14850.000000000002</v>
      </c>
      <c r="AP7" s="10">
        <f>MAX(C7:G7,J7:N7,Q7:U7,X7:AB7,AE7:AI7,AL7)</f>
        <v>19140</v>
      </c>
      <c r="AQ7" s="10">
        <f>MAX(H7,O7,V7,AC7,AJ7)</f>
        <v>19800</v>
      </c>
      <c r="AR7" s="10">
        <f>MAX(I7,P7,W7,AD7,AK7)</f>
        <v>17930</v>
      </c>
    </row>
    <row r="8" spans="1:44" ht="12" customHeight="1">
      <c r="A8" s="9" t="s">
        <v>10</v>
      </c>
      <c r="B8" s="11"/>
      <c r="C8" s="11"/>
      <c r="D8" s="11"/>
      <c r="E8" s="11"/>
      <c r="F8" s="11"/>
      <c r="G8" s="11">
        <f>+$G$31*'Jul2010'!F8</f>
        <v>16280.000000000002</v>
      </c>
      <c r="H8" s="11">
        <f>+$G$31*'Jul2010'!G8</f>
        <v>16390</v>
      </c>
      <c r="I8" s="11">
        <f>+$G$31*'Jul2010'!H8</f>
        <v>16390</v>
      </c>
      <c r="J8" s="11">
        <f>+$G$31*'Jul2010'!I8</f>
        <v>16170.000000000002</v>
      </c>
      <c r="K8" s="11">
        <f>+$G$31*'Jul2010'!J8</f>
        <v>16060.000000000002</v>
      </c>
      <c r="L8" s="11">
        <f>+$G$31*'Jul2010'!K8</f>
        <v>15950.000000000002</v>
      </c>
      <c r="M8" s="11">
        <f>+$G$31*'Jul2010'!L8</f>
        <v>16940</v>
      </c>
      <c r="N8" s="11">
        <f>+$G$31*'Jul2010'!M8</f>
        <v>16280.000000000002</v>
      </c>
      <c r="O8" s="11">
        <f>+$G$31*'Jul2010'!N8</f>
        <v>16280.000000000002</v>
      </c>
      <c r="P8" s="11">
        <f>+$G$31*'Jul2010'!O8</f>
        <v>15840.000000000002</v>
      </c>
      <c r="Q8" s="11">
        <f>+$G$31*'Jul2010'!P8</f>
        <v>16390</v>
      </c>
      <c r="R8" s="11">
        <f>+$G$31*'Jul2010'!Q8</f>
        <v>15840.000000000002</v>
      </c>
      <c r="S8" s="11">
        <f>+$G$31*'Jul2010'!R8</f>
        <v>16390</v>
      </c>
      <c r="T8" s="11">
        <f>+$G$31*'Jul2010'!S8</f>
        <v>16060.000000000002</v>
      </c>
      <c r="U8" s="11">
        <f>+$G$31*'Jul2010'!T8</f>
        <v>16390</v>
      </c>
      <c r="V8" s="11">
        <f>+$G$31*'Jul2010'!U8</f>
        <v>17050</v>
      </c>
      <c r="W8" s="11">
        <f>+$G$31*'Jul2010'!V8</f>
        <v>16720</v>
      </c>
      <c r="X8" s="11">
        <f>+$G$31*'Jul2010'!W8</f>
        <v>15950.000000000002</v>
      </c>
      <c r="Y8" s="11">
        <f>+$G$31*'Jul2010'!X8</f>
        <v>15620.000000000002</v>
      </c>
      <c r="Z8" s="11">
        <f>+$G$31*'Jul2010'!Y8</f>
        <v>16720</v>
      </c>
      <c r="AA8" s="11">
        <f>+$G$31*'Jul2010'!Z8</f>
        <v>17160</v>
      </c>
      <c r="AB8" s="11">
        <f>+$G$31*'Jul2010'!AA8</f>
        <v>16390</v>
      </c>
      <c r="AC8" s="11">
        <f>+$G$31*'Jul2010'!AB8</f>
        <v>16500</v>
      </c>
      <c r="AD8" s="11">
        <f>+$G$31*'Jul2010'!AC8</f>
        <v>16940</v>
      </c>
      <c r="AE8" s="11">
        <f>+$G$31*'Jul2010'!AD8</f>
        <v>16610</v>
      </c>
      <c r="AF8" s="11">
        <f>+$G$31*'Jul2010'!AE8</f>
        <v>15840.000000000002</v>
      </c>
      <c r="AG8" s="11">
        <f>+$G$31*'Jul2010'!AF8</f>
        <v>16830</v>
      </c>
      <c r="AH8" s="11">
        <f>+$G$31*'Jul2010'!AG8</f>
        <v>16940</v>
      </c>
      <c r="AI8" s="11">
        <f>+$G$31*'Jul2010'!AH8</f>
        <v>16610</v>
      </c>
      <c r="AJ8" s="11">
        <f>+$G$31*'Jul2010'!AI8</f>
        <v>16500</v>
      </c>
      <c r="AK8" s="11">
        <f>+$G$31*'Jul2010'!AJ8</f>
        <v>17270</v>
      </c>
      <c r="AL8" s="11">
        <f>+$G$31*'Jul2010'!AK8</f>
        <v>0</v>
      </c>
      <c r="AM8" s="10">
        <f t="shared" ref="AM8:AM30" si="2">MAX(B8:AL8)</f>
        <v>17270</v>
      </c>
      <c r="AN8" s="10">
        <f t="shared" ref="AN8:AN30" si="3">MIN(G8:AK8)</f>
        <v>15620.000000000002</v>
      </c>
      <c r="AP8" s="10">
        <f t="shared" ref="AP8:AP30" si="4">MAX(C8:G8,J8:N8,Q8:U8,X8:AB8,AE8:AI8,AL8)</f>
        <v>17160</v>
      </c>
      <c r="AQ8" s="10">
        <f t="shared" ref="AQ8:AR30" si="5">MAX(H8,O8,V8,AC8,AJ8)</f>
        <v>17050</v>
      </c>
      <c r="AR8" s="10">
        <f t="shared" si="5"/>
        <v>17270</v>
      </c>
    </row>
    <row r="9" spans="1:44" ht="12" customHeight="1">
      <c r="A9" s="9" t="s">
        <v>11</v>
      </c>
      <c r="B9" s="11"/>
      <c r="C9" s="11"/>
      <c r="D9" s="11"/>
      <c r="E9" s="11"/>
      <c r="F9" s="11"/>
      <c r="G9" s="11">
        <f>+$G$31*'Jul2010'!F9</f>
        <v>16280.000000000002</v>
      </c>
      <c r="H9" s="11">
        <f>+$G$31*'Jul2010'!G9</f>
        <v>16060.000000000002</v>
      </c>
      <c r="I9" s="11">
        <f>+$G$31*'Jul2010'!H9</f>
        <v>16060.000000000002</v>
      </c>
      <c r="J9" s="11">
        <f>+$G$31*'Jul2010'!I9</f>
        <v>15620.000000000002</v>
      </c>
      <c r="K9" s="11">
        <f>+$G$31*'Jul2010'!J9</f>
        <v>15400.000000000002</v>
      </c>
      <c r="L9" s="11">
        <f>+$G$31*'Jul2010'!K9</f>
        <v>15510.000000000002</v>
      </c>
      <c r="M9" s="11">
        <f>+$G$31*'Jul2010'!L9</f>
        <v>16500</v>
      </c>
      <c r="N9" s="11">
        <f>+$G$31*'Jul2010'!M9</f>
        <v>16060.000000000002</v>
      </c>
      <c r="O9" s="11">
        <f>+$G$31*'Jul2010'!N9</f>
        <v>16060.000000000002</v>
      </c>
      <c r="P9" s="11">
        <f>+$G$31*'Jul2010'!O9</f>
        <v>15510.000000000002</v>
      </c>
      <c r="Q9" s="11">
        <f>+$G$31*'Jul2010'!P9</f>
        <v>16280.000000000002</v>
      </c>
      <c r="R9" s="11">
        <f>+$G$31*'Jul2010'!Q9</f>
        <v>15400.000000000002</v>
      </c>
      <c r="S9" s="11">
        <f>+$G$31*'Jul2010'!R9</f>
        <v>16060.000000000002</v>
      </c>
      <c r="T9" s="11">
        <f>+$G$31*'Jul2010'!S9</f>
        <v>16060.000000000002</v>
      </c>
      <c r="U9" s="11">
        <f>+$G$31*'Jul2010'!T9</f>
        <v>15950.000000000002</v>
      </c>
      <c r="V9" s="11">
        <f>+$G$31*'Jul2010'!U9</f>
        <v>16500</v>
      </c>
      <c r="W9" s="11">
        <f>+$G$31*'Jul2010'!V9</f>
        <v>15950.000000000002</v>
      </c>
      <c r="X9" s="11">
        <f>+$G$31*'Jul2010'!W9</f>
        <v>15510.000000000002</v>
      </c>
      <c r="Y9" s="11">
        <f>+$G$31*'Jul2010'!X9</f>
        <v>15290.000000000002</v>
      </c>
      <c r="Z9" s="11">
        <f>+$G$31*'Jul2010'!Y9</f>
        <v>16280.000000000002</v>
      </c>
      <c r="AA9" s="11">
        <f>+$G$31*'Jul2010'!Z9</f>
        <v>16720</v>
      </c>
      <c r="AB9" s="11">
        <f>+$G$31*'Jul2010'!AA9</f>
        <v>15950.000000000002</v>
      </c>
      <c r="AC9" s="11">
        <f>+$G$31*'Jul2010'!AB9</f>
        <v>16060.000000000002</v>
      </c>
      <c r="AD9" s="11">
        <f>+$G$31*'Jul2010'!AC9</f>
        <v>16280.000000000002</v>
      </c>
      <c r="AE9" s="11">
        <f>+$G$31*'Jul2010'!AD9</f>
        <v>16060.000000000002</v>
      </c>
      <c r="AF9" s="11">
        <f>+$G$31*'Jul2010'!AE9</f>
        <v>15620.000000000002</v>
      </c>
      <c r="AG9" s="11">
        <f>+$G$31*'Jul2010'!AF9</f>
        <v>16610</v>
      </c>
      <c r="AH9" s="11">
        <f>+$G$31*'Jul2010'!AG9</f>
        <v>16830</v>
      </c>
      <c r="AI9" s="11">
        <f>+$G$31*'Jul2010'!AH9</f>
        <v>16940</v>
      </c>
      <c r="AJ9" s="11">
        <f>+$G$31*'Jul2010'!AI9</f>
        <v>16060.000000000002</v>
      </c>
      <c r="AK9" s="11">
        <f>+$G$31*'Jul2010'!AJ9</f>
        <v>16720</v>
      </c>
      <c r="AL9" s="11">
        <f>+$G$31*'Jul2010'!AK9</f>
        <v>0</v>
      </c>
      <c r="AM9" s="10">
        <f t="shared" si="2"/>
        <v>16940</v>
      </c>
      <c r="AN9" s="10">
        <f t="shared" si="3"/>
        <v>15290.000000000002</v>
      </c>
      <c r="AP9" s="10">
        <f t="shared" si="4"/>
        <v>16940</v>
      </c>
      <c r="AQ9" s="10">
        <f t="shared" si="5"/>
        <v>16500</v>
      </c>
      <c r="AR9" s="10">
        <f t="shared" si="5"/>
        <v>16720</v>
      </c>
    </row>
    <row r="10" spans="1:44" ht="12" customHeight="1">
      <c r="A10" s="9" t="s">
        <v>12</v>
      </c>
      <c r="B10" s="11"/>
      <c r="C10" s="11"/>
      <c r="D10" s="11"/>
      <c r="E10" s="11"/>
      <c r="F10" s="11"/>
      <c r="G10" s="11">
        <f>+$G$31*'Jul2010'!F10</f>
        <v>15950.000000000002</v>
      </c>
      <c r="H10" s="11">
        <f>+$G$31*'Jul2010'!G10</f>
        <v>15950.000000000002</v>
      </c>
      <c r="I10" s="11">
        <f>+$G$31*'Jul2010'!H10</f>
        <v>15950.000000000002</v>
      </c>
      <c r="J10" s="11">
        <f>+$G$31*'Jul2010'!I10</f>
        <v>15620.000000000002</v>
      </c>
      <c r="K10" s="11">
        <f>+$G$31*'Jul2010'!J10</f>
        <v>15180.000000000002</v>
      </c>
      <c r="L10" s="11">
        <f>+$G$31*'Jul2010'!K10</f>
        <v>15290.000000000002</v>
      </c>
      <c r="M10" s="11">
        <f>+$G$31*'Jul2010'!L10</f>
        <v>16280.000000000002</v>
      </c>
      <c r="N10" s="11">
        <f>+$G$31*'Jul2010'!M10</f>
        <v>15950.000000000002</v>
      </c>
      <c r="O10" s="11">
        <f>+$G$31*'Jul2010'!N10</f>
        <v>15950.000000000002</v>
      </c>
      <c r="P10" s="11">
        <f>+$G$31*'Jul2010'!O10</f>
        <v>15180.000000000002</v>
      </c>
      <c r="Q10" s="11">
        <f>+$G$31*'Jul2010'!P10</f>
        <v>15840.000000000002</v>
      </c>
      <c r="R10" s="11">
        <f>+$G$31*'Jul2010'!Q10</f>
        <v>15180.000000000002</v>
      </c>
      <c r="S10" s="11">
        <f>+$G$31*'Jul2010'!R10</f>
        <v>15950.000000000002</v>
      </c>
      <c r="T10" s="11">
        <f>+$G$31*'Jul2010'!S10</f>
        <v>15840.000000000002</v>
      </c>
      <c r="U10" s="11">
        <f>+$G$31*'Jul2010'!T10</f>
        <v>15840.000000000002</v>
      </c>
      <c r="V10" s="11">
        <f>+$G$31*'Jul2010'!U10</f>
        <v>16390</v>
      </c>
      <c r="W10" s="11">
        <f>+$G$31*'Jul2010'!V10</f>
        <v>15840.000000000002</v>
      </c>
      <c r="X10" s="11">
        <f>+$G$31*'Jul2010'!W10</f>
        <v>15510.000000000002</v>
      </c>
      <c r="Y10" s="11">
        <f>+$G$31*'Jul2010'!X10</f>
        <v>15070.000000000002</v>
      </c>
      <c r="Z10" s="11">
        <f>+$G$31*'Jul2010'!Y10</f>
        <v>15950.000000000002</v>
      </c>
      <c r="AA10" s="11">
        <f>+$G$31*'Jul2010'!Z10</f>
        <v>16500</v>
      </c>
      <c r="AB10" s="11">
        <f>+$G$31*'Jul2010'!AA10</f>
        <v>15950.000000000002</v>
      </c>
      <c r="AC10" s="11">
        <f>+$G$31*'Jul2010'!AB10</f>
        <v>16060.000000000002</v>
      </c>
      <c r="AD10" s="11">
        <f>+$G$31*'Jul2010'!AC10</f>
        <v>16060.000000000002</v>
      </c>
      <c r="AE10" s="11">
        <f>+$G$31*'Jul2010'!AD10</f>
        <v>15950.000000000002</v>
      </c>
      <c r="AF10" s="11">
        <f>+$G$31*'Jul2010'!AE10</f>
        <v>15510.000000000002</v>
      </c>
      <c r="AG10" s="11">
        <f>+$G$31*'Jul2010'!AF10</f>
        <v>16170.000000000002</v>
      </c>
      <c r="AH10" s="11">
        <f>+$G$31*'Jul2010'!AG10</f>
        <v>16720</v>
      </c>
      <c r="AI10" s="11">
        <f>+$G$31*'Jul2010'!AH10</f>
        <v>16280.000000000002</v>
      </c>
      <c r="AJ10" s="11">
        <f>+$G$31*'Jul2010'!AI10</f>
        <v>15840.000000000002</v>
      </c>
      <c r="AK10" s="11">
        <f>+$G$31*'Jul2010'!AJ10</f>
        <v>16170.000000000002</v>
      </c>
      <c r="AL10" s="11">
        <f>+$G$31*'Jul2010'!AK10</f>
        <v>0</v>
      </c>
      <c r="AM10" s="10">
        <f t="shared" si="2"/>
        <v>16720</v>
      </c>
      <c r="AN10" s="10">
        <f t="shared" si="3"/>
        <v>15070.000000000002</v>
      </c>
      <c r="AP10" s="10">
        <f t="shared" si="4"/>
        <v>16720</v>
      </c>
      <c r="AQ10" s="10">
        <f t="shared" si="5"/>
        <v>16390</v>
      </c>
      <c r="AR10" s="10">
        <f t="shared" si="5"/>
        <v>16170.000000000002</v>
      </c>
    </row>
    <row r="11" spans="1:44" ht="12" customHeight="1">
      <c r="A11" s="9" t="s">
        <v>13</v>
      </c>
      <c r="B11" s="11"/>
      <c r="C11" s="11"/>
      <c r="D11" s="11"/>
      <c r="E11" s="11"/>
      <c r="F11" s="11"/>
      <c r="G11" s="11">
        <f>+$G$31*'Jul2010'!F11</f>
        <v>15950.000000000002</v>
      </c>
      <c r="H11" s="11">
        <f>+$G$31*'Jul2010'!G11</f>
        <v>15840.000000000002</v>
      </c>
      <c r="I11" s="11">
        <f>+$G$31*'Jul2010'!H11</f>
        <v>15840.000000000002</v>
      </c>
      <c r="J11" s="11">
        <f>+$G$31*'Jul2010'!I11</f>
        <v>15620.000000000002</v>
      </c>
      <c r="K11" s="11">
        <f>+$G$31*'Jul2010'!J11</f>
        <v>14960.000000000002</v>
      </c>
      <c r="L11" s="11">
        <f>+$G$31*'Jul2010'!K11</f>
        <v>15290.000000000002</v>
      </c>
      <c r="M11" s="11">
        <f>+$G$31*'Jul2010'!L11</f>
        <v>16720</v>
      </c>
      <c r="N11" s="11">
        <f>+$G$31*'Jul2010'!M11</f>
        <v>15950.000000000002</v>
      </c>
      <c r="O11" s="11">
        <f>+$G$31*'Jul2010'!N11</f>
        <v>15730.000000000002</v>
      </c>
      <c r="P11" s="11">
        <f>+$G$31*'Jul2010'!O11</f>
        <v>14850.000000000002</v>
      </c>
      <c r="Q11" s="11">
        <f>+$G$31*'Jul2010'!P11</f>
        <v>15730.000000000002</v>
      </c>
      <c r="R11" s="11">
        <f>+$G$31*'Jul2010'!Q11</f>
        <v>15180.000000000002</v>
      </c>
      <c r="S11" s="11">
        <f>+$G$31*'Jul2010'!R11</f>
        <v>16060.000000000002</v>
      </c>
      <c r="T11" s="11">
        <f>+$G$31*'Jul2010'!S11</f>
        <v>16060.000000000002</v>
      </c>
      <c r="U11" s="11">
        <f>+$G$31*'Jul2010'!T11</f>
        <v>15840.000000000002</v>
      </c>
      <c r="V11" s="11">
        <f>+$G$31*'Jul2010'!U11</f>
        <v>16170.000000000002</v>
      </c>
      <c r="W11" s="11">
        <f>+$G$31*'Jul2010'!V11</f>
        <v>15730.000000000002</v>
      </c>
      <c r="X11" s="11">
        <f>+$G$31*'Jul2010'!W11</f>
        <v>15290.000000000002</v>
      </c>
      <c r="Y11" s="11">
        <f>+$G$31*'Jul2010'!X11</f>
        <v>15070.000000000002</v>
      </c>
      <c r="Z11" s="11">
        <f>+$G$31*'Jul2010'!Y11</f>
        <v>16060.000000000002</v>
      </c>
      <c r="AA11" s="11">
        <f>+$G$31*'Jul2010'!Z11</f>
        <v>16280.000000000002</v>
      </c>
      <c r="AB11" s="11">
        <f>+$G$31*'Jul2010'!AA11</f>
        <v>15730.000000000002</v>
      </c>
      <c r="AC11" s="11">
        <f>+$G$31*'Jul2010'!AB11</f>
        <v>15840.000000000002</v>
      </c>
      <c r="AD11" s="11">
        <f>+$G$31*'Jul2010'!AC11</f>
        <v>16170.000000000002</v>
      </c>
      <c r="AE11" s="11">
        <f>+$G$31*'Jul2010'!AD11</f>
        <v>15730.000000000002</v>
      </c>
      <c r="AF11" s="11">
        <f>+$G$31*'Jul2010'!AE11</f>
        <v>15290.000000000002</v>
      </c>
      <c r="AG11" s="11">
        <f>+$G$31*'Jul2010'!AF11</f>
        <v>16280.000000000002</v>
      </c>
      <c r="AH11" s="11">
        <f>+$G$31*'Jul2010'!AG11</f>
        <v>16500</v>
      </c>
      <c r="AI11" s="11">
        <f>+$G$31*'Jul2010'!AH11</f>
        <v>15950.000000000002</v>
      </c>
      <c r="AJ11" s="11">
        <f>+$G$31*'Jul2010'!AI11</f>
        <v>15840.000000000002</v>
      </c>
      <c r="AK11" s="11">
        <f>+$G$31*'Jul2010'!AJ11</f>
        <v>16170.000000000002</v>
      </c>
      <c r="AL11" s="11">
        <f>+$G$31*'Jul2010'!AK11</f>
        <v>0</v>
      </c>
      <c r="AM11" s="10">
        <f t="shared" si="2"/>
        <v>16720</v>
      </c>
      <c r="AN11" s="10">
        <f t="shared" si="3"/>
        <v>14850.000000000002</v>
      </c>
      <c r="AP11" s="10">
        <f t="shared" si="4"/>
        <v>16720</v>
      </c>
      <c r="AQ11" s="10">
        <f t="shared" si="5"/>
        <v>16170.000000000002</v>
      </c>
      <c r="AR11" s="10">
        <f t="shared" si="5"/>
        <v>16170.000000000002</v>
      </c>
    </row>
    <row r="12" spans="1:44" ht="12" customHeight="1">
      <c r="A12" s="9" t="s">
        <v>14</v>
      </c>
      <c r="B12" s="11"/>
      <c r="C12" s="11"/>
      <c r="D12" s="11"/>
      <c r="E12" s="11"/>
      <c r="F12" s="11"/>
      <c r="G12" s="11">
        <f>+$G$31*'Jul2010'!F12</f>
        <v>16280.000000000002</v>
      </c>
      <c r="H12" s="11">
        <f>+$G$31*'Jul2010'!G12</f>
        <v>16060.000000000002</v>
      </c>
      <c r="I12" s="11">
        <f>+$G$31*'Jul2010'!H12</f>
        <v>15730.000000000002</v>
      </c>
      <c r="J12" s="11">
        <f>+$G$31*'Jul2010'!I12</f>
        <v>15400.000000000002</v>
      </c>
      <c r="K12" s="11">
        <f>+$G$31*'Jul2010'!J12</f>
        <v>15180.000000000002</v>
      </c>
      <c r="L12" s="11">
        <f>+$G$31*'Jul2010'!K12</f>
        <v>15510.000000000002</v>
      </c>
      <c r="M12" s="11">
        <f>+$G$31*'Jul2010'!L12</f>
        <v>16720</v>
      </c>
      <c r="N12" s="11">
        <f>+$G$31*'Jul2010'!M12</f>
        <v>16060.000000000002</v>
      </c>
      <c r="O12" s="11">
        <f>+$G$31*'Jul2010'!N12</f>
        <v>16170.000000000002</v>
      </c>
      <c r="P12" s="11">
        <f>+$G$31*'Jul2010'!O12</f>
        <v>14520.000000000002</v>
      </c>
      <c r="Q12" s="11">
        <f>+$G$31*'Jul2010'!P12</f>
        <v>15510.000000000002</v>
      </c>
      <c r="R12" s="11">
        <f>+$G$31*'Jul2010'!Q12</f>
        <v>15620.000000000002</v>
      </c>
      <c r="S12" s="11">
        <f>+$G$31*'Jul2010'!R12</f>
        <v>16280.000000000002</v>
      </c>
      <c r="T12" s="11">
        <f>+$G$31*'Jul2010'!S12</f>
        <v>16170.000000000002</v>
      </c>
      <c r="U12" s="11">
        <f>+$G$31*'Jul2010'!T12</f>
        <v>16280.000000000002</v>
      </c>
      <c r="V12" s="11">
        <f>+$G$31*'Jul2010'!U12</f>
        <v>16720</v>
      </c>
      <c r="W12" s="11">
        <f>+$G$31*'Jul2010'!V12</f>
        <v>15950.000000000002</v>
      </c>
      <c r="X12" s="11">
        <f>+$G$31*'Jul2010'!W12</f>
        <v>15290.000000000002</v>
      </c>
      <c r="Y12" s="11">
        <f>+$G$31*'Jul2010'!X12</f>
        <v>15180.000000000002</v>
      </c>
      <c r="Z12" s="11">
        <f>+$G$31*'Jul2010'!Y12</f>
        <v>16610</v>
      </c>
      <c r="AA12" s="11">
        <f>+$G$31*'Jul2010'!Z12</f>
        <v>16720</v>
      </c>
      <c r="AB12" s="11">
        <f>+$G$31*'Jul2010'!AA12</f>
        <v>15840.000000000002</v>
      </c>
      <c r="AC12" s="11">
        <f>+$G$31*'Jul2010'!AB12</f>
        <v>16390</v>
      </c>
      <c r="AD12" s="11">
        <f>+$G$31*'Jul2010'!AC12</f>
        <v>16170.000000000002</v>
      </c>
      <c r="AE12" s="11">
        <f>+$G$31*'Jul2010'!AD12</f>
        <v>15730.000000000002</v>
      </c>
      <c r="AF12" s="11">
        <f>+$G$31*'Jul2010'!AE12</f>
        <v>15510.000000000002</v>
      </c>
      <c r="AG12" s="11">
        <f>+$G$31*'Jul2010'!AF12</f>
        <v>16830</v>
      </c>
      <c r="AH12" s="11">
        <f>+$G$31*'Jul2010'!AG12</f>
        <v>16830</v>
      </c>
      <c r="AI12" s="11">
        <f>+$G$31*'Jul2010'!AH12</f>
        <v>17600</v>
      </c>
      <c r="AJ12" s="11">
        <f>+$G$31*'Jul2010'!AI12</f>
        <v>18700</v>
      </c>
      <c r="AK12" s="11">
        <f>+$G$31*'Jul2010'!AJ12</f>
        <v>16170.000000000002</v>
      </c>
      <c r="AL12" s="11">
        <f>+$G$31*'Jul2010'!AK12</f>
        <v>0</v>
      </c>
      <c r="AM12" s="10">
        <f t="shared" si="2"/>
        <v>18700</v>
      </c>
      <c r="AN12" s="10">
        <f t="shared" si="3"/>
        <v>14520.000000000002</v>
      </c>
      <c r="AP12" s="10">
        <f t="shared" si="4"/>
        <v>17600</v>
      </c>
      <c r="AQ12" s="10">
        <f t="shared" si="5"/>
        <v>18700</v>
      </c>
      <c r="AR12" s="10">
        <f t="shared" si="5"/>
        <v>16170.000000000002</v>
      </c>
    </row>
    <row r="13" spans="1:44" ht="12" customHeight="1">
      <c r="A13" s="9" t="s">
        <v>15</v>
      </c>
      <c r="B13" s="11"/>
      <c r="C13" s="11"/>
      <c r="D13" s="11"/>
      <c r="E13" s="11"/>
      <c r="F13" s="11"/>
      <c r="G13" s="11">
        <f>+$G$31*'Jul2010'!F13</f>
        <v>17380</v>
      </c>
      <c r="H13" s="11">
        <f>+$G$31*'Jul2010'!G13</f>
        <v>17270</v>
      </c>
      <c r="I13" s="11">
        <f>+$G$31*'Jul2010'!H13</f>
        <v>15620.000000000002</v>
      </c>
      <c r="J13" s="11">
        <f>+$G$31*'Jul2010'!I13</f>
        <v>15400.000000000002</v>
      </c>
      <c r="K13" s="11">
        <f>+$G$31*'Jul2010'!J13</f>
        <v>14520.000000000002</v>
      </c>
      <c r="L13" s="11">
        <f>+$G$31*'Jul2010'!K13</f>
        <v>16720</v>
      </c>
      <c r="M13" s="11">
        <f>+$G$31*'Jul2010'!L13</f>
        <v>17490</v>
      </c>
      <c r="N13" s="11">
        <f>+$G$31*'Jul2010'!M13</f>
        <v>17710</v>
      </c>
      <c r="O13" s="11">
        <f>+$G$31*'Jul2010'!N13</f>
        <v>17160</v>
      </c>
      <c r="P13" s="11">
        <f>+$G$31*'Jul2010'!O13</f>
        <v>15070.000000000002</v>
      </c>
      <c r="Q13" s="11">
        <f>+$G$31*'Jul2010'!P13</f>
        <v>15620.000000000002</v>
      </c>
      <c r="R13" s="11">
        <f>+$G$31*'Jul2010'!Q13</f>
        <v>16610</v>
      </c>
      <c r="S13" s="11">
        <f>+$G$31*'Jul2010'!R13</f>
        <v>17710</v>
      </c>
      <c r="T13" s="11">
        <f>+$G$31*'Jul2010'!S13</f>
        <v>16830</v>
      </c>
      <c r="U13" s="11">
        <f>+$G$31*'Jul2010'!T13</f>
        <v>17050</v>
      </c>
      <c r="V13" s="11">
        <f>+$G$31*'Jul2010'!U13</f>
        <v>17490</v>
      </c>
      <c r="W13" s="11">
        <f>+$G$31*'Jul2010'!V13</f>
        <v>15840.000000000002</v>
      </c>
      <c r="X13" s="11">
        <f>+$G$31*'Jul2010'!W13</f>
        <v>15070.000000000002</v>
      </c>
      <c r="Y13" s="11">
        <f>+$G$31*'Jul2010'!X13</f>
        <v>16720</v>
      </c>
      <c r="Z13" s="11">
        <f>+$G$31*'Jul2010'!Y13</f>
        <v>17160</v>
      </c>
      <c r="AA13" s="11">
        <f>+$G$31*'Jul2010'!Z13</f>
        <v>17600</v>
      </c>
      <c r="AB13" s="11">
        <f>+$G$31*'Jul2010'!AA13</f>
        <v>16610</v>
      </c>
      <c r="AC13" s="11">
        <f>+$G$31*'Jul2010'!AB13</f>
        <v>16830</v>
      </c>
      <c r="AD13" s="11">
        <f>+$G$31*'Jul2010'!AC13</f>
        <v>16060.000000000002</v>
      </c>
      <c r="AE13" s="11">
        <f>+$G$31*'Jul2010'!AD13</f>
        <v>15510.000000000002</v>
      </c>
      <c r="AF13" s="11">
        <f>+$G$31*'Jul2010'!AE13</f>
        <v>16280.000000000002</v>
      </c>
      <c r="AG13" s="11">
        <f>+$G$31*'Jul2010'!AF13</f>
        <v>17160</v>
      </c>
      <c r="AH13" s="11">
        <f>+$G$31*'Jul2010'!AG13</f>
        <v>17380</v>
      </c>
      <c r="AI13" s="11">
        <f>+$G$31*'Jul2010'!AH13</f>
        <v>17160</v>
      </c>
      <c r="AJ13" s="11">
        <f>+$G$31*'Jul2010'!AI13</f>
        <v>15400.000000000002</v>
      </c>
      <c r="AK13" s="11">
        <f>+$G$31*'Jul2010'!AJ13</f>
        <v>16390</v>
      </c>
      <c r="AL13" s="11">
        <f>+$G$31*'Jul2010'!AK13</f>
        <v>0</v>
      </c>
      <c r="AM13" s="10">
        <f t="shared" si="2"/>
        <v>17710</v>
      </c>
      <c r="AN13" s="10">
        <f t="shared" si="3"/>
        <v>14520.000000000002</v>
      </c>
      <c r="AP13" s="10">
        <f t="shared" si="4"/>
        <v>17710</v>
      </c>
      <c r="AQ13" s="10">
        <f t="shared" si="5"/>
        <v>17490</v>
      </c>
      <c r="AR13" s="10">
        <f t="shared" si="5"/>
        <v>16390</v>
      </c>
    </row>
    <row r="14" spans="1:44" ht="12" customHeight="1">
      <c r="A14" s="12" t="s">
        <v>16</v>
      </c>
      <c r="B14" s="11"/>
      <c r="C14" s="11"/>
      <c r="D14" s="11"/>
      <c r="E14" s="11"/>
      <c r="F14" s="11"/>
      <c r="G14" s="11">
        <f>+$G$31*'Jul2010'!F14</f>
        <v>20900</v>
      </c>
      <c r="H14" s="11">
        <f>+$G$31*'Jul2010'!G14</f>
        <v>20350</v>
      </c>
      <c r="I14" s="11">
        <f>+$G$31*'Jul2010'!H14</f>
        <v>17050</v>
      </c>
      <c r="J14" s="11">
        <f>+$G$31*'Jul2010'!I14</f>
        <v>16060.000000000002</v>
      </c>
      <c r="K14" s="11">
        <f>+$G$31*'Jul2010'!J14</f>
        <v>15840.000000000002</v>
      </c>
      <c r="L14" s="11">
        <f>+$G$31*'Jul2010'!K14</f>
        <v>21230</v>
      </c>
      <c r="M14" s="11">
        <f>+$G$31*'Jul2010'!L14</f>
        <v>20350</v>
      </c>
      <c r="N14" s="11">
        <f>+$G$31*'Jul2010'!M14</f>
        <v>20460</v>
      </c>
      <c r="O14" s="11">
        <f>+$G$31*'Jul2010'!N14</f>
        <v>19910</v>
      </c>
      <c r="P14" s="11">
        <f>+$G$31*'Jul2010'!O14</f>
        <v>16170.000000000002</v>
      </c>
      <c r="Q14" s="11">
        <f>+$G$31*'Jul2010'!P14</f>
        <v>16060.000000000002</v>
      </c>
      <c r="R14" s="11">
        <f>+$G$31*'Jul2010'!Q14</f>
        <v>21450</v>
      </c>
      <c r="S14" s="11">
        <f>+$G$31*'Jul2010'!R14</f>
        <v>21450</v>
      </c>
      <c r="T14" s="11">
        <f>+$G$31*'Jul2010'!S14</f>
        <v>20570</v>
      </c>
      <c r="U14" s="11">
        <f>+$G$31*'Jul2010'!T14</f>
        <v>20570</v>
      </c>
      <c r="V14" s="11">
        <f>+$G$31*'Jul2010'!U14</f>
        <v>21340</v>
      </c>
      <c r="W14" s="11">
        <f>+$G$31*'Jul2010'!V14</f>
        <v>17160</v>
      </c>
      <c r="X14" s="11">
        <f>+$G$31*'Jul2010'!W14</f>
        <v>15730.000000000002</v>
      </c>
      <c r="Y14" s="11">
        <f>+$G$31*'Jul2010'!X14</f>
        <v>20680</v>
      </c>
      <c r="Z14" s="11">
        <f>+$G$31*'Jul2010'!Y14</f>
        <v>21230</v>
      </c>
      <c r="AA14" s="11">
        <f>+$G$31*'Jul2010'!Z14</f>
        <v>20900</v>
      </c>
      <c r="AB14" s="11">
        <f>+$G$31*'Jul2010'!AA14</f>
        <v>21670</v>
      </c>
      <c r="AC14" s="11">
        <f>+$G$31*'Jul2010'!AB14</f>
        <v>21450</v>
      </c>
      <c r="AD14" s="11">
        <f>+$G$31*'Jul2010'!AC14</f>
        <v>16941.100000000002</v>
      </c>
      <c r="AE14" s="11">
        <f>+$G$31*'Jul2010'!AD14</f>
        <v>16060.000000000002</v>
      </c>
      <c r="AF14" s="11">
        <f>+$G$31*'Jul2010'!AE14</f>
        <v>19690</v>
      </c>
      <c r="AG14" s="11">
        <f>+$G$31*'Jul2010'!AF14</f>
        <v>20240</v>
      </c>
      <c r="AH14" s="11">
        <f>+$G$31*'Jul2010'!AG14</f>
        <v>21340</v>
      </c>
      <c r="AI14" s="11">
        <f>+$G$31*'Jul2010'!AH14</f>
        <v>21010</v>
      </c>
      <c r="AJ14" s="11">
        <f>+$G$31*'Jul2010'!AI14</f>
        <v>16940</v>
      </c>
      <c r="AK14" s="11">
        <f>+$G$31*'Jul2010'!AJ14</f>
        <v>17930</v>
      </c>
      <c r="AL14" s="11">
        <f>+$G$31*'Jul2010'!AK14</f>
        <v>0</v>
      </c>
      <c r="AM14" s="10">
        <f t="shared" si="2"/>
        <v>21670</v>
      </c>
      <c r="AN14" s="10">
        <f t="shared" si="3"/>
        <v>15730.000000000002</v>
      </c>
      <c r="AP14" s="10">
        <f t="shared" si="4"/>
        <v>21670</v>
      </c>
      <c r="AQ14" s="10">
        <f t="shared" si="5"/>
        <v>21450</v>
      </c>
      <c r="AR14" s="10">
        <f t="shared" si="5"/>
        <v>17930</v>
      </c>
    </row>
    <row r="15" spans="1:44" ht="12" customHeight="1">
      <c r="A15" s="12" t="s">
        <v>17</v>
      </c>
      <c r="B15" s="11"/>
      <c r="C15" s="11"/>
      <c r="D15" s="11"/>
      <c r="E15" s="11"/>
      <c r="F15" s="11"/>
      <c r="G15" s="11">
        <f>+$G$31*'Jul2010'!F15</f>
        <v>24640.000000000004</v>
      </c>
      <c r="H15" s="11">
        <f>+$G$31*'Jul2010'!G15</f>
        <v>22440</v>
      </c>
      <c r="I15" s="11">
        <f>+$G$31*'Jul2010'!H15</f>
        <v>18480</v>
      </c>
      <c r="J15" s="11">
        <f>+$G$31*'Jul2010'!I15</f>
        <v>17160</v>
      </c>
      <c r="K15" s="11">
        <f>+$G$31*'Jul2010'!J15</f>
        <v>17710</v>
      </c>
      <c r="L15" s="11">
        <f>+$G$31*'Jul2010'!K15</f>
        <v>25740.000000000004</v>
      </c>
      <c r="M15" s="11">
        <f>+$G$31*'Jul2010'!L15</f>
        <v>24750.000000000004</v>
      </c>
      <c r="N15" s="11">
        <f>+$G$31*'Jul2010'!M15</f>
        <v>23650.000000000004</v>
      </c>
      <c r="O15" s="11">
        <f>+$G$31*'Jul2010'!N15</f>
        <v>22440</v>
      </c>
      <c r="P15" s="11">
        <f>+$G$31*'Jul2010'!O15</f>
        <v>18480</v>
      </c>
      <c r="Q15" s="11">
        <f>+$G$31*'Jul2010'!P15</f>
        <v>17490</v>
      </c>
      <c r="R15" s="11">
        <f>+$G$31*'Jul2010'!Q15</f>
        <v>23980.000000000004</v>
      </c>
      <c r="S15" s="11">
        <f>+$G$31*'Jul2010'!R15</f>
        <v>25960.000000000004</v>
      </c>
      <c r="T15" s="11">
        <f>+$G$31*'Jul2010'!S15</f>
        <v>24200.000000000004</v>
      </c>
      <c r="U15" s="11">
        <f>+$G$31*'Jul2010'!T15</f>
        <v>23540.000000000004</v>
      </c>
      <c r="V15" s="11">
        <f>+$G$31*'Jul2010'!U15</f>
        <v>25520.000000000004</v>
      </c>
      <c r="W15" s="11">
        <f>+$G$31*'Jul2010'!V15</f>
        <v>20680</v>
      </c>
      <c r="X15" s="11">
        <f>+$G$31*'Jul2010'!W15</f>
        <v>16610</v>
      </c>
      <c r="Y15" s="11">
        <f>+$G$31*'Jul2010'!X15</f>
        <v>24970.000000000004</v>
      </c>
      <c r="Z15" s="11">
        <f>+$G$31*'Jul2010'!Y15</f>
        <v>26620.000000000004</v>
      </c>
      <c r="AA15" s="11">
        <f>+$G$31*'Jul2010'!Z15</f>
        <v>25850.000000000004</v>
      </c>
      <c r="AB15" s="11">
        <f>+$G$31*'Jul2010'!AA15</f>
        <v>24640.000000000004</v>
      </c>
      <c r="AC15" s="11">
        <f>+$G$31*'Jul2010'!AB15</f>
        <v>24420.000000000004</v>
      </c>
      <c r="AD15" s="11">
        <f>+$G$31*'Jul2010'!AC15</f>
        <v>19030</v>
      </c>
      <c r="AE15" s="11">
        <f>+$G$31*'Jul2010'!AD15</f>
        <v>16940</v>
      </c>
      <c r="AF15" s="11">
        <f>+$G$31*'Jul2010'!AE15</f>
        <v>24420.000000000004</v>
      </c>
      <c r="AG15" s="11">
        <f>+$G$31*'Jul2010'!AF15</f>
        <v>12320.000000000002</v>
      </c>
      <c r="AH15" s="11">
        <f>+$G$31*'Jul2010'!AG15</f>
        <v>25080.000000000004</v>
      </c>
      <c r="AI15" s="11">
        <f>+$G$31*'Jul2010'!AH15</f>
        <v>25190.000000000004</v>
      </c>
      <c r="AJ15" s="11">
        <f>+$G$31*'Jul2010'!AI15</f>
        <v>19140</v>
      </c>
      <c r="AK15" s="11">
        <f>+$G$31*'Jul2010'!AJ15</f>
        <v>21010</v>
      </c>
      <c r="AL15" s="11">
        <f>+$G$31*'Jul2010'!AK15</f>
        <v>0</v>
      </c>
      <c r="AM15" s="10">
        <f t="shared" si="2"/>
        <v>26620.000000000004</v>
      </c>
      <c r="AN15" s="10">
        <f t="shared" si="3"/>
        <v>12320.000000000002</v>
      </c>
      <c r="AP15" s="10">
        <f t="shared" si="4"/>
        <v>26620.000000000004</v>
      </c>
      <c r="AQ15" s="10">
        <f t="shared" si="5"/>
        <v>25520.000000000004</v>
      </c>
      <c r="AR15" s="10">
        <f t="shared" si="5"/>
        <v>21010</v>
      </c>
    </row>
    <row r="16" spans="1:44" ht="12" customHeight="1">
      <c r="A16" s="13">
        <v>0.41666666666666669</v>
      </c>
      <c r="B16" s="11"/>
      <c r="C16" s="11"/>
      <c r="D16" s="11"/>
      <c r="E16" s="11"/>
      <c r="F16" s="11"/>
      <c r="G16" s="11">
        <f>+$G$31*'Jul2010'!F16</f>
        <v>25520.000000000004</v>
      </c>
      <c r="H16" s="11">
        <f>+$G$31*'Jul2010'!G16</f>
        <v>23430.000000000004</v>
      </c>
      <c r="I16" s="11">
        <f>+$G$31*'Jul2010'!H16</f>
        <v>19800</v>
      </c>
      <c r="J16" s="11">
        <f>+$G$31*'Jul2010'!I16</f>
        <v>17820</v>
      </c>
      <c r="K16" s="11">
        <f>+$G$31*'Jul2010'!J16</f>
        <v>18260</v>
      </c>
      <c r="L16" s="11">
        <f>+$G$31*'Jul2010'!K16</f>
        <v>26180.000000000004</v>
      </c>
      <c r="M16" s="11">
        <f>+$G$31*'Jul2010'!L16</f>
        <v>25630.000000000004</v>
      </c>
      <c r="N16" s="11">
        <f>+$G$31*'Jul2010'!M16</f>
        <v>24090.000000000004</v>
      </c>
      <c r="O16" s="11">
        <f>+$G$31*'Jul2010'!N16</f>
        <v>24860.000000000004</v>
      </c>
      <c r="P16" s="11">
        <f>+$G$31*'Jul2010'!O16</f>
        <v>20460</v>
      </c>
      <c r="Q16" s="11">
        <f>+$G$31*'Jul2010'!P16</f>
        <v>18260</v>
      </c>
      <c r="R16" s="11">
        <f>+$G$31*'Jul2010'!Q16</f>
        <v>25300.000000000004</v>
      </c>
      <c r="S16" s="11">
        <f>+$G$31*'Jul2010'!R16</f>
        <v>25630.000000000004</v>
      </c>
      <c r="T16" s="11">
        <f>+$G$31*'Jul2010'!S16</f>
        <v>24750.000000000004</v>
      </c>
      <c r="U16" s="11">
        <f>+$G$31*'Jul2010'!T16</f>
        <v>24723.600000000002</v>
      </c>
      <c r="V16" s="11">
        <f>+$G$31*'Jul2010'!U16</f>
        <v>26180.000000000004</v>
      </c>
      <c r="W16" s="11">
        <f>+$G$31*'Jul2010'!V16</f>
        <v>20570</v>
      </c>
      <c r="X16" s="11">
        <f>+$G$31*'Jul2010'!W16</f>
        <v>17270</v>
      </c>
      <c r="Y16" s="11">
        <f>+$G$31*'Jul2010'!X16</f>
        <v>22990.000000000004</v>
      </c>
      <c r="Z16" s="11">
        <f>+$G$31*'Jul2010'!Y16</f>
        <v>25960.000000000004</v>
      </c>
      <c r="AA16" s="11">
        <f>+$G$31*'Jul2010'!Z16</f>
        <v>26400.000000000004</v>
      </c>
      <c r="AB16" s="11">
        <f>+$G$31*'Jul2010'!AA16</f>
        <v>25520.000000000004</v>
      </c>
      <c r="AC16" s="11">
        <f>+$G$31*'Jul2010'!AB16</f>
        <v>25300.000000000004</v>
      </c>
      <c r="AD16" s="11">
        <f>+$G$31*'Jul2010'!AC16</f>
        <v>20130</v>
      </c>
      <c r="AE16" s="11">
        <f>+$G$31*'Jul2010'!AD16</f>
        <v>17490</v>
      </c>
      <c r="AF16" s="11">
        <f>+$G$31*'Jul2010'!AE16</f>
        <v>24750.000000000004</v>
      </c>
      <c r="AG16" s="11">
        <f>+$G$31*'Jul2010'!AF16</f>
        <v>16060.000000000002</v>
      </c>
      <c r="AH16" s="11">
        <f>+$G$31*'Jul2010'!AG16</f>
        <v>26510.000000000004</v>
      </c>
      <c r="AI16" s="11">
        <f>+$G$31*'Jul2010'!AH16</f>
        <v>25850.000000000004</v>
      </c>
      <c r="AJ16" s="11">
        <f>+$G$31*'Jul2010'!AI16</f>
        <v>22880.000000000004</v>
      </c>
      <c r="AK16" s="11">
        <f>+$G$31*'Jul2010'!AJ16</f>
        <v>20460</v>
      </c>
      <c r="AL16" s="11">
        <f>+$G$31*'Jul2010'!AK16</f>
        <v>0</v>
      </c>
      <c r="AM16" s="10">
        <f t="shared" si="2"/>
        <v>26510.000000000004</v>
      </c>
      <c r="AN16" s="10">
        <f t="shared" si="3"/>
        <v>16060.000000000002</v>
      </c>
      <c r="AP16" s="10">
        <f t="shared" si="4"/>
        <v>26510.000000000004</v>
      </c>
      <c r="AQ16" s="10">
        <f t="shared" si="5"/>
        <v>26180.000000000004</v>
      </c>
      <c r="AR16" s="10">
        <f t="shared" si="5"/>
        <v>20570</v>
      </c>
    </row>
    <row r="17" spans="1:44" ht="12" customHeight="1">
      <c r="A17" s="13" t="s">
        <v>18</v>
      </c>
      <c r="B17" s="11"/>
      <c r="C17" s="11"/>
      <c r="D17" s="11"/>
      <c r="E17" s="11"/>
      <c r="F17" s="11"/>
      <c r="G17" s="11">
        <f>+$G$31*'Jul2010'!F17</f>
        <v>25850.000000000004</v>
      </c>
      <c r="H17" s="11">
        <f>+$G$31*'Jul2010'!G17</f>
        <v>24200.000000000004</v>
      </c>
      <c r="I17" s="11">
        <f>+$G$31*'Jul2010'!H17</f>
        <v>20240</v>
      </c>
      <c r="J17" s="11">
        <f>+$G$31*'Jul2010'!I17</f>
        <v>18260</v>
      </c>
      <c r="K17" s="11">
        <f>+$G$31*'Jul2010'!J17</f>
        <v>19140</v>
      </c>
      <c r="L17" s="11">
        <f>+$G$31*'Jul2010'!K17</f>
        <v>26290.000000000004</v>
      </c>
      <c r="M17" s="11">
        <f>+$G$31*'Jul2010'!L17</f>
        <v>26125.000000000004</v>
      </c>
      <c r="N17" s="11">
        <f>+$G$31*'Jul2010'!M17</f>
        <v>24640.000000000004</v>
      </c>
      <c r="O17" s="11">
        <f>+$G$31*'Jul2010'!N17</f>
        <v>25410.000000000004</v>
      </c>
      <c r="P17" s="11">
        <f>+$G$31*'Jul2010'!O17</f>
        <v>20680</v>
      </c>
      <c r="Q17" s="11">
        <f>+$G$31*'Jul2010'!P17</f>
        <v>18480</v>
      </c>
      <c r="R17" s="11">
        <f>+$G$31*'Jul2010'!Q17</f>
        <v>25520.000000000004</v>
      </c>
      <c r="S17" s="11">
        <f>+$G$31*'Jul2010'!R17</f>
        <v>25850.000000000004</v>
      </c>
      <c r="T17" s="11">
        <f>+$G$31*'Jul2010'!S17</f>
        <v>25520.000000000004</v>
      </c>
      <c r="U17" s="11">
        <f>+$G$31*'Jul2010'!T17</f>
        <v>24833.600000000002</v>
      </c>
      <c r="V17" s="11">
        <f>+$G$31*'Jul2010'!U17</f>
        <v>26950.000000000004</v>
      </c>
      <c r="W17" s="11">
        <f>+$G$31*'Jul2010'!V17</f>
        <v>18590</v>
      </c>
      <c r="X17" s="11">
        <f>+$G$31*'Jul2010'!W17</f>
        <v>17380</v>
      </c>
      <c r="Y17" s="11">
        <f>+$G$31*'Jul2010'!X17</f>
        <v>23650.000000000004</v>
      </c>
      <c r="Z17" s="11">
        <f>+$G$31*'Jul2010'!Y17</f>
        <v>26400.000000000004</v>
      </c>
      <c r="AA17" s="11">
        <f>+$G$31*'Jul2010'!Z17</f>
        <v>26730.000000000004</v>
      </c>
      <c r="AB17" s="11">
        <f>+$G$31*'Jul2010'!AA17</f>
        <v>25630.000000000004</v>
      </c>
      <c r="AC17" s="11">
        <f>+$G$31*'Jul2010'!AB17</f>
        <v>25520.000000000004</v>
      </c>
      <c r="AD17" s="11">
        <f>+$G$31*'Jul2010'!AC17</f>
        <v>20240</v>
      </c>
      <c r="AE17" s="11">
        <f>+$G$31*'Jul2010'!AD17</f>
        <v>18260</v>
      </c>
      <c r="AF17" s="11">
        <f>+$G$31*'Jul2010'!AE17</f>
        <v>25080.000000000004</v>
      </c>
      <c r="AG17" s="11">
        <f>+$G$31*'Jul2010'!AF17</f>
        <v>24970.000000000004</v>
      </c>
      <c r="AH17" s="11">
        <f>+$G$31*'Jul2010'!AG17</f>
        <v>26400.000000000004</v>
      </c>
      <c r="AI17" s="11">
        <f>+$G$31*'Jul2010'!AH17</f>
        <v>25410.000000000004</v>
      </c>
      <c r="AJ17" s="11">
        <f>+$G$31*'Jul2010'!AI17</f>
        <v>23210.000000000004</v>
      </c>
      <c r="AK17" s="11">
        <f>+$G$31*'Jul2010'!AJ17</f>
        <v>20570</v>
      </c>
      <c r="AL17" s="11">
        <f>+$G$31*'Jul2010'!AK17</f>
        <v>0</v>
      </c>
      <c r="AM17" s="10">
        <f t="shared" si="2"/>
        <v>26950.000000000004</v>
      </c>
      <c r="AN17" s="10">
        <f t="shared" si="3"/>
        <v>17380</v>
      </c>
      <c r="AP17" s="10">
        <f t="shared" si="4"/>
        <v>26730.000000000004</v>
      </c>
      <c r="AQ17" s="10">
        <f t="shared" si="5"/>
        <v>26950.000000000004</v>
      </c>
      <c r="AR17" s="10">
        <f t="shared" si="5"/>
        <v>20680</v>
      </c>
    </row>
    <row r="18" spans="1:44" ht="12" customHeight="1">
      <c r="A18" s="13">
        <v>0.5</v>
      </c>
      <c r="B18" s="11"/>
      <c r="C18" s="11"/>
      <c r="D18" s="11"/>
      <c r="E18" s="11"/>
      <c r="F18" s="11"/>
      <c r="G18" s="11">
        <f>+$G$31*'Jul2010'!F18</f>
        <v>26180.000000000004</v>
      </c>
      <c r="H18" s="11">
        <f>+$G$31*'Jul2010'!G18</f>
        <v>24310.000000000004</v>
      </c>
      <c r="I18" s="11">
        <f>+$G$31*'Jul2010'!H18</f>
        <v>21010</v>
      </c>
      <c r="J18" s="11">
        <f>+$G$31*'Jul2010'!I18</f>
        <v>18700</v>
      </c>
      <c r="K18" s="11">
        <f>+$G$31*'Jul2010'!J18</f>
        <v>19580</v>
      </c>
      <c r="L18" s="11">
        <f>+$G$31*'Jul2010'!K18</f>
        <v>26730.000000000004</v>
      </c>
      <c r="M18" s="11">
        <f>+$G$31*'Jul2010'!L18</f>
        <v>26290.000000000004</v>
      </c>
      <c r="N18" s="11">
        <f>+$G$31*'Jul2010'!M18</f>
        <v>25300.000000000004</v>
      </c>
      <c r="O18" s="11">
        <f>+$G$31*'Jul2010'!N18</f>
        <v>25960.000000000004</v>
      </c>
      <c r="P18" s="11">
        <f>+$G$31*'Jul2010'!O18</f>
        <v>21120</v>
      </c>
      <c r="Q18" s="11">
        <f>+$G$31*'Jul2010'!P18</f>
        <v>20130</v>
      </c>
      <c r="R18" s="11">
        <f>+$G$31*'Jul2010'!Q18</f>
        <v>25740.000000000004</v>
      </c>
      <c r="S18" s="11">
        <f>+$G$31*'Jul2010'!R18</f>
        <v>26950.000000000004</v>
      </c>
      <c r="T18" s="11">
        <f>+$G$31*'Jul2010'!S18</f>
        <v>25740.000000000004</v>
      </c>
      <c r="U18" s="11">
        <f>+$G$31*'Jul2010'!T18</f>
        <v>25383.600000000002</v>
      </c>
      <c r="V18" s="11">
        <f>+$G$31*'Jul2010'!U18</f>
        <v>26510.000000000004</v>
      </c>
      <c r="W18" s="11">
        <f>+$G$31*'Jul2010'!V18</f>
        <v>20240</v>
      </c>
      <c r="X18" s="11">
        <f>+$G$31*'Jul2010'!W18</f>
        <v>17930</v>
      </c>
      <c r="Y18" s="11">
        <f>+$G$31*'Jul2010'!X18</f>
        <v>25520.000000000004</v>
      </c>
      <c r="Z18" s="11">
        <f>+$G$31*'Jul2010'!Y18</f>
        <v>26730.000000000004</v>
      </c>
      <c r="AA18" s="11">
        <f>+$G$31*'Jul2010'!Z18</f>
        <v>26180.000000000004</v>
      </c>
      <c r="AB18" s="11">
        <f>+$G$31*'Jul2010'!AA18</f>
        <v>25960.000000000004</v>
      </c>
      <c r="AC18" s="11">
        <f>+$G$31*'Jul2010'!AB18</f>
        <v>25850.000000000004</v>
      </c>
      <c r="AD18" s="11">
        <f>+$G$31*'Jul2010'!AC18</f>
        <v>20570</v>
      </c>
      <c r="AE18" s="11">
        <f>+$G$31*'Jul2010'!AD18</f>
        <v>18700</v>
      </c>
      <c r="AF18" s="11">
        <f>+$G$31*'Jul2010'!AE18</f>
        <v>25520.000000000004</v>
      </c>
      <c r="AG18" s="11">
        <f>+$G$31*'Jul2010'!AF18</f>
        <v>26290.000000000004</v>
      </c>
      <c r="AH18" s="11">
        <f>+$G$31*'Jul2010'!AG18</f>
        <v>27940.000000000004</v>
      </c>
      <c r="AI18" s="11">
        <f>+$G$31*'Jul2010'!AH18</f>
        <v>25960.000000000004</v>
      </c>
      <c r="AJ18" s="11">
        <f>+$G$31*'Jul2010'!AI18</f>
        <v>24090.000000000004</v>
      </c>
      <c r="AK18" s="11">
        <f>+$G$31*'Jul2010'!AJ18</f>
        <v>21010</v>
      </c>
      <c r="AL18" s="11">
        <f>+$G$31*'Jul2010'!AK18</f>
        <v>0</v>
      </c>
      <c r="AM18" s="10">
        <f t="shared" si="2"/>
        <v>27940.000000000004</v>
      </c>
      <c r="AN18" s="10">
        <f t="shared" si="3"/>
        <v>17930</v>
      </c>
      <c r="AP18" s="10">
        <f t="shared" si="4"/>
        <v>27940.000000000004</v>
      </c>
      <c r="AQ18" s="10">
        <f t="shared" si="5"/>
        <v>26510.000000000004</v>
      </c>
      <c r="AR18" s="10">
        <f t="shared" si="5"/>
        <v>21120</v>
      </c>
    </row>
    <row r="19" spans="1:44" ht="12" customHeight="1">
      <c r="A19" s="13" t="s">
        <v>19</v>
      </c>
      <c r="B19" s="11"/>
      <c r="C19" s="11"/>
      <c r="D19" s="11"/>
      <c r="E19" s="11"/>
      <c r="F19" s="11"/>
      <c r="G19" s="11">
        <f>+$G$31*'Jul2010'!F19</f>
        <v>24750.000000000004</v>
      </c>
      <c r="H19" s="11">
        <f>+$G$31*'Jul2010'!G19</f>
        <v>24200.000000000004</v>
      </c>
      <c r="I19" s="11">
        <f>+$G$31*'Jul2010'!H19</f>
        <v>20460</v>
      </c>
      <c r="J19" s="11">
        <f>+$G$31*'Jul2010'!I19</f>
        <v>17600</v>
      </c>
      <c r="K19" s="11">
        <f>+$G$31*'Jul2010'!J19</f>
        <v>19800</v>
      </c>
      <c r="L19" s="11">
        <f>+$G$31*'Jul2010'!K19</f>
        <v>26070.000000000004</v>
      </c>
      <c r="M19" s="11">
        <f>+$G$31*'Jul2010'!L19</f>
        <v>25630.000000000004</v>
      </c>
      <c r="N19" s="11">
        <f>+$G$31*'Jul2010'!M19</f>
        <v>14080.000000000002</v>
      </c>
      <c r="O19" s="11">
        <f>+$G$31*'Jul2010'!N19</f>
        <v>25190.000000000004</v>
      </c>
      <c r="P19" s="11">
        <f>+$G$31*'Jul2010'!O19</f>
        <v>21560</v>
      </c>
      <c r="Q19" s="11">
        <f>+$G$31*'Jul2010'!P19</f>
        <v>19140</v>
      </c>
      <c r="R19" s="11">
        <f>+$G$31*'Jul2010'!Q19</f>
        <v>25080.000000000004</v>
      </c>
      <c r="S19" s="11">
        <f>+$G$31*'Jul2010'!R19</f>
        <v>25630.000000000004</v>
      </c>
      <c r="T19" s="11">
        <f>+$G$31*'Jul2010'!S19</f>
        <v>24860.000000000004</v>
      </c>
      <c r="U19" s="11">
        <f>+$G$31*'Jul2010'!T19</f>
        <v>23733.600000000002</v>
      </c>
      <c r="V19" s="11">
        <f>+$G$31*'Jul2010'!U19</f>
        <v>26620.000000000004</v>
      </c>
      <c r="W19" s="11">
        <f>+$G$31*'Jul2010'!V19</f>
        <v>20130</v>
      </c>
      <c r="X19" s="11">
        <f>+$G$31*'Jul2010'!W19</f>
        <v>18810</v>
      </c>
      <c r="Y19" s="11">
        <f>+$G$31*'Jul2010'!X19</f>
        <v>23760.000000000004</v>
      </c>
      <c r="Z19" s="11">
        <f>+$G$31*'Jul2010'!Y19</f>
        <v>26400.000000000004</v>
      </c>
      <c r="AA19" s="11">
        <f>+$G$31*'Jul2010'!Z19</f>
        <v>25300.000000000004</v>
      </c>
      <c r="AB19" s="11">
        <f>+$G$31*'Jul2010'!AA19</f>
        <v>26730.000000000004</v>
      </c>
      <c r="AC19" s="11">
        <f>+$G$31*'Jul2010'!AB19</f>
        <v>24640.000000000004</v>
      </c>
      <c r="AD19" s="11">
        <f>+$G$31*'Jul2010'!AC19</f>
        <v>20570</v>
      </c>
      <c r="AE19" s="11">
        <f>+$G$31*'Jul2010'!AD19</f>
        <v>19030</v>
      </c>
      <c r="AF19" s="11">
        <f>+$G$31*'Jul2010'!AE19</f>
        <v>25080.000000000004</v>
      </c>
      <c r="AG19" s="11">
        <f>+$G$31*'Jul2010'!AF19</f>
        <v>25850.000000000004</v>
      </c>
      <c r="AH19" s="11">
        <f>+$G$31*'Jul2010'!AG19</f>
        <v>25740.000000000004</v>
      </c>
      <c r="AI19" s="11">
        <f>+$G$31*'Jul2010'!AH19</f>
        <v>25190.000000000004</v>
      </c>
      <c r="AJ19" s="11">
        <f>+$G$31*'Jul2010'!AI19</f>
        <v>24640.000000000004</v>
      </c>
      <c r="AK19" s="11">
        <f>+$G$31*'Jul2010'!AJ19</f>
        <v>19800</v>
      </c>
      <c r="AL19" s="11">
        <f>+$G$31*'Jul2010'!AK19</f>
        <v>0</v>
      </c>
      <c r="AM19" s="10">
        <f t="shared" si="2"/>
        <v>26730.000000000004</v>
      </c>
      <c r="AN19" s="10">
        <f t="shared" si="3"/>
        <v>14080.000000000002</v>
      </c>
      <c r="AP19" s="10">
        <f t="shared" si="4"/>
        <v>26730.000000000004</v>
      </c>
      <c r="AQ19" s="10">
        <f t="shared" si="5"/>
        <v>26620.000000000004</v>
      </c>
      <c r="AR19" s="10">
        <f t="shared" si="5"/>
        <v>21560</v>
      </c>
    </row>
    <row r="20" spans="1:44" ht="12" customHeight="1">
      <c r="A20" s="13">
        <v>0.58333333333333337</v>
      </c>
      <c r="B20" s="11"/>
      <c r="C20" s="11"/>
      <c r="D20" s="11"/>
      <c r="E20" s="11"/>
      <c r="F20" s="11"/>
      <c r="G20" s="11">
        <f>+$G$31*'Jul2010'!F20</f>
        <v>22110</v>
      </c>
      <c r="H20" s="11">
        <f>+$G$31*'Jul2010'!G20</f>
        <v>23540.000000000004</v>
      </c>
      <c r="I20" s="11">
        <f>+$G$31*'Jul2010'!H20</f>
        <v>19910</v>
      </c>
      <c r="J20" s="11">
        <f>+$G$31*'Jul2010'!I20</f>
        <v>18260</v>
      </c>
      <c r="K20" s="11">
        <f>+$G$31*'Jul2010'!J20</f>
        <v>19690</v>
      </c>
      <c r="L20" s="11">
        <f>+$G$31*'Jul2010'!K20</f>
        <v>25850.000000000004</v>
      </c>
      <c r="M20" s="11">
        <f>+$G$31*'Jul2010'!L20</f>
        <v>25025.000000000004</v>
      </c>
      <c r="N20" s="11">
        <f>+$G$31*'Jul2010'!M20</f>
        <v>16280.000000000002</v>
      </c>
      <c r="O20" s="11">
        <f>+$G$31*'Jul2010'!N20</f>
        <v>24860.000000000004</v>
      </c>
      <c r="P20" s="11">
        <f>+$G$31*'Jul2010'!O20</f>
        <v>21010</v>
      </c>
      <c r="Q20" s="11">
        <f>+$G$31*'Jul2010'!P20</f>
        <v>19030</v>
      </c>
      <c r="R20" s="11">
        <f>+$G$31*'Jul2010'!Q20</f>
        <v>24640.000000000004</v>
      </c>
      <c r="S20" s="11">
        <f>+$G$31*'Jul2010'!R20</f>
        <v>25960.000000000004</v>
      </c>
      <c r="T20" s="11">
        <f>+$G$31*'Jul2010'!S20</f>
        <v>24530.000000000004</v>
      </c>
      <c r="U20" s="11">
        <f>+$G$31*'Jul2010'!T20</f>
        <v>24833.600000000002</v>
      </c>
      <c r="V20" s="11">
        <f>+$G$31*'Jul2010'!U20</f>
        <v>24420.000000000004</v>
      </c>
      <c r="W20" s="11">
        <f>+$G$31*'Jul2010'!V20</f>
        <v>19360</v>
      </c>
      <c r="X20" s="11">
        <f>+$G$31*'Jul2010'!W20</f>
        <v>18480</v>
      </c>
      <c r="Y20" s="11">
        <f>+$G$31*'Jul2010'!X20</f>
        <v>24640.000000000004</v>
      </c>
      <c r="Z20" s="11">
        <f>+$G$31*'Jul2010'!Y20</f>
        <v>25520.000000000004</v>
      </c>
      <c r="AA20" s="11">
        <f>+$G$31*'Jul2010'!Z20</f>
        <v>24860.000000000004</v>
      </c>
      <c r="AB20" s="11">
        <f>+$G$31*'Jul2010'!AA20</f>
        <v>21890</v>
      </c>
      <c r="AC20" s="11">
        <f>+$G$31*'Jul2010'!AB20</f>
        <v>24310.000000000004</v>
      </c>
      <c r="AD20" s="11">
        <f>+$G$31*'Jul2010'!AC20</f>
        <v>20680</v>
      </c>
      <c r="AE20" s="11">
        <f>+$G$31*'Jul2010'!AD20</f>
        <v>18700</v>
      </c>
      <c r="AF20" s="11">
        <f>+$G$31*'Jul2010'!AE20</f>
        <v>24530.000000000004</v>
      </c>
      <c r="AG20" s="11">
        <f>+$G$31*'Jul2010'!AF20</f>
        <v>25520.000000000004</v>
      </c>
      <c r="AH20" s="11">
        <f>+$G$31*'Jul2010'!AG20</f>
        <v>24530.000000000004</v>
      </c>
      <c r="AI20" s="11">
        <f>+$G$31*'Jul2010'!AH20</f>
        <v>24860.000000000004</v>
      </c>
      <c r="AJ20" s="11">
        <f>+$G$31*'Jul2010'!AI20</f>
        <v>24420.000000000004</v>
      </c>
      <c r="AK20" s="11">
        <f>+$G$31*'Jul2010'!AJ20</f>
        <v>19140</v>
      </c>
      <c r="AL20" s="11">
        <f>+$G$31*'Jul2010'!AK20</f>
        <v>0</v>
      </c>
      <c r="AM20" s="10">
        <f t="shared" si="2"/>
        <v>25960.000000000004</v>
      </c>
      <c r="AN20" s="10">
        <f t="shared" si="3"/>
        <v>16280.000000000002</v>
      </c>
      <c r="AP20" s="10">
        <f t="shared" si="4"/>
        <v>25960.000000000004</v>
      </c>
      <c r="AQ20" s="10">
        <f t="shared" si="5"/>
        <v>24860.000000000004</v>
      </c>
      <c r="AR20" s="10">
        <f t="shared" si="5"/>
        <v>21010</v>
      </c>
    </row>
    <row r="21" spans="1:44" ht="12" customHeight="1">
      <c r="A21" s="13" t="s">
        <v>20</v>
      </c>
      <c r="B21" s="11"/>
      <c r="C21" s="11"/>
      <c r="D21" s="11"/>
      <c r="E21" s="11"/>
      <c r="F21" s="11"/>
      <c r="G21" s="11">
        <f>+$G$31*'Jul2010'!F21</f>
        <v>26180.000000000004</v>
      </c>
      <c r="H21" s="11">
        <f>+$G$31*'Jul2010'!G21</f>
        <v>23980.000000000004</v>
      </c>
      <c r="I21" s="11">
        <f>+$G$31*'Jul2010'!H21</f>
        <v>19690</v>
      </c>
      <c r="J21" s="11">
        <f>+$G$31*'Jul2010'!I21</f>
        <v>18150</v>
      </c>
      <c r="K21" s="11">
        <f>+$G$31*'Jul2010'!J21</f>
        <v>19250</v>
      </c>
      <c r="L21" s="11">
        <f>+$G$31*'Jul2010'!K21</f>
        <v>26455.000000000004</v>
      </c>
      <c r="M21" s="11">
        <f>+$G$31*'Jul2010'!L21</f>
        <v>25850.000000000004</v>
      </c>
      <c r="N21" s="11">
        <f>+$G$31*'Jul2010'!M21</f>
        <v>18370</v>
      </c>
      <c r="O21" s="11">
        <f>+$G$31*'Jul2010'!N21</f>
        <v>25080.000000000004</v>
      </c>
      <c r="P21" s="11">
        <f>+$G$31*'Jul2010'!O21</f>
        <v>20790</v>
      </c>
      <c r="Q21" s="11">
        <f>+$G$31*'Jul2010'!P21</f>
        <v>18260</v>
      </c>
      <c r="R21" s="11">
        <f>+$G$31*'Jul2010'!Q21</f>
        <v>24970.000000000004</v>
      </c>
      <c r="S21" s="11">
        <f>+$G$31*'Jul2010'!R21</f>
        <v>26180.000000000004</v>
      </c>
      <c r="T21" s="11">
        <f>+$G$31*'Jul2010'!S21</f>
        <v>25520.000000000004</v>
      </c>
      <c r="U21" s="11">
        <f>+$G$31*'Jul2010'!T21</f>
        <v>24393.600000000002</v>
      </c>
      <c r="V21" s="11">
        <f>+$G$31*'Jul2010'!U21</f>
        <v>25740.000000000004</v>
      </c>
      <c r="W21" s="11">
        <f>+$G$31*'Jul2010'!V21</f>
        <v>19030</v>
      </c>
      <c r="X21" s="11">
        <f>+$G$31*'Jul2010'!W21</f>
        <v>18260</v>
      </c>
      <c r="Y21" s="11">
        <f>+$G$31*'Jul2010'!X21</f>
        <v>25630.000000000004</v>
      </c>
      <c r="Z21" s="11">
        <f>+$G$31*'Jul2010'!Y21</f>
        <v>26400.000000000004</v>
      </c>
      <c r="AA21" s="11">
        <f>+$G$31*'Jul2010'!Z21</f>
        <v>25520.000000000004</v>
      </c>
      <c r="AB21" s="11">
        <f>+$G$31*'Jul2010'!AA21</f>
        <v>22770.000000000004</v>
      </c>
      <c r="AC21" s="11">
        <f>+$G$31*'Jul2010'!AB21</f>
        <v>25080.000000000004</v>
      </c>
      <c r="AD21" s="11">
        <f>+$G$31*'Jul2010'!AC21</f>
        <v>20020</v>
      </c>
      <c r="AE21" s="11">
        <f>+$G$31*'Jul2010'!AD21</f>
        <v>18150</v>
      </c>
      <c r="AF21" s="11">
        <f>+$G$31*'Jul2010'!AE21</f>
        <v>24750.000000000004</v>
      </c>
      <c r="AG21" s="11">
        <f>+$G$31*'Jul2010'!AF21</f>
        <v>26290.000000000004</v>
      </c>
      <c r="AH21" s="11">
        <f>+$G$31*'Jul2010'!AG21</f>
        <v>23980.000000000004</v>
      </c>
      <c r="AI21" s="11">
        <f>+$G$31*'Jul2010'!AH21</f>
        <v>25630.000000000004</v>
      </c>
      <c r="AJ21" s="11">
        <f>+$G$31*'Jul2010'!AI21</f>
        <v>25520.000000000004</v>
      </c>
      <c r="AK21" s="11">
        <f>+$G$31*'Jul2010'!AJ21</f>
        <v>18480</v>
      </c>
      <c r="AL21" s="11">
        <f>+$G$31*'Jul2010'!AK21</f>
        <v>0</v>
      </c>
      <c r="AM21" s="10">
        <f t="shared" si="2"/>
        <v>26455.000000000004</v>
      </c>
      <c r="AN21" s="10">
        <f t="shared" si="3"/>
        <v>18150</v>
      </c>
      <c r="AP21" s="10">
        <f t="shared" si="4"/>
        <v>26455.000000000004</v>
      </c>
      <c r="AQ21" s="10">
        <f t="shared" si="5"/>
        <v>25740.000000000004</v>
      </c>
      <c r="AR21" s="10">
        <f t="shared" si="5"/>
        <v>20790</v>
      </c>
    </row>
    <row r="22" spans="1:44" ht="12" customHeight="1">
      <c r="A22" s="12" t="s">
        <v>21</v>
      </c>
      <c r="B22" s="11"/>
      <c r="C22" s="11"/>
      <c r="D22" s="11"/>
      <c r="E22" s="11"/>
      <c r="F22" s="11"/>
      <c r="G22" s="11">
        <f>+$G$31*'Jul2010'!F22</f>
        <v>26620.000000000004</v>
      </c>
      <c r="H22" s="11">
        <f>+$G$31*'Jul2010'!G22</f>
        <v>23760.000000000004</v>
      </c>
      <c r="I22" s="11">
        <f>+$G$31*'Jul2010'!H22</f>
        <v>19250</v>
      </c>
      <c r="J22" s="11">
        <f>+$G$31*'Jul2010'!I22</f>
        <v>18150</v>
      </c>
      <c r="K22" s="11">
        <f>+$G$31*'Jul2010'!J22</f>
        <v>18810</v>
      </c>
      <c r="L22" s="11">
        <f>+$G$31*'Jul2010'!K22</f>
        <v>26730.000000000004</v>
      </c>
      <c r="M22" s="11">
        <f>+$G$31*'Jul2010'!L22</f>
        <v>26730.000000000004</v>
      </c>
      <c r="N22" s="11">
        <f>+$G$31*'Jul2010'!M22</f>
        <v>22330</v>
      </c>
      <c r="O22" s="11">
        <f>+$G$31*'Jul2010'!N22</f>
        <v>24750.000000000004</v>
      </c>
      <c r="P22" s="11">
        <f>+$G$31*'Jul2010'!O22</f>
        <v>20240</v>
      </c>
      <c r="Q22" s="11">
        <f>+$G$31*'Jul2010'!P22</f>
        <v>17820</v>
      </c>
      <c r="R22" s="11">
        <f>+$G$31*'Jul2010'!Q22</f>
        <v>24200.000000000004</v>
      </c>
      <c r="S22" s="11">
        <f>+$G$31*'Jul2010'!R22</f>
        <v>25740.000000000004</v>
      </c>
      <c r="T22" s="11">
        <f>+$G$31*'Jul2010'!S22</f>
        <v>25410.000000000004</v>
      </c>
      <c r="U22" s="11">
        <f>+$G$31*'Jul2010'!T22</f>
        <v>24317.7</v>
      </c>
      <c r="V22" s="11">
        <f>+$G$31*'Jul2010'!U22</f>
        <v>24750.000000000004</v>
      </c>
      <c r="W22" s="11">
        <f>+$G$31*'Jul2010'!V22</f>
        <v>18370</v>
      </c>
      <c r="X22" s="11">
        <f>+$G$31*'Jul2010'!W22</f>
        <v>17710</v>
      </c>
      <c r="Y22" s="11">
        <f>+$G$31*'Jul2010'!X22</f>
        <v>24750.000000000004</v>
      </c>
      <c r="Z22" s="11">
        <f>+$G$31*'Jul2010'!Y22</f>
        <v>25960.000000000004</v>
      </c>
      <c r="AA22" s="11">
        <f>+$G$31*'Jul2010'!Z22</f>
        <v>25080.000000000004</v>
      </c>
      <c r="AB22" s="11">
        <f>+$G$31*'Jul2010'!AA22</f>
        <v>22770.000000000004</v>
      </c>
      <c r="AC22" s="11">
        <f>+$G$31*'Jul2010'!AB22</f>
        <v>24970.000000000004</v>
      </c>
      <c r="AD22" s="11">
        <f>+$G$31*'Jul2010'!AC22</f>
        <v>19800</v>
      </c>
      <c r="AE22" s="11">
        <f>+$G$31*'Jul2010'!AD22</f>
        <v>17600</v>
      </c>
      <c r="AF22" s="11">
        <f>+$G$31*'Jul2010'!AE22</f>
        <v>24530.000000000004</v>
      </c>
      <c r="AG22" s="11">
        <f>+$G$31*'Jul2010'!AF22</f>
        <v>20900</v>
      </c>
      <c r="AH22" s="11">
        <f>+$G$31*'Jul2010'!AG22</f>
        <v>24640.000000000004</v>
      </c>
      <c r="AI22" s="11">
        <f>+$G$31*'Jul2010'!AH22</f>
        <v>23650.000000000004</v>
      </c>
      <c r="AJ22" s="11">
        <f>+$G$31*'Jul2010'!AI22</f>
        <v>25410.000000000004</v>
      </c>
      <c r="AK22" s="11">
        <f>+$G$31*'Jul2010'!AJ22</f>
        <v>18040</v>
      </c>
      <c r="AL22" s="11">
        <f>+$G$31*'Jul2010'!AK22</f>
        <v>0</v>
      </c>
      <c r="AM22" s="10">
        <f t="shared" si="2"/>
        <v>26730.000000000004</v>
      </c>
      <c r="AN22" s="10">
        <f t="shared" si="3"/>
        <v>17600</v>
      </c>
      <c r="AP22" s="10">
        <f t="shared" si="4"/>
        <v>26730.000000000004</v>
      </c>
      <c r="AQ22" s="10">
        <f t="shared" si="5"/>
        <v>25410.000000000004</v>
      </c>
      <c r="AR22" s="10">
        <f t="shared" si="5"/>
        <v>20240</v>
      </c>
    </row>
    <row r="23" spans="1:44" ht="12" customHeight="1">
      <c r="A23" s="12" t="s">
        <v>22</v>
      </c>
      <c r="B23" s="11"/>
      <c r="C23" s="11"/>
      <c r="D23" s="11"/>
      <c r="E23" s="11"/>
      <c r="F23" s="11"/>
      <c r="G23" s="11">
        <f>+$G$31*'Jul2010'!F23</f>
        <v>25520.000000000004</v>
      </c>
      <c r="H23" s="11">
        <f>+$G$31*'Jul2010'!G23</f>
        <v>24420.000000000004</v>
      </c>
      <c r="I23" s="11">
        <f>+$G$31*'Jul2010'!H23</f>
        <v>18920</v>
      </c>
      <c r="J23" s="11">
        <f>+$G$31*'Jul2010'!I23</f>
        <v>17710</v>
      </c>
      <c r="K23" s="11">
        <f>+$G$31*'Jul2010'!J23</f>
        <v>18700</v>
      </c>
      <c r="L23" s="11">
        <f>+$G$31*'Jul2010'!K23</f>
        <v>24750.000000000004</v>
      </c>
      <c r="M23" s="11">
        <f>+$G$31*'Jul2010'!L23</f>
        <v>23760.000000000004</v>
      </c>
      <c r="N23" s="11">
        <f>+$G$31*'Jul2010'!M23</f>
        <v>21670</v>
      </c>
      <c r="O23" s="11">
        <f>+$G$31*'Jul2010'!N23</f>
        <v>23210.000000000004</v>
      </c>
      <c r="P23" s="11">
        <f>+$G$31*'Jul2010'!O23</f>
        <v>19250</v>
      </c>
      <c r="Q23" s="11">
        <f>+$G$31*'Jul2010'!P23</f>
        <v>17270</v>
      </c>
      <c r="R23" s="11">
        <f>+$G$31*'Jul2010'!Q23</f>
        <v>22660.000000000004</v>
      </c>
      <c r="S23" s="11">
        <f>+$G$31*'Jul2010'!R23</f>
        <v>23980.000000000004</v>
      </c>
      <c r="T23" s="11">
        <f>+$G$31*'Jul2010'!S23</f>
        <v>23760.000000000004</v>
      </c>
      <c r="U23" s="11">
        <f>+$G$31*'Jul2010'!T23</f>
        <v>22825.000000000004</v>
      </c>
      <c r="V23" s="11">
        <f>+$G$31*'Jul2010'!U23</f>
        <v>22990.000000000004</v>
      </c>
      <c r="W23" s="11">
        <f>+$G$31*'Jul2010'!V23</f>
        <v>18260</v>
      </c>
      <c r="X23" s="11">
        <f>+$G$31*'Jul2010'!W23</f>
        <v>17710</v>
      </c>
      <c r="Y23" s="11">
        <f>+$G$31*'Jul2010'!X23</f>
        <v>21230</v>
      </c>
      <c r="Z23" s="11">
        <f>+$G$31*'Jul2010'!Y23</f>
        <v>24530.000000000004</v>
      </c>
      <c r="AA23" s="11">
        <f>+$G$31*'Jul2010'!Z23</f>
        <v>23430.000000000004</v>
      </c>
      <c r="AB23" s="11">
        <f>+$G$31*'Jul2010'!AA23</f>
        <v>22770.000000000004</v>
      </c>
      <c r="AC23" s="11">
        <f>+$G$31*'Jul2010'!AB23</f>
        <v>23430.000000000004</v>
      </c>
      <c r="AD23" s="11">
        <f>+$G$31*'Jul2010'!AC23</f>
        <v>19250</v>
      </c>
      <c r="AE23" s="11">
        <f>+$G$31*'Jul2010'!AD23</f>
        <v>17490</v>
      </c>
      <c r="AF23" s="11">
        <f>+$G$31*'Jul2010'!AE23</f>
        <v>25300.000000000004</v>
      </c>
      <c r="AG23" s="11">
        <f>+$G$31*'Jul2010'!AF23</f>
        <v>21890</v>
      </c>
      <c r="AH23" s="11">
        <f>+$G$31*'Jul2010'!AG23</f>
        <v>24860.000000000004</v>
      </c>
      <c r="AI23" s="11">
        <f>+$G$31*'Jul2010'!AH23</f>
        <v>25080.000000000004</v>
      </c>
      <c r="AJ23" s="11">
        <f>+$G$31*'Jul2010'!AI23</f>
        <v>24200.000000000004</v>
      </c>
      <c r="AK23" s="11">
        <f>+$G$31*'Jul2010'!AJ23</f>
        <v>19360</v>
      </c>
      <c r="AL23" s="11">
        <f>+$G$31*'Jul2010'!AK23</f>
        <v>0</v>
      </c>
      <c r="AM23" s="10">
        <f t="shared" si="2"/>
        <v>25520.000000000004</v>
      </c>
      <c r="AN23" s="10">
        <f t="shared" si="3"/>
        <v>17270</v>
      </c>
      <c r="AP23" s="10">
        <f t="shared" si="4"/>
        <v>25520.000000000004</v>
      </c>
      <c r="AQ23" s="10">
        <f t="shared" si="5"/>
        <v>24420.000000000004</v>
      </c>
      <c r="AR23" s="10">
        <f t="shared" si="5"/>
        <v>19360</v>
      </c>
    </row>
    <row r="24" spans="1:44" ht="12" customHeight="1">
      <c r="A24" s="12" t="s">
        <v>23</v>
      </c>
      <c r="B24" s="11"/>
      <c r="C24" s="11"/>
      <c r="D24" s="11"/>
      <c r="E24" s="11"/>
      <c r="F24" s="11"/>
      <c r="G24" s="11">
        <f>+$G$31*'Jul2010'!F24</f>
        <v>22880.000000000004</v>
      </c>
      <c r="H24" s="11">
        <f>+$G$31*'Jul2010'!G24</f>
        <v>22880.000000000004</v>
      </c>
      <c r="I24" s="11">
        <f>+$G$31*'Jul2010'!H24</f>
        <v>18700</v>
      </c>
      <c r="J24" s="11">
        <f>+$G$31*'Jul2010'!I24</f>
        <v>17710</v>
      </c>
      <c r="K24" s="11">
        <f>+$G$31*'Jul2010'!J24</f>
        <v>18480</v>
      </c>
      <c r="L24" s="11">
        <f>+$G$31*'Jul2010'!K24</f>
        <v>23100.000000000004</v>
      </c>
      <c r="M24" s="11">
        <f>+$G$31*'Jul2010'!L24</f>
        <v>22440</v>
      </c>
      <c r="N24" s="11">
        <f>+$G$31*'Jul2010'!M24</f>
        <v>20790</v>
      </c>
      <c r="O24" s="11">
        <f>+$G$31*'Jul2010'!N24</f>
        <v>22330</v>
      </c>
      <c r="P24" s="11">
        <f>+$G$31*'Jul2010'!O24</f>
        <v>18810</v>
      </c>
      <c r="Q24" s="11">
        <f>+$G$31*'Jul2010'!P24</f>
        <v>16830</v>
      </c>
      <c r="R24" s="11">
        <f>+$G$31*'Jul2010'!Q24</f>
        <v>23210.000000000004</v>
      </c>
      <c r="S24" s="11">
        <f>+$G$31*'Jul2010'!R24</f>
        <v>23430.000000000004</v>
      </c>
      <c r="T24" s="11">
        <f>+$G$31*'Jul2010'!S24</f>
        <v>22110</v>
      </c>
      <c r="U24" s="11">
        <f>+$G$31*'Jul2010'!T24</f>
        <v>23045.000000000004</v>
      </c>
      <c r="V24" s="11">
        <f>+$G$31*'Jul2010'!U24</f>
        <v>24200.000000000004</v>
      </c>
      <c r="W24" s="11">
        <f>+$G$31*'Jul2010'!V24</f>
        <v>18810</v>
      </c>
      <c r="X24" s="11">
        <f>+$G$31*'Jul2010'!W24</f>
        <v>17820</v>
      </c>
      <c r="Y24" s="11">
        <f>+$G$31*'Jul2010'!X24</f>
        <v>22110</v>
      </c>
      <c r="Z24" s="11">
        <f>+$G$31*'Jul2010'!Y24</f>
        <v>23100.000000000004</v>
      </c>
      <c r="AA24" s="11">
        <f>+$G$31*'Jul2010'!Z24</f>
        <v>22110</v>
      </c>
      <c r="AB24" s="11">
        <f>+$G$31*'Jul2010'!AA24</f>
        <v>22330</v>
      </c>
      <c r="AC24" s="11">
        <f>+$G$31*'Jul2010'!AB24</f>
        <v>22000</v>
      </c>
      <c r="AD24" s="11">
        <f>+$G$31*'Jul2010'!AC24</f>
        <v>19140</v>
      </c>
      <c r="AE24" s="11">
        <f>+$G$31*'Jul2010'!AD24</f>
        <v>17380</v>
      </c>
      <c r="AF24" s="11">
        <f>+$G$31*'Jul2010'!AE24</f>
        <v>23870.000000000004</v>
      </c>
      <c r="AG24" s="11">
        <f>+$G$31*'Jul2010'!AF24</f>
        <v>23210.000000000004</v>
      </c>
      <c r="AH24" s="11">
        <f>+$G$31*'Jul2010'!AG24</f>
        <v>24310.000000000004</v>
      </c>
      <c r="AI24" s="11">
        <f>+$G$31*'Jul2010'!AH24</f>
        <v>22220</v>
      </c>
      <c r="AJ24" s="11">
        <f>+$G$31*'Jul2010'!AI24</f>
        <v>22880.000000000004</v>
      </c>
      <c r="AK24" s="11">
        <f>+$G$31*'Jul2010'!AJ24</f>
        <v>18920</v>
      </c>
      <c r="AL24" s="11">
        <f>+$G$31*'Jul2010'!AK24</f>
        <v>0</v>
      </c>
      <c r="AM24" s="10">
        <f t="shared" si="2"/>
        <v>24310.000000000004</v>
      </c>
      <c r="AN24" s="10">
        <f t="shared" si="3"/>
        <v>16830</v>
      </c>
      <c r="AP24" s="10">
        <f t="shared" si="4"/>
        <v>24310.000000000004</v>
      </c>
      <c r="AQ24" s="10">
        <f t="shared" si="5"/>
        <v>24200.000000000004</v>
      </c>
      <c r="AR24" s="10">
        <f t="shared" si="5"/>
        <v>19140</v>
      </c>
    </row>
    <row r="25" spans="1:44" s="14" customFormat="1" ht="12" customHeight="1">
      <c r="A25" s="9" t="s">
        <v>24</v>
      </c>
      <c r="B25" s="11"/>
      <c r="C25" s="11"/>
      <c r="D25" s="11"/>
      <c r="E25" s="11"/>
      <c r="F25" s="11"/>
      <c r="G25" s="11">
        <f>+$G$31*'Jul2010'!F25</f>
        <v>22220</v>
      </c>
      <c r="H25" s="11">
        <f>+$G$31*'Jul2010'!G25</f>
        <v>22330</v>
      </c>
      <c r="I25" s="11">
        <f>+$G$31*'Jul2010'!H25</f>
        <v>20460</v>
      </c>
      <c r="J25" s="11">
        <f>+$G$31*'Jul2010'!I25</f>
        <v>18370</v>
      </c>
      <c r="K25" s="11">
        <f>+$G$31*'Jul2010'!J25</f>
        <v>19360</v>
      </c>
      <c r="L25" s="11">
        <f>+$G$31*'Jul2010'!K25</f>
        <v>22440</v>
      </c>
      <c r="M25" s="11">
        <f>+$G$31*'Jul2010'!L25</f>
        <v>22110</v>
      </c>
      <c r="N25" s="11">
        <f>+$G$31*'Jul2010'!M25</f>
        <v>22660.000000000004</v>
      </c>
      <c r="O25" s="11">
        <f>+$G$31*'Jul2010'!N25</f>
        <v>22770.000000000004</v>
      </c>
      <c r="P25" s="11">
        <f>+$G$31*'Jul2010'!O25</f>
        <v>20570</v>
      </c>
      <c r="Q25" s="11">
        <f>+$G$31*'Jul2010'!P25</f>
        <v>18480</v>
      </c>
      <c r="R25" s="11">
        <f>+$G$31*'Jul2010'!Q25</f>
        <v>22660.000000000004</v>
      </c>
      <c r="S25" s="11">
        <f>+$G$31*'Jul2010'!R25</f>
        <v>22110</v>
      </c>
      <c r="T25" s="11">
        <f>+$G$31*'Jul2010'!S25</f>
        <v>21230</v>
      </c>
      <c r="U25" s="11">
        <f>+$G$31*'Jul2010'!T25</f>
        <v>21725</v>
      </c>
      <c r="V25" s="11">
        <f>+$G$31*'Jul2010'!U25</f>
        <v>22660.000000000004</v>
      </c>
      <c r="W25" s="11">
        <f>+$G$31*'Jul2010'!V25</f>
        <v>19140</v>
      </c>
      <c r="X25" s="11">
        <f>+$G$31*'Jul2010'!W25</f>
        <v>18700</v>
      </c>
      <c r="Y25" s="11">
        <f>+$G$31*'Jul2010'!X25</f>
        <v>22990.000000000004</v>
      </c>
      <c r="Z25" s="11">
        <f>+$G$31*'Jul2010'!Y25</f>
        <v>22330</v>
      </c>
      <c r="AA25" s="11">
        <f>+$G$31*'Jul2010'!Z25</f>
        <v>21670</v>
      </c>
      <c r="AB25" s="11">
        <f>+$G$31*'Jul2010'!AA25</f>
        <v>20350</v>
      </c>
      <c r="AC25" s="11">
        <f>+$G$31*'Jul2010'!AB25</f>
        <v>23210.000000000004</v>
      </c>
      <c r="AD25" s="11">
        <f>+$G$31*'Jul2010'!AC25</f>
        <v>19363.300000000003</v>
      </c>
      <c r="AE25" s="11">
        <f>+$G$31*'Jul2010'!AD25</f>
        <v>18370</v>
      </c>
      <c r="AF25" s="11">
        <f>+$G$31*'Jul2010'!AE25</f>
        <v>23210.000000000004</v>
      </c>
      <c r="AG25" s="11">
        <f>+$G$31*'Jul2010'!AF25</f>
        <v>22440</v>
      </c>
      <c r="AH25" s="11">
        <f>+$G$31*'Jul2010'!AG25</f>
        <v>22110</v>
      </c>
      <c r="AI25" s="11">
        <f>+$G$31*'Jul2010'!AH25</f>
        <v>21670</v>
      </c>
      <c r="AJ25" s="11">
        <f>+$G$31*'Jul2010'!AI25</f>
        <v>21670</v>
      </c>
      <c r="AK25" s="11">
        <f>+$G$31*'Jul2010'!AJ25</f>
        <v>19690</v>
      </c>
      <c r="AL25" s="11">
        <f>+$G$31*'Jul2010'!AK25</f>
        <v>0</v>
      </c>
      <c r="AM25" s="10">
        <f t="shared" si="2"/>
        <v>23210.000000000004</v>
      </c>
      <c r="AN25" s="10">
        <f t="shared" si="3"/>
        <v>18370</v>
      </c>
      <c r="AP25" s="10">
        <f t="shared" si="4"/>
        <v>23210.000000000004</v>
      </c>
      <c r="AQ25" s="10">
        <f t="shared" si="5"/>
        <v>23210.000000000004</v>
      </c>
      <c r="AR25" s="10">
        <f t="shared" si="5"/>
        <v>20570</v>
      </c>
    </row>
    <row r="26" spans="1:44" s="14" customFormat="1" ht="12" customHeight="1">
      <c r="A26" s="15">
        <v>0.83333333333333337</v>
      </c>
      <c r="B26" s="11"/>
      <c r="C26" s="11"/>
      <c r="D26" s="11"/>
      <c r="E26" s="11"/>
      <c r="F26" s="11"/>
      <c r="G26" s="11">
        <f>+$G$31*'Jul2010'!F26</f>
        <v>25300.000000000004</v>
      </c>
      <c r="H26" s="11">
        <f>+$G$31*'Jul2010'!G26</f>
        <v>24750.000000000004</v>
      </c>
      <c r="I26" s="11">
        <f>+$G$31*'Jul2010'!H26</f>
        <v>24420.000000000004</v>
      </c>
      <c r="J26" s="11">
        <f>+$G$31*'Jul2010'!I26</f>
        <v>21890</v>
      </c>
      <c r="K26" s="11">
        <f>+$G$31*'Jul2010'!J26</f>
        <v>23870.000000000004</v>
      </c>
      <c r="L26" s="11">
        <f>+$G$31*'Jul2010'!K26</f>
        <v>25080.000000000004</v>
      </c>
      <c r="M26" s="11">
        <f>+$G$31*'Jul2010'!L26</f>
        <v>25080.000000000004</v>
      </c>
      <c r="N26" s="11">
        <f>+$G$31*'Jul2010'!M26</f>
        <v>24640.000000000004</v>
      </c>
      <c r="O26" s="11">
        <f>+$G$31*'Jul2010'!N26</f>
        <v>24640.000000000004</v>
      </c>
      <c r="P26" s="11">
        <f>+$G$31*'Jul2010'!O26</f>
        <v>23210.000000000004</v>
      </c>
      <c r="Q26" s="11">
        <f>+$G$31*'Jul2010'!P26</f>
        <v>21450</v>
      </c>
      <c r="R26" s="11">
        <f>+$G$31*'Jul2010'!Q26</f>
        <v>24090.000000000004</v>
      </c>
      <c r="S26" s="11">
        <f>+$G$31*'Jul2010'!R26</f>
        <v>25080.000000000004</v>
      </c>
      <c r="T26" s="11">
        <f>+$G$31*'Jul2010'!S26</f>
        <v>24530.000000000004</v>
      </c>
      <c r="U26" s="11">
        <f>+$G$31*'Jul2010'!T26</f>
        <v>24805.000000000004</v>
      </c>
      <c r="V26" s="11">
        <f>+$G$31*'Jul2010'!U26</f>
        <v>24200.000000000004</v>
      </c>
      <c r="W26" s="11">
        <f>+$G$31*'Jul2010'!V26</f>
        <v>22660.000000000004</v>
      </c>
      <c r="X26" s="11">
        <f>+$G$31*'Jul2010'!W26</f>
        <v>20570</v>
      </c>
      <c r="Y26" s="11">
        <f>+$G$31*'Jul2010'!X26</f>
        <v>24750.000000000004</v>
      </c>
      <c r="Z26" s="11">
        <f>+$G$31*'Jul2010'!Y26</f>
        <v>25190.000000000004</v>
      </c>
      <c r="AA26" s="11">
        <f>+$G$31*'Jul2010'!Z26</f>
        <v>26510.000000000004</v>
      </c>
      <c r="AB26" s="11">
        <f>+$G$31*'Jul2010'!AA26</f>
        <v>23100.000000000004</v>
      </c>
      <c r="AC26" s="11">
        <f>+$G$31*'Jul2010'!AB26</f>
        <v>24860.000000000004</v>
      </c>
      <c r="AD26" s="11">
        <f>+$G$31*'Jul2010'!AC26</f>
        <v>23210.000000000004</v>
      </c>
      <c r="AE26" s="11">
        <f>+$G$31*'Jul2010'!AD26</f>
        <v>21780</v>
      </c>
      <c r="AF26" s="11">
        <f>+$G$31*'Jul2010'!AE26</f>
        <v>24640.000000000004</v>
      </c>
      <c r="AG26" s="11">
        <f>+$G$31*'Jul2010'!AF26</f>
        <v>25300.000000000004</v>
      </c>
      <c r="AH26" s="11">
        <f>+$G$31*'Jul2010'!AG26</f>
        <v>25080.000000000004</v>
      </c>
      <c r="AI26" s="11">
        <f>+$G$31*'Jul2010'!AH26</f>
        <v>24640.000000000004</v>
      </c>
      <c r="AJ26" s="11">
        <f>+$G$31*'Jul2010'!AI26</f>
        <v>24530.000000000004</v>
      </c>
      <c r="AK26" s="11">
        <f>+$G$31*'Jul2010'!AJ26</f>
        <v>23760.000000000004</v>
      </c>
      <c r="AL26" s="11">
        <f>+$G$31*'Jul2010'!AK26</f>
        <v>0</v>
      </c>
      <c r="AM26" s="10">
        <f t="shared" si="2"/>
        <v>26510.000000000004</v>
      </c>
      <c r="AN26" s="10">
        <f t="shared" si="3"/>
        <v>20570</v>
      </c>
      <c r="AP26" s="10">
        <f t="shared" si="4"/>
        <v>26510.000000000004</v>
      </c>
      <c r="AQ26" s="10">
        <f t="shared" si="5"/>
        <v>24860.000000000004</v>
      </c>
      <c r="AR26" s="10">
        <f t="shared" si="5"/>
        <v>24420.000000000004</v>
      </c>
    </row>
    <row r="27" spans="1:44" s="14" customFormat="1" ht="12" customHeight="1">
      <c r="A27" s="15">
        <v>0.875</v>
      </c>
      <c r="B27" s="11"/>
      <c r="C27" s="11"/>
      <c r="D27" s="11"/>
      <c r="E27" s="11"/>
      <c r="F27" s="11"/>
      <c r="G27" s="11">
        <f>+$G$31*'Jul2010'!F27</f>
        <v>24970.000000000004</v>
      </c>
      <c r="H27" s="11">
        <f>+$G$31*'Jul2010'!G27</f>
        <v>24310.000000000004</v>
      </c>
      <c r="I27" s="11">
        <f>+$G$31*'Jul2010'!H27</f>
        <v>23100.000000000004</v>
      </c>
      <c r="J27" s="11">
        <f>+$G$31*'Jul2010'!I27</f>
        <v>22220</v>
      </c>
      <c r="K27" s="11">
        <f>+$G$31*'Jul2010'!J27</f>
        <v>23320.000000000004</v>
      </c>
      <c r="L27" s="11">
        <f>+$G$31*'Jul2010'!K27</f>
        <v>24750.000000000004</v>
      </c>
      <c r="M27" s="11">
        <f>+$G$31*'Jul2010'!L27</f>
        <v>24200.000000000004</v>
      </c>
      <c r="N27" s="11">
        <f>+$G$31*'Jul2010'!M27</f>
        <v>22330</v>
      </c>
      <c r="O27" s="11">
        <f>+$G$31*'Jul2010'!N27</f>
        <v>24200.000000000004</v>
      </c>
      <c r="P27" s="11">
        <f>+$G$31*'Jul2010'!O27</f>
        <v>23320.000000000004</v>
      </c>
      <c r="Q27" s="11">
        <f>+$G$31*'Jul2010'!P27</f>
        <v>22880.000000000004</v>
      </c>
      <c r="R27" s="11">
        <f>+$G$31*'Jul2010'!Q27</f>
        <v>24090.000000000004</v>
      </c>
      <c r="S27" s="11">
        <f>+$G$31*'Jul2010'!R27</f>
        <v>24860.000000000004</v>
      </c>
      <c r="T27" s="11">
        <f>+$G$31*'Jul2010'!S27</f>
        <v>23870.000000000004</v>
      </c>
      <c r="U27" s="11">
        <f>+$G$31*'Jul2010'!T27</f>
        <v>24145.000000000004</v>
      </c>
      <c r="V27" s="11">
        <f>+$G$31*'Jul2010'!U27</f>
        <v>23760.000000000004</v>
      </c>
      <c r="W27" s="11">
        <f>+$G$31*'Jul2010'!V27</f>
        <v>22990.000000000004</v>
      </c>
      <c r="X27" s="11">
        <f>+$G$31*'Jul2010'!W27</f>
        <v>20790</v>
      </c>
      <c r="Y27" s="11">
        <f>+$G$31*'Jul2010'!X27</f>
        <v>24200.000000000004</v>
      </c>
      <c r="Z27" s="11">
        <f>+$G$31*'Jul2010'!Y27</f>
        <v>25190.000000000004</v>
      </c>
      <c r="AA27" s="11">
        <f>+$G$31*'Jul2010'!Z27</f>
        <v>24420.000000000004</v>
      </c>
      <c r="AB27" s="11">
        <f>+$G$31*'Jul2010'!AA27</f>
        <v>23760.000000000004</v>
      </c>
      <c r="AC27" s="11">
        <f>+$G$31*'Jul2010'!AB27</f>
        <v>24530.000000000004</v>
      </c>
      <c r="AD27" s="11">
        <f>+$G$31*'Jul2010'!AC27</f>
        <v>22880.000000000004</v>
      </c>
      <c r="AE27" s="11">
        <f>+$G$31*'Jul2010'!AD27</f>
        <v>22220</v>
      </c>
      <c r="AF27" s="11">
        <f>+$G$31*'Jul2010'!AE27</f>
        <v>24090.000000000004</v>
      </c>
      <c r="AG27" s="11">
        <f>+$G$31*'Jul2010'!AF27</f>
        <v>24640.000000000004</v>
      </c>
      <c r="AH27" s="11">
        <f>+$G$31*'Jul2010'!AG27</f>
        <v>24530.000000000004</v>
      </c>
      <c r="AI27" s="11">
        <f>+$G$31*'Jul2010'!AH27</f>
        <v>24310.000000000004</v>
      </c>
      <c r="AJ27" s="11">
        <f>+$G$31*'Jul2010'!AI27</f>
        <v>24310.000000000004</v>
      </c>
      <c r="AK27" s="11">
        <f>+$G$31*'Jul2010'!AJ27</f>
        <v>23430.000000000004</v>
      </c>
      <c r="AL27" s="11">
        <f>+$G$31*'Jul2010'!AK27</f>
        <v>0</v>
      </c>
      <c r="AM27" s="10">
        <f t="shared" si="2"/>
        <v>25190.000000000004</v>
      </c>
      <c r="AN27" s="10">
        <f t="shared" si="3"/>
        <v>20790</v>
      </c>
      <c r="AP27" s="10">
        <f t="shared" si="4"/>
        <v>25190.000000000004</v>
      </c>
      <c r="AQ27" s="10">
        <f t="shared" si="5"/>
        <v>24530.000000000004</v>
      </c>
      <c r="AR27" s="10">
        <f t="shared" si="5"/>
        <v>23430.000000000004</v>
      </c>
    </row>
    <row r="28" spans="1:44" ht="12" customHeight="1">
      <c r="A28" s="13" t="s">
        <v>25</v>
      </c>
      <c r="B28" s="11"/>
      <c r="C28" s="11"/>
      <c r="D28" s="11"/>
      <c r="E28" s="11"/>
      <c r="F28" s="11"/>
      <c r="G28" s="11">
        <f>+$G$31*'Jul2010'!F28</f>
        <v>23760.000000000004</v>
      </c>
      <c r="H28" s="11">
        <f>+$G$31*'Jul2010'!G28</f>
        <v>22770.000000000004</v>
      </c>
      <c r="I28" s="11">
        <f>+$G$31*'Jul2010'!H28</f>
        <v>21615</v>
      </c>
      <c r="J28" s="11">
        <f>+$G$31*'Jul2010'!I28</f>
        <v>21120</v>
      </c>
      <c r="K28" s="11">
        <f>+$G$31*'Jul2010'!J28</f>
        <v>22220</v>
      </c>
      <c r="L28" s="11">
        <f>+$G$31*'Jul2010'!K28</f>
        <v>23650.000000000004</v>
      </c>
      <c r="M28" s="11">
        <f>+$G$31*'Jul2010'!L28</f>
        <v>23980.000000000004</v>
      </c>
      <c r="N28" s="11">
        <f>+$G$31*'Jul2010'!M28</f>
        <v>19690</v>
      </c>
      <c r="O28" s="11">
        <f>+$G$31*'Jul2010'!N28</f>
        <v>0</v>
      </c>
      <c r="P28" s="11">
        <f>+$G$31*'Jul2010'!O28</f>
        <v>22660.000000000004</v>
      </c>
      <c r="Q28" s="11">
        <f>+$G$31*'Jul2010'!P28</f>
        <v>21560</v>
      </c>
      <c r="R28" s="11">
        <f>+$G$31*'Jul2010'!Q28</f>
        <v>22550.000000000004</v>
      </c>
      <c r="S28" s="11">
        <f>+$G$31*'Jul2010'!R28</f>
        <v>23870.000000000004</v>
      </c>
      <c r="T28" s="11">
        <f>+$G$31*'Jul2010'!S28</f>
        <v>24750.000000000004</v>
      </c>
      <c r="U28" s="11">
        <f>+$G$31*'Jul2010'!T28</f>
        <v>22825.000000000004</v>
      </c>
      <c r="V28" s="11">
        <f>+$G$31*'Jul2010'!U28</f>
        <v>24090.000000000004</v>
      </c>
      <c r="W28" s="11">
        <f>+$G$31*'Jul2010'!V28</f>
        <v>21780</v>
      </c>
      <c r="X28" s="11">
        <f>+$G$31*'Jul2010'!W28</f>
        <v>20680</v>
      </c>
      <c r="Y28" s="11">
        <f>+$G$31*'Jul2010'!X28</f>
        <v>23430.000000000004</v>
      </c>
      <c r="Z28" s="11">
        <f>+$G$31*'Jul2010'!Y28</f>
        <v>23540.000000000004</v>
      </c>
      <c r="AA28" s="11">
        <f>+$G$31*'Jul2010'!Z28</f>
        <v>23320.000000000004</v>
      </c>
      <c r="AB28" s="11">
        <f>+$G$31*'Jul2010'!AA28</f>
        <v>22770.000000000004</v>
      </c>
      <c r="AC28" s="11">
        <f>+$G$31*'Jul2010'!AB28</f>
        <v>23320.000000000004</v>
      </c>
      <c r="AD28" s="11">
        <f>+$G$31*'Jul2010'!AC28</f>
        <v>22000</v>
      </c>
      <c r="AE28" s="11">
        <f>+$G$31*'Jul2010'!AD28</f>
        <v>20900</v>
      </c>
      <c r="AF28" s="11">
        <f>+$G$31*'Jul2010'!AE28</f>
        <v>22660.000000000004</v>
      </c>
      <c r="AG28" s="11">
        <f>+$G$31*'Jul2010'!AF28</f>
        <v>24090.000000000004</v>
      </c>
      <c r="AH28" s="11">
        <f>+$G$31*'Jul2010'!AG28</f>
        <v>24310.000000000004</v>
      </c>
      <c r="AI28" s="11">
        <f>+$G$31*'Jul2010'!AH28</f>
        <v>22880.000000000004</v>
      </c>
      <c r="AJ28" s="11">
        <f>+$G$31*'Jul2010'!AI28</f>
        <v>23540.000000000004</v>
      </c>
      <c r="AK28" s="11">
        <f>+$G$31*'Jul2010'!AJ28</f>
        <v>22550.000000000004</v>
      </c>
      <c r="AL28" s="11">
        <f>+$G$31*'Jul2010'!AK28</f>
        <v>0</v>
      </c>
      <c r="AM28" s="10">
        <f t="shared" si="2"/>
        <v>24750.000000000004</v>
      </c>
      <c r="AN28" s="10">
        <f t="shared" si="3"/>
        <v>0</v>
      </c>
      <c r="AP28" s="10">
        <f t="shared" si="4"/>
        <v>24750.000000000004</v>
      </c>
      <c r="AQ28" s="10">
        <f t="shared" si="5"/>
        <v>24090.000000000004</v>
      </c>
      <c r="AR28" s="10">
        <f t="shared" si="5"/>
        <v>22660.000000000004</v>
      </c>
    </row>
    <row r="29" spans="1:44" ht="12" customHeight="1">
      <c r="A29" s="15">
        <v>0.95833333333333337</v>
      </c>
      <c r="B29" s="11"/>
      <c r="C29" s="11"/>
      <c r="D29" s="11"/>
      <c r="E29" s="11"/>
      <c r="F29" s="11"/>
      <c r="G29" s="11">
        <f>+$G$31*'Jul2010'!F29</f>
        <v>19470</v>
      </c>
      <c r="H29" s="11">
        <f>+$G$31*'Jul2010'!G29</f>
        <v>20460</v>
      </c>
      <c r="I29" s="11">
        <f>+$G$31*'Jul2010'!H29</f>
        <v>19965</v>
      </c>
      <c r="J29" s="11">
        <f>+$G$31*'Jul2010'!I29</f>
        <v>17820</v>
      </c>
      <c r="K29" s="11">
        <f>+$G$31*'Jul2010'!J29</f>
        <v>19800</v>
      </c>
      <c r="L29" s="11">
        <f>+$G$31*'Jul2010'!K29</f>
        <v>20900</v>
      </c>
      <c r="M29" s="11">
        <f>+$G$31*'Jul2010'!L29</f>
        <v>20460</v>
      </c>
      <c r="N29" s="11">
        <f>+$G$31*'Jul2010'!M29</f>
        <v>20680</v>
      </c>
      <c r="O29" s="11">
        <f>+$G$31*'Jul2010'!N29</f>
        <v>3080.0000000000005</v>
      </c>
      <c r="P29" s="11">
        <f>+$G$31*'Jul2010'!O29</f>
        <v>20350</v>
      </c>
      <c r="Q29" s="11">
        <f>+$G$31*'Jul2010'!P29</f>
        <v>19690</v>
      </c>
      <c r="R29" s="11">
        <f>+$G$31*'Jul2010'!Q29</f>
        <v>20240</v>
      </c>
      <c r="S29" s="11">
        <f>+$G$31*'Jul2010'!R29</f>
        <v>22440</v>
      </c>
      <c r="T29" s="11">
        <f>+$G$31*'Jul2010'!S29</f>
        <v>20130</v>
      </c>
      <c r="U29" s="11">
        <f>+$G$31*'Jul2010'!T29</f>
        <v>21065</v>
      </c>
      <c r="V29" s="11">
        <f>+$G$31*'Jul2010'!U29</f>
        <v>23430.000000000004</v>
      </c>
      <c r="W29" s="11">
        <f>+$G$31*'Jul2010'!V29</f>
        <v>19470</v>
      </c>
      <c r="X29" s="11">
        <f>+$G$31*'Jul2010'!W29</f>
        <v>19140</v>
      </c>
      <c r="Y29" s="11">
        <f>+$G$31*'Jul2010'!X29</f>
        <v>20680</v>
      </c>
      <c r="Z29" s="11">
        <f>+$G$31*'Jul2010'!Y29</f>
        <v>21120</v>
      </c>
      <c r="AA29" s="11">
        <f>+$G$31*'Jul2010'!Z29</f>
        <v>20570</v>
      </c>
      <c r="AB29" s="11">
        <f>+$G$31*'Jul2010'!AA29</f>
        <v>20680</v>
      </c>
      <c r="AC29" s="11">
        <f>+$G$31*'Jul2010'!AB29</f>
        <v>21010</v>
      </c>
      <c r="AD29" s="11">
        <f>+$G$31*'Jul2010'!AC29</f>
        <v>20460</v>
      </c>
      <c r="AE29" s="11">
        <f>+$G$31*'Jul2010'!AD29</f>
        <v>19470</v>
      </c>
      <c r="AF29" s="11">
        <f>+$G$31*'Jul2010'!AE29</f>
        <v>21010</v>
      </c>
      <c r="AG29" s="11">
        <f>+$G$31*'Jul2010'!AF29</f>
        <v>22880.000000000004</v>
      </c>
      <c r="AH29" s="11">
        <f>+$G$31*'Jul2010'!AG29</f>
        <v>20900</v>
      </c>
      <c r="AI29" s="11">
        <f>+$G$31*'Jul2010'!AH29</f>
        <v>21780</v>
      </c>
      <c r="AJ29" s="11">
        <f>+$G$31*'Jul2010'!AI29</f>
        <v>21120</v>
      </c>
      <c r="AK29" s="11">
        <f>+$G$31*'Jul2010'!AJ29</f>
        <v>22330</v>
      </c>
      <c r="AL29" s="11">
        <f>+$G$31*'Jul2010'!AK29</f>
        <v>0</v>
      </c>
      <c r="AM29" s="10">
        <f t="shared" si="2"/>
        <v>23430.000000000004</v>
      </c>
      <c r="AN29" s="10">
        <f t="shared" si="3"/>
        <v>3080.0000000000005</v>
      </c>
      <c r="AP29" s="10">
        <f t="shared" si="4"/>
        <v>22880.000000000004</v>
      </c>
      <c r="AQ29" s="10">
        <f t="shared" si="5"/>
        <v>23430.000000000004</v>
      </c>
      <c r="AR29" s="10">
        <f t="shared" si="5"/>
        <v>22330</v>
      </c>
    </row>
    <row r="30" spans="1:44" ht="12" customHeight="1" thickBot="1">
      <c r="A30" s="9" t="s">
        <v>26</v>
      </c>
      <c r="B30" s="11"/>
      <c r="C30" s="11"/>
      <c r="D30" s="11"/>
      <c r="E30" s="11"/>
      <c r="F30" s="11"/>
      <c r="G30" s="11">
        <f>+$G$31*'Jul2010'!F30</f>
        <v>18260</v>
      </c>
      <c r="H30" s="11">
        <f>+$G$31*'Jul2010'!G30</f>
        <v>19140</v>
      </c>
      <c r="I30" s="11">
        <f>+$G$31*'Jul2010'!H30</f>
        <v>18645</v>
      </c>
      <c r="J30" s="11">
        <f>+$G$31*'Jul2010'!I30</f>
        <v>17820</v>
      </c>
      <c r="K30" s="11">
        <f>+$G$31*'Jul2010'!J30</f>
        <v>18040</v>
      </c>
      <c r="L30" s="11">
        <f>+$G$31*'Jul2010'!K30</f>
        <v>18920</v>
      </c>
      <c r="M30" s="11">
        <f>+$G$31*'Jul2010'!L30</f>
        <v>18370</v>
      </c>
      <c r="N30" s="11">
        <f>+$G$31*'Jul2010'!M30</f>
        <v>18480</v>
      </c>
      <c r="O30" s="11">
        <f>+$G$31*'Jul2010'!N30</f>
        <v>6160.0000000000009</v>
      </c>
      <c r="P30" s="11">
        <f>+$G$31*'Jul2010'!O30</f>
        <v>19030</v>
      </c>
      <c r="Q30" s="11">
        <f>+$G$31*'Jul2010'!P30</f>
        <v>17820</v>
      </c>
      <c r="R30" s="11">
        <f>+$G$31*'Jul2010'!Q30</f>
        <v>16720</v>
      </c>
      <c r="S30" s="11">
        <f>+$G$31*'Jul2010'!R30</f>
        <v>18590</v>
      </c>
      <c r="T30" s="11">
        <f>+$G$31*'Jul2010'!S30</f>
        <v>18370</v>
      </c>
      <c r="U30" s="11">
        <f>+$G$31*'Jul2010'!T30</f>
        <v>18920</v>
      </c>
      <c r="V30" s="11">
        <f>+$G$31*'Jul2010'!U30</f>
        <v>19360</v>
      </c>
      <c r="W30" s="11">
        <f>+$G$31*'Jul2010'!V30</f>
        <v>18370</v>
      </c>
      <c r="X30" s="11">
        <f>+$G$31*'Jul2010'!W30</f>
        <v>17490</v>
      </c>
      <c r="Y30" s="11">
        <f>+$G$31*'Jul2010'!X30</f>
        <v>18480</v>
      </c>
      <c r="Z30" s="11">
        <f>+$G$31*'Jul2010'!Y30</f>
        <v>19250</v>
      </c>
      <c r="AA30" s="11">
        <f>+$G$31*'Jul2010'!Z30</f>
        <v>18700</v>
      </c>
      <c r="AB30" s="11">
        <f>+$G$31*'Jul2010'!AA30</f>
        <v>18370</v>
      </c>
      <c r="AC30" s="11">
        <f>+$G$31*'Jul2010'!AB30</f>
        <v>19250</v>
      </c>
      <c r="AD30" s="11">
        <f>+$G$31*'Jul2010'!AC30</f>
        <v>20570</v>
      </c>
      <c r="AE30" s="11">
        <f>+$G$31*'Jul2010'!AD30</f>
        <v>17820</v>
      </c>
      <c r="AF30" s="11">
        <f>+$G$31*'Jul2010'!AE30</f>
        <v>19360</v>
      </c>
      <c r="AG30" s="11">
        <f>+$G$31*'Jul2010'!AF30</f>
        <v>19140</v>
      </c>
      <c r="AH30" s="11">
        <f>+$G$31*'Jul2010'!AG30</f>
        <v>19030</v>
      </c>
      <c r="AI30" s="11">
        <f>+$G$31*'Jul2010'!AH30</f>
        <v>18260</v>
      </c>
      <c r="AJ30" s="11">
        <f>+$G$31*'Jul2010'!AI30</f>
        <v>19030</v>
      </c>
      <c r="AK30" s="11">
        <f>+$G$31*'Jul2010'!AJ30</f>
        <v>19690</v>
      </c>
      <c r="AL30" s="11">
        <f>+$G$31*'Jul2010'!AK30</f>
        <v>0</v>
      </c>
      <c r="AM30" s="10">
        <f t="shared" si="2"/>
        <v>20570</v>
      </c>
      <c r="AN30" s="10">
        <f t="shared" si="3"/>
        <v>6160.0000000000009</v>
      </c>
      <c r="AP30" s="10">
        <f t="shared" si="4"/>
        <v>19360</v>
      </c>
      <c r="AQ30" s="10">
        <f t="shared" si="5"/>
        <v>19360</v>
      </c>
      <c r="AR30" s="10">
        <f t="shared" si="5"/>
        <v>20570</v>
      </c>
    </row>
    <row r="31" spans="1:44" ht="12" customHeight="1" thickBot="1">
      <c r="A31" s="14" t="s">
        <v>112</v>
      </c>
      <c r="B31" s="16"/>
      <c r="C31" s="16"/>
      <c r="D31" s="16"/>
      <c r="E31" s="16"/>
      <c r="F31" s="17"/>
      <c r="G31" s="154">
        <v>1.1000000000000001</v>
      </c>
      <c r="H31" s="17"/>
      <c r="I31" s="17"/>
      <c r="J31" s="17"/>
      <c r="K31" s="17"/>
      <c r="L31" s="17"/>
      <c r="M31" s="17"/>
      <c r="N31" s="17"/>
      <c r="O31" s="17"/>
      <c r="P31" s="17"/>
      <c r="Q31" s="18"/>
      <c r="R31" s="19"/>
      <c r="S31" s="19"/>
      <c r="AC31" s="20"/>
    </row>
    <row r="32" spans="1:44">
      <c r="A32" s="21"/>
      <c r="B32" s="22" t="s">
        <v>27</v>
      </c>
      <c r="C32" s="21" t="s">
        <v>28</v>
      </c>
      <c r="D32" s="21" t="s">
        <v>29</v>
      </c>
      <c r="E32" s="23" t="s">
        <v>30</v>
      </c>
      <c r="F32" s="23" t="s">
        <v>31</v>
      </c>
      <c r="G32" s="23" t="s">
        <v>32</v>
      </c>
      <c r="H32" s="22" t="s">
        <v>33</v>
      </c>
      <c r="I32" s="22" t="s">
        <v>27</v>
      </c>
      <c r="J32" s="21" t="s">
        <v>28</v>
      </c>
      <c r="K32" s="21" t="s">
        <v>29</v>
      </c>
      <c r="L32" s="23" t="s">
        <v>30</v>
      </c>
      <c r="M32" s="23" t="s">
        <v>31</v>
      </c>
      <c r="N32" s="23" t="s">
        <v>32</v>
      </c>
      <c r="O32" s="22" t="s">
        <v>33</v>
      </c>
      <c r="P32" s="22" t="s">
        <v>27</v>
      </c>
      <c r="Q32" s="21" t="s">
        <v>28</v>
      </c>
      <c r="R32" s="21" t="s">
        <v>29</v>
      </c>
      <c r="S32" s="23" t="s">
        <v>30</v>
      </c>
      <c r="T32" s="23" t="s">
        <v>31</v>
      </c>
      <c r="U32" s="23" t="s">
        <v>32</v>
      </c>
      <c r="V32" s="22" t="s">
        <v>33</v>
      </c>
      <c r="W32" s="22" t="s">
        <v>27</v>
      </c>
      <c r="X32" s="21" t="s">
        <v>28</v>
      </c>
      <c r="Y32" s="21" t="s">
        <v>29</v>
      </c>
      <c r="Z32" s="23" t="s">
        <v>30</v>
      </c>
      <c r="AA32" s="23" t="s">
        <v>31</v>
      </c>
      <c r="AB32" s="23" t="s">
        <v>32</v>
      </c>
      <c r="AC32" s="22" t="s">
        <v>33</v>
      </c>
      <c r="AD32" s="22" t="s">
        <v>27</v>
      </c>
      <c r="AE32" s="21" t="s">
        <v>28</v>
      </c>
      <c r="AF32" s="21" t="s">
        <v>29</v>
      </c>
      <c r="AG32" s="23" t="s">
        <v>30</v>
      </c>
      <c r="AH32" s="23" t="s">
        <v>31</v>
      </c>
      <c r="AI32" s="23" t="s">
        <v>32</v>
      </c>
      <c r="AJ32" s="22" t="s">
        <v>33</v>
      </c>
      <c r="AK32" s="22" t="s">
        <v>27</v>
      </c>
      <c r="AL32" s="21" t="s">
        <v>28</v>
      </c>
      <c r="AN32" s="23"/>
      <c r="AO32" s="23"/>
      <c r="AP32" s="23"/>
      <c r="AQ32" s="23"/>
      <c r="AR32" s="23"/>
    </row>
    <row r="33" spans="1:40">
      <c r="A33" s="24"/>
      <c r="B33" s="24"/>
      <c r="C33" s="24"/>
      <c r="E33" s="25"/>
      <c r="F33" s="26"/>
      <c r="I33" s="21"/>
      <c r="J33" s="21"/>
      <c r="K33" s="21"/>
      <c r="L33" s="21"/>
      <c r="M33" s="21"/>
      <c r="N33" s="21"/>
      <c r="O33" s="21"/>
      <c r="P33" s="21"/>
      <c r="Q33" s="21"/>
      <c r="R33" s="28"/>
      <c r="T33" s="29"/>
      <c r="U33" s="28"/>
      <c r="V33" s="28"/>
      <c r="AC33" s="18"/>
    </row>
    <row r="34" spans="1:40">
      <c r="A34" s="24" t="s">
        <v>34</v>
      </c>
      <c r="B34" s="30">
        <f>MAX(B7:B30)</f>
        <v>0</v>
      </c>
      <c r="C34" s="30">
        <f t="shared" ref="C34:AN34" si="6">MAX(C7:C30)</f>
        <v>0</v>
      </c>
      <c r="D34" s="30">
        <f t="shared" si="6"/>
        <v>0</v>
      </c>
      <c r="E34" s="30">
        <f t="shared" si="6"/>
        <v>0</v>
      </c>
      <c r="F34" s="30">
        <f t="shared" si="6"/>
        <v>0</v>
      </c>
      <c r="G34" s="30">
        <f t="shared" si="6"/>
        <v>26620.000000000004</v>
      </c>
      <c r="H34" s="30">
        <f t="shared" si="6"/>
        <v>24750.000000000004</v>
      </c>
      <c r="I34" s="30">
        <f t="shared" si="6"/>
        <v>24420.000000000004</v>
      </c>
      <c r="J34" s="30">
        <f t="shared" si="6"/>
        <v>22220</v>
      </c>
      <c r="K34" s="30">
        <f t="shared" si="6"/>
        <v>23870.000000000004</v>
      </c>
      <c r="L34" s="30">
        <f t="shared" si="6"/>
        <v>26730.000000000004</v>
      </c>
      <c r="M34" s="30">
        <f t="shared" si="6"/>
        <v>26730.000000000004</v>
      </c>
      <c r="N34" s="30">
        <f t="shared" si="6"/>
        <v>25300.000000000004</v>
      </c>
      <c r="O34" s="30">
        <f t="shared" si="6"/>
        <v>25960.000000000004</v>
      </c>
      <c r="P34" s="30">
        <f t="shared" si="6"/>
        <v>23320.000000000004</v>
      </c>
      <c r="Q34" s="30">
        <f t="shared" si="6"/>
        <v>22880.000000000004</v>
      </c>
      <c r="R34" s="30">
        <f t="shared" si="6"/>
        <v>25740.000000000004</v>
      </c>
      <c r="S34" s="30">
        <f t="shared" si="6"/>
        <v>26950.000000000004</v>
      </c>
      <c r="T34" s="30">
        <f t="shared" si="6"/>
        <v>25740.000000000004</v>
      </c>
      <c r="U34" s="30">
        <f t="shared" si="6"/>
        <v>25383.600000000002</v>
      </c>
      <c r="V34" s="30">
        <f t="shared" si="6"/>
        <v>26950.000000000004</v>
      </c>
      <c r="W34" s="30">
        <f t="shared" si="6"/>
        <v>22990.000000000004</v>
      </c>
      <c r="X34" s="30">
        <f t="shared" si="6"/>
        <v>20790</v>
      </c>
      <c r="Y34" s="30">
        <f t="shared" si="6"/>
        <v>25630.000000000004</v>
      </c>
      <c r="Z34" s="30">
        <f t="shared" si="6"/>
        <v>26730.000000000004</v>
      </c>
      <c r="AA34" s="30">
        <f t="shared" si="6"/>
        <v>26730.000000000004</v>
      </c>
      <c r="AB34" s="30">
        <f t="shared" si="6"/>
        <v>26730.000000000004</v>
      </c>
      <c r="AC34" s="30">
        <f t="shared" si="6"/>
        <v>25850.000000000004</v>
      </c>
      <c r="AD34" s="30">
        <f t="shared" si="6"/>
        <v>23210.000000000004</v>
      </c>
      <c r="AE34" s="30">
        <f t="shared" si="6"/>
        <v>22220</v>
      </c>
      <c r="AF34" s="30">
        <f t="shared" si="6"/>
        <v>25520.000000000004</v>
      </c>
      <c r="AG34" s="30">
        <f t="shared" si="6"/>
        <v>26290.000000000004</v>
      </c>
      <c r="AH34" s="30">
        <f t="shared" si="6"/>
        <v>27940.000000000004</v>
      </c>
      <c r="AI34" s="30">
        <f t="shared" si="6"/>
        <v>25960.000000000004</v>
      </c>
      <c r="AJ34" s="30">
        <f t="shared" si="6"/>
        <v>25520.000000000004</v>
      </c>
      <c r="AK34" s="30">
        <f t="shared" si="6"/>
        <v>23760.000000000004</v>
      </c>
      <c r="AL34" s="30">
        <f t="shared" si="6"/>
        <v>0</v>
      </c>
      <c r="AM34" s="30">
        <f>MAX(AM7:AM30)</f>
        <v>27940.000000000004</v>
      </c>
      <c r="AN34" s="30">
        <f t="shared" si="6"/>
        <v>20790</v>
      </c>
    </row>
    <row r="35" spans="1:40">
      <c r="A35" s="24" t="s">
        <v>35</v>
      </c>
      <c r="B35" s="30">
        <f>MIN(B7:B30)</f>
        <v>0</v>
      </c>
      <c r="C35" s="30">
        <f t="shared" ref="C35:AN35" si="7">MIN(C7:C30)</f>
        <v>0</v>
      </c>
      <c r="D35" s="30">
        <f t="shared" si="7"/>
        <v>0</v>
      </c>
      <c r="E35" s="30">
        <f t="shared" si="7"/>
        <v>0</v>
      </c>
      <c r="F35" s="30">
        <f t="shared" si="7"/>
        <v>0</v>
      </c>
      <c r="G35" s="30">
        <f t="shared" si="7"/>
        <v>15950.000000000002</v>
      </c>
      <c r="H35" s="30">
        <f t="shared" si="7"/>
        <v>15840.000000000002</v>
      </c>
      <c r="I35" s="30">
        <f t="shared" si="7"/>
        <v>15620.000000000002</v>
      </c>
      <c r="J35" s="30">
        <f t="shared" si="7"/>
        <v>15400.000000000002</v>
      </c>
      <c r="K35" s="30">
        <f t="shared" si="7"/>
        <v>14520.000000000002</v>
      </c>
      <c r="L35" s="30">
        <f t="shared" si="7"/>
        <v>15290.000000000002</v>
      </c>
      <c r="M35" s="30">
        <f t="shared" si="7"/>
        <v>16280.000000000002</v>
      </c>
      <c r="N35" s="30">
        <f t="shared" si="7"/>
        <v>14080.000000000002</v>
      </c>
      <c r="O35" s="30">
        <f t="shared" si="7"/>
        <v>0</v>
      </c>
      <c r="P35" s="30">
        <f t="shared" si="7"/>
        <v>14520.000000000002</v>
      </c>
      <c r="Q35" s="30">
        <f t="shared" si="7"/>
        <v>15510.000000000002</v>
      </c>
      <c r="R35" s="30">
        <f t="shared" si="7"/>
        <v>15180.000000000002</v>
      </c>
      <c r="S35" s="30">
        <f t="shared" si="7"/>
        <v>15510.000000000002</v>
      </c>
      <c r="T35" s="30">
        <f t="shared" si="7"/>
        <v>15840.000000000002</v>
      </c>
      <c r="U35" s="30">
        <f t="shared" si="7"/>
        <v>15840.000000000002</v>
      </c>
      <c r="V35" s="30">
        <f t="shared" si="7"/>
        <v>15510.000000000002</v>
      </c>
      <c r="W35" s="30">
        <f t="shared" si="7"/>
        <v>15730.000000000002</v>
      </c>
      <c r="X35" s="30">
        <f t="shared" si="7"/>
        <v>15070.000000000002</v>
      </c>
      <c r="Y35" s="30">
        <f t="shared" si="7"/>
        <v>14850.000000000002</v>
      </c>
      <c r="Z35" s="30">
        <f t="shared" si="7"/>
        <v>15950.000000000002</v>
      </c>
      <c r="AA35" s="30">
        <f t="shared" si="7"/>
        <v>16280.000000000002</v>
      </c>
      <c r="AB35" s="30">
        <f t="shared" si="7"/>
        <v>15730.000000000002</v>
      </c>
      <c r="AC35" s="30">
        <f t="shared" si="7"/>
        <v>15840.000000000002</v>
      </c>
      <c r="AD35" s="30">
        <f t="shared" si="7"/>
        <v>16060.000000000002</v>
      </c>
      <c r="AE35" s="30">
        <f t="shared" si="7"/>
        <v>15510.000000000002</v>
      </c>
      <c r="AF35" s="30">
        <f t="shared" si="7"/>
        <v>15290.000000000002</v>
      </c>
      <c r="AG35" s="30">
        <f t="shared" si="7"/>
        <v>12320.000000000002</v>
      </c>
      <c r="AH35" s="30">
        <f t="shared" si="7"/>
        <v>16500</v>
      </c>
      <c r="AI35" s="30">
        <f t="shared" si="7"/>
        <v>15950.000000000002</v>
      </c>
      <c r="AJ35" s="30">
        <f t="shared" si="7"/>
        <v>15400.000000000002</v>
      </c>
      <c r="AK35" s="30">
        <f t="shared" si="7"/>
        <v>16170.000000000002</v>
      </c>
      <c r="AL35" s="30">
        <f t="shared" si="7"/>
        <v>0</v>
      </c>
      <c r="AM35" s="30">
        <f t="shared" si="7"/>
        <v>16720</v>
      </c>
      <c r="AN35" s="30">
        <f t="shared" si="7"/>
        <v>0</v>
      </c>
    </row>
    <row r="36" spans="1:40">
      <c r="A36" s="31"/>
      <c r="B36" s="31"/>
      <c r="C36" s="31"/>
      <c r="E36" s="32"/>
      <c r="F36" s="26"/>
      <c r="G36" s="26"/>
      <c r="H36" s="26"/>
      <c r="I36" s="26"/>
      <c r="J36" s="26"/>
      <c r="K36" s="26"/>
      <c r="L36" s="30"/>
      <c r="M36" s="33"/>
      <c r="N36" s="33"/>
      <c r="O36" s="33"/>
      <c r="P36" s="33"/>
      <c r="Q36" s="33"/>
      <c r="R36" s="28"/>
      <c r="T36" s="34"/>
      <c r="U36" s="28"/>
      <c r="V36" s="28"/>
      <c r="AC36" s="18"/>
    </row>
    <row r="37" spans="1:40">
      <c r="A37" s="14" t="s">
        <v>110</v>
      </c>
      <c r="C37" s="3"/>
      <c r="D37" s="3"/>
      <c r="F37" s="3"/>
      <c r="G37" s="35">
        <f>9350</f>
        <v>9350</v>
      </c>
      <c r="H37" s="90"/>
      <c r="I37" s="90"/>
      <c r="J37" s="3"/>
      <c r="K37" s="3"/>
      <c r="L37" s="3"/>
      <c r="M37" s="3"/>
      <c r="N37" s="3"/>
      <c r="O37" s="3"/>
      <c r="P37" s="3"/>
      <c r="Q37" s="3"/>
    </row>
    <row r="38" spans="1:40">
      <c r="A38" s="14" t="s">
        <v>40</v>
      </c>
      <c r="C38" s="3"/>
      <c r="D38" s="3"/>
      <c r="F38" s="3"/>
      <c r="G38" s="37">
        <v>0.3</v>
      </c>
      <c r="H38" s="3"/>
      <c r="I38" s="3"/>
      <c r="J38" s="3"/>
      <c r="K38" s="3"/>
      <c r="L38" s="3"/>
      <c r="M38" s="3"/>
      <c r="N38" s="3"/>
      <c r="O38" s="3"/>
      <c r="P38" s="3"/>
      <c r="Q38" s="3"/>
    </row>
    <row r="39" spans="1:40">
      <c r="A39" s="14" t="s">
        <v>41</v>
      </c>
      <c r="C39" s="3"/>
      <c r="D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</row>
    <row r="40" spans="1:40">
      <c r="A40" s="14" t="s">
        <v>42</v>
      </c>
      <c r="C40" s="3"/>
      <c r="D40" s="3"/>
      <c r="F40" s="3"/>
      <c r="G40" s="37">
        <v>0.5</v>
      </c>
      <c r="H40" s="3"/>
      <c r="I40" s="3"/>
      <c r="J40" s="3"/>
      <c r="K40" s="3"/>
      <c r="L40" s="3"/>
      <c r="M40" s="3"/>
      <c r="N40" s="3"/>
      <c r="O40" s="3"/>
      <c r="P40" s="3"/>
      <c r="Q40" s="3"/>
    </row>
    <row r="41" spans="1:40">
      <c r="A41" s="14" t="s">
        <v>43</v>
      </c>
      <c r="C41" s="30"/>
      <c r="F41" s="26"/>
      <c r="G41" s="14" t="s">
        <v>44</v>
      </c>
      <c r="H41" s="38"/>
      <c r="I41" s="38"/>
      <c r="J41" s="38"/>
      <c r="K41" s="38"/>
      <c r="L41" s="38"/>
      <c r="M41" s="38"/>
      <c r="N41" s="39"/>
      <c r="O41" s="39"/>
      <c r="P41" s="40"/>
      <c r="Q41" s="38"/>
      <c r="R41" s="28"/>
    </row>
    <row r="42" spans="1:40">
      <c r="A42" s="26" t="s">
        <v>45</v>
      </c>
      <c r="C42" s="30"/>
      <c r="E42" s="41"/>
      <c r="F42" s="26"/>
      <c r="G42" s="38"/>
      <c r="H42" s="38"/>
      <c r="I42" s="38"/>
      <c r="J42" s="38"/>
      <c r="K42" s="38"/>
      <c r="L42" s="38"/>
      <c r="M42" s="38"/>
      <c r="N42" s="39"/>
      <c r="O42" s="39"/>
      <c r="P42" s="40"/>
      <c r="Q42" s="38"/>
      <c r="R42" s="28"/>
    </row>
    <row r="43" spans="1:40" ht="12.75" customHeight="1">
      <c r="A43" s="287" t="s">
        <v>2</v>
      </c>
      <c r="B43" s="4">
        <f>+B$4</f>
        <v>0</v>
      </c>
      <c r="C43" s="4">
        <f t="shared" ref="C43:AL43" si="8">+C$4</f>
        <v>0</v>
      </c>
      <c r="D43" s="4">
        <f t="shared" si="8"/>
        <v>0</v>
      </c>
      <c r="E43" s="4">
        <f t="shared" si="8"/>
        <v>0</v>
      </c>
      <c r="F43" s="4">
        <f t="shared" si="8"/>
        <v>0</v>
      </c>
      <c r="G43" s="4">
        <f t="shared" si="8"/>
        <v>1</v>
      </c>
      <c r="H43" s="4">
        <f t="shared" si="8"/>
        <v>2</v>
      </c>
      <c r="I43" s="4">
        <f t="shared" si="8"/>
        <v>3</v>
      </c>
      <c r="J43" s="4">
        <f t="shared" si="8"/>
        <v>4</v>
      </c>
      <c r="K43" s="4">
        <f t="shared" si="8"/>
        <v>5</v>
      </c>
      <c r="L43" s="4">
        <f t="shared" si="8"/>
        <v>6</v>
      </c>
      <c r="M43" s="4">
        <f t="shared" si="8"/>
        <v>7</v>
      </c>
      <c r="N43" s="4">
        <f t="shared" si="8"/>
        <v>8</v>
      </c>
      <c r="O43" s="4">
        <f t="shared" si="8"/>
        <v>9</v>
      </c>
      <c r="P43" s="4">
        <f t="shared" si="8"/>
        <v>10</v>
      </c>
      <c r="Q43" s="4">
        <f t="shared" si="8"/>
        <v>11</v>
      </c>
      <c r="R43" s="4">
        <f t="shared" si="8"/>
        <v>12</v>
      </c>
      <c r="S43" s="4">
        <f t="shared" si="8"/>
        <v>13</v>
      </c>
      <c r="T43" s="4">
        <f t="shared" si="8"/>
        <v>14</v>
      </c>
      <c r="U43" s="4">
        <f t="shared" si="8"/>
        <v>15</v>
      </c>
      <c r="V43" s="4">
        <f t="shared" si="8"/>
        <v>16</v>
      </c>
      <c r="W43" s="4">
        <f t="shared" si="8"/>
        <v>17</v>
      </c>
      <c r="X43" s="4">
        <f t="shared" si="8"/>
        <v>18</v>
      </c>
      <c r="Y43" s="4">
        <f t="shared" si="8"/>
        <v>19</v>
      </c>
      <c r="Z43" s="4">
        <f t="shared" si="8"/>
        <v>20</v>
      </c>
      <c r="AA43" s="4">
        <f t="shared" si="8"/>
        <v>21</v>
      </c>
      <c r="AB43" s="4">
        <f t="shared" si="8"/>
        <v>22</v>
      </c>
      <c r="AC43" s="4">
        <f t="shared" si="8"/>
        <v>23</v>
      </c>
      <c r="AD43" s="4">
        <f t="shared" si="8"/>
        <v>24</v>
      </c>
      <c r="AE43" s="4">
        <f t="shared" si="8"/>
        <v>25</v>
      </c>
      <c r="AF43" s="4">
        <f t="shared" si="8"/>
        <v>26</v>
      </c>
      <c r="AG43" s="4">
        <f t="shared" si="8"/>
        <v>27</v>
      </c>
      <c r="AH43" s="4">
        <f t="shared" si="8"/>
        <v>28</v>
      </c>
      <c r="AI43" s="4">
        <f t="shared" si="8"/>
        <v>29</v>
      </c>
      <c r="AJ43" s="4">
        <f t="shared" si="8"/>
        <v>30</v>
      </c>
      <c r="AK43" s="4">
        <f t="shared" si="8"/>
        <v>31</v>
      </c>
      <c r="AL43" s="4">
        <f t="shared" si="8"/>
        <v>32</v>
      </c>
      <c r="AM43" s="116" t="s">
        <v>3</v>
      </c>
      <c r="AN43" s="5" t="s">
        <v>4</v>
      </c>
    </row>
    <row r="44" spans="1:40" s="6" customFormat="1" ht="11.25" customHeight="1">
      <c r="A44" s="288"/>
      <c r="B44" s="7">
        <f>B$5</f>
        <v>0</v>
      </c>
      <c r="C44" s="7">
        <f t="shared" ref="C44:AL44" si="9">C$5</f>
        <v>0</v>
      </c>
      <c r="D44" s="7">
        <f t="shared" si="9"/>
        <v>0</v>
      </c>
      <c r="E44" s="7">
        <f t="shared" si="9"/>
        <v>0</v>
      </c>
      <c r="F44" s="7">
        <f t="shared" si="9"/>
        <v>0</v>
      </c>
      <c r="G44" s="7">
        <f t="shared" si="9"/>
        <v>40725</v>
      </c>
      <c r="H44" s="7">
        <f t="shared" si="9"/>
        <v>40726</v>
      </c>
      <c r="I44" s="7">
        <f t="shared" si="9"/>
        <v>40727</v>
      </c>
      <c r="J44" s="7">
        <f t="shared" si="9"/>
        <v>40728</v>
      </c>
      <c r="K44" s="7">
        <f t="shared" si="9"/>
        <v>40729</v>
      </c>
      <c r="L44" s="7">
        <f t="shared" si="9"/>
        <v>40730</v>
      </c>
      <c r="M44" s="7">
        <f t="shared" si="9"/>
        <v>40731</v>
      </c>
      <c r="N44" s="7">
        <f t="shared" si="9"/>
        <v>40732</v>
      </c>
      <c r="O44" s="7">
        <f t="shared" si="9"/>
        <v>40733</v>
      </c>
      <c r="P44" s="7">
        <f t="shared" si="9"/>
        <v>40734</v>
      </c>
      <c r="Q44" s="7">
        <f t="shared" si="9"/>
        <v>40735</v>
      </c>
      <c r="R44" s="7">
        <f t="shared" si="9"/>
        <v>40736</v>
      </c>
      <c r="S44" s="7">
        <f t="shared" si="9"/>
        <v>40737</v>
      </c>
      <c r="T44" s="7">
        <f t="shared" si="9"/>
        <v>40738</v>
      </c>
      <c r="U44" s="7">
        <f t="shared" si="9"/>
        <v>40739</v>
      </c>
      <c r="V44" s="7">
        <f t="shared" si="9"/>
        <v>40740</v>
      </c>
      <c r="W44" s="7">
        <f t="shared" si="9"/>
        <v>40741</v>
      </c>
      <c r="X44" s="7">
        <f t="shared" si="9"/>
        <v>40742</v>
      </c>
      <c r="Y44" s="7">
        <f t="shared" si="9"/>
        <v>40743</v>
      </c>
      <c r="Z44" s="7">
        <f t="shared" si="9"/>
        <v>40744</v>
      </c>
      <c r="AA44" s="7">
        <f t="shared" si="9"/>
        <v>40745</v>
      </c>
      <c r="AB44" s="7">
        <f t="shared" si="9"/>
        <v>40746</v>
      </c>
      <c r="AC44" s="7">
        <f t="shared" si="9"/>
        <v>40747</v>
      </c>
      <c r="AD44" s="7">
        <f t="shared" si="9"/>
        <v>40748</v>
      </c>
      <c r="AE44" s="7">
        <f t="shared" si="9"/>
        <v>40749</v>
      </c>
      <c r="AF44" s="7">
        <f t="shared" si="9"/>
        <v>40750</v>
      </c>
      <c r="AG44" s="158">
        <f t="shared" si="9"/>
        <v>40751</v>
      </c>
      <c r="AH44" s="158">
        <f t="shared" si="9"/>
        <v>40752</v>
      </c>
      <c r="AI44" s="158">
        <f t="shared" si="9"/>
        <v>40753</v>
      </c>
      <c r="AJ44" s="158">
        <f t="shared" si="9"/>
        <v>40754</v>
      </c>
      <c r="AK44" s="158">
        <f t="shared" si="9"/>
        <v>40755</v>
      </c>
      <c r="AL44" s="158">
        <f t="shared" si="9"/>
        <v>40756</v>
      </c>
      <c r="AM44" s="116"/>
      <c r="AN44" s="8"/>
    </row>
    <row r="45" spans="1:40">
      <c r="A45" s="289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4"/>
      <c r="AH45" s="44"/>
      <c r="AI45" s="44"/>
      <c r="AJ45" s="44"/>
      <c r="AK45" s="44"/>
      <c r="AL45" s="44"/>
      <c r="AM45" s="45" t="s">
        <v>8</v>
      </c>
      <c r="AN45" s="5" t="s">
        <v>8</v>
      </c>
    </row>
    <row r="46" spans="1:40">
      <c r="A46" s="9" t="s">
        <v>9</v>
      </c>
      <c r="B46" s="10">
        <f t="shared" ref="B46:AL52" si="10">B7-$G$38*B7+$G$40*($G$38*B7)</f>
        <v>0</v>
      </c>
      <c r="C46" s="10">
        <f t="shared" si="10"/>
        <v>0</v>
      </c>
      <c r="D46" s="10">
        <f>D7-$G$38*D7+$G$40*($G$38*D7)</f>
        <v>0</v>
      </c>
      <c r="E46" s="10">
        <f t="shared" si="10"/>
        <v>0</v>
      </c>
      <c r="F46" s="10">
        <f t="shared" si="10"/>
        <v>0</v>
      </c>
      <c r="G46" s="10">
        <f t="shared" si="10"/>
        <v>14773</v>
      </c>
      <c r="H46" s="10">
        <f t="shared" si="10"/>
        <v>14586</v>
      </c>
      <c r="I46" s="10">
        <f t="shared" si="10"/>
        <v>14399</v>
      </c>
      <c r="J46" s="10">
        <f t="shared" si="10"/>
        <v>14679.5</v>
      </c>
      <c r="K46" s="10">
        <f t="shared" si="10"/>
        <v>14212</v>
      </c>
      <c r="L46" s="10">
        <f t="shared" si="10"/>
        <v>13931.5</v>
      </c>
      <c r="M46" s="10">
        <f t="shared" si="10"/>
        <v>16269</v>
      </c>
      <c r="N46" s="10">
        <f t="shared" si="10"/>
        <v>14586</v>
      </c>
      <c r="O46" s="10">
        <f t="shared" si="10"/>
        <v>14586</v>
      </c>
      <c r="P46" s="10">
        <f t="shared" si="10"/>
        <v>13651.000000000002</v>
      </c>
      <c r="Q46" s="10">
        <f t="shared" si="10"/>
        <v>14305.5</v>
      </c>
      <c r="R46" s="10">
        <f t="shared" si="10"/>
        <v>13838.000000000002</v>
      </c>
      <c r="S46" s="10">
        <f t="shared" si="10"/>
        <v>13183.500000000002</v>
      </c>
      <c r="T46" s="10">
        <f t="shared" si="10"/>
        <v>14586</v>
      </c>
      <c r="U46" s="10">
        <f t="shared" si="10"/>
        <v>14492.5</v>
      </c>
      <c r="V46" s="10">
        <f t="shared" si="10"/>
        <v>13183.500000000002</v>
      </c>
      <c r="W46" s="10">
        <f t="shared" si="10"/>
        <v>14399</v>
      </c>
      <c r="X46" s="10">
        <f t="shared" si="10"/>
        <v>14305.5</v>
      </c>
      <c r="Y46" s="10">
        <f t="shared" si="10"/>
        <v>12622.500000000002</v>
      </c>
      <c r="Z46" s="10">
        <f t="shared" si="10"/>
        <v>14679.5</v>
      </c>
      <c r="AA46" s="10">
        <f t="shared" si="10"/>
        <v>15147</v>
      </c>
      <c r="AB46" s="10">
        <f t="shared" si="10"/>
        <v>14679.5</v>
      </c>
      <c r="AC46" s="10">
        <f t="shared" si="10"/>
        <v>16830</v>
      </c>
      <c r="AD46" s="10">
        <f t="shared" si="10"/>
        <v>15240.5</v>
      </c>
      <c r="AE46" s="10">
        <f t="shared" si="10"/>
        <v>14960</v>
      </c>
      <c r="AF46" s="10">
        <f t="shared" si="10"/>
        <v>14118.5</v>
      </c>
      <c r="AG46" s="10">
        <f t="shared" si="10"/>
        <v>15147</v>
      </c>
      <c r="AH46" s="10">
        <f t="shared" si="10"/>
        <v>15240.5</v>
      </c>
      <c r="AI46" s="10">
        <f t="shared" si="10"/>
        <v>14960</v>
      </c>
      <c r="AJ46" s="10">
        <f t="shared" si="10"/>
        <v>14492.5</v>
      </c>
      <c r="AK46" s="10">
        <f t="shared" si="10"/>
        <v>15240.5</v>
      </c>
      <c r="AL46" s="10">
        <f t="shared" si="10"/>
        <v>0</v>
      </c>
      <c r="AM46" s="10">
        <f>MAX(B46:AL46)</f>
        <v>16830</v>
      </c>
      <c r="AN46" s="10">
        <f>MIN(B46:AF46)</f>
        <v>0</v>
      </c>
    </row>
    <row r="47" spans="1:40">
      <c r="A47" s="9" t="s">
        <v>10</v>
      </c>
      <c r="B47" s="10">
        <f t="shared" si="10"/>
        <v>0</v>
      </c>
      <c r="C47" s="10">
        <f t="shared" si="10"/>
        <v>0</v>
      </c>
      <c r="D47" s="10">
        <f t="shared" si="10"/>
        <v>0</v>
      </c>
      <c r="E47" s="10">
        <f t="shared" si="10"/>
        <v>0</v>
      </c>
      <c r="F47" s="10">
        <f t="shared" si="10"/>
        <v>0</v>
      </c>
      <c r="G47" s="10">
        <f t="shared" si="10"/>
        <v>13838.000000000002</v>
      </c>
      <c r="H47" s="10">
        <f t="shared" si="10"/>
        <v>13931.5</v>
      </c>
      <c r="I47" s="10">
        <f t="shared" si="10"/>
        <v>13931.5</v>
      </c>
      <c r="J47" s="10">
        <f t="shared" si="10"/>
        <v>13744.500000000002</v>
      </c>
      <c r="K47" s="10">
        <f t="shared" si="10"/>
        <v>13651.000000000002</v>
      </c>
      <c r="L47" s="10">
        <f t="shared" si="10"/>
        <v>13557.500000000002</v>
      </c>
      <c r="M47" s="10">
        <f t="shared" si="10"/>
        <v>14399</v>
      </c>
      <c r="N47" s="10">
        <f t="shared" si="10"/>
        <v>13838.000000000002</v>
      </c>
      <c r="O47" s="10">
        <f t="shared" si="10"/>
        <v>13838.000000000002</v>
      </c>
      <c r="P47" s="10">
        <f t="shared" si="10"/>
        <v>13464.000000000002</v>
      </c>
      <c r="Q47" s="10">
        <f t="shared" si="10"/>
        <v>13931.5</v>
      </c>
      <c r="R47" s="10">
        <f t="shared" si="10"/>
        <v>13464.000000000002</v>
      </c>
      <c r="S47" s="10">
        <f t="shared" si="10"/>
        <v>13931.5</v>
      </c>
      <c r="T47" s="10">
        <f t="shared" si="10"/>
        <v>13651.000000000002</v>
      </c>
      <c r="U47" s="10">
        <f t="shared" si="10"/>
        <v>13931.5</v>
      </c>
      <c r="V47" s="10">
        <f t="shared" si="10"/>
        <v>14492.5</v>
      </c>
      <c r="W47" s="10">
        <f t="shared" si="10"/>
        <v>14212</v>
      </c>
      <c r="X47" s="10">
        <f t="shared" si="10"/>
        <v>13557.500000000002</v>
      </c>
      <c r="Y47" s="10">
        <f t="shared" si="10"/>
        <v>13277.000000000002</v>
      </c>
      <c r="Z47" s="10">
        <f t="shared" si="10"/>
        <v>14212</v>
      </c>
      <c r="AA47" s="10">
        <f t="shared" si="10"/>
        <v>14586</v>
      </c>
      <c r="AB47" s="10">
        <f t="shared" si="10"/>
        <v>13931.5</v>
      </c>
      <c r="AC47" s="10">
        <f t="shared" si="10"/>
        <v>14025</v>
      </c>
      <c r="AD47" s="10">
        <f t="shared" si="10"/>
        <v>14399</v>
      </c>
      <c r="AE47" s="10">
        <f t="shared" si="10"/>
        <v>14118.5</v>
      </c>
      <c r="AF47" s="10">
        <f t="shared" si="10"/>
        <v>13464.000000000002</v>
      </c>
      <c r="AG47" s="10">
        <f t="shared" si="10"/>
        <v>14305.5</v>
      </c>
      <c r="AH47" s="10">
        <f t="shared" si="10"/>
        <v>14399</v>
      </c>
      <c r="AI47" s="10">
        <f t="shared" si="10"/>
        <v>14118.5</v>
      </c>
      <c r="AJ47" s="10">
        <f t="shared" si="10"/>
        <v>14025</v>
      </c>
      <c r="AK47" s="10">
        <f t="shared" si="10"/>
        <v>14679.5</v>
      </c>
      <c r="AL47" s="10">
        <f t="shared" si="10"/>
        <v>0</v>
      </c>
      <c r="AM47" s="10">
        <f t="shared" ref="AM47:AM69" si="11">MAX(B47:AL47)</f>
        <v>14679.5</v>
      </c>
      <c r="AN47" s="10">
        <f>MIN(B47:AF47)</f>
        <v>0</v>
      </c>
    </row>
    <row r="48" spans="1:40">
      <c r="A48" s="9" t="s">
        <v>11</v>
      </c>
      <c r="B48" s="10">
        <f t="shared" si="10"/>
        <v>0</v>
      </c>
      <c r="C48" s="10">
        <f t="shared" si="10"/>
        <v>0</v>
      </c>
      <c r="D48" s="10">
        <f t="shared" si="10"/>
        <v>0</v>
      </c>
      <c r="E48" s="10">
        <f t="shared" si="10"/>
        <v>0</v>
      </c>
      <c r="F48" s="10">
        <f t="shared" si="10"/>
        <v>0</v>
      </c>
      <c r="G48" s="10">
        <f t="shared" si="10"/>
        <v>13838.000000000002</v>
      </c>
      <c r="H48" s="10">
        <f t="shared" si="10"/>
        <v>13651.000000000002</v>
      </c>
      <c r="I48" s="10">
        <f t="shared" si="10"/>
        <v>13651.000000000002</v>
      </c>
      <c r="J48" s="10">
        <f t="shared" si="10"/>
        <v>13277.000000000002</v>
      </c>
      <c r="K48" s="10">
        <f t="shared" si="10"/>
        <v>13090.000000000002</v>
      </c>
      <c r="L48" s="10">
        <f t="shared" si="10"/>
        <v>13183.500000000002</v>
      </c>
      <c r="M48" s="10">
        <f t="shared" si="10"/>
        <v>14025</v>
      </c>
      <c r="N48" s="10">
        <f t="shared" si="10"/>
        <v>13651.000000000002</v>
      </c>
      <c r="O48" s="10">
        <f t="shared" si="10"/>
        <v>13651.000000000002</v>
      </c>
      <c r="P48" s="10">
        <f t="shared" si="10"/>
        <v>13183.500000000002</v>
      </c>
      <c r="Q48" s="10">
        <f t="shared" si="10"/>
        <v>13838.000000000002</v>
      </c>
      <c r="R48" s="10">
        <f t="shared" si="10"/>
        <v>13090.000000000002</v>
      </c>
      <c r="S48" s="10">
        <f t="shared" si="10"/>
        <v>13651.000000000002</v>
      </c>
      <c r="T48" s="10">
        <f t="shared" si="10"/>
        <v>13651.000000000002</v>
      </c>
      <c r="U48" s="10">
        <f t="shared" si="10"/>
        <v>13557.500000000002</v>
      </c>
      <c r="V48" s="10">
        <f t="shared" si="10"/>
        <v>14025</v>
      </c>
      <c r="W48" s="10">
        <f t="shared" si="10"/>
        <v>13557.500000000002</v>
      </c>
      <c r="X48" s="10">
        <f t="shared" si="10"/>
        <v>13183.500000000002</v>
      </c>
      <c r="Y48" s="10">
        <f t="shared" si="10"/>
        <v>12996.500000000002</v>
      </c>
      <c r="Z48" s="10">
        <f t="shared" si="10"/>
        <v>13838.000000000002</v>
      </c>
      <c r="AA48" s="10">
        <f t="shared" si="10"/>
        <v>14212</v>
      </c>
      <c r="AB48" s="10">
        <f t="shared" si="10"/>
        <v>13557.500000000002</v>
      </c>
      <c r="AC48" s="10">
        <f t="shared" si="10"/>
        <v>13651.000000000002</v>
      </c>
      <c r="AD48" s="10">
        <f t="shared" si="10"/>
        <v>13838.000000000002</v>
      </c>
      <c r="AE48" s="10">
        <f t="shared" si="10"/>
        <v>13651.000000000002</v>
      </c>
      <c r="AF48" s="10">
        <f t="shared" si="10"/>
        <v>13277.000000000002</v>
      </c>
      <c r="AG48" s="10">
        <f t="shared" si="10"/>
        <v>14118.5</v>
      </c>
      <c r="AH48" s="10">
        <f t="shared" si="10"/>
        <v>14305.5</v>
      </c>
      <c r="AI48" s="10">
        <f t="shared" si="10"/>
        <v>14399</v>
      </c>
      <c r="AJ48" s="10">
        <f t="shared" si="10"/>
        <v>13651.000000000002</v>
      </c>
      <c r="AK48" s="10">
        <f t="shared" si="10"/>
        <v>14212</v>
      </c>
      <c r="AL48" s="10">
        <f t="shared" si="10"/>
        <v>0</v>
      </c>
      <c r="AM48" s="10">
        <f t="shared" si="11"/>
        <v>14399</v>
      </c>
      <c r="AN48" s="10">
        <f t="shared" ref="AN48:AN69" si="12">MIN(B48:AF48)</f>
        <v>0</v>
      </c>
    </row>
    <row r="49" spans="1:40">
      <c r="A49" s="9" t="s">
        <v>12</v>
      </c>
      <c r="B49" s="10">
        <f t="shared" si="10"/>
        <v>0</v>
      </c>
      <c r="C49" s="10">
        <f t="shared" si="10"/>
        <v>0</v>
      </c>
      <c r="D49" s="10">
        <f t="shared" si="10"/>
        <v>0</v>
      </c>
      <c r="E49" s="10">
        <f t="shared" si="10"/>
        <v>0</v>
      </c>
      <c r="F49" s="10">
        <f t="shared" si="10"/>
        <v>0</v>
      </c>
      <c r="G49" s="10">
        <f t="shared" si="10"/>
        <v>13557.500000000002</v>
      </c>
      <c r="H49" s="10">
        <f t="shared" si="10"/>
        <v>13557.500000000002</v>
      </c>
      <c r="I49" s="10">
        <f t="shared" si="10"/>
        <v>13557.500000000002</v>
      </c>
      <c r="J49" s="10">
        <f t="shared" si="10"/>
        <v>13277.000000000002</v>
      </c>
      <c r="K49" s="10">
        <f t="shared" si="10"/>
        <v>12903.000000000002</v>
      </c>
      <c r="L49" s="10">
        <f t="shared" si="10"/>
        <v>12996.500000000002</v>
      </c>
      <c r="M49" s="10">
        <f t="shared" si="10"/>
        <v>13838.000000000002</v>
      </c>
      <c r="N49" s="10">
        <f t="shared" si="10"/>
        <v>13557.500000000002</v>
      </c>
      <c r="O49" s="10">
        <f t="shared" si="10"/>
        <v>13557.500000000002</v>
      </c>
      <c r="P49" s="10">
        <f t="shared" si="10"/>
        <v>12903.000000000002</v>
      </c>
      <c r="Q49" s="10">
        <f t="shared" si="10"/>
        <v>13464.000000000002</v>
      </c>
      <c r="R49" s="10">
        <f t="shared" si="10"/>
        <v>12903.000000000002</v>
      </c>
      <c r="S49" s="10">
        <f t="shared" si="10"/>
        <v>13557.500000000002</v>
      </c>
      <c r="T49" s="10">
        <f t="shared" si="10"/>
        <v>13464.000000000002</v>
      </c>
      <c r="U49" s="10">
        <f t="shared" si="10"/>
        <v>13464.000000000002</v>
      </c>
      <c r="V49" s="10">
        <f t="shared" si="10"/>
        <v>13931.5</v>
      </c>
      <c r="W49" s="10">
        <f t="shared" si="10"/>
        <v>13464.000000000002</v>
      </c>
      <c r="X49" s="10">
        <f t="shared" si="10"/>
        <v>13183.500000000002</v>
      </c>
      <c r="Y49" s="10">
        <f t="shared" si="10"/>
        <v>12809.500000000002</v>
      </c>
      <c r="Z49" s="10">
        <f t="shared" si="10"/>
        <v>13557.500000000002</v>
      </c>
      <c r="AA49" s="10">
        <f t="shared" si="10"/>
        <v>14025</v>
      </c>
      <c r="AB49" s="10">
        <f t="shared" si="10"/>
        <v>13557.500000000002</v>
      </c>
      <c r="AC49" s="10">
        <f t="shared" si="10"/>
        <v>13651.000000000002</v>
      </c>
      <c r="AD49" s="10">
        <f t="shared" si="10"/>
        <v>13651.000000000002</v>
      </c>
      <c r="AE49" s="10">
        <f t="shared" si="10"/>
        <v>13557.500000000002</v>
      </c>
      <c r="AF49" s="10">
        <f t="shared" si="10"/>
        <v>13183.500000000002</v>
      </c>
      <c r="AG49" s="10">
        <f t="shared" si="10"/>
        <v>13744.500000000002</v>
      </c>
      <c r="AH49" s="10">
        <f t="shared" si="10"/>
        <v>14212</v>
      </c>
      <c r="AI49" s="10">
        <f t="shared" si="10"/>
        <v>13838.000000000002</v>
      </c>
      <c r="AJ49" s="10">
        <f t="shared" si="10"/>
        <v>13464.000000000002</v>
      </c>
      <c r="AK49" s="10">
        <f t="shared" si="10"/>
        <v>13744.500000000002</v>
      </c>
      <c r="AL49" s="10">
        <f t="shared" si="10"/>
        <v>0</v>
      </c>
      <c r="AM49" s="10">
        <f t="shared" si="11"/>
        <v>14212</v>
      </c>
      <c r="AN49" s="10">
        <f t="shared" si="12"/>
        <v>0</v>
      </c>
    </row>
    <row r="50" spans="1:40">
      <c r="A50" s="9" t="s">
        <v>13</v>
      </c>
      <c r="B50" s="10">
        <f t="shared" si="10"/>
        <v>0</v>
      </c>
      <c r="C50" s="10">
        <f t="shared" si="10"/>
        <v>0</v>
      </c>
      <c r="D50" s="10">
        <f t="shared" si="10"/>
        <v>0</v>
      </c>
      <c r="E50" s="10">
        <f t="shared" si="10"/>
        <v>0</v>
      </c>
      <c r="F50" s="10">
        <f t="shared" si="10"/>
        <v>0</v>
      </c>
      <c r="G50" s="10">
        <f t="shared" si="10"/>
        <v>13557.500000000002</v>
      </c>
      <c r="H50" s="10">
        <f t="shared" si="10"/>
        <v>13464.000000000002</v>
      </c>
      <c r="I50" s="10">
        <f t="shared" si="10"/>
        <v>13464.000000000002</v>
      </c>
      <c r="J50" s="10">
        <f t="shared" si="10"/>
        <v>13277.000000000002</v>
      </c>
      <c r="K50" s="10">
        <f t="shared" si="10"/>
        <v>12716.000000000002</v>
      </c>
      <c r="L50" s="10">
        <f t="shared" si="10"/>
        <v>12996.500000000002</v>
      </c>
      <c r="M50" s="10">
        <f t="shared" si="10"/>
        <v>14212</v>
      </c>
      <c r="N50" s="10">
        <f t="shared" si="10"/>
        <v>13557.500000000002</v>
      </c>
      <c r="O50" s="10">
        <f t="shared" si="10"/>
        <v>13370.500000000002</v>
      </c>
      <c r="P50" s="10">
        <f t="shared" si="10"/>
        <v>12622.500000000002</v>
      </c>
      <c r="Q50" s="10">
        <f t="shared" si="10"/>
        <v>13370.500000000002</v>
      </c>
      <c r="R50" s="10">
        <f t="shared" si="10"/>
        <v>12903.000000000002</v>
      </c>
      <c r="S50" s="10">
        <f t="shared" si="10"/>
        <v>13651.000000000002</v>
      </c>
      <c r="T50" s="10">
        <f t="shared" si="10"/>
        <v>13651.000000000002</v>
      </c>
      <c r="U50" s="10">
        <f t="shared" si="10"/>
        <v>13464.000000000002</v>
      </c>
      <c r="V50" s="10">
        <f t="shared" si="10"/>
        <v>13744.500000000002</v>
      </c>
      <c r="W50" s="10">
        <f t="shared" si="10"/>
        <v>13370.500000000002</v>
      </c>
      <c r="X50" s="10">
        <f t="shared" si="10"/>
        <v>12996.500000000002</v>
      </c>
      <c r="Y50" s="10">
        <f t="shared" si="10"/>
        <v>12809.500000000002</v>
      </c>
      <c r="Z50" s="10">
        <f t="shared" si="10"/>
        <v>13651.000000000002</v>
      </c>
      <c r="AA50" s="10">
        <f t="shared" si="10"/>
        <v>13838.000000000002</v>
      </c>
      <c r="AB50" s="10">
        <f t="shared" si="10"/>
        <v>13370.500000000002</v>
      </c>
      <c r="AC50" s="10">
        <f t="shared" si="10"/>
        <v>13464.000000000002</v>
      </c>
      <c r="AD50" s="10">
        <f t="shared" si="10"/>
        <v>13744.500000000002</v>
      </c>
      <c r="AE50" s="10">
        <f t="shared" si="10"/>
        <v>13370.500000000002</v>
      </c>
      <c r="AF50" s="10">
        <f t="shared" si="10"/>
        <v>12996.500000000002</v>
      </c>
      <c r="AG50" s="10">
        <f t="shared" si="10"/>
        <v>13838.000000000002</v>
      </c>
      <c r="AH50" s="10">
        <f t="shared" si="10"/>
        <v>14025</v>
      </c>
      <c r="AI50" s="10">
        <f t="shared" si="10"/>
        <v>13557.500000000002</v>
      </c>
      <c r="AJ50" s="10">
        <f t="shared" si="10"/>
        <v>13464.000000000002</v>
      </c>
      <c r="AK50" s="10">
        <f t="shared" si="10"/>
        <v>13744.500000000002</v>
      </c>
      <c r="AL50" s="10">
        <f t="shared" si="10"/>
        <v>0</v>
      </c>
      <c r="AM50" s="10">
        <f t="shared" si="11"/>
        <v>14212</v>
      </c>
      <c r="AN50" s="10">
        <f t="shared" si="12"/>
        <v>0</v>
      </c>
    </row>
    <row r="51" spans="1:40">
      <c r="A51" s="9" t="s">
        <v>14</v>
      </c>
      <c r="B51" s="10">
        <f t="shared" si="10"/>
        <v>0</v>
      </c>
      <c r="C51" s="10">
        <f t="shared" si="10"/>
        <v>0</v>
      </c>
      <c r="D51" s="10">
        <f t="shared" si="10"/>
        <v>0</v>
      </c>
      <c r="E51" s="10">
        <f t="shared" si="10"/>
        <v>0</v>
      </c>
      <c r="F51" s="10">
        <f t="shared" si="10"/>
        <v>0</v>
      </c>
      <c r="G51" s="10">
        <f t="shared" si="10"/>
        <v>13838.000000000002</v>
      </c>
      <c r="H51" s="10">
        <f t="shared" si="10"/>
        <v>13651.000000000002</v>
      </c>
      <c r="I51" s="10">
        <f t="shared" si="10"/>
        <v>13370.500000000002</v>
      </c>
      <c r="J51" s="10">
        <f t="shared" si="10"/>
        <v>13090.000000000002</v>
      </c>
      <c r="K51" s="10">
        <f t="shared" si="10"/>
        <v>12903.000000000002</v>
      </c>
      <c r="L51" s="10">
        <f t="shared" si="10"/>
        <v>13183.500000000002</v>
      </c>
      <c r="M51" s="10">
        <f t="shared" si="10"/>
        <v>14212</v>
      </c>
      <c r="N51" s="10">
        <f t="shared" si="10"/>
        <v>13651.000000000002</v>
      </c>
      <c r="O51" s="10">
        <f t="shared" si="10"/>
        <v>13744.500000000002</v>
      </c>
      <c r="P51" s="10">
        <f t="shared" si="10"/>
        <v>12342.000000000002</v>
      </c>
      <c r="Q51" s="10">
        <f t="shared" si="10"/>
        <v>13183.500000000002</v>
      </c>
      <c r="R51" s="10">
        <f t="shared" si="10"/>
        <v>13277.000000000002</v>
      </c>
      <c r="S51" s="10">
        <f t="shared" si="10"/>
        <v>13838.000000000002</v>
      </c>
      <c r="T51" s="10">
        <f t="shared" si="10"/>
        <v>13744.500000000002</v>
      </c>
      <c r="U51" s="10">
        <f t="shared" si="10"/>
        <v>13838.000000000002</v>
      </c>
      <c r="V51" s="10">
        <f t="shared" si="10"/>
        <v>14212</v>
      </c>
      <c r="W51" s="10">
        <f t="shared" si="10"/>
        <v>13557.500000000002</v>
      </c>
      <c r="X51" s="10">
        <f t="shared" si="10"/>
        <v>12996.500000000002</v>
      </c>
      <c r="Y51" s="10">
        <f t="shared" si="10"/>
        <v>12903.000000000002</v>
      </c>
      <c r="Z51" s="10">
        <f t="shared" si="10"/>
        <v>14118.5</v>
      </c>
      <c r="AA51" s="10">
        <f t="shared" si="10"/>
        <v>14212</v>
      </c>
      <c r="AB51" s="10">
        <f t="shared" si="10"/>
        <v>13464.000000000002</v>
      </c>
      <c r="AC51" s="10">
        <f t="shared" si="10"/>
        <v>13931.5</v>
      </c>
      <c r="AD51" s="10">
        <f t="shared" si="10"/>
        <v>13744.500000000002</v>
      </c>
      <c r="AE51" s="10">
        <f t="shared" si="10"/>
        <v>13370.500000000002</v>
      </c>
      <c r="AF51" s="10">
        <f t="shared" si="10"/>
        <v>13183.500000000002</v>
      </c>
      <c r="AG51" s="10">
        <f t="shared" si="10"/>
        <v>14305.5</v>
      </c>
      <c r="AH51" s="10">
        <f t="shared" si="10"/>
        <v>14305.5</v>
      </c>
      <c r="AI51" s="10">
        <f t="shared" si="10"/>
        <v>14960</v>
      </c>
      <c r="AJ51" s="10">
        <f t="shared" si="10"/>
        <v>15895</v>
      </c>
      <c r="AK51" s="10">
        <f t="shared" si="10"/>
        <v>13744.500000000002</v>
      </c>
      <c r="AL51" s="10">
        <f t="shared" si="10"/>
        <v>0</v>
      </c>
      <c r="AM51" s="10">
        <f t="shared" si="11"/>
        <v>15895</v>
      </c>
      <c r="AN51" s="10">
        <f t="shared" si="12"/>
        <v>0</v>
      </c>
    </row>
    <row r="52" spans="1:40">
      <c r="A52" s="9" t="s">
        <v>15</v>
      </c>
      <c r="B52" s="10">
        <f t="shared" si="10"/>
        <v>0</v>
      </c>
      <c r="C52" s="10">
        <f t="shared" si="10"/>
        <v>0</v>
      </c>
      <c r="D52" s="10">
        <f t="shared" si="10"/>
        <v>0</v>
      </c>
      <c r="E52" s="10">
        <f t="shared" si="10"/>
        <v>0</v>
      </c>
      <c r="F52" s="10">
        <f t="shared" si="10"/>
        <v>0</v>
      </c>
      <c r="G52" s="10">
        <f t="shared" si="10"/>
        <v>14773</v>
      </c>
      <c r="H52" s="10">
        <f t="shared" si="10"/>
        <v>14679.5</v>
      </c>
      <c r="I52" s="10">
        <f t="shared" si="10"/>
        <v>13277.000000000002</v>
      </c>
      <c r="J52" s="10">
        <f t="shared" si="10"/>
        <v>13090.000000000002</v>
      </c>
      <c r="K52" s="10">
        <f t="shared" si="10"/>
        <v>12342.000000000002</v>
      </c>
      <c r="L52" s="10">
        <f t="shared" si="10"/>
        <v>14212</v>
      </c>
      <c r="M52" s="10">
        <f t="shared" si="10"/>
        <v>14866.5</v>
      </c>
      <c r="N52" s="10">
        <f t="shared" si="10"/>
        <v>15053.5</v>
      </c>
      <c r="O52" s="10">
        <f t="shared" si="10"/>
        <v>14586</v>
      </c>
      <c r="P52" s="10">
        <f t="shared" si="10"/>
        <v>12809.500000000002</v>
      </c>
      <c r="Q52" s="10">
        <f t="shared" si="10"/>
        <v>13277.000000000002</v>
      </c>
      <c r="R52" s="10">
        <f t="shared" si="10"/>
        <v>14118.5</v>
      </c>
      <c r="S52" s="10">
        <f t="shared" si="10"/>
        <v>15053.5</v>
      </c>
      <c r="T52" s="10">
        <f t="shared" si="10"/>
        <v>14305.5</v>
      </c>
      <c r="U52" s="10">
        <f t="shared" si="10"/>
        <v>14492.5</v>
      </c>
      <c r="V52" s="10">
        <f t="shared" si="10"/>
        <v>14866.5</v>
      </c>
      <c r="W52" s="10">
        <f t="shared" si="10"/>
        <v>13464.000000000002</v>
      </c>
      <c r="X52" s="10">
        <f t="shared" si="10"/>
        <v>12809.500000000002</v>
      </c>
      <c r="Y52" s="10">
        <f t="shared" si="10"/>
        <v>14212</v>
      </c>
      <c r="Z52" s="10">
        <f t="shared" si="10"/>
        <v>14586</v>
      </c>
      <c r="AA52" s="10">
        <f t="shared" si="10"/>
        <v>14960</v>
      </c>
      <c r="AB52" s="10">
        <f t="shared" si="10"/>
        <v>14118.5</v>
      </c>
      <c r="AC52" s="10">
        <f t="shared" si="10"/>
        <v>14305.5</v>
      </c>
      <c r="AD52" s="10">
        <f t="shared" si="10"/>
        <v>13651.000000000002</v>
      </c>
      <c r="AE52" s="10">
        <f t="shared" si="10"/>
        <v>13183.500000000002</v>
      </c>
      <c r="AF52" s="10">
        <f t="shared" si="10"/>
        <v>13838.000000000002</v>
      </c>
      <c r="AG52" s="10">
        <f t="shared" si="10"/>
        <v>14586</v>
      </c>
      <c r="AH52" s="10">
        <f t="shared" si="10"/>
        <v>14773</v>
      </c>
      <c r="AI52" s="10">
        <f t="shared" si="10"/>
        <v>14586</v>
      </c>
      <c r="AJ52" s="10">
        <f t="shared" ref="AG52:AL67" si="13">AJ13-$G$38*AJ13+$G$40*($G$38*AJ13)</f>
        <v>13090.000000000002</v>
      </c>
      <c r="AK52" s="10">
        <f t="shared" si="13"/>
        <v>13931.5</v>
      </c>
      <c r="AL52" s="10">
        <f t="shared" si="13"/>
        <v>0</v>
      </c>
      <c r="AM52" s="10">
        <f t="shared" si="11"/>
        <v>15053.5</v>
      </c>
      <c r="AN52" s="10">
        <f t="shared" si="12"/>
        <v>0</v>
      </c>
    </row>
    <row r="53" spans="1:40">
      <c r="A53" s="12" t="s">
        <v>16</v>
      </c>
      <c r="B53" s="10">
        <f t="shared" ref="B53:AF61" si="14">B14-$G$38*B14+$G$40*($G$38*B14)</f>
        <v>0</v>
      </c>
      <c r="C53" s="10">
        <f t="shared" si="14"/>
        <v>0</v>
      </c>
      <c r="D53" s="10">
        <f t="shared" si="14"/>
        <v>0</v>
      </c>
      <c r="E53" s="10">
        <f t="shared" si="14"/>
        <v>0</v>
      </c>
      <c r="F53" s="10">
        <f t="shared" si="14"/>
        <v>0</v>
      </c>
      <c r="G53" s="10">
        <f t="shared" si="14"/>
        <v>17765</v>
      </c>
      <c r="H53" s="10">
        <f t="shared" si="14"/>
        <v>17297.5</v>
      </c>
      <c r="I53" s="10">
        <f t="shared" si="14"/>
        <v>14492.5</v>
      </c>
      <c r="J53" s="10">
        <f t="shared" si="14"/>
        <v>13651.000000000002</v>
      </c>
      <c r="K53" s="10">
        <f t="shared" si="14"/>
        <v>13464.000000000002</v>
      </c>
      <c r="L53" s="10">
        <f t="shared" si="14"/>
        <v>18045.5</v>
      </c>
      <c r="M53" s="10">
        <f t="shared" si="14"/>
        <v>17297.5</v>
      </c>
      <c r="N53" s="10">
        <f t="shared" si="14"/>
        <v>17391</v>
      </c>
      <c r="O53" s="10">
        <f t="shared" si="14"/>
        <v>16923.5</v>
      </c>
      <c r="P53" s="10">
        <f t="shared" si="14"/>
        <v>13744.500000000002</v>
      </c>
      <c r="Q53" s="10">
        <f t="shared" si="14"/>
        <v>13651.000000000002</v>
      </c>
      <c r="R53" s="10">
        <f t="shared" si="14"/>
        <v>18232.5</v>
      </c>
      <c r="S53" s="10">
        <f t="shared" si="14"/>
        <v>18232.5</v>
      </c>
      <c r="T53" s="10">
        <f t="shared" si="14"/>
        <v>17484.5</v>
      </c>
      <c r="U53" s="10">
        <f t="shared" si="14"/>
        <v>17484.5</v>
      </c>
      <c r="V53" s="10">
        <f t="shared" si="14"/>
        <v>18139</v>
      </c>
      <c r="W53" s="10">
        <f t="shared" si="14"/>
        <v>14586</v>
      </c>
      <c r="X53" s="10">
        <f t="shared" si="14"/>
        <v>13370.500000000002</v>
      </c>
      <c r="Y53" s="10">
        <f t="shared" si="14"/>
        <v>17578</v>
      </c>
      <c r="Z53" s="10">
        <f t="shared" si="14"/>
        <v>18045.5</v>
      </c>
      <c r="AA53" s="10">
        <f t="shared" si="14"/>
        <v>17765</v>
      </c>
      <c r="AB53" s="10">
        <f t="shared" si="14"/>
        <v>18419.5</v>
      </c>
      <c r="AC53" s="10">
        <f t="shared" si="14"/>
        <v>18232.5</v>
      </c>
      <c r="AD53" s="10">
        <f t="shared" si="14"/>
        <v>14399.935000000001</v>
      </c>
      <c r="AE53" s="10">
        <f t="shared" si="14"/>
        <v>13651.000000000002</v>
      </c>
      <c r="AF53" s="10">
        <f t="shared" si="14"/>
        <v>16736.5</v>
      </c>
      <c r="AG53" s="10">
        <f t="shared" si="13"/>
        <v>17204</v>
      </c>
      <c r="AH53" s="10">
        <f t="shared" si="13"/>
        <v>18139</v>
      </c>
      <c r="AI53" s="10">
        <f t="shared" si="13"/>
        <v>17858.5</v>
      </c>
      <c r="AJ53" s="10">
        <f t="shared" si="13"/>
        <v>14399</v>
      </c>
      <c r="AK53" s="10">
        <f t="shared" si="13"/>
        <v>15240.5</v>
      </c>
      <c r="AL53" s="10">
        <f t="shared" si="13"/>
        <v>0</v>
      </c>
      <c r="AM53" s="10">
        <f t="shared" si="11"/>
        <v>18419.5</v>
      </c>
      <c r="AN53" s="10">
        <f t="shared" si="12"/>
        <v>0</v>
      </c>
    </row>
    <row r="54" spans="1:40">
      <c r="A54" s="12" t="s">
        <v>17</v>
      </c>
      <c r="B54" s="10">
        <f t="shared" si="14"/>
        <v>0</v>
      </c>
      <c r="C54" s="10">
        <f t="shared" si="14"/>
        <v>0</v>
      </c>
      <c r="D54" s="10">
        <f t="shared" si="14"/>
        <v>0</v>
      </c>
      <c r="E54" s="10">
        <f t="shared" si="14"/>
        <v>0</v>
      </c>
      <c r="F54" s="10">
        <f t="shared" si="14"/>
        <v>0</v>
      </c>
      <c r="G54" s="10">
        <f t="shared" si="14"/>
        <v>20944.000000000004</v>
      </c>
      <c r="H54" s="10">
        <f t="shared" si="14"/>
        <v>19074</v>
      </c>
      <c r="I54" s="10">
        <f t="shared" si="14"/>
        <v>15708</v>
      </c>
      <c r="J54" s="10">
        <f t="shared" si="14"/>
        <v>14586</v>
      </c>
      <c r="K54" s="10">
        <f t="shared" si="14"/>
        <v>15053.5</v>
      </c>
      <c r="L54" s="10">
        <f t="shared" si="14"/>
        <v>21879.000000000004</v>
      </c>
      <c r="M54" s="10">
        <f t="shared" si="14"/>
        <v>21037.500000000004</v>
      </c>
      <c r="N54" s="10">
        <f t="shared" si="14"/>
        <v>20102.500000000004</v>
      </c>
      <c r="O54" s="10">
        <f t="shared" si="14"/>
        <v>19074</v>
      </c>
      <c r="P54" s="10">
        <f t="shared" si="14"/>
        <v>15708</v>
      </c>
      <c r="Q54" s="10">
        <f t="shared" si="14"/>
        <v>14866.5</v>
      </c>
      <c r="R54" s="10">
        <f t="shared" si="14"/>
        <v>20383.000000000004</v>
      </c>
      <c r="S54" s="10">
        <f t="shared" si="14"/>
        <v>22066.000000000004</v>
      </c>
      <c r="T54" s="10">
        <f t="shared" si="14"/>
        <v>20570.000000000004</v>
      </c>
      <c r="U54" s="10">
        <f t="shared" si="14"/>
        <v>20009.000000000004</v>
      </c>
      <c r="V54" s="10">
        <f t="shared" si="14"/>
        <v>21692.000000000004</v>
      </c>
      <c r="W54" s="10">
        <f t="shared" si="14"/>
        <v>17578</v>
      </c>
      <c r="X54" s="10">
        <f t="shared" si="14"/>
        <v>14118.5</v>
      </c>
      <c r="Y54" s="10">
        <f t="shared" si="14"/>
        <v>21224.500000000004</v>
      </c>
      <c r="Z54" s="10">
        <f t="shared" si="14"/>
        <v>22627.000000000004</v>
      </c>
      <c r="AA54" s="10">
        <f t="shared" si="14"/>
        <v>21972.500000000004</v>
      </c>
      <c r="AB54" s="10">
        <f t="shared" si="14"/>
        <v>20944.000000000004</v>
      </c>
      <c r="AC54" s="10">
        <f t="shared" si="14"/>
        <v>20757.000000000004</v>
      </c>
      <c r="AD54" s="10">
        <f t="shared" si="14"/>
        <v>16175.5</v>
      </c>
      <c r="AE54" s="10">
        <f t="shared" si="14"/>
        <v>14399</v>
      </c>
      <c r="AF54" s="10">
        <f t="shared" si="14"/>
        <v>20757.000000000004</v>
      </c>
      <c r="AG54" s="10">
        <f t="shared" si="13"/>
        <v>10472.000000000002</v>
      </c>
      <c r="AH54" s="10">
        <f t="shared" si="13"/>
        <v>21318.000000000004</v>
      </c>
      <c r="AI54" s="10">
        <f t="shared" si="13"/>
        <v>21411.500000000004</v>
      </c>
      <c r="AJ54" s="10">
        <f t="shared" si="13"/>
        <v>16269</v>
      </c>
      <c r="AK54" s="10">
        <f t="shared" si="13"/>
        <v>17858.5</v>
      </c>
      <c r="AL54" s="10">
        <f t="shared" si="13"/>
        <v>0</v>
      </c>
      <c r="AM54" s="10">
        <f t="shared" si="11"/>
        <v>22627.000000000004</v>
      </c>
      <c r="AN54" s="10">
        <f t="shared" si="12"/>
        <v>0</v>
      </c>
    </row>
    <row r="55" spans="1:40">
      <c r="A55" s="13">
        <v>0.41666666666666669</v>
      </c>
      <c r="B55" s="10">
        <f t="shared" si="14"/>
        <v>0</v>
      </c>
      <c r="C55" s="10">
        <f t="shared" si="14"/>
        <v>0</v>
      </c>
      <c r="D55" s="10">
        <f t="shared" si="14"/>
        <v>0</v>
      </c>
      <c r="E55" s="10">
        <f t="shared" si="14"/>
        <v>0</v>
      </c>
      <c r="F55" s="10">
        <f t="shared" si="14"/>
        <v>0</v>
      </c>
      <c r="G55" s="10">
        <f t="shared" si="14"/>
        <v>21692.000000000004</v>
      </c>
      <c r="H55" s="10">
        <f t="shared" si="14"/>
        <v>19915.500000000004</v>
      </c>
      <c r="I55" s="10">
        <f t="shared" si="14"/>
        <v>16830</v>
      </c>
      <c r="J55" s="10">
        <f t="shared" si="14"/>
        <v>15147</v>
      </c>
      <c r="K55" s="10">
        <f t="shared" si="14"/>
        <v>15521</v>
      </c>
      <c r="L55" s="10">
        <f t="shared" si="14"/>
        <v>22253.000000000004</v>
      </c>
      <c r="M55" s="10">
        <f t="shared" si="14"/>
        <v>21785.500000000004</v>
      </c>
      <c r="N55" s="10">
        <f t="shared" si="14"/>
        <v>20476.500000000004</v>
      </c>
      <c r="O55" s="10">
        <f t="shared" si="14"/>
        <v>21131.000000000004</v>
      </c>
      <c r="P55" s="10">
        <f t="shared" si="14"/>
        <v>17391</v>
      </c>
      <c r="Q55" s="10">
        <f t="shared" si="14"/>
        <v>15521</v>
      </c>
      <c r="R55" s="10">
        <f t="shared" si="14"/>
        <v>21505.000000000004</v>
      </c>
      <c r="S55" s="10">
        <f t="shared" si="14"/>
        <v>21785.500000000004</v>
      </c>
      <c r="T55" s="10">
        <f t="shared" si="14"/>
        <v>21037.500000000004</v>
      </c>
      <c r="U55" s="10">
        <f t="shared" si="14"/>
        <v>21015.060000000005</v>
      </c>
      <c r="V55" s="10">
        <f t="shared" si="14"/>
        <v>22253.000000000004</v>
      </c>
      <c r="W55" s="10">
        <f t="shared" si="14"/>
        <v>17484.5</v>
      </c>
      <c r="X55" s="10">
        <f t="shared" si="14"/>
        <v>14679.5</v>
      </c>
      <c r="Y55" s="10">
        <f t="shared" si="14"/>
        <v>19541.500000000004</v>
      </c>
      <c r="Z55" s="10">
        <f t="shared" si="14"/>
        <v>22066.000000000004</v>
      </c>
      <c r="AA55" s="10">
        <f t="shared" si="14"/>
        <v>22440.000000000004</v>
      </c>
      <c r="AB55" s="10">
        <f t="shared" si="14"/>
        <v>21692.000000000004</v>
      </c>
      <c r="AC55" s="10">
        <f t="shared" si="14"/>
        <v>21505.000000000004</v>
      </c>
      <c r="AD55" s="10">
        <f t="shared" si="14"/>
        <v>17110.5</v>
      </c>
      <c r="AE55" s="10">
        <f t="shared" si="14"/>
        <v>14866.5</v>
      </c>
      <c r="AF55" s="10">
        <f t="shared" si="14"/>
        <v>21037.500000000004</v>
      </c>
      <c r="AG55" s="10">
        <f t="shared" si="13"/>
        <v>13651.000000000002</v>
      </c>
      <c r="AH55" s="10">
        <f t="shared" si="13"/>
        <v>22533.500000000004</v>
      </c>
      <c r="AI55" s="10">
        <f t="shared" si="13"/>
        <v>21972.500000000004</v>
      </c>
      <c r="AJ55" s="10">
        <f t="shared" si="13"/>
        <v>19448.000000000004</v>
      </c>
      <c r="AK55" s="10">
        <f t="shared" si="13"/>
        <v>17391</v>
      </c>
      <c r="AL55" s="10">
        <f t="shared" si="13"/>
        <v>0</v>
      </c>
      <c r="AM55" s="10">
        <f t="shared" si="11"/>
        <v>22533.500000000004</v>
      </c>
      <c r="AN55" s="10">
        <f t="shared" si="12"/>
        <v>0</v>
      </c>
    </row>
    <row r="56" spans="1:40">
      <c r="A56" s="13" t="s">
        <v>18</v>
      </c>
      <c r="B56" s="10">
        <f t="shared" si="14"/>
        <v>0</v>
      </c>
      <c r="C56" s="10">
        <f t="shared" si="14"/>
        <v>0</v>
      </c>
      <c r="D56" s="10">
        <f t="shared" si="14"/>
        <v>0</v>
      </c>
      <c r="E56" s="10">
        <f t="shared" si="14"/>
        <v>0</v>
      </c>
      <c r="F56" s="10">
        <f t="shared" si="14"/>
        <v>0</v>
      </c>
      <c r="G56" s="10">
        <f t="shared" si="14"/>
        <v>21972.500000000004</v>
      </c>
      <c r="H56" s="10">
        <f t="shared" si="14"/>
        <v>20570.000000000004</v>
      </c>
      <c r="I56" s="10">
        <f t="shared" si="14"/>
        <v>17204</v>
      </c>
      <c r="J56" s="10">
        <f t="shared" si="14"/>
        <v>15521</v>
      </c>
      <c r="K56" s="10">
        <f t="shared" si="14"/>
        <v>16269</v>
      </c>
      <c r="L56" s="10">
        <f t="shared" si="14"/>
        <v>22346.500000000004</v>
      </c>
      <c r="M56" s="10">
        <f t="shared" si="14"/>
        <v>22206.250000000004</v>
      </c>
      <c r="N56" s="10">
        <f t="shared" si="14"/>
        <v>20944.000000000004</v>
      </c>
      <c r="O56" s="10">
        <f t="shared" si="14"/>
        <v>21598.500000000004</v>
      </c>
      <c r="P56" s="10">
        <f t="shared" si="14"/>
        <v>17578</v>
      </c>
      <c r="Q56" s="10">
        <f t="shared" si="14"/>
        <v>15708</v>
      </c>
      <c r="R56" s="10">
        <f t="shared" si="14"/>
        <v>21692.000000000004</v>
      </c>
      <c r="S56" s="10">
        <f t="shared" si="14"/>
        <v>21972.500000000004</v>
      </c>
      <c r="T56" s="10">
        <f t="shared" si="14"/>
        <v>21692.000000000004</v>
      </c>
      <c r="U56" s="10">
        <f t="shared" si="14"/>
        <v>21108.560000000005</v>
      </c>
      <c r="V56" s="10">
        <f t="shared" si="14"/>
        <v>22907.500000000004</v>
      </c>
      <c r="W56" s="10">
        <f t="shared" si="14"/>
        <v>15801.5</v>
      </c>
      <c r="X56" s="10">
        <f t="shared" si="14"/>
        <v>14773</v>
      </c>
      <c r="Y56" s="10">
        <f t="shared" si="14"/>
        <v>20102.500000000004</v>
      </c>
      <c r="Z56" s="10">
        <f t="shared" si="14"/>
        <v>22440.000000000004</v>
      </c>
      <c r="AA56" s="10">
        <f t="shared" si="14"/>
        <v>22720.500000000004</v>
      </c>
      <c r="AB56" s="10">
        <f t="shared" si="14"/>
        <v>21785.500000000004</v>
      </c>
      <c r="AC56" s="10">
        <f t="shared" si="14"/>
        <v>21692.000000000004</v>
      </c>
      <c r="AD56" s="10">
        <f t="shared" si="14"/>
        <v>17204</v>
      </c>
      <c r="AE56" s="10">
        <f t="shared" si="14"/>
        <v>15521</v>
      </c>
      <c r="AF56" s="10">
        <f t="shared" si="14"/>
        <v>21318.000000000004</v>
      </c>
      <c r="AG56" s="10">
        <f t="shared" si="13"/>
        <v>21224.500000000004</v>
      </c>
      <c r="AH56" s="10">
        <f t="shared" si="13"/>
        <v>22440.000000000004</v>
      </c>
      <c r="AI56" s="10">
        <f t="shared" si="13"/>
        <v>21598.500000000004</v>
      </c>
      <c r="AJ56" s="10">
        <f t="shared" si="13"/>
        <v>19728.500000000004</v>
      </c>
      <c r="AK56" s="10">
        <f t="shared" si="13"/>
        <v>17484.5</v>
      </c>
      <c r="AL56" s="10">
        <f t="shared" si="13"/>
        <v>0</v>
      </c>
      <c r="AM56" s="10">
        <f t="shared" si="11"/>
        <v>22907.500000000004</v>
      </c>
      <c r="AN56" s="10">
        <f t="shared" si="12"/>
        <v>0</v>
      </c>
    </row>
    <row r="57" spans="1:40">
      <c r="A57" s="13">
        <v>0.5</v>
      </c>
      <c r="B57" s="10">
        <f t="shared" si="14"/>
        <v>0</v>
      </c>
      <c r="C57" s="10">
        <f t="shared" si="14"/>
        <v>0</v>
      </c>
      <c r="D57" s="10">
        <f t="shared" si="14"/>
        <v>0</v>
      </c>
      <c r="E57" s="10">
        <f t="shared" si="14"/>
        <v>0</v>
      </c>
      <c r="F57" s="10">
        <f t="shared" si="14"/>
        <v>0</v>
      </c>
      <c r="G57" s="10">
        <f t="shared" si="14"/>
        <v>22253.000000000004</v>
      </c>
      <c r="H57" s="10">
        <f t="shared" si="14"/>
        <v>20663.500000000004</v>
      </c>
      <c r="I57" s="10">
        <f t="shared" si="14"/>
        <v>17858.5</v>
      </c>
      <c r="J57" s="10">
        <f t="shared" si="14"/>
        <v>15895</v>
      </c>
      <c r="K57" s="10">
        <f t="shared" si="14"/>
        <v>16643</v>
      </c>
      <c r="L57" s="10">
        <f t="shared" si="14"/>
        <v>22720.500000000004</v>
      </c>
      <c r="M57" s="10">
        <f t="shared" si="14"/>
        <v>22346.500000000004</v>
      </c>
      <c r="N57" s="10">
        <f t="shared" si="14"/>
        <v>21505.000000000004</v>
      </c>
      <c r="O57" s="10">
        <f t="shared" si="14"/>
        <v>22066.000000000004</v>
      </c>
      <c r="P57" s="10">
        <f t="shared" si="14"/>
        <v>17952</v>
      </c>
      <c r="Q57" s="10">
        <f t="shared" si="14"/>
        <v>17110.5</v>
      </c>
      <c r="R57" s="10">
        <f t="shared" si="14"/>
        <v>21879.000000000004</v>
      </c>
      <c r="S57" s="10">
        <f t="shared" si="14"/>
        <v>22907.500000000004</v>
      </c>
      <c r="T57" s="10">
        <f t="shared" si="14"/>
        <v>21879.000000000004</v>
      </c>
      <c r="U57" s="10">
        <f t="shared" si="14"/>
        <v>21576.060000000005</v>
      </c>
      <c r="V57" s="10">
        <f t="shared" si="14"/>
        <v>22533.500000000004</v>
      </c>
      <c r="W57" s="10">
        <f t="shared" si="14"/>
        <v>17204</v>
      </c>
      <c r="X57" s="10">
        <f t="shared" si="14"/>
        <v>15240.5</v>
      </c>
      <c r="Y57" s="10">
        <f t="shared" si="14"/>
        <v>21692.000000000004</v>
      </c>
      <c r="Z57" s="10">
        <f t="shared" si="14"/>
        <v>22720.500000000004</v>
      </c>
      <c r="AA57" s="10">
        <f t="shared" si="14"/>
        <v>22253.000000000004</v>
      </c>
      <c r="AB57" s="10">
        <f t="shared" si="14"/>
        <v>22066.000000000004</v>
      </c>
      <c r="AC57" s="10">
        <f t="shared" si="14"/>
        <v>21972.500000000004</v>
      </c>
      <c r="AD57" s="10">
        <f t="shared" si="14"/>
        <v>17484.5</v>
      </c>
      <c r="AE57" s="10">
        <f t="shared" si="14"/>
        <v>15895</v>
      </c>
      <c r="AF57" s="10">
        <f t="shared" si="14"/>
        <v>21692.000000000004</v>
      </c>
      <c r="AG57" s="10">
        <f t="shared" si="13"/>
        <v>22346.500000000004</v>
      </c>
      <c r="AH57" s="10">
        <f t="shared" si="13"/>
        <v>23749.000000000004</v>
      </c>
      <c r="AI57" s="10">
        <f t="shared" si="13"/>
        <v>22066.000000000004</v>
      </c>
      <c r="AJ57" s="10">
        <f t="shared" si="13"/>
        <v>20476.500000000004</v>
      </c>
      <c r="AK57" s="10">
        <f t="shared" si="13"/>
        <v>17858.5</v>
      </c>
      <c r="AL57" s="10">
        <f t="shared" si="13"/>
        <v>0</v>
      </c>
      <c r="AM57" s="10">
        <f t="shared" si="11"/>
        <v>23749.000000000004</v>
      </c>
      <c r="AN57" s="10">
        <f t="shared" si="12"/>
        <v>0</v>
      </c>
    </row>
    <row r="58" spans="1:40">
      <c r="A58" s="13" t="s">
        <v>19</v>
      </c>
      <c r="B58" s="10">
        <f t="shared" si="14"/>
        <v>0</v>
      </c>
      <c r="C58" s="10">
        <f t="shared" si="14"/>
        <v>0</v>
      </c>
      <c r="D58" s="10">
        <f t="shared" si="14"/>
        <v>0</v>
      </c>
      <c r="E58" s="10">
        <f t="shared" si="14"/>
        <v>0</v>
      </c>
      <c r="F58" s="10">
        <f t="shared" si="14"/>
        <v>0</v>
      </c>
      <c r="G58" s="10">
        <f t="shared" si="14"/>
        <v>21037.500000000004</v>
      </c>
      <c r="H58" s="10">
        <f t="shared" si="14"/>
        <v>20570.000000000004</v>
      </c>
      <c r="I58" s="10">
        <f t="shared" si="14"/>
        <v>17391</v>
      </c>
      <c r="J58" s="10">
        <f t="shared" si="14"/>
        <v>14960</v>
      </c>
      <c r="K58" s="10">
        <f t="shared" si="14"/>
        <v>16830</v>
      </c>
      <c r="L58" s="10">
        <f t="shared" si="14"/>
        <v>22159.500000000004</v>
      </c>
      <c r="M58" s="10">
        <f t="shared" si="14"/>
        <v>21785.500000000004</v>
      </c>
      <c r="N58" s="10">
        <f t="shared" si="14"/>
        <v>11968.000000000002</v>
      </c>
      <c r="O58" s="10">
        <f t="shared" si="14"/>
        <v>21411.500000000004</v>
      </c>
      <c r="P58" s="10">
        <f t="shared" si="14"/>
        <v>18326</v>
      </c>
      <c r="Q58" s="10">
        <f t="shared" si="14"/>
        <v>16269</v>
      </c>
      <c r="R58" s="10">
        <f t="shared" si="14"/>
        <v>21318.000000000004</v>
      </c>
      <c r="S58" s="10">
        <f t="shared" si="14"/>
        <v>21785.500000000004</v>
      </c>
      <c r="T58" s="10">
        <f t="shared" si="14"/>
        <v>21131.000000000004</v>
      </c>
      <c r="U58" s="10">
        <f t="shared" si="14"/>
        <v>20173.560000000001</v>
      </c>
      <c r="V58" s="10">
        <f t="shared" si="14"/>
        <v>22627.000000000004</v>
      </c>
      <c r="W58" s="10">
        <f t="shared" si="14"/>
        <v>17110.5</v>
      </c>
      <c r="X58" s="10">
        <f t="shared" si="14"/>
        <v>15988.5</v>
      </c>
      <c r="Y58" s="10">
        <f t="shared" si="14"/>
        <v>20196.000000000004</v>
      </c>
      <c r="Z58" s="10">
        <f t="shared" si="14"/>
        <v>22440.000000000004</v>
      </c>
      <c r="AA58" s="10">
        <f t="shared" si="14"/>
        <v>21505.000000000004</v>
      </c>
      <c r="AB58" s="10">
        <f t="shared" si="14"/>
        <v>22720.500000000004</v>
      </c>
      <c r="AC58" s="10">
        <f t="shared" si="14"/>
        <v>20944.000000000004</v>
      </c>
      <c r="AD58" s="10">
        <f t="shared" si="14"/>
        <v>17484.5</v>
      </c>
      <c r="AE58" s="10">
        <f t="shared" si="14"/>
        <v>16175.5</v>
      </c>
      <c r="AF58" s="10">
        <f t="shared" si="14"/>
        <v>21318.000000000004</v>
      </c>
      <c r="AG58" s="10">
        <f t="shared" si="13"/>
        <v>21972.500000000004</v>
      </c>
      <c r="AH58" s="10">
        <f t="shared" si="13"/>
        <v>21879.000000000004</v>
      </c>
      <c r="AI58" s="10">
        <f t="shared" si="13"/>
        <v>21411.500000000004</v>
      </c>
      <c r="AJ58" s="10">
        <f t="shared" si="13"/>
        <v>20944.000000000004</v>
      </c>
      <c r="AK58" s="10">
        <f t="shared" si="13"/>
        <v>16830</v>
      </c>
      <c r="AL58" s="10">
        <f t="shared" si="13"/>
        <v>0</v>
      </c>
      <c r="AM58" s="10">
        <f t="shared" si="11"/>
        <v>22720.500000000004</v>
      </c>
      <c r="AN58" s="10">
        <f t="shared" si="12"/>
        <v>0</v>
      </c>
    </row>
    <row r="59" spans="1:40">
      <c r="A59" s="13">
        <v>0.58333333333333337</v>
      </c>
      <c r="B59" s="10">
        <f t="shared" si="14"/>
        <v>0</v>
      </c>
      <c r="C59" s="10">
        <f t="shared" si="14"/>
        <v>0</v>
      </c>
      <c r="D59" s="10">
        <f t="shared" si="14"/>
        <v>0</v>
      </c>
      <c r="E59" s="10">
        <f t="shared" si="14"/>
        <v>0</v>
      </c>
      <c r="F59" s="10">
        <f t="shared" si="14"/>
        <v>0</v>
      </c>
      <c r="G59" s="10">
        <f t="shared" si="14"/>
        <v>18793.5</v>
      </c>
      <c r="H59" s="10">
        <f t="shared" si="14"/>
        <v>20009.000000000004</v>
      </c>
      <c r="I59" s="10">
        <f t="shared" si="14"/>
        <v>16923.5</v>
      </c>
      <c r="J59" s="10">
        <f t="shared" si="14"/>
        <v>15521</v>
      </c>
      <c r="K59" s="10">
        <f t="shared" si="14"/>
        <v>16736.5</v>
      </c>
      <c r="L59" s="10">
        <f t="shared" si="14"/>
        <v>21972.500000000004</v>
      </c>
      <c r="M59" s="10">
        <f t="shared" si="14"/>
        <v>21271.250000000004</v>
      </c>
      <c r="N59" s="10">
        <f t="shared" si="14"/>
        <v>13838.000000000002</v>
      </c>
      <c r="O59" s="10">
        <f t="shared" si="14"/>
        <v>21131.000000000004</v>
      </c>
      <c r="P59" s="10">
        <f t="shared" si="14"/>
        <v>17858.5</v>
      </c>
      <c r="Q59" s="10">
        <f t="shared" si="14"/>
        <v>16175.5</v>
      </c>
      <c r="R59" s="10">
        <f t="shared" si="14"/>
        <v>20944.000000000004</v>
      </c>
      <c r="S59" s="10">
        <f t="shared" si="14"/>
        <v>22066.000000000004</v>
      </c>
      <c r="T59" s="10">
        <f t="shared" si="14"/>
        <v>20850.500000000004</v>
      </c>
      <c r="U59" s="10">
        <f t="shared" si="14"/>
        <v>21108.560000000005</v>
      </c>
      <c r="V59" s="10">
        <f t="shared" si="14"/>
        <v>20757.000000000004</v>
      </c>
      <c r="W59" s="10">
        <f t="shared" si="14"/>
        <v>16456</v>
      </c>
      <c r="X59" s="10">
        <f t="shared" si="14"/>
        <v>15708</v>
      </c>
      <c r="Y59" s="10">
        <f t="shared" si="14"/>
        <v>20944.000000000004</v>
      </c>
      <c r="Z59" s="10">
        <f t="shared" si="14"/>
        <v>21692.000000000004</v>
      </c>
      <c r="AA59" s="10">
        <f t="shared" si="14"/>
        <v>21131.000000000004</v>
      </c>
      <c r="AB59" s="10">
        <f t="shared" si="14"/>
        <v>18606.5</v>
      </c>
      <c r="AC59" s="10">
        <f t="shared" si="14"/>
        <v>20663.500000000004</v>
      </c>
      <c r="AD59" s="10">
        <f t="shared" si="14"/>
        <v>17578</v>
      </c>
      <c r="AE59" s="10">
        <f t="shared" si="14"/>
        <v>15895</v>
      </c>
      <c r="AF59" s="10">
        <f t="shared" si="14"/>
        <v>20850.500000000004</v>
      </c>
      <c r="AG59" s="10">
        <f t="shared" si="13"/>
        <v>21692.000000000004</v>
      </c>
      <c r="AH59" s="10">
        <f t="shared" si="13"/>
        <v>20850.500000000004</v>
      </c>
      <c r="AI59" s="10">
        <f t="shared" si="13"/>
        <v>21131.000000000004</v>
      </c>
      <c r="AJ59" s="10">
        <f t="shared" si="13"/>
        <v>20757.000000000004</v>
      </c>
      <c r="AK59" s="10">
        <f t="shared" si="13"/>
        <v>16269</v>
      </c>
      <c r="AL59" s="10">
        <f t="shared" si="13"/>
        <v>0</v>
      </c>
      <c r="AM59" s="10">
        <f t="shared" si="11"/>
        <v>22066.000000000004</v>
      </c>
      <c r="AN59" s="10">
        <f t="shared" si="12"/>
        <v>0</v>
      </c>
    </row>
    <row r="60" spans="1:40">
      <c r="A60" s="13" t="s">
        <v>20</v>
      </c>
      <c r="B60" s="10">
        <f t="shared" si="14"/>
        <v>0</v>
      </c>
      <c r="C60" s="10">
        <f t="shared" si="14"/>
        <v>0</v>
      </c>
      <c r="D60" s="10">
        <f t="shared" si="14"/>
        <v>0</v>
      </c>
      <c r="E60" s="10">
        <f t="shared" si="14"/>
        <v>0</v>
      </c>
      <c r="F60" s="10">
        <f t="shared" si="14"/>
        <v>0</v>
      </c>
      <c r="G60" s="10">
        <f t="shared" si="14"/>
        <v>22253.000000000004</v>
      </c>
      <c r="H60" s="10">
        <f t="shared" si="14"/>
        <v>20383.000000000004</v>
      </c>
      <c r="I60" s="10">
        <f t="shared" si="14"/>
        <v>16736.5</v>
      </c>
      <c r="J60" s="10">
        <f t="shared" si="14"/>
        <v>15427.5</v>
      </c>
      <c r="K60" s="10">
        <f t="shared" si="14"/>
        <v>16362.5</v>
      </c>
      <c r="L60" s="10">
        <f t="shared" si="14"/>
        <v>22486.750000000004</v>
      </c>
      <c r="M60" s="10">
        <f t="shared" si="14"/>
        <v>21972.500000000004</v>
      </c>
      <c r="N60" s="10">
        <f t="shared" si="14"/>
        <v>15614.5</v>
      </c>
      <c r="O60" s="10">
        <f t="shared" si="14"/>
        <v>21318.000000000004</v>
      </c>
      <c r="P60" s="10">
        <f t="shared" si="14"/>
        <v>17671.5</v>
      </c>
      <c r="Q60" s="10">
        <f t="shared" si="14"/>
        <v>15521</v>
      </c>
      <c r="R60" s="10">
        <f t="shared" si="14"/>
        <v>21224.500000000004</v>
      </c>
      <c r="S60" s="10">
        <f t="shared" si="14"/>
        <v>22253.000000000004</v>
      </c>
      <c r="T60" s="10">
        <f t="shared" si="14"/>
        <v>21692.000000000004</v>
      </c>
      <c r="U60" s="10">
        <f t="shared" si="14"/>
        <v>20734.560000000001</v>
      </c>
      <c r="V60" s="10">
        <f t="shared" si="14"/>
        <v>21879.000000000004</v>
      </c>
      <c r="W60" s="10">
        <f t="shared" si="14"/>
        <v>16175.5</v>
      </c>
      <c r="X60" s="10">
        <f t="shared" si="14"/>
        <v>15521</v>
      </c>
      <c r="Y60" s="10">
        <f t="shared" si="14"/>
        <v>21785.500000000004</v>
      </c>
      <c r="Z60" s="10">
        <f t="shared" si="14"/>
        <v>22440.000000000004</v>
      </c>
      <c r="AA60" s="10">
        <f t="shared" si="14"/>
        <v>21692.000000000004</v>
      </c>
      <c r="AB60" s="10">
        <f t="shared" si="14"/>
        <v>19354.500000000004</v>
      </c>
      <c r="AC60" s="10">
        <f t="shared" si="14"/>
        <v>21318.000000000004</v>
      </c>
      <c r="AD60" s="10">
        <f t="shared" si="14"/>
        <v>17017</v>
      </c>
      <c r="AE60" s="10">
        <f t="shared" si="14"/>
        <v>15427.5</v>
      </c>
      <c r="AF60" s="10">
        <f t="shared" si="14"/>
        <v>21037.500000000004</v>
      </c>
      <c r="AG60" s="10">
        <f t="shared" si="13"/>
        <v>22346.500000000004</v>
      </c>
      <c r="AH60" s="10">
        <f t="shared" si="13"/>
        <v>20383.000000000004</v>
      </c>
      <c r="AI60" s="10">
        <f t="shared" si="13"/>
        <v>21785.500000000004</v>
      </c>
      <c r="AJ60" s="10">
        <f t="shared" si="13"/>
        <v>21692.000000000004</v>
      </c>
      <c r="AK60" s="10">
        <f t="shared" si="13"/>
        <v>15708</v>
      </c>
      <c r="AL60" s="10">
        <f t="shared" si="13"/>
        <v>0</v>
      </c>
      <c r="AM60" s="10">
        <f t="shared" si="11"/>
        <v>22486.750000000004</v>
      </c>
      <c r="AN60" s="10">
        <f t="shared" si="12"/>
        <v>0</v>
      </c>
    </row>
    <row r="61" spans="1:40">
      <c r="A61" s="12" t="s">
        <v>21</v>
      </c>
      <c r="B61" s="10">
        <f t="shared" si="14"/>
        <v>0</v>
      </c>
      <c r="C61" s="10">
        <f t="shared" si="14"/>
        <v>0</v>
      </c>
      <c r="D61" s="10">
        <f t="shared" si="14"/>
        <v>0</v>
      </c>
      <c r="E61" s="10">
        <f t="shared" si="14"/>
        <v>0</v>
      </c>
      <c r="F61" s="10">
        <f t="shared" si="14"/>
        <v>0</v>
      </c>
      <c r="G61" s="10">
        <f t="shared" si="14"/>
        <v>22627.000000000004</v>
      </c>
      <c r="H61" s="10">
        <f t="shared" si="14"/>
        <v>20196.000000000004</v>
      </c>
      <c r="I61" s="10">
        <f t="shared" ref="B61:AL69" si="15">I22-$G$38*I22+$G$40*($G$38*I22)</f>
        <v>16362.5</v>
      </c>
      <c r="J61" s="10">
        <f t="shared" si="15"/>
        <v>15427.5</v>
      </c>
      <c r="K61" s="10">
        <f t="shared" si="15"/>
        <v>15988.5</v>
      </c>
      <c r="L61" s="10">
        <f t="shared" si="15"/>
        <v>22720.500000000004</v>
      </c>
      <c r="M61" s="10">
        <f t="shared" si="15"/>
        <v>22720.500000000004</v>
      </c>
      <c r="N61" s="10">
        <f t="shared" si="15"/>
        <v>18980.5</v>
      </c>
      <c r="O61" s="10">
        <f t="shared" si="15"/>
        <v>21037.500000000004</v>
      </c>
      <c r="P61" s="10">
        <f t="shared" si="15"/>
        <v>17204</v>
      </c>
      <c r="Q61" s="10">
        <f t="shared" si="15"/>
        <v>15147</v>
      </c>
      <c r="R61" s="10">
        <f t="shared" si="15"/>
        <v>20570.000000000004</v>
      </c>
      <c r="S61" s="10">
        <f t="shared" si="15"/>
        <v>21879.000000000004</v>
      </c>
      <c r="T61" s="10">
        <f t="shared" si="15"/>
        <v>21598.500000000004</v>
      </c>
      <c r="U61" s="10">
        <f t="shared" si="15"/>
        <v>20670.044999999998</v>
      </c>
      <c r="V61" s="10">
        <f t="shared" si="15"/>
        <v>21037.500000000004</v>
      </c>
      <c r="W61" s="10">
        <f t="shared" si="15"/>
        <v>15614.5</v>
      </c>
      <c r="X61" s="10">
        <f t="shared" si="15"/>
        <v>15053.5</v>
      </c>
      <c r="Y61" s="10">
        <f t="shared" si="15"/>
        <v>21037.500000000004</v>
      </c>
      <c r="Z61" s="10">
        <f t="shared" si="15"/>
        <v>22066.000000000004</v>
      </c>
      <c r="AA61" s="10">
        <f t="shared" si="15"/>
        <v>21318.000000000004</v>
      </c>
      <c r="AB61" s="10">
        <f t="shared" si="15"/>
        <v>19354.500000000004</v>
      </c>
      <c r="AC61" s="10">
        <f t="shared" si="15"/>
        <v>21224.500000000004</v>
      </c>
      <c r="AD61" s="10">
        <f t="shared" si="15"/>
        <v>16830</v>
      </c>
      <c r="AE61" s="10">
        <f t="shared" si="15"/>
        <v>14960</v>
      </c>
      <c r="AF61" s="10">
        <f t="shared" si="15"/>
        <v>20850.500000000004</v>
      </c>
      <c r="AG61" s="10">
        <f t="shared" si="13"/>
        <v>17765</v>
      </c>
      <c r="AH61" s="10">
        <f t="shared" si="13"/>
        <v>20944.000000000004</v>
      </c>
      <c r="AI61" s="10">
        <f t="shared" si="13"/>
        <v>20102.500000000004</v>
      </c>
      <c r="AJ61" s="10">
        <f t="shared" si="13"/>
        <v>21598.500000000004</v>
      </c>
      <c r="AK61" s="10">
        <f t="shared" si="13"/>
        <v>15334</v>
      </c>
      <c r="AL61" s="10">
        <f t="shared" si="13"/>
        <v>0</v>
      </c>
      <c r="AM61" s="10">
        <f t="shared" si="11"/>
        <v>22720.500000000004</v>
      </c>
      <c r="AN61" s="10">
        <f t="shared" si="12"/>
        <v>0</v>
      </c>
    </row>
    <row r="62" spans="1:40">
      <c r="A62" s="12" t="s">
        <v>22</v>
      </c>
      <c r="B62" s="10">
        <f t="shared" si="15"/>
        <v>0</v>
      </c>
      <c r="C62" s="10">
        <f t="shared" si="15"/>
        <v>0</v>
      </c>
      <c r="D62" s="10">
        <f t="shared" si="15"/>
        <v>0</v>
      </c>
      <c r="E62" s="10">
        <f t="shared" si="15"/>
        <v>0</v>
      </c>
      <c r="F62" s="10">
        <f t="shared" si="15"/>
        <v>0</v>
      </c>
      <c r="G62" s="10">
        <f t="shared" si="15"/>
        <v>21692.000000000004</v>
      </c>
      <c r="H62" s="10">
        <f t="shared" si="15"/>
        <v>20757.000000000004</v>
      </c>
      <c r="I62" s="10">
        <f t="shared" si="15"/>
        <v>16082</v>
      </c>
      <c r="J62" s="10">
        <f t="shared" si="15"/>
        <v>15053.5</v>
      </c>
      <c r="K62" s="10">
        <f t="shared" si="15"/>
        <v>15895</v>
      </c>
      <c r="L62" s="10">
        <f t="shared" si="15"/>
        <v>21037.500000000004</v>
      </c>
      <c r="M62" s="10">
        <f t="shared" si="15"/>
        <v>20196.000000000004</v>
      </c>
      <c r="N62" s="10">
        <f t="shared" si="15"/>
        <v>18419.5</v>
      </c>
      <c r="O62" s="10">
        <f t="shared" si="15"/>
        <v>19728.500000000004</v>
      </c>
      <c r="P62" s="10">
        <f t="shared" si="15"/>
        <v>16362.5</v>
      </c>
      <c r="Q62" s="10">
        <f t="shared" si="15"/>
        <v>14679.5</v>
      </c>
      <c r="R62" s="10">
        <f t="shared" si="15"/>
        <v>19261.000000000004</v>
      </c>
      <c r="S62" s="10">
        <f t="shared" si="15"/>
        <v>20383.000000000004</v>
      </c>
      <c r="T62" s="10">
        <f t="shared" si="15"/>
        <v>20196.000000000004</v>
      </c>
      <c r="U62" s="10">
        <f t="shared" si="15"/>
        <v>19401.250000000004</v>
      </c>
      <c r="V62" s="10">
        <f t="shared" si="15"/>
        <v>19541.500000000004</v>
      </c>
      <c r="W62" s="10">
        <f t="shared" si="15"/>
        <v>15521</v>
      </c>
      <c r="X62" s="10">
        <f t="shared" si="15"/>
        <v>15053.5</v>
      </c>
      <c r="Y62" s="10">
        <f t="shared" si="15"/>
        <v>18045.5</v>
      </c>
      <c r="Z62" s="10">
        <f t="shared" si="15"/>
        <v>20850.500000000004</v>
      </c>
      <c r="AA62" s="10">
        <f t="shared" si="15"/>
        <v>19915.500000000004</v>
      </c>
      <c r="AB62" s="10">
        <f t="shared" si="15"/>
        <v>19354.500000000004</v>
      </c>
      <c r="AC62" s="10">
        <f t="shared" si="15"/>
        <v>19915.500000000004</v>
      </c>
      <c r="AD62" s="10">
        <f t="shared" si="15"/>
        <v>16362.5</v>
      </c>
      <c r="AE62" s="10">
        <f t="shared" si="15"/>
        <v>14866.5</v>
      </c>
      <c r="AF62" s="10">
        <f t="shared" si="15"/>
        <v>21505.000000000004</v>
      </c>
      <c r="AG62" s="10">
        <f t="shared" si="13"/>
        <v>18606.5</v>
      </c>
      <c r="AH62" s="10">
        <f t="shared" si="13"/>
        <v>21131.000000000004</v>
      </c>
      <c r="AI62" s="10">
        <f t="shared" si="13"/>
        <v>21318.000000000004</v>
      </c>
      <c r="AJ62" s="10">
        <f t="shared" si="13"/>
        <v>20570.000000000004</v>
      </c>
      <c r="AK62" s="10">
        <f t="shared" si="13"/>
        <v>16456</v>
      </c>
      <c r="AL62" s="10">
        <f t="shared" si="13"/>
        <v>0</v>
      </c>
      <c r="AM62" s="10">
        <f t="shared" si="11"/>
        <v>21692.000000000004</v>
      </c>
      <c r="AN62" s="10">
        <f t="shared" si="12"/>
        <v>0</v>
      </c>
    </row>
    <row r="63" spans="1:40">
      <c r="A63" s="12" t="s">
        <v>23</v>
      </c>
      <c r="B63" s="10">
        <f t="shared" si="15"/>
        <v>0</v>
      </c>
      <c r="C63" s="10">
        <f t="shared" si="15"/>
        <v>0</v>
      </c>
      <c r="D63" s="10">
        <f t="shared" si="15"/>
        <v>0</v>
      </c>
      <c r="E63" s="10">
        <f t="shared" si="15"/>
        <v>0</v>
      </c>
      <c r="F63" s="10">
        <f t="shared" si="15"/>
        <v>0</v>
      </c>
      <c r="G63" s="10">
        <f t="shared" si="15"/>
        <v>19448.000000000004</v>
      </c>
      <c r="H63" s="10">
        <f t="shared" si="15"/>
        <v>19448.000000000004</v>
      </c>
      <c r="I63" s="10">
        <f t="shared" si="15"/>
        <v>15895</v>
      </c>
      <c r="J63" s="10">
        <f t="shared" si="15"/>
        <v>15053.5</v>
      </c>
      <c r="K63" s="10">
        <f t="shared" si="15"/>
        <v>15708</v>
      </c>
      <c r="L63" s="10">
        <f t="shared" si="15"/>
        <v>19635.000000000004</v>
      </c>
      <c r="M63" s="10">
        <f t="shared" si="15"/>
        <v>19074</v>
      </c>
      <c r="N63" s="10">
        <f t="shared" si="15"/>
        <v>17671.5</v>
      </c>
      <c r="O63" s="10">
        <f t="shared" si="15"/>
        <v>18980.5</v>
      </c>
      <c r="P63" s="10">
        <f t="shared" si="15"/>
        <v>15988.5</v>
      </c>
      <c r="Q63" s="10">
        <f t="shared" si="15"/>
        <v>14305.5</v>
      </c>
      <c r="R63" s="10">
        <f t="shared" si="15"/>
        <v>19728.500000000004</v>
      </c>
      <c r="S63" s="10">
        <f t="shared" si="15"/>
        <v>19915.500000000004</v>
      </c>
      <c r="T63" s="10">
        <f t="shared" si="15"/>
        <v>18793.5</v>
      </c>
      <c r="U63" s="10">
        <f t="shared" si="15"/>
        <v>19588.250000000004</v>
      </c>
      <c r="V63" s="10">
        <f t="shared" si="15"/>
        <v>20570.000000000004</v>
      </c>
      <c r="W63" s="10">
        <f t="shared" si="15"/>
        <v>15988.5</v>
      </c>
      <c r="X63" s="10">
        <f t="shared" si="15"/>
        <v>15147</v>
      </c>
      <c r="Y63" s="10">
        <f t="shared" si="15"/>
        <v>18793.5</v>
      </c>
      <c r="Z63" s="10">
        <f t="shared" si="15"/>
        <v>19635.000000000004</v>
      </c>
      <c r="AA63" s="10">
        <f t="shared" si="15"/>
        <v>18793.5</v>
      </c>
      <c r="AB63" s="10">
        <f t="shared" si="15"/>
        <v>18980.5</v>
      </c>
      <c r="AC63" s="10">
        <f t="shared" si="15"/>
        <v>18700</v>
      </c>
      <c r="AD63" s="10">
        <f t="shared" si="15"/>
        <v>16269</v>
      </c>
      <c r="AE63" s="10">
        <f t="shared" si="15"/>
        <v>14773</v>
      </c>
      <c r="AF63" s="10">
        <f t="shared" si="15"/>
        <v>20289.500000000004</v>
      </c>
      <c r="AG63" s="10">
        <f t="shared" si="13"/>
        <v>19728.500000000004</v>
      </c>
      <c r="AH63" s="10">
        <f t="shared" si="13"/>
        <v>20663.500000000004</v>
      </c>
      <c r="AI63" s="10">
        <f t="shared" si="13"/>
        <v>18887</v>
      </c>
      <c r="AJ63" s="10">
        <f t="shared" si="13"/>
        <v>19448.000000000004</v>
      </c>
      <c r="AK63" s="10">
        <f t="shared" si="13"/>
        <v>16082</v>
      </c>
      <c r="AL63" s="10">
        <f t="shared" si="13"/>
        <v>0</v>
      </c>
      <c r="AM63" s="10">
        <f t="shared" si="11"/>
        <v>20663.500000000004</v>
      </c>
      <c r="AN63" s="10">
        <f t="shared" si="12"/>
        <v>0</v>
      </c>
    </row>
    <row r="64" spans="1:40">
      <c r="A64" s="9" t="s">
        <v>24</v>
      </c>
      <c r="B64" s="10">
        <f t="shared" si="15"/>
        <v>0</v>
      </c>
      <c r="C64" s="10">
        <f t="shared" si="15"/>
        <v>0</v>
      </c>
      <c r="D64" s="10">
        <f t="shared" si="15"/>
        <v>0</v>
      </c>
      <c r="E64" s="10">
        <f t="shared" si="15"/>
        <v>0</v>
      </c>
      <c r="F64" s="10">
        <f t="shared" si="15"/>
        <v>0</v>
      </c>
      <c r="G64" s="10">
        <f t="shared" si="15"/>
        <v>18887</v>
      </c>
      <c r="H64" s="10">
        <f t="shared" si="15"/>
        <v>18980.5</v>
      </c>
      <c r="I64" s="10">
        <f t="shared" si="15"/>
        <v>17391</v>
      </c>
      <c r="J64" s="10">
        <f t="shared" si="15"/>
        <v>15614.5</v>
      </c>
      <c r="K64" s="10">
        <f t="shared" si="15"/>
        <v>16456</v>
      </c>
      <c r="L64" s="10">
        <f t="shared" si="15"/>
        <v>19074</v>
      </c>
      <c r="M64" s="10">
        <f t="shared" si="15"/>
        <v>18793.5</v>
      </c>
      <c r="N64" s="10">
        <f t="shared" si="15"/>
        <v>19261.000000000004</v>
      </c>
      <c r="O64" s="10">
        <f t="shared" si="15"/>
        <v>19354.500000000004</v>
      </c>
      <c r="P64" s="10">
        <f t="shared" si="15"/>
        <v>17484.5</v>
      </c>
      <c r="Q64" s="10">
        <f t="shared" si="15"/>
        <v>15708</v>
      </c>
      <c r="R64" s="10">
        <f t="shared" si="15"/>
        <v>19261.000000000004</v>
      </c>
      <c r="S64" s="10">
        <f t="shared" si="15"/>
        <v>18793.5</v>
      </c>
      <c r="T64" s="10">
        <f t="shared" si="15"/>
        <v>18045.5</v>
      </c>
      <c r="U64" s="10">
        <f t="shared" si="15"/>
        <v>18466.25</v>
      </c>
      <c r="V64" s="10">
        <f t="shared" si="15"/>
        <v>19261.000000000004</v>
      </c>
      <c r="W64" s="10">
        <f t="shared" si="15"/>
        <v>16269</v>
      </c>
      <c r="X64" s="10">
        <f t="shared" si="15"/>
        <v>15895</v>
      </c>
      <c r="Y64" s="10">
        <f t="shared" si="15"/>
        <v>19541.500000000004</v>
      </c>
      <c r="Z64" s="10">
        <f t="shared" si="15"/>
        <v>18980.5</v>
      </c>
      <c r="AA64" s="10">
        <f t="shared" si="15"/>
        <v>18419.5</v>
      </c>
      <c r="AB64" s="10">
        <f t="shared" si="15"/>
        <v>17297.5</v>
      </c>
      <c r="AC64" s="10">
        <f t="shared" si="15"/>
        <v>19728.500000000004</v>
      </c>
      <c r="AD64" s="10">
        <f t="shared" si="15"/>
        <v>16458.805</v>
      </c>
      <c r="AE64" s="10">
        <f t="shared" si="15"/>
        <v>15614.5</v>
      </c>
      <c r="AF64" s="10">
        <f t="shared" si="15"/>
        <v>19728.500000000004</v>
      </c>
      <c r="AG64" s="10">
        <f t="shared" si="13"/>
        <v>19074</v>
      </c>
      <c r="AH64" s="10">
        <f t="shared" si="13"/>
        <v>18793.5</v>
      </c>
      <c r="AI64" s="10">
        <f t="shared" si="13"/>
        <v>18419.5</v>
      </c>
      <c r="AJ64" s="10">
        <f t="shared" si="13"/>
        <v>18419.5</v>
      </c>
      <c r="AK64" s="10">
        <f t="shared" si="13"/>
        <v>16736.5</v>
      </c>
      <c r="AL64" s="10">
        <f t="shared" si="13"/>
        <v>0</v>
      </c>
      <c r="AM64" s="10">
        <f t="shared" si="11"/>
        <v>19728.500000000004</v>
      </c>
      <c r="AN64" s="10">
        <f t="shared" si="12"/>
        <v>0</v>
      </c>
    </row>
    <row r="65" spans="1:40">
      <c r="A65" s="15">
        <v>0.83333333333333337</v>
      </c>
      <c r="B65" s="10">
        <f t="shared" si="15"/>
        <v>0</v>
      </c>
      <c r="C65" s="10">
        <f t="shared" si="15"/>
        <v>0</v>
      </c>
      <c r="D65" s="10">
        <f t="shared" si="15"/>
        <v>0</v>
      </c>
      <c r="E65" s="10">
        <f t="shared" si="15"/>
        <v>0</v>
      </c>
      <c r="F65" s="10">
        <f t="shared" si="15"/>
        <v>0</v>
      </c>
      <c r="G65" s="10">
        <f t="shared" si="15"/>
        <v>21505.000000000004</v>
      </c>
      <c r="H65" s="10">
        <f t="shared" si="15"/>
        <v>21037.500000000004</v>
      </c>
      <c r="I65" s="10">
        <f t="shared" si="15"/>
        <v>20757.000000000004</v>
      </c>
      <c r="J65" s="10">
        <f t="shared" si="15"/>
        <v>18606.5</v>
      </c>
      <c r="K65" s="10">
        <f t="shared" si="15"/>
        <v>20289.500000000004</v>
      </c>
      <c r="L65" s="10">
        <f t="shared" si="15"/>
        <v>21318.000000000004</v>
      </c>
      <c r="M65" s="10">
        <f t="shared" si="15"/>
        <v>21318.000000000004</v>
      </c>
      <c r="N65" s="10">
        <f t="shared" si="15"/>
        <v>20944.000000000004</v>
      </c>
      <c r="O65" s="10">
        <f t="shared" si="15"/>
        <v>20944.000000000004</v>
      </c>
      <c r="P65" s="10">
        <f t="shared" si="15"/>
        <v>19728.500000000004</v>
      </c>
      <c r="Q65" s="10">
        <f t="shared" si="15"/>
        <v>18232.5</v>
      </c>
      <c r="R65" s="10">
        <f t="shared" si="15"/>
        <v>20476.500000000004</v>
      </c>
      <c r="S65" s="10">
        <f t="shared" si="15"/>
        <v>21318.000000000004</v>
      </c>
      <c r="T65" s="10">
        <f t="shared" si="15"/>
        <v>20850.500000000004</v>
      </c>
      <c r="U65" s="10">
        <f t="shared" si="15"/>
        <v>21084.250000000004</v>
      </c>
      <c r="V65" s="10">
        <f t="shared" si="15"/>
        <v>20570.000000000004</v>
      </c>
      <c r="W65" s="10">
        <f t="shared" si="15"/>
        <v>19261.000000000004</v>
      </c>
      <c r="X65" s="10">
        <f t="shared" si="15"/>
        <v>17484.5</v>
      </c>
      <c r="Y65" s="10">
        <f t="shared" si="15"/>
        <v>21037.500000000004</v>
      </c>
      <c r="Z65" s="10">
        <f t="shared" si="15"/>
        <v>21411.500000000004</v>
      </c>
      <c r="AA65" s="10">
        <f t="shared" si="15"/>
        <v>22533.500000000004</v>
      </c>
      <c r="AB65" s="10">
        <f t="shared" si="15"/>
        <v>19635.000000000004</v>
      </c>
      <c r="AC65" s="10">
        <f t="shared" si="15"/>
        <v>21131.000000000004</v>
      </c>
      <c r="AD65" s="10">
        <f t="shared" si="15"/>
        <v>19728.500000000004</v>
      </c>
      <c r="AE65" s="10">
        <f t="shared" si="15"/>
        <v>18513</v>
      </c>
      <c r="AF65" s="10">
        <f t="shared" si="15"/>
        <v>20944.000000000004</v>
      </c>
      <c r="AG65" s="10">
        <f t="shared" si="13"/>
        <v>21505.000000000004</v>
      </c>
      <c r="AH65" s="10">
        <f t="shared" si="13"/>
        <v>21318.000000000004</v>
      </c>
      <c r="AI65" s="10">
        <f t="shared" si="13"/>
        <v>20944.000000000004</v>
      </c>
      <c r="AJ65" s="10">
        <f t="shared" si="13"/>
        <v>20850.500000000004</v>
      </c>
      <c r="AK65" s="10">
        <f t="shared" si="13"/>
        <v>20196.000000000004</v>
      </c>
      <c r="AL65" s="10">
        <f t="shared" si="13"/>
        <v>0</v>
      </c>
      <c r="AM65" s="10">
        <f t="shared" si="11"/>
        <v>22533.500000000004</v>
      </c>
      <c r="AN65" s="10">
        <f t="shared" si="12"/>
        <v>0</v>
      </c>
    </row>
    <row r="66" spans="1:40">
      <c r="A66" s="15">
        <v>0.875</v>
      </c>
      <c r="B66" s="10">
        <f t="shared" si="15"/>
        <v>0</v>
      </c>
      <c r="C66" s="10">
        <f t="shared" si="15"/>
        <v>0</v>
      </c>
      <c r="D66" s="10">
        <f t="shared" si="15"/>
        <v>0</v>
      </c>
      <c r="E66" s="10">
        <f t="shared" si="15"/>
        <v>0</v>
      </c>
      <c r="F66" s="10">
        <f t="shared" si="15"/>
        <v>0</v>
      </c>
      <c r="G66" s="10">
        <f t="shared" si="15"/>
        <v>21224.500000000004</v>
      </c>
      <c r="H66" s="10">
        <f t="shared" si="15"/>
        <v>20663.500000000004</v>
      </c>
      <c r="I66" s="10">
        <f t="shared" si="15"/>
        <v>19635.000000000004</v>
      </c>
      <c r="J66" s="10">
        <f t="shared" si="15"/>
        <v>18887</v>
      </c>
      <c r="K66" s="10">
        <f t="shared" si="15"/>
        <v>19822.000000000004</v>
      </c>
      <c r="L66" s="10">
        <f t="shared" si="15"/>
        <v>21037.500000000004</v>
      </c>
      <c r="M66" s="10">
        <f t="shared" si="15"/>
        <v>20570.000000000004</v>
      </c>
      <c r="N66" s="10">
        <f t="shared" si="15"/>
        <v>18980.5</v>
      </c>
      <c r="O66" s="10">
        <f t="shared" si="15"/>
        <v>20570.000000000004</v>
      </c>
      <c r="P66" s="10">
        <f t="shared" si="15"/>
        <v>19822.000000000004</v>
      </c>
      <c r="Q66" s="10">
        <f t="shared" si="15"/>
        <v>19448.000000000004</v>
      </c>
      <c r="R66" s="10">
        <f t="shared" si="15"/>
        <v>20476.500000000004</v>
      </c>
      <c r="S66" s="10">
        <f t="shared" si="15"/>
        <v>21131.000000000004</v>
      </c>
      <c r="T66" s="10">
        <f t="shared" si="15"/>
        <v>20289.500000000004</v>
      </c>
      <c r="U66" s="10">
        <f t="shared" si="15"/>
        <v>20523.250000000004</v>
      </c>
      <c r="V66" s="10">
        <f t="shared" si="15"/>
        <v>20196.000000000004</v>
      </c>
      <c r="W66" s="10">
        <f t="shared" si="15"/>
        <v>19541.500000000004</v>
      </c>
      <c r="X66" s="10">
        <f t="shared" si="15"/>
        <v>17671.5</v>
      </c>
      <c r="Y66" s="10">
        <f t="shared" si="15"/>
        <v>20570.000000000004</v>
      </c>
      <c r="Z66" s="10">
        <f t="shared" si="15"/>
        <v>21411.500000000004</v>
      </c>
      <c r="AA66" s="10">
        <f t="shared" si="15"/>
        <v>20757.000000000004</v>
      </c>
      <c r="AB66" s="10">
        <f t="shared" si="15"/>
        <v>20196.000000000004</v>
      </c>
      <c r="AC66" s="10">
        <f t="shared" si="15"/>
        <v>20850.500000000004</v>
      </c>
      <c r="AD66" s="10">
        <f t="shared" si="15"/>
        <v>19448.000000000004</v>
      </c>
      <c r="AE66" s="10">
        <f t="shared" si="15"/>
        <v>18887</v>
      </c>
      <c r="AF66" s="10">
        <f t="shared" si="15"/>
        <v>20476.500000000004</v>
      </c>
      <c r="AG66" s="10">
        <f t="shared" si="13"/>
        <v>20944.000000000004</v>
      </c>
      <c r="AH66" s="10">
        <f t="shared" si="13"/>
        <v>20850.500000000004</v>
      </c>
      <c r="AI66" s="10">
        <f t="shared" si="13"/>
        <v>20663.500000000004</v>
      </c>
      <c r="AJ66" s="10">
        <f t="shared" si="13"/>
        <v>20663.500000000004</v>
      </c>
      <c r="AK66" s="10">
        <f t="shared" si="13"/>
        <v>19915.500000000004</v>
      </c>
      <c r="AL66" s="10">
        <f t="shared" si="13"/>
        <v>0</v>
      </c>
      <c r="AM66" s="10">
        <f t="shared" si="11"/>
        <v>21411.500000000004</v>
      </c>
      <c r="AN66" s="10">
        <f t="shared" si="12"/>
        <v>0</v>
      </c>
    </row>
    <row r="67" spans="1:40">
      <c r="A67" s="13" t="s">
        <v>25</v>
      </c>
      <c r="B67" s="10">
        <f t="shared" si="15"/>
        <v>0</v>
      </c>
      <c r="C67" s="10">
        <f t="shared" si="15"/>
        <v>0</v>
      </c>
      <c r="D67" s="10">
        <f t="shared" si="15"/>
        <v>0</v>
      </c>
      <c r="E67" s="10">
        <f t="shared" si="15"/>
        <v>0</v>
      </c>
      <c r="F67" s="10">
        <f t="shared" si="15"/>
        <v>0</v>
      </c>
      <c r="G67" s="10">
        <f t="shared" si="15"/>
        <v>20196.000000000004</v>
      </c>
      <c r="H67" s="10">
        <f t="shared" si="15"/>
        <v>19354.500000000004</v>
      </c>
      <c r="I67" s="10">
        <f t="shared" si="15"/>
        <v>18372.75</v>
      </c>
      <c r="J67" s="10">
        <f t="shared" si="15"/>
        <v>17952</v>
      </c>
      <c r="K67" s="10">
        <f t="shared" si="15"/>
        <v>18887</v>
      </c>
      <c r="L67" s="10">
        <f t="shared" si="15"/>
        <v>20102.500000000004</v>
      </c>
      <c r="M67" s="10">
        <f t="shared" si="15"/>
        <v>20383.000000000004</v>
      </c>
      <c r="N67" s="10">
        <f t="shared" si="15"/>
        <v>16736.5</v>
      </c>
      <c r="O67" s="10">
        <f t="shared" si="15"/>
        <v>0</v>
      </c>
      <c r="P67" s="10">
        <f t="shared" si="15"/>
        <v>19261.000000000004</v>
      </c>
      <c r="Q67" s="10">
        <f t="shared" si="15"/>
        <v>18326</v>
      </c>
      <c r="R67" s="10">
        <f t="shared" si="15"/>
        <v>19167.500000000004</v>
      </c>
      <c r="S67" s="10">
        <f t="shared" si="15"/>
        <v>20289.500000000004</v>
      </c>
      <c r="T67" s="10">
        <f t="shared" si="15"/>
        <v>21037.500000000004</v>
      </c>
      <c r="U67" s="10">
        <f t="shared" si="15"/>
        <v>19401.250000000004</v>
      </c>
      <c r="V67" s="10">
        <f t="shared" si="15"/>
        <v>20476.500000000004</v>
      </c>
      <c r="W67" s="10">
        <f t="shared" si="15"/>
        <v>18513</v>
      </c>
      <c r="X67" s="10">
        <f t="shared" si="15"/>
        <v>17578</v>
      </c>
      <c r="Y67" s="10">
        <f t="shared" si="15"/>
        <v>19915.500000000004</v>
      </c>
      <c r="Z67" s="10">
        <f t="shared" si="15"/>
        <v>20009.000000000004</v>
      </c>
      <c r="AA67" s="10">
        <f t="shared" si="15"/>
        <v>19822.000000000004</v>
      </c>
      <c r="AB67" s="10">
        <f t="shared" si="15"/>
        <v>19354.500000000004</v>
      </c>
      <c r="AC67" s="10">
        <f t="shared" si="15"/>
        <v>19822.000000000004</v>
      </c>
      <c r="AD67" s="10">
        <f t="shared" si="15"/>
        <v>18700</v>
      </c>
      <c r="AE67" s="10">
        <f t="shared" si="15"/>
        <v>17765</v>
      </c>
      <c r="AF67" s="10">
        <f t="shared" si="15"/>
        <v>19261.000000000004</v>
      </c>
      <c r="AG67" s="10">
        <f t="shared" si="13"/>
        <v>20476.500000000004</v>
      </c>
      <c r="AH67" s="10">
        <f t="shared" si="13"/>
        <v>20663.500000000004</v>
      </c>
      <c r="AI67" s="10">
        <f t="shared" si="13"/>
        <v>19448.000000000004</v>
      </c>
      <c r="AJ67" s="10">
        <f t="shared" si="13"/>
        <v>20009.000000000004</v>
      </c>
      <c r="AK67" s="10">
        <f t="shared" si="13"/>
        <v>19167.500000000004</v>
      </c>
      <c r="AL67" s="10">
        <f t="shared" si="13"/>
        <v>0</v>
      </c>
      <c r="AM67" s="10">
        <f t="shared" si="11"/>
        <v>21037.500000000004</v>
      </c>
      <c r="AN67" s="10">
        <f t="shared" si="12"/>
        <v>0</v>
      </c>
    </row>
    <row r="68" spans="1:40">
      <c r="A68" s="15">
        <v>0.95833333333333337</v>
      </c>
      <c r="B68" s="10">
        <f t="shared" si="15"/>
        <v>0</v>
      </c>
      <c r="C68" s="10">
        <f t="shared" si="15"/>
        <v>0</v>
      </c>
      <c r="D68" s="10">
        <f t="shared" si="15"/>
        <v>0</v>
      </c>
      <c r="E68" s="10">
        <f t="shared" si="15"/>
        <v>0</v>
      </c>
      <c r="F68" s="10">
        <f t="shared" si="15"/>
        <v>0</v>
      </c>
      <c r="G68" s="10">
        <f t="shared" si="15"/>
        <v>16549.5</v>
      </c>
      <c r="H68" s="10">
        <f t="shared" si="15"/>
        <v>17391</v>
      </c>
      <c r="I68" s="10">
        <f t="shared" si="15"/>
        <v>16970.25</v>
      </c>
      <c r="J68" s="10">
        <f t="shared" si="15"/>
        <v>15147</v>
      </c>
      <c r="K68" s="10">
        <f t="shared" si="15"/>
        <v>16830</v>
      </c>
      <c r="L68" s="10">
        <f t="shared" si="15"/>
        <v>17765</v>
      </c>
      <c r="M68" s="10">
        <f t="shared" si="15"/>
        <v>17391</v>
      </c>
      <c r="N68" s="10">
        <f t="shared" si="15"/>
        <v>17578</v>
      </c>
      <c r="O68" s="10">
        <f t="shared" si="15"/>
        <v>2618.0000000000005</v>
      </c>
      <c r="P68" s="10">
        <f t="shared" si="15"/>
        <v>17297.5</v>
      </c>
      <c r="Q68" s="10">
        <f t="shared" si="15"/>
        <v>16736.5</v>
      </c>
      <c r="R68" s="10">
        <f t="shared" si="15"/>
        <v>17204</v>
      </c>
      <c r="S68" s="10">
        <f t="shared" si="15"/>
        <v>19074</v>
      </c>
      <c r="T68" s="10">
        <f t="shared" si="15"/>
        <v>17110.5</v>
      </c>
      <c r="U68" s="10">
        <f t="shared" si="15"/>
        <v>17905.25</v>
      </c>
      <c r="V68" s="10">
        <f t="shared" si="15"/>
        <v>19915.500000000004</v>
      </c>
      <c r="W68" s="10">
        <f t="shared" si="15"/>
        <v>16549.5</v>
      </c>
      <c r="X68" s="10">
        <f t="shared" si="15"/>
        <v>16269</v>
      </c>
      <c r="Y68" s="10">
        <f t="shared" si="15"/>
        <v>17578</v>
      </c>
      <c r="Z68" s="10">
        <f t="shared" si="15"/>
        <v>17952</v>
      </c>
      <c r="AA68" s="10">
        <f t="shared" si="15"/>
        <v>17484.5</v>
      </c>
      <c r="AB68" s="10">
        <f t="shared" si="15"/>
        <v>17578</v>
      </c>
      <c r="AC68" s="10">
        <f t="shared" si="15"/>
        <v>17858.5</v>
      </c>
      <c r="AD68" s="10">
        <f t="shared" si="15"/>
        <v>17391</v>
      </c>
      <c r="AE68" s="10">
        <f t="shared" si="15"/>
        <v>16549.5</v>
      </c>
      <c r="AF68" s="10">
        <f t="shared" si="15"/>
        <v>17858.5</v>
      </c>
      <c r="AG68" s="10">
        <f t="shared" si="15"/>
        <v>19448.000000000004</v>
      </c>
      <c r="AH68" s="10">
        <f t="shared" si="15"/>
        <v>17765</v>
      </c>
      <c r="AI68" s="10">
        <f t="shared" si="15"/>
        <v>18513</v>
      </c>
      <c r="AJ68" s="10">
        <f t="shared" si="15"/>
        <v>17952</v>
      </c>
      <c r="AK68" s="10">
        <f t="shared" si="15"/>
        <v>18980.5</v>
      </c>
      <c r="AL68" s="10">
        <f t="shared" si="15"/>
        <v>0</v>
      </c>
      <c r="AM68" s="10">
        <f t="shared" si="11"/>
        <v>19915.500000000004</v>
      </c>
      <c r="AN68" s="10">
        <f t="shared" si="12"/>
        <v>0</v>
      </c>
    </row>
    <row r="69" spans="1:40">
      <c r="A69" s="9" t="s">
        <v>26</v>
      </c>
      <c r="B69" s="10">
        <f t="shared" si="15"/>
        <v>0</v>
      </c>
      <c r="C69" s="10">
        <f t="shared" si="15"/>
        <v>0</v>
      </c>
      <c r="D69" s="10">
        <f t="shared" si="15"/>
        <v>0</v>
      </c>
      <c r="E69" s="10">
        <f t="shared" si="15"/>
        <v>0</v>
      </c>
      <c r="F69" s="10">
        <f t="shared" si="15"/>
        <v>0</v>
      </c>
      <c r="G69" s="10">
        <f t="shared" si="15"/>
        <v>15521</v>
      </c>
      <c r="H69" s="10">
        <f t="shared" si="15"/>
        <v>16269</v>
      </c>
      <c r="I69" s="10">
        <f t="shared" si="15"/>
        <v>15848.25</v>
      </c>
      <c r="J69" s="10">
        <f t="shared" ref="J69:AL69" si="16">J30-$G$38*J30+$G$40*($G$38*J30)</f>
        <v>15147</v>
      </c>
      <c r="K69" s="10">
        <f t="shared" si="16"/>
        <v>15334</v>
      </c>
      <c r="L69" s="10">
        <f t="shared" si="16"/>
        <v>16082</v>
      </c>
      <c r="M69" s="10">
        <f t="shared" si="16"/>
        <v>15614.5</v>
      </c>
      <c r="N69" s="10">
        <f t="shared" si="16"/>
        <v>15708</v>
      </c>
      <c r="O69" s="10">
        <f t="shared" si="16"/>
        <v>5236.0000000000009</v>
      </c>
      <c r="P69" s="10">
        <f t="shared" si="16"/>
        <v>16175.5</v>
      </c>
      <c r="Q69" s="10">
        <f t="shared" si="16"/>
        <v>15147</v>
      </c>
      <c r="R69" s="10">
        <f t="shared" si="16"/>
        <v>14212</v>
      </c>
      <c r="S69" s="10">
        <f t="shared" si="16"/>
        <v>15801.5</v>
      </c>
      <c r="T69" s="10">
        <f t="shared" si="16"/>
        <v>15614.5</v>
      </c>
      <c r="U69" s="10">
        <f t="shared" si="16"/>
        <v>16082</v>
      </c>
      <c r="V69" s="10">
        <f t="shared" si="16"/>
        <v>16456</v>
      </c>
      <c r="W69" s="10">
        <f t="shared" si="16"/>
        <v>15614.5</v>
      </c>
      <c r="X69" s="10">
        <f t="shared" si="16"/>
        <v>14866.5</v>
      </c>
      <c r="Y69" s="10">
        <f t="shared" si="16"/>
        <v>15708</v>
      </c>
      <c r="Z69" s="10">
        <f t="shared" si="16"/>
        <v>16362.5</v>
      </c>
      <c r="AA69" s="10">
        <f t="shared" si="16"/>
        <v>15895</v>
      </c>
      <c r="AB69" s="10">
        <f t="shared" si="16"/>
        <v>15614.5</v>
      </c>
      <c r="AC69" s="10">
        <f t="shared" si="16"/>
        <v>16362.5</v>
      </c>
      <c r="AD69" s="10">
        <f t="shared" si="16"/>
        <v>17484.5</v>
      </c>
      <c r="AE69" s="10">
        <f t="shared" si="16"/>
        <v>15147</v>
      </c>
      <c r="AF69" s="10">
        <f t="shared" si="16"/>
        <v>16456</v>
      </c>
      <c r="AG69" s="10">
        <f t="shared" si="16"/>
        <v>16269</v>
      </c>
      <c r="AH69" s="10">
        <f t="shared" si="16"/>
        <v>16175.5</v>
      </c>
      <c r="AI69" s="10">
        <f t="shared" si="16"/>
        <v>15521</v>
      </c>
      <c r="AJ69" s="10">
        <f t="shared" si="16"/>
        <v>16175.5</v>
      </c>
      <c r="AK69" s="10">
        <f t="shared" si="16"/>
        <v>16736.5</v>
      </c>
      <c r="AL69" s="10">
        <f t="shared" si="16"/>
        <v>0</v>
      </c>
      <c r="AM69" s="10">
        <f t="shared" si="11"/>
        <v>17484.5</v>
      </c>
      <c r="AN69" s="10">
        <f t="shared" si="12"/>
        <v>0</v>
      </c>
    </row>
    <row r="70" spans="1:40">
      <c r="A70" s="46"/>
      <c r="B70" s="46"/>
      <c r="C70" s="46"/>
      <c r="D70" s="46"/>
      <c r="E70" s="46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</row>
    <row r="71" spans="1:40">
      <c r="A71" s="48"/>
      <c r="B71" s="48"/>
      <c r="C71" s="48"/>
      <c r="D71" s="48"/>
      <c r="E71" s="48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</row>
    <row r="73" spans="1:40">
      <c r="A73" s="26" t="s">
        <v>46</v>
      </c>
      <c r="C73" s="30"/>
      <c r="E73" s="41"/>
      <c r="F73" s="26"/>
      <c r="G73" s="38"/>
      <c r="H73" s="38"/>
      <c r="I73" s="38"/>
      <c r="J73" s="38"/>
      <c r="K73" s="38"/>
      <c r="L73" s="38"/>
      <c r="M73" s="38"/>
      <c r="N73" s="39"/>
      <c r="O73" s="39"/>
      <c r="P73" s="40"/>
      <c r="Q73" s="38"/>
      <c r="R73" s="28"/>
    </row>
    <row r="74" spans="1:40" ht="13.5" customHeight="1">
      <c r="A74" s="287" t="s">
        <v>2</v>
      </c>
      <c r="B74" s="4">
        <f>+B$4</f>
        <v>0</v>
      </c>
      <c r="C74" s="4">
        <f t="shared" ref="C74:AL74" si="17">+C$4</f>
        <v>0</v>
      </c>
      <c r="D74" s="4">
        <f t="shared" si="17"/>
        <v>0</v>
      </c>
      <c r="E74" s="4">
        <f t="shared" si="17"/>
        <v>0</v>
      </c>
      <c r="F74" s="4">
        <f t="shared" si="17"/>
        <v>0</v>
      </c>
      <c r="G74" s="4">
        <f t="shared" si="17"/>
        <v>1</v>
      </c>
      <c r="H74" s="4">
        <f t="shared" si="17"/>
        <v>2</v>
      </c>
      <c r="I74" s="4">
        <f t="shared" si="17"/>
        <v>3</v>
      </c>
      <c r="J74" s="4">
        <f t="shared" si="17"/>
        <v>4</v>
      </c>
      <c r="K74" s="4">
        <f t="shared" si="17"/>
        <v>5</v>
      </c>
      <c r="L74" s="4">
        <f t="shared" si="17"/>
        <v>6</v>
      </c>
      <c r="M74" s="4">
        <f t="shared" si="17"/>
        <v>7</v>
      </c>
      <c r="N74" s="4">
        <f t="shared" si="17"/>
        <v>8</v>
      </c>
      <c r="O74" s="4">
        <f t="shared" si="17"/>
        <v>9</v>
      </c>
      <c r="P74" s="4">
        <f t="shared" si="17"/>
        <v>10</v>
      </c>
      <c r="Q74" s="4">
        <f t="shared" si="17"/>
        <v>11</v>
      </c>
      <c r="R74" s="4">
        <f t="shared" si="17"/>
        <v>12</v>
      </c>
      <c r="S74" s="4">
        <f t="shared" si="17"/>
        <v>13</v>
      </c>
      <c r="T74" s="4">
        <f t="shared" si="17"/>
        <v>14</v>
      </c>
      <c r="U74" s="4">
        <f t="shared" si="17"/>
        <v>15</v>
      </c>
      <c r="V74" s="4">
        <f t="shared" si="17"/>
        <v>16</v>
      </c>
      <c r="W74" s="4">
        <f t="shared" si="17"/>
        <v>17</v>
      </c>
      <c r="X74" s="4">
        <f t="shared" si="17"/>
        <v>18</v>
      </c>
      <c r="Y74" s="4">
        <f t="shared" si="17"/>
        <v>19</v>
      </c>
      <c r="Z74" s="4">
        <f t="shared" si="17"/>
        <v>20</v>
      </c>
      <c r="AA74" s="4">
        <f t="shared" si="17"/>
        <v>21</v>
      </c>
      <c r="AB74" s="4">
        <f t="shared" si="17"/>
        <v>22</v>
      </c>
      <c r="AC74" s="4">
        <f t="shared" si="17"/>
        <v>23</v>
      </c>
      <c r="AD74" s="4">
        <f t="shared" si="17"/>
        <v>24</v>
      </c>
      <c r="AE74" s="4">
        <f t="shared" si="17"/>
        <v>25</v>
      </c>
      <c r="AF74" s="4">
        <f t="shared" si="17"/>
        <v>26</v>
      </c>
      <c r="AG74" s="4">
        <f t="shared" si="17"/>
        <v>27</v>
      </c>
      <c r="AH74" s="4">
        <f t="shared" si="17"/>
        <v>28</v>
      </c>
      <c r="AI74" s="4">
        <f t="shared" si="17"/>
        <v>29</v>
      </c>
      <c r="AJ74" s="4">
        <f t="shared" si="17"/>
        <v>30</v>
      </c>
      <c r="AK74" s="4">
        <f t="shared" si="17"/>
        <v>31</v>
      </c>
      <c r="AL74" s="4">
        <f t="shared" si="17"/>
        <v>32</v>
      </c>
      <c r="AM74" s="116" t="s">
        <v>3</v>
      </c>
      <c r="AN74" s="5" t="s">
        <v>4</v>
      </c>
    </row>
    <row r="75" spans="1:40" s="6" customFormat="1" ht="11.25" customHeight="1">
      <c r="A75" s="288"/>
      <c r="B75" s="7">
        <f>B$5</f>
        <v>0</v>
      </c>
      <c r="C75" s="7">
        <f t="shared" ref="C75:AL75" si="18">C$5</f>
        <v>0</v>
      </c>
      <c r="D75" s="7">
        <f t="shared" si="18"/>
        <v>0</v>
      </c>
      <c r="E75" s="7">
        <f t="shared" si="18"/>
        <v>0</v>
      </c>
      <c r="F75" s="7">
        <f t="shared" si="18"/>
        <v>0</v>
      </c>
      <c r="G75" s="7">
        <f t="shared" si="18"/>
        <v>40725</v>
      </c>
      <c r="H75" s="7">
        <f t="shared" si="18"/>
        <v>40726</v>
      </c>
      <c r="I75" s="7">
        <f t="shared" si="18"/>
        <v>40727</v>
      </c>
      <c r="J75" s="7">
        <f t="shared" si="18"/>
        <v>40728</v>
      </c>
      <c r="K75" s="7">
        <f t="shared" si="18"/>
        <v>40729</v>
      </c>
      <c r="L75" s="7">
        <f t="shared" si="18"/>
        <v>40730</v>
      </c>
      <c r="M75" s="7">
        <f t="shared" si="18"/>
        <v>40731</v>
      </c>
      <c r="N75" s="7">
        <f t="shared" si="18"/>
        <v>40732</v>
      </c>
      <c r="O75" s="7">
        <f t="shared" si="18"/>
        <v>40733</v>
      </c>
      <c r="P75" s="7">
        <f t="shared" si="18"/>
        <v>40734</v>
      </c>
      <c r="Q75" s="7">
        <f t="shared" si="18"/>
        <v>40735</v>
      </c>
      <c r="R75" s="7">
        <f t="shared" si="18"/>
        <v>40736</v>
      </c>
      <c r="S75" s="7">
        <f t="shared" si="18"/>
        <v>40737</v>
      </c>
      <c r="T75" s="7">
        <f t="shared" si="18"/>
        <v>40738</v>
      </c>
      <c r="U75" s="7">
        <f t="shared" si="18"/>
        <v>40739</v>
      </c>
      <c r="V75" s="7">
        <f t="shared" si="18"/>
        <v>40740</v>
      </c>
      <c r="W75" s="7">
        <f t="shared" si="18"/>
        <v>40741</v>
      </c>
      <c r="X75" s="7">
        <f t="shared" si="18"/>
        <v>40742</v>
      </c>
      <c r="Y75" s="7">
        <f t="shared" si="18"/>
        <v>40743</v>
      </c>
      <c r="Z75" s="7">
        <f t="shared" si="18"/>
        <v>40744</v>
      </c>
      <c r="AA75" s="7">
        <f t="shared" si="18"/>
        <v>40745</v>
      </c>
      <c r="AB75" s="7">
        <f t="shared" si="18"/>
        <v>40746</v>
      </c>
      <c r="AC75" s="7">
        <f t="shared" si="18"/>
        <v>40747</v>
      </c>
      <c r="AD75" s="7">
        <f t="shared" si="18"/>
        <v>40748</v>
      </c>
      <c r="AE75" s="7">
        <f t="shared" si="18"/>
        <v>40749</v>
      </c>
      <c r="AF75" s="7">
        <f t="shared" si="18"/>
        <v>40750</v>
      </c>
      <c r="AG75" s="158">
        <f t="shared" si="18"/>
        <v>40751</v>
      </c>
      <c r="AH75" s="158">
        <f t="shared" si="18"/>
        <v>40752</v>
      </c>
      <c r="AI75" s="158">
        <f t="shared" si="18"/>
        <v>40753</v>
      </c>
      <c r="AJ75" s="158">
        <f t="shared" si="18"/>
        <v>40754</v>
      </c>
      <c r="AK75" s="158">
        <f t="shared" si="18"/>
        <v>40755</v>
      </c>
      <c r="AL75" s="158">
        <f t="shared" si="18"/>
        <v>40756</v>
      </c>
      <c r="AM75" s="116"/>
      <c r="AN75" s="8"/>
    </row>
    <row r="76" spans="1:40">
      <c r="A76" s="289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4"/>
      <c r="AH76" s="44"/>
      <c r="AI76" s="44"/>
      <c r="AJ76" s="44"/>
      <c r="AK76" s="44"/>
      <c r="AL76" s="44"/>
      <c r="AM76" s="45" t="s">
        <v>8</v>
      </c>
      <c r="AN76" s="5" t="s">
        <v>8</v>
      </c>
    </row>
    <row r="77" spans="1:40">
      <c r="A77" s="9" t="s">
        <v>9</v>
      </c>
      <c r="B77" s="50">
        <f t="shared" ref="B77:AL92" si="19">($G$38*B7)/$G$37</f>
        <v>0</v>
      </c>
      <c r="C77" s="50">
        <f t="shared" si="19"/>
        <v>0</v>
      </c>
      <c r="D77" s="50">
        <f>($G$38*D7-D137)/$G$37</f>
        <v>0</v>
      </c>
      <c r="E77" s="50">
        <f t="shared" ref="E77:AG77" si="20">($G$38*E7-E137)/$G$37</f>
        <v>0</v>
      </c>
      <c r="F77" s="50">
        <f t="shared" si="20"/>
        <v>0</v>
      </c>
      <c r="G77" s="50">
        <f t="shared" si="20"/>
        <v>0.55764705882352938</v>
      </c>
      <c r="H77" s="50">
        <f t="shared" si="20"/>
        <v>0.5505882352941176</v>
      </c>
      <c r="I77" s="50">
        <f t="shared" si="20"/>
        <v>0.54352941176470593</v>
      </c>
      <c r="J77" s="50">
        <f t="shared" si="20"/>
        <v>0.55411764705882349</v>
      </c>
      <c r="K77" s="50">
        <f t="shared" si="20"/>
        <v>0.53647058823529414</v>
      </c>
      <c r="L77" s="50">
        <f t="shared" si="20"/>
        <v>0.52588235294117647</v>
      </c>
      <c r="M77" s="50">
        <f t="shared" si="20"/>
        <v>0.61411764705882355</v>
      </c>
      <c r="N77" s="50">
        <f t="shared" si="20"/>
        <v>0.5505882352941176</v>
      </c>
      <c r="O77" s="50">
        <f t="shared" si="20"/>
        <v>0.5505882352941176</v>
      </c>
      <c r="P77" s="50">
        <f t="shared" si="20"/>
        <v>0.51529411764705879</v>
      </c>
      <c r="Q77" s="50">
        <f t="shared" si="20"/>
        <v>0.54</v>
      </c>
      <c r="R77" s="50">
        <f t="shared" si="20"/>
        <v>0.52235294117647058</v>
      </c>
      <c r="S77" s="50">
        <f t="shared" si="20"/>
        <v>0.49764705882352939</v>
      </c>
      <c r="T77" s="50">
        <f t="shared" si="20"/>
        <v>0.5505882352941176</v>
      </c>
      <c r="U77" s="50">
        <f t="shared" si="20"/>
        <v>0.54705882352941182</v>
      </c>
      <c r="V77" s="50">
        <f t="shared" si="20"/>
        <v>0.49764705882352939</v>
      </c>
      <c r="W77" s="50">
        <f t="shared" si="20"/>
        <v>0.54352941176470593</v>
      </c>
      <c r="X77" s="50">
        <f t="shared" si="20"/>
        <v>0.54</v>
      </c>
      <c r="Y77" s="50">
        <f t="shared" si="20"/>
        <v>0.47647058823529409</v>
      </c>
      <c r="Z77" s="50">
        <f t="shared" si="20"/>
        <v>0.55411764705882349</v>
      </c>
      <c r="AA77" s="50">
        <f t="shared" si="20"/>
        <v>0.57176470588235295</v>
      </c>
      <c r="AB77" s="50">
        <f t="shared" si="20"/>
        <v>0.55411764705882349</v>
      </c>
      <c r="AC77" s="50">
        <f t="shared" si="20"/>
        <v>0.63529411764705879</v>
      </c>
      <c r="AD77" s="50">
        <f t="shared" si="20"/>
        <v>0.57529411764705884</v>
      </c>
      <c r="AE77" s="50">
        <f t="shared" si="20"/>
        <v>0.56470588235294117</v>
      </c>
      <c r="AF77" s="50">
        <f t="shared" si="20"/>
        <v>0.53294117647058825</v>
      </c>
      <c r="AG77" s="50">
        <f t="shared" si="20"/>
        <v>0.57176470588235295</v>
      </c>
      <c r="AH77" s="50">
        <f t="shared" si="19"/>
        <v>0.57529411764705884</v>
      </c>
      <c r="AI77" s="50">
        <f t="shared" si="19"/>
        <v>0.56470588235294117</v>
      </c>
      <c r="AJ77" s="50">
        <f t="shared" si="19"/>
        <v>0.54705882352941182</v>
      </c>
      <c r="AK77" s="50">
        <f t="shared" si="19"/>
        <v>0.57529411764705884</v>
      </c>
      <c r="AL77" s="50">
        <f t="shared" si="19"/>
        <v>0</v>
      </c>
      <c r="AM77" s="51">
        <f>MAX(B77:AL77)</f>
        <v>0.63529411764705879</v>
      </c>
      <c r="AN77" s="51">
        <f>MIN(B77:AF77)</f>
        <v>0</v>
      </c>
    </row>
    <row r="78" spans="1:40">
      <c r="A78" s="9" t="s">
        <v>10</v>
      </c>
      <c r="B78" s="50">
        <f t="shared" si="19"/>
        <v>0</v>
      </c>
      <c r="C78" s="50">
        <f t="shared" si="19"/>
        <v>0</v>
      </c>
      <c r="D78" s="50">
        <f t="shared" ref="D78:AG86" si="21">($G$38*D8-D138)/$G$37</f>
        <v>0</v>
      </c>
      <c r="E78" s="50">
        <f t="shared" si="21"/>
        <v>0</v>
      </c>
      <c r="F78" s="50">
        <f t="shared" si="21"/>
        <v>0</v>
      </c>
      <c r="G78" s="50">
        <f t="shared" si="21"/>
        <v>0.52235294117647058</v>
      </c>
      <c r="H78" s="50">
        <f t="shared" si="21"/>
        <v>0.52588235294117647</v>
      </c>
      <c r="I78" s="50">
        <f t="shared" si="21"/>
        <v>0.52588235294117647</v>
      </c>
      <c r="J78" s="50">
        <f t="shared" si="21"/>
        <v>0.51882352941176468</v>
      </c>
      <c r="K78" s="50">
        <f t="shared" si="21"/>
        <v>0.51529411764705879</v>
      </c>
      <c r="L78" s="50">
        <f t="shared" si="21"/>
        <v>0.5117647058823529</v>
      </c>
      <c r="M78" s="50">
        <f t="shared" si="21"/>
        <v>0.54352941176470593</v>
      </c>
      <c r="N78" s="50">
        <f t="shared" si="21"/>
        <v>0.52235294117647058</v>
      </c>
      <c r="O78" s="50">
        <f t="shared" si="21"/>
        <v>0.52235294117647058</v>
      </c>
      <c r="P78" s="50">
        <f t="shared" si="21"/>
        <v>0.50823529411764701</v>
      </c>
      <c r="Q78" s="50">
        <f t="shared" si="21"/>
        <v>0.52588235294117647</v>
      </c>
      <c r="R78" s="50">
        <f t="shared" si="21"/>
        <v>0.50823529411764701</v>
      </c>
      <c r="S78" s="50">
        <f t="shared" si="21"/>
        <v>0.52588235294117647</v>
      </c>
      <c r="T78" s="50">
        <f t="shared" si="21"/>
        <v>0.51529411764705879</v>
      </c>
      <c r="U78" s="50">
        <f t="shared" si="21"/>
        <v>0.52588235294117647</v>
      </c>
      <c r="V78" s="50">
        <f t="shared" si="21"/>
        <v>0.54705882352941182</v>
      </c>
      <c r="W78" s="50">
        <f t="shared" si="21"/>
        <v>0.53647058823529414</v>
      </c>
      <c r="X78" s="50">
        <f t="shared" si="21"/>
        <v>0.5117647058823529</v>
      </c>
      <c r="Y78" s="50">
        <f t="shared" si="21"/>
        <v>0.50117647058823533</v>
      </c>
      <c r="Z78" s="50">
        <f t="shared" si="21"/>
        <v>0.53647058823529414</v>
      </c>
      <c r="AA78" s="50">
        <f t="shared" si="21"/>
        <v>0.5505882352941176</v>
      </c>
      <c r="AB78" s="50">
        <f t="shared" si="21"/>
        <v>0.52588235294117647</v>
      </c>
      <c r="AC78" s="50">
        <f t="shared" si="21"/>
        <v>0.52941176470588236</v>
      </c>
      <c r="AD78" s="50">
        <f t="shared" si="21"/>
        <v>0.54352941176470593</v>
      </c>
      <c r="AE78" s="50">
        <f t="shared" si="21"/>
        <v>0.53294117647058825</v>
      </c>
      <c r="AF78" s="50">
        <f t="shared" si="21"/>
        <v>0.50823529411764701</v>
      </c>
      <c r="AG78" s="50">
        <f t="shared" si="21"/>
        <v>0.54</v>
      </c>
      <c r="AH78" s="50">
        <f t="shared" si="19"/>
        <v>0.54352941176470593</v>
      </c>
      <c r="AI78" s="50">
        <f t="shared" si="19"/>
        <v>0.53294117647058825</v>
      </c>
      <c r="AJ78" s="50">
        <f t="shared" si="19"/>
        <v>0.52941176470588236</v>
      </c>
      <c r="AK78" s="50">
        <f t="shared" si="19"/>
        <v>0.55411764705882349</v>
      </c>
      <c r="AL78" s="50">
        <f t="shared" si="19"/>
        <v>0</v>
      </c>
      <c r="AM78" s="51">
        <f t="shared" ref="AM78:AM100" si="22">MAX(B78:AL78)</f>
        <v>0.55411764705882349</v>
      </c>
      <c r="AN78" s="51">
        <f>MIN(B78:AF78)</f>
        <v>0</v>
      </c>
    </row>
    <row r="79" spans="1:40">
      <c r="A79" s="9" t="s">
        <v>11</v>
      </c>
      <c r="B79" s="50">
        <f t="shared" si="19"/>
        <v>0</v>
      </c>
      <c r="C79" s="50">
        <f t="shared" si="19"/>
        <v>0</v>
      </c>
      <c r="D79" s="50">
        <f t="shared" si="21"/>
        <v>0</v>
      </c>
      <c r="E79" s="50">
        <f t="shared" si="21"/>
        <v>0</v>
      </c>
      <c r="F79" s="50">
        <f t="shared" si="21"/>
        <v>0</v>
      </c>
      <c r="G79" s="50">
        <f t="shared" si="21"/>
        <v>0.52235294117647058</v>
      </c>
      <c r="H79" s="50">
        <f t="shared" si="21"/>
        <v>0.51529411764705879</v>
      </c>
      <c r="I79" s="50">
        <f t="shared" si="21"/>
        <v>0.51529411764705879</v>
      </c>
      <c r="J79" s="50">
        <f t="shared" si="21"/>
        <v>0.50117647058823533</v>
      </c>
      <c r="K79" s="50">
        <f t="shared" si="21"/>
        <v>0.49411764705882355</v>
      </c>
      <c r="L79" s="50">
        <f t="shared" si="21"/>
        <v>0.49764705882352939</v>
      </c>
      <c r="M79" s="50">
        <f t="shared" si="21"/>
        <v>0.52941176470588236</v>
      </c>
      <c r="N79" s="50">
        <f t="shared" si="21"/>
        <v>0.51529411764705879</v>
      </c>
      <c r="O79" s="50">
        <f t="shared" si="21"/>
        <v>0.51529411764705879</v>
      </c>
      <c r="P79" s="50">
        <f t="shared" si="21"/>
        <v>0.49764705882352939</v>
      </c>
      <c r="Q79" s="50">
        <f t="shared" si="21"/>
        <v>0.52235294117647058</v>
      </c>
      <c r="R79" s="50">
        <f t="shared" si="21"/>
        <v>0.49411764705882355</v>
      </c>
      <c r="S79" s="50">
        <f t="shared" si="21"/>
        <v>0.51529411764705879</v>
      </c>
      <c r="T79" s="50">
        <f t="shared" si="21"/>
        <v>0.51529411764705879</v>
      </c>
      <c r="U79" s="50">
        <f t="shared" si="21"/>
        <v>0.5117647058823529</v>
      </c>
      <c r="V79" s="50">
        <f t="shared" si="21"/>
        <v>0.52941176470588236</v>
      </c>
      <c r="W79" s="50">
        <f t="shared" si="21"/>
        <v>0.5117647058823529</v>
      </c>
      <c r="X79" s="50">
        <f t="shared" si="21"/>
        <v>0.49764705882352939</v>
      </c>
      <c r="Y79" s="50">
        <f t="shared" si="21"/>
        <v>0.49058823529411766</v>
      </c>
      <c r="Z79" s="50">
        <f t="shared" si="21"/>
        <v>0.52235294117647058</v>
      </c>
      <c r="AA79" s="50">
        <f t="shared" si="21"/>
        <v>0.53647058823529414</v>
      </c>
      <c r="AB79" s="50">
        <f t="shared" si="21"/>
        <v>0.5117647058823529</v>
      </c>
      <c r="AC79" s="50">
        <f t="shared" si="21"/>
        <v>0.51529411764705879</v>
      </c>
      <c r="AD79" s="50">
        <f t="shared" si="21"/>
        <v>0.52235294117647058</v>
      </c>
      <c r="AE79" s="50">
        <f t="shared" si="21"/>
        <v>0.51529411764705879</v>
      </c>
      <c r="AF79" s="50">
        <f t="shared" si="21"/>
        <v>0.50117647058823533</v>
      </c>
      <c r="AG79" s="50">
        <f t="shared" si="21"/>
        <v>0.53294117647058825</v>
      </c>
      <c r="AH79" s="50">
        <f t="shared" si="19"/>
        <v>0.54</v>
      </c>
      <c r="AI79" s="50">
        <f t="shared" si="19"/>
        <v>0.54352941176470593</v>
      </c>
      <c r="AJ79" s="50">
        <f t="shared" si="19"/>
        <v>0.51529411764705879</v>
      </c>
      <c r="AK79" s="50">
        <f t="shared" si="19"/>
        <v>0.53647058823529414</v>
      </c>
      <c r="AL79" s="50">
        <f t="shared" si="19"/>
        <v>0</v>
      </c>
      <c r="AM79" s="51">
        <f t="shared" si="22"/>
        <v>0.54352941176470593</v>
      </c>
      <c r="AN79" s="51">
        <f t="shared" ref="AN79:AN100" si="23">MIN(B79:AF79)</f>
        <v>0</v>
      </c>
    </row>
    <row r="80" spans="1:40">
      <c r="A80" s="9" t="s">
        <v>12</v>
      </c>
      <c r="B80" s="50">
        <f t="shared" si="19"/>
        <v>0</v>
      </c>
      <c r="C80" s="50">
        <f t="shared" si="19"/>
        <v>0</v>
      </c>
      <c r="D80" s="50">
        <f t="shared" si="21"/>
        <v>0</v>
      </c>
      <c r="E80" s="50">
        <f t="shared" si="21"/>
        <v>0</v>
      </c>
      <c r="F80" s="50">
        <f t="shared" si="21"/>
        <v>0</v>
      </c>
      <c r="G80" s="50">
        <f t="shared" si="21"/>
        <v>0.5117647058823529</v>
      </c>
      <c r="H80" s="50">
        <f t="shared" si="21"/>
        <v>0.5117647058823529</v>
      </c>
      <c r="I80" s="50">
        <f t="shared" si="21"/>
        <v>0.5117647058823529</v>
      </c>
      <c r="J80" s="50">
        <f t="shared" si="21"/>
        <v>0.50117647058823533</v>
      </c>
      <c r="K80" s="50">
        <f t="shared" si="21"/>
        <v>0.48705882352941177</v>
      </c>
      <c r="L80" s="50">
        <f t="shared" si="21"/>
        <v>0.49058823529411766</v>
      </c>
      <c r="M80" s="50">
        <f t="shared" si="21"/>
        <v>0.52235294117647058</v>
      </c>
      <c r="N80" s="50">
        <f t="shared" si="21"/>
        <v>0.5117647058823529</v>
      </c>
      <c r="O80" s="50">
        <f t="shared" si="21"/>
        <v>0.5117647058823529</v>
      </c>
      <c r="P80" s="50">
        <f t="shared" si="21"/>
        <v>0.48705882352941177</v>
      </c>
      <c r="Q80" s="50">
        <f t="shared" si="21"/>
        <v>0.50823529411764701</v>
      </c>
      <c r="R80" s="50">
        <f t="shared" si="21"/>
        <v>0.48705882352941177</v>
      </c>
      <c r="S80" s="50">
        <f t="shared" si="21"/>
        <v>0.5117647058823529</v>
      </c>
      <c r="T80" s="50">
        <f t="shared" si="21"/>
        <v>0.50823529411764701</v>
      </c>
      <c r="U80" s="50">
        <f t="shared" si="21"/>
        <v>0.50823529411764701</v>
      </c>
      <c r="V80" s="50">
        <f t="shared" si="21"/>
        <v>0.52588235294117647</v>
      </c>
      <c r="W80" s="50">
        <f t="shared" si="21"/>
        <v>0.50823529411764701</v>
      </c>
      <c r="X80" s="50">
        <f t="shared" si="21"/>
        <v>0.49764705882352939</v>
      </c>
      <c r="Y80" s="50">
        <f t="shared" si="21"/>
        <v>0.48352941176470587</v>
      </c>
      <c r="Z80" s="50">
        <f t="shared" si="21"/>
        <v>0.5117647058823529</v>
      </c>
      <c r="AA80" s="50">
        <f t="shared" si="21"/>
        <v>0.52941176470588236</v>
      </c>
      <c r="AB80" s="50">
        <f t="shared" si="21"/>
        <v>0.5117647058823529</v>
      </c>
      <c r="AC80" s="50">
        <f t="shared" si="21"/>
        <v>0.51529411764705879</v>
      </c>
      <c r="AD80" s="50">
        <f t="shared" si="21"/>
        <v>0.51529411764705879</v>
      </c>
      <c r="AE80" s="50">
        <f t="shared" si="21"/>
        <v>0.5117647058823529</v>
      </c>
      <c r="AF80" s="50">
        <f t="shared" si="21"/>
        <v>0.49764705882352939</v>
      </c>
      <c r="AG80" s="50">
        <f t="shared" si="21"/>
        <v>0.51882352941176468</v>
      </c>
      <c r="AH80" s="50">
        <f t="shared" si="19"/>
        <v>0.53647058823529414</v>
      </c>
      <c r="AI80" s="50">
        <f t="shared" si="19"/>
        <v>0.52235294117647058</v>
      </c>
      <c r="AJ80" s="50">
        <f t="shared" si="19"/>
        <v>0.50823529411764701</v>
      </c>
      <c r="AK80" s="50">
        <f t="shared" si="19"/>
        <v>0.51882352941176468</v>
      </c>
      <c r="AL80" s="50">
        <f t="shared" si="19"/>
        <v>0</v>
      </c>
      <c r="AM80" s="51">
        <f t="shared" si="22"/>
        <v>0.53647058823529414</v>
      </c>
      <c r="AN80" s="51">
        <f t="shared" si="23"/>
        <v>0</v>
      </c>
    </row>
    <row r="81" spans="1:40">
      <c r="A81" s="9" t="s">
        <v>13</v>
      </c>
      <c r="B81" s="50">
        <f t="shared" si="19"/>
        <v>0</v>
      </c>
      <c r="C81" s="50">
        <f t="shared" si="19"/>
        <v>0</v>
      </c>
      <c r="D81" s="50">
        <f t="shared" si="21"/>
        <v>0</v>
      </c>
      <c r="E81" s="50">
        <f t="shared" si="21"/>
        <v>0</v>
      </c>
      <c r="F81" s="50">
        <f t="shared" si="21"/>
        <v>0</v>
      </c>
      <c r="G81" s="50">
        <f t="shared" si="21"/>
        <v>0.5117647058823529</v>
      </c>
      <c r="H81" s="50">
        <f t="shared" si="21"/>
        <v>0.50823529411764701</v>
      </c>
      <c r="I81" s="50">
        <f t="shared" si="21"/>
        <v>0.50823529411764701</v>
      </c>
      <c r="J81" s="50">
        <f t="shared" si="21"/>
        <v>0.50117647058823533</v>
      </c>
      <c r="K81" s="50">
        <f t="shared" si="21"/>
        <v>0.48</v>
      </c>
      <c r="L81" s="50">
        <f t="shared" si="21"/>
        <v>0.49058823529411766</v>
      </c>
      <c r="M81" s="50">
        <f t="shared" si="21"/>
        <v>0.53647058823529414</v>
      </c>
      <c r="N81" s="50">
        <f t="shared" si="21"/>
        <v>0.5117647058823529</v>
      </c>
      <c r="O81" s="50">
        <f t="shared" si="21"/>
        <v>0.50470588235294123</v>
      </c>
      <c r="P81" s="50">
        <f t="shared" si="21"/>
        <v>0.47647058823529409</v>
      </c>
      <c r="Q81" s="50">
        <f t="shared" si="21"/>
        <v>0.50470588235294123</v>
      </c>
      <c r="R81" s="50">
        <f t="shared" si="21"/>
        <v>0.48705882352941177</v>
      </c>
      <c r="S81" s="50">
        <f t="shared" si="21"/>
        <v>0.51529411764705879</v>
      </c>
      <c r="T81" s="50">
        <f t="shared" si="21"/>
        <v>0.51529411764705879</v>
      </c>
      <c r="U81" s="50">
        <f t="shared" si="21"/>
        <v>0.50823529411764701</v>
      </c>
      <c r="V81" s="50">
        <f t="shared" si="21"/>
        <v>0.51882352941176468</v>
      </c>
      <c r="W81" s="50">
        <f t="shared" si="21"/>
        <v>0.50470588235294123</v>
      </c>
      <c r="X81" s="50">
        <f t="shared" si="21"/>
        <v>0.49058823529411766</v>
      </c>
      <c r="Y81" s="50">
        <f t="shared" si="21"/>
        <v>0.48352941176470587</v>
      </c>
      <c r="Z81" s="50">
        <f t="shared" si="21"/>
        <v>0.51529411764705879</v>
      </c>
      <c r="AA81" s="50">
        <f t="shared" si="21"/>
        <v>0.52235294117647058</v>
      </c>
      <c r="AB81" s="50">
        <f t="shared" si="21"/>
        <v>0.50470588235294123</v>
      </c>
      <c r="AC81" s="50">
        <f t="shared" si="21"/>
        <v>0.50823529411764701</v>
      </c>
      <c r="AD81" s="50">
        <f t="shared" si="21"/>
        <v>0.51882352941176468</v>
      </c>
      <c r="AE81" s="50">
        <f t="shared" si="21"/>
        <v>0.50470588235294123</v>
      </c>
      <c r="AF81" s="50">
        <f t="shared" si="21"/>
        <v>0.49058823529411766</v>
      </c>
      <c r="AG81" s="50">
        <f t="shared" si="21"/>
        <v>0.52235294117647058</v>
      </c>
      <c r="AH81" s="50">
        <f t="shared" si="19"/>
        <v>0.52941176470588236</v>
      </c>
      <c r="AI81" s="50">
        <f t="shared" si="19"/>
        <v>0.5117647058823529</v>
      </c>
      <c r="AJ81" s="50">
        <f t="shared" si="19"/>
        <v>0.50823529411764701</v>
      </c>
      <c r="AK81" s="50">
        <f t="shared" si="19"/>
        <v>0.51882352941176468</v>
      </c>
      <c r="AL81" s="50">
        <f t="shared" si="19"/>
        <v>0</v>
      </c>
      <c r="AM81" s="51">
        <f t="shared" si="22"/>
        <v>0.53647058823529414</v>
      </c>
      <c r="AN81" s="51">
        <f t="shared" si="23"/>
        <v>0</v>
      </c>
    </row>
    <row r="82" spans="1:40">
      <c r="A82" s="9" t="s">
        <v>14</v>
      </c>
      <c r="B82" s="50">
        <f t="shared" si="19"/>
        <v>0</v>
      </c>
      <c r="C82" s="50">
        <f t="shared" si="19"/>
        <v>0</v>
      </c>
      <c r="D82" s="50">
        <f t="shared" si="21"/>
        <v>0</v>
      </c>
      <c r="E82" s="50">
        <f t="shared" si="21"/>
        <v>0</v>
      </c>
      <c r="F82" s="50">
        <f t="shared" si="21"/>
        <v>0</v>
      </c>
      <c r="G82" s="50">
        <f t="shared" si="21"/>
        <v>0.52235294117647058</v>
      </c>
      <c r="H82" s="50">
        <f t="shared" si="21"/>
        <v>0.51529411764705879</v>
      </c>
      <c r="I82" s="50">
        <f t="shared" si="21"/>
        <v>0.50470588235294123</v>
      </c>
      <c r="J82" s="50">
        <f t="shared" si="21"/>
        <v>0.49411764705882355</v>
      </c>
      <c r="K82" s="50">
        <f t="shared" si="21"/>
        <v>0.48705882352941177</v>
      </c>
      <c r="L82" s="50">
        <f t="shared" si="21"/>
        <v>0.49764705882352939</v>
      </c>
      <c r="M82" s="50">
        <f t="shared" si="21"/>
        <v>0.53647058823529414</v>
      </c>
      <c r="N82" s="50">
        <f t="shared" si="21"/>
        <v>0.51529411764705879</v>
      </c>
      <c r="O82" s="50">
        <f t="shared" si="21"/>
        <v>0.51882352941176468</v>
      </c>
      <c r="P82" s="50">
        <f t="shared" si="21"/>
        <v>0.46588235294117647</v>
      </c>
      <c r="Q82" s="50">
        <f t="shared" si="21"/>
        <v>0.49764705882352939</v>
      </c>
      <c r="R82" s="50">
        <f t="shared" si="21"/>
        <v>0.50117647058823533</v>
      </c>
      <c r="S82" s="50">
        <f t="shared" si="21"/>
        <v>0.52235294117647058</v>
      </c>
      <c r="T82" s="50">
        <f t="shared" si="21"/>
        <v>0.51882352941176468</v>
      </c>
      <c r="U82" s="50">
        <f t="shared" si="21"/>
        <v>0.52235294117647058</v>
      </c>
      <c r="V82" s="50">
        <f t="shared" si="21"/>
        <v>0.53647058823529414</v>
      </c>
      <c r="W82" s="50">
        <f t="shared" si="21"/>
        <v>0.5117647058823529</v>
      </c>
      <c r="X82" s="50">
        <f t="shared" si="21"/>
        <v>0.49058823529411766</v>
      </c>
      <c r="Y82" s="50">
        <f t="shared" si="21"/>
        <v>0.48705882352941177</v>
      </c>
      <c r="Z82" s="50">
        <f t="shared" si="21"/>
        <v>0.53294117647058825</v>
      </c>
      <c r="AA82" s="50">
        <f t="shared" si="21"/>
        <v>0.53647058823529414</v>
      </c>
      <c r="AB82" s="50">
        <f t="shared" si="21"/>
        <v>0.50823529411764701</v>
      </c>
      <c r="AC82" s="50">
        <f t="shared" si="21"/>
        <v>0.52588235294117647</v>
      </c>
      <c r="AD82" s="50">
        <f t="shared" si="21"/>
        <v>0.51882352941176468</v>
      </c>
      <c r="AE82" s="50">
        <f t="shared" si="21"/>
        <v>0.50470588235294123</v>
      </c>
      <c r="AF82" s="50">
        <f t="shared" si="21"/>
        <v>0.49764705882352939</v>
      </c>
      <c r="AG82" s="50">
        <f t="shared" si="21"/>
        <v>0.54</v>
      </c>
      <c r="AH82" s="50">
        <f t="shared" si="19"/>
        <v>0.54</v>
      </c>
      <c r="AI82" s="50">
        <f t="shared" si="19"/>
        <v>0.56470588235294117</v>
      </c>
      <c r="AJ82" s="50">
        <f t="shared" si="19"/>
        <v>0.6</v>
      </c>
      <c r="AK82" s="50">
        <f t="shared" si="19"/>
        <v>0.51882352941176468</v>
      </c>
      <c r="AL82" s="50">
        <f t="shared" si="19"/>
        <v>0</v>
      </c>
      <c r="AM82" s="51">
        <f t="shared" si="22"/>
        <v>0.6</v>
      </c>
      <c r="AN82" s="51">
        <f t="shared" si="23"/>
        <v>0</v>
      </c>
    </row>
    <row r="83" spans="1:40">
      <c r="A83" s="9" t="s">
        <v>15</v>
      </c>
      <c r="B83" s="50">
        <f t="shared" si="19"/>
        <v>0</v>
      </c>
      <c r="C83" s="50">
        <f t="shared" si="19"/>
        <v>0</v>
      </c>
      <c r="D83" s="50">
        <f t="shared" si="21"/>
        <v>0</v>
      </c>
      <c r="E83" s="50">
        <f t="shared" si="21"/>
        <v>0</v>
      </c>
      <c r="F83" s="50">
        <f t="shared" si="21"/>
        <v>0</v>
      </c>
      <c r="G83" s="50">
        <f t="shared" si="21"/>
        <v>0.5510802139037434</v>
      </c>
      <c r="H83" s="50">
        <f t="shared" si="21"/>
        <v>0.55127058823529418</v>
      </c>
      <c r="I83" s="50">
        <f t="shared" si="21"/>
        <v>0.49673903743315512</v>
      </c>
      <c r="J83" s="50">
        <f t="shared" si="21"/>
        <v>0.48868021390374328</v>
      </c>
      <c r="K83" s="50">
        <f t="shared" si="21"/>
        <v>0.4595818181818182</v>
      </c>
      <c r="L83" s="50">
        <f t="shared" si="21"/>
        <v>0.5305315508021391</v>
      </c>
      <c r="M83" s="50">
        <f t="shared" si="21"/>
        <v>0.55428128342245986</v>
      </c>
      <c r="N83" s="50">
        <f t="shared" si="21"/>
        <v>0.55922566844919785</v>
      </c>
      <c r="O83" s="50">
        <f t="shared" si="21"/>
        <v>0.54382673796791436</v>
      </c>
      <c r="P83" s="50">
        <f t="shared" si="21"/>
        <v>0.47935294117647059</v>
      </c>
      <c r="Q83" s="50">
        <f t="shared" si="21"/>
        <v>0.49223101604278069</v>
      </c>
      <c r="R83" s="50">
        <f t="shared" si="21"/>
        <v>0.53056791443850271</v>
      </c>
      <c r="S83" s="50">
        <f t="shared" si="21"/>
        <v>0.56294117647058828</v>
      </c>
      <c r="T83" s="50">
        <f t="shared" si="21"/>
        <v>0.53658288770053475</v>
      </c>
      <c r="U83" s="50">
        <f t="shared" si="21"/>
        <v>0.54047914438502664</v>
      </c>
      <c r="V83" s="50">
        <f t="shared" si="21"/>
        <v>0.55524064171123</v>
      </c>
      <c r="W83" s="50">
        <f t="shared" si="21"/>
        <v>0.50443529411764709</v>
      </c>
      <c r="X83" s="50">
        <f t="shared" si="21"/>
        <v>0.47883422459893055</v>
      </c>
      <c r="Y83" s="50">
        <f t="shared" si="21"/>
        <v>0.53488663101604272</v>
      </c>
      <c r="Z83" s="50">
        <f t="shared" si="21"/>
        <v>0.54633048128342243</v>
      </c>
      <c r="AA83" s="50">
        <f t="shared" si="21"/>
        <v>0.55928021390374338</v>
      </c>
      <c r="AB83" s="50">
        <f t="shared" si="21"/>
        <v>0.53294117647058825</v>
      </c>
      <c r="AC83" s="50">
        <f t="shared" si="21"/>
        <v>0.53467593582887707</v>
      </c>
      <c r="AD83" s="50">
        <f t="shared" si="21"/>
        <v>0.5108491978609625</v>
      </c>
      <c r="AE83" s="50">
        <f t="shared" si="21"/>
        <v>0.4913679144385027</v>
      </c>
      <c r="AF83" s="50">
        <f t="shared" si="21"/>
        <v>0.52041925133689837</v>
      </c>
      <c r="AG83" s="50">
        <f t="shared" si="21"/>
        <v>0.42992513368983959</v>
      </c>
      <c r="AH83" s="50">
        <f t="shared" si="19"/>
        <v>0.55764705882352938</v>
      </c>
      <c r="AI83" s="50">
        <f t="shared" si="19"/>
        <v>0.5505882352941176</v>
      </c>
      <c r="AJ83" s="50">
        <f t="shared" si="19"/>
        <v>0.49411764705882355</v>
      </c>
      <c r="AK83" s="50">
        <f t="shared" si="19"/>
        <v>0.52588235294117647</v>
      </c>
      <c r="AL83" s="50">
        <f t="shared" si="19"/>
        <v>0</v>
      </c>
      <c r="AM83" s="51">
        <f t="shared" si="22"/>
        <v>0.56294117647058828</v>
      </c>
      <c r="AN83" s="51">
        <f t="shared" si="23"/>
        <v>0</v>
      </c>
    </row>
    <row r="84" spans="1:40">
      <c r="A84" s="12" t="s">
        <v>16</v>
      </c>
      <c r="B84" s="50">
        <f t="shared" si="19"/>
        <v>0</v>
      </c>
      <c r="C84" s="50">
        <f t="shared" si="19"/>
        <v>0</v>
      </c>
      <c r="D84" s="50">
        <f t="shared" si="21"/>
        <v>0</v>
      </c>
      <c r="E84" s="50">
        <f t="shared" si="21"/>
        <v>0</v>
      </c>
      <c r="F84" s="50">
        <f t="shared" si="21"/>
        <v>0</v>
      </c>
      <c r="G84" s="50">
        <f t="shared" si="21"/>
        <v>0.63602139037433159</v>
      </c>
      <c r="H84" s="50">
        <f t="shared" si="21"/>
        <v>0.63089839572192508</v>
      </c>
      <c r="I84" s="50">
        <f t="shared" si="21"/>
        <v>0.51743422459893051</v>
      </c>
      <c r="J84" s="50">
        <f t="shared" si="21"/>
        <v>0.49080320855614978</v>
      </c>
      <c r="K84" s="50">
        <f t="shared" si="21"/>
        <v>0.47973582887700533</v>
      </c>
      <c r="L84" s="50">
        <f t="shared" si="21"/>
        <v>0.6530106951871657</v>
      </c>
      <c r="M84" s="50">
        <f t="shared" si="21"/>
        <v>0.61417219251336896</v>
      </c>
      <c r="N84" s="50">
        <f t="shared" si="21"/>
        <v>0.61769197860962566</v>
      </c>
      <c r="O84" s="50">
        <f t="shared" si="21"/>
        <v>0.60175401069518708</v>
      </c>
      <c r="P84" s="50">
        <f t="shared" si="21"/>
        <v>0.49035080213903742</v>
      </c>
      <c r="Q84" s="50">
        <f t="shared" si="21"/>
        <v>0.48728449197860957</v>
      </c>
      <c r="R84" s="50">
        <f t="shared" si="21"/>
        <v>0.65979893048128346</v>
      </c>
      <c r="S84" s="50">
        <f t="shared" si="21"/>
        <v>0.65980320855614971</v>
      </c>
      <c r="T84" s="50">
        <f t="shared" si="21"/>
        <v>0.6282459893048129</v>
      </c>
      <c r="U84" s="50">
        <f t="shared" si="21"/>
        <v>0.62065133689839569</v>
      </c>
      <c r="V84" s="50">
        <f t="shared" si="21"/>
        <v>0.64722566844919793</v>
      </c>
      <c r="W84" s="50">
        <f t="shared" si="21"/>
        <v>0.51779572192513368</v>
      </c>
      <c r="X84" s="50">
        <f t="shared" si="21"/>
        <v>0.47743743315508019</v>
      </c>
      <c r="Y84" s="50">
        <f t="shared" si="21"/>
        <v>0.63678609625668448</v>
      </c>
      <c r="Z84" s="50">
        <f t="shared" si="21"/>
        <v>0.66089946524064169</v>
      </c>
      <c r="AA84" s="50">
        <f t="shared" si="21"/>
        <v>0.63082994652406421</v>
      </c>
      <c r="AB84" s="50">
        <f t="shared" si="21"/>
        <v>0.69529411764705884</v>
      </c>
      <c r="AC84" s="50">
        <f t="shared" si="21"/>
        <v>0.64848449197860958</v>
      </c>
      <c r="AD84" s="50">
        <f t="shared" si="21"/>
        <v>0.51183636363636376</v>
      </c>
      <c r="AE84" s="50">
        <f t="shared" si="21"/>
        <v>0.47427272727272723</v>
      </c>
      <c r="AF84" s="50">
        <f t="shared" si="21"/>
        <v>0.60912941176470581</v>
      </c>
      <c r="AG84" s="50">
        <f t="shared" si="21"/>
        <v>0.4679219251336898</v>
      </c>
      <c r="AH84" s="50">
        <f t="shared" si="19"/>
        <v>0.68470588235294116</v>
      </c>
      <c r="AI84" s="50">
        <f t="shared" si="19"/>
        <v>0.67411764705882349</v>
      </c>
      <c r="AJ84" s="50">
        <f t="shared" si="19"/>
        <v>0.54352941176470593</v>
      </c>
      <c r="AK84" s="50">
        <f t="shared" si="19"/>
        <v>0.57529411764705884</v>
      </c>
      <c r="AL84" s="50">
        <f t="shared" si="19"/>
        <v>0</v>
      </c>
      <c r="AM84" s="51">
        <f t="shared" si="22"/>
        <v>0.69529411764705884</v>
      </c>
      <c r="AN84" s="51">
        <f t="shared" si="23"/>
        <v>0</v>
      </c>
    </row>
    <row r="85" spans="1:40">
      <c r="A85" s="12" t="s">
        <v>17</v>
      </c>
      <c r="B85" s="50">
        <f t="shared" si="19"/>
        <v>0</v>
      </c>
      <c r="C85" s="50">
        <f t="shared" si="19"/>
        <v>0</v>
      </c>
      <c r="D85" s="50">
        <f t="shared" si="21"/>
        <v>0</v>
      </c>
      <c r="E85" s="50">
        <f t="shared" si="21"/>
        <v>0</v>
      </c>
      <c r="F85" s="50">
        <f t="shared" si="21"/>
        <v>0</v>
      </c>
      <c r="G85" s="50">
        <f t="shared" si="21"/>
        <v>0.70095187165775408</v>
      </c>
      <c r="H85" s="50">
        <f t="shared" si="21"/>
        <v>0.68009625668449192</v>
      </c>
      <c r="I85" s="50">
        <f t="shared" si="21"/>
        <v>0.50682887700534762</v>
      </c>
      <c r="J85" s="50">
        <f t="shared" si="21"/>
        <v>0.5027465240641712</v>
      </c>
      <c r="K85" s="50">
        <f t="shared" si="21"/>
        <v>0.48059679144385026</v>
      </c>
      <c r="L85" s="50">
        <f t="shared" si="21"/>
        <v>0.7361411764705883</v>
      </c>
      <c r="M85" s="50">
        <f t="shared" si="21"/>
        <v>0.69296684491978622</v>
      </c>
      <c r="N85" s="50">
        <f t="shared" si="21"/>
        <v>0.67493262032085566</v>
      </c>
      <c r="O85" s="50">
        <f t="shared" si="21"/>
        <v>0.6257454545454546</v>
      </c>
      <c r="P85" s="50">
        <f t="shared" si="21"/>
        <v>0.49082139037433159</v>
      </c>
      <c r="Q85" s="50">
        <f t="shared" si="21"/>
        <v>0.48840855614973261</v>
      </c>
      <c r="R85" s="50">
        <f t="shared" si="21"/>
        <v>0.69444385026737976</v>
      </c>
      <c r="S85" s="50">
        <f t="shared" si="21"/>
        <v>0.77248556149732628</v>
      </c>
      <c r="T85" s="50">
        <f t="shared" si="21"/>
        <v>0.68161176470588247</v>
      </c>
      <c r="U85" s="50">
        <f t="shared" si="21"/>
        <v>0.65238181818181817</v>
      </c>
      <c r="V85" s="50">
        <f t="shared" si="21"/>
        <v>0.74607807486631028</v>
      </c>
      <c r="W85" s="50">
        <f t="shared" si="21"/>
        <v>0.60525133689839572</v>
      </c>
      <c r="X85" s="50">
        <f t="shared" si="21"/>
        <v>0.46724491978609622</v>
      </c>
      <c r="Y85" s="50">
        <f t="shared" si="21"/>
        <v>0.68921818181818184</v>
      </c>
      <c r="Z85" s="50">
        <f t="shared" si="21"/>
        <v>0.82046737967914452</v>
      </c>
      <c r="AA85" s="50">
        <f t="shared" si="21"/>
        <v>0.71452941176470597</v>
      </c>
      <c r="AB85" s="50">
        <f t="shared" si="21"/>
        <v>0.7905882352941177</v>
      </c>
      <c r="AC85" s="50">
        <f t="shared" si="21"/>
        <v>0.67196256684491984</v>
      </c>
      <c r="AD85" s="50">
        <f t="shared" si="21"/>
        <v>0.51657005347593588</v>
      </c>
      <c r="AE85" s="50">
        <f t="shared" si="21"/>
        <v>0.42940320855614972</v>
      </c>
      <c r="AF85" s="50">
        <f t="shared" si="21"/>
        <v>0.73111550802139047</v>
      </c>
      <c r="AG85" s="50">
        <f t="shared" si="21"/>
        <v>0.15222780748663106</v>
      </c>
      <c r="AH85" s="50">
        <f t="shared" si="19"/>
        <v>0.80470588235294127</v>
      </c>
      <c r="AI85" s="50">
        <f t="shared" si="19"/>
        <v>0.80823529411764716</v>
      </c>
      <c r="AJ85" s="50">
        <f t="shared" si="19"/>
        <v>0.61411764705882355</v>
      </c>
      <c r="AK85" s="50">
        <f t="shared" si="19"/>
        <v>0.67411764705882349</v>
      </c>
      <c r="AL85" s="50">
        <f t="shared" si="19"/>
        <v>0</v>
      </c>
      <c r="AM85" s="51">
        <f t="shared" si="22"/>
        <v>0.82046737967914452</v>
      </c>
      <c r="AN85" s="51">
        <f t="shared" si="23"/>
        <v>0</v>
      </c>
    </row>
    <row r="86" spans="1:40">
      <c r="A86" s="13">
        <v>0.41666666666666669</v>
      </c>
      <c r="B86" s="50">
        <f t="shared" si="19"/>
        <v>0</v>
      </c>
      <c r="C86" s="50">
        <f t="shared" si="19"/>
        <v>0</v>
      </c>
      <c r="D86" s="50">
        <f t="shared" si="21"/>
        <v>0</v>
      </c>
      <c r="E86" s="50">
        <f t="shared" si="21"/>
        <v>0</v>
      </c>
      <c r="F86" s="50">
        <f t="shared" si="21"/>
        <v>0</v>
      </c>
      <c r="G86" s="50">
        <f t="shared" si="21"/>
        <v>0.69049197860962575</v>
      </c>
      <c r="H86" s="50">
        <f t="shared" si="21"/>
        <v>0.70251978609625687</v>
      </c>
      <c r="I86" s="50">
        <f t="shared" si="21"/>
        <v>0.48959144385026743</v>
      </c>
      <c r="J86" s="50">
        <f t="shared" si="21"/>
        <v>0.48698502673796784</v>
      </c>
      <c r="K86" s="50">
        <f t="shared" si="21"/>
        <v>0.46116042780748667</v>
      </c>
      <c r="L86" s="50">
        <f t="shared" si="21"/>
        <v>0.70198502673796803</v>
      </c>
      <c r="M86" s="50">
        <f t="shared" si="21"/>
        <v>0.72592513368983969</v>
      </c>
      <c r="N86" s="50">
        <f t="shared" si="21"/>
        <v>0.68412620320855622</v>
      </c>
      <c r="O86" s="50">
        <f t="shared" si="21"/>
        <v>0.63912406417112311</v>
      </c>
      <c r="P86" s="50">
        <f t="shared" si="21"/>
        <v>0.4815454545454545</v>
      </c>
      <c r="Q86" s="50">
        <f t="shared" si="21"/>
        <v>0.46796256684491977</v>
      </c>
      <c r="R86" s="50">
        <f t="shared" si="21"/>
        <v>0.69254117647058833</v>
      </c>
      <c r="S86" s="50">
        <f t="shared" ref="S86:AG86" si="24">($G$38*S16-S146)/$G$37</f>
        <v>0.72625561497326208</v>
      </c>
      <c r="T86" s="50">
        <f t="shared" si="24"/>
        <v>0.64677860962566858</v>
      </c>
      <c r="U86" s="50">
        <f t="shared" si="24"/>
        <v>0.62283101604278079</v>
      </c>
      <c r="V86" s="50">
        <f t="shared" si="24"/>
        <v>0.7252449197860964</v>
      </c>
      <c r="W86" s="50">
        <f t="shared" si="24"/>
        <v>0.58244278074866307</v>
      </c>
      <c r="X86" s="50">
        <f t="shared" si="24"/>
        <v>0.41955401069518716</v>
      </c>
      <c r="Y86" s="50">
        <f t="shared" si="24"/>
        <v>0.59651657754010712</v>
      </c>
      <c r="Z86" s="50">
        <f t="shared" si="24"/>
        <v>0.72265026737967919</v>
      </c>
      <c r="AA86" s="50">
        <f t="shared" si="24"/>
        <v>0.66905561497326216</v>
      </c>
      <c r="AB86" s="50">
        <f t="shared" si="24"/>
        <v>0.63942780748663119</v>
      </c>
      <c r="AC86" s="50">
        <f t="shared" si="24"/>
        <v>0.69745668449197873</v>
      </c>
      <c r="AD86" s="50">
        <f t="shared" si="24"/>
        <v>0.47800320855614975</v>
      </c>
      <c r="AE86" s="50">
        <f t="shared" si="24"/>
        <v>0.36322245989304813</v>
      </c>
      <c r="AF86" s="50">
        <f t="shared" si="24"/>
        <v>0.734273796791444</v>
      </c>
      <c r="AG86" s="50">
        <f t="shared" si="24"/>
        <v>0.23250588235294115</v>
      </c>
      <c r="AH86" s="50">
        <f t="shared" si="19"/>
        <v>0.85058823529411776</v>
      </c>
      <c r="AI86" s="50">
        <f t="shared" si="19"/>
        <v>0.8294117647058824</v>
      </c>
      <c r="AJ86" s="50">
        <f t="shared" si="19"/>
        <v>0.73411764705882365</v>
      </c>
      <c r="AK86" s="50">
        <f t="shared" si="19"/>
        <v>0.65647058823529414</v>
      </c>
      <c r="AL86" s="50">
        <f t="shared" si="19"/>
        <v>0</v>
      </c>
      <c r="AM86" s="51">
        <f t="shared" si="22"/>
        <v>0.85058823529411776</v>
      </c>
      <c r="AN86" s="51">
        <f t="shared" si="23"/>
        <v>0</v>
      </c>
    </row>
    <row r="87" spans="1:40">
      <c r="A87" s="13" t="s">
        <v>18</v>
      </c>
      <c r="B87" s="50">
        <f t="shared" si="19"/>
        <v>0</v>
      </c>
      <c r="C87" s="50">
        <f t="shared" si="19"/>
        <v>0</v>
      </c>
      <c r="D87" s="50">
        <f t="shared" ref="D87:AG95" si="25">($G$38*D17-D147)/$G$37</f>
        <v>0</v>
      </c>
      <c r="E87" s="50">
        <f t="shared" si="25"/>
        <v>0</v>
      </c>
      <c r="F87" s="50">
        <f t="shared" si="25"/>
        <v>0</v>
      </c>
      <c r="G87" s="50">
        <f t="shared" si="25"/>
        <v>0.64731550802139048</v>
      </c>
      <c r="H87" s="50">
        <f t="shared" si="25"/>
        <v>0.66079144385026756</v>
      </c>
      <c r="I87" s="50">
        <f t="shared" si="25"/>
        <v>0.47841925133689844</v>
      </c>
      <c r="J87" s="50">
        <f t="shared" si="25"/>
        <v>0.47230802139037431</v>
      </c>
      <c r="K87" s="50">
        <f t="shared" si="25"/>
        <v>0.42689304812834222</v>
      </c>
      <c r="L87" s="50">
        <f t="shared" si="25"/>
        <v>0.62005775401069529</v>
      </c>
      <c r="M87" s="50">
        <f t="shared" si="25"/>
        <v>0.75933903743315512</v>
      </c>
      <c r="N87" s="50">
        <f t="shared" si="25"/>
        <v>0.61813903743315513</v>
      </c>
      <c r="O87" s="50">
        <f t="shared" si="25"/>
        <v>0.60107272727272731</v>
      </c>
      <c r="P87" s="50">
        <f t="shared" si="25"/>
        <v>0.4371647058823529</v>
      </c>
      <c r="Q87" s="50">
        <f t="shared" si="25"/>
        <v>0.48311336898395718</v>
      </c>
      <c r="R87" s="50">
        <f t="shared" si="25"/>
        <v>0.63657112299465246</v>
      </c>
      <c r="S87" s="50">
        <f t="shared" si="25"/>
        <v>0.72903101604278076</v>
      </c>
      <c r="T87" s="50">
        <f t="shared" si="25"/>
        <v>0.56999465240641722</v>
      </c>
      <c r="U87" s="50">
        <f t="shared" si="25"/>
        <v>0.57457540106951865</v>
      </c>
      <c r="V87" s="50">
        <f t="shared" si="25"/>
        <v>0.67086096256684502</v>
      </c>
      <c r="W87" s="50">
        <f t="shared" si="25"/>
        <v>0.48287593582887706</v>
      </c>
      <c r="X87" s="50">
        <f t="shared" si="25"/>
        <v>0.32679893048128345</v>
      </c>
      <c r="Y87" s="50">
        <f t="shared" si="25"/>
        <v>0.57545775401069521</v>
      </c>
      <c r="Z87" s="50">
        <f t="shared" si="25"/>
        <v>0.72655935828877016</v>
      </c>
      <c r="AA87" s="50">
        <f t="shared" si="25"/>
        <v>0.60665561497326215</v>
      </c>
      <c r="AB87" s="50">
        <f t="shared" si="25"/>
        <v>0.57048983957219257</v>
      </c>
      <c r="AC87" s="50">
        <f t="shared" si="25"/>
        <v>0.58179358288770056</v>
      </c>
      <c r="AD87" s="50">
        <f t="shared" si="25"/>
        <v>0.42713262032085564</v>
      </c>
      <c r="AE87" s="50">
        <f t="shared" si="25"/>
        <v>0.34442245989304809</v>
      </c>
      <c r="AF87" s="50">
        <f t="shared" si="25"/>
        <v>0.74538716577540121</v>
      </c>
      <c r="AG87" s="50">
        <f t="shared" si="25"/>
        <v>0.49038181818181836</v>
      </c>
      <c r="AH87" s="50">
        <f t="shared" si="19"/>
        <v>0.84705882352941186</v>
      </c>
      <c r="AI87" s="50">
        <f t="shared" si="19"/>
        <v>0.81529411764705895</v>
      </c>
      <c r="AJ87" s="50">
        <f t="shared" si="19"/>
        <v>0.74470588235294133</v>
      </c>
      <c r="AK87" s="50">
        <f t="shared" si="19"/>
        <v>0.66</v>
      </c>
      <c r="AL87" s="50">
        <f t="shared" si="19"/>
        <v>0</v>
      </c>
      <c r="AM87" s="51">
        <f t="shared" si="22"/>
        <v>0.84705882352941186</v>
      </c>
      <c r="AN87" s="51">
        <f t="shared" si="23"/>
        <v>0</v>
      </c>
    </row>
    <row r="88" spans="1:40">
      <c r="A88" s="13">
        <v>0.5</v>
      </c>
      <c r="B88" s="50">
        <f t="shared" si="19"/>
        <v>0</v>
      </c>
      <c r="C88" s="50">
        <f t="shared" si="19"/>
        <v>0</v>
      </c>
      <c r="D88" s="50">
        <f t="shared" si="25"/>
        <v>0</v>
      </c>
      <c r="E88" s="50">
        <f t="shared" si="25"/>
        <v>0</v>
      </c>
      <c r="F88" s="50">
        <f t="shared" si="25"/>
        <v>0</v>
      </c>
      <c r="G88" s="50">
        <f t="shared" si="25"/>
        <v>0.60934759358288781</v>
      </c>
      <c r="H88" s="50">
        <f t="shared" si="25"/>
        <v>0.55824491978609636</v>
      </c>
      <c r="I88" s="50">
        <f t="shared" si="25"/>
        <v>0.46893582887700536</v>
      </c>
      <c r="J88" s="50">
        <f t="shared" si="25"/>
        <v>0.36972941176470586</v>
      </c>
      <c r="K88" s="50">
        <f t="shared" si="25"/>
        <v>0.3693860962566845</v>
      </c>
      <c r="L88" s="50">
        <f t="shared" si="25"/>
        <v>0.63685561497326204</v>
      </c>
      <c r="M88" s="50">
        <f t="shared" si="25"/>
        <v>0.68365026737967927</v>
      </c>
      <c r="N88" s="50">
        <f t="shared" si="25"/>
        <v>0.59877005347593593</v>
      </c>
      <c r="O88" s="50">
        <f t="shared" si="25"/>
        <v>0.58560106951871671</v>
      </c>
      <c r="P88" s="50">
        <f t="shared" si="25"/>
        <v>0.42122673796791443</v>
      </c>
      <c r="Q88" s="50">
        <f t="shared" si="25"/>
        <v>0.46612727272727272</v>
      </c>
      <c r="R88" s="50">
        <f t="shared" si="25"/>
        <v>0.68182352941176483</v>
      </c>
      <c r="S88" s="50">
        <f t="shared" si="25"/>
        <v>0.75541176470588245</v>
      </c>
      <c r="T88" s="50">
        <f t="shared" si="25"/>
        <v>0.56187058823529423</v>
      </c>
      <c r="U88" s="50">
        <f t="shared" si="25"/>
        <v>0.56058502673796784</v>
      </c>
      <c r="V88" s="50">
        <f t="shared" si="25"/>
        <v>0.59709304812834241</v>
      </c>
      <c r="W88" s="50">
        <f t="shared" si="25"/>
        <v>0.50927593582887698</v>
      </c>
      <c r="X88" s="50">
        <f t="shared" si="25"/>
        <v>0.30073903743315505</v>
      </c>
      <c r="Y88" s="50">
        <f t="shared" si="25"/>
        <v>0.53651871657754013</v>
      </c>
      <c r="Z88" s="50">
        <f t="shared" si="25"/>
        <v>0.70404278074866322</v>
      </c>
      <c r="AA88" s="50">
        <f t="shared" si="25"/>
        <v>0.55440320855614988</v>
      </c>
      <c r="AB88" s="50">
        <f t="shared" si="25"/>
        <v>0.54579144385026757</v>
      </c>
      <c r="AC88" s="50">
        <f t="shared" si="25"/>
        <v>0.56519679144385038</v>
      </c>
      <c r="AD88" s="50">
        <f t="shared" si="25"/>
        <v>0.37260106951871658</v>
      </c>
      <c r="AE88" s="50">
        <f t="shared" si="25"/>
        <v>0.31920748663101606</v>
      </c>
      <c r="AF88" s="50">
        <f t="shared" si="25"/>
        <v>0.69276256684491988</v>
      </c>
      <c r="AG88" s="50">
        <f t="shared" si="25"/>
        <v>0.55200213903743323</v>
      </c>
      <c r="AH88" s="50">
        <f t="shared" si="19"/>
        <v>0.89647058823529413</v>
      </c>
      <c r="AI88" s="50">
        <f t="shared" si="19"/>
        <v>0.8329411764705883</v>
      </c>
      <c r="AJ88" s="50">
        <f t="shared" si="19"/>
        <v>0.77294117647058835</v>
      </c>
      <c r="AK88" s="50">
        <f t="shared" si="19"/>
        <v>0.67411764705882349</v>
      </c>
      <c r="AL88" s="50">
        <f t="shared" si="19"/>
        <v>0</v>
      </c>
      <c r="AM88" s="51">
        <f t="shared" si="22"/>
        <v>0.89647058823529413</v>
      </c>
      <c r="AN88" s="51">
        <f t="shared" si="23"/>
        <v>0</v>
      </c>
    </row>
    <row r="89" spans="1:40">
      <c r="A89" s="13" t="s">
        <v>19</v>
      </c>
      <c r="B89" s="50">
        <f t="shared" si="19"/>
        <v>0</v>
      </c>
      <c r="C89" s="50">
        <f t="shared" si="19"/>
        <v>0</v>
      </c>
      <c r="D89" s="50">
        <f t="shared" si="25"/>
        <v>0</v>
      </c>
      <c r="E89" s="50">
        <f t="shared" si="25"/>
        <v>0</v>
      </c>
      <c r="F89" s="50">
        <f t="shared" si="25"/>
        <v>0</v>
      </c>
      <c r="G89" s="50">
        <f t="shared" si="25"/>
        <v>0.53285561497326206</v>
      </c>
      <c r="H89" s="50">
        <f t="shared" si="25"/>
        <v>0.55977754010695202</v>
      </c>
      <c r="I89" s="50">
        <f t="shared" si="25"/>
        <v>0.41136684491978609</v>
      </c>
      <c r="J89" s="50">
        <f t="shared" si="25"/>
        <v>0.32743743315508023</v>
      </c>
      <c r="K89" s="50">
        <f t="shared" si="25"/>
        <v>0.36186951871657752</v>
      </c>
      <c r="L89" s="50">
        <f t="shared" si="25"/>
        <v>0.66636470588235308</v>
      </c>
      <c r="M89" s="50">
        <f t="shared" si="25"/>
        <v>0.58600855614973268</v>
      </c>
      <c r="N89" s="50">
        <f t="shared" si="25"/>
        <v>0.19067486631016042</v>
      </c>
      <c r="O89" s="50">
        <f t="shared" si="25"/>
        <v>0.55218181818181833</v>
      </c>
      <c r="P89" s="50">
        <f t="shared" si="25"/>
        <v>0.44420000000000004</v>
      </c>
      <c r="Q89" s="50">
        <f t="shared" si="25"/>
        <v>0.38059999999999999</v>
      </c>
      <c r="R89" s="50">
        <f t="shared" si="25"/>
        <v>0.66395721925133699</v>
      </c>
      <c r="S89" s="50">
        <f t="shared" si="25"/>
        <v>0.68210695187165782</v>
      </c>
      <c r="T89" s="50">
        <f t="shared" si="25"/>
        <v>0.51143529411764721</v>
      </c>
      <c r="U89" s="50">
        <f t="shared" si="25"/>
        <v>0.4890898395721926</v>
      </c>
      <c r="V89" s="50">
        <f t="shared" si="25"/>
        <v>0.57766310160427825</v>
      </c>
      <c r="W89" s="50">
        <f t="shared" si="25"/>
        <v>0.47168128342245991</v>
      </c>
      <c r="X89" s="50">
        <f t="shared" si="25"/>
        <v>0.30841283422459892</v>
      </c>
      <c r="Y89" s="50">
        <f t="shared" si="25"/>
        <v>0.46474759358288781</v>
      </c>
      <c r="Z89" s="50">
        <f t="shared" si="25"/>
        <v>0.63082459893048137</v>
      </c>
      <c r="AA89" s="50">
        <f t="shared" si="25"/>
        <v>0.50400641711229954</v>
      </c>
      <c r="AB89" s="50">
        <f t="shared" si="25"/>
        <v>0.58594759358288773</v>
      </c>
      <c r="AC89" s="50">
        <f t="shared" si="25"/>
        <v>0.51305561497326224</v>
      </c>
      <c r="AD89" s="50">
        <f t="shared" si="25"/>
        <v>0.35759144385026737</v>
      </c>
      <c r="AE89" s="50">
        <f t="shared" si="25"/>
        <v>0.30165668449197858</v>
      </c>
      <c r="AF89" s="50">
        <f t="shared" si="25"/>
        <v>0.69172513368983968</v>
      </c>
      <c r="AG89" s="50">
        <f t="shared" si="25"/>
        <v>0.53530160427807505</v>
      </c>
      <c r="AH89" s="50">
        <f t="shared" si="19"/>
        <v>0.82588235294117662</v>
      </c>
      <c r="AI89" s="50">
        <f t="shared" si="19"/>
        <v>0.80823529411764716</v>
      </c>
      <c r="AJ89" s="50">
        <f t="shared" si="19"/>
        <v>0.7905882352941177</v>
      </c>
      <c r="AK89" s="50">
        <f t="shared" si="19"/>
        <v>0.63529411764705879</v>
      </c>
      <c r="AL89" s="50">
        <f t="shared" si="19"/>
        <v>0</v>
      </c>
      <c r="AM89" s="51">
        <f t="shared" si="22"/>
        <v>0.82588235294117662</v>
      </c>
      <c r="AN89" s="51">
        <f t="shared" si="23"/>
        <v>0</v>
      </c>
    </row>
    <row r="90" spans="1:40">
      <c r="A90" s="13">
        <v>0.58333333333333337</v>
      </c>
      <c r="B90" s="50">
        <f t="shared" si="19"/>
        <v>0</v>
      </c>
      <c r="C90" s="50">
        <f t="shared" si="19"/>
        <v>0</v>
      </c>
      <c r="D90" s="50">
        <f t="shared" si="25"/>
        <v>0</v>
      </c>
      <c r="E90" s="50">
        <f t="shared" si="25"/>
        <v>0</v>
      </c>
      <c r="F90" s="50">
        <f t="shared" si="25"/>
        <v>0</v>
      </c>
      <c r="G90" s="50">
        <f t="shared" si="25"/>
        <v>0.46218181818181814</v>
      </c>
      <c r="H90" s="50">
        <f t="shared" si="25"/>
        <v>0.50248021390374342</v>
      </c>
      <c r="I90" s="50">
        <f t="shared" si="25"/>
        <v>0.40145454545454545</v>
      </c>
      <c r="J90" s="50">
        <f t="shared" si="25"/>
        <v>0.37708128342245989</v>
      </c>
      <c r="K90" s="50">
        <f t="shared" si="25"/>
        <v>0.39282032085561497</v>
      </c>
      <c r="L90" s="50">
        <f t="shared" si="25"/>
        <v>0.62388556149732632</v>
      </c>
      <c r="M90" s="50">
        <f t="shared" si="25"/>
        <v>0.61817967914438521</v>
      </c>
      <c r="N90" s="50">
        <f t="shared" si="25"/>
        <v>0.25176577540106954</v>
      </c>
      <c r="O90" s="50">
        <f t="shared" si="25"/>
        <v>0.53301925133689854</v>
      </c>
      <c r="P90" s="50">
        <f t="shared" si="25"/>
        <v>0.46476577540106945</v>
      </c>
      <c r="Q90" s="50">
        <f t="shared" si="25"/>
        <v>0.36721283422459894</v>
      </c>
      <c r="R90" s="50">
        <f t="shared" si="25"/>
        <v>0.62683743315508034</v>
      </c>
      <c r="S90" s="50">
        <f t="shared" si="25"/>
        <v>0.73201497326203224</v>
      </c>
      <c r="T90" s="50">
        <f t="shared" si="25"/>
        <v>0.54528983957219257</v>
      </c>
      <c r="U90" s="50">
        <f t="shared" si="25"/>
        <v>0.52718609625668456</v>
      </c>
      <c r="V90" s="50">
        <f t="shared" si="25"/>
        <v>0.54326951871657769</v>
      </c>
      <c r="W90" s="50">
        <f t="shared" si="25"/>
        <v>0.48303208556149735</v>
      </c>
      <c r="X90" s="50">
        <f t="shared" si="25"/>
        <v>0.30469839572192514</v>
      </c>
      <c r="Y90" s="50">
        <f t="shared" si="25"/>
        <v>0.49663315508021394</v>
      </c>
      <c r="Z90" s="50">
        <f t="shared" si="25"/>
        <v>0.51036042780748669</v>
      </c>
      <c r="AA90" s="50">
        <f t="shared" si="25"/>
        <v>0.50407165775401086</v>
      </c>
      <c r="AB90" s="50">
        <f t="shared" si="25"/>
        <v>0.40473475935828879</v>
      </c>
      <c r="AC90" s="50">
        <f t="shared" si="25"/>
        <v>0.4894481283422461</v>
      </c>
      <c r="AD90" s="50">
        <f t="shared" si="25"/>
        <v>0.36771657754010695</v>
      </c>
      <c r="AE90" s="50">
        <f t="shared" si="25"/>
        <v>0.29462032085561496</v>
      </c>
      <c r="AF90" s="50">
        <f t="shared" si="25"/>
        <v>0.60641711229946538</v>
      </c>
      <c r="AG90" s="50">
        <f t="shared" si="25"/>
        <v>0.63932834224598944</v>
      </c>
      <c r="AH90" s="50">
        <f t="shared" si="19"/>
        <v>0.78705882352941181</v>
      </c>
      <c r="AI90" s="50">
        <f t="shared" si="19"/>
        <v>0.79764705882352949</v>
      </c>
      <c r="AJ90" s="50">
        <f t="shared" si="19"/>
        <v>0.78352941176470603</v>
      </c>
      <c r="AK90" s="50">
        <f t="shared" si="19"/>
        <v>0.61411764705882355</v>
      </c>
      <c r="AL90" s="50">
        <f t="shared" si="19"/>
        <v>0</v>
      </c>
      <c r="AM90" s="51">
        <f t="shared" si="22"/>
        <v>0.79764705882352949</v>
      </c>
      <c r="AN90" s="51">
        <f t="shared" si="23"/>
        <v>0</v>
      </c>
    </row>
    <row r="91" spans="1:40">
      <c r="A91" s="13" t="s">
        <v>20</v>
      </c>
      <c r="B91" s="50">
        <f t="shared" si="19"/>
        <v>0</v>
      </c>
      <c r="C91" s="50">
        <f t="shared" si="19"/>
        <v>0</v>
      </c>
      <c r="D91" s="50">
        <f t="shared" si="25"/>
        <v>0</v>
      </c>
      <c r="E91" s="50">
        <f t="shared" si="25"/>
        <v>0</v>
      </c>
      <c r="F91" s="50">
        <f t="shared" si="25"/>
        <v>0</v>
      </c>
      <c r="G91" s="50">
        <f t="shared" si="25"/>
        <v>0.61222459893048142</v>
      </c>
      <c r="H91" s="50">
        <f t="shared" si="25"/>
        <v>0.54144278074866314</v>
      </c>
      <c r="I91" s="50">
        <f t="shared" si="25"/>
        <v>0.39876256684491979</v>
      </c>
      <c r="J91" s="50">
        <f t="shared" si="25"/>
        <v>0.35401711229946525</v>
      </c>
      <c r="K91" s="50">
        <f t="shared" si="25"/>
        <v>0.45205454545454543</v>
      </c>
      <c r="L91" s="50">
        <f t="shared" si="25"/>
        <v>0.64962139037433164</v>
      </c>
      <c r="M91" s="50">
        <f t="shared" si="25"/>
        <v>0.58533903743315518</v>
      </c>
      <c r="N91" s="50">
        <f t="shared" si="25"/>
        <v>0.34937860962566847</v>
      </c>
      <c r="O91" s="50">
        <f t="shared" si="25"/>
        <v>0.57911871657754022</v>
      </c>
      <c r="P91" s="50">
        <f t="shared" si="25"/>
        <v>0.40002459893048131</v>
      </c>
      <c r="Q91" s="50">
        <f t="shared" si="25"/>
        <v>0.32976256684491978</v>
      </c>
      <c r="R91" s="50">
        <f t="shared" si="25"/>
        <v>0.69385240641711232</v>
      </c>
      <c r="S91" s="50">
        <f t="shared" si="25"/>
        <v>0.69849946524064188</v>
      </c>
      <c r="T91" s="50">
        <f t="shared" si="25"/>
        <v>0.58609518716577547</v>
      </c>
      <c r="U91" s="50">
        <f t="shared" si="25"/>
        <v>0.53661283422459904</v>
      </c>
      <c r="V91" s="50">
        <f t="shared" si="25"/>
        <v>0.64261818181818198</v>
      </c>
      <c r="W91" s="50">
        <f t="shared" si="25"/>
        <v>0.46832941176470588</v>
      </c>
      <c r="X91" s="50">
        <f t="shared" si="25"/>
        <v>0.32038288770053475</v>
      </c>
      <c r="Y91" s="50">
        <f t="shared" si="25"/>
        <v>0.55623422459893057</v>
      </c>
      <c r="Z91" s="50">
        <f t="shared" si="25"/>
        <v>0.57190481283422478</v>
      </c>
      <c r="AA91" s="50">
        <f t="shared" si="25"/>
        <v>0.55190695187165784</v>
      </c>
      <c r="AB91" s="50">
        <f t="shared" si="25"/>
        <v>0.45522566844919793</v>
      </c>
      <c r="AC91" s="50">
        <f t="shared" si="25"/>
        <v>0.60500534759358304</v>
      </c>
      <c r="AD91" s="50">
        <f t="shared" si="25"/>
        <v>0.36690160427807489</v>
      </c>
      <c r="AE91" s="50">
        <f t="shared" si="25"/>
        <v>0.30180962566844921</v>
      </c>
      <c r="AF91" s="50">
        <f t="shared" si="25"/>
        <v>0.52198502673796809</v>
      </c>
      <c r="AG91" s="50">
        <f t="shared" si="25"/>
        <v>0.78416149732620333</v>
      </c>
      <c r="AH91" s="50">
        <f t="shared" si="19"/>
        <v>0.76941176470588246</v>
      </c>
      <c r="AI91" s="50">
        <f t="shared" si="19"/>
        <v>0.82235294117647073</v>
      </c>
      <c r="AJ91" s="50">
        <f t="shared" si="19"/>
        <v>0.81882352941176484</v>
      </c>
      <c r="AK91" s="50">
        <f t="shared" si="19"/>
        <v>0.59294117647058819</v>
      </c>
      <c r="AL91" s="50">
        <f t="shared" si="19"/>
        <v>0</v>
      </c>
      <c r="AM91" s="51">
        <f t="shared" si="22"/>
        <v>0.82235294117647073</v>
      </c>
      <c r="AN91" s="51">
        <f t="shared" si="23"/>
        <v>0</v>
      </c>
    </row>
    <row r="92" spans="1:40">
      <c r="A92" s="12" t="s">
        <v>21</v>
      </c>
      <c r="B92" s="50">
        <f t="shared" si="19"/>
        <v>0</v>
      </c>
      <c r="C92" s="50">
        <f t="shared" si="19"/>
        <v>0</v>
      </c>
      <c r="D92" s="50">
        <f t="shared" si="25"/>
        <v>0</v>
      </c>
      <c r="E92" s="50">
        <f t="shared" si="25"/>
        <v>0</v>
      </c>
      <c r="F92" s="50">
        <f t="shared" si="25"/>
        <v>0</v>
      </c>
      <c r="G92" s="50">
        <f t="shared" si="25"/>
        <v>0.68849197860962585</v>
      </c>
      <c r="H92" s="50">
        <f t="shared" si="25"/>
        <v>0.59639144385026754</v>
      </c>
      <c r="I92" s="50">
        <f t="shared" si="25"/>
        <v>0.43173689839572188</v>
      </c>
      <c r="J92" s="50">
        <f t="shared" si="25"/>
        <v>0.39824278074866309</v>
      </c>
      <c r="K92" s="50">
        <f t="shared" si="25"/>
        <v>0.40746524064171125</v>
      </c>
      <c r="L92" s="50">
        <f t="shared" si="25"/>
        <v>0.70360213903743329</v>
      </c>
      <c r="M92" s="50">
        <f t="shared" si="25"/>
        <v>0.66413155080213915</v>
      </c>
      <c r="N92" s="50">
        <f t="shared" si="25"/>
        <v>0.53907593582887692</v>
      </c>
      <c r="O92" s="50">
        <f t="shared" si="25"/>
        <v>0.68783743315508028</v>
      </c>
      <c r="P92" s="50">
        <f t="shared" si="25"/>
        <v>0.43603208556149736</v>
      </c>
      <c r="Q92" s="50">
        <f t="shared" si="25"/>
        <v>0.34877326203208558</v>
      </c>
      <c r="R92" s="50">
        <f t="shared" si="25"/>
        <v>0.65931550802139038</v>
      </c>
      <c r="S92" s="50">
        <f t="shared" si="25"/>
        <v>0.67808556149732624</v>
      </c>
      <c r="T92" s="50">
        <f t="shared" si="25"/>
        <v>0.60630909090909102</v>
      </c>
      <c r="U92" s="50">
        <f t="shared" si="25"/>
        <v>0.5770245989304813</v>
      </c>
      <c r="V92" s="50">
        <f t="shared" si="25"/>
        <v>0.67825561497326203</v>
      </c>
      <c r="W92" s="50">
        <f t="shared" si="25"/>
        <v>0.40035828877005347</v>
      </c>
      <c r="X92" s="50">
        <f t="shared" si="25"/>
        <v>0.34217754010695189</v>
      </c>
      <c r="Y92" s="50">
        <f t="shared" si="25"/>
        <v>0.57988663101604287</v>
      </c>
      <c r="Z92" s="50">
        <f t="shared" si="25"/>
        <v>0.64415508021390377</v>
      </c>
      <c r="AA92" s="50">
        <f t="shared" si="25"/>
        <v>0.58000320855614984</v>
      </c>
      <c r="AB92" s="50">
        <f t="shared" si="25"/>
        <v>0.51273582887700542</v>
      </c>
      <c r="AC92" s="50">
        <f t="shared" si="25"/>
        <v>0.64830481283422481</v>
      </c>
      <c r="AD92" s="50">
        <f t="shared" si="25"/>
        <v>0.41113689839572193</v>
      </c>
      <c r="AE92" s="50">
        <f t="shared" si="25"/>
        <v>0.33522032085561498</v>
      </c>
      <c r="AF92" s="50">
        <f t="shared" si="25"/>
        <v>0.56686310160427822</v>
      </c>
      <c r="AG92" s="50">
        <f t="shared" si="25"/>
        <v>0.62455614973262041</v>
      </c>
      <c r="AH92" s="50">
        <f t="shared" si="19"/>
        <v>0.7905882352941177</v>
      </c>
      <c r="AI92" s="50">
        <f t="shared" si="19"/>
        <v>0.75882352941176479</v>
      </c>
      <c r="AJ92" s="50">
        <f t="shared" si="19"/>
        <v>0.81529411764705895</v>
      </c>
      <c r="AK92" s="50">
        <f t="shared" si="19"/>
        <v>0.57882352941176474</v>
      </c>
      <c r="AL92" s="50">
        <f t="shared" si="19"/>
        <v>0</v>
      </c>
      <c r="AM92" s="51">
        <f t="shared" si="22"/>
        <v>0.81529411764705895</v>
      </c>
      <c r="AN92" s="51">
        <f t="shared" si="23"/>
        <v>0</v>
      </c>
    </row>
    <row r="93" spans="1:40">
      <c r="A93" s="12" t="s">
        <v>22</v>
      </c>
      <c r="B93" s="50">
        <f t="shared" ref="B93:AL100" si="26">($G$38*B23)/$G$37</f>
        <v>0</v>
      </c>
      <c r="C93" s="50">
        <f t="shared" si="26"/>
        <v>0</v>
      </c>
      <c r="D93" s="50">
        <f t="shared" si="25"/>
        <v>0</v>
      </c>
      <c r="E93" s="50">
        <f t="shared" si="25"/>
        <v>0</v>
      </c>
      <c r="F93" s="50">
        <f t="shared" si="25"/>
        <v>0</v>
      </c>
      <c r="G93" s="50">
        <f t="shared" si="25"/>
        <v>0.76775401069518723</v>
      </c>
      <c r="H93" s="50">
        <f t="shared" si="25"/>
        <v>0.68852299465240652</v>
      </c>
      <c r="I93" s="50">
        <f t="shared" si="25"/>
        <v>0.49384064171122993</v>
      </c>
      <c r="J93" s="50">
        <f t="shared" si="25"/>
        <v>0.44976791443850267</v>
      </c>
      <c r="K93" s="50">
        <f t="shared" si="25"/>
        <v>0.49370909090909093</v>
      </c>
      <c r="L93" s="50">
        <f t="shared" si="25"/>
        <v>0.68897433155080223</v>
      </c>
      <c r="M93" s="50">
        <f t="shared" si="25"/>
        <v>0.63077005347593595</v>
      </c>
      <c r="N93" s="50">
        <f t="shared" si="25"/>
        <v>0.60444385026737968</v>
      </c>
      <c r="O93" s="50">
        <f t="shared" si="25"/>
        <v>0.63542887700534767</v>
      </c>
      <c r="P93" s="50">
        <f t="shared" si="25"/>
        <v>0.48148770053475937</v>
      </c>
      <c r="Q93" s="50">
        <f t="shared" si="25"/>
        <v>0.39882459893048133</v>
      </c>
      <c r="R93" s="50">
        <f t="shared" si="25"/>
        <v>0.66546203208556154</v>
      </c>
      <c r="S93" s="50">
        <f t="shared" si="25"/>
        <v>0.68064385026737972</v>
      </c>
      <c r="T93" s="50">
        <f t="shared" si="25"/>
        <v>0.64407272727272735</v>
      </c>
      <c r="U93" s="50">
        <f t="shared" si="25"/>
        <v>0.59354652406417119</v>
      </c>
      <c r="V93" s="50">
        <f t="shared" si="25"/>
        <v>0.6087262032085563</v>
      </c>
      <c r="W93" s="50">
        <f t="shared" si="25"/>
        <v>0.45115721925133689</v>
      </c>
      <c r="X93" s="50">
        <f t="shared" si="25"/>
        <v>0.39590374331550798</v>
      </c>
      <c r="Y93" s="50">
        <f t="shared" si="25"/>
        <v>0.56131229946524064</v>
      </c>
      <c r="Z93" s="50">
        <f t="shared" si="25"/>
        <v>0.69077967914438509</v>
      </c>
      <c r="AA93" s="50">
        <f t="shared" si="25"/>
        <v>0.63698930481283422</v>
      </c>
      <c r="AB93" s="50">
        <f t="shared" si="25"/>
        <v>0.60677860962566854</v>
      </c>
      <c r="AC93" s="50">
        <f t="shared" si="25"/>
        <v>0.65442032085561508</v>
      </c>
      <c r="AD93" s="50">
        <f t="shared" si="25"/>
        <v>0.46889625668449203</v>
      </c>
      <c r="AE93" s="50">
        <f t="shared" si="25"/>
        <v>0.39200855614973257</v>
      </c>
      <c r="AF93" s="50">
        <f t="shared" si="25"/>
        <v>0.64864705882352947</v>
      </c>
      <c r="AG93" s="50">
        <f t="shared" si="25"/>
        <v>0.68354117647058821</v>
      </c>
      <c r="AH93" s="50">
        <f t="shared" si="26"/>
        <v>0.79764705882352949</v>
      </c>
      <c r="AI93" s="50">
        <f t="shared" si="26"/>
        <v>0.80470588235294127</v>
      </c>
      <c r="AJ93" s="50">
        <f t="shared" si="26"/>
        <v>0.77647058823529425</v>
      </c>
      <c r="AK93" s="50">
        <f t="shared" si="26"/>
        <v>0.62117647058823533</v>
      </c>
      <c r="AL93" s="50">
        <f t="shared" si="26"/>
        <v>0</v>
      </c>
      <c r="AM93" s="51">
        <f t="shared" si="22"/>
        <v>0.80470588235294127</v>
      </c>
      <c r="AN93" s="51">
        <f t="shared" si="23"/>
        <v>0</v>
      </c>
    </row>
    <row r="94" spans="1:40">
      <c r="A94" s="12" t="s">
        <v>23</v>
      </c>
      <c r="B94" s="50">
        <f t="shared" si="26"/>
        <v>0</v>
      </c>
      <c r="C94" s="50">
        <f t="shared" si="26"/>
        <v>0</v>
      </c>
      <c r="D94" s="50">
        <f t="shared" si="25"/>
        <v>0</v>
      </c>
      <c r="E94" s="50">
        <f t="shared" si="25"/>
        <v>0</v>
      </c>
      <c r="F94" s="50">
        <f t="shared" si="25"/>
        <v>0</v>
      </c>
      <c r="G94" s="50">
        <f t="shared" si="25"/>
        <v>0.70679144385026749</v>
      </c>
      <c r="H94" s="50">
        <f t="shared" si="25"/>
        <v>0.67337647058823535</v>
      </c>
      <c r="I94" s="50">
        <f t="shared" si="25"/>
        <v>0.55291550802139044</v>
      </c>
      <c r="J94" s="50">
        <f t="shared" si="25"/>
        <v>0.51214117647058832</v>
      </c>
      <c r="K94" s="50">
        <f t="shared" si="25"/>
        <v>0.52958609625668451</v>
      </c>
      <c r="L94" s="50">
        <f t="shared" si="25"/>
        <v>0.71436042780748676</v>
      </c>
      <c r="M94" s="50">
        <f t="shared" si="25"/>
        <v>0.64459893048128347</v>
      </c>
      <c r="N94" s="50">
        <f t="shared" si="25"/>
        <v>0.61827807486631015</v>
      </c>
      <c r="O94" s="50">
        <f t="shared" si="25"/>
        <v>0.65759893048128348</v>
      </c>
      <c r="P94" s="50">
        <f t="shared" si="25"/>
        <v>0.55676149732620328</v>
      </c>
      <c r="Q94" s="50">
        <f t="shared" si="25"/>
        <v>0.45869732620320852</v>
      </c>
      <c r="R94" s="50">
        <f t="shared" si="25"/>
        <v>0.71768128342245996</v>
      </c>
      <c r="S94" s="50">
        <f t="shared" si="25"/>
        <v>0.70286310160427812</v>
      </c>
      <c r="T94" s="50">
        <f t="shared" si="25"/>
        <v>0.6488406417112299</v>
      </c>
      <c r="U94" s="50">
        <f t="shared" si="25"/>
        <v>0.6697689839572194</v>
      </c>
      <c r="V94" s="50">
        <f t="shared" si="25"/>
        <v>0.71894117647058842</v>
      </c>
      <c r="W94" s="50">
        <f t="shared" si="25"/>
        <v>0.54780320855614972</v>
      </c>
      <c r="X94" s="50">
        <f t="shared" si="25"/>
        <v>0.48399465240641715</v>
      </c>
      <c r="Y94" s="50">
        <f t="shared" si="25"/>
        <v>0.66335401069518718</v>
      </c>
      <c r="Z94" s="50">
        <f t="shared" si="25"/>
        <v>0.69197112299465258</v>
      </c>
      <c r="AA94" s="50">
        <f t="shared" si="25"/>
        <v>0.65642459893048122</v>
      </c>
      <c r="AB94" s="50">
        <f t="shared" si="25"/>
        <v>0.66447486631016039</v>
      </c>
      <c r="AC94" s="50">
        <f t="shared" si="25"/>
        <v>0.6656534759358288</v>
      </c>
      <c r="AD94" s="50">
        <f t="shared" si="25"/>
        <v>0.55190267379679148</v>
      </c>
      <c r="AE94" s="50">
        <f t="shared" si="25"/>
        <v>0.47480106951871659</v>
      </c>
      <c r="AF94" s="50">
        <f t="shared" si="25"/>
        <v>0.76588235294117657</v>
      </c>
      <c r="AG94" s="50">
        <f t="shared" si="25"/>
        <v>0.74400641711229953</v>
      </c>
      <c r="AH94" s="50">
        <f t="shared" si="26"/>
        <v>0.78000000000000014</v>
      </c>
      <c r="AI94" s="50">
        <f t="shared" si="26"/>
        <v>0.71294117647058819</v>
      </c>
      <c r="AJ94" s="50">
        <f t="shared" si="26"/>
        <v>0.73411764705882365</v>
      </c>
      <c r="AK94" s="50">
        <f t="shared" si="26"/>
        <v>0.60705882352941176</v>
      </c>
      <c r="AL94" s="50">
        <f t="shared" si="26"/>
        <v>0</v>
      </c>
      <c r="AM94" s="51">
        <f t="shared" si="22"/>
        <v>0.78000000000000014</v>
      </c>
      <c r="AN94" s="51">
        <f t="shared" si="23"/>
        <v>0</v>
      </c>
    </row>
    <row r="95" spans="1:40">
      <c r="A95" s="9" t="s">
        <v>24</v>
      </c>
      <c r="B95" s="50">
        <f t="shared" si="26"/>
        <v>0</v>
      </c>
      <c r="C95" s="50">
        <f t="shared" si="26"/>
        <v>0</v>
      </c>
      <c r="D95" s="50">
        <f t="shared" si="25"/>
        <v>0</v>
      </c>
      <c r="E95" s="50">
        <f t="shared" si="25"/>
        <v>0</v>
      </c>
      <c r="F95" s="50">
        <f t="shared" si="25"/>
        <v>0</v>
      </c>
      <c r="G95" s="50">
        <f t="shared" si="25"/>
        <v>0.703572192513369</v>
      </c>
      <c r="H95" s="50">
        <f t="shared" si="25"/>
        <v>0.69289411764705888</v>
      </c>
      <c r="I95" s="50">
        <f t="shared" si="25"/>
        <v>0.64434973262032091</v>
      </c>
      <c r="J95" s="50">
        <f t="shared" si="25"/>
        <v>0.57123315508021388</v>
      </c>
      <c r="K95" s="50">
        <f t="shared" si="25"/>
        <v>0.60669197860962565</v>
      </c>
      <c r="L95" s="50">
        <f t="shared" si="25"/>
        <v>0.71661283422459887</v>
      </c>
      <c r="M95" s="50">
        <f t="shared" si="25"/>
        <v>0.69387914438502674</v>
      </c>
      <c r="N95" s="50">
        <f t="shared" si="25"/>
        <v>0.71790802139037435</v>
      </c>
      <c r="O95" s="50">
        <f t="shared" si="25"/>
        <v>0.71149946524064189</v>
      </c>
      <c r="P95" s="50">
        <f t="shared" si="25"/>
        <v>0.64025240641711223</v>
      </c>
      <c r="Q95" s="50">
        <f t="shared" si="25"/>
        <v>0.57760855614973261</v>
      </c>
      <c r="R95" s="50">
        <f t="shared" si="25"/>
        <v>0.7167155080213905</v>
      </c>
      <c r="S95" s="50">
        <f t="shared" ref="S95:AG95" si="27">($G$38*S25-S155)/$G$37</f>
        <v>0.69528449197860964</v>
      </c>
      <c r="T95" s="50">
        <f t="shared" si="27"/>
        <v>0.6630224598930482</v>
      </c>
      <c r="U95" s="50">
        <f t="shared" si="27"/>
        <v>0.67885882352941174</v>
      </c>
      <c r="V95" s="50">
        <f t="shared" si="27"/>
        <v>0.70979572192513385</v>
      </c>
      <c r="W95" s="50">
        <f t="shared" si="27"/>
        <v>0.59915294117647055</v>
      </c>
      <c r="X95" s="50">
        <f t="shared" si="27"/>
        <v>0.57462032085561499</v>
      </c>
      <c r="Y95" s="50">
        <f t="shared" si="27"/>
        <v>0.73252085561497338</v>
      </c>
      <c r="Z95" s="50">
        <f t="shared" si="27"/>
        <v>0.69698074866310167</v>
      </c>
      <c r="AA95" s="50">
        <f t="shared" si="27"/>
        <v>0.68215294117647063</v>
      </c>
      <c r="AB95" s="50">
        <f t="shared" si="27"/>
        <v>0.64412299465240641</v>
      </c>
      <c r="AC95" s="50">
        <f t="shared" si="27"/>
        <v>0.73149839572192521</v>
      </c>
      <c r="AD95" s="50">
        <f t="shared" si="27"/>
        <v>0.60647486631016057</v>
      </c>
      <c r="AE95" s="50">
        <f t="shared" si="27"/>
        <v>0.56700106951871654</v>
      </c>
      <c r="AF95" s="50">
        <f t="shared" si="27"/>
        <v>0.74470588235294133</v>
      </c>
      <c r="AG95" s="50">
        <f t="shared" si="27"/>
        <v>0.72</v>
      </c>
      <c r="AH95" s="50">
        <f t="shared" si="26"/>
        <v>0.70941176470588241</v>
      </c>
      <c r="AI95" s="50">
        <f t="shared" si="26"/>
        <v>0.69529411764705884</v>
      </c>
      <c r="AJ95" s="50">
        <f t="shared" si="26"/>
        <v>0.69529411764705884</v>
      </c>
      <c r="AK95" s="50">
        <f t="shared" si="26"/>
        <v>0.63176470588235289</v>
      </c>
      <c r="AL95" s="50">
        <f t="shared" si="26"/>
        <v>0</v>
      </c>
      <c r="AM95" s="51">
        <f t="shared" si="22"/>
        <v>0.74470588235294133</v>
      </c>
      <c r="AN95" s="51">
        <f t="shared" si="23"/>
        <v>0</v>
      </c>
    </row>
    <row r="96" spans="1:40">
      <c r="A96" s="15">
        <v>0.83333333333333337</v>
      </c>
      <c r="B96" s="50">
        <f t="shared" si="26"/>
        <v>0</v>
      </c>
      <c r="C96" s="50">
        <f t="shared" si="26"/>
        <v>0</v>
      </c>
      <c r="D96" s="50">
        <f t="shared" ref="D96:AG100" si="28">($G$38*D26-D156)/$G$37</f>
        <v>0</v>
      </c>
      <c r="E96" s="50">
        <f t="shared" si="28"/>
        <v>0</v>
      </c>
      <c r="F96" s="50">
        <f t="shared" si="28"/>
        <v>0</v>
      </c>
      <c r="G96" s="50">
        <f t="shared" si="28"/>
        <v>0.81176470588235305</v>
      </c>
      <c r="H96" s="50">
        <f t="shared" si="28"/>
        <v>0.79411764705882359</v>
      </c>
      <c r="I96" s="50">
        <f t="shared" si="28"/>
        <v>0.78273796791443861</v>
      </c>
      <c r="J96" s="50">
        <f t="shared" si="28"/>
        <v>0.70205989304812833</v>
      </c>
      <c r="K96" s="50">
        <f t="shared" si="28"/>
        <v>0.76488556149732634</v>
      </c>
      <c r="L96" s="50">
        <f t="shared" si="28"/>
        <v>0.8041272727272728</v>
      </c>
      <c r="M96" s="50">
        <f t="shared" si="28"/>
        <v>0.80360106951871668</v>
      </c>
      <c r="N96" s="50">
        <f t="shared" si="28"/>
        <v>0.79054224598930489</v>
      </c>
      <c r="O96" s="50">
        <f t="shared" si="28"/>
        <v>0.7897967914438504</v>
      </c>
      <c r="P96" s="50">
        <f t="shared" si="28"/>
        <v>0.74376577540106958</v>
      </c>
      <c r="Q96" s="50">
        <f t="shared" si="28"/>
        <v>0.68722032085561502</v>
      </c>
      <c r="R96" s="50">
        <f t="shared" si="28"/>
        <v>0.77294117647058835</v>
      </c>
      <c r="S96" s="50">
        <f t="shared" si="28"/>
        <v>0.8040620320855616</v>
      </c>
      <c r="T96" s="50">
        <f t="shared" si="28"/>
        <v>0.78643208556149746</v>
      </c>
      <c r="U96" s="50">
        <f t="shared" si="28"/>
        <v>0.79521497326203217</v>
      </c>
      <c r="V96" s="50">
        <f t="shared" si="28"/>
        <v>0.77594331550802143</v>
      </c>
      <c r="W96" s="50">
        <f t="shared" si="28"/>
        <v>0.72605668449197869</v>
      </c>
      <c r="X96" s="50">
        <f t="shared" si="28"/>
        <v>0.65846737967914437</v>
      </c>
      <c r="Y96" s="50">
        <f t="shared" si="28"/>
        <v>0.79409411764705884</v>
      </c>
      <c r="Z96" s="50">
        <f t="shared" si="28"/>
        <v>0.80820855614973275</v>
      </c>
      <c r="AA96" s="50">
        <f t="shared" si="28"/>
        <v>0.8493390374331552</v>
      </c>
      <c r="AB96" s="50">
        <f t="shared" si="28"/>
        <v>0.74063101604278081</v>
      </c>
      <c r="AC96" s="50">
        <f t="shared" si="28"/>
        <v>0.79663529411764711</v>
      </c>
      <c r="AD96" s="50">
        <f t="shared" si="28"/>
        <v>0.74383208556149738</v>
      </c>
      <c r="AE96" s="50">
        <f t="shared" si="28"/>
        <v>0.69776042780748671</v>
      </c>
      <c r="AF96" s="50">
        <f t="shared" si="28"/>
        <v>0.7905882352941177</v>
      </c>
      <c r="AG96" s="50">
        <f t="shared" si="28"/>
        <v>0.81176470588235305</v>
      </c>
      <c r="AH96" s="50">
        <f t="shared" si="26"/>
        <v>0.80470588235294127</v>
      </c>
      <c r="AI96" s="50">
        <f t="shared" si="26"/>
        <v>0.7905882352941177</v>
      </c>
      <c r="AJ96" s="50">
        <f t="shared" si="26"/>
        <v>0.78705882352941181</v>
      </c>
      <c r="AK96" s="50">
        <f t="shared" si="26"/>
        <v>0.76235294117647068</v>
      </c>
      <c r="AL96" s="50">
        <f t="shared" si="26"/>
        <v>0</v>
      </c>
      <c r="AM96" s="51">
        <f t="shared" si="22"/>
        <v>0.8493390374331552</v>
      </c>
      <c r="AN96" s="51">
        <f t="shared" si="23"/>
        <v>0</v>
      </c>
    </row>
    <row r="97" spans="1:44">
      <c r="A97" s="15">
        <v>0.875</v>
      </c>
      <c r="B97" s="50">
        <f t="shared" si="26"/>
        <v>0</v>
      </c>
      <c r="C97" s="50">
        <f t="shared" si="26"/>
        <v>0</v>
      </c>
      <c r="D97" s="50">
        <f t="shared" si="28"/>
        <v>0</v>
      </c>
      <c r="E97" s="50">
        <f t="shared" si="28"/>
        <v>0</v>
      </c>
      <c r="F97" s="50">
        <f t="shared" si="28"/>
        <v>0</v>
      </c>
      <c r="G97" s="50">
        <f t="shared" si="28"/>
        <v>0.80117647058823538</v>
      </c>
      <c r="H97" s="50">
        <f t="shared" si="28"/>
        <v>0.78000000000000014</v>
      </c>
      <c r="I97" s="50">
        <f t="shared" si="28"/>
        <v>0.74117647058823544</v>
      </c>
      <c r="J97" s="50">
        <f t="shared" si="28"/>
        <v>0.71294117647058819</v>
      </c>
      <c r="K97" s="50">
        <f t="shared" si="28"/>
        <v>0.74823529411764711</v>
      </c>
      <c r="L97" s="50">
        <f t="shared" si="28"/>
        <v>0.79411764705882359</v>
      </c>
      <c r="M97" s="50">
        <f t="shared" si="28"/>
        <v>0.77647058823529425</v>
      </c>
      <c r="N97" s="50">
        <f t="shared" si="28"/>
        <v>0.71647058823529408</v>
      </c>
      <c r="O97" s="50">
        <f t="shared" si="28"/>
        <v>0.77647058823529425</v>
      </c>
      <c r="P97" s="50">
        <f t="shared" si="28"/>
        <v>0.74823529411764711</v>
      </c>
      <c r="Q97" s="50">
        <f t="shared" si="28"/>
        <v>0.73411764705882365</v>
      </c>
      <c r="R97" s="50">
        <f t="shared" si="28"/>
        <v>0.77294117647058835</v>
      </c>
      <c r="S97" s="50">
        <f t="shared" si="28"/>
        <v>0.79764705882352949</v>
      </c>
      <c r="T97" s="50">
        <f t="shared" si="28"/>
        <v>0.76588235294117657</v>
      </c>
      <c r="U97" s="50">
        <f t="shared" si="28"/>
        <v>0.77470588235294124</v>
      </c>
      <c r="V97" s="50">
        <f t="shared" si="28"/>
        <v>0.76235294117647068</v>
      </c>
      <c r="W97" s="50">
        <f t="shared" si="28"/>
        <v>0.73764705882352954</v>
      </c>
      <c r="X97" s="50">
        <f t="shared" si="28"/>
        <v>0.66705882352941182</v>
      </c>
      <c r="Y97" s="50">
        <f t="shared" si="28"/>
        <v>0.77647058823529425</v>
      </c>
      <c r="Z97" s="50">
        <f t="shared" si="28"/>
        <v>0.80823529411764716</v>
      </c>
      <c r="AA97" s="50">
        <f t="shared" si="28"/>
        <v>0.78352941176470603</v>
      </c>
      <c r="AB97" s="50">
        <f t="shared" si="28"/>
        <v>0.76235294117647068</v>
      </c>
      <c r="AC97" s="50">
        <f t="shared" si="28"/>
        <v>0.78705882352941181</v>
      </c>
      <c r="AD97" s="50">
        <f t="shared" si="28"/>
        <v>0.73411764705882365</v>
      </c>
      <c r="AE97" s="50">
        <f t="shared" si="28"/>
        <v>0.71294117647058819</v>
      </c>
      <c r="AF97" s="50">
        <f t="shared" si="28"/>
        <v>0.77294117647058835</v>
      </c>
      <c r="AG97" s="50">
        <f t="shared" si="28"/>
        <v>0.7905882352941177</v>
      </c>
      <c r="AH97" s="50">
        <f t="shared" si="26"/>
        <v>0.78705882352941181</v>
      </c>
      <c r="AI97" s="50">
        <f t="shared" si="26"/>
        <v>0.78000000000000014</v>
      </c>
      <c r="AJ97" s="50">
        <f t="shared" si="26"/>
        <v>0.78000000000000014</v>
      </c>
      <c r="AK97" s="50">
        <f t="shared" si="26"/>
        <v>0.751764705882353</v>
      </c>
      <c r="AL97" s="50">
        <f t="shared" si="26"/>
        <v>0</v>
      </c>
      <c r="AM97" s="51">
        <f t="shared" si="22"/>
        <v>0.80823529411764716</v>
      </c>
      <c r="AN97" s="51">
        <f t="shared" si="23"/>
        <v>0</v>
      </c>
    </row>
    <row r="98" spans="1:44">
      <c r="A98" s="13" t="s">
        <v>25</v>
      </c>
      <c r="B98" s="50">
        <f t="shared" si="26"/>
        <v>0</v>
      </c>
      <c r="C98" s="50">
        <f t="shared" si="26"/>
        <v>0</v>
      </c>
      <c r="D98" s="50">
        <f t="shared" si="28"/>
        <v>0</v>
      </c>
      <c r="E98" s="50">
        <f t="shared" si="28"/>
        <v>0</v>
      </c>
      <c r="F98" s="50">
        <f t="shared" si="28"/>
        <v>0</v>
      </c>
      <c r="G98" s="50">
        <f t="shared" si="28"/>
        <v>0.76235294117647068</v>
      </c>
      <c r="H98" s="50">
        <f t="shared" si="28"/>
        <v>0.73058823529411776</v>
      </c>
      <c r="I98" s="50">
        <f t="shared" si="28"/>
        <v>0.69352941176470584</v>
      </c>
      <c r="J98" s="50">
        <f t="shared" si="28"/>
        <v>0.67764705882352938</v>
      </c>
      <c r="K98" s="50">
        <f t="shared" si="28"/>
        <v>0.71294117647058819</v>
      </c>
      <c r="L98" s="50">
        <f t="shared" si="28"/>
        <v>0.75882352941176479</v>
      </c>
      <c r="M98" s="50">
        <f t="shared" si="28"/>
        <v>0.76941176470588246</v>
      </c>
      <c r="N98" s="50">
        <f t="shared" si="28"/>
        <v>0.63176470588235289</v>
      </c>
      <c r="O98" s="50">
        <f t="shared" si="28"/>
        <v>0</v>
      </c>
      <c r="P98" s="50">
        <f t="shared" si="28"/>
        <v>0.72705882352941187</v>
      </c>
      <c r="Q98" s="50">
        <f t="shared" si="28"/>
        <v>0.69176470588235295</v>
      </c>
      <c r="R98" s="50">
        <f t="shared" si="28"/>
        <v>0.72352941176470598</v>
      </c>
      <c r="S98" s="50">
        <f t="shared" si="28"/>
        <v>0.76588235294117657</v>
      </c>
      <c r="T98" s="50">
        <f t="shared" si="28"/>
        <v>0.79411764705882359</v>
      </c>
      <c r="U98" s="50">
        <f t="shared" si="28"/>
        <v>0.73235294117647065</v>
      </c>
      <c r="V98" s="50">
        <f t="shared" si="28"/>
        <v>0.77294117647058835</v>
      </c>
      <c r="W98" s="50">
        <f t="shared" si="28"/>
        <v>0.69882352941176473</v>
      </c>
      <c r="X98" s="50">
        <f t="shared" si="28"/>
        <v>0.66352941176470592</v>
      </c>
      <c r="Y98" s="50">
        <f t="shared" si="28"/>
        <v>0.751764705882353</v>
      </c>
      <c r="Z98" s="50">
        <f t="shared" si="28"/>
        <v>0.75529411764705889</v>
      </c>
      <c r="AA98" s="50">
        <f t="shared" si="28"/>
        <v>0.74823529411764711</v>
      </c>
      <c r="AB98" s="50">
        <f t="shared" si="28"/>
        <v>0.73058823529411776</v>
      </c>
      <c r="AC98" s="50">
        <f t="shared" si="28"/>
        <v>0.74823529411764711</v>
      </c>
      <c r="AD98" s="50">
        <f t="shared" si="28"/>
        <v>0.70588235294117652</v>
      </c>
      <c r="AE98" s="50">
        <f t="shared" si="28"/>
        <v>0.6705882352941176</v>
      </c>
      <c r="AF98" s="50">
        <f t="shared" si="28"/>
        <v>0.72705882352941187</v>
      </c>
      <c r="AG98" s="50">
        <f t="shared" si="28"/>
        <v>0.77294117647058835</v>
      </c>
      <c r="AH98" s="50">
        <f t="shared" si="26"/>
        <v>0.78000000000000014</v>
      </c>
      <c r="AI98" s="50">
        <f t="shared" si="26"/>
        <v>0.73411764705882365</v>
      </c>
      <c r="AJ98" s="50">
        <f t="shared" si="26"/>
        <v>0.75529411764705889</v>
      </c>
      <c r="AK98" s="50">
        <f t="shared" si="26"/>
        <v>0.72352941176470598</v>
      </c>
      <c r="AL98" s="50">
        <f t="shared" si="26"/>
        <v>0</v>
      </c>
      <c r="AM98" s="51">
        <f t="shared" si="22"/>
        <v>0.79411764705882359</v>
      </c>
      <c r="AN98" s="51">
        <f t="shared" si="23"/>
        <v>0</v>
      </c>
    </row>
    <row r="99" spans="1:44">
      <c r="A99" s="15">
        <v>0.95833333333333337</v>
      </c>
      <c r="B99" s="50">
        <f t="shared" si="26"/>
        <v>0</v>
      </c>
      <c r="C99" s="50">
        <f t="shared" si="26"/>
        <v>0</v>
      </c>
      <c r="D99" s="50">
        <f t="shared" si="28"/>
        <v>0</v>
      </c>
      <c r="E99" s="50">
        <f t="shared" si="28"/>
        <v>0</v>
      </c>
      <c r="F99" s="50">
        <f t="shared" si="28"/>
        <v>0</v>
      </c>
      <c r="G99" s="50">
        <f t="shared" si="28"/>
        <v>0.62470588235294122</v>
      </c>
      <c r="H99" s="50">
        <f t="shared" si="28"/>
        <v>0.65647058823529414</v>
      </c>
      <c r="I99" s="50">
        <f t="shared" si="28"/>
        <v>0.64058823529411768</v>
      </c>
      <c r="J99" s="50">
        <f t="shared" si="28"/>
        <v>0.57176470588235295</v>
      </c>
      <c r="K99" s="50">
        <f t="shared" si="28"/>
        <v>0.63529411764705879</v>
      </c>
      <c r="L99" s="50">
        <f t="shared" si="28"/>
        <v>0.6705882352941176</v>
      </c>
      <c r="M99" s="50">
        <f t="shared" si="28"/>
        <v>0.65647058823529414</v>
      </c>
      <c r="N99" s="50">
        <f t="shared" si="28"/>
        <v>0.66352941176470592</v>
      </c>
      <c r="O99" s="50">
        <f t="shared" si="28"/>
        <v>9.8823529411764713E-2</v>
      </c>
      <c r="P99" s="50">
        <f t="shared" si="28"/>
        <v>0.65294117647058825</v>
      </c>
      <c r="Q99" s="50">
        <f t="shared" si="28"/>
        <v>0.63176470588235289</v>
      </c>
      <c r="R99" s="50">
        <f t="shared" si="28"/>
        <v>0.64941176470588236</v>
      </c>
      <c r="S99" s="50">
        <f t="shared" si="28"/>
        <v>0.72</v>
      </c>
      <c r="T99" s="50">
        <f t="shared" si="28"/>
        <v>0.64588235294117646</v>
      </c>
      <c r="U99" s="50">
        <f t="shared" si="28"/>
        <v>0.67588235294117649</v>
      </c>
      <c r="V99" s="50">
        <f t="shared" si="28"/>
        <v>0.751764705882353</v>
      </c>
      <c r="W99" s="50">
        <f t="shared" si="28"/>
        <v>0.62470588235294122</v>
      </c>
      <c r="X99" s="50">
        <f t="shared" si="28"/>
        <v>0.61411764705882355</v>
      </c>
      <c r="Y99" s="50">
        <f t="shared" si="28"/>
        <v>0.66352941176470592</v>
      </c>
      <c r="Z99" s="50">
        <f t="shared" si="28"/>
        <v>0.67764705882352938</v>
      </c>
      <c r="AA99" s="50">
        <f t="shared" si="28"/>
        <v>0.66</v>
      </c>
      <c r="AB99" s="50">
        <f t="shared" si="28"/>
        <v>0.66352941176470592</v>
      </c>
      <c r="AC99" s="50">
        <f t="shared" si="28"/>
        <v>0.67411764705882349</v>
      </c>
      <c r="AD99" s="50">
        <f t="shared" si="28"/>
        <v>0.65647058823529414</v>
      </c>
      <c r="AE99" s="50">
        <f t="shared" si="28"/>
        <v>0.62470588235294122</v>
      </c>
      <c r="AF99" s="50">
        <f t="shared" si="28"/>
        <v>0.67411764705882349</v>
      </c>
      <c r="AG99" s="50">
        <f t="shared" si="28"/>
        <v>0.73411764705882365</v>
      </c>
      <c r="AH99" s="50">
        <f t="shared" si="26"/>
        <v>0.6705882352941176</v>
      </c>
      <c r="AI99" s="50">
        <f t="shared" si="26"/>
        <v>0.69882352941176473</v>
      </c>
      <c r="AJ99" s="50">
        <f t="shared" si="26"/>
        <v>0.67764705882352938</v>
      </c>
      <c r="AK99" s="50">
        <f t="shared" si="26"/>
        <v>0.71647058823529408</v>
      </c>
      <c r="AL99" s="50">
        <f t="shared" si="26"/>
        <v>0</v>
      </c>
      <c r="AM99" s="51">
        <f t="shared" si="22"/>
        <v>0.751764705882353</v>
      </c>
      <c r="AN99" s="51">
        <f t="shared" si="23"/>
        <v>0</v>
      </c>
    </row>
    <row r="100" spans="1:44">
      <c r="A100" s="9" t="s">
        <v>26</v>
      </c>
      <c r="B100" s="50">
        <f t="shared" si="26"/>
        <v>0</v>
      </c>
      <c r="C100" s="50">
        <f t="shared" si="26"/>
        <v>0</v>
      </c>
      <c r="D100" s="50">
        <f t="shared" si="28"/>
        <v>0</v>
      </c>
      <c r="E100" s="50">
        <f t="shared" si="28"/>
        <v>0</v>
      </c>
      <c r="F100" s="50">
        <f t="shared" si="28"/>
        <v>0</v>
      </c>
      <c r="G100" s="50">
        <f t="shared" si="28"/>
        <v>0.58588235294117652</v>
      </c>
      <c r="H100" s="50">
        <f t="shared" si="28"/>
        <v>0.61411764705882355</v>
      </c>
      <c r="I100" s="50">
        <f t="shared" si="28"/>
        <v>0.59823529411764709</v>
      </c>
      <c r="J100" s="50">
        <f t="shared" si="28"/>
        <v>0.57176470588235295</v>
      </c>
      <c r="K100" s="50">
        <f t="shared" si="28"/>
        <v>0.57882352941176474</v>
      </c>
      <c r="L100" s="50">
        <f t="shared" si="28"/>
        <v>0.60705882352941176</v>
      </c>
      <c r="M100" s="50">
        <f t="shared" si="28"/>
        <v>0.5894117647058823</v>
      </c>
      <c r="N100" s="50">
        <f t="shared" si="28"/>
        <v>0.59294117647058819</v>
      </c>
      <c r="O100" s="50">
        <f t="shared" si="28"/>
        <v>0.19764705882352943</v>
      </c>
      <c r="P100" s="50">
        <f t="shared" si="28"/>
        <v>0.61058823529411765</v>
      </c>
      <c r="Q100" s="50">
        <f t="shared" si="28"/>
        <v>0.57176470588235295</v>
      </c>
      <c r="R100" s="50">
        <f t="shared" si="28"/>
        <v>0.53647058823529414</v>
      </c>
      <c r="S100" s="50">
        <f t="shared" si="28"/>
        <v>0.59647058823529409</v>
      </c>
      <c r="T100" s="50">
        <f t="shared" si="28"/>
        <v>0.5894117647058823</v>
      </c>
      <c r="U100" s="50">
        <f t="shared" si="28"/>
        <v>0.60705882352941176</v>
      </c>
      <c r="V100" s="50">
        <f t="shared" si="28"/>
        <v>0.62117647058823533</v>
      </c>
      <c r="W100" s="50">
        <f t="shared" si="28"/>
        <v>0.5894117647058823</v>
      </c>
      <c r="X100" s="50">
        <f t="shared" si="28"/>
        <v>0.56117647058823528</v>
      </c>
      <c r="Y100" s="50">
        <f t="shared" si="28"/>
        <v>0.59294117647058819</v>
      </c>
      <c r="Z100" s="50">
        <f t="shared" si="28"/>
        <v>0.61764705882352944</v>
      </c>
      <c r="AA100" s="50">
        <f t="shared" si="28"/>
        <v>0.6</v>
      </c>
      <c r="AB100" s="50">
        <f t="shared" si="28"/>
        <v>0.5894117647058823</v>
      </c>
      <c r="AC100" s="50">
        <f t="shared" si="28"/>
        <v>0.61764705882352944</v>
      </c>
      <c r="AD100" s="50">
        <f t="shared" si="28"/>
        <v>0.66</v>
      </c>
      <c r="AE100" s="50">
        <f t="shared" si="28"/>
        <v>0.57176470588235295</v>
      </c>
      <c r="AF100" s="50">
        <f t="shared" si="28"/>
        <v>0.62117647058823533</v>
      </c>
      <c r="AG100" s="50">
        <f t="shared" si="28"/>
        <v>0.61411764705882355</v>
      </c>
      <c r="AH100" s="50">
        <f t="shared" si="26"/>
        <v>0.61058823529411765</v>
      </c>
      <c r="AI100" s="50">
        <f t="shared" si="26"/>
        <v>0.58588235294117652</v>
      </c>
      <c r="AJ100" s="50">
        <f t="shared" si="26"/>
        <v>0.61058823529411765</v>
      </c>
      <c r="AK100" s="50">
        <f t="shared" si="26"/>
        <v>0.63176470588235289</v>
      </c>
      <c r="AL100" s="50">
        <f t="shared" si="26"/>
        <v>0</v>
      </c>
      <c r="AM100" s="51">
        <f t="shared" si="22"/>
        <v>0.66</v>
      </c>
      <c r="AN100" s="51">
        <f t="shared" si="23"/>
        <v>0</v>
      </c>
    </row>
    <row r="103" spans="1:44">
      <c r="A103" s="26" t="s">
        <v>47</v>
      </c>
      <c r="C103" s="30"/>
      <c r="E103" s="41"/>
      <c r="F103" s="26"/>
      <c r="G103" s="38"/>
      <c r="H103" s="38"/>
      <c r="I103" s="38"/>
      <c r="J103" s="38"/>
      <c r="K103" s="38"/>
      <c r="L103" s="38"/>
      <c r="M103" s="38"/>
      <c r="N103" s="39"/>
      <c r="O103" s="39"/>
      <c r="P103" s="40"/>
      <c r="Q103" s="38"/>
      <c r="R103" s="28"/>
    </row>
    <row r="104" spans="1:44" ht="13.5" customHeight="1">
      <c r="A104" s="287" t="s">
        <v>2</v>
      </c>
      <c r="B104" s="4">
        <f>+B$4</f>
        <v>0</v>
      </c>
      <c r="C104" s="4">
        <f t="shared" ref="C104:AL104" si="29">+C$4</f>
        <v>0</v>
      </c>
      <c r="D104" s="4">
        <f t="shared" si="29"/>
        <v>0</v>
      </c>
      <c r="E104" s="4">
        <f t="shared" si="29"/>
        <v>0</v>
      </c>
      <c r="F104" s="4">
        <f t="shared" si="29"/>
        <v>0</v>
      </c>
      <c r="G104" s="4">
        <f t="shared" si="29"/>
        <v>1</v>
      </c>
      <c r="H104" s="4">
        <f t="shared" si="29"/>
        <v>2</v>
      </c>
      <c r="I104" s="4">
        <f t="shared" si="29"/>
        <v>3</v>
      </c>
      <c r="J104" s="4">
        <f t="shared" si="29"/>
        <v>4</v>
      </c>
      <c r="K104" s="4">
        <f t="shared" si="29"/>
        <v>5</v>
      </c>
      <c r="L104" s="4">
        <f t="shared" si="29"/>
        <v>6</v>
      </c>
      <c r="M104" s="4">
        <f t="shared" si="29"/>
        <v>7</v>
      </c>
      <c r="N104" s="4">
        <f t="shared" si="29"/>
        <v>8</v>
      </c>
      <c r="O104" s="4">
        <f t="shared" si="29"/>
        <v>9</v>
      </c>
      <c r="P104" s="4">
        <f t="shared" si="29"/>
        <v>10</v>
      </c>
      <c r="Q104" s="4">
        <f t="shared" si="29"/>
        <v>11</v>
      </c>
      <c r="R104" s="4">
        <f t="shared" si="29"/>
        <v>12</v>
      </c>
      <c r="S104" s="4">
        <f t="shared" si="29"/>
        <v>13</v>
      </c>
      <c r="T104" s="4">
        <f t="shared" si="29"/>
        <v>14</v>
      </c>
      <c r="U104" s="4">
        <f t="shared" si="29"/>
        <v>15</v>
      </c>
      <c r="V104" s="4">
        <f t="shared" si="29"/>
        <v>16</v>
      </c>
      <c r="W104" s="4">
        <f t="shared" si="29"/>
        <v>17</v>
      </c>
      <c r="X104" s="4">
        <f t="shared" si="29"/>
        <v>18</v>
      </c>
      <c r="Y104" s="4">
        <f t="shared" si="29"/>
        <v>19</v>
      </c>
      <c r="Z104" s="4">
        <f t="shared" si="29"/>
        <v>20</v>
      </c>
      <c r="AA104" s="4">
        <f t="shared" si="29"/>
        <v>21</v>
      </c>
      <c r="AB104" s="4">
        <f t="shared" si="29"/>
        <v>22</v>
      </c>
      <c r="AC104" s="4">
        <f t="shared" si="29"/>
        <v>23</v>
      </c>
      <c r="AD104" s="4">
        <f t="shared" si="29"/>
        <v>24</v>
      </c>
      <c r="AE104" s="4">
        <f t="shared" si="29"/>
        <v>25</v>
      </c>
      <c r="AF104" s="4">
        <f t="shared" si="29"/>
        <v>26</v>
      </c>
      <c r="AG104" s="4">
        <f t="shared" si="29"/>
        <v>27</v>
      </c>
      <c r="AH104" s="4">
        <f t="shared" si="29"/>
        <v>28</v>
      </c>
      <c r="AI104" s="4">
        <f t="shared" si="29"/>
        <v>29</v>
      </c>
      <c r="AJ104" s="4">
        <f t="shared" si="29"/>
        <v>30</v>
      </c>
      <c r="AK104" s="4">
        <f t="shared" si="29"/>
        <v>31</v>
      </c>
      <c r="AL104" s="4">
        <f t="shared" si="29"/>
        <v>32</v>
      </c>
      <c r="AM104" s="116" t="s">
        <v>3</v>
      </c>
      <c r="AN104" s="5" t="s">
        <v>4</v>
      </c>
    </row>
    <row r="105" spans="1:44" s="6" customFormat="1" ht="11.25" customHeight="1">
      <c r="A105" s="288"/>
      <c r="B105" s="7">
        <f>B$5</f>
        <v>0</v>
      </c>
      <c r="C105" s="7">
        <f t="shared" ref="C105:AL105" si="30">C$5</f>
        <v>0</v>
      </c>
      <c r="D105" s="7">
        <f t="shared" si="30"/>
        <v>0</v>
      </c>
      <c r="E105" s="7">
        <f t="shared" si="30"/>
        <v>0</v>
      </c>
      <c r="F105" s="7">
        <f t="shared" si="30"/>
        <v>0</v>
      </c>
      <c r="G105" s="7">
        <f t="shared" si="30"/>
        <v>40725</v>
      </c>
      <c r="H105" s="7">
        <f t="shared" si="30"/>
        <v>40726</v>
      </c>
      <c r="I105" s="7">
        <f t="shared" si="30"/>
        <v>40727</v>
      </c>
      <c r="J105" s="7">
        <f t="shared" si="30"/>
        <v>40728</v>
      </c>
      <c r="K105" s="7">
        <f t="shared" si="30"/>
        <v>40729</v>
      </c>
      <c r="L105" s="7">
        <f t="shared" si="30"/>
        <v>40730</v>
      </c>
      <c r="M105" s="7">
        <f t="shared" si="30"/>
        <v>40731</v>
      </c>
      <c r="N105" s="7">
        <f t="shared" si="30"/>
        <v>40732</v>
      </c>
      <c r="O105" s="7">
        <f t="shared" si="30"/>
        <v>40733</v>
      </c>
      <c r="P105" s="7">
        <f t="shared" si="30"/>
        <v>40734</v>
      </c>
      <c r="Q105" s="7">
        <f t="shared" si="30"/>
        <v>40735</v>
      </c>
      <c r="R105" s="7">
        <f t="shared" si="30"/>
        <v>40736</v>
      </c>
      <c r="S105" s="7">
        <f t="shared" si="30"/>
        <v>40737</v>
      </c>
      <c r="T105" s="7">
        <f t="shared" si="30"/>
        <v>40738</v>
      </c>
      <c r="U105" s="7">
        <f t="shared" si="30"/>
        <v>40739</v>
      </c>
      <c r="V105" s="7">
        <f t="shared" si="30"/>
        <v>40740</v>
      </c>
      <c r="W105" s="7">
        <f t="shared" si="30"/>
        <v>40741</v>
      </c>
      <c r="X105" s="7">
        <f t="shared" si="30"/>
        <v>40742</v>
      </c>
      <c r="Y105" s="7">
        <f t="shared" si="30"/>
        <v>40743</v>
      </c>
      <c r="Z105" s="7">
        <f t="shared" si="30"/>
        <v>40744</v>
      </c>
      <c r="AA105" s="7">
        <f t="shared" si="30"/>
        <v>40745</v>
      </c>
      <c r="AB105" s="7">
        <f t="shared" si="30"/>
        <v>40746</v>
      </c>
      <c r="AC105" s="7">
        <f t="shared" si="30"/>
        <v>40747</v>
      </c>
      <c r="AD105" s="7">
        <f t="shared" si="30"/>
        <v>40748</v>
      </c>
      <c r="AE105" s="7">
        <f t="shared" si="30"/>
        <v>40749</v>
      </c>
      <c r="AF105" s="7">
        <f t="shared" si="30"/>
        <v>40750</v>
      </c>
      <c r="AG105" s="158">
        <f t="shared" si="30"/>
        <v>40751</v>
      </c>
      <c r="AH105" s="158">
        <f t="shared" si="30"/>
        <v>40752</v>
      </c>
      <c r="AI105" s="158">
        <f t="shared" si="30"/>
        <v>40753</v>
      </c>
      <c r="AJ105" s="158">
        <f t="shared" si="30"/>
        <v>40754</v>
      </c>
      <c r="AK105" s="158">
        <f t="shared" si="30"/>
        <v>40755</v>
      </c>
      <c r="AL105" s="158">
        <f t="shared" si="30"/>
        <v>40756</v>
      </c>
      <c r="AM105" s="116"/>
      <c r="AN105" s="8"/>
    </row>
    <row r="106" spans="1:44">
      <c r="A106" s="289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4"/>
      <c r="AH106" s="44"/>
      <c r="AI106" s="44"/>
      <c r="AJ106" s="44"/>
      <c r="AK106" s="44"/>
      <c r="AL106" s="44"/>
      <c r="AM106" s="45" t="s">
        <v>8</v>
      </c>
      <c r="AN106" s="5" t="s">
        <v>8</v>
      </c>
    </row>
    <row r="107" spans="1:44">
      <c r="A107" s="9" t="s">
        <v>9</v>
      </c>
      <c r="B107" s="52">
        <f t="shared" ref="B107:AL122" si="31">$G$38*B7</f>
        <v>0</v>
      </c>
      <c r="C107" s="52">
        <f t="shared" si="31"/>
        <v>0</v>
      </c>
      <c r="D107" s="52">
        <f>$G$38*D7-D137</f>
        <v>0</v>
      </c>
      <c r="E107" s="52">
        <f t="shared" ref="E107:AG107" si="32">$G$38*E7-E137</f>
        <v>0</v>
      </c>
      <c r="F107" s="52">
        <f t="shared" si="32"/>
        <v>0</v>
      </c>
      <c r="G107" s="52">
        <f t="shared" si="32"/>
        <v>5214</v>
      </c>
      <c r="H107" s="52">
        <f t="shared" si="32"/>
        <v>5148</v>
      </c>
      <c r="I107" s="52">
        <f t="shared" si="32"/>
        <v>5082</v>
      </c>
      <c r="J107" s="52">
        <f t="shared" si="32"/>
        <v>5181</v>
      </c>
      <c r="K107" s="52">
        <f t="shared" si="32"/>
        <v>5016</v>
      </c>
      <c r="L107" s="52">
        <f t="shared" si="32"/>
        <v>4917</v>
      </c>
      <c r="M107" s="52">
        <f t="shared" si="32"/>
        <v>5742</v>
      </c>
      <c r="N107" s="52">
        <f t="shared" si="32"/>
        <v>5148</v>
      </c>
      <c r="O107" s="52">
        <f t="shared" si="32"/>
        <v>5148</v>
      </c>
      <c r="P107" s="52">
        <f t="shared" si="32"/>
        <v>4818</v>
      </c>
      <c r="Q107" s="52">
        <f t="shared" si="32"/>
        <v>5049</v>
      </c>
      <c r="R107" s="52">
        <f t="shared" si="32"/>
        <v>4884</v>
      </c>
      <c r="S107" s="52">
        <f t="shared" si="32"/>
        <v>4653</v>
      </c>
      <c r="T107" s="52">
        <f t="shared" si="32"/>
        <v>5148</v>
      </c>
      <c r="U107" s="52">
        <f t="shared" si="32"/>
        <v>5115</v>
      </c>
      <c r="V107" s="52">
        <f t="shared" si="32"/>
        <v>4653</v>
      </c>
      <c r="W107" s="52">
        <f t="shared" si="32"/>
        <v>5082</v>
      </c>
      <c r="X107" s="52">
        <f t="shared" si="32"/>
        <v>5049</v>
      </c>
      <c r="Y107" s="52">
        <f t="shared" si="32"/>
        <v>4455</v>
      </c>
      <c r="Z107" s="52">
        <f t="shared" si="32"/>
        <v>5181</v>
      </c>
      <c r="AA107" s="52">
        <f t="shared" si="32"/>
        <v>5346</v>
      </c>
      <c r="AB107" s="52">
        <f t="shared" si="32"/>
        <v>5181</v>
      </c>
      <c r="AC107" s="52">
        <f t="shared" si="32"/>
        <v>5940</v>
      </c>
      <c r="AD107" s="52">
        <f t="shared" si="32"/>
        <v>5379</v>
      </c>
      <c r="AE107" s="52">
        <f t="shared" si="32"/>
        <v>5280</v>
      </c>
      <c r="AF107" s="52">
        <f t="shared" si="32"/>
        <v>4983</v>
      </c>
      <c r="AG107" s="52">
        <f t="shared" si="32"/>
        <v>5346</v>
      </c>
      <c r="AH107" s="52">
        <f t="shared" si="31"/>
        <v>5379</v>
      </c>
      <c r="AI107" s="52">
        <f t="shared" si="31"/>
        <v>5280</v>
      </c>
      <c r="AJ107" s="52">
        <f t="shared" si="31"/>
        <v>5115</v>
      </c>
      <c r="AK107" s="52">
        <f t="shared" si="31"/>
        <v>5379</v>
      </c>
      <c r="AL107" s="52">
        <f t="shared" si="31"/>
        <v>0</v>
      </c>
      <c r="AM107" s="10">
        <f>MAX(B107:AL107)</f>
        <v>5940</v>
      </c>
      <c r="AN107" s="10">
        <f>MIN(B107:AF107)</f>
        <v>0</v>
      </c>
      <c r="AR107" s="10">
        <f>SUM(B107:AL107)</f>
        <v>159291</v>
      </c>
    </row>
    <row r="108" spans="1:44">
      <c r="A108" s="9" t="s">
        <v>10</v>
      </c>
      <c r="B108" s="52">
        <f t="shared" si="31"/>
        <v>0</v>
      </c>
      <c r="C108" s="52">
        <f t="shared" si="31"/>
        <v>0</v>
      </c>
      <c r="D108" s="52">
        <f t="shared" ref="D108:AG116" si="33">$G$38*D8-D138</f>
        <v>0</v>
      </c>
      <c r="E108" s="52">
        <f t="shared" si="33"/>
        <v>0</v>
      </c>
      <c r="F108" s="52">
        <f t="shared" si="33"/>
        <v>0</v>
      </c>
      <c r="G108" s="52">
        <f t="shared" si="33"/>
        <v>4884</v>
      </c>
      <c r="H108" s="52">
        <f t="shared" si="33"/>
        <v>4917</v>
      </c>
      <c r="I108" s="52">
        <f t="shared" si="33"/>
        <v>4917</v>
      </c>
      <c r="J108" s="52">
        <f t="shared" si="33"/>
        <v>4851</v>
      </c>
      <c r="K108" s="52">
        <f t="shared" si="33"/>
        <v>4818</v>
      </c>
      <c r="L108" s="52">
        <f t="shared" si="33"/>
        <v>4785</v>
      </c>
      <c r="M108" s="52">
        <f t="shared" si="33"/>
        <v>5082</v>
      </c>
      <c r="N108" s="52">
        <f t="shared" si="33"/>
        <v>4884</v>
      </c>
      <c r="O108" s="52">
        <f t="shared" si="33"/>
        <v>4884</v>
      </c>
      <c r="P108" s="52">
        <f t="shared" si="33"/>
        <v>4752</v>
      </c>
      <c r="Q108" s="52">
        <f t="shared" si="33"/>
        <v>4917</v>
      </c>
      <c r="R108" s="52">
        <f t="shared" si="33"/>
        <v>4752</v>
      </c>
      <c r="S108" s="52">
        <f t="shared" si="33"/>
        <v>4917</v>
      </c>
      <c r="T108" s="52">
        <f t="shared" si="33"/>
        <v>4818</v>
      </c>
      <c r="U108" s="52">
        <f t="shared" si="33"/>
        <v>4917</v>
      </c>
      <c r="V108" s="52">
        <f t="shared" si="33"/>
        <v>5115</v>
      </c>
      <c r="W108" s="52">
        <f t="shared" si="33"/>
        <v>5016</v>
      </c>
      <c r="X108" s="52">
        <f t="shared" si="33"/>
        <v>4785</v>
      </c>
      <c r="Y108" s="52">
        <f t="shared" si="33"/>
        <v>4686</v>
      </c>
      <c r="Z108" s="52">
        <f t="shared" si="33"/>
        <v>5016</v>
      </c>
      <c r="AA108" s="52">
        <f t="shared" si="33"/>
        <v>5148</v>
      </c>
      <c r="AB108" s="52">
        <f t="shared" si="33"/>
        <v>4917</v>
      </c>
      <c r="AC108" s="52">
        <f t="shared" si="33"/>
        <v>4950</v>
      </c>
      <c r="AD108" s="52">
        <f t="shared" si="33"/>
        <v>5082</v>
      </c>
      <c r="AE108" s="52">
        <f t="shared" si="33"/>
        <v>4983</v>
      </c>
      <c r="AF108" s="52">
        <f t="shared" si="33"/>
        <v>4752</v>
      </c>
      <c r="AG108" s="52">
        <f t="shared" si="33"/>
        <v>5049</v>
      </c>
      <c r="AH108" s="52">
        <f t="shared" si="31"/>
        <v>5082</v>
      </c>
      <c r="AI108" s="52">
        <f t="shared" si="31"/>
        <v>4983</v>
      </c>
      <c r="AJ108" s="52">
        <f t="shared" si="31"/>
        <v>4950</v>
      </c>
      <c r="AK108" s="52">
        <f t="shared" si="31"/>
        <v>5181</v>
      </c>
      <c r="AL108" s="52">
        <f t="shared" si="31"/>
        <v>0</v>
      </c>
      <c r="AM108" s="10">
        <f t="shared" ref="AM108:AM130" si="34">MAX(B108:AL108)</f>
        <v>5181</v>
      </c>
      <c r="AN108" s="10">
        <f>MIN(B108:AF108)</f>
        <v>0</v>
      </c>
      <c r="AR108" s="10">
        <f t="shared" ref="AR108:AR130" si="35">SUM(B108:AL108)</f>
        <v>152790</v>
      </c>
    </row>
    <row r="109" spans="1:44">
      <c r="A109" s="9" t="s">
        <v>11</v>
      </c>
      <c r="B109" s="52">
        <f t="shared" si="31"/>
        <v>0</v>
      </c>
      <c r="C109" s="52">
        <f t="shared" si="31"/>
        <v>0</v>
      </c>
      <c r="D109" s="52">
        <f t="shared" si="33"/>
        <v>0</v>
      </c>
      <c r="E109" s="52">
        <f t="shared" si="33"/>
        <v>0</v>
      </c>
      <c r="F109" s="52">
        <f t="shared" si="33"/>
        <v>0</v>
      </c>
      <c r="G109" s="52">
        <f t="shared" si="33"/>
        <v>4884</v>
      </c>
      <c r="H109" s="52">
        <f t="shared" si="33"/>
        <v>4818</v>
      </c>
      <c r="I109" s="52">
        <f t="shared" si="33"/>
        <v>4818</v>
      </c>
      <c r="J109" s="52">
        <f t="shared" si="33"/>
        <v>4686</v>
      </c>
      <c r="K109" s="52">
        <f t="shared" si="33"/>
        <v>4620</v>
      </c>
      <c r="L109" s="52">
        <f t="shared" si="33"/>
        <v>4653</v>
      </c>
      <c r="M109" s="52">
        <f t="shared" si="33"/>
        <v>4950</v>
      </c>
      <c r="N109" s="52">
        <f t="shared" si="33"/>
        <v>4818</v>
      </c>
      <c r="O109" s="52">
        <f t="shared" si="33"/>
        <v>4818</v>
      </c>
      <c r="P109" s="52">
        <f t="shared" si="33"/>
        <v>4653</v>
      </c>
      <c r="Q109" s="52">
        <f t="shared" si="33"/>
        <v>4884</v>
      </c>
      <c r="R109" s="52">
        <f t="shared" si="33"/>
        <v>4620</v>
      </c>
      <c r="S109" s="52">
        <f t="shared" si="33"/>
        <v>4818</v>
      </c>
      <c r="T109" s="52">
        <f t="shared" si="33"/>
        <v>4818</v>
      </c>
      <c r="U109" s="52">
        <f t="shared" si="33"/>
        <v>4785</v>
      </c>
      <c r="V109" s="52">
        <f t="shared" si="33"/>
        <v>4950</v>
      </c>
      <c r="W109" s="52">
        <f t="shared" si="33"/>
        <v>4785</v>
      </c>
      <c r="X109" s="52">
        <f t="shared" si="33"/>
        <v>4653</v>
      </c>
      <c r="Y109" s="52">
        <f t="shared" si="33"/>
        <v>4587</v>
      </c>
      <c r="Z109" s="52">
        <f t="shared" si="33"/>
        <v>4884</v>
      </c>
      <c r="AA109" s="52">
        <f t="shared" si="33"/>
        <v>5016</v>
      </c>
      <c r="AB109" s="52">
        <f t="shared" si="33"/>
        <v>4785</v>
      </c>
      <c r="AC109" s="52">
        <f t="shared" si="33"/>
        <v>4818</v>
      </c>
      <c r="AD109" s="52">
        <f t="shared" si="33"/>
        <v>4884</v>
      </c>
      <c r="AE109" s="52">
        <f t="shared" si="33"/>
        <v>4818</v>
      </c>
      <c r="AF109" s="52">
        <f t="shared" si="33"/>
        <v>4686</v>
      </c>
      <c r="AG109" s="52">
        <f t="shared" si="33"/>
        <v>4983</v>
      </c>
      <c r="AH109" s="52">
        <f t="shared" si="31"/>
        <v>5049</v>
      </c>
      <c r="AI109" s="52">
        <f t="shared" si="31"/>
        <v>5082</v>
      </c>
      <c r="AJ109" s="52">
        <f t="shared" si="31"/>
        <v>4818</v>
      </c>
      <c r="AK109" s="52">
        <f t="shared" si="31"/>
        <v>5016</v>
      </c>
      <c r="AL109" s="52">
        <f t="shared" si="31"/>
        <v>0</v>
      </c>
      <c r="AM109" s="10">
        <f t="shared" si="34"/>
        <v>5082</v>
      </c>
      <c r="AN109" s="10">
        <f t="shared" ref="AN109:AN130" si="36">MIN(B109:AF109)</f>
        <v>0</v>
      </c>
      <c r="AR109" s="10">
        <f t="shared" si="35"/>
        <v>149457</v>
      </c>
    </row>
    <row r="110" spans="1:44">
      <c r="A110" s="9" t="s">
        <v>12</v>
      </c>
      <c r="B110" s="52">
        <f t="shared" si="31"/>
        <v>0</v>
      </c>
      <c r="C110" s="52">
        <f t="shared" si="31"/>
        <v>0</v>
      </c>
      <c r="D110" s="52">
        <f t="shared" si="33"/>
        <v>0</v>
      </c>
      <c r="E110" s="52">
        <f t="shared" si="33"/>
        <v>0</v>
      </c>
      <c r="F110" s="52">
        <f t="shared" si="33"/>
        <v>0</v>
      </c>
      <c r="G110" s="52">
        <f t="shared" si="33"/>
        <v>4785</v>
      </c>
      <c r="H110" s="52">
        <f t="shared" si="33"/>
        <v>4785</v>
      </c>
      <c r="I110" s="52">
        <f t="shared" si="33"/>
        <v>4785</v>
      </c>
      <c r="J110" s="52">
        <f t="shared" si="33"/>
        <v>4686</v>
      </c>
      <c r="K110" s="52">
        <f t="shared" si="33"/>
        <v>4554</v>
      </c>
      <c r="L110" s="52">
        <f t="shared" si="33"/>
        <v>4587</v>
      </c>
      <c r="M110" s="52">
        <f t="shared" si="33"/>
        <v>4884</v>
      </c>
      <c r="N110" s="52">
        <f t="shared" si="33"/>
        <v>4785</v>
      </c>
      <c r="O110" s="52">
        <f t="shared" si="33"/>
        <v>4785</v>
      </c>
      <c r="P110" s="52">
        <f t="shared" si="33"/>
        <v>4554</v>
      </c>
      <c r="Q110" s="52">
        <f t="shared" si="33"/>
        <v>4752</v>
      </c>
      <c r="R110" s="52">
        <f t="shared" si="33"/>
        <v>4554</v>
      </c>
      <c r="S110" s="52">
        <f t="shared" si="33"/>
        <v>4785</v>
      </c>
      <c r="T110" s="52">
        <f t="shared" si="33"/>
        <v>4752</v>
      </c>
      <c r="U110" s="52">
        <f t="shared" si="33"/>
        <v>4752</v>
      </c>
      <c r="V110" s="52">
        <f t="shared" si="33"/>
        <v>4917</v>
      </c>
      <c r="W110" s="52">
        <f t="shared" si="33"/>
        <v>4752</v>
      </c>
      <c r="X110" s="52">
        <f t="shared" si="33"/>
        <v>4653</v>
      </c>
      <c r="Y110" s="52">
        <f t="shared" si="33"/>
        <v>4521</v>
      </c>
      <c r="Z110" s="52">
        <f t="shared" si="33"/>
        <v>4785</v>
      </c>
      <c r="AA110" s="52">
        <f t="shared" si="33"/>
        <v>4950</v>
      </c>
      <c r="AB110" s="52">
        <f t="shared" si="33"/>
        <v>4785</v>
      </c>
      <c r="AC110" s="52">
        <f t="shared" si="33"/>
        <v>4818</v>
      </c>
      <c r="AD110" s="52">
        <f t="shared" si="33"/>
        <v>4818</v>
      </c>
      <c r="AE110" s="52">
        <f t="shared" si="33"/>
        <v>4785</v>
      </c>
      <c r="AF110" s="52">
        <f t="shared" si="33"/>
        <v>4653</v>
      </c>
      <c r="AG110" s="52">
        <f t="shared" si="33"/>
        <v>4851</v>
      </c>
      <c r="AH110" s="52">
        <f t="shared" si="31"/>
        <v>5016</v>
      </c>
      <c r="AI110" s="52">
        <f t="shared" si="31"/>
        <v>4884</v>
      </c>
      <c r="AJ110" s="52">
        <f t="shared" si="31"/>
        <v>4752</v>
      </c>
      <c r="AK110" s="52">
        <f t="shared" si="31"/>
        <v>4851</v>
      </c>
      <c r="AL110" s="52">
        <f t="shared" si="31"/>
        <v>0</v>
      </c>
      <c r="AM110" s="10">
        <f t="shared" si="34"/>
        <v>5016</v>
      </c>
      <c r="AN110" s="10">
        <f t="shared" si="36"/>
        <v>0</v>
      </c>
      <c r="AR110" s="10">
        <f t="shared" si="35"/>
        <v>147576</v>
      </c>
    </row>
    <row r="111" spans="1:44">
      <c r="A111" s="9" t="s">
        <v>13</v>
      </c>
      <c r="B111" s="52">
        <f t="shared" si="31"/>
        <v>0</v>
      </c>
      <c r="C111" s="52">
        <f t="shared" si="31"/>
        <v>0</v>
      </c>
      <c r="D111" s="52">
        <f t="shared" si="33"/>
        <v>0</v>
      </c>
      <c r="E111" s="52">
        <f t="shared" si="33"/>
        <v>0</v>
      </c>
      <c r="F111" s="52">
        <f t="shared" si="33"/>
        <v>0</v>
      </c>
      <c r="G111" s="52">
        <f t="shared" si="33"/>
        <v>4785</v>
      </c>
      <c r="H111" s="52">
        <f t="shared" si="33"/>
        <v>4752</v>
      </c>
      <c r="I111" s="52">
        <f t="shared" si="33"/>
        <v>4752</v>
      </c>
      <c r="J111" s="52">
        <f t="shared" si="33"/>
        <v>4686</v>
      </c>
      <c r="K111" s="52">
        <f t="shared" si="33"/>
        <v>4488</v>
      </c>
      <c r="L111" s="52">
        <f t="shared" si="33"/>
        <v>4587</v>
      </c>
      <c r="M111" s="52">
        <f t="shared" si="33"/>
        <v>5016</v>
      </c>
      <c r="N111" s="52">
        <f t="shared" si="33"/>
        <v>4785</v>
      </c>
      <c r="O111" s="52">
        <f t="shared" si="33"/>
        <v>4719</v>
      </c>
      <c r="P111" s="52">
        <f t="shared" si="33"/>
        <v>4455</v>
      </c>
      <c r="Q111" s="52">
        <f t="shared" si="33"/>
        <v>4719</v>
      </c>
      <c r="R111" s="52">
        <f t="shared" si="33"/>
        <v>4554</v>
      </c>
      <c r="S111" s="52">
        <f t="shared" si="33"/>
        <v>4818</v>
      </c>
      <c r="T111" s="52">
        <f t="shared" si="33"/>
        <v>4818</v>
      </c>
      <c r="U111" s="52">
        <f t="shared" si="33"/>
        <v>4752</v>
      </c>
      <c r="V111" s="52">
        <f t="shared" si="33"/>
        <v>4851</v>
      </c>
      <c r="W111" s="52">
        <f t="shared" si="33"/>
        <v>4719</v>
      </c>
      <c r="X111" s="52">
        <f t="shared" si="33"/>
        <v>4587</v>
      </c>
      <c r="Y111" s="52">
        <f t="shared" si="33"/>
        <v>4521</v>
      </c>
      <c r="Z111" s="52">
        <f t="shared" si="33"/>
        <v>4818</v>
      </c>
      <c r="AA111" s="52">
        <f t="shared" si="33"/>
        <v>4884</v>
      </c>
      <c r="AB111" s="52">
        <f t="shared" si="33"/>
        <v>4719</v>
      </c>
      <c r="AC111" s="52">
        <f t="shared" si="33"/>
        <v>4752</v>
      </c>
      <c r="AD111" s="52">
        <f t="shared" si="33"/>
        <v>4851</v>
      </c>
      <c r="AE111" s="52">
        <f t="shared" si="33"/>
        <v>4719</v>
      </c>
      <c r="AF111" s="52">
        <f t="shared" si="33"/>
        <v>4587</v>
      </c>
      <c r="AG111" s="52">
        <f t="shared" si="33"/>
        <v>4884</v>
      </c>
      <c r="AH111" s="52">
        <f t="shared" si="31"/>
        <v>4950</v>
      </c>
      <c r="AI111" s="52">
        <f t="shared" si="31"/>
        <v>4785</v>
      </c>
      <c r="AJ111" s="52">
        <f t="shared" si="31"/>
        <v>4752</v>
      </c>
      <c r="AK111" s="52">
        <f t="shared" si="31"/>
        <v>4851</v>
      </c>
      <c r="AL111" s="52">
        <f t="shared" si="31"/>
        <v>0</v>
      </c>
      <c r="AM111" s="10">
        <f t="shared" si="34"/>
        <v>5016</v>
      </c>
      <c r="AN111" s="10">
        <f t="shared" si="36"/>
        <v>0</v>
      </c>
      <c r="AR111" s="10">
        <f t="shared" si="35"/>
        <v>146916</v>
      </c>
    </row>
    <row r="112" spans="1:44">
      <c r="A112" s="9" t="s">
        <v>14</v>
      </c>
      <c r="B112" s="52">
        <f t="shared" si="31"/>
        <v>0</v>
      </c>
      <c r="C112" s="52">
        <f t="shared" si="31"/>
        <v>0</v>
      </c>
      <c r="D112" s="52">
        <f t="shared" si="33"/>
        <v>0</v>
      </c>
      <c r="E112" s="52">
        <f t="shared" si="33"/>
        <v>0</v>
      </c>
      <c r="F112" s="52">
        <f t="shared" si="33"/>
        <v>0</v>
      </c>
      <c r="G112" s="52">
        <f t="shared" si="33"/>
        <v>4884</v>
      </c>
      <c r="H112" s="52">
        <f t="shared" si="33"/>
        <v>4818</v>
      </c>
      <c r="I112" s="52">
        <f t="shared" si="33"/>
        <v>4719</v>
      </c>
      <c r="J112" s="52">
        <f t="shared" si="33"/>
        <v>4620</v>
      </c>
      <c r="K112" s="52">
        <f t="shared" si="33"/>
        <v>4554</v>
      </c>
      <c r="L112" s="52">
        <f t="shared" si="33"/>
        <v>4653</v>
      </c>
      <c r="M112" s="52">
        <f t="shared" si="33"/>
        <v>5016</v>
      </c>
      <c r="N112" s="52">
        <f t="shared" si="33"/>
        <v>4818</v>
      </c>
      <c r="O112" s="52">
        <f t="shared" si="33"/>
        <v>4851</v>
      </c>
      <c r="P112" s="52">
        <f t="shared" si="33"/>
        <v>4356</v>
      </c>
      <c r="Q112" s="52">
        <f t="shared" si="33"/>
        <v>4653</v>
      </c>
      <c r="R112" s="52">
        <f t="shared" si="33"/>
        <v>4686</v>
      </c>
      <c r="S112" s="52">
        <f t="shared" si="33"/>
        <v>4884</v>
      </c>
      <c r="T112" s="52">
        <f t="shared" si="33"/>
        <v>4851</v>
      </c>
      <c r="U112" s="52">
        <f t="shared" si="33"/>
        <v>4884</v>
      </c>
      <c r="V112" s="52">
        <f t="shared" si="33"/>
        <v>5016</v>
      </c>
      <c r="W112" s="52">
        <f t="shared" si="33"/>
        <v>4785</v>
      </c>
      <c r="X112" s="52">
        <f t="shared" si="33"/>
        <v>4587</v>
      </c>
      <c r="Y112" s="52">
        <f t="shared" si="33"/>
        <v>4554</v>
      </c>
      <c r="Z112" s="52">
        <f t="shared" si="33"/>
        <v>4983</v>
      </c>
      <c r="AA112" s="52">
        <f t="shared" si="33"/>
        <v>5016</v>
      </c>
      <c r="AB112" s="52">
        <f t="shared" si="33"/>
        <v>4752</v>
      </c>
      <c r="AC112" s="52">
        <f t="shared" si="33"/>
        <v>4917</v>
      </c>
      <c r="AD112" s="52">
        <f t="shared" si="33"/>
        <v>4851</v>
      </c>
      <c r="AE112" s="52">
        <f t="shared" si="33"/>
        <v>4719</v>
      </c>
      <c r="AF112" s="52">
        <f t="shared" si="33"/>
        <v>4653</v>
      </c>
      <c r="AG112" s="52">
        <f t="shared" si="33"/>
        <v>5049</v>
      </c>
      <c r="AH112" s="52">
        <f t="shared" si="31"/>
        <v>5049</v>
      </c>
      <c r="AI112" s="52">
        <f t="shared" si="31"/>
        <v>5280</v>
      </c>
      <c r="AJ112" s="52">
        <f t="shared" si="31"/>
        <v>5610</v>
      </c>
      <c r="AK112" s="52">
        <f t="shared" si="31"/>
        <v>4851</v>
      </c>
      <c r="AL112" s="52">
        <f t="shared" si="31"/>
        <v>0</v>
      </c>
      <c r="AM112" s="10">
        <f t="shared" si="34"/>
        <v>5610</v>
      </c>
      <c r="AN112" s="10">
        <f t="shared" si="36"/>
        <v>0</v>
      </c>
      <c r="AR112" s="10">
        <f t="shared" si="35"/>
        <v>149919</v>
      </c>
    </row>
    <row r="113" spans="1:44">
      <c r="A113" s="9" t="s">
        <v>15</v>
      </c>
      <c r="B113" s="52">
        <f t="shared" si="31"/>
        <v>0</v>
      </c>
      <c r="C113" s="52">
        <f t="shared" si="31"/>
        <v>0</v>
      </c>
      <c r="D113" s="52">
        <f t="shared" si="33"/>
        <v>0</v>
      </c>
      <c r="E113" s="52">
        <f t="shared" si="33"/>
        <v>0</v>
      </c>
      <c r="F113" s="52">
        <f t="shared" si="33"/>
        <v>0</v>
      </c>
      <c r="G113" s="52">
        <f t="shared" si="33"/>
        <v>5152.6000000000004</v>
      </c>
      <c r="H113" s="52">
        <f t="shared" si="33"/>
        <v>5154.38</v>
      </c>
      <c r="I113" s="52">
        <f t="shared" si="33"/>
        <v>4644.51</v>
      </c>
      <c r="J113" s="52">
        <f t="shared" si="33"/>
        <v>4569.16</v>
      </c>
      <c r="K113" s="52">
        <f t="shared" si="33"/>
        <v>4297.09</v>
      </c>
      <c r="L113" s="52">
        <f t="shared" si="33"/>
        <v>4960.47</v>
      </c>
      <c r="M113" s="52">
        <f t="shared" si="33"/>
        <v>5182.53</v>
      </c>
      <c r="N113" s="52">
        <f t="shared" si="33"/>
        <v>5228.76</v>
      </c>
      <c r="O113" s="52">
        <f t="shared" si="33"/>
        <v>5084.78</v>
      </c>
      <c r="P113" s="52">
        <f t="shared" si="33"/>
        <v>4481.95</v>
      </c>
      <c r="Q113" s="52">
        <f t="shared" si="33"/>
        <v>4602.3599999999997</v>
      </c>
      <c r="R113" s="52">
        <f t="shared" si="33"/>
        <v>4960.8100000000004</v>
      </c>
      <c r="S113" s="52">
        <f t="shared" si="33"/>
        <v>5263.5</v>
      </c>
      <c r="T113" s="52">
        <f t="shared" si="33"/>
        <v>5017.05</v>
      </c>
      <c r="U113" s="52">
        <f t="shared" si="33"/>
        <v>5053.4799999999996</v>
      </c>
      <c r="V113" s="52">
        <f t="shared" si="33"/>
        <v>5191.5</v>
      </c>
      <c r="W113" s="52">
        <f t="shared" si="33"/>
        <v>4716.47</v>
      </c>
      <c r="X113" s="52">
        <f t="shared" si="33"/>
        <v>4477.1000000000004</v>
      </c>
      <c r="Y113" s="52">
        <f t="shared" si="33"/>
        <v>5001.1899999999996</v>
      </c>
      <c r="Z113" s="52">
        <f t="shared" si="33"/>
        <v>5108.1899999999996</v>
      </c>
      <c r="AA113" s="52">
        <f t="shared" si="33"/>
        <v>5229.2700000000004</v>
      </c>
      <c r="AB113" s="52">
        <f t="shared" si="33"/>
        <v>4983</v>
      </c>
      <c r="AC113" s="52">
        <f t="shared" si="33"/>
        <v>4999.22</v>
      </c>
      <c r="AD113" s="52">
        <f t="shared" si="33"/>
        <v>4776.4399999999996</v>
      </c>
      <c r="AE113" s="52">
        <f t="shared" si="33"/>
        <v>4594.29</v>
      </c>
      <c r="AF113" s="52">
        <f t="shared" si="33"/>
        <v>4865.92</v>
      </c>
      <c r="AG113" s="52">
        <f t="shared" si="33"/>
        <v>4019.8</v>
      </c>
      <c r="AH113" s="52">
        <f t="shared" si="31"/>
        <v>5214</v>
      </c>
      <c r="AI113" s="52">
        <f t="shared" si="31"/>
        <v>5148</v>
      </c>
      <c r="AJ113" s="52">
        <f t="shared" si="31"/>
        <v>4620</v>
      </c>
      <c r="AK113" s="52">
        <f t="shared" si="31"/>
        <v>4917</v>
      </c>
      <c r="AL113" s="52">
        <f t="shared" si="31"/>
        <v>0</v>
      </c>
      <c r="AM113" s="10">
        <f t="shared" si="34"/>
        <v>5263.5</v>
      </c>
      <c r="AN113" s="10">
        <f t="shared" si="36"/>
        <v>0</v>
      </c>
      <c r="AR113" s="10">
        <f t="shared" si="35"/>
        <v>151514.82</v>
      </c>
    </row>
    <row r="114" spans="1:44">
      <c r="A114" s="12" t="s">
        <v>16</v>
      </c>
      <c r="B114" s="52">
        <f t="shared" si="31"/>
        <v>0</v>
      </c>
      <c r="C114" s="52">
        <f t="shared" si="31"/>
        <v>0</v>
      </c>
      <c r="D114" s="52">
        <f t="shared" si="33"/>
        <v>0</v>
      </c>
      <c r="E114" s="52">
        <f t="shared" si="33"/>
        <v>0</v>
      </c>
      <c r="F114" s="52">
        <f t="shared" si="33"/>
        <v>0</v>
      </c>
      <c r="G114" s="52">
        <f t="shared" si="33"/>
        <v>5946.8</v>
      </c>
      <c r="H114" s="52">
        <f t="shared" si="33"/>
        <v>5898.9</v>
      </c>
      <c r="I114" s="52">
        <f t="shared" si="33"/>
        <v>4838.01</v>
      </c>
      <c r="J114" s="52">
        <f t="shared" si="33"/>
        <v>4589.01</v>
      </c>
      <c r="K114" s="52">
        <f t="shared" si="33"/>
        <v>4485.53</v>
      </c>
      <c r="L114" s="52">
        <f t="shared" si="33"/>
        <v>6105.65</v>
      </c>
      <c r="M114" s="52">
        <f t="shared" si="33"/>
        <v>5742.51</v>
      </c>
      <c r="N114" s="52">
        <f t="shared" si="33"/>
        <v>5775.42</v>
      </c>
      <c r="O114" s="52">
        <f t="shared" si="33"/>
        <v>5626.4</v>
      </c>
      <c r="P114" s="52">
        <f t="shared" si="33"/>
        <v>4584.78</v>
      </c>
      <c r="Q114" s="52">
        <f t="shared" si="33"/>
        <v>4556.1099999999997</v>
      </c>
      <c r="R114" s="52">
        <f t="shared" si="33"/>
        <v>6169.12</v>
      </c>
      <c r="S114" s="52">
        <f t="shared" si="33"/>
        <v>6169.16</v>
      </c>
      <c r="T114" s="52">
        <f t="shared" si="33"/>
        <v>5874.1</v>
      </c>
      <c r="U114" s="52">
        <f t="shared" si="33"/>
        <v>5803.09</v>
      </c>
      <c r="V114" s="52">
        <f t="shared" si="33"/>
        <v>6051.56</v>
      </c>
      <c r="W114" s="52">
        <f t="shared" si="33"/>
        <v>4841.3900000000003</v>
      </c>
      <c r="X114" s="52">
        <f t="shared" si="33"/>
        <v>4464.04</v>
      </c>
      <c r="Y114" s="52">
        <f t="shared" si="33"/>
        <v>5953.95</v>
      </c>
      <c r="Z114" s="52">
        <f t="shared" si="33"/>
        <v>6179.41</v>
      </c>
      <c r="AA114" s="52">
        <f t="shared" si="33"/>
        <v>5898.26</v>
      </c>
      <c r="AB114" s="52">
        <f t="shared" si="33"/>
        <v>6501</v>
      </c>
      <c r="AC114" s="52">
        <f t="shared" si="33"/>
        <v>6063.33</v>
      </c>
      <c r="AD114" s="52">
        <f t="shared" si="33"/>
        <v>4785.670000000001</v>
      </c>
      <c r="AE114" s="52">
        <f t="shared" si="33"/>
        <v>4434.45</v>
      </c>
      <c r="AF114" s="52">
        <f t="shared" si="33"/>
        <v>5695.36</v>
      </c>
      <c r="AG114" s="52">
        <f t="shared" si="33"/>
        <v>4375.07</v>
      </c>
      <c r="AH114" s="52">
        <f t="shared" si="31"/>
        <v>6402</v>
      </c>
      <c r="AI114" s="52">
        <f t="shared" si="31"/>
        <v>6303</v>
      </c>
      <c r="AJ114" s="52">
        <f t="shared" si="31"/>
        <v>5082</v>
      </c>
      <c r="AK114" s="52">
        <f t="shared" si="31"/>
        <v>5379</v>
      </c>
      <c r="AL114" s="52">
        <f t="shared" si="31"/>
        <v>0</v>
      </c>
      <c r="AM114" s="10">
        <f t="shared" si="34"/>
        <v>6501</v>
      </c>
      <c r="AN114" s="10">
        <f t="shared" si="36"/>
        <v>0</v>
      </c>
      <c r="AR114" s="10">
        <f t="shared" si="35"/>
        <v>170574.08000000002</v>
      </c>
    </row>
    <row r="115" spans="1:44">
      <c r="A115" s="12" t="s">
        <v>17</v>
      </c>
      <c r="B115" s="52">
        <f t="shared" si="31"/>
        <v>0</v>
      </c>
      <c r="C115" s="52">
        <f t="shared" si="31"/>
        <v>0</v>
      </c>
      <c r="D115" s="52">
        <f t="shared" si="33"/>
        <v>0</v>
      </c>
      <c r="E115" s="52">
        <f t="shared" si="33"/>
        <v>0</v>
      </c>
      <c r="F115" s="52">
        <f t="shared" si="33"/>
        <v>0</v>
      </c>
      <c r="G115" s="52">
        <f t="shared" si="33"/>
        <v>6553.9000000000005</v>
      </c>
      <c r="H115" s="52">
        <f t="shared" si="33"/>
        <v>6358.9</v>
      </c>
      <c r="I115" s="52">
        <f t="shared" si="33"/>
        <v>4738.8500000000004</v>
      </c>
      <c r="J115" s="52">
        <f t="shared" si="33"/>
        <v>4700.68</v>
      </c>
      <c r="K115" s="52">
        <f t="shared" si="33"/>
        <v>4493.58</v>
      </c>
      <c r="L115" s="52">
        <f t="shared" si="33"/>
        <v>6882.920000000001</v>
      </c>
      <c r="M115" s="52">
        <f t="shared" si="33"/>
        <v>6479.2400000000007</v>
      </c>
      <c r="N115" s="52">
        <f t="shared" si="33"/>
        <v>6310.6200000000008</v>
      </c>
      <c r="O115" s="52">
        <f t="shared" si="33"/>
        <v>5850.72</v>
      </c>
      <c r="P115" s="52">
        <f t="shared" si="33"/>
        <v>4589.18</v>
      </c>
      <c r="Q115" s="52">
        <f t="shared" si="33"/>
        <v>4566.62</v>
      </c>
      <c r="R115" s="52">
        <f t="shared" si="33"/>
        <v>6493.0500000000011</v>
      </c>
      <c r="S115" s="52">
        <f t="shared" si="33"/>
        <v>7222.7400000000007</v>
      </c>
      <c r="T115" s="52">
        <f t="shared" si="33"/>
        <v>6373.0700000000006</v>
      </c>
      <c r="U115" s="52">
        <f t="shared" si="33"/>
        <v>6099.77</v>
      </c>
      <c r="V115" s="52">
        <f t="shared" si="33"/>
        <v>6975.8300000000008</v>
      </c>
      <c r="W115" s="52">
        <f t="shared" si="33"/>
        <v>5659.1</v>
      </c>
      <c r="X115" s="52">
        <f t="shared" si="33"/>
        <v>4368.74</v>
      </c>
      <c r="Y115" s="52">
        <f t="shared" si="33"/>
        <v>6444.1900000000005</v>
      </c>
      <c r="Z115" s="52">
        <f t="shared" si="33"/>
        <v>7671.3700000000008</v>
      </c>
      <c r="AA115" s="52">
        <f t="shared" si="33"/>
        <v>6680.85</v>
      </c>
      <c r="AB115" s="52">
        <f t="shared" si="33"/>
        <v>7392.0000000000009</v>
      </c>
      <c r="AC115" s="52">
        <f t="shared" si="33"/>
        <v>6282.85</v>
      </c>
      <c r="AD115" s="52">
        <f t="shared" si="33"/>
        <v>4829.93</v>
      </c>
      <c r="AE115" s="52">
        <f t="shared" si="33"/>
        <v>4014.92</v>
      </c>
      <c r="AF115" s="52">
        <f t="shared" si="33"/>
        <v>6835.9300000000012</v>
      </c>
      <c r="AG115" s="52">
        <f t="shared" si="33"/>
        <v>1423.3300000000004</v>
      </c>
      <c r="AH115" s="52">
        <f t="shared" si="31"/>
        <v>7524.0000000000009</v>
      </c>
      <c r="AI115" s="52">
        <f t="shared" si="31"/>
        <v>7557.0000000000009</v>
      </c>
      <c r="AJ115" s="52">
        <f t="shared" si="31"/>
        <v>5742</v>
      </c>
      <c r="AK115" s="52">
        <f t="shared" si="31"/>
        <v>6303</v>
      </c>
      <c r="AL115" s="52">
        <f t="shared" si="31"/>
        <v>0</v>
      </c>
      <c r="AM115" s="10">
        <f t="shared" si="34"/>
        <v>7671.3700000000008</v>
      </c>
      <c r="AN115" s="10">
        <f t="shared" si="36"/>
        <v>0</v>
      </c>
      <c r="AR115" s="10">
        <f t="shared" si="35"/>
        <v>183418.88000000003</v>
      </c>
    </row>
    <row r="116" spans="1:44">
      <c r="A116" s="13">
        <v>0.41666666666666669</v>
      </c>
      <c r="B116" s="52">
        <f t="shared" si="31"/>
        <v>0</v>
      </c>
      <c r="C116" s="52">
        <f t="shared" si="31"/>
        <v>0</v>
      </c>
      <c r="D116" s="52">
        <f t="shared" si="33"/>
        <v>0</v>
      </c>
      <c r="E116" s="52">
        <f t="shared" si="33"/>
        <v>0</v>
      </c>
      <c r="F116" s="52">
        <f t="shared" si="33"/>
        <v>0</v>
      </c>
      <c r="G116" s="52">
        <f t="shared" si="33"/>
        <v>6456.1</v>
      </c>
      <c r="H116" s="52">
        <f t="shared" si="33"/>
        <v>6568.5600000000013</v>
      </c>
      <c r="I116" s="52">
        <f t="shared" si="33"/>
        <v>4577.68</v>
      </c>
      <c r="J116" s="52">
        <f t="shared" si="33"/>
        <v>4553.3099999999995</v>
      </c>
      <c r="K116" s="52">
        <f t="shared" si="33"/>
        <v>4311.8500000000004</v>
      </c>
      <c r="L116" s="52">
        <f t="shared" si="33"/>
        <v>6563.5600000000013</v>
      </c>
      <c r="M116" s="52">
        <f t="shared" si="33"/>
        <v>6787.4000000000005</v>
      </c>
      <c r="N116" s="52">
        <f t="shared" si="33"/>
        <v>6396.5800000000008</v>
      </c>
      <c r="O116" s="52">
        <f t="shared" si="33"/>
        <v>5975.8100000000013</v>
      </c>
      <c r="P116" s="52">
        <f t="shared" si="33"/>
        <v>4502.45</v>
      </c>
      <c r="Q116" s="52">
        <f t="shared" si="33"/>
        <v>4375.45</v>
      </c>
      <c r="R116" s="52">
        <f t="shared" si="33"/>
        <v>6475.2600000000011</v>
      </c>
      <c r="S116" s="52">
        <f t="shared" ref="S116:AG116" si="37">$G$38*S16-S146</f>
        <v>6790.4900000000007</v>
      </c>
      <c r="T116" s="52">
        <f t="shared" si="37"/>
        <v>6047.380000000001</v>
      </c>
      <c r="U116" s="52">
        <f t="shared" si="37"/>
        <v>5823.47</v>
      </c>
      <c r="V116" s="52">
        <f t="shared" si="37"/>
        <v>6781.0400000000009</v>
      </c>
      <c r="W116" s="52">
        <f t="shared" si="37"/>
        <v>5445.84</v>
      </c>
      <c r="X116" s="52">
        <f t="shared" si="37"/>
        <v>3922.83</v>
      </c>
      <c r="Y116" s="52">
        <f t="shared" si="37"/>
        <v>5577.4300000000012</v>
      </c>
      <c r="Z116" s="52">
        <f t="shared" si="37"/>
        <v>6756.7800000000007</v>
      </c>
      <c r="AA116" s="52">
        <f t="shared" si="37"/>
        <v>6255.670000000001</v>
      </c>
      <c r="AB116" s="52">
        <f t="shared" si="37"/>
        <v>5978.6500000000015</v>
      </c>
      <c r="AC116" s="52">
        <f t="shared" si="37"/>
        <v>6521.2200000000012</v>
      </c>
      <c r="AD116" s="52">
        <f t="shared" si="37"/>
        <v>4469.33</v>
      </c>
      <c r="AE116" s="52">
        <f t="shared" si="37"/>
        <v>3396.13</v>
      </c>
      <c r="AF116" s="52">
        <f t="shared" si="37"/>
        <v>6865.4600000000009</v>
      </c>
      <c r="AG116" s="52">
        <f t="shared" si="37"/>
        <v>2173.9299999999998</v>
      </c>
      <c r="AH116" s="52">
        <f t="shared" si="31"/>
        <v>7953.0000000000009</v>
      </c>
      <c r="AI116" s="52">
        <f t="shared" si="31"/>
        <v>7755.0000000000009</v>
      </c>
      <c r="AJ116" s="52">
        <f t="shared" si="31"/>
        <v>6864.0000000000009</v>
      </c>
      <c r="AK116" s="52">
        <f t="shared" si="31"/>
        <v>6138</v>
      </c>
      <c r="AL116" s="52">
        <f t="shared" si="31"/>
        <v>0</v>
      </c>
      <c r="AM116" s="10">
        <f t="shared" si="34"/>
        <v>7953.0000000000009</v>
      </c>
      <c r="AN116" s="10">
        <f t="shared" si="36"/>
        <v>0</v>
      </c>
      <c r="AR116" s="10">
        <f t="shared" si="35"/>
        <v>179059.66</v>
      </c>
    </row>
    <row r="117" spans="1:44">
      <c r="A117" s="13" t="s">
        <v>18</v>
      </c>
      <c r="B117" s="52">
        <f t="shared" si="31"/>
        <v>0</v>
      </c>
      <c r="C117" s="52">
        <f t="shared" si="31"/>
        <v>0</v>
      </c>
      <c r="D117" s="52">
        <f t="shared" ref="D117:AG125" si="38">$G$38*D17-D147</f>
        <v>0</v>
      </c>
      <c r="E117" s="52">
        <f t="shared" si="38"/>
        <v>0</v>
      </c>
      <c r="F117" s="52">
        <f t="shared" si="38"/>
        <v>0</v>
      </c>
      <c r="G117" s="52">
        <f t="shared" si="38"/>
        <v>6052.4000000000015</v>
      </c>
      <c r="H117" s="52">
        <f t="shared" si="38"/>
        <v>6178.4000000000015</v>
      </c>
      <c r="I117" s="52">
        <f t="shared" si="38"/>
        <v>4473.22</v>
      </c>
      <c r="J117" s="52">
        <f t="shared" si="38"/>
        <v>4416.08</v>
      </c>
      <c r="K117" s="52">
        <f t="shared" si="38"/>
        <v>3991.45</v>
      </c>
      <c r="L117" s="52">
        <f t="shared" si="38"/>
        <v>5797.5400000000009</v>
      </c>
      <c r="M117" s="52">
        <f t="shared" si="38"/>
        <v>7099.8200000000006</v>
      </c>
      <c r="N117" s="52">
        <f t="shared" si="38"/>
        <v>5779.6</v>
      </c>
      <c r="O117" s="52">
        <f t="shared" si="38"/>
        <v>5620.0300000000007</v>
      </c>
      <c r="P117" s="52">
        <f t="shared" si="38"/>
        <v>4087.49</v>
      </c>
      <c r="Q117" s="52">
        <f t="shared" si="38"/>
        <v>4517.1099999999997</v>
      </c>
      <c r="R117" s="52">
        <f t="shared" si="38"/>
        <v>5951.9400000000005</v>
      </c>
      <c r="S117" s="52">
        <f t="shared" si="38"/>
        <v>6816.4400000000005</v>
      </c>
      <c r="T117" s="52">
        <f t="shared" si="38"/>
        <v>5329.4500000000007</v>
      </c>
      <c r="U117" s="52">
        <f t="shared" si="38"/>
        <v>5372.28</v>
      </c>
      <c r="V117" s="52">
        <f t="shared" si="38"/>
        <v>6272.5500000000011</v>
      </c>
      <c r="W117" s="52">
        <f t="shared" si="38"/>
        <v>4514.8900000000003</v>
      </c>
      <c r="X117" s="52">
        <f t="shared" si="38"/>
        <v>3055.57</v>
      </c>
      <c r="Y117" s="52">
        <f t="shared" si="38"/>
        <v>5380.5300000000007</v>
      </c>
      <c r="Z117" s="52">
        <f t="shared" si="38"/>
        <v>6793.3300000000008</v>
      </c>
      <c r="AA117" s="52">
        <f t="shared" si="38"/>
        <v>5672.2300000000014</v>
      </c>
      <c r="AB117" s="52">
        <f t="shared" si="38"/>
        <v>5334.0800000000008</v>
      </c>
      <c r="AC117" s="52">
        <f t="shared" si="38"/>
        <v>5439.77</v>
      </c>
      <c r="AD117" s="52">
        <f t="shared" si="38"/>
        <v>3993.69</v>
      </c>
      <c r="AE117" s="52">
        <f t="shared" si="38"/>
        <v>3220.35</v>
      </c>
      <c r="AF117" s="52">
        <f t="shared" si="38"/>
        <v>6969.3700000000008</v>
      </c>
      <c r="AG117" s="52">
        <f t="shared" si="38"/>
        <v>4585.0700000000015</v>
      </c>
      <c r="AH117" s="52">
        <f t="shared" si="31"/>
        <v>7920.0000000000009</v>
      </c>
      <c r="AI117" s="52">
        <f t="shared" si="31"/>
        <v>7623.0000000000009</v>
      </c>
      <c r="AJ117" s="52">
        <f t="shared" si="31"/>
        <v>6963.0000000000009</v>
      </c>
      <c r="AK117" s="52">
        <f t="shared" si="31"/>
        <v>6171</v>
      </c>
      <c r="AL117" s="52">
        <f t="shared" si="31"/>
        <v>0</v>
      </c>
      <c r="AM117" s="10">
        <f t="shared" si="34"/>
        <v>7920.0000000000009</v>
      </c>
      <c r="AN117" s="10">
        <f t="shared" si="36"/>
        <v>0</v>
      </c>
      <c r="AR117" s="10">
        <f t="shared" si="35"/>
        <v>171391.68000000002</v>
      </c>
    </row>
    <row r="118" spans="1:44">
      <c r="A118" s="13">
        <v>0.5</v>
      </c>
      <c r="B118" s="52">
        <f t="shared" si="31"/>
        <v>0</v>
      </c>
      <c r="C118" s="52">
        <f t="shared" si="31"/>
        <v>0</v>
      </c>
      <c r="D118" s="52">
        <f t="shared" si="38"/>
        <v>0</v>
      </c>
      <c r="E118" s="52">
        <f t="shared" si="38"/>
        <v>0</v>
      </c>
      <c r="F118" s="52">
        <f t="shared" si="38"/>
        <v>0</v>
      </c>
      <c r="G118" s="52">
        <f t="shared" si="38"/>
        <v>5697.4000000000015</v>
      </c>
      <c r="H118" s="52">
        <f t="shared" si="38"/>
        <v>5219.5900000000011</v>
      </c>
      <c r="I118" s="52">
        <f t="shared" si="38"/>
        <v>4384.55</v>
      </c>
      <c r="J118" s="52">
        <f t="shared" si="38"/>
        <v>3456.97</v>
      </c>
      <c r="K118" s="52">
        <f t="shared" si="38"/>
        <v>3453.76</v>
      </c>
      <c r="L118" s="52">
        <f t="shared" si="38"/>
        <v>5954.6</v>
      </c>
      <c r="M118" s="52">
        <f t="shared" si="38"/>
        <v>6392.130000000001</v>
      </c>
      <c r="N118" s="52">
        <f t="shared" si="38"/>
        <v>5598.5000000000009</v>
      </c>
      <c r="O118" s="52">
        <f t="shared" si="38"/>
        <v>5475.3700000000008</v>
      </c>
      <c r="P118" s="52">
        <f t="shared" si="38"/>
        <v>3938.47</v>
      </c>
      <c r="Q118" s="52">
        <f t="shared" si="38"/>
        <v>4358.29</v>
      </c>
      <c r="R118" s="52">
        <f t="shared" si="38"/>
        <v>6375.0500000000011</v>
      </c>
      <c r="S118" s="52">
        <f t="shared" si="38"/>
        <v>7063.1000000000013</v>
      </c>
      <c r="T118" s="52">
        <f t="shared" si="38"/>
        <v>5253.4900000000007</v>
      </c>
      <c r="U118" s="52">
        <f t="shared" si="38"/>
        <v>5241.4699999999993</v>
      </c>
      <c r="V118" s="52">
        <f t="shared" si="38"/>
        <v>5582.8200000000015</v>
      </c>
      <c r="W118" s="52">
        <f t="shared" si="38"/>
        <v>4761.7299999999996</v>
      </c>
      <c r="X118" s="52">
        <f t="shared" si="38"/>
        <v>2811.91</v>
      </c>
      <c r="Y118" s="52">
        <f t="shared" si="38"/>
        <v>5016.4500000000007</v>
      </c>
      <c r="Z118" s="52">
        <f t="shared" si="38"/>
        <v>6582.8000000000011</v>
      </c>
      <c r="AA118" s="52">
        <f t="shared" si="38"/>
        <v>5183.670000000001</v>
      </c>
      <c r="AB118" s="52">
        <f t="shared" si="38"/>
        <v>5103.1500000000015</v>
      </c>
      <c r="AC118" s="52">
        <f t="shared" si="38"/>
        <v>5284.5900000000011</v>
      </c>
      <c r="AD118" s="52">
        <f t="shared" si="38"/>
        <v>3483.82</v>
      </c>
      <c r="AE118" s="52">
        <f t="shared" si="38"/>
        <v>2984.59</v>
      </c>
      <c r="AF118" s="52">
        <f t="shared" si="38"/>
        <v>6477.3300000000008</v>
      </c>
      <c r="AG118" s="52">
        <f t="shared" si="38"/>
        <v>5161.2200000000012</v>
      </c>
      <c r="AH118" s="52">
        <f t="shared" si="31"/>
        <v>8382</v>
      </c>
      <c r="AI118" s="52">
        <f t="shared" si="31"/>
        <v>7788.0000000000009</v>
      </c>
      <c r="AJ118" s="52">
        <f t="shared" si="31"/>
        <v>7227.0000000000009</v>
      </c>
      <c r="AK118" s="52">
        <f t="shared" si="31"/>
        <v>6303</v>
      </c>
      <c r="AL118" s="52">
        <f t="shared" si="31"/>
        <v>0</v>
      </c>
      <c r="AM118" s="10">
        <f t="shared" si="34"/>
        <v>8382</v>
      </c>
      <c r="AN118" s="10">
        <f t="shared" si="36"/>
        <v>0</v>
      </c>
      <c r="AR118" s="10">
        <f t="shared" si="35"/>
        <v>165996.82</v>
      </c>
    </row>
    <row r="119" spans="1:44">
      <c r="A119" s="13" t="s">
        <v>19</v>
      </c>
      <c r="B119" s="52">
        <f t="shared" si="31"/>
        <v>0</v>
      </c>
      <c r="C119" s="52">
        <f t="shared" si="31"/>
        <v>0</v>
      </c>
      <c r="D119" s="52">
        <f t="shared" si="38"/>
        <v>0</v>
      </c>
      <c r="E119" s="52">
        <f t="shared" si="38"/>
        <v>0</v>
      </c>
      <c r="F119" s="52">
        <f t="shared" si="38"/>
        <v>0</v>
      </c>
      <c r="G119" s="52">
        <f t="shared" si="38"/>
        <v>4982.2000000000007</v>
      </c>
      <c r="H119" s="52">
        <f t="shared" si="38"/>
        <v>5233.920000000001</v>
      </c>
      <c r="I119" s="52">
        <f t="shared" si="38"/>
        <v>3846.28</v>
      </c>
      <c r="J119" s="52">
        <f t="shared" si="38"/>
        <v>3061.54</v>
      </c>
      <c r="K119" s="52">
        <f t="shared" si="38"/>
        <v>3383.48</v>
      </c>
      <c r="L119" s="52">
        <f t="shared" si="38"/>
        <v>6230.5100000000011</v>
      </c>
      <c r="M119" s="52">
        <f t="shared" si="38"/>
        <v>5479.18</v>
      </c>
      <c r="N119" s="52">
        <f t="shared" si="38"/>
        <v>1782.81</v>
      </c>
      <c r="O119" s="52">
        <f t="shared" si="38"/>
        <v>5162.9000000000015</v>
      </c>
      <c r="P119" s="52">
        <f t="shared" si="38"/>
        <v>4153.2700000000004</v>
      </c>
      <c r="Q119" s="52">
        <f t="shared" si="38"/>
        <v>3558.61</v>
      </c>
      <c r="R119" s="52">
        <f t="shared" si="38"/>
        <v>6208.0000000000009</v>
      </c>
      <c r="S119" s="52">
        <f t="shared" si="38"/>
        <v>6377.7000000000007</v>
      </c>
      <c r="T119" s="52">
        <f t="shared" si="38"/>
        <v>4781.920000000001</v>
      </c>
      <c r="U119" s="52">
        <f t="shared" si="38"/>
        <v>4572.9900000000007</v>
      </c>
      <c r="V119" s="52">
        <f t="shared" si="38"/>
        <v>5401.1500000000015</v>
      </c>
      <c r="W119" s="52">
        <f t="shared" si="38"/>
        <v>4410.22</v>
      </c>
      <c r="X119" s="52">
        <f t="shared" si="38"/>
        <v>2883.66</v>
      </c>
      <c r="Y119" s="52">
        <f t="shared" si="38"/>
        <v>4345.3900000000012</v>
      </c>
      <c r="Z119" s="52">
        <f t="shared" si="38"/>
        <v>5898.2100000000009</v>
      </c>
      <c r="AA119" s="52">
        <f t="shared" si="38"/>
        <v>4712.4600000000009</v>
      </c>
      <c r="AB119" s="52">
        <f t="shared" si="38"/>
        <v>5478.6100000000006</v>
      </c>
      <c r="AC119" s="52">
        <f t="shared" si="38"/>
        <v>4797.0700000000015</v>
      </c>
      <c r="AD119" s="52">
        <f t="shared" si="38"/>
        <v>3343.48</v>
      </c>
      <c r="AE119" s="52">
        <f t="shared" si="38"/>
        <v>2820.49</v>
      </c>
      <c r="AF119" s="52">
        <f t="shared" si="38"/>
        <v>6467.630000000001</v>
      </c>
      <c r="AG119" s="52">
        <f t="shared" si="38"/>
        <v>5005.0700000000015</v>
      </c>
      <c r="AH119" s="52">
        <f t="shared" si="31"/>
        <v>7722.0000000000009</v>
      </c>
      <c r="AI119" s="52">
        <f t="shared" si="31"/>
        <v>7557.0000000000009</v>
      </c>
      <c r="AJ119" s="52">
        <f t="shared" si="31"/>
        <v>7392.0000000000009</v>
      </c>
      <c r="AK119" s="52">
        <f t="shared" si="31"/>
        <v>5940</v>
      </c>
      <c r="AL119" s="52">
        <f t="shared" si="31"/>
        <v>0</v>
      </c>
      <c r="AM119" s="10">
        <f t="shared" si="34"/>
        <v>7722.0000000000009</v>
      </c>
      <c r="AN119" s="10">
        <f t="shared" si="36"/>
        <v>0</v>
      </c>
      <c r="AR119" s="10">
        <f t="shared" si="35"/>
        <v>152989.75000000006</v>
      </c>
    </row>
    <row r="120" spans="1:44">
      <c r="A120" s="13">
        <v>0.58333333333333337</v>
      </c>
      <c r="B120" s="52">
        <f t="shared" si="31"/>
        <v>0</v>
      </c>
      <c r="C120" s="52">
        <f t="shared" si="31"/>
        <v>0</v>
      </c>
      <c r="D120" s="52">
        <f t="shared" si="38"/>
        <v>0</v>
      </c>
      <c r="E120" s="52">
        <f t="shared" si="38"/>
        <v>0</v>
      </c>
      <c r="F120" s="52">
        <f t="shared" si="38"/>
        <v>0</v>
      </c>
      <c r="G120" s="52">
        <f t="shared" si="38"/>
        <v>4321.3999999999996</v>
      </c>
      <c r="H120" s="52">
        <f t="shared" si="38"/>
        <v>4698.1900000000005</v>
      </c>
      <c r="I120" s="52">
        <f t="shared" si="38"/>
        <v>3753.6</v>
      </c>
      <c r="J120" s="52">
        <f t="shared" si="38"/>
        <v>3525.71</v>
      </c>
      <c r="K120" s="52">
        <f t="shared" si="38"/>
        <v>3672.87</v>
      </c>
      <c r="L120" s="52">
        <f t="shared" si="38"/>
        <v>5833.3300000000008</v>
      </c>
      <c r="M120" s="52">
        <f t="shared" si="38"/>
        <v>5779.9800000000014</v>
      </c>
      <c r="N120" s="52">
        <f t="shared" si="38"/>
        <v>2354.0100000000002</v>
      </c>
      <c r="O120" s="52">
        <f t="shared" si="38"/>
        <v>4983.7300000000014</v>
      </c>
      <c r="P120" s="52">
        <f t="shared" si="38"/>
        <v>4345.5599999999995</v>
      </c>
      <c r="Q120" s="52">
        <f t="shared" si="38"/>
        <v>3433.44</v>
      </c>
      <c r="R120" s="52">
        <f t="shared" si="38"/>
        <v>5860.9300000000012</v>
      </c>
      <c r="S120" s="52">
        <f t="shared" si="38"/>
        <v>6844.3400000000011</v>
      </c>
      <c r="T120" s="52">
        <f t="shared" si="38"/>
        <v>5098.4600000000009</v>
      </c>
      <c r="U120" s="52">
        <f t="shared" si="38"/>
        <v>4929.1900000000005</v>
      </c>
      <c r="V120" s="52">
        <f t="shared" si="38"/>
        <v>5079.5700000000015</v>
      </c>
      <c r="W120" s="52">
        <f t="shared" si="38"/>
        <v>4516.3500000000004</v>
      </c>
      <c r="X120" s="52">
        <f t="shared" si="38"/>
        <v>2848.93</v>
      </c>
      <c r="Y120" s="52">
        <f t="shared" si="38"/>
        <v>4643.5200000000004</v>
      </c>
      <c r="Z120" s="52">
        <f t="shared" si="38"/>
        <v>4771.8700000000008</v>
      </c>
      <c r="AA120" s="52">
        <f t="shared" si="38"/>
        <v>4713.0700000000015</v>
      </c>
      <c r="AB120" s="52">
        <f t="shared" si="38"/>
        <v>3784.27</v>
      </c>
      <c r="AC120" s="52">
        <f t="shared" si="38"/>
        <v>4576.3400000000011</v>
      </c>
      <c r="AD120" s="52">
        <f t="shared" si="38"/>
        <v>3438.15</v>
      </c>
      <c r="AE120" s="52">
        <f t="shared" si="38"/>
        <v>2754.7</v>
      </c>
      <c r="AF120" s="52">
        <f t="shared" si="38"/>
        <v>5670.0000000000009</v>
      </c>
      <c r="AG120" s="52">
        <f t="shared" si="38"/>
        <v>5977.7200000000012</v>
      </c>
      <c r="AH120" s="52">
        <f t="shared" si="31"/>
        <v>7359.0000000000009</v>
      </c>
      <c r="AI120" s="52">
        <f t="shared" si="31"/>
        <v>7458.0000000000009</v>
      </c>
      <c r="AJ120" s="52">
        <f t="shared" si="31"/>
        <v>7326.0000000000009</v>
      </c>
      <c r="AK120" s="52">
        <f t="shared" si="31"/>
        <v>5742</v>
      </c>
      <c r="AL120" s="52">
        <f t="shared" si="31"/>
        <v>0</v>
      </c>
      <c r="AM120" s="10">
        <f t="shared" si="34"/>
        <v>7458.0000000000009</v>
      </c>
      <c r="AN120" s="10">
        <f t="shared" si="36"/>
        <v>0</v>
      </c>
      <c r="AR120" s="10">
        <f t="shared" si="35"/>
        <v>150094.23000000001</v>
      </c>
    </row>
    <row r="121" spans="1:44">
      <c r="A121" s="13" t="s">
        <v>20</v>
      </c>
      <c r="B121" s="52">
        <f t="shared" si="31"/>
        <v>0</v>
      </c>
      <c r="C121" s="52">
        <f t="shared" si="31"/>
        <v>0</v>
      </c>
      <c r="D121" s="52">
        <f t="shared" si="38"/>
        <v>0</v>
      </c>
      <c r="E121" s="52">
        <f t="shared" si="38"/>
        <v>0</v>
      </c>
      <c r="F121" s="52">
        <f t="shared" si="38"/>
        <v>0</v>
      </c>
      <c r="G121" s="52">
        <f t="shared" si="38"/>
        <v>5724.3000000000011</v>
      </c>
      <c r="H121" s="52">
        <f t="shared" si="38"/>
        <v>5062.4900000000007</v>
      </c>
      <c r="I121" s="52">
        <f t="shared" si="38"/>
        <v>3728.43</v>
      </c>
      <c r="J121" s="52">
        <f t="shared" si="38"/>
        <v>3310.06</v>
      </c>
      <c r="K121" s="52">
        <f t="shared" si="38"/>
        <v>4226.71</v>
      </c>
      <c r="L121" s="52">
        <f t="shared" si="38"/>
        <v>6073.9600000000009</v>
      </c>
      <c r="M121" s="52">
        <f t="shared" si="38"/>
        <v>5472.920000000001</v>
      </c>
      <c r="N121" s="52">
        <f t="shared" si="38"/>
        <v>3266.69</v>
      </c>
      <c r="O121" s="52">
        <f t="shared" si="38"/>
        <v>5414.7600000000011</v>
      </c>
      <c r="P121" s="52">
        <f t="shared" si="38"/>
        <v>3740.23</v>
      </c>
      <c r="Q121" s="52">
        <f t="shared" si="38"/>
        <v>3083.28</v>
      </c>
      <c r="R121" s="52">
        <f t="shared" si="38"/>
        <v>6487.52</v>
      </c>
      <c r="S121" s="52">
        <f t="shared" si="38"/>
        <v>6530.9700000000012</v>
      </c>
      <c r="T121" s="52">
        <f t="shared" si="38"/>
        <v>5479.9900000000007</v>
      </c>
      <c r="U121" s="52">
        <f t="shared" si="38"/>
        <v>5017.3300000000008</v>
      </c>
      <c r="V121" s="52">
        <f t="shared" si="38"/>
        <v>6008.4800000000014</v>
      </c>
      <c r="W121" s="52">
        <f t="shared" si="38"/>
        <v>4378.88</v>
      </c>
      <c r="X121" s="52">
        <f t="shared" si="38"/>
        <v>2995.58</v>
      </c>
      <c r="Y121" s="52">
        <f t="shared" si="38"/>
        <v>5200.7900000000009</v>
      </c>
      <c r="Z121" s="52">
        <f t="shared" si="38"/>
        <v>5347.3100000000013</v>
      </c>
      <c r="AA121" s="52">
        <f t="shared" si="38"/>
        <v>5160.3300000000008</v>
      </c>
      <c r="AB121" s="52">
        <f t="shared" si="38"/>
        <v>4256.3600000000006</v>
      </c>
      <c r="AC121" s="52">
        <f t="shared" si="38"/>
        <v>5656.8000000000011</v>
      </c>
      <c r="AD121" s="52">
        <f t="shared" si="38"/>
        <v>3430.53</v>
      </c>
      <c r="AE121" s="52">
        <f t="shared" si="38"/>
        <v>2821.92</v>
      </c>
      <c r="AF121" s="52">
        <f t="shared" si="38"/>
        <v>4880.5600000000013</v>
      </c>
      <c r="AG121" s="52">
        <f t="shared" si="38"/>
        <v>7331.9100000000008</v>
      </c>
      <c r="AH121" s="52">
        <f t="shared" si="31"/>
        <v>7194.0000000000009</v>
      </c>
      <c r="AI121" s="52">
        <f t="shared" si="31"/>
        <v>7689.0000000000009</v>
      </c>
      <c r="AJ121" s="52">
        <f t="shared" si="31"/>
        <v>7656.0000000000009</v>
      </c>
      <c r="AK121" s="52">
        <f t="shared" si="31"/>
        <v>5544</v>
      </c>
      <c r="AL121" s="52">
        <f t="shared" si="31"/>
        <v>0</v>
      </c>
      <c r="AM121" s="10">
        <f t="shared" si="34"/>
        <v>7689.0000000000009</v>
      </c>
      <c r="AN121" s="10">
        <f t="shared" si="36"/>
        <v>0</v>
      </c>
      <c r="AR121" s="10">
        <f t="shared" si="35"/>
        <v>158172.09000000003</v>
      </c>
    </row>
    <row r="122" spans="1:44">
      <c r="A122" s="12" t="s">
        <v>21</v>
      </c>
      <c r="B122" s="52">
        <f t="shared" si="31"/>
        <v>0</v>
      </c>
      <c r="C122" s="52">
        <f t="shared" si="31"/>
        <v>0</v>
      </c>
      <c r="D122" s="52">
        <f t="shared" si="38"/>
        <v>0</v>
      </c>
      <c r="E122" s="52">
        <f t="shared" si="38"/>
        <v>0</v>
      </c>
      <c r="F122" s="52">
        <f t="shared" si="38"/>
        <v>0</v>
      </c>
      <c r="G122" s="52">
        <f t="shared" si="38"/>
        <v>6437.4000000000015</v>
      </c>
      <c r="H122" s="52">
        <f t="shared" si="38"/>
        <v>5576.2600000000011</v>
      </c>
      <c r="I122" s="52">
        <f t="shared" si="38"/>
        <v>4036.74</v>
      </c>
      <c r="J122" s="52">
        <f t="shared" si="38"/>
        <v>3723.5699999999997</v>
      </c>
      <c r="K122" s="52">
        <f t="shared" si="38"/>
        <v>3809.8</v>
      </c>
      <c r="L122" s="52">
        <f t="shared" si="38"/>
        <v>6578.6800000000012</v>
      </c>
      <c r="M122" s="52">
        <f t="shared" si="38"/>
        <v>6209.630000000001</v>
      </c>
      <c r="N122" s="52">
        <f t="shared" si="38"/>
        <v>5040.3599999999997</v>
      </c>
      <c r="O122" s="52">
        <f t="shared" si="38"/>
        <v>6431.2800000000007</v>
      </c>
      <c r="P122" s="52">
        <f t="shared" si="38"/>
        <v>4076.9</v>
      </c>
      <c r="Q122" s="52">
        <f t="shared" si="38"/>
        <v>3261.03</v>
      </c>
      <c r="R122" s="52">
        <f t="shared" si="38"/>
        <v>6164.6</v>
      </c>
      <c r="S122" s="52">
        <f t="shared" si="38"/>
        <v>6340.1</v>
      </c>
      <c r="T122" s="52">
        <f t="shared" si="38"/>
        <v>5668.9900000000007</v>
      </c>
      <c r="U122" s="52">
        <f t="shared" si="38"/>
        <v>5395.18</v>
      </c>
      <c r="V122" s="52">
        <f t="shared" si="38"/>
        <v>6341.6900000000005</v>
      </c>
      <c r="W122" s="52">
        <f t="shared" si="38"/>
        <v>3743.35</v>
      </c>
      <c r="X122" s="52">
        <f t="shared" si="38"/>
        <v>3199.36</v>
      </c>
      <c r="Y122" s="52">
        <f t="shared" si="38"/>
        <v>5421.9400000000005</v>
      </c>
      <c r="Z122" s="52">
        <f t="shared" si="38"/>
        <v>6022.85</v>
      </c>
      <c r="AA122" s="52">
        <f t="shared" si="38"/>
        <v>5423.0300000000007</v>
      </c>
      <c r="AB122" s="52">
        <f t="shared" si="38"/>
        <v>4794.0800000000008</v>
      </c>
      <c r="AC122" s="52">
        <f t="shared" si="38"/>
        <v>6061.6500000000015</v>
      </c>
      <c r="AD122" s="52">
        <f t="shared" si="38"/>
        <v>3844.13</v>
      </c>
      <c r="AE122" s="52">
        <f t="shared" si="38"/>
        <v>3134.31</v>
      </c>
      <c r="AF122" s="52">
        <f t="shared" si="38"/>
        <v>5300.170000000001</v>
      </c>
      <c r="AG122" s="52">
        <f t="shared" si="38"/>
        <v>5839.6</v>
      </c>
      <c r="AH122" s="52">
        <f t="shared" si="31"/>
        <v>7392.0000000000009</v>
      </c>
      <c r="AI122" s="52">
        <f t="shared" si="31"/>
        <v>7095.0000000000009</v>
      </c>
      <c r="AJ122" s="52">
        <f t="shared" si="31"/>
        <v>7623.0000000000009</v>
      </c>
      <c r="AK122" s="52">
        <f t="shared" si="31"/>
        <v>5412</v>
      </c>
      <c r="AL122" s="52">
        <f t="shared" si="31"/>
        <v>0</v>
      </c>
      <c r="AM122" s="10">
        <f t="shared" si="34"/>
        <v>7623.0000000000009</v>
      </c>
      <c r="AN122" s="10">
        <f t="shared" si="36"/>
        <v>0</v>
      </c>
      <c r="AR122" s="10">
        <f t="shared" si="35"/>
        <v>165398.68000000005</v>
      </c>
    </row>
    <row r="123" spans="1:44">
      <c r="A123" s="12" t="s">
        <v>22</v>
      </c>
      <c r="B123" s="52">
        <f t="shared" ref="B123:AL130" si="39">$G$38*B23</f>
        <v>0</v>
      </c>
      <c r="C123" s="52">
        <f t="shared" si="39"/>
        <v>0</v>
      </c>
      <c r="D123" s="52">
        <f t="shared" si="38"/>
        <v>0</v>
      </c>
      <c r="E123" s="52">
        <f t="shared" si="38"/>
        <v>0</v>
      </c>
      <c r="F123" s="52">
        <f t="shared" si="38"/>
        <v>0</v>
      </c>
      <c r="G123" s="52">
        <f t="shared" si="38"/>
        <v>7178.5000000000009</v>
      </c>
      <c r="H123" s="52">
        <f t="shared" si="38"/>
        <v>6437.6900000000005</v>
      </c>
      <c r="I123" s="52">
        <f t="shared" si="38"/>
        <v>4617.41</v>
      </c>
      <c r="J123" s="52">
        <f t="shared" si="38"/>
        <v>4205.33</v>
      </c>
      <c r="K123" s="52">
        <f t="shared" si="38"/>
        <v>4616.18</v>
      </c>
      <c r="L123" s="52">
        <f t="shared" si="38"/>
        <v>6441.9100000000008</v>
      </c>
      <c r="M123" s="52">
        <f t="shared" si="38"/>
        <v>5897.7000000000007</v>
      </c>
      <c r="N123" s="52">
        <f t="shared" si="38"/>
        <v>5651.55</v>
      </c>
      <c r="O123" s="52">
        <f t="shared" si="38"/>
        <v>5941.2600000000011</v>
      </c>
      <c r="P123" s="52">
        <f t="shared" si="38"/>
        <v>4501.91</v>
      </c>
      <c r="Q123" s="52">
        <f t="shared" si="38"/>
        <v>3729.01</v>
      </c>
      <c r="R123" s="52">
        <f t="shared" si="38"/>
        <v>6222.0700000000006</v>
      </c>
      <c r="S123" s="52">
        <f t="shared" si="38"/>
        <v>6364.02</v>
      </c>
      <c r="T123" s="52">
        <f t="shared" si="38"/>
        <v>6022.0800000000008</v>
      </c>
      <c r="U123" s="52">
        <f t="shared" si="38"/>
        <v>5549.6600000000008</v>
      </c>
      <c r="V123" s="52">
        <f t="shared" si="38"/>
        <v>5691.5900000000011</v>
      </c>
      <c r="W123" s="52">
        <f t="shared" si="38"/>
        <v>4218.32</v>
      </c>
      <c r="X123" s="52">
        <f t="shared" si="38"/>
        <v>3701.7</v>
      </c>
      <c r="Y123" s="52">
        <f t="shared" si="38"/>
        <v>5248.27</v>
      </c>
      <c r="Z123" s="52">
        <f t="shared" si="38"/>
        <v>6458.7900000000009</v>
      </c>
      <c r="AA123" s="52">
        <f t="shared" si="38"/>
        <v>5955.85</v>
      </c>
      <c r="AB123" s="52">
        <f t="shared" si="38"/>
        <v>5673.380000000001</v>
      </c>
      <c r="AC123" s="52">
        <f t="shared" si="38"/>
        <v>6118.8300000000008</v>
      </c>
      <c r="AD123" s="52">
        <f t="shared" si="38"/>
        <v>4384.18</v>
      </c>
      <c r="AE123" s="52">
        <f t="shared" si="38"/>
        <v>3665.2799999999997</v>
      </c>
      <c r="AF123" s="52">
        <f t="shared" si="38"/>
        <v>6064.85</v>
      </c>
      <c r="AG123" s="52">
        <f t="shared" si="38"/>
        <v>6391.11</v>
      </c>
      <c r="AH123" s="52">
        <f t="shared" si="39"/>
        <v>7458.0000000000009</v>
      </c>
      <c r="AI123" s="52">
        <f t="shared" si="39"/>
        <v>7524.0000000000009</v>
      </c>
      <c r="AJ123" s="52">
        <f t="shared" si="39"/>
        <v>7260.0000000000009</v>
      </c>
      <c r="AK123" s="52">
        <f t="shared" si="39"/>
        <v>5808</v>
      </c>
      <c r="AL123" s="52">
        <f t="shared" si="39"/>
        <v>0</v>
      </c>
      <c r="AM123" s="10">
        <f t="shared" si="34"/>
        <v>7524.0000000000009</v>
      </c>
      <c r="AN123" s="10">
        <f t="shared" si="36"/>
        <v>0</v>
      </c>
      <c r="AR123" s="10">
        <f t="shared" si="35"/>
        <v>174998.43000000002</v>
      </c>
    </row>
    <row r="124" spans="1:44">
      <c r="A124" s="12" t="s">
        <v>23</v>
      </c>
      <c r="B124" s="52">
        <f t="shared" si="39"/>
        <v>0</v>
      </c>
      <c r="C124" s="52">
        <f t="shared" si="39"/>
        <v>0</v>
      </c>
      <c r="D124" s="52">
        <f t="shared" si="38"/>
        <v>0</v>
      </c>
      <c r="E124" s="52">
        <f t="shared" si="38"/>
        <v>0</v>
      </c>
      <c r="F124" s="52">
        <f t="shared" si="38"/>
        <v>0</v>
      </c>
      <c r="G124" s="52">
        <f t="shared" si="38"/>
        <v>6608.5000000000009</v>
      </c>
      <c r="H124" s="52">
        <f t="shared" si="38"/>
        <v>6296.0700000000006</v>
      </c>
      <c r="I124" s="52">
        <f t="shared" si="38"/>
        <v>5169.76</v>
      </c>
      <c r="J124" s="52">
        <f t="shared" si="38"/>
        <v>4788.5200000000004</v>
      </c>
      <c r="K124" s="52">
        <f t="shared" si="38"/>
        <v>4951.63</v>
      </c>
      <c r="L124" s="52">
        <f t="shared" si="38"/>
        <v>6679.2700000000013</v>
      </c>
      <c r="M124" s="52">
        <f t="shared" si="38"/>
        <v>6027</v>
      </c>
      <c r="N124" s="52">
        <f t="shared" si="38"/>
        <v>5780.9</v>
      </c>
      <c r="O124" s="52">
        <f t="shared" si="38"/>
        <v>6148.55</v>
      </c>
      <c r="P124" s="52">
        <f t="shared" si="38"/>
        <v>5205.72</v>
      </c>
      <c r="Q124" s="52">
        <f t="shared" si="38"/>
        <v>4288.82</v>
      </c>
      <c r="R124" s="52">
        <f t="shared" si="38"/>
        <v>6710.3200000000006</v>
      </c>
      <c r="S124" s="52">
        <f t="shared" si="38"/>
        <v>6571.77</v>
      </c>
      <c r="T124" s="52">
        <f t="shared" si="38"/>
        <v>6066.66</v>
      </c>
      <c r="U124" s="52">
        <f t="shared" si="38"/>
        <v>6262.3400000000011</v>
      </c>
      <c r="V124" s="52">
        <f t="shared" si="38"/>
        <v>6722.1000000000013</v>
      </c>
      <c r="W124" s="52">
        <f t="shared" si="38"/>
        <v>5121.96</v>
      </c>
      <c r="X124" s="52">
        <f t="shared" si="38"/>
        <v>4525.3500000000004</v>
      </c>
      <c r="Y124" s="52">
        <f t="shared" si="38"/>
        <v>6202.36</v>
      </c>
      <c r="Z124" s="52">
        <f t="shared" si="38"/>
        <v>6469.9300000000012</v>
      </c>
      <c r="AA124" s="52">
        <f t="shared" si="38"/>
        <v>6137.57</v>
      </c>
      <c r="AB124" s="52">
        <f t="shared" si="38"/>
        <v>6212.84</v>
      </c>
      <c r="AC124" s="52">
        <f t="shared" si="38"/>
        <v>6223.86</v>
      </c>
      <c r="AD124" s="52">
        <f t="shared" si="38"/>
        <v>5160.29</v>
      </c>
      <c r="AE124" s="52">
        <f t="shared" si="38"/>
        <v>4439.3900000000003</v>
      </c>
      <c r="AF124" s="52">
        <f t="shared" si="38"/>
        <v>7161.0000000000009</v>
      </c>
      <c r="AG124" s="52">
        <f t="shared" si="38"/>
        <v>6956.4600000000009</v>
      </c>
      <c r="AH124" s="52">
        <f t="shared" si="39"/>
        <v>7293.0000000000009</v>
      </c>
      <c r="AI124" s="52">
        <f t="shared" si="39"/>
        <v>6666</v>
      </c>
      <c r="AJ124" s="52">
        <f t="shared" si="39"/>
        <v>6864.0000000000009</v>
      </c>
      <c r="AK124" s="52">
        <f t="shared" si="39"/>
        <v>5676</v>
      </c>
      <c r="AL124" s="52">
        <f t="shared" si="39"/>
        <v>0</v>
      </c>
      <c r="AM124" s="10">
        <f t="shared" si="34"/>
        <v>7293.0000000000009</v>
      </c>
      <c r="AN124" s="10">
        <f t="shared" si="36"/>
        <v>0</v>
      </c>
      <c r="AR124" s="10">
        <f t="shared" si="35"/>
        <v>185387.94000000003</v>
      </c>
    </row>
    <row r="125" spans="1:44">
      <c r="A125" s="9" t="s">
        <v>24</v>
      </c>
      <c r="B125" s="52">
        <f t="shared" si="39"/>
        <v>0</v>
      </c>
      <c r="C125" s="52">
        <f t="shared" si="39"/>
        <v>0</v>
      </c>
      <c r="D125" s="52">
        <f t="shared" si="38"/>
        <v>0</v>
      </c>
      <c r="E125" s="52">
        <f t="shared" si="38"/>
        <v>0</v>
      </c>
      <c r="F125" s="52">
        <f t="shared" si="38"/>
        <v>0</v>
      </c>
      <c r="G125" s="52">
        <f t="shared" si="38"/>
        <v>6578.4</v>
      </c>
      <c r="H125" s="52">
        <f t="shared" si="38"/>
        <v>6478.56</v>
      </c>
      <c r="I125" s="52">
        <f t="shared" si="38"/>
        <v>6024.67</v>
      </c>
      <c r="J125" s="52">
        <f t="shared" si="38"/>
        <v>5341.03</v>
      </c>
      <c r="K125" s="52">
        <f t="shared" si="38"/>
        <v>5672.57</v>
      </c>
      <c r="L125" s="52">
        <f t="shared" si="38"/>
        <v>6700.33</v>
      </c>
      <c r="M125" s="52">
        <f t="shared" si="38"/>
        <v>6487.77</v>
      </c>
      <c r="N125" s="52">
        <f t="shared" si="38"/>
        <v>6712.4400000000005</v>
      </c>
      <c r="O125" s="52">
        <f t="shared" si="38"/>
        <v>6652.5200000000013</v>
      </c>
      <c r="P125" s="52">
        <f t="shared" si="38"/>
        <v>5986.36</v>
      </c>
      <c r="Q125" s="52">
        <f t="shared" si="38"/>
        <v>5400.64</v>
      </c>
      <c r="R125" s="52">
        <f t="shared" si="38"/>
        <v>6701.2900000000009</v>
      </c>
      <c r="S125" s="52">
        <f t="shared" ref="S125:AG125" si="40">$G$38*S25-S155</f>
        <v>6500.91</v>
      </c>
      <c r="T125" s="52">
        <f t="shared" si="40"/>
        <v>6199.26</v>
      </c>
      <c r="U125" s="52">
        <f t="shared" si="40"/>
        <v>6347.33</v>
      </c>
      <c r="V125" s="52">
        <f t="shared" si="40"/>
        <v>6636.5900000000011</v>
      </c>
      <c r="W125" s="52">
        <f t="shared" si="40"/>
        <v>5602.08</v>
      </c>
      <c r="X125" s="52">
        <f t="shared" si="40"/>
        <v>5372.7</v>
      </c>
      <c r="Y125" s="52">
        <f t="shared" si="40"/>
        <v>6849.0700000000006</v>
      </c>
      <c r="Z125" s="52">
        <f t="shared" si="40"/>
        <v>6516.77</v>
      </c>
      <c r="AA125" s="52">
        <f t="shared" si="40"/>
        <v>6378.13</v>
      </c>
      <c r="AB125" s="52">
        <f t="shared" si="40"/>
        <v>6022.55</v>
      </c>
      <c r="AC125" s="52">
        <f t="shared" si="40"/>
        <v>6839.5100000000011</v>
      </c>
      <c r="AD125" s="52">
        <f t="shared" si="40"/>
        <v>5670.5400000000009</v>
      </c>
      <c r="AE125" s="52">
        <f t="shared" si="40"/>
        <v>5301.46</v>
      </c>
      <c r="AF125" s="52">
        <f t="shared" si="40"/>
        <v>6963.0000000000009</v>
      </c>
      <c r="AG125" s="52">
        <f t="shared" si="40"/>
        <v>6732</v>
      </c>
      <c r="AH125" s="52">
        <f t="shared" si="39"/>
        <v>6633</v>
      </c>
      <c r="AI125" s="52">
        <f t="shared" si="39"/>
        <v>6501</v>
      </c>
      <c r="AJ125" s="52">
        <f t="shared" si="39"/>
        <v>6501</v>
      </c>
      <c r="AK125" s="52">
        <f t="shared" si="39"/>
        <v>5907</v>
      </c>
      <c r="AL125" s="52">
        <f t="shared" si="39"/>
        <v>0</v>
      </c>
      <c r="AM125" s="10">
        <f t="shared" si="34"/>
        <v>6963.0000000000009</v>
      </c>
      <c r="AN125" s="10">
        <f t="shared" si="36"/>
        <v>0</v>
      </c>
      <c r="AR125" s="10">
        <f t="shared" si="35"/>
        <v>194210.48</v>
      </c>
    </row>
    <row r="126" spans="1:44">
      <c r="A126" s="15">
        <v>0.83333333333333337</v>
      </c>
      <c r="B126" s="52">
        <f t="shared" si="39"/>
        <v>0</v>
      </c>
      <c r="C126" s="52">
        <f t="shared" si="39"/>
        <v>0</v>
      </c>
      <c r="D126" s="52">
        <f t="shared" ref="D126:AG130" si="41">$G$38*D26-D156</f>
        <v>0</v>
      </c>
      <c r="E126" s="52">
        <f t="shared" si="41"/>
        <v>0</v>
      </c>
      <c r="F126" s="52">
        <f t="shared" si="41"/>
        <v>0</v>
      </c>
      <c r="G126" s="52">
        <f t="shared" si="41"/>
        <v>7590.0000000000009</v>
      </c>
      <c r="H126" s="52">
        <f t="shared" si="41"/>
        <v>7425.0000000000009</v>
      </c>
      <c r="I126" s="52">
        <f t="shared" si="41"/>
        <v>7318.6000000000013</v>
      </c>
      <c r="J126" s="52">
        <f t="shared" si="41"/>
        <v>6564.26</v>
      </c>
      <c r="K126" s="52">
        <f t="shared" si="41"/>
        <v>7151.6800000000012</v>
      </c>
      <c r="L126" s="52">
        <f t="shared" si="41"/>
        <v>7518.5900000000011</v>
      </c>
      <c r="M126" s="52">
        <f t="shared" si="41"/>
        <v>7513.670000000001</v>
      </c>
      <c r="N126" s="52">
        <f t="shared" si="41"/>
        <v>7391.5700000000006</v>
      </c>
      <c r="O126" s="52">
        <f t="shared" si="41"/>
        <v>7384.6000000000013</v>
      </c>
      <c r="P126" s="52">
        <f t="shared" si="41"/>
        <v>6954.2100000000009</v>
      </c>
      <c r="Q126" s="52">
        <f t="shared" si="41"/>
        <v>6425.51</v>
      </c>
      <c r="R126" s="52">
        <f t="shared" si="41"/>
        <v>7227.0000000000009</v>
      </c>
      <c r="S126" s="52">
        <f t="shared" si="41"/>
        <v>7517.9800000000005</v>
      </c>
      <c r="T126" s="52">
        <f t="shared" si="41"/>
        <v>7353.1400000000012</v>
      </c>
      <c r="U126" s="52">
        <f t="shared" si="41"/>
        <v>7435.2600000000011</v>
      </c>
      <c r="V126" s="52">
        <f t="shared" si="41"/>
        <v>7255.0700000000006</v>
      </c>
      <c r="W126" s="52">
        <f t="shared" si="41"/>
        <v>6788.630000000001</v>
      </c>
      <c r="X126" s="52">
        <f t="shared" si="41"/>
        <v>6156.67</v>
      </c>
      <c r="Y126" s="52">
        <f t="shared" si="41"/>
        <v>7424.7800000000007</v>
      </c>
      <c r="Z126" s="52">
        <f t="shared" si="41"/>
        <v>7556.7500000000009</v>
      </c>
      <c r="AA126" s="52">
        <f t="shared" si="41"/>
        <v>7941.3200000000006</v>
      </c>
      <c r="AB126" s="52">
        <f t="shared" si="41"/>
        <v>6924.9000000000005</v>
      </c>
      <c r="AC126" s="52">
        <f t="shared" si="41"/>
        <v>7448.5400000000009</v>
      </c>
      <c r="AD126" s="52">
        <f t="shared" si="41"/>
        <v>6954.8300000000008</v>
      </c>
      <c r="AE126" s="52">
        <f t="shared" si="41"/>
        <v>6524.06</v>
      </c>
      <c r="AF126" s="52">
        <f t="shared" si="41"/>
        <v>7392.0000000000009</v>
      </c>
      <c r="AG126" s="52">
        <f t="shared" si="41"/>
        <v>7590.0000000000009</v>
      </c>
      <c r="AH126" s="52">
        <f t="shared" si="39"/>
        <v>7524.0000000000009</v>
      </c>
      <c r="AI126" s="52">
        <f t="shared" si="39"/>
        <v>7392.0000000000009</v>
      </c>
      <c r="AJ126" s="52">
        <f t="shared" si="39"/>
        <v>7359.0000000000009</v>
      </c>
      <c r="AK126" s="52">
        <f t="shared" si="39"/>
        <v>7128.0000000000009</v>
      </c>
      <c r="AL126" s="52">
        <f t="shared" si="39"/>
        <v>0</v>
      </c>
      <c r="AM126" s="10">
        <f t="shared" si="34"/>
        <v>7941.3200000000006</v>
      </c>
      <c r="AN126" s="10">
        <f t="shared" si="36"/>
        <v>0</v>
      </c>
      <c r="AR126" s="10">
        <f t="shared" si="35"/>
        <v>224131.62</v>
      </c>
    </row>
    <row r="127" spans="1:44">
      <c r="A127" s="15">
        <v>0.875</v>
      </c>
      <c r="B127" s="52">
        <f t="shared" si="39"/>
        <v>0</v>
      </c>
      <c r="C127" s="52">
        <f t="shared" si="39"/>
        <v>0</v>
      </c>
      <c r="D127" s="52">
        <f t="shared" si="41"/>
        <v>0</v>
      </c>
      <c r="E127" s="52">
        <f t="shared" si="41"/>
        <v>0</v>
      </c>
      <c r="F127" s="52">
        <f t="shared" si="41"/>
        <v>0</v>
      </c>
      <c r="G127" s="52">
        <f t="shared" si="41"/>
        <v>7491.0000000000009</v>
      </c>
      <c r="H127" s="52">
        <f t="shared" si="41"/>
        <v>7293.0000000000009</v>
      </c>
      <c r="I127" s="52">
        <f t="shared" si="41"/>
        <v>6930.0000000000009</v>
      </c>
      <c r="J127" s="52">
        <f t="shared" si="41"/>
        <v>6666</v>
      </c>
      <c r="K127" s="52">
        <f t="shared" si="41"/>
        <v>6996.0000000000009</v>
      </c>
      <c r="L127" s="52">
        <f t="shared" si="41"/>
        <v>7425.0000000000009</v>
      </c>
      <c r="M127" s="52">
        <f t="shared" si="41"/>
        <v>7260.0000000000009</v>
      </c>
      <c r="N127" s="52">
        <f t="shared" si="41"/>
        <v>6699</v>
      </c>
      <c r="O127" s="52">
        <f t="shared" si="41"/>
        <v>7260.0000000000009</v>
      </c>
      <c r="P127" s="52">
        <f t="shared" si="41"/>
        <v>6996.0000000000009</v>
      </c>
      <c r="Q127" s="52">
        <f t="shared" si="41"/>
        <v>6864.0000000000009</v>
      </c>
      <c r="R127" s="52">
        <f t="shared" si="41"/>
        <v>7227.0000000000009</v>
      </c>
      <c r="S127" s="52">
        <f t="shared" si="41"/>
        <v>7458.0000000000009</v>
      </c>
      <c r="T127" s="52">
        <f t="shared" si="41"/>
        <v>7161.0000000000009</v>
      </c>
      <c r="U127" s="52">
        <f t="shared" si="41"/>
        <v>7243.5000000000009</v>
      </c>
      <c r="V127" s="52">
        <f t="shared" si="41"/>
        <v>7128.0000000000009</v>
      </c>
      <c r="W127" s="52">
        <f t="shared" si="41"/>
        <v>6897.0000000000009</v>
      </c>
      <c r="X127" s="52">
        <f t="shared" si="41"/>
        <v>6237</v>
      </c>
      <c r="Y127" s="52">
        <f t="shared" si="41"/>
        <v>7260.0000000000009</v>
      </c>
      <c r="Z127" s="52">
        <f t="shared" si="41"/>
        <v>7557.0000000000009</v>
      </c>
      <c r="AA127" s="52">
        <f t="shared" si="41"/>
        <v>7326.0000000000009</v>
      </c>
      <c r="AB127" s="52">
        <f t="shared" si="41"/>
        <v>7128.0000000000009</v>
      </c>
      <c r="AC127" s="52">
        <f t="shared" si="41"/>
        <v>7359.0000000000009</v>
      </c>
      <c r="AD127" s="52">
        <f t="shared" si="41"/>
        <v>6864.0000000000009</v>
      </c>
      <c r="AE127" s="52">
        <f t="shared" si="41"/>
        <v>6666</v>
      </c>
      <c r="AF127" s="52">
        <f t="shared" si="41"/>
        <v>7227.0000000000009</v>
      </c>
      <c r="AG127" s="52">
        <f t="shared" si="41"/>
        <v>7392.0000000000009</v>
      </c>
      <c r="AH127" s="52">
        <f t="shared" si="39"/>
        <v>7359.0000000000009</v>
      </c>
      <c r="AI127" s="52">
        <f t="shared" si="39"/>
        <v>7293.0000000000009</v>
      </c>
      <c r="AJ127" s="52">
        <f t="shared" si="39"/>
        <v>7293.0000000000009</v>
      </c>
      <c r="AK127" s="52">
        <f t="shared" si="39"/>
        <v>7029.0000000000009</v>
      </c>
      <c r="AL127" s="52">
        <f t="shared" si="39"/>
        <v>0</v>
      </c>
      <c r="AM127" s="10">
        <f t="shared" si="34"/>
        <v>7557.0000000000009</v>
      </c>
      <c r="AN127" s="10">
        <f t="shared" si="36"/>
        <v>0</v>
      </c>
      <c r="AR127" s="10">
        <f t="shared" si="35"/>
        <v>220984.50000000003</v>
      </c>
    </row>
    <row r="128" spans="1:44">
      <c r="A128" s="13" t="s">
        <v>25</v>
      </c>
      <c r="B128" s="52">
        <f t="shared" si="39"/>
        <v>0</v>
      </c>
      <c r="C128" s="52">
        <f t="shared" si="39"/>
        <v>0</v>
      </c>
      <c r="D128" s="52">
        <f t="shared" si="41"/>
        <v>0</v>
      </c>
      <c r="E128" s="52">
        <f t="shared" si="41"/>
        <v>0</v>
      </c>
      <c r="F128" s="52">
        <f t="shared" si="41"/>
        <v>0</v>
      </c>
      <c r="G128" s="52">
        <f t="shared" si="41"/>
        <v>7128.0000000000009</v>
      </c>
      <c r="H128" s="52">
        <f t="shared" si="41"/>
        <v>6831.0000000000009</v>
      </c>
      <c r="I128" s="52">
        <f t="shared" si="41"/>
        <v>6484.5</v>
      </c>
      <c r="J128" s="52">
        <f t="shared" si="41"/>
        <v>6336</v>
      </c>
      <c r="K128" s="52">
        <f t="shared" si="41"/>
        <v>6666</v>
      </c>
      <c r="L128" s="52">
        <f t="shared" si="41"/>
        <v>7095.0000000000009</v>
      </c>
      <c r="M128" s="52">
        <f t="shared" si="41"/>
        <v>7194.0000000000009</v>
      </c>
      <c r="N128" s="52">
        <f t="shared" si="41"/>
        <v>5907</v>
      </c>
      <c r="O128" s="52">
        <f t="shared" si="41"/>
        <v>0</v>
      </c>
      <c r="P128" s="52">
        <f t="shared" si="41"/>
        <v>6798.0000000000009</v>
      </c>
      <c r="Q128" s="52">
        <f t="shared" si="41"/>
        <v>6468</v>
      </c>
      <c r="R128" s="52">
        <f t="shared" si="41"/>
        <v>6765.0000000000009</v>
      </c>
      <c r="S128" s="52">
        <f t="shared" si="41"/>
        <v>7161.0000000000009</v>
      </c>
      <c r="T128" s="52">
        <f t="shared" si="41"/>
        <v>7425.0000000000009</v>
      </c>
      <c r="U128" s="52">
        <f t="shared" si="41"/>
        <v>6847.5000000000009</v>
      </c>
      <c r="V128" s="52">
        <f t="shared" si="41"/>
        <v>7227.0000000000009</v>
      </c>
      <c r="W128" s="52">
        <f t="shared" si="41"/>
        <v>6534</v>
      </c>
      <c r="X128" s="52">
        <f t="shared" si="41"/>
        <v>6204</v>
      </c>
      <c r="Y128" s="52">
        <f t="shared" si="41"/>
        <v>7029.0000000000009</v>
      </c>
      <c r="Z128" s="52">
        <f t="shared" si="41"/>
        <v>7062.0000000000009</v>
      </c>
      <c r="AA128" s="52">
        <f t="shared" si="41"/>
        <v>6996.0000000000009</v>
      </c>
      <c r="AB128" s="52">
        <f t="shared" si="41"/>
        <v>6831.0000000000009</v>
      </c>
      <c r="AC128" s="52">
        <f t="shared" si="41"/>
        <v>6996.0000000000009</v>
      </c>
      <c r="AD128" s="52">
        <f t="shared" si="41"/>
        <v>6600</v>
      </c>
      <c r="AE128" s="52">
        <f t="shared" si="41"/>
        <v>6270</v>
      </c>
      <c r="AF128" s="52">
        <f t="shared" si="41"/>
        <v>6798.0000000000009</v>
      </c>
      <c r="AG128" s="52">
        <f t="shared" si="41"/>
        <v>7227.0000000000009</v>
      </c>
      <c r="AH128" s="52">
        <f t="shared" si="39"/>
        <v>7293.0000000000009</v>
      </c>
      <c r="AI128" s="52">
        <f t="shared" si="39"/>
        <v>6864.0000000000009</v>
      </c>
      <c r="AJ128" s="52">
        <f t="shared" si="39"/>
        <v>7062.0000000000009</v>
      </c>
      <c r="AK128" s="52">
        <f t="shared" si="39"/>
        <v>6765.0000000000009</v>
      </c>
      <c r="AL128" s="52">
        <f t="shared" si="39"/>
        <v>0</v>
      </c>
      <c r="AM128" s="10">
        <f t="shared" si="34"/>
        <v>7425.0000000000009</v>
      </c>
      <c r="AN128" s="10">
        <f t="shared" si="36"/>
        <v>0</v>
      </c>
      <c r="AR128" s="10">
        <f t="shared" si="35"/>
        <v>204864</v>
      </c>
    </row>
    <row r="129" spans="1:45">
      <c r="A129" s="15">
        <v>0.95833333333333337</v>
      </c>
      <c r="B129" s="52">
        <f t="shared" si="39"/>
        <v>0</v>
      </c>
      <c r="C129" s="52">
        <f t="shared" si="39"/>
        <v>0</v>
      </c>
      <c r="D129" s="52">
        <f t="shared" si="41"/>
        <v>0</v>
      </c>
      <c r="E129" s="52">
        <f t="shared" si="41"/>
        <v>0</v>
      </c>
      <c r="F129" s="52">
        <f t="shared" si="41"/>
        <v>0</v>
      </c>
      <c r="G129" s="52">
        <f t="shared" si="41"/>
        <v>5841</v>
      </c>
      <c r="H129" s="52">
        <f t="shared" si="41"/>
        <v>6138</v>
      </c>
      <c r="I129" s="52">
        <f t="shared" si="41"/>
        <v>5989.5</v>
      </c>
      <c r="J129" s="52">
        <f t="shared" si="41"/>
        <v>5346</v>
      </c>
      <c r="K129" s="52">
        <f t="shared" si="41"/>
        <v>5940</v>
      </c>
      <c r="L129" s="52">
        <f t="shared" si="41"/>
        <v>6270</v>
      </c>
      <c r="M129" s="52">
        <f t="shared" si="41"/>
        <v>6138</v>
      </c>
      <c r="N129" s="52">
        <f t="shared" si="41"/>
        <v>6204</v>
      </c>
      <c r="O129" s="52">
        <f t="shared" si="41"/>
        <v>924.00000000000011</v>
      </c>
      <c r="P129" s="52">
        <f t="shared" si="41"/>
        <v>6105</v>
      </c>
      <c r="Q129" s="52">
        <f t="shared" si="41"/>
        <v>5907</v>
      </c>
      <c r="R129" s="52">
        <f t="shared" si="41"/>
        <v>6072</v>
      </c>
      <c r="S129" s="52">
        <f t="shared" si="41"/>
        <v>6732</v>
      </c>
      <c r="T129" s="52">
        <f t="shared" si="41"/>
        <v>6039</v>
      </c>
      <c r="U129" s="52">
        <f t="shared" si="41"/>
        <v>6319.5</v>
      </c>
      <c r="V129" s="52">
        <f t="shared" si="41"/>
        <v>7029.0000000000009</v>
      </c>
      <c r="W129" s="52">
        <f t="shared" si="41"/>
        <v>5841</v>
      </c>
      <c r="X129" s="52">
        <f t="shared" si="41"/>
        <v>5742</v>
      </c>
      <c r="Y129" s="52">
        <f t="shared" si="41"/>
        <v>6204</v>
      </c>
      <c r="Z129" s="52">
        <f t="shared" si="41"/>
        <v>6336</v>
      </c>
      <c r="AA129" s="52">
        <f t="shared" si="41"/>
        <v>6171</v>
      </c>
      <c r="AB129" s="52">
        <f t="shared" si="41"/>
        <v>6204</v>
      </c>
      <c r="AC129" s="52">
        <f t="shared" si="41"/>
        <v>6303</v>
      </c>
      <c r="AD129" s="52">
        <f t="shared" si="41"/>
        <v>6138</v>
      </c>
      <c r="AE129" s="52">
        <f t="shared" si="41"/>
        <v>5841</v>
      </c>
      <c r="AF129" s="52">
        <f t="shared" si="41"/>
        <v>6303</v>
      </c>
      <c r="AG129" s="52">
        <f t="shared" si="41"/>
        <v>6864.0000000000009</v>
      </c>
      <c r="AH129" s="52">
        <f t="shared" si="39"/>
        <v>6270</v>
      </c>
      <c r="AI129" s="52">
        <f t="shared" si="39"/>
        <v>6534</v>
      </c>
      <c r="AJ129" s="52">
        <f t="shared" si="39"/>
        <v>6336</v>
      </c>
      <c r="AK129" s="52">
        <f t="shared" si="39"/>
        <v>6699</v>
      </c>
      <c r="AL129" s="52">
        <f t="shared" si="39"/>
        <v>0</v>
      </c>
      <c r="AM129" s="10">
        <f t="shared" si="34"/>
        <v>7029.0000000000009</v>
      </c>
      <c r="AN129" s="10">
        <f t="shared" si="36"/>
        <v>0</v>
      </c>
      <c r="AR129" s="10">
        <f t="shared" si="35"/>
        <v>186780</v>
      </c>
    </row>
    <row r="130" spans="1:45">
      <c r="A130" s="9" t="s">
        <v>26</v>
      </c>
      <c r="B130" s="52">
        <f t="shared" si="39"/>
        <v>0</v>
      </c>
      <c r="C130" s="52">
        <f t="shared" si="39"/>
        <v>0</v>
      </c>
      <c r="D130" s="52">
        <f>$G$38*D30-D160</f>
        <v>0</v>
      </c>
      <c r="E130" s="52">
        <f t="shared" si="41"/>
        <v>0</v>
      </c>
      <c r="F130" s="52">
        <f t="shared" si="41"/>
        <v>0</v>
      </c>
      <c r="G130" s="52">
        <f t="shared" si="41"/>
        <v>5478</v>
      </c>
      <c r="H130" s="52">
        <f t="shared" si="41"/>
        <v>5742</v>
      </c>
      <c r="I130" s="52">
        <f t="shared" si="41"/>
        <v>5593.5</v>
      </c>
      <c r="J130" s="52">
        <f t="shared" si="41"/>
        <v>5346</v>
      </c>
      <c r="K130" s="52">
        <f t="shared" si="41"/>
        <v>5412</v>
      </c>
      <c r="L130" s="52">
        <f t="shared" si="41"/>
        <v>5676</v>
      </c>
      <c r="M130" s="52">
        <f t="shared" si="41"/>
        <v>5511</v>
      </c>
      <c r="N130" s="52">
        <f t="shared" si="41"/>
        <v>5544</v>
      </c>
      <c r="O130" s="52">
        <f t="shared" si="41"/>
        <v>1848.0000000000002</v>
      </c>
      <c r="P130" s="52">
        <f t="shared" si="41"/>
        <v>5709</v>
      </c>
      <c r="Q130" s="52">
        <f t="shared" si="41"/>
        <v>5346</v>
      </c>
      <c r="R130" s="52">
        <f t="shared" si="41"/>
        <v>5016</v>
      </c>
      <c r="S130" s="52">
        <f t="shared" si="41"/>
        <v>5577</v>
      </c>
      <c r="T130" s="52">
        <f t="shared" si="41"/>
        <v>5511</v>
      </c>
      <c r="U130" s="52">
        <f t="shared" si="41"/>
        <v>5676</v>
      </c>
      <c r="V130" s="52">
        <f t="shared" si="41"/>
        <v>5808</v>
      </c>
      <c r="W130" s="52">
        <f t="shared" si="41"/>
        <v>5511</v>
      </c>
      <c r="X130" s="52">
        <f t="shared" si="41"/>
        <v>5247</v>
      </c>
      <c r="Y130" s="52">
        <f t="shared" si="41"/>
        <v>5544</v>
      </c>
      <c r="Z130" s="52">
        <f t="shared" si="41"/>
        <v>5775</v>
      </c>
      <c r="AA130" s="52">
        <f t="shared" si="41"/>
        <v>5610</v>
      </c>
      <c r="AB130" s="52">
        <f t="shared" si="41"/>
        <v>5511</v>
      </c>
      <c r="AC130" s="52">
        <f t="shared" si="41"/>
        <v>5775</v>
      </c>
      <c r="AD130" s="52">
        <f t="shared" si="41"/>
        <v>6171</v>
      </c>
      <c r="AE130" s="52">
        <f t="shared" si="41"/>
        <v>5346</v>
      </c>
      <c r="AF130" s="52">
        <f t="shared" si="41"/>
        <v>5808</v>
      </c>
      <c r="AG130" s="52">
        <f t="shared" si="41"/>
        <v>5742</v>
      </c>
      <c r="AH130" s="52">
        <f t="shared" si="39"/>
        <v>5709</v>
      </c>
      <c r="AI130" s="52">
        <f t="shared" si="39"/>
        <v>5478</v>
      </c>
      <c r="AJ130" s="52">
        <f t="shared" si="39"/>
        <v>5709</v>
      </c>
      <c r="AK130" s="52">
        <f t="shared" si="39"/>
        <v>5907</v>
      </c>
      <c r="AL130" s="52">
        <f t="shared" si="39"/>
        <v>0</v>
      </c>
      <c r="AM130" s="10">
        <f t="shared" si="34"/>
        <v>6171</v>
      </c>
      <c r="AN130" s="10">
        <f t="shared" si="36"/>
        <v>0</v>
      </c>
      <c r="AR130" s="10">
        <f t="shared" si="35"/>
        <v>169636.5</v>
      </c>
    </row>
    <row r="131" spans="1:45">
      <c r="AR131" s="27">
        <f>SUM(AR107:AR130)</f>
        <v>4115553.1600000006</v>
      </c>
      <c r="AS131" s="14" t="s">
        <v>48</v>
      </c>
    </row>
    <row r="133" spans="1:45">
      <c r="A133" s="26" t="s">
        <v>109</v>
      </c>
      <c r="C133" s="30"/>
      <c r="E133" s="41"/>
      <c r="F133" s="26"/>
      <c r="G133" s="38"/>
      <c r="H133" s="38"/>
      <c r="I133" s="38"/>
      <c r="J133" s="38"/>
      <c r="K133" s="38"/>
      <c r="L133" s="38"/>
      <c r="M133" s="38"/>
      <c r="N133" s="39"/>
      <c r="O133" s="39"/>
      <c r="P133" s="40"/>
      <c r="Q133" s="38"/>
      <c r="R133" s="28"/>
    </row>
    <row r="134" spans="1:45" ht="13.5" customHeight="1">
      <c r="A134" s="287" t="s">
        <v>2</v>
      </c>
      <c r="B134" s="4">
        <f>+B$4</f>
        <v>0</v>
      </c>
      <c r="C134" s="4">
        <f t="shared" ref="C134:AL134" si="42">+C$4</f>
        <v>0</v>
      </c>
      <c r="D134" s="4">
        <f>+D$4</f>
        <v>0</v>
      </c>
      <c r="E134" s="4">
        <f t="shared" si="42"/>
        <v>0</v>
      </c>
      <c r="F134" s="4">
        <f t="shared" si="42"/>
        <v>0</v>
      </c>
      <c r="G134" s="4">
        <f t="shared" si="42"/>
        <v>1</v>
      </c>
      <c r="H134" s="4">
        <f t="shared" si="42"/>
        <v>2</v>
      </c>
      <c r="I134" s="4">
        <f t="shared" si="42"/>
        <v>3</v>
      </c>
      <c r="J134" s="4">
        <f t="shared" si="42"/>
        <v>4</v>
      </c>
      <c r="K134" s="4">
        <f t="shared" si="42"/>
        <v>5</v>
      </c>
      <c r="L134" s="4">
        <f t="shared" si="42"/>
        <v>6</v>
      </c>
      <c r="M134" s="4">
        <f t="shared" si="42"/>
        <v>7</v>
      </c>
      <c r="N134" s="4">
        <f t="shared" si="42"/>
        <v>8</v>
      </c>
      <c r="O134" s="4">
        <f t="shared" si="42"/>
        <v>9</v>
      </c>
      <c r="P134" s="4">
        <f t="shared" si="42"/>
        <v>10</v>
      </c>
      <c r="Q134" s="4">
        <f t="shared" si="42"/>
        <v>11</v>
      </c>
      <c r="R134" s="4">
        <f t="shared" si="42"/>
        <v>12</v>
      </c>
      <c r="S134" s="4">
        <f t="shared" si="42"/>
        <v>13</v>
      </c>
      <c r="T134" s="4">
        <f t="shared" si="42"/>
        <v>14</v>
      </c>
      <c r="U134" s="4">
        <f t="shared" si="42"/>
        <v>15</v>
      </c>
      <c r="V134" s="4">
        <f t="shared" si="42"/>
        <v>16</v>
      </c>
      <c r="W134" s="4">
        <f t="shared" si="42"/>
        <v>17</v>
      </c>
      <c r="X134" s="4">
        <f t="shared" si="42"/>
        <v>18</v>
      </c>
      <c r="Y134" s="4">
        <f t="shared" si="42"/>
        <v>19</v>
      </c>
      <c r="Z134" s="4">
        <f t="shared" si="42"/>
        <v>20</v>
      </c>
      <c r="AA134" s="4">
        <f t="shared" si="42"/>
        <v>21</v>
      </c>
      <c r="AB134" s="4">
        <f t="shared" si="42"/>
        <v>22</v>
      </c>
      <c r="AC134" s="4">
        <f t="shared" si="42"/>
        <v>23</v>
      </c>
      <c r="AD134" s="4">
        <f t="shared" si="42"/>
        <v>24</v>
      </c>
      <c r="AE134" s="4">
        <f t="shared" si="42"/>
        <v>25</v>
      </c>
      <c r="AF134" s="4">
        <f t="shared" si="42"/>
        <v>26</v>
      </c>
      <c r="AG134" s="4">
        <f t="shared" si="42"/>
        <v>27</v>
      </c>
      <c r="AH134" s="4">
        <f t="shared" si="42"/>
        <v>28</v>
      </c>
      <c r="AI134" s="4">
        <f t="shared" si="42"/>
        <v>29</v>
      </c>
      <c r="AJ134" s="4">
        <f t="shared" si="42"/>
        <v>30</v>
      </c>
      <c r="AK134" s="4">
        <f t="shared" si="42"/>
        <v>31</v>
      </c>
      <c r="AL134" s="4">
        <f t="shared" si="42"/>
        <v>32</v>
      </c>
      <c r="AM134" s="116" t="s">
        <v>3</v>
      </c>
      <c r="AN134" s="5" t="s">
        <v>4</v>
      </c>
    </row>
    <row r="135" spans="1:45">
      <c r="A135" s="288"/>
      <c r="B135" s="7">
        <f>B$5</f>
        <v>0</v>
      </c>
      <c r="C135" s="7">
        <f t="shared" ref="C135:AL135" si="43">C$5</f>
        <v>0</v>
      </c>
      <c r="D135" s="7">
        <f>D$5</f>
        <v>0</v>
      </c>
      <c r="E135" s="7">
        <f t="shared" si="43"/>
        <v>0</v>
      </c>
      <c r="F135" s="7">
        <f t="shared" si="43"/>
        <v>0</v>
      </c>
      <c r="G135" s="7">
        <f t="shared" si="43"/>
        <v>40725</v>
      </c>
      <c r="H135" s="7">
        <f t="shared" si="43"/>
        <v>40726</v>
      </c>
      <c r="I135" s="7">
        <f t="shared" si="43"/>
        <v>40727</v>
      </c>
      <c r="J135" s="7">
        <f t="shared" si="43"/>
        <v>40728</v>
      </c>
      <c r="K135" s="7">
        <f t="shared" si="43"/>
        <v>40729</v>
      </c>
      <c r="L135" s="7">
        <f t="shared" si="43"/>
        <v>40730</v>
      </c>
      <c r="M135" s="7">
        <f t="shared" si="43"/>
        <v>40731</v>
      </c>
      <c r="N135" s="7">
        <f t="shared" si="43"/>
        <v>40732</v>
      </c>
      <c r="O135" s="7">
        <f t="shared" si="43"/>
        <v>40733</v>
      </c>
      <c r="P135" s="7">
        <f t="shared" si="43"/>
        <v>40734</v>
      </c>
      <c r="Q135" s="7">
        <f t="shared" si="43"/>
        <v>40735</v>
      </c>
      <c r="R135" s="7">
        <f t="shared" si="43"/>
        <v>40736</v>
      </c>
      <c r="S135" s="7">
        <f t="shared" si="43"/>
        <v>40737</v>
      </c>
      <c r="T135" s="7">
        <f t="shared" si="43"/>
        <v>40738</v>
      </c>
      <c r="U135" s="7">
        <f t="shared" si="43"/>
        <v>40739</v>
      </c>
      <c r="V135" s="7">
        <f t="shared" si="43"/>
        <v>40740</v>
      </c>
      <c r="W135" s="7">
        <f t="shared" si="43"/>
        <v>40741</v>
      </c>
      <c r="X135" s="7">
        <f t="shared" si="43"/>
        <v>40742</v>
      </c>
      <c r="Y135" s="7">
        <f t="shared" si="43"/>
        <v>40743</v>
      </c>
      <c r="Z135" s="7">
        <f t="shared" si="43"/>
        <v>40744</v>
      </c>
      <c r="AA135" s="7">
        <f t="shared" si="43"/>
        <v>40745</v>
      </c>
      <c r="AB135" s="7">
        <f t="shared" si="43"/>
        <v>40746</v>
      </c>
      <c r="AC135" s="7">
        <f t="shared" si="43"/>
        <v>40747</v>
      </c>
      <c r="AD135" s="7">
        <f t="shared" si="43"/>
        <v>40748</v>
      </c>
      <c r="AE135" s="7">
        <f t="shared" si="43"/>
        <v>40749</v>
      </c>
      <c r="AF135" s="7">
        <f t="shared" si="43"/>
        <v>40750</v>
      </c>
      <c r="AG135" s="158">
        <f t="shared" si="43"/>
        <v>40751</v>
      </c>
      <c r="AH135" s="158">
        <f t="shared" si="43"/>
        <v>40752</v>
      </c>
      <c r="AI135" s="158">
        <f t="shared" si="43"/>
        <v>40753</v>
      </c>
      <c r="AJ135" s="158">
        <f t="shared" si="43"/>
        <v>40754</v>
      </c>
      <c r="AK135" s="158">
        <f t="shared" si="43"/>
        <v>40755</v>
      </c>
      <c r="AL135" s="158">
        <f t="shared" si="43"/>
        <v>40756</v>
      </c>
      <c r="AM135" s="116"/>
      <c r="AN135" s="8"/>
    </row>
    <row r="136" spans="1:45">
      <c r="A136" s="289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4"/>
      <c r="AH136" s="44"/>
      <c r="AI136" s="44"/>
      <c r="AJ136" s="44"/>
      <c r="AK136" s="44"/>
      <c r="AL136" s="44"/>
      <c r="AM136" s="45" t="s">
        <v>8</v>
      </c>
      <c r="AN136" s="5" t="s">
        <v>8</v>
      </c>
    </row>
    <row r="137" spans="1:45">
      <c r="A137" s="9" t="s">
        <v>9</v>
      </c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10">
        <f>MAX(B137:AL137)</f>
        <v>0</v>
      </c>
      <c r="AN137" s="10">
        <f>MIN(B137:AF137)</f>
        <v>0</v>
      </c>
    </row>
    <row r="138" spans="1:45">
      <c r="A138" s="9" t="s">
        <v>10</v>
      </c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10">
        <f t="shared" ref="AM138:AM160" si="44">MAX(B138:AL138)</f>
        <v>0</v>
      </c>
      <c r="AN138" s="10">
        <f>MIN(B138:AF138)</f>
        <v>0</v>
      </c>
    </row>
    <row r="139" spans="1:45">
      <c r="A139" s="9" t="s">
        <v>11</v>
      </c>
      <c r="B139" s="52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10">
        <f t="shared" si="44"/>
        <v>0</v>
      </c>
      <c r="AN139" s="10">
        <f t="shared" ref="AN139:AN160" si="45">MIN(B139:AF139)</f>
        <v>0</v>
      </c>
    </row>
    <row r="140" spans="1:45">
      <c r="A140" s="9" t="s">
        <v>12</v>
      </c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10">
        <f t="shared" si="44"/>
        <v>0</v>
      </c>
      <c r="AN140" s="10">
        <f t="shared" si="45"/>
        <v>0</v>
      </c>
    </row>
    <row r="141" spans="1:45">
      <c r="A141" s="9" t="s">
        <v>13</v>
      </c>
      <c r="B141" s="52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10">
        <f t="shared" si="44"/>
        <v>0</v>
      </c>
      <c r="AN141" s="10">
        <f t="shared" si="45"/>
        <v>0</v>
      </c>
    </row>
    <row r="142" spans="1:45">
      <c r="A142" s="9" t="s">
        <v>14</v>
      </c>
      <c r="B142" s="52"/>
      <c r="C142" s="52"/>
      <c r="D142" s="52"/>
      <c r="E142" s="52"/>
      <c r="F142" s="52"/>
      <c r="G142" s="52">
        <v>0</v>
      </c>
      <c r="H142" s="52">
        <v>0</v>
      </c>
      <c r="I142" s="52">
        <v>0</v>
      </c>
      <c r="J142" s="52">
        <v>0</v>
      </c>
      <c r="K142" s="52">
        <v>0</v>
      </c>
      <c r="L142" s="52">
        <v>0</v>
      </c>
      <c r="M142" s="52">
        <v>0</v>
      </c>
      <c r="N142" s="52">
        <v>0</v>
      </c>
      <c r="O142" s="52">
        <v>0</v>
      </c>
      <c r="P142" s="52">
        <v>0</v>
      </c>
      <c r="Q142" s="52">
        <v>0</v>
      </c>
      <c r="R142" s="52">
        <v>0</v>
      </c>
      <c r="S142" s="52">
        <v>0</v>
      </c>
      <c r="T142" s="52">
        <v>0</v>
      </c>
      <c r="U142" s="52">
        <v>0</v>
      </c>
      <c r="V142" s="52">
        <v>0</v>
      </c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2">
        <v>0</v>
      </c>
      <c r="AD142" s="52">
        <v>0</v>
      </c>
      <c r="AE142" s="52">
        <v>0</v>
      </c>
      <c r="AF142" s="52">
        <v>0</v>
      </c>
      <c r="AG142" s="52">
        <v>0</v>
      </c>
      <c r="AH142" s="52">
        <v>0</v>
      </c>
      <c r="AI142" s="52">
        <v>0</v>
      </c>
      <c r="AJ142" s="52">
        <v>0</v>
      </c>
      <c r="AK142" s="52">
        <v>0</v>
      </c>
      <c r="AL142" s="52"/>
      <c r="AM142" s="10">
        <f t="shared" si="44"/>
        <v>0</v>
      </c>
      <c r="AN142" s="10">
        <f t="shared" si="45"/>
        <v>0</v>
      </c>
    </row>
    <row r="143" spans="1:45">
      <c r="A143" s="9" t="s">
        <v>15</v>
      </c>
      <c r="B143" s="52"/>
      <c r="C143" s="52"/>
      <c r="D143" s="52"/>
      <c r="E143" s="52"/>
      <c r="F143" s="52"/>
      <c r="G143" s="52">
        <v>61.4</v>
      </c>
      <c r="H143" s="52">
        <v>26.62</v>
      </c>
      <c r="I143" s="52">
        <v>41.49</v>
      </c>
      <c r="J143" s="52">
        <v>50.84</v>
      </c>
      <c r="K143" s="52">
        <v>58.91</v>
      </c>
      <c r="L143" s="52">
        <v>55.53</v>
      </c>
      <c r="M143" s="52">
        <v>64.47</v>
      </c>
      <c r="N143" s="52">
        <v>84.24</v>
      </c>
      <c r="O143" s="52">
        <v>63.22</v>
      </c>
      <c r="P143" s="52">
        <v>39.049999999999997</v>
      </c>
      <c r="Q143" s="52">
        <v>83.64</v>
      </c>
      <c r="R143" s="52">
        <v>22.19</v>
      </c>
      <c r="S143" s="52">
        <v>49.5</v>
      </c>
      <c r="T143" s="52">
        <v>31.95</v>
      </c>
      <c r="U143" s="52">
        <v>61.52</v>
      </c>
      <c r="V143" s="52">
        <v>55.5</v>
      </c>
      <c r="W143" s="52">
        <v>35.53</v>
      </c>
      <c r="X143" s="52">
        <v>43.9</v>
      </c>
      <c r="Y143" s="52">
        <v>14.81</v>
      </c>
      <c r="Z143" s="52">
        <v>39.81</v>
      </c>
      <c r="AA143" s="52">
        <v>50.73</v>
      </c>
      <c r="AB143" s="52">
        <v>0</v>
      </c>
      <c r="AC143" s="52">
        <v>49.78</v>
      </c>
      <c r="AD143" s="52">
        <v>41.56</v>
      </c>
      <c r="AE143" s="52">
        <v>58.71</v>
      </c>
      <c r="AF143" s="52">
        <v>18.079999999999998</v>
      </c>
      <c r="AG143" s="52">
        <v>1128.2</v>
      </c>
      <c r="AH143" s="52">
        <v>33.89</v>
      </c>
      <c r="AI143" s="52">
        <v>29.52</v>
      </c>
      <c r="AJ143" s="52">
        <v>73.89</v>
      </c>
      <c r="AK143" s="52">
        <v>71.930000000000007</v>
      </c>
      <c r="AL143" s="52"/>
      <c r="AM143" s="10">
        <f t="shared" si="44"/>
        <v>1128.2</v>
      </c>
      <c r="AN143" s="10">
        <f t="shared" si="45"/>
        <v>0</v>
      </c>
    </row>
    <row r="144" spans="1:45">
      <c r="A144" s="12" t="s">
        <v>16</v>
      </c>
      <c r="B144" s="52"/>
      <c r="C144" s="52"/>
      <c r="D144" s="52"/>
      <c r="E144" s="52"/>
      <c r="F144" s="52"/>
      <c r="G144" s="52">
        <v>323.2</v>
      </c>
      <c r="H144" s="52">
        <v>206.1</v>
      </c>
      <c r="I144" s="52">
        <v>276.99</v>
      </c>
      <c r="J144" s="52">
        <v>228.99</v>
      </c>
      <c r="K144" s="52">
        <v>266.47000000000003</v>
      </c>
      <c r="L144" s="52">
        <v>263.35000000000002</v>
      </c>
      <c r="M144" s="52">
        <v>362.49</v>
      </c>
      <c r="N144" s="52">
        <v>362.58</v>
      </c>
      <c r="O144" s="52">
        <v>346.6</v>
      </c>
      <c r="P144" s="52">
        <v>266.22000000000003</v>
      </c>
      <c r="Q144" s="52">
        <v>261.89</v>
      </c>
      <c r="R144" s="52">
        <v>265.88</v>
      </c>
      <c r="S144" s="52">
        <v>265.83999999999997</v>
      </c>
      <c r="T144" s="52">
        <v>296.89999999999998</v>
      </c>
      <c r="U144" s="52">
        <v>367.91</v>
      </c>
      <c r="V144" s="52">
        <v>350.44</v>
      </c>
      <c r="W144" s="52">
        <v>306.61</v>
      </c>
      <c r="X144" s="52">
        <v>254.96</v>
      </c>
      <c r="Y144" s="52">
        <v>250.05</v>
      </c>
      <c r="Z144" s="52">
        <v>189.59</v>
      </c>
      <c r="AA144" s="52">
        <v>371.74</v>
      </c>
      <c r="AB144" s="52">
        <v>0</v>
      </c>
      <c r="AC144" s="52">
        <v>371.67</v>
      </c>
      <c r="AD144" s="52">
        <v>296.66000000000003</v>
      </c>
      <c r="AE144" s="52">
        <v>383.55</v>
      </c>
      <c r="AF144" s="52">
        <v>211.64</v>
      </c>
      <c r="AG144" s="52">
        <v>1696.93</v>
      </c>
      <c r="AH144" s="52">
        <v>357.18</v>
      </c>
      <c r="AI144" s="52">
        <v>187.26</v>
      </c>
      <c r="AJ144" s="52">
        <v>394.23</v>
      </c>
      <c r="AK144" s="52">
        <v>401.06</v>
      </c>
      <c r="AL144" s="52"/>
      <c r="AM144" s="10">
        <f t="shared" si="44"/>
        <v>1696.93</v>
      </c>
      <c r="AN144" s="10">
        <f t="shared" si="45"/>
        <v>0</v>
      </c>
    </row>
    <row r="145" spans="1:40">
      <c r="A145" s="12" t="s">
        <v>17</v>
      </c>
      <c r="B145" s="52"/>
      <c r="C145" s="52"/>
      <c r="D145" s="52"/>
      <c r="E145" s="52"/>
      <c r="F145" s="52"/>
      <c r="G145" s="52">
        <v>838.1</v>
      </c>
      <c r="H145" s="52">
        <v>373.1</v>
      </c>
      <c r="I145" s="52">
        <v>805.15</v>
      </c>
      <c r="J145" s="52">
        <v>447.32</v>
      </c>
      <c r="K145" s="52">
        <v>819.42</v>
      </c>
      <c r="L145" s="52">
        <v>839.08</v>
      </c>
      <c r="M145" s="52">
        <v>945.76</v>
      </c>
      <c r="N145" s="52">
        <v>784.38</v>
      </c>
      <c r="O145" s="52">
        <v>881.28</v>
      </c>
      <c r="P145" s="52">
        <v>954.82</v>
      </c>
      <c r="Q145" s="52">
        <v>680.38</v>
      </c>
      <c r="R145" s="52">
        <v>700.95</v>
      </c>
      <c r="S145" s="52">
        <v>565.26</v>
      </c>
      <c r="T145" s="52">
        <v>886.93</v>
      </c>
      <c r="U145" s="52">
        <v>962.23</v>
      </c>
      <c r="V145" s="52">
        <v>680.17</v>
      </c>
      <c r="W145" s="52">
        <v>544.9</v>
      </c>
      <c r="X145" s="52">
        <v>614.26</v>
      </c>
      <c r="Y145" s="52">
        <v>1046.81</v>
      </c>
      <c r="Z145" s="52">
        <v>314.63</v>
      </c>
      <c r="AA145" s="52">
        <v>1074.1500000000001</v>
      </c>
      <c r="AB145" s="52">
        <v>0</v>
      </c>
      <c r="AC145" s="52">
        <v>1043.1500000000001</v>
      </c>
      <c r="AD145" s="52">
        <v>879.07</v>
      </c>
      <c r="AE145" s="52">
        <v>1067.08</v>
      </c>
      <c r="AF145" s="52">
        <v>490.07</v>
      </c>
      <c r="AG145" s="52">
        <v>2272.67</v>
      </c>
      <c r="AH145" s="52">
        <v>814.51</v>
      </c>
      <c r="AI145" s="52">
        <v>636.87</v>
      </c>
      <c r="AJ145" s="52">
        <v>1036.6500000000001</v>
      </c>
      <c r="AK145" s="52">
        <v>1124.58</v>
      </c>
      <c r="AL145" s="52"/>
      <c r="AM145" s="10">
        <f t="shared" si="44"/>
        <v>2272.67</v>
      </c>
      <c r="AN145" s="10">
        <f t="shared" si="45"/>
        <v>0</v>
      </c>
    </row>
    <row r="146" spans="1:40">
      <c r="A146" s="13">
        <v>0.41666666666666669</v>
      </c>
      <c r="B146" s="52"/>
      <c r="C146" s="52"/>
      <c r="D146" s="52"/>
      <c r="E146" s="52"/>
      <c r="F146" s="52"/>
      <c r="G146" s="52">
        <v>1199.9000000000001</v>
      </c>
      <c r="H146" s="52">
        <v>460.44</v>
      </c>
      <c r="I146" s="52">
        <v>1362.32</v>
      </c>
      <c r="J146" s="52">
        <v>792.69</v>
      </c>
      <c r="K146" s="52">
        <v>1166.1500000000001</v>
      </c>
      <c r="L146" s="52">
        <v>1290.44</v>
      </c>
      <c r="M146" s="52">
        <v>901.6</v>
      </c>
      <c r="N146" s="52">
        <v>830.42</v>
      </c>
      <c r="O146" s="52">
        <v>1482.19</v>
      </c>
      <c r="P146" s="52">
        <v>1635.55</v>
      </c>
      <c r="Q146" s="52">
        <v>1102.55</v>
      </c>
      <c r="R146" s="52">
        <v>1114.74</v>
      </c>
      <c r="S146" s="52">
        <v>898.51</v>
      </c>
      <c r="T146" s="52">
        <v>1377.62</v>
      </c>
      <c r="U146" s="52">
        <v>1593.61</v>
      </c>
      <c r="V146" s="52">
        <v>1072.96</v>
      </c>
      <c r="W146" s="52">
        <v>725.16</v>
      </c>
      <c r="X146" s="52">
        <v>1258.17</v>
      </c>
      <c r="Y146" s="52">
        <v>1319.57</v>
      </c>
      <c r="Z146" s="52">
        <v>1031.22</v>
      </c>
      <c r="AA146" s="52">
        <v>1664.33</v>
      </c>
      <c r="AB146" s="52">
        <v>1677.35</v>
      </c>
      <c r="AC146" s="52">
        <v>1068.78</v>
      </c>
      <c r="AD146" s="52">
        <v>1569.67</v>
      </c>
      <c r="AE146" s="52">
        <v>1850.87</v>
      </c>
      <c r="AF146" s="52">
        <v>559.54</v>
      </c>
      <c r="AG146" s="52">
        <v>2644.07</v>
      </c>
      <c r="AH146" s="52">
        <v>1717.91</v>
      </c>
      <c r="AI146" s="52">
        <v>1623.86</v>
      </c>
      <c r="AJ146" s="52">
        <v>1759.21</v>
      </c>
      <c r="AK146" s="52">
        <v>1856.38</v>
      </c>
      <c r="AL146" s="52"/>
      <c r="AM146" s="10">
        <f t="shared" si="44"/>
        <v>2644.07</v>
      </c>
      <c r="AN146" s="10">
        <f t="shared" si="45"/>
        <v>460.44</v>
      </c>
    </row>
    <row r="147" spans="1:40">
      <c r="A147" s="13" t="s">
        <v>18</v>
      </c>
      <c r="B147" s="52"/>
      <c r="C147" s="52"/>
      <c r="D147" s="52"/>
      <c r="E147" s="52"/>
      <c r="F147" s="52"/>
      <c r="G147" s="52">
        <v>1702.6</v>
      </c>
      <c r="H147" s="52">
        <v>1081.5999999999999</v>
      </c>
      <c r="I147" s="52">
        <v>1598.78</v>
      </c>
      <c r="J147" s="52">
        <v>1061.92</v>
      </c>
      <c r="K147" s="52">
        <v>1750.55</v>
      </c>
      <c r="L147" s="52">
        <v>2089.46</v>
      </c>
      <c r="M147" s="52">
        <v>737.68</v>
      </c>
      <c r="N147" s="52">
        <v>1612.4</v>
      </c>
      <c r="O147" s="52">
        <v>2002.97</v>
      </c>
      <c r="P147" s="52">
        <v>2116.5100000000002</v>
      </c>
      <c r="Q147" s="52">
        <v>1026.8900000000001</v>
      </c>
      <c r="R147" s="52">
        <v>1704.06</v>
      </c>
      <c r="S147" s="52">
        <v>938.56</v>
      </c>
      <c r="T147" s="52">
        <v>2326.5500000000002</v>
      </c>
      <c r="U147" s="52">
        <v>2077.8000000000002</v>
      </c>
      <c r="V147" s="52">
        <v>1812.45</v>
      </c>
      <c r="W147" s="52">
        <v>1062.1099999999999</v>
      </c>
      <c r="X147" s="52">
        <v>2158.4299999999998</v>
      </c>
      <c r="Y147" s="52">
        <v>1714.47</v>
      </c>
      <c r="Z147" s="52">
        <v>1126.67</v>
      </c>
      <c r="AA147" s="52">
        <v>2346.77</v>
      </c>
      <c r="AB147" s="52">
        <v>2354.92</v>
      </c>
      <c r="AC147" s="52">
        <v>2216.23</v>
      </c>
      <c r="AD147" s="52">
        <v>2078.31</v>
      </c>
      <c r="AE147" s="52">
        <v>2257.65</v>
      </c>
      <c r="AF147" s="52">
        <v>554.63</v>
      </c>
      <c r="AG147" s="52">
        <v>2905.93</v>
      </c>
      <c r="AH147" s="52">
        <v>2656.21</v>
      </c>
      <c r="AI147" s="52">
        <v>2536.6799999999998</v>
      </c>
      <c r="AJ147" s="52">
        <v>2283.83</v>
      </c>
      <c r="AK147" s="52">
        <v>2477.39</v>
      </c>
      <c r="AL147" s="52"/>
      <c r="AM147" s="10">
        <f t="shared" si="44"/>
        <v>2905.93</v>
      </c>
      <c r="AN147" s="10">
        <f t="shared" si="45"/>
        <v>554.63</v>
      </c>
    </row>
    <row r="148" spans="1:40">
      <c r="A148" s="13">
        <v>0.5</v>
      </c>
      <c r="B148" s="52"/>
      <c r="C148" s="52"/>
      <c r="D148" s="52"/>
      <c r="E148" s="52"/>
      <c r="F148" s="52"/>
      <c r="G148" s="52">
        <v>2156.6</v>
      </c>
      <c r="H148" s="52">
        <v>2073.41</v>
      </c>
      <c r="I148" s="52">
        <v>1918.45</v>
      </c>
      <c r="J148" s="52">
        <v>2153.0300000000002</v>
      </c>
      <c r="K148" s="52">
        <v>2420.2399999999998</v>
      </c>
      <c r="L148" s="52">
        <v>2064.4</v>
      </c>
      <c r="M148" s="52">
        <v>1494.87</v>
      </c>
      <c r="N148" s="52">
        <v>1991.5</v>
      </c>
      <c r="O148" s="52">
        <v>2312.63</v>
      </c>
      <c r="P148" s="52">
        <v>2397.5300000000002</v>
      </c>
      <c r="Q148" s="52">
        <v>1680.71</v>
      </c>
      <c r="R148" s="52">
        <v>1346.95</v>
      </c>
      <c r="S148" s="52">
        <v>1021.9</v>
      </c>
      <c r="T148" s="52">
        <v>2468.5100000000002</v>
      </c>
      <c r="U148" s="52">
        <v>2373.61</v>
      </c>
      <c r="V148" s="52">
        <v>2370.1799999999998</v>
      </c>
      <c r="W148" s="52">
        <v>1310.27</v>
      </c>
      <c r="X148" s="52">
        <v>2567.09</v>
      </c>
      <c r="Y148" s="52">
        <v>2639.55</v>
      </c>
      <c r="Z148" s="52">
        <v>1436.2</v>
      </c>
      <c r="AA148" s="52">
        <v>2670.33</v>
      </c>
      <c r="AB148" s="52">
        <v>2684.85</v>
      </c>
      <c r="AC148" s="52">
        <v>2470.41</v>
      </c>
      <c r="AD148" s="52">
        <v>2687.18</v>
      </c>
      <c r="AE148" s="52">
        <v>2625.41</v>
      </c>
      <c r="AF148" s="52">
        <v>1178.67</v>
      </c>
      <c r="AG148" s="52">
        <v>2725.78</v>
      </c>
      <c r="AH148" s="52">
        <v>2925.69</v>
      </c>
      <c r="AI148" s="52">
        <v>2943.15</v>
      </c>
      <c r="AJ148" s="52">
        <v>2643.33</v>
      </c>
      <c r="AK148" s="52">
        <v>2731.59</v>
      </c>
      <c r="AL148" s="52"/>
      <c r="AM148" s="10">
        <f t="shared" si="44"/>
        <v>2943.15</v>
      </c>
      <c r="AN148" s="10">
        <f t="shared" si="45"/>
        <v>1021.9</v>
      </c>
    </row>
    <row r="149" spans="1:40">
      <c r="A149" s="13" t="s">
        <v>19</v>
      </c>
      <c r="B149" s="52"/>
      <c r="C149" s="52"/>
      <c r="D149" s="52"/>
      <c r="E149" s="52"/>
      <c r="F149" s="52"/>
      <c r="G149" s="52">
        <v>2442.8000000000002</v>
      </c>
      <c r="H149" s="52">
        <v>2026.08</v>
      </c>
      <c r="I149" s="52">
        <v>2291.7199999999998</v>
      </c>
      <c r="J149" s="52">
        <v>2218.46</v>
      </c>
      <c r="K149" s="52">
        <v>2556.52</v>
      </c>
      <c r="L149" s="52">
        <v>1590.49</v>
      </c>
      <c r="M149" s="52">
        <v>2209.8200000000002</v>
      </c>
      <c r="N149" s="52">
        <v>2441.19</v>
      </c>
      <c r="O149" s="52">
        <v>2394.1</v>
      </c>
      <c r="P149" s="52">
        <v>2314.73</v>
      </c>
      <c r="Q149" s="52">
        <v>2183.39</v>
      </c>
      <c r="R149" s="52">
        <v>1316</v>
      </c>
      <c r="S149" s="52">
        <v>1311.3</v>
      </c>
      <c r="T149" s="52">
        <v>2676.08</v>
      </c>
      <c r="U149" s="52">
        <v>2547.09</v>
      </c>
      <c r="V149" s="52">
        <v>2584.85</v>
      </c>
      <c r="W149" s="52">
        <v>1628.78</v>
      </c>
      <c r="X149" s="52">
        <v>2759.34</v>
      </c>
      <c r="Y149" s="52">
        <v>2782.61</v>
      </c>
      <c r="Z149" s="52">
        <v>2021.79</v>
      </c>
      <c r="AA149" s="52">
        <v>2877.54</v>
      </c>
      <c r="AB149" s="52">
        <v>2540.39</v>
      </c>
      <c r="AC149" s="52">
        <v>2594.9299999999998</v>
      </c>
      <c r="AD149" s="52">
        <v>2827.52</v>
      </c>
      <c r="AE149" s="52">
        <v>2888.51</v>
      </c>
      <c r="AF149" s="52">
        <v>1056.3699999999999</v>
      </c>
      <c r="AG149" s="52">
        <v>2749.93</v>
      </c>
      <c r="AH149" s="52">
        <v>2697.16</v>
      </c>
      <c r="AI149" s="52">
        <v>3171.47</v>
      </c>
      <c r="AJ149" s="52">
        <v>2847.7</v>
      </c>
      <c r="AK149" s="52">
        <v>2826.86</v>
      </c>
      <c r="AL149" s="52"/>
      <c r="AM149" s="10">
        <f t="shared" si="44"/>
        <v>3171.47</v>
      </c>
      <c r="AN149" s="10">
        <f t="shared" si="45"/>
        <v>1056.3699999999999</v>
      </c>
    </row>
    <row r="150" spans="1:40">
      <c r="A150" s="13">
        <v>0.58333333333333337</v>
      </c>
      <c r="B150" s="52"/>
      <c r="C150" s="52"/>
      <c r="D150" s="52"/>
      <c r="E150" s="52"/>
      <c r="F150" s="52"/>
      <c r="G150" s="52">
        <v>2311.6</v>
      </c>
      <c r="H150" s="52">
        <v>2363.81</v>
      </c>
      <c r="I150" s="52">
        <v>2219.4</v>
      </c>
      <c r="J150" s="52">
        <v>1952.29</v>
      </c>
      <c r="K150" s="52">
        <v>2234.13</v>
      </c>
      <c r="L150" s="52">
        <v>1921.67</v>
      </c>
      <c r="M150" s="52">
        <v>1727.52</v>
      </c>
      <c r="N150" s="52">
        <v>2529.9899999999998</v>
      </c>
      <c r="O150" s="52">
        <v>2474.27</v>
      </c>
      <c r="P150" s="52">
        <v>1957.44</v>
      </c>
      <c r="Q150" s="52">
        <v>2275.56</v>
      </c>
      <c r="R150" s="52">
        <v>1531.07</v>
      </c>
      <c r="S150" s="52">
        <v>943.66</v>
      </c>
      <c r="T150" s="52">
        <v>2260.54</v>
      </c>
      <c r="U150" s="52">
        <v>2520.89</v>
      </c>
      <c r="V150" s="52">
        <v>2246.4299999999998</v>
      </c>
      <c r="W150" s="52">
        <v>1291.6500000000001</v>
      </c>
      <c r="X150" s="52">
        <v>2695.07</v>
      </c>
      <c r="Y150" s="52">
        <v>2748.48</v>
      </c>
      <c r="Z150" s="52">
        <v>2884.13</v>
      </c>
      <c r="AA150" s="52">
        <v>2744.93</v>
      </c>
      <c r="AB150" s="52">
        <v>2782.73</v>
      </c>
      <c r="AC150" s="52">
        <v>2716.66</v>
      </c>
      <c r="AD150" s="52">
        <v>2765.85</v>
      </c>
      <c r="AE150" s="52">
        <v>2855.3</v>
      </c>
      <c r="AF150" s="52">
        <v>1689</v>
      </c>
      <c r="AG150" s="52">
        <v>1678.28</v>
      </c>
      <c r="AH150" s="52">
        <v>2807.64</v>
      </c>
      <c r="AI150" s="52">
        <v>3046.26</v>
      </c>
      <c r="AJ150" s="52">
        <v>2837.02</v>
      </c>
      <c r="AK150" s="52">
        <v>2860.2</v>
      </c>
      <c r="AL150" s="52"/>
      <c r="AM150" s="10">
        <f t="shared" si="44"/>
        <v>3046.26</v>
      </c>
      <c r="AN150" s="10">
        <f t="shared" si="45"/>
        <v>943.66</v>
      </c>
    </row>
    <row r="151" spans="1:40">
      <c r="A151" s="13" t="s">
        <v>20</v>
      </c>
      <c r="B151" s="52"/>
      <c r="C151" s="52"/>
      <c r="D151" s="52"/>
      <c r="E151" s="52"/>
      <c r="F151" s="52"/>
      <c r="G151" s="52">
        <v>2129.6999999999998</v>
      </c>
      <c r="H151" s="52">
        <v>2131.5100000000002</v>
      </c>
      <c r="I151" s="52">
        <v>2178.5700000000002</v>
      </c>
      <c r="J151" s="52">
        <v>2134.94</v>
      </c>
      <c r="K151" s="52">
        <v>1548.29</v>
      </c>
      <c r="L151" s="52">
        <v>1862.54</v>
      </c>
      <c r="M151" s="52">
        <v>2282.08</v>
      </c>
      <c r="N151" s="52">
        <v>2244.31</v>
      </c>
      <c r="O151" s="52">
        <v>2109.2399999999998</v>
      </c>
      <c r="P151" s="52">
        <v>2496.77</v>
      </c>
      <c r="Q151" s="52">
        <v>2394.7199999999998</v>
      </c>
      <c r="R151" s="52">
        <v>1003.48</v>
      </c>
      <c r="S151" s="52">
        <v>1323.03</v>
      </c>
      <c r="T151" s="52">
        <v>2176.0100000000002</v>
      </c>
      <c r="U151" s="52">
        <v>2300.75</v>
      </c>
      <c r="V151" s="52">
        <v>1713.52</v>
      </c>
      <c r="W151" s="52">
        <v>1330.12</v>
      </c>
      <c r="X151" s="52">
        <v>2482.42</v>
      </c>
      <c r="Y151" s="52">
        <v>2488.21</v>
      </c>
      <c r="Z151" s="52">
        <v>2572.69</v>
      </c>
      <c r="AA151" s="52">
        <v>2495.67</v>
      </c>
      <c r="AB151" s="52">
        <v>2574.64</v>
      </c>
      <c r="AC151" s="52">
        <v>1867.2</v>
      </c>
      <c r="AD151" s="52">
        <v>2575.4699999999998</v>
      </c>
      <c r="AE151" s="52">
        <v>2623.08</v>
      </c>
      <c r="AF151" s="52">
        <v>2544.44</v>
      </c>
      <c r="AG151" s="52">
        <v>555.09</v>
      </c>
      <c r="AH151" s="52">
        <v>2062.5</v>
      </c>
      <c r="AI151" s="52">
        <v>2768.06</v>
      </c>
      <c r="AJ151" s="52">
        <v>2573.4899999999998</v>
      </c>
      <c r="AK151" s="52">
        <v>2449.4</v>
      </c>
      <c r="AL151" s="52"/>
      <c r="AM151" s="10">
        <f t="shared" si="44"/>
        <v>2768.06</v>
      </c>
      <c r="AN151" s="10">
        <f t="shared" si="45"/>
        <v>1003.48</v>
      </c>
    </row>
    <row r="152" spans="1:40">
      <c r="A152" s="12" t="s">
        <v>21</v>
      </c>
      <c r="B152" s="52"/>
      <c r="C152" s="52"/>
      <c r="D152" s="52"/>
      <c r="E152" s="52"/>
      <c r="F152" s="52"/>
      <c r="G152" s="52">
        <v>1548.6</v>
      </c>
      <c r="H152" s="52">
        <v>1551.74</v>
      </c>
      <c r="I152" s="52">
        <v>1738.26</v>
      </c>
      <c r="J152" s="52">
        <v>1721.43</v>
      </c>
      <c r="K152" s="52">
        <v>1833.2</v>
      </c>
      <c r="L152" s="52">
        <v>1440.32</v>
      </c>
      <c r="M152" s="52">
        <v>1809.37</v>
      </c>
      <c r="N152" s="52">
        <v>1658.64</v>
      </c>
      <c r="O152" s="52">
        <v>993.72</v>
      </c>
      <c r="P152" s="52">
        <v>1995.1</v>
      </c>
      <c r="Q152" s="52">
        <v>2084.9699999999998</v>
      </c>
      <c r="R152" s="52">
        <v>1095.4000000000001</v>
      </c>
      <c r="S152" s="52">
        <v>1381.9</v>
      </c>
      <c r="T152" s="52">
        <v>1954.01</v>
      </c>
      <c r="U152" s="52">
        <v>1900.13</v>
      </c>
      <c r="V152" s="52">
        <v>1083.31</v>
      </c>
      <c r="W152" s="52">
        <v>1767.65</v>
      </c>
      <c r="X152" s="52">
        <v>2113.64</v>
      </c>
      <c r="Y152" s="52">
        <v>2003.06</v>
      </c>
      <c r="Z152" s="52">
        <v>1765.15</v>
      </c>
      <c r="AA152" s="52">
        <v>2100.9699999999998</v>
      </c>
      <c r="AB152" s="52">
        <v>2036.92</v>
      </c>
      <c r="AC152" s="52">
        <v>1429.35</v>
      </c>
      <c r="AD152" s="52">
        <v>2095.87</v>
      </c>
      <c r="AE152" s="52">
        <v>2145.69</v>
      </c>
      <c r="AF152" s="52">
        <v>2058.83</v>
      </c>
      <c r="AG152" s="52">
        <v>430.4</v>
      </c>
      <c r="AH152" s="52">
        <v>2498.4899999999998</v>
      </c>
      <c r="AI152" s="52">
        <v>2378.0100000000002</v>
      </c>
      <c r="AJ152" s="52">
        <v>2164.71</v>
      </c>
      <c r="AK152" s="52">
        <v>1924.66</v>
      </c>
      <c r="AL152" s="52"/>
      <c r="AM152" s="10">
        <f t="shared" si="44"/>
        <v>2498.4899999999998</v>
      </c>
      <c r="AN152" s="10">
        <f t="shared" si="45"/>
        <v>993.72</v>
      </c>
    </row>
    <row r="153" spans="1:40">
      <c r="A153" s="12" t="s">
        <v>22</v>
      </c>
      <c r="B153" s="52"/>
      <c r="C153" s="52"/>
      <c r="D153" s="52"/>
      <c r="E153" s="52"/>
      <c r="F153" s="52"/>
      <c r="G153" s="52">
        <v>477.5</v>
      </c>
      <c r="H153" s="52">
        <v>888.31</v>
      </c>
      <c r="I153" s="52">
        <v>1058.5899999999999</v>
      </c>
      <c r="J153" s="52">
        <v>1107.67</v>
      </c>
      <c r="K153" s="52">
        <v>993.82</v>
      </c>
      <c r="L153" s="52">
        <v>983.09</v>
      </c>
      <c r="M153" s="52">
        <v>1230.3</v>
      </c>
      <c r="N153" s="52">
        <v>849.45</v>
      </c>
      <c r="O153" s="52">
        <v>1021.74</v>
      </c>
      <c r="P153" s="52">
        <v>1273.0899999999999</v>
      </c>
      <c r="Q153" s="52">
        <v>1451.99</v>
      </c>
      <c r="R153" s="52">
        <v>575.92999999999995</v>
      </c>
      <c r="S153" s="52">
        <v>829.98</v>
      </c>
      <c r="T153" s="52">
        <v>1105.92</v>
      </c>
      <c r="U153" s="52">
        <v>1297.8399999999999</v>
      </c>
      <c r="V153" s="52">
        <v>1205.4100000000001</v>
      </c>
      <c r="W153" s="52">
        <v>1259.68</v>
      </c>
      <c r="X153" s="52">
        <v>1611.3</v>
      </c>
      <c r="Y153" s="52">
        <v>1120.73</v>
      </c>
      <c r="Z153" s="52">
        <v>900.21</v>
      </c>
      <c r="AA153" s="52">
        <v>1073.1500000000001</v>
      </c>
      <c r="AB153" s="52">
        <v>1157.6199999999999</v>
      </c>
      <c r="AC153" s="52">
        <v>910.17</v>
      </c>
      <c r="AD153" s="52">
        <v>1390.82</v>
      </c>
      <c r="AE153" s="52">
        <v>1581.72</v>
      </c>
      <c r="AF153" s="52">
        <v>1525.15</v>
      </c>
      <c r="AG153" s="52">
        <v>175.89</v>
      </c>
      <c r="AH153" s="52">
        <v>1455.23</v>
      </c>
      <c r="AI153" s="52">
        <v>1664.71</v>
      </c>
      <c r="AJ153" s="52">
        <v>1523.23</v>
      </c>
      <c r="AK153" s="52">
        <v>1421.98</v>
      </c>
      <c r="AL153" s="52"/>
      <c r="AM153" s="10">
        <f t="shared" si="44"/>
        <v>1664.71</v>
      </c>
      <c r="AN153" s="10">
        <f t="shared" si="45"/>
        <v>477.5</v>
      </c>
    </row>
    <row r="154" spans="1:40">
      <c r="A154" s="12" t="s">
        <v>23</v>
      </c>
      <c r="B154" s="52"/>
      <c r="C154" s="52"/>
      <c r="D154" s="52"/>
      <c r="E154" s="52"/>
      <c r="F154" s="52"/>
      <c r="G154" s="52">
        <v>255.5</v>
      </c>
      <c r="H154" s="52">
        <v>567.92999999999995</v>
      </c>
      <c r="I154" s="52">
        <v>440.24</v>
      </c>
      <c r="J154" s="52">
        <v>524.48</v>
      </c>
      <c r="K154" s="52">
        <v>592.37</v>
      </c>
      <c r="L154" s="52">
        <v>250.73</v>
      </c>
      <c r="M154" s="52">
        <v>705</v>
      </c>
      <c r="N154" s="52">
        <v>456.1</v>
      </c>
      <c r="O154" s="52">
        <v>550.45000000000005</v>
      </c>
      <c r="P154" s="52">
        <v>437.28</v>
      </c>
      <c r="Q154" s="52">
        <v>760.18</v>
      </c>
      <c r="R154" s="52">
        <v>252.68</v>
      </c>
      <c r="S154" s="52">
        <v>457.23</v>
      </c>
      <c r="T154" s="52">
        <v>566.34</v>
      </c>
      <c r="U154" s="52">
        <v>651.16</v>
      </c>
      <c r="V154" s="52">
        <v>537.9</v>
      </c>
      <c r="W154" s="52">
        <v>521.04</v>
      </c>
      <c r="X154" s="52">
        <v>820.65</v>
      </c>
      <c r="Y154" s="52">
        <v>430.64</v>
      </c>
      <c r="Z154" s="52">
        <v>460.07</v>
      </c>
      <c r="AA154" s="52">
        <v>495.43</v>
      </c>
      <c r="AB154" s="52">
        <v>486.16</v>
      </c>
      <c r="AC154" s="52">
        <v>376.14</v>
      </c>
      <c r="AD154" s="52">
        <v>581.71</v>
      </c>
      <c r="AE154" s="52">
        <v>774.61</v>
      </c>
      <c r="AF154" s="52">
        <v>0</v>
      </c>
      <c r="AG154" s="52">
        <v>6.54</v>
      </c>
      <c r="AH154" s="52">
        <v>698.06</v>
      </c>
      <c r="AI154" s="52">
        <v>813.82</v>
      </c>
      <c r="AJ154" s="52">
        <v>758.61</v>
      </c>
      <c r="AK154" s="52">
        <v>725.77</v>
      </c>
      <c r="AL154" s="52"/>
      <c r="AM154" s="10">
        <f t="shared" si="44"/>
        <v>820.65</v>
      </c>
      <c r="AN154" s="10">
        <f t="shared" si="45"/>
        <v>0</v>
      </c>
    </row>
    <row r="155" spans="1:40">
      <c r="A155" s="9" t="s">
        <v>24</v>
      </c>
      <c r="B155" s="52"/>
      <c r="C155" s="52"/>
      <c r="D155" s="52"/>
      <c r="E155" s="52"/>
      <c r="F155" s="52"/>
      <c r="G155" s="52">
        <v>87.6</v>
      </c>
      <c r="H155" s="52">
        <v>220.44</v>
      </c>
      <c r="I155" s="52">
        <v>113.33</v>
      </c>
      <c r="J155" s="52">
        <v>169.97</v>
      </c>
      <c r="K155" s="52">
        <v>135.43</v>
      </c>
      <c r="L155" s="52">
        <v>31.67</v>
      </c>
      <c r="M155" s="52">
        <v>145.22999999999999</v>
      </c>
      <c r="N155" s="52">
        <v>85.56</v>
      </c>
      <c r="O155" s="52">
        <v>178.48</v>
      </c>
      <c r="P155" s="52">
        <v>184.64</v>
      </c>
      <c r="Q155" s="52">
        <v>143.36000000000001</v>
      </c>
      <c r="R155" s="52">
        <v>96.71</v>
      </c>
      <c r="S155" s="52">
        <v>132.09</v>
      </c>
      <c r="T155" s="52">
        <v>169.74</v>
      </c>
      <c r="U155" s="52">
        <v>170.17</v>
      </c>
      <c r="V155" s="52">
        <v>161.41</v>
      </c>
      <c r="W155" s="52">
        <v>139.91999999999999</v>
      </c>
      <c r="X155" s="52">
        <v>237.3</v>
      </c>
      <c r="Y155" s="52">
        <v>47.93</v>
      </c>
      <c r="Z155" s="52">
        <v>182.23</v>
      </c>
      <c r="AA155" s="52">
        <v>122.87</v>
      </c>
      <c r="AB155" s="52">
        <v>82.45</v>
      </c>
      <c r="AC155" s="52">
        <v>123.49</v>
      </c>
      <c r="AD155" s="52">
        <v>138.44999999999999</v>
      </c>
      <c r="AE155" s="52">
        <v>209.54</v>
      </c>
      <c r="AF155" s="52">
        <v>0</v>
      </c>
      <c r="AG155" s="52">
        <v>0</v>
      </c>
      <c r="AH155" s="52">
        <v>181.9</v>
      </c>
      <c r="AI155" s="52">
        <v>187.18</v>
      </c>
      <c r="AJ155" s="52">
        <v>199.66</v>
      </c>
      <c r="AK155" s="52">
        <v>102.63</v>
      </c>
      <c r="AL155" s="52"/>
      <c r="AM155" s="10">
        <f t="shared" si="44"/>
        <v>237.3</v>
      </c>
      <c r="AN155" s="10">
        <f t="shared" si="45"/>
        <v>0</v>
      </c>
    </row>
    <row r="156" spans="1:40">
      <c r="A156" s="15">
        <v>0.83333333333333337</v>
      </c>
      <c r="B156" s="52"/>
      <c r="C156" s="52"/>
      <c r="D156" s="52"/>
      <c r="E156" s="52"/>
      <c r="F156" s="52"/>
      <c r="G156" s="52">
        <v>0</v>
      </c>
      <c r="H156" s="52">
        <v>0</v>
      </c>
      <c r="I156" s="52">
        <v>7.4</v>
      </c>
      <c r="J156" s="52">
        <v>2.74</v>
      </c>
      <c r="K156" s="52">
        <v>9.32</v>
      </c>
      <c r="L156" s="52">
        <v>5.41</v>
      </c>
      <c r="M156" s="52">
        <v>10.33</v>
      </c>
      <c r="N156" s="52">
        <v>0.43</v>
      </c>
      <c r="O156" s="52">
        <v>7.4</v>
      </c>
      <c r="P156" s="52">
        <v>8.7899999999999991</v>
      </c>
      <c r="Q156" s="52">
        <v>9.49</v>
      </c>
      <c r="R156" s="52">
        <v>0</v>
      </c>
      <c r="S156" s="52">
        <v>6.02</v>
      </c>
      <c r="T156" s="52">
        <v>5.86</v>
      </c>
      <c r="U156" s="52">
        <v>6.24</v>
      </c>
      <c r="V156" s="52">
        <v>4.93</v>
      </c>
      <c r="W156" s="52">
        <v>9.3699999999999992</v>
      </c>
      <c r="X156" s="52">
        <v>14.33</v>
      </c>
      <c r="Y156" s="52">
        <v>0.22</v>
      </c>
      <c r="Z156" s="52">
        <v>0.25</v>
      </c>
      <c r="AA156" s="52">
        <v>11.68</v>
      </c>
      <c r="AB156" s="52">
        <v>5.0999999999999996</v>
      </c>
      <c r="AC156" s="52">
        <v>9.4600000000000009</v>
      </c>
      <c r="AD156" s="52">
        <v>8.17</v>
      </c>
      <c r="AE156" s="52">
        <v>9.94</v>
      </c>
      <c r="AF156" s="52">
        <v>0</v>
      </c>
      <c r="AG156" s="52">
        <v>0</v>
      </c>
      <c r="AH156" s="52">
        <v>11.54</v>
      </c>
      <c r="AI156" s="52">
        <v>9.31</v>
      </c>
      <c r="AJ156" s="52">
        <v>10.15</v>
      </c>
      <c r="AK156" s="52">
        <v>16.45</v>
      </c>
      <c r="AL156" s="52"/>
      <c r="AM156" s="10">
        <f t="shared" si="44"/>
        <v>16.45</v>
      </c>
      <c r="AN156" s="10">
        <f t="shared" si="45"/>
        <v>0</v>
      </c>
    </row>
    <row r="157" spans="1:40">
      <c r="A157" s="15">
        <v>0.875</v>
      </c>
      <c r="B157" s="52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10">
        <f t="shared" si="44"/>
        <v>0</v>
      </c>
      <c r="AN157" s="10">
        <f t="shared" si="45"/>
        <v>0</v>
      </c>
    </row>
    <row r="158" spans="1:40">
      <c r="A158" s="13" t="s">
        <v>25</v>
      </c>
      <c r="B158" s="52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10">
        <f t="shared" si="44"/>
        <v>0</v>
      </c>
      <c r="AN158" s="10">
        <f t="shared" si="45"/>
        <v>0</v>
      </c>
    </row>
    <row r="159" spans="1:40">
      <c r="A159" s="15">
        <v>0.95833333333333337</v>
      </c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10">
        <f t="shared" si="44"/>
        <v>0</v>
      </c>
      <c r="AN159" s="10">
        <f t="shared" si="45"/>
        <v>0</v>
      </c>
    </row>
    <row r="160" spans="1:40">
      <c r="A160" s="9" t="s">
        <v>26</v>
      </c>
      <c r="B160" s="52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10">
        <f t="shared" si="44"/>
        <v>0</v>
      </c>
      <c r="AN160" s="10">
        <f t="shared" si="45"/>
        <v>0</v>
      </c>
    </row>
    <row r="163" spans="1:39">
      <c r="A163" s="26" t="s">
        <v>130</v>
      </c>
      <c r="C163" s="30"/>
      <c r="E163" s="41"/>
      <c r="F163" s="26"/>
      <c r="G163" s="38"/>
      <c r="H163" s="38"/>
      <c r="I163" s="38"/>
      <c r="J163" s="38"/>
      <c r="K163" s="38"/>
      <c r="L163" s="38"/>
      <c r="M163" s="38"/>
      <c r="N163" s="39"/>
      <c r="O163" s="39"/>
      <c r="P163" s="40"/>
      <c r="Q163" s="38"/>
      <c r="R163" s="28"/>
    </row>
    <row r="164" spans="1:39">
      <c r="A164" s="287" t="s">
        <v>2</v>
      </c>
      <c r="B164" s="4">
        <f>+B$4</f>
        <v>0</v>
      </c>
      <c r="C164" s="4">
        <f t="shared" ref="C164:AL164" si="46">+C$4</f>
        <v>0</v>
      </c>
      <c r="D164" s="4">
        <f>+D$4</f>
        <v>0</v>
      </c>
      <c r="E164" s="4">
        <f t="shared" si="46"/>
        <v>0</v>
      </c>
      <c r="F164" s="4">
        <f t="shared" si="46"/>
        <v>0</v>
      </c>
      <c r="G164" s="4">
        <f t="shared" si="46"/>
        <v>1</v>
      </c>
      <c r="H164" s="4">
        <f t="shared" si="46"/>
        <v>2</v>
      </c>
      <c r="I164" s="4">
        <f t="shared" si="46"/>
        <v>3</v>
      </c>
      <c r="J164" s="4">
        <f t="shared" si="46"/>
        <v>4</v>
      </c>
      <c r="K164" s="4">
        <f t="shared" si="46"/>
        <v>5</v>
      </c>
      <c r="L164" s="4">
        <f t="shared" si="46"/>
        <v>6</v>
      </c>
      <c r="M164" s="4">
        <f t="shared" si="46"/>
        <v>7</v>
      </c>
      <c r="N164" s="4">
        <f t="shared" si="46"/>
        <v>8</v>
      </c>
      <c r="O164" s="4">
        <f t="shared" si="46"/>
        <v>9</v>
      </c>
      <c r="P164" s="4">
        <f t="shared" si="46"/>
        <v>10</v>
      </c>
      <c r="Q164" s="4">
        <f t="shared" si="46"/>
        <v>11</v>
      </c>
      <c r="R164" s="4">
        <f t="shared" si="46"/>
        <v>12</v>
      </c>
      <c r="S164" s="4">
        <f t="shared" si="46"/>
        <v>13</v>
      </c>
      <c r="T164" s="4">
        <f t="shared" si="46"/>
        <v>14</v>
      </c>
      <c r="U164" s="4">
        <f t="shared" si="46"/>
        <v>15</v>
      </c>
      <c r="V164" s="4">
        <f t="shared" si="46"/>
        <v>16</v>
      </c>
      <c r="W164" s="4">
        <f t="shared" si="46"/>
        <v>17</v>
      </c>
      <c r="X164" s="4">
        <f t="shared" si="46"/>
        <v>18</v>
      </c>
      <c r="Y164" s="4">
        <f t="shared" si="46"/>
        <v>19</v>
      </c>
      <c r="Z164" s="4">
        <f t="shared" si="46"/>
        <v>20</v>
      </c>
      <c r="AA164" s="4">
        <f t="shared" si="46"/>
        <v>21</v>
      </c>
      <c r="AB164" s="4">
        <f t="shared" si="46"/>
        <v>22</v>
      </c>
      <c r="AC164" s="4">
        <f t="shared" si="46"/>
        <v>23</v>
      </c>
      <c r="AD164" s="4">
        <f t="shared" si="46"/>
        <v>24</v>
      </c>
      <c r="AE164" s="4">
        <f t="shared" si="46"/>
        <v>25</v>
      </c>
      <c r="AF164" s="4">
        <f t="shared" si="46"/>
        <v>26</v>
      </c>
      <c r="AG164" s="4">
        <f t="shared" si="46"/>
        <v>27</v>
      </c>
      <c r="AH164" s="4">
        <f t="shared" si="46"/>
        <v>28</v>
      </c>
      <c r="AI164" s="4">
        <f t="shared" si="46"/>
        <v>29</v>
      </c>
      <c r="AJ164" s="4">
        <f t="shared" si="46"/>
        <v>30</v>
      </c>
      <c r="AK164" s="4">
        <f t="shared" si="46"/>
        <v>31</v>
      </c>
      <c r="AL164" s="4">
        <f t="shared" si="46"/>
        <v>32</v>
      </c>
      <c r="AM164" s="116" t="s">
        <v>3</v>
      </c>
    </row>
    <row r="165" spans="1:39">
      <c r="A165" s="288"/>
      <c r="B165" s="7">
        <f>B$5</f>
        <v>0</v>
      </c>
      <c r="C165" s="7">
        <f t="shared" ref="C165:AL165" si="47">C$5</f>
        <v>0</v>
      </c>
      <c r="D165" s="7">
        <f>D$5</f>
        <v>0</v>
      </c>
      <c r="E165" s="7">
        <f t="shared" si="47"/>
        <v>0</v>
      </c>
      <c r="F165" s="7">
        <f t="shared" si="47"/>
        <v>0</v>
      </c>
      <c r="G165" s="7">
        <f t="shared" si="47"/>
        <v>40725</v>
      </c>
      <c r="H165" s="7">
        <f t="shared" si="47"/>
        <v>40726</v>
      </c>
      <c r="I165" s="7">
        <f t="shared" si="47"/>
        <v>40727</v>
      </c>
      <c r="J165" s="7">
        <f t="shared" si="47"/>
        <v>40728</v>
      </c>
      <c r="K165" s="7">
        <f t="shared" si="47"/>
        <v>40729</v>
      </c>
      <c r="L165" s="7">
        <f t="shared" si="47"/>
        <v>40730</v>
      </c>
      <c r="M165" s="7">
        <f t="shared" si="47"/>
        <v>40731</v>
      </c>
      <c r="N165" s="7">
        <f t="shared" si="47"/>
        <v>40732</v>
      </c>
      <c r="O165" s="7">
        <f t="shared" si="47"/>
        <v>40733</v>
      </c>
      <c r="P165" s="7">
        <f t="shared" si="47"/>
        <v>40734</v>
      </c>
      <c r="Q165" s="7">
        <f t="shared" si="47"/>
        <v>40735</v>
      </c>
      <c r="R165" s="7">
        <f t="shared" si="47"/>
        <v>40736</v>
      </c>
      <c r="S165" s="7">
        <f t="shared" si="47"/>
        <v>40737</v>
      </c>
      <c r="T165" s="7">
        <f t="shared" si="47"/>
        <v>40738</v>
      </c>
      <c r="U165" s="7">
        <f t="shared" si="47"/>
        <v>40739</v>
      </c>
      <c r="V165" s="7">
        <f t="shared" si="47"/>
        <v>40740</v>
      </c>
      <c r="W165" s="7">
        <f t="shared" si="47"/>
        <v>40741</v>
      </c>
      <c r="X165" s="7">
        <f t="shared" si="47"/>
        <v>40742</v>
      </c>
      <c r="Y165" s="7">
        <f t="shared" si="47"/>
        <v>40743</v>
      </c>
      <c r="Z165" s="7">
        <f t="shared" si="47"/>
        <v>40744</v>
      </c>
      <c r="AA165" s="7">
        <f t="shared" si="47"/>
        <v>40745</v>
      </c>
      <c r="AB165" s="7">
        <f t="shared" si="47"/>
        <v>40746</v>
      </c>
      <c r="AC165" s="7">
        <f t="shared" si="47"/>
        <v>40747</v>
      </c>
      <c r="AD165" s="7">
        <f t="shared" si="47"/>
        <v>40748</v>
      </c>
      <c r="AE165" s="7">
        <f t="shared" si="47"/>
        <v>40749</v>
      </c>
      <c r="AF165" s="7">
        <f t="shared" si="47"/>
        <v>40750</v>
      </c>
      <c r="AG165" s="199">
        <f t="shared" si="47"/>
        <v>40751</v>
      </c>
      <c r="AH165" s="199">
        <f t="shared" si="47"/>
        <v>40752</v>
      </c>
      <c r="AI165" s="199">
        <f t="shared" si="47"/>
        <v>40753</v>
      </c>
      <c r="AJ165" s="199">
        <f t="shared" si="47"/>
        <v>40754</v>
      </c>
      <c r="AK165" s="199">
        <f t="shared" si="47"/>
        <v>40755</v>
      </c>
      <c r="AL165" s="199">
        <f t="shared" si="47"/>
        <v>40756</v>
      </c>
      <c r="AM165" s="116"/>
    </row>
    <row r="166" spans="1:39">
      <c r="A166" s="289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4"/>
      <c r="AH166" s="44"/>
      <c r="AI166" s="44"/>
      <c r="AJ166" s="44"/>
      <c r="AK166" s="44"/>
      <c r="AL166" s="44"/>
      <c r="AM166" s="45" t="s">
        <v>8</v>
      </c>
    </row>
    <row r="167" spans="1:39">
      <c r="A167" s="9" t="s">
        <v>9</v>
      </c>
      <c r="B167" s="52">
        <f t="shared" ref="B167:Q182" si="48">+$G$40*(B107+B137)</f>
        <v>0</v>
      </c>
      <c r="C167" s="52">
        <f t="shared" si="48"/>
        <v>0</v>
      </c>
      <c r="D167" s="52">
        <f>+$G$40*(D107+D137)</f>
        <v>0</v>
      </c>
      <c r="E167" s="52">
        <f t="shared" ref="E167:AL174" si="49">+$G$40*(E107+E137)</f>
        <v>0</v>
      </c>
      <c r="F167" s="52">
        <f t="shared" si="49"/>
        <v>0</v>
      </c>
      <c r="G167" s="52">
        <f t="shared" si="49"/>
        <v>2607</v>
      </c>
      <c r="H167" s="52">
        <f t="shared" si="49"/>
        <v>2574</v>
      </c>
      <c r="I167" s="52">
        <f t="shared" si="49"/>
        <v>2541</v>
      </c>
      <c r="J167" s="52">
        <f t="shared" si="49"/>
        <v>2590.5</v>
      </c>
      <c r="K167" s="52">
        <f t="shared" si="49"/>
        <v>2508</v>
      </c>
      <c r="L167" s="52">
        <f t="shared" si="49"/>
        <v>2458.5</v>
      </c>
      <c r="M167" s="52">
        <f t="shared" si="49"/>
        <v>2871</v>
      </c>
      <c r="N167" s="52">
        <f t="shared" si="49"/>
        <v>2574</v>
      </c>
      <c r="O167" s="52">
        <f t="shared" si="49"/>
        <v>2574</v>
      </c>
      <c r="P167" s="52">
        <f t="shared" si="49"/>
        <v>2409</v>
      </c>
      <c r="Q167" s="52">
        <f t="shared" si="49"/>
        <v>2524.5</v>
      </c>
      <c r="R167" s="52">
        <f t="shared" si="49"/>
        <v>2442</v>
      </c>
      <c r="S167" s="52">
        <f t="shared" si="49"/>
        <v>2326.5</v>
      </c>
      <c r="T167" s="52">
        <f t="shared" si="49"/>
        <v>2574</v>
      </c>
      <c r="U167" s="52">
        <f t="shared" si="49"/>
        <v>2557.5</v>
      </c>
      <c r="V167" s="52">
        <f t="shared" si="49"/>
        <v>2326.5</v>
      </c>
      <c r="W167" s="52">
        <f t="shared" si="49"/>
        <v>2541</v>
      </c>
      <c r="X167" s="52">
        <f t="shared" si="49"/>
        <v>2524.5</v>
      </c>
      <c r="Y167" s="52">
        <f t="shared" si="49"/>
        <v>2227.5</v>
      </c>
      <c r="Z167" s="52">
        <f t="shared" si="49"/>
        <v>2590.5</v>
      </c>
      <c r="AA167" s="52">
        <f t="shared" si="49"/>
        <v>2673</v>
      </c>
      <c r="AB167" s="52">
        <f t="shared" si="49"/>
        <v>2590.5</v>
      </c>
      <c r="AC167" s="52">
        <f t="shared" si="49"/>
        <v>2970</v>
      </c>
      <c r="AD167" s="52">
        <f t="shared" si="49"/>
        <v>2689.5</v>
      </c>
      <c r="AE167" s="52">
        <f t="shared" si="49"/>
        <v>2640</v>
      </c>
      <c r="AF167" s="52">
        <f t="shared" si="49"/>
        <v>2491.5</v>
      </c>
      <c r="AG167" s="52">
        <f t="shared" si="49"/>
        <v>2673</v>
      </c>
      <c r="AH167" s="52">
        <f t="shared" si="49"/>
        <v>2689.5</v>
      </c>
      <c r="AI167" s="52">
        <f t="shared" si="49"/>
        <v>2640</v>
      </c>
      <c r="AJ167" s="52">
        <f t="shared" si="49"/>
        <v>2557.5</v>
      </c>
      <c r="AK167" s="52">
        <f t="shared" si="49"/>
        <v>2689.5</v>
      </c>
      <c r="AL167" s="52">
        <f t="shared" si="49"/>
        <v>0</v>
      </c>
      <c r="AM167" s="10">
        <f>MAX(B167:AL167)</f>
        <v>2970</v>
      </c>
    </row>
    <row r="168" spans="1:39">
      <c r="A168" s="9" t="s">
        <v>10</v>
      </c>
      <c r="B168" s="52">
        <f t="shared" si="48"/>
        <v>0</v>
      </c>
      <c r="C168" s="52">
        <f t="shared" si="48"/>
        <v>0</v>
      </c>
      <c r="D168" s="52">
        <f t="shared" si="48"/>
        <v>0</v>
      </c>
      <c r="E168" s="52">
        <f t="shared" si="48"/>
        <v>0</v>
      </c>
      <c r="F168" s="52">
        <f t="shared" si="48"/>
        <v>0</v>
      </c>
      <c r="G168" s="52">
        <f t="shared" si="49"/>
        <v>2442</v>
      </c>
      <c r="H168" s="52">
        <f t="shared" si="49"/>
        <v>2458.5</v>
      </c>
      <c r="I168" s="52">
        <f t="shared" si="49"/>
        <v>2458.5</v>
      </c>
      <c r="J168" s="52">
        <f t="shared" si="49"/>
        <v>2425.5</v>
      </c>
      <c r="K168" s="52">
        <f t="shared" si="49"/>
        <v>2409</v>
      </c>
      <c r="L168" s="52">
        <f t="shared" si="49"/>
        <v>2392.5</v>
      </c>
      <c r="M168" s="52">
        <f t="shared" si="49"/>
        <v>2541</v>
      </c>
      <c r="N168" s="52">
        <f t="shared" si="49"/>
        <v>2442</v>
      </c>
      <c r="O168" s="52">
        <f t="shared" si="49"/>
        <v>2442</v>
      </c>
      <c r="P168" s="52">
        <f t="shared" si="49"/>
        <v>2376</v>
      </c>
      <c r="Q168" s="52">
        <f t="shared" si="49"/>
        <v>2458.5</v>
      </c>
      <c r="R168" s="52">
        <f t="shared" si="49"/>
        <v>2376</v>
      </c>
      <c r="S168" s="52">
        <f t="shared" si="49"/>
        <v>2458.5</v>
      </c>
      <c r="T168" s="52">
        <f t="shared" si="49"/>
        <v>2409</v>
      </c>
      <c r="U168" s="52">
        <f t="shared" si="49"/>
        <v>2458.5</v>
      </c>
      <c r="V168" s="52">
        <f t="shared" si="49"/>
        <v>2557.5</v>
      </c>
      <c r="W168" s="52">
        <f t="shared" si="49"/>
        <v>2508</v>
      </c>
      <c r="X168" s="52">
        <f t="shared" si="49"/>
        <v>2392.5</v>
      </c>
      <c r="Y168" s="52">
        <f t="shared" si="49"/>
        <v>2343</v>
      </c>
      <c r="Z168" s="52">
        <f t="shared" si="49"/>
        <v>2508</v>
      </c>
      <c r="AA168" s="52">
        <f t="shared" si="49"/>
        <v>2574</v>
      </c>
      <c r="AB168" s="52">
        <f t="shared" si="49"/>
        <v>2458.5</v>
      </c>
      <c r="AC168" s="52">
        <f t="shared" si="49"/>
        <v>2475</v>
      </c>
      <c r="AD168" s="52">
        <f t="shared" si="49"/>
        <v>2541</v>
      </c>
      <c r="AE168" s="52">
        <f t="shared" si="49"/>
        <v>2491.5</v>
      </c>
      <c r="AF168" s="52">
        <f t="shared" si="49"/>
        <v>2376</v>
      </c>
      <c r="AG168" s="52">
        <f t="shared" si="49"/>
        <v>2524.5</v>
      </c>
      <c r="AH168" s="52">
        <f t="shared" si="49"/>
        <v>2541</v>
      </c>
      <c r="AI168" s="52">
        <f t="shared" si="49"/>
        <v>2491.5</v>
      </c>
      <c r="AJ168" s="52">
        <f t="shared" si="49"/>
        <v>2475</v>
      </c>
      <c r="AK168" s="52">
        <f t="shared" si="49"/>
        <v>2590.5</v>
      </c>
      <c r="AL168" s="52">
        <f t="shared" si="49"/>
        <v>0</v>
      </c>
      <c r="AM168" s="10">
        <f t="shared" ref="AM168:AM190" si="50">MAX(B168:AL168)</f>
        <v>2590.5</v>
      </c>
    </row>
    <row r="169" spans="1:39">
      <c r="A169" s="9" t="s">
        <v>11</v>
      </c>
      <c r="B169" s="52">
        <f t="shared" si="48"/>
        <v>0</v>
      </c>
      <c r="C169" s="52">
        <f t="shared" si="48"/>
        <v>0</v>
      </c>
      <c r="D169" s="52">
        <f t="shared" si="48"/>
        <v>0</v>
      </c>
      <c r="E169" s="52">
        <f t="shared" si="48"/>
        <v>0</v>
      </c>
      <c r="F169" s="52">
        <f t="shared" si="48"/>
        <v>0</v>
      </c>
      <c r="G169" s="52">
        <f t="shared" si="49"/>
        <v>2442</v>
      </c>
      <c r="H169" s="52">
        <f t="shared" si="49"/>
        <v>2409</v>
      </c>
      <c r="I169" s="52">
        <f t="shared" si="49"/>
        <v>2409</v>
      </c>
      <c r="J169" s="52">
        <f t="shared" si="49"/>
        <v>2343</v>
      </c>
      <c r="K169" s="52">
        <f t="shared" si="49"/>
        <v>2310</v>
      </c>
      <c r="L169" s="52">
        <f t="shared" si="49"/>
        <v>2326.5</v>
      </c>
      <c r="M169" s="52">
        <f t="shared" si="49"/>
        <v>2475</v>
      </c>
      <c r="N169" s="52">
        <f t="shared" si="49"/>
        <v>2409</v>
      </c>
      <c r="O169" s="52">
        <f t="shared" si="49"/>
        <v>2409</v>
      </c>
      <c r="P169" s="52">
        <f t="shared" si="49"/>
        <v>2326.5</v>
      </c>
      <c r="Q169" s="52">
        <f t="shared" si="49"/>
        <v>2442</v>
      </c>
      <c r="R169" s="52">
        <f t="shared" si="49"/>
        <v>2310</v>
      </c>
      <c r="S169" s="52">
        <f t="shared" si="49"/>
        <v>2409</v>
      </c>
      <c r="T169" s="52">
        <f t="shared" si="49"/>
        <v>2409</v>
      </c>
      <c r="U169" s="52">
        <f t="shared" si="49"/>
        <v>2392.5</v>
      </c>
      <c r="V169" s="52">
        <f t="shared" si="49"/>
        <v>2475</v>
      </c>
      <c r="W169" s="52">
        <f t="shared" si="49"/>
        <v>2392.5</v>
      </c>
      <c r="X169" s="52">
        <f t="shared" si="49"/>
        <v>2326.5</v>
      </c>
      <c r="Y169" s="52">
        <f t="shared" si="49"/>
        <v>2293.5</v>
      </c>
      <c r="Z169" s="52">
        <f t="shared" si="49"/>
        <v>2442</v>
      </c>
      <c r="AA169" s="52">
        <f t="shared" si="49"/>
        <v>2508</v>
      </c>
      <c r="AB169" s="52">
        <f t="shared" si="49"/>
        <v>2392.5</v>
      </c>
      <c r="AC169" s="52">
        <f t="shared" si="49"/>
        <v>2409</v>
      </c>
      <c r="AD169" s="52">
        <f t="shared" si="49"/>
        <v>2442</v>
      </c>
      <c r="AE169" s="52">
        <f t="shared" si="49"/>
        <v>2409</v>
      </c>
      <c r="AF169" s="52">
        <f t="shared" si="49"/>
        <v>2343</v>
      </c>
      <c r="AG169" s="52">
        <f t="shared" si="49"/>
        <v>2491.5</v>
      </c>
      <c r="AH169" s="52">
        <f t="shared" si="49"/>
        <v>2524.5</v>
      </c>
      <c r="AI169" s="52">
        <f t="shared" si="49"/>
        <v>2541</v>
      </c>
      <c r="AJ169" s="52">
        <f t="shared" si="49"/>
        <v>2409</v>
      </c>
      <c r="AK169" s="52">
        <f t="shared" si="49"/>
        <v>2508</v>
      </c>
      <c r="AL169" s="52">
        <f t="shared" si="49"/>
        <v>0</v>
      </c>
      <c r="AM169" s="10">
        <f t="shared" si="50"/>
        <v>2541</v>
      </c>
    </row>
    <row r="170" spans="1:39">
      <c r="A170" s="9" t="s">
        <v>12</v>
      </c>
      <c r="B170" s="52">
        <f t="shared" si="48"/>
        <v>0</v>
      </c>
      <c r="C170" s="52">
        <f t="shared" si="48"/>
        <v>0</v>
      </c>
      <c r="D170" s="52">
        <f t="shared" si="48"/>
        <v>0</v>
      </c>
      <c r="E170" s="52">
        <f t="shared" si="48"/>
        <v>0</v>
      </c>
      <c r="F170" s="52">
        <f t="shared" si="48"/>
        <v>0</v>
      </c>
      <c r="G170" s="52">
        <f t="shared" si="49"/>
        <v>2392.5</v>
      </c>
      <c r="H170" s="52">
        <f t="shared" si="49"/>
        <v>2392.5</v>
      </c>
      <c r="I170" s="52">
        <f t="shared" si="49"/>
        <v>2392.5</v>
      </c>
      <c r="J170" s="52">
        <f t="shared" si="49"/>
        <v>2343</v>
      </c>
      <c r="K170" s="52">
        <f t="shared" si="49"/>
        <v>2277</v>
      </c>
      <c r="L170" s="52">
        <f t="shared" si="49"/>
        <v>2293.5</v>
      </c>
      <c r="M170" s="52">
        <f t="shared" si="49"/>
        <v>2442</v>
      </c>
      <c r="N170" s="52">
        <f t="shared" si="49"/>
        <v>2392.5</v>
      </c>
      <c r="O170" s="52">
        <f t="shared" si="49"/>
        <v>2392.5</v>
      </c>
      <c r="P170" s="52">
        <f t="shared" si="49"/>
        <v>2277</v>
      </c>
      <c r="Q170" s="52">
        <f t="shared" si="49"/>
        <v>2376</v>
      </c>
      <c r="R170" s="52">
        <f t="shared" si="49"/>
        <v>2277</v>
      </c>
      <c r="S170" s="52">
        <f t="shared" si="49"/>
        <v>2392.5</v>
      </c>
      <c r="T170" s="52">
        <f t="shared" si="49"/>
        <v>2376</v>
      </c>
      <c r="U170" s="52">
        <f t="shared" si="49"/>
        <v>2376</v>
      </c>
      <c r="V170" s="52">
        <f t="shared" si="49"/>
        <v>2458.5</v>
      </c>
      <c r="W170" s="52">
        <f t="shared" si="49"/>
        <v>2376</v>
      </c>
      <c r="X170" s="52">
        <f t="shared" si="49"/>
        <v>2326.5</v>
      </c>
      <c r="Y170" s="52">
        <f t="shared" si="49"/>
        <v>2260.5</v>
      </c>
      <c r="Z170" s="52">
        <f t="shared" si="49"/>
        <v>2392.5</v>
      </c>
      <c r="AA170" s="52">
        <f t="shared" si="49"/>
        <v>2475</v>
      </c>
      <c r="AB170" s="52">
        <f t="shared" si="49"/>
        <v>2392.5</v>
      </c>
      <c r="AC170" s="52">
        <f t="shared" si="49"/>
        <v>2409</v>
      </c>
      <c r="AD170" s="52">
        <f t="shared" si="49"/>
        <v>2409</v>
      </c>
      <c r="AE170" s="52">
        <f t="shared" si="49"/>
        <v>2392.5</v>
      </c>
      <c r="AF170" s="52">
        <f t="shared" si="49"/>
        <v>2326.5</v>
      </c>
      <c r="AG170" s="52">
        <f t="shared" si="49"/>
        <v>2425.5</v>
      </c>
      <c r="AH170" s="52">
        <f t="shared" si="49"/>
        <v>2508</v>
      </c>
      <c r="AI170" s="52">
        <f t="shared" si="49"/>
        <v>2442</v>
      </c>
      <c r="AJ170" s="52">
        <f t="shared" si="49"/>
        <v>2376</v>
      </c>
      <c r="AK170" s="52">
        <f t="shared" si="49"/>
        <v>2425.5</v>
      </c>
      <c r="AL170" s="52">
        <f t="shared" si="49"/>
        <v>0</v>
      </c>
      <c r="AM170" s="10">
        <f t="shared" si="50"/>
        <v>2508</v>
      </c>
    </row>
    <row r="171" spans="1:39">
      <c r="A171" s="9" t="s">
        <v>13</v>
      </c>
      <c r="B171" s="52">
        <f t="shared" si="48"/>
        <v>0</v>
      </c>
      <c r="C171" s="52">
        <f t="shared" si="48"/>
        <v>0</v>
      </c>
      <c r="D171" s="52">
        <f t="shared" si="48"/>
        <v>0</v>
      </c>
      <c r="E171" s="52">
        <f t="shared" si="48"/>
        <v>0</v>
      </c>
      <c r="F171" s="52">
        <f t="shared" si="48"/>
        <v>0</v>
      </c>
      <c r="G171" s="52">
        <f t="shared" si="49"/>
        <v>2392.5</v>
      </c>
      <c r="H171" s="52">
        <f t="shared" si="49"/>
        <v>2376</v>
      </c>
      <c r="I171" s="52">
        <f t="shared" si="49"/>
        <v>2376</v>
      </c>
      <c r="J171" s="52">
        <f t="shared" si="49"/>
        <v>2343</v>
      </c>
      <c r="K171" s="52">
        <f t="shared" si="49"/>
        <v>2244</v>
      </c>
      <c r="L171" s="52">
        <f t="shared" si="49"/>
        <v>2293.5</v>
      </c>
      <c r="M171" s="52">
        <f t="shared" si="49"/>
        <v>2508</v>
      </c>
      <c r="N171" s="52">
        <f t="shared" si="49"/>
        <v>2392.5</v>
      </c>
      <c r="O171" s="52">
        <f t="shared" si="49"/>
        <v>2359.5</v>
      </c>
      <c r="P171" s="52">
        <f t="shared" si="49"/>
        <v>2227.5</v>
      </c>
      <c r="Q171" s="52">
        <f t="shared" si="49"/>
        <v>2359.5</v>
      </c>
      <c r="R171" s="52">
        <f t="shared" si="49"/>
        <v>2277</v>
      </c>
      <c r="S171" s="52">
        <f t="shared" si="49"/>
        <v>2409</v>
      </c>
      <c r="T171" s="52">
        <f t="shared" si="49"/>
        <v>2409</v>
      </c>
      <c r="U171" s="52">
        <f t="shared" si="49"/>
        <v>2376</v>
      </c>
      <c r="V171" s="52">
        <f t="shared" si="49"/>
        <v>2425.5</v>
      </c>
      <c r="W171" s="52">
        <f t="shared" si="49"/>
        <v>2359.5</v>
      </c>
      <c r="X171" s="52">
        <f t="shared" si="49"/>
        <v>2293.5</v>
      </c>
      <c r="Y171" s="52">
        <f t="shared" si="49"/>
        <v>2260.5</v>
      </c>
      <c r="Z171" s="52">
        <f t="shared" si="49"/>
        <v>2409</v>
      </c>
      <c r="AA171" s="52">
        <f t="shared" si="49"/>
        <v>2442</v>
      </c>
      <c r="AB171" s="52">
        <f t="shared" si="49"/>
        <v>2359.5</v>
      </c>
      <c r="AC171" s="52">
        <f t="shared" si="49"/>
        <v>2376</v>
      </c>
      <c r="AD171" s="52">
        <f t="shared" si="49"/>
        <v>2425.5</v>
      </c>
      <c r="AE171" s="52">
        <f t="shared" si="49"/>
        <v>2359.5</v>
      </c>
      <c r="AF171" s="52">
        <f t="shared" si="49"/>
        <v>2293.5</v>
      </c>
      <c r="AG171" s="52">
        <f t="shared" si="49"/>
        <v>2442</v>
      </c>
      <c r="AH171" s="52">
        <f t="shared" si="49"/>
        <v>2475</v>
      </c>
      <c r="AI171" s="52">
        <f t="shared" si="49"/>
        <v>2392.5</v>
      </c>
      <c r="AJ171" s="52">
        <f t="shared" si="49"/>
        <v>2376</v>
      </c>
      <c r="AK171" s="52">
        <f t="shared" si="49"/>
        <v>2425.5</v>
      </c>
      <c r="AL171" s="52">
        <f t="shared" si="49"/>
        <v>0</v>
      </c>
      <c r="AM171" s="10">
        <f t="shared" si="50"/>
        <v>2508</v>
      </c>
    </row>
    <row r="172" spans="1:39">
      <c r="A172" s="9" t="s">
        <v>14</v>
      </c>
      <c r="B172" s="52">
        <f t="shared" si="48"/>
        <v>0</v>
      </c>
      <c r="C172" s="52">
        <f t="shared" si="48"/>
        <v>0</v>
      </c>
      <c r="D172" s="52">
        <f t="shared" si="48"/>
        <v>0</v>
      </c>
      <c r="E172" s="52">
        <f t="shared" si="48"/>
        <v>0</v>
      </c>
      <c r="F172" s="52">
        <f t="shared" si="48"/>
        <v>0</v>
      </c>
      <c r="G172" s="52">
        <f t="shared" si="49"/>
        <v>2442</v>
      </c>
      <c r="H172" s="52">
        <f t="shared" si="49"/>
        <v>2409</v>
      </c>
      <c r="I172" s="52">
        <f t="shared" si="49"/>
        <v>2359.5</v>
      </c>
      <c r="J172" s="52">
        <f t="shared" si="49"/>
        <v>2310</v>
      </c>
      <c r="K172" s="52">
        <f t="shared" si="49"/>
        <v>2277</v>
      </c>
      <c r="L172" s="52">
        <f t="shared" si="49"/>
        <v>2326.5</v>
      </c>
      <c r="M172" s="52">
        <f t="shared" si="49"/>
        <v>2508</v>
      </c>
      <c r="N172" s="52">
        <f t="shared" si="49"/>
        <v>2409</v>
      </c>
      <c r="O172" s="52">
        <f t="shared" si="49"/>
        <v>2425.5</v>
      </c>
      <c r="P172" s="52">
        <f t="shared" si="49"/>
        <v>2178</v>
      </c>
      <c r="Q172" s="52">
        <f t="shared" si="49"/>
        <v>2326.5</v>
      </c>
      <c r="R172" s="52">
        <f t="shared" si="49"/>
        <v>2343</v>
      </c>
      <c r="S172" s="52">
        <f t="shared" si="49"/>
        <v>2442</v>
      </c>
      <c r="T172" s="52">
        <f t="shared" si="49"/>
        <v>2425.5</v>
      </c>
      <c r="U172" s="52">
        <f t="shared" si="49"/>
        <v>2442</v>
      </c>
      <c r="V172" s="52">
        <f t="shared" si="49"/>
        <v>2508</v>
      </c>
      <c r="W172" s="52">
        <f t="shared" si="49"/>
        <v>2392.5</v>
      </c>
      <c r="X172" s="52">
        <f t="shared" si="49"/>
        <v>2293.5</v>
      </c>
      <c r="Y172" s="52">
        <f t="shared" si="49"/>
        <v>2277</v>
      </c>
      <c r="Z172" s="52">
        <f t="shared" si="49"/>
        <v>2491.5</v>
      </c>
      <c r="AA172" s="52">
        <f t="shared" si="49"/>
        <v>2508</v>
      </c>
      <c r="AB172" s="52">
        <f t="shared" si="49"/>
        <v>2376</v>
      </c>
      <c r="AC172" s="52">
        <f t="shared" si="49"/>
        <v>2458.5</v>
      </c>
      <c r="AD172" s="52">
        <f t="shared" si="49"/>
        <v>2425.5</v>
      </c>
      <c r="AE172" s="52">
        <f t="shared" si="49"/>
        <v>2359.5</v>
      </c>
      <c r="AF172" s="52">
        <f t="shared" si="49"/>
        <v>2326.5</v>
      </c>
      <c r="AG172" s="52">
        <f t="shared" si="49"/>
        <v>2524.5</v>
      </c>
      <c r="AH172" s="52">
        <f t="shared" si="49"/>
        <v>2524.5</v>
      </c>
      <c r="AI172" s="52">
        <f t="shared" si="49"/>
        <v>2640</v>
      </c>
      <c r="AJ172" s="52">
        <f t="shared" si="49"/>
        <v>2805</v>
      </c>
      <c r="AK172" s="52">
        <f t="shared" si="49"/>
        <v>2425.5</v>
      </c>
      <c r="AL172" s="52">
        <f t="shared" si="49"/>
        <v>0</v>
      </c>
      <c r="AM172" s="10">
        <f t="shared" si="50"/>
        <v>2805</v>
      </c>
    </row>
    <row r="173" spans="1:39">
      <c r="A173" s="9" t="s">
        <v>15</v>
      </c>
      <c r="B173" s="52">
        <f t="shared" si="48"/>
        <v>0</v>
      </c>
      <c r="C173" s="52">
        <f t="shared" si="48"/>
        <v>0</v>
      </c>
      <c r="D173" s="52">
        <f t="shared" si="48"/>
        <v>0</v>
      </c>
      <c r="E173" s="52">
        <f t="shared" si="48"/>
        <v>0</v>
      </c>
      <c r="F173" s="52">
        <f t="shared" si="48"/>
        <v>0</v>
      </c>
      <c r="G173" s="52">
        <f t="shared" si="49"/>
        <v>2607</v>
      </c>
      <c r="H173" s="52">
        <f t="shared" si="49"/>
        <v>2590.5</v>
      </c>
      <c r="I173" s="52">
        <f t="shared" si="49"/>
        <v>2343</v>
      </c>
      <c r="J173" s="52">
        <f t="shared" si="49"/>
        <v>2310</v>
      </c>
      <c r="K173" s="52">
        <f t="shared" si="49"/>
        <v>2178</v>
      </c>
      <c r="L173" s="52">
        <f t="shared" si="49"/>
        <v>2508</v>
      </c>
      <c r="M173" s="52">
        <f t="shared" si="49"/>
        <v>2623.5</v>
      </c>
      <c r="N173" s="52">
        <f t="shared" si="49"/>
        <v>2656.5</v>
      </c>
      <c r="O173" s="52">
        <f t="shared" si="49"/>
        <v>2574</v>
      </c>
      <c r="P173" s="52">
        <f t="shared" si="49"/>
        <v>2260.5</v>
      </c>
      <c r="Q173" s="52">
        <f t="shared" si="49"/>
        <v>2343</v>
      </c>
      <c r="R173" s="52">
        <f t="shared" si="49"/>
        <v>2491.5</v>
      </c>
      <c r="S173" s="52">
        <f t="shared" si="49"/>
        <v>2656.5</v>
      </c>
      <c r="T173" s="52">
        <f t="shared" si="49"/>
        <v>2524.5</v>
      </c>
      <c r="U173" s="52">
        <f t="shared" si="49"/>
        <v>2557.5</v>
      </c>
      <c r="V173" s="52">
        <f t="shared" si="49"/>
        <v>2623.5</v>
      </c>
      <c r="W173" s="52">
        <f t="shared" si="49"/>
        <v>2376</v>
      </c>
      <c r="X173" s="52">
        <f t="shared" si="49"/>
        <v>2260.5</v>
      </c>
      <c r="Y173" s="52">
        <f t="shared" si="49"/>
        <v>2508</v>
      </c>
      <c r="Z173" s="52">
        <f t="shared" si="49"/>
        <v>2574</v>
      </c>
      <c r="AA173" s="52">
        <f t="shared" si="49"/>
        <v>2640</v>
      </c>
      <c r="AB173" s="52">
        <f t="shared" si="49"/>
        <v>2491.5</v>
      </c>
      <c r="AC173" s="52">
        <f t="shared" si="49"/>
        <v>2524.5</v>
      </c>
      <c r="AD173" s="52">
        <f t="shared" si="49"/>
        <v>2409</v>
      </c>
      <c r="AE173" s="52">
        <f t="shared" si="49"/>
        <v>2326.5</v>
      </c>
      <c r="AF173" s="52">
        <f t="shared" si="49"/>
        <v>2442</v>
      </c>
      <c r="AG173" s="52">
        <f t="shared" si="49"/>
        <v>2574</v>
      </c>
      <c r="AH173" s="52">
        <f t="shared" si="49"/>
        <v>2623.9450000000002</v>
      </c>
      <c r="AI173" s="52">
        <f t="shared" si="49"/>
        <v>2588.7600000000002</v>
      </c>
      <c r="AJ173" s="52">
        <f t="shared" si="49"/>
        <v>2346.9450000000002</v>
      </c>
      <c r="AK173" s="52">
        <f t="shared" si="49"/>
        <v>2494.4650000000001</v>
      </c>
      <c r="AL173" s="52">
        <f t="shared" si="49"/>
        <v>0</v>
      </c>
      <c r="AM173" s="10">
        <f t="shared" si="50"/>
        <v>2656.5</v>
      </c>
    </row>
    <row r="174" spans="1:39">
      <c r="A174" s="12" t="s">
        <v>16</v>
      </c>
      <c r="B174" s="52">
        <f t="shared" si="48"/>
        <v>0</v>
      </c>
      <c r="C174" s="52">
        <f t="shared" si="48"/>
        <v>0</v>
      </c>
      <c r="D174" s="52">
        <f t="shared" si="48"/>
        <v>0</v>
      </c>
      <c r="E174" s="52">
        <f t="shared" si="48"/>
        <v>0</v>
      </c>
      <c r="F174" s="52">
        <f t="shared" si="48"/>
        <v>0</v>
      </c>
      <c r="G174" s="52">
        <f t="shared" si="49"/>
        <v>3135</v>
      </c>
      <c r="H174" s="52">
        <f t="shared" si="49"/>
        <v>3052.5</v>
      </c>
      <c r="I174" s="52">
        <f t="shared" si="49"/>
        <v>2557.5</v>
      </c>
      <c r="J174" s="52">
        <f t="shared" si="49"/>
        <v>2409</v>
      </c>
      <c r="K174" s="52">
        <f t="shared" si="49"/>
        <v>2376</v>
      </c>
      <c r="L174" s="52">
        <f t="shared" si="49"/>
        <v>3184.5</v>
      </c>
      <c r="M174" s="52">
        <f t="shared" si="49"/>
        <v>3052.5</v>
      </c>
      <c r="N174" s="52">
        <f t="shared" si="49"/>
        <v>3069</v>
      </c>
      <c r="O174" s="52">
        <f t="shared" si="49"/>
        <v>2986.5</v>
      </c>
      <c r="P174" s="52">
        <f t="shared" si="49"/>
        <v>2425.5</v>
      </c>
      <c r="Q174" s="52">
        <f t="shared" si="49"/>
        <v>2409</v>
      </c>
      <c r="R174" s="52">
        <f t="shared" si="49"/>
        <v>3217.5</v>
      </c>
      <c r="S174" s="52">
        <f t="shared" si="49"/>
        <v>3217.5</v>
      </c>
      <c r="T174" s="52">
        <f t="shared" si="49"/>
        <v>3085.5</v>
      </c>
      <c r="U174" s="52">
        <f t="shared" si="49"/>
        <v>3085.5</v>
      </c>
      <c r="V174" s="52">
        <f t="shared" si="49"/>
        <v>3201</v>
      </c>
      <c r="W174" s="52">
        <f t="shared" si="49"/>
        <v>2574</v>
      </c>
      <c r="X174" s="52">
        <f t="shared" si="49"/>
        <v>2359.5</v>
      </c>
      <c r="Y174" s="52">
        <f t="shared" si="49"/>
        <v>3102</v>
      </c>
      <c r="Z174" s="52">
        <f t="shared" si="49"/>
        <v>3184.5</v>
      </c>
      <c r="AA174" s="52">
        <f t="shared" si="49"/>
        <v>3135</v>
      </c>
      <c r="AB174" s="52">
        <f t="shared" si="49"/>
        <v>3250.5</v>
      </c>
      <c r="AC174" s="52">
        <f t="shared" si="49"/>
        <v>3217.5</v>
      </c>
      <c r="AD174" s="52">
        <f t="shared" si="49"/>
        <v>2541.1650000000004</v>
      </c>
      <c r="AE174" s="52">
        <f t="shared" si="49"/>
        <v>2409</v>
      </c>
      <c r="AF174" s="52">
        <f t="shared" si="49"/>
        <v>2953.5</v>
      </c>
      <c r="AG174" s="52">
        <f t="shared" si="49"/>
        <v>3036</v>
      </c>
      <c r="AH174" s="52">
        <f t="shared" si="49"/>
        <v>3379.59</v>
      </c>
      <c r="AI174" s="52">
        <f t="shared" si="49"/>
        <v>3245.13</v>
      </c>
      <c r="AJ174" s="52">
        <f t="shared" ref="AJ174:AL174" si="51">+$G$40*(AJ114+AJ144)</f>
        <v>2738.1149999999998</v>
      </c>
      <c r="AK174" s="52">
        <f t="shared" si="51"/>
        <v>2890.03</v>
      </c>
      <c r="AL174" s="52">
        <f t="shared" si="51"/>
        <v>0</v>
      </c>
      <c r="AM174" s="10">
        <f t="shared" si="50"/>
        <v>3379.59</v>
      </c>
    </row>
    <row r="175" spans="1:39">
      <c r="A175" s="12" t="s">
        <v>17</v>
      </c>
      <c r="B175" s="52">
        <f t="shared" si="48"/>
        <v>0</v>
      </c>
      <c r="C175" s="52">
        <f t="shared" si="48"/>
        <v>0</v>
      </c>
      <c r="D175" s="52">
        <f t="shared" si="48"/>
        <v>0</v>
      </c>
      <c r="E175" s="52">
        <f t="shared" si="48"/>
        <v>0</v>
      </c>
      <c r="F175" s="52">
        <f t="shared" si="48"/>
        <v>0</v>
      </c>
      <c r="G175" s="52">
        <f t="shared" si="48"/>
        <v>3696.0000000000005</v>
      </c>
      <c r="H175" s="52">
        <f t="shared" si="48"/>
        <v>3366</v>
      </c>
      <c r="I175" s="52">
        <f t="shared" si="48"/>
        <v>2772</v>
      </c>
      <c r="J175" s="52">
        <f t="shared" si="48"/>
        <v>2574</v>
      </c>
      <c r="K175" s="52">
        <f t="shared" si="48"/>
        <v>2656.5</v>
      </c>
      <c r="L175" s="52">
        <f t="shared" si="48"/>
        <v>3861.0000000000005</v>
      </c>
      <c r="M175" s="52">
        <f t="shared" si="48"/>
        <v>3712.5000000000005</v>
      </c>
      <c r="N175" s="52">
        <f t="shared" si="48"/>
        <v>3547.5000000000005</v>
      </c>
      <c r="O175" s="52">
        <f t="shared" si="48"/>
        <v>3366</v>
      </c>
      <c r="P175" s="52">
        <f t="shared" si="48"/>
        <v>2772</v>
      </c>
      <c r="Q175" s="52">
        <f t="shared" si="48"/>
        <v>2623.5</v>
      </c>
      <c r="R175" s="52">
        <f t="shared" ref="R175:AL182" si="52">+$G$40*(R115+R145)</f>
        <v>3597.0000000000005</v>
      </c>
      <c r="S175" s="52">
        <f t="shared" si="52"/>
        <v>3894.0000000000005</v>
      </c>
      <c r="T175" s="52">
        <f t="shared" si="52"/>
        <v>3630.0000000000005</v>
      </c>
      <c r="U175" s="52">
        <f t="shared" si="52"/>
        <v>3531</v>
      </c>
      <c r="V175" s="52">
        <f t="shared" si="52"/>
        <v>3828.0000000000005</v>
      </c>
      <c r="W175" s="52">
        <f t="shared" si="52"/>
        <v>3102</v>
      </c>
      <c r="X175" s="52">
        <f t="shared" si="52"/>
        <v>2491.5</v>
      </c>
      <c r="Y175" s="52">
        <f t="shared" si="52"/>
        <v>3745.5</v>
      </c>
      <c r="Z175" s="52">
        <f t="shared" si="52"/>
        <v>3993.0000000000005</v>
      </c>
      <c r="AA175" s="52">
        <f t="shared" si="52"/>
        <v>3877.5</v>
      </c>
      <c r="AB175" s="52">
        <f t="shared" si="52"/>
        <v>3696.0000000000005</v>
      </c>
      <c r="AC175" s="52">
        <f t="shared" si="52"/>
        <v>3663</v>
      </c>
      <c r="AD175" s="52">
        <f t="shared" si="52"/>
        <v>2854.5</v>
      </c>
      <c r="AE175" s="52">
        <f t="shared" si="52"/>
        <v>2541</v>
      </c>
      <c r="AF175" s="52">
        <f t="shared" si="52"/>
        <v>3663.0000000000005</v>
      </c>
      <c r="AG175" s="52">
        <f t="shared" si="52"/>
        <v>1848.0000000000002</v>
      </c>
      <c r="AH175" s="52">
        <f t="shared" si="52"/>
        <v>4169.2550000000001</v>
      </c>
      <c r="AI175" s="52">
        <f t="shared" si="52"/>
        <v>4096.9350000000004</v>
      </c>
      <c r="AJ175" s="52">
        <f t="shared" si="52"/>
        <v>3389.3249999999998</v>
      </c>
      <c r="AK175" s="52">
        <f t="shared" si="52"/>
        <v>3713.79</v>
      </c>
      <c r="AL175" s="52">
        <f t="shared" si="52"/>
        <v>0</v>
      </c>
      <c r="AM175" s="10">
        <f t="shared" si="50"/>
        <v>4169.2550000000001</v>
      </c>
    </row>
    <row r="176" spans="1:39">
      <c r="A176" s="13">
        <v>0.41666666666666669</v>
      </c>
      <c r="B176" s="52">
        <f t="shared" si="48"/>
        <v>0</v>
      </c>
      <c r="C176" s="52">
        <f t="shared" si="48"/>
        <v>0</v>
      </c>
      <c r="D176" s="52">
        <f t="shared" si="48"/>
        <v>0</v>
      </c>
      <c r="E176" s="52">
        <f t="shared" si="48"/>
        <v>0</v>
      </c>
      <c r="F176" s="52">
        <f t="shared" si="48"/>
        <v>0</v>
      </c>
      <c r="G176" s="52">
        <f t="shared" si="48"/>
        <v>3828</v>
      </c>
      <c r="H176" s="52">
        <f t="shared" si="48"/>
        <v>3514.5000000000005</v>
      </c>
      <c r="I176" s="52">
        <f t="shared" si="48"/>
        <v>2970</v>
      </c>
      <c r="J176" s="52">
        <f t="shared" si="48"/>
        <v>2673</v>
      </c>
      <c r="K176" s="52">
        <f t="shared" si="48"/>
        <v>2739</v>
      </c>
      <c r="L176" s="52">
        <f t="shared" si="48"/>
        <v>3927.0000000000009</v>
      </c>
      <c r="M176" s="52">
        <f t="shared" si="48"/>
        <v>3844.5000000000005</v>
      </c>
      <c r="N176" s="52">
        <f t="shared" si="48"/>
        <v>3613.5000000000005</v>
      </c>
      <c r="O176" s="52">
        <f t="shared" si="48"/>
        <v>3729.0000000000009</v>
      </c>
      <c r="P176" s="52">
        <f t="shared" si="48"/>
        <v>3069</v>
      </c>
      <c r="Q176" s="52">
        <f t="shared" si="48"/>
        <v>2739</v>
      </c>
      <c r="R176" s="52">
        <f t="shared" si="52"/>
        <v>3795.0000000000005</v>
      </c>
      <c r="S176" s="52">
        <f t="shared" si="52"/>
        <v>3844.5000000000005</v>
      </c>
      <c r="T176" s="52">
        <f t="shared" si="52"/>
        <v>3712.5000000000005</v>
      </c>
      <c r="U176" s="52">
        <f t="shared" si="52"/>
        <v>3708.54</v>
      </c>
      <c r="V176" s="52">
        <f t="shared" si="52"/>
        <v>3927.0000000000005</v>
      </c>
      <c r="W176" s="52">
        <f t="shared" si="52"/>
        <v>3085.5</v>
      </c>
      <c r="X176" s="52">
        <f t="shared" si="52"/>
        <v>2590.5</v>
      </c>
      <c r="Y176" s="52">
        <f t="shared" si="52"/>
        <v>3448.5000000000005</v>
      </c>
      <c r="Z176" s="52">
        <f t="shared" si="52"/>
        <v>3894.0000000000005</v>
      </c>
      <c r="AA176" s="52">
        <f t="shared" si="52"/>
        <v>3960.0000000000005</v>
      </c>
      <c r="AB176" s="52">
        <f t="shared" si="52"/>
        <v>3828.0000000000009</v>
      </c>
      <c r="AC176" s="52">
        <f t="shared" si="52"/>
        <v>3795.0000000000005</v>
      </c>
      <c r="AD176" s="52">
        <f t="shared" si="52"/>
        <v>3019.5</v>
      </c>
      <c r="AE176" s="52">
        <f t="shared" si="52"/>
        <v>2623.5</v>
      </c>
      <c r="AF176" s="52">
        <f t="shared" si="52"/>
        <v>3712.5000000000005</v>
      </c>
      <c r="AG176" s="52">
        <f t="shared" si="52"/>
        <v>2409</v>
      </c>
      <c r="AH176" s="52">
        <f t="shared" si="52"/>
        <v>4835.4550000000008</v>
      </c>
      <c r="AI176" s="52">
        <f t="shared" si="52"/>
        <v>4689.43</v>
      </c>
      <c r="AJ176" s="52">
        <f t="shared" si="52"/>
        <v>4311.6050000000005</v>
      </c>
      <c r="AK176" s="52">
        <f t="shared" si="52"/>
        <v>3997.19</v>
      </c>
      <c r="AL176" s="52">
        <f t="shared" si="52"/>
        <v>0</v>
      </c>
      <c r="AM176" s="10">
        <f t="shared" si="50"/>
        <v>4835.4550000000008</v>
      </c>
    </row>
    <row r="177" spans="1:39">
      <c r="A177" s="13" t="s">
        <v>18</v>
      </c>
      <c r="B177" s="52">
        <f t="shared" si="48"/>
        <v>0</v>
      </c>
      <c r="C177" s="52">
        <f t="shared" si="48"/>
        <v>0</v>
      </c>
      <c r="D177" s="52">
        <f t="shared" si="48"/>
        <v>0</v>
      </c>
      <c r="E177" s="52">
        <f t="shared" si="48"/>
        <v>0</v>
      </c>
      <c r="F177" s="52">
        <f t="shared" si="48"/>
        <v>0</v>
      </c>
      <c r="G177" s="52">
        <f t="shared" si="48"/>
        <v>3877.5000000000009</v>
      </c>
      <c r="H177" s="52">
        <f t="shared" si="48"/>
        <v>3630.0000000000009</v>
      </c>
      <c r="I177" s="52">
        <f t="shared" si="48"/>
        <v>3036</v>
      </c>
      <c r="J177" s="52">
        <f t="shared" si="48"/>
        <v>2739</v>
      </c>
      <c r="K177" s="52">
        <f t="shared" si="48"/>
        <v>2871</v>
      </c>
      <c r="L177" s="52">
        <f t="shared" si="48"/>
        <v>3943.5000000000005</v>
      </c>
      <c r="M177" s="52">
        <f t="shared" si="48"/>
        <v>3918.7500000000005</v>
      </c>
      <c r="N177" s="52">
        <f t="shared" si="48"/>
        <v>3696</v>
      </c>
      <c r="O177" s="52">
        <f t="shared" si="48"/>
        <v>3811.5000000000005</v>
      </c>
      <c r="P177" s="52">
        <f t="shared" si="48"/>
        <v>3102</v>
      </c>
      <c r="Q177" s="52">
        <f t="shared" si="48"/>
        <v>2772</v>
      </c>
      <c r="R177" s="52">
        <f t="shared" si="52"/>
        <v>3828</v>
      </c>
      <c r="S177" s="52">
        <f t="shared" si="52"/>
        <v>3877.5</v>
      </c>
      <c r="T177" s="52">
        <f t="shared" si="52"/>
        <v>3828.0000000000005</v>
      </c>
      <c r="U177" s="52">
        <f t="shared" si="52"/>
        <v>3725.04</v>
      </c>
      <c r="V177" s="52">
        <f t="shared" si="52"/>
        <v>4042.5000000000005</v>
      </c>
      <c r="W177" s="52">
        <f t="shared" si="52"/>
        <v>2788.5</v>
      </c>
      <c r="X177" s="52">
        <f t="shared" si="52"/>
        <v>2607</v>
      </c>
      <c r="Y177" s="52">
        <f t="shared" si="52"/>
        <v>3547.5000000000005</v>
      </c>
      <c r="Z177" s="52">
        <f t="shared" si="52"/>
        <v>3960.0000000000005</v>
      </c>
      <c r="AA177" s="52">
        <f t="shared" si="52"/>
        <v>4009.5000000000009</v>
      </c>
      <c r="AB177" s="52">
        <f t="shared" si="52"/>
        <v>3844.5000000000005</v>
      </c>
      <c r="AC177" s="52">
        <f t="shared" si="52"/>
        <v>3828</v>
      </c>
      <c r="AD177" s="52">
        <f t="shared" si="52"/>
        <v>3036</v>
      </c>
      <c r="AE177" s="52">
        <f t="shared" si="52"/>
        <v>2739</v>
      </c>
      <c r="AF177" s="52">
        <f t="shared" si="52"/>
        <v>3762.0000000000005</v>
      </c>
      <c r="AG177" s="52">
        <f t="shared" si="52"/>
        <v>3745.5000000000009</v>
      </c>
      <c r="AH177" s="52">
        <f t="shared" si="52"/>
        <v>5288.1050000000005</v>
      </c>
      <c r="AI177" s="52">
        <f t="shared" si="52"/>
        <v>5079.84</v>
      </c>
      <c r="AJ177" s="52">
        <f t="shared" si="52"/>
        <v>4623.4150000000009</v>
      </c>
      <c r="AK177" s="52">
        <f t="shared" si="52"/>
        <v>4324.1949999999997</v>
      </c>
      <c r="AL177" s="52">
        <f t="shared" si="52"/>
        <v>0</v>
      </c>
      <c r="AM177" s="10">
        <f t="shared" si="50"/>
        <v>5288.1050000000005</v>
      </c>
    </row>
    <row r="178" spans="1:39">
      <c r="A178" s="13">
        <v>0.5</v>
      </c>
      <c r="B178" s="52">
        <f t="shared" si="48"/>
        <v>0</v>
      </c>
      <c r="C178" s="52">
        <f t="shared" si="48"/>
        <v>0</v>
      </c>
      <c r="D178" s="52">
        <f t="shared" si="48"/>
        <v>0</v>
      </c>
      <c r="E178" s="52">
        <f t="shared" si="48"/>
        <v>0</v>
      </c>
      <c r="F178" s="52">
        <f t="shared" si="48"/>
        <v>0</v>
      </c>
      <c r="G178" s="52">
        <f t="shared" si="48"/>
        <v>3927.0000000000009</v>
      </c>
      <c r="H178" s="52">
        <f t="shared" si="48"/>
        <v>3646.5000000000005</v>
      </c>
      <c r="I178" s="52">
        <f t="shared" si="48"/>
        <v>3151.5</v>
      </c>
      <c r="J178" s="52">
        <f t="shared" si="48"/>
        <v>2805</v>
      </c>
      <c r="K178" s="52">
        <f t="shared" si="48"/>
        <v>2937</v>
      </c>
      <c r="L178" s="52">
        <f t="shared" si="48"/>
        <v>4009.5</v>
      </c>
      <c r="M178" s="52">
        <f t="shared" si="48"/>
        <v>3943.5000000000005</v>
      </c>
      <c r="N178" s="52">
        <f t="shared" si="48"/>
        <v>3795.0000000000005</v>
      </c>
      <c r="O178" s="52">
        <f t="shared" si="48"/>
        <v>3894.0000000000005</v>
      </c>
      <c r="P178" s="52">
        <f t="shared" si="48"/>
        <v>3168</v>
      </c>
      <c r="Q178" s="52">
        <f t="shared" si="48"/>
        <v>3019.5</v>
      </c>
      <c r="R178" s="52">
        <f t="shared" si="52"/>
        <v>3861.0000000000005</v>
      </c>
      <c r="S178" s="52">
        <f t="shared" si="52"/>
        <v>4042.5000000000005</v>
      </c>
      <c r="T178" s="52">
        <f t="shared" si="52"/>
        <v>3861.0000000000005</v>
      </c>
      <c r="U178" s="52">
        <f t="shared" si="52"/>
        <v>3807.54</v>
      </c>
      <c r="V178" s="52">
        <f t="shared" si="52"/>
        <v>3976.5000000000009</v>
      </c>
      <c r="W178" s="52">
        <f t="shared" si="52"/>
        <v>3036</v>
      </c>
      <c r="X178" s="52">
        <f t="shared" si="52"/>
        <v>2689.5</v>
      </c>
      <c r="Y178" s="52">
        <f t="shared" si="52"/>
        <v>3828.0000000000005</v>
      </c>
      <c r="Z178" s="52">
        <f t="shared" si="52"/>
        <v>4009.5000000000005</v>
      </c>
      <c r="AA178" s="52">
        <f t="shared" si="52"/>
        <v>3927.0000000000005</v>
      </c>
      <c r="AB178" s="52">
        <f t="shared" si="52"/>
        <v>3894.0000000000009</v>
      </c>
      <c r="AC178" s="52">
        <f t="shared" si="52"/>
        <v>3877.5000000000005</v>
      </c>
      <c r="AD178" s="52">
        <f t="shared" si="52"/>
        <v>3085.5</v>
      </c>
      <c r="AE178" s="52">
        <f t="shared" si="52"/>
        <v>2805</v>
      </c>
      <c r="AF178" s="52">
        <f t="shared" si="52"/>
        <v>3828.0000000000005</v>
      </c>
      <c r="AG178" s="52">
        <f t="shared" si="52"/>
        <v>3943.5000000000009</v>
      </c>
      <c r="AH178" s="52">
        <f t="shared" si="52"/>
        <v>5653.8450000000003</v>
      </c>
      <c r="AI178" s="52">
        <f t="shared" si="52"/>
        <v>5365.5750000000007</v>
      </c>
      <c r="AJ178" s="52">
        <f t="shared" si="52"/>
        <v>4935.1650000000009</v>
      </c>
      <c r="AK178" s="52">
        <f t="shared" si="52"/>
        <v>4517.2950000000001</v>
      </c>
      <c r="AL178" s="52">
        <f t="shared" si="52"/>
        <v>0</v>
      </c>
      <c r="AM178" s="10">
        <f t="shared" si="50"/>
        <v>5653.8450000000003</v>
      </c>
    </row>
    <row r="179" spans="1:39">
      <c r="A179" s="13" t="s">
        <v>19</v>
      </c>
      <c r="B179" s="52">
        <f t="shared" si="48"/>
        <v>0</v>
      </c>
      <c r="C179" s="52">
        <f t="shared" si="48"/>
        <v>0</v>
      </c>
      <c r="D179" s="52">
        <f t="shared" si="48"/>
        <v>0</v>
      </c>
      <c r="E179" s="52">
        <f t="shared" si="48"/>
        <v>0</v>
      </c>
      <c r="F179" s="52">
        <f t="shared" si="48"/>
        <v>0</v>
      </c>
      <c r="G179" s="52">
        <f t="shared" si="48"/>
        <v>3712.5000000000005</v>
      </c>
      <c r="H179" s="52">
        <f t="shared" si="48"/>
        <v>3630.0000000000005</v>
      </c>
      <c r="I179" s="52">
        <f t="shared" si="48"/>
        <v>3069</v>
      </c>
      <c r="J179" s="52">
        <f t="shared" si="48"/>
        <v>2640</v>
      </c>
      <c r="K179" s="52">
        <f t="shared" si="48"/>
        <v>2970</v>
      </c>
      <c r="L179" s="52">
        <f t="shared" si="48"/>
        <v>3910.5000000000005</v>
      </c>
      <c r="M179" s="52">
        <f t="shared" si="48"/>
        <v>3844.5</v>
      </c>
      <c r="N179" s="52">
        <f t="shared" si="48"/>
        <v>2112</v>
      </c>
      <c r="O179" s="52">
        <f t="shared" si="48"/>
        <v>3778.5000000000009</v>
      </c>
      <c r="P179" s="52">
        <f t="shared" si="48"/>
        <v>3234</v>
      </c>
      <c r="Q179" s="52">
        <f t="shared" si="48"/>
        <v>2871</v>
      </c>
      <c r="R179" s="52">
        <f t="shared" si="52"/>
        <v>3762.0000000000005</v>
      </c>
      <c r="S179" s="52">
        <f t="shared" si="52"/>
        <v>3844.5000000000005</v>
      </c>
      <c r="T179" s="52">
        <f t="shared" si="52"/>
        <v>3729.0000000000005</v>
      </c>
      <c r="U179" s="52">
        <f t="shared" si="52"/>
        <v>3560.0400000000004</v>
      </c>
      <c r="V179" s="52">
        <f t="shared" si="52"/>
        <v>3993.0000000000009</v>
      </c>
      <c r="W179" s="52">
        <f t="shared" si="52"/>
        <v>3019.5</v>
      </c>
      <c r="X179" s="52">
        <f t="shared" si="52"/>
        <v>2821.5</v>
      </c>
      <c r="Y179" s="52">
        <f t="shared" si="52"/>
        <v>3564.0000000000009</v>
      </c>
      <c r="Z179" s="52">
        <f t="shared" si="52"/>
        <v>3960.0000000000005</v>
      </c>
      <c r="AA179" s="52">
        <f t="shared" si="52"/>
        <v>3795.0000000000005</v>
      </c>
      <c r="AB179" s="52">
        <f t="shared" si="52"/>
        <v>4009.5</v>
      </c>
      <c r="AC179" s="52">
        <f t="shared" si="52"/>
        <v>3696.0000000000009</v>
      </c>
      <c r="AD179" s="52">
        <f t="shared" si="52"/>
        <v>3085.5</v>
      </c>
      <c r="AE179" s="52">
        <f t="shared" si="52"/>
        <v>2854.5</v>
      </c>
      <c r="AF179" s="52">
        <f t="shared" si="52"/>
        <v>3762.0000000000005</v>
      </c>
      <c r="AG179" s="52">
        <f t="shared" si="52"/>
        <v>3877.5000000000009</v>
      </c>
      <c r="AH179" s="52">
        <f t="shared" si="52"/>
        <v>5209.58</v>
      </c>
      <c r="AI179" s="52">
        <f t="shared" si="52"/>
        <v>5364.2350000000006</v>
      </c>
      <c r="AJ179" s="52">
        <f t="shared" si="52"/>
        <v>5119.8500000000004</v>
      </c>
      <c r="AK179" s="52">
        <f t="shared" si="52"/>
        <v>4383.43</v>
      </c>
      <c r="AL179" s="52">
        <f t="shared" si="52"/>
        <v>0</v>
      </c>
      <c r="AM179" s="10">
        <f t="shared" si="50"/>
        <v>5364.2350000000006</v>
      </c>
    </row>
    <row r="180" spans="1:39">
      <c r="A180" s="13">
        <v>0.58333333333333337</v>
      </c>
      <c r="B180" s="52">
        <f t="shared" si="48"/>
        <v>0</v>
      </c>
      <c r="C180" s="52">
        <f t="shared" si="48"/>
        <v>0</v>
      </c>
      <c r="D180" s="52">
        <f t="shared" si="48"/>
        <v>0</v>
      </c>
      <c r="E180" s="52">
        <f t="shared" si="48"/>
        <v>0</v>
      </c>
      <c r="F180" s="52">
        <f t="shared" si="48"/>
        <v>0</v>
      </c>
      <c r="G180" s="52">
        <f t="shared" si="48"/>
        <v>3316.5</v>
      </c>
      <c r="H180" s="52">
        <f t="shared" si="48"/>
        <v>3531</v>
      </c>
      <c r="I180" s="52">
        <f t="shared" si="48"/>
        <v>2986.5</v>
      </c>
      <c r="J180" s="52">
        <f t="shared" si="48"/>
        <v>2739</v>
      </c>
      <c r="K180" s="52">
        <f t="shared" si="48"/>
        <v>2953.5</v>
      </c>
      <c r="L180" s="52">
        <f t="shared" si="48"/>
        <v>3877.5000000000005</v>
      </c>
      <c r="M180" s="52">
        <f t="shared" si="48"/>
        <v>3753.7500000000009</v>
      </c>
      <c r="N180" s="52">
        <f t="shared" si="48"/>
        <v>2442</v>
      </c>
      <c r="O180" s="52">
        <f t="shared" si="48"/>
        <v>3729.0000000000009</v>
      </c>
      <c r="P180" s="52">
        <f t="shared" si="48"/>
        <v>3151.5</v>
      </c>
      <c r="Q180" s="52">
        <f t="shared" si="48"/>
        <v>2854.5</v>
      </c>
      <c r="R180" s="52">
        <f t="shared" si="52"/>
        <v>3696.0000000000005</v>
      </c>
      <c r="S180" s="52">
        <f t="shared" si="52"/>
        <v>3894.0000000000005</v>
      </c>
      <c r="T180" s="52">
        <f t="shared" si="52"/>
        <v>3679.5000000000005</v>
      </c>
      <c r="U180" s="52">
        <f t="shared" si="52"/>
        <v>3725.04</v>
      </c>
      <c r="V180" s="52">
        <f t="shared" si="52"/>
        <v>3663.0000000000009</v>
      </c>
      <c r="W180" s="52">
        <f t="shared" si="52"/>
        <v>2904</v>
      </c>
      <c r="X180" s="52">
        <f t="shared" si="52"/>
        <v>2772</v>
      </c>
      <c r="Y180" s="52">
        <f t="shared" si="52"/>
        <v>3696</v>
      </c>
      <c r="Z180" s="52">
        <f t="shared" si="52"/>
        <v>3828.0000000000005</v>
      </c>
      <c r="AA180" s="52">
        <f t="shared" si="52"/>
        <v>3729.0000000000009</v>
      </c>
      <c r="AB180" s="52">
        <f t="shared" si="52"/>
        <v>3283.5</v>
      </c>
      <c r="AC180" s="52">
        <f t="shared" si="52"/>
        <v>3646.5000000000005</v>
      </c>
      <c r="AD180" s="52">
        <f t="shared" si="52"/>
        <v>3102</v>
      </c>
      <c r="AE180" s="52">
        <f t="shared" si="52"/>
        <v>2805</v>
      </c>
      <c r="AF180" s="52">
        <f t="shared" si="52"/>
        <v>3679.5000000000005</v>
      </c>
      <c r="AG180" s="52">
        <f t="shared" si="52"/>
        <v>3828.0000000000005</v>
      </c>
      <c r="AH180" s="52">
        <f t="shared" si="52"/>
        <v>5083.3200000000006</v>
      </c>
      <c r="AI180" s="52">
        <f t="shared" si="52"/>
        <v>5252.130000000001</v>
      </c>
      <c r="AJ180" s="52">
        <f t="shared" si="52"/>
        <v>5081.51</v>
      </c>
      <c r="AK180" s="52">
        <f t="shared" si="52"/>
        <v>4301.1000000000004</v>
      </c>
      <c r="AL180" s="52">
        <f t="shared" si="52"/>
        <v>0</v>
      </c>
      <c r="AM180" s="10">
        <f t="shared" si="50"/>
        <v>5252.130000000001</v>
      </c>
    </row>
    <row r="181" spans="1:39">
      <c r="A181" s="13" t="s">
        <v>20</v>
      </c>
      <c r="B181" s="52">
        <f t="shared" si="48"/>
        <v>0</v>
      </c>
      <c r="C181" s="52">
        <f t="shared" si="48"/>
        <v>0</v>
      </c>
      <c r="D181" s="52">
        <f t="shared" si="48"/>
        <v>0</v>
      </c>
      <c r="E181" s="52">
        <f t="shared" si="48"/>
        <v>0</v>
      </c>
      <c r="F181" s="52">
        <f t="shared" si="48"/>
        <v>0</v>
      </c>
      <c r="G181" s="52">
        <f t="shared" si="48"/>
        <v>3927.0000000000005</v>
      </c>
      <c r="H181" s="52">
        <f t="shared" si="48"/>
        <v>3597.0000000000005</v>
      </c>
      <c r="I181" s="52">
        <f t="shared" si="48"/>
        <v>2953.5</v>
      </c>
      <c r="J181" s="52">
        <f t="shared" si="48"/>
        <v>2722.5</v>
      </c>
      <c r="K181" s="52">
        <f t="shared" si="48"/>
        <v>2887.5</v>
      </c>
      <c r="L181" s="52">
        <f t="shared" si="48"/>
        <v>3968.2500000000005</v>
      </c>
      <c r="M181" s="52">
        <f t="shared" si="48"/>
        <v>3877.5000000000005</v>
      </c>
      <c r="N181" s="52">
        <f t="shared" si="48"/>
        <v>2755.5</v>
      </c>
      <c r="O181" s="52">
        <f t="shared" si="48"/>
        <v>3762.0000000000005</v>
      </c>
      <c r="P181" s="52">
        <f t="shared" si="48"/>
        <v>3118.5</v>
      </c>
      <c r="Q181" s="52">
        <f t="shared" si="48"/>
        <v>2739</v>
      </c>
      <c r="R181" s="52">
        <f t="shared" si="52"/>
        <v>3745.5</v>
      </c>
      <c r="S181" s="52">
        <f t="shared" si="52"/>
        <v>3927.0000000000005</v>
      </c>
      <c r="T181" s="52">
        <f t="shared" si="52"/>
        <v>3828.0000000000005</v>
      </c>
      <c r="U181" s="52">
        <f t="shared" si="52"/>
        <v>3659.0400000000004</v>
      </c>
      <c r="V181" s="52">
        <f t="shared" si="52"/>
        <v>3861.0000000000009</v>
      </c>
      <c r="W181" s="52">
        <f t="shared" si="52"/>
        <v>2854.5</v>
      </c>
      <c r="X181" s="52">
        <f t="shared" si="52"/>
        <v>2739</v>
      </c>
      <c r="Y181" s="52">
        <f t="shared" si="52"/>
        <v>3844.5000000000005</v>
      </c>
      <c r="Z181" s="52">
        <f t="shared" si="52"/>
        <v>3960.0000000000009</v>
      </c>
      <c r="AA181" s="52">
        <f t="shared" si="52"/>
        <v>3828.0000000000005</v>
      </c>
      <c r="AB181" s="52">
        <f t="shared" si="52"/>
        <v>3415.5</v>
      </c>
      <c r="AC181" s="52">
        <f t="shared" si="52"/>
        <v>3762.0000000000005</v>
      </c>
      <c r="AD181" s="52">
        <f t="shared" si="52"/>
        <v>3003</v>
      </c>
      <c r="AE181" s="52">
        <f t="shared" si="52"/>
        <v>2722.5</v>
      </c>
      <c r="AF181" s="52">
        <f t="shared" si="52"/>
        <v>3712.5000000000009</v>
      </c>
      <c r="AG181" s="52">
        <f t="shared" si="52"/>
        <v>3943.5000000000005</v>
      </c>
      <c r="AH181" s="52">
        <f t="shared" si="52"/>
        <v>4628.25</v>
      </c>
      <c r="AI181" s="52">
        <f t="shared" si="52"/>
        <v>5228.5300000000007</v>
      </c>
      <c r="AJ181" s="52">
        <f t="shared" si="52"/>
        <v>5114.7450000000008</v>
      </c>
      <c r="AK181" s="52">
        <f t="shared" si="52"/>
        <v>3996.7</v>
      </c>
      <c r="AL181" s="52">
        <f t="shared" si="52"/>
        <v>0</v>
      </c>
      <c r="AM181" s="10">
        <f t="shared" si="50"/>
        <v>5228.5300000000007</v>
      </c>
    </row>
    <row r="182" spans="1:39">
      <c r="A182" s="12" t="s">
        <v>21</v>
      </c>
      <c r="B182" s="52">
        <f t="shared" si="48"/>
        <v>0</v>
      </c>
      <c r="C182" s="52">
        <f t="shared" si="48"/>
        <v>0</v>
      </c>
      <c r="D182" s="52">
        <f t="shared" si="48"/>
        <v>0</v>
      </c>
      <c r="E182" s="52">
        <f t="shared" si="48"/>
        <v>0</v>
      </c>
      <c r="F182" s="52">
        <f t="shared" si="48"/>
        <v>0</v>
      </c>
      <c r="G182" s="52">
        <f t="shared" si="48"/>
        <v>3993.0000000000009</v>
      </c>
      <c r="H182" s="52">
        <f t="shared" si="48"/>
        <v>3564.0000000000005</v>
      </c>
      <c r="I182" s="52">
        <f t="shared" si="48"/>
        <v>2887.5</v>
      </c>
      <c r="J182" s="52">
        <f t="shared" si="48"/>
        <v>2722.5</v>
      </c>
      <c r="K182" s="52">
        <f t="shared" si="48"/>
        <v>2821.5</v>
      </c>
      <c r="L182" s="52">
        <f t="shared" si="48"/>
        <v>4009.5000000000005</v>
      </c>
      <c r="M182" s="52">
        <f t="shared" si="48"/>
        <v>4009.5000000000005</v>
      </c>
      <c r="N182" s="52">
        <f t="shared" si="48"/>
        <v>3349.5</v>
      </c>
      <c r="O182" s="52">
        <f t="shared" si="48"/>
        <v>3712.5000000000005</v>
      </c>
      <c r="P182" s="52">
        <f t="shared" si="48"/>
        <v>3036</v>
      </c>
      <c r="Q182" s="52">
        <f t="shared" si="48"/>
        <v>2673</v>
      </c>
      <c r="R182" s="52">
        <f t="shared" si="52"/>
        <v>3630</v>
      </c>
      <c r="S182" s="52">
        <f t="shared" si="52"/>
        <v>3861</v>
      </c>
      <c r="T182" s="52">
        <f t="shared" si="52"/>
        <v>3811.5000000000005</v>
      </c>
      <c r="U182" s="52">
        <f t="shared" si="52"/>
        <v>3647.6550000000002</v>
      </c>
      <c r="V182" s="52">
        <f t="shared" si="52"/>
        <v>3712.5</v>
      </c>
      <c r="W182" s="52">
        <f t="shared" si="52"/>
        <v>2755.5</v>
      </c>
      <c r="X182" s="52">
        <f t="shared" si="52"/>
        <v>2656.5</v>
      </c>
      <c r="Y182" s="52">
        <f t="shared" si="52"/>
        <v>3712.5</v>
      </c>
      <c r="Z182" s="52">
        <f t="shared" si="52"/>
        <v>3894</v>
      </c>
      <c r="AA182" s="52">
        <f t="shared" si="52"/>
        <v>3762</v>
      </c>
      <c r="AB182" s="52">
        <f t="shared" si="52"/>
        <v>3415.5000000000005</v>
      </c>
      <c r="AC182" s="52">
        <f t="shared" si="52"/>
        <v>3745.5000000000009</v>
      </c>
      <c r="AD182" s="52">
        <f t="shared" si="52"/>
        <v>2970</v>
      </c>
      <c r="AE182" s="52">
        <f t="shared" si="52"/>
        <v>2640</v>
      </c>
      <c r="AF182" s="52">
        <f t="shared" si="52"/>
        <v>3679.5000000000005</v>
      </c>
      <c r="AG182" s="52">
        <f t="shared" si="52"/>
        <v>3135</v>
      </c>
      <c r="AH182" s="52">
        <f t="shared" si="52"/>
        <v>4945.2450000000008</v>
      </c>
      <c r="AI182" s="52">
        <f t="shared" si="52"/>
        <v>4736.505000000001</v>
      </c>
      <c r="AJ182" s="52">
        <f t="shared" si="52"/>
        <v>4893.8550000000005</v>
      </c>
      <c r="AK182" s="52">
        <f t="shared" si="52"/>
        <v>3668.33</v>
      </c>
      <c r="AL182" s="52">
        <f t="shared" si="52"/>
        <v>0</v>
      </c>
      <c r="AM182" s="10">
        <f t="shared" si="50"/>
        <v>4945.2450000000008</v>
      </c>
    </row>
    <row r="183" spans="1:39">
      <c r="A183" s="12" t="s">
        <v>22</v>
      </c>
      <c r="B183" s="52">
        <f t="shared" ref="B183:AL189" si="53">+$G$40*(B123+B153)</f>
        <v>0</v>
      </c>
      <c r="C183" s="52">
        <f t="shared" si="53"/>
        <v>0</v>
      </c>
      <c r="D183" s="52">
        <f t="shared" si="53"/>
        <v>0</v>
      </c>
      <c r="E183" s="52">
        <f t="shared" si="53"/>
        <v>0</v>
      </c>
      <c r="F183" s="52">
        <f t="shared" si="53"/>
        <v>0</v>
      </c>
      <c r="G183" s="52">
        <f t="shared" si="53"/>
        <v>3828.0000000000005</v>
      </c>
      <c r="H183" s="52">
        <f t="shared" si="53"/>
        <v>3663</v>
      </c>
      <c r="I183" s="52">
        <f t="shared" si="53"/>
        <v>2838</v>
      </c>
      <c r="J183" s="52">
        <f t="shared" si="53"/>
        <v>2656.5</v>
      </c>
      <c r="K183" s="52">
        <f t="shared" si="53"/>
        <v>2805</v>
      </c>
      <c r="L183" s="52">
        <f t="shared" si="53"/>
        <v>3712.5000000000005</v>
      </c>
      <c r="M183" s="52">
        <f t="shared" si="53"/>
        <v>3564.0000000000005</v>
      </c>
      <c r="N183" s="52">
        <f t="shared" si="53"/>
        <v>3250.5</v>
      </c>
      <c r="O183" s="52">
        <f t="shared" si="53"/>
        <v>3481.5000000000005</v>
      </c>
      <c r="P183" s="52">
        <f t="shared" si="53"/>
        <v>2887.5</v>
      </c>
      <c r="Q183" s="52">
        <f t="shared" si="53"/>
        <v>2590.5</v>
      </c>
      <c r="R183" s="52">
        <f t="shared" si="53"/>
        <v>3399.0000000000005</v>
      </c>
      <c r="S183" s="52">
        <f t="shared" si="53"/>
        <v>3597</v>
      </c>
      <c r="T183" s="52">
        <f t="shared" si="53"/>
        <v>3564.0000000000005</v>
      </c>
      <c r="U183" s="52">
        <f t="shared" si="53"/>
        <v>3423.7500000000005</v>
      </c>
      <c r="V183" s="52">
        <f t="shared" si="53"/>
        <v>3448.5000000000005</v>
      </c>
      <c r="W183" s="52">
        <f t="shared" si="53"/>
        <v>2739</v>
      </c>
      <c r="X183" s="52">
        <f t="shared" si="53"/>
        <v>2656.5</v>
      </c>
      <c r="Y183" s="52">
        <f t="shared" si="53"/>
        <v>3184.5</v>
      </c>
      <c r="Z183" s="52">
        <f t="shared" si="53"/>
        <v>3679.5000000000005</v>
      </c>
      <c r="AA183" s="52">
        <f t="shared" si="53"/>
        <v>3514.5</v>
      </c>
      <c r="AB183" s="52">
        <f t="shared" si="53"/>
        <v>3415.5000000000005</v>
      </c>
      <c r="AC183" s="52">
        <f t="shared" si="53"/>
        <v>3514.5000000000005</v>
      </c>
      <c r="AD183" s="52">
        <f t="shared" si="53"/>
        <v>2887.5</v>
      </c>
      <c r="AE183" s="52">
        <f t="shared" si="53"/>
        <v>2623.5</v>
      </c>
      <c r="AF183" s="52">
        <f t="shared" si="53"/>
        <v>3795</v>
      </c>
      <c r="AG183" s="52">
        <f t="shared" si="53"/>
        <v>3283.5</v>
      </c>
      <c r="AH183" s="52">
        <f t="shared" si="53"/>
        <v>4456.6150000000007</v>
      </c>
      <c r="AI183" s="52">
        <f t="shared" si="53"/>
        <v>4594.3550000000005</v>
      </c>
      <c r="AJ183" s="52">
        <f t="shared" si="53"/>
        <v>4391.6150000000007</v>
      </c>
      <c r="AK183" s="52">
        <f t="shared" si="53"/>
        <v>3614.99</v>
      </c>
      <c r="AL183" s="52">
        <f t="shared" si="53"/>
        <v>0</v>
      </c>
      <c r="AM183" s="10">
        <f t="shared" si="50"/>
        <v>4594.3550000000005</v>
      </c>
    </row>
    <row r="184" spans="1:39">
      <c r="A184" s="12" t="s">
        <v>23</v>
      </c>
      <c r="B184" s="52">
        <f t="shared" si="53"/>
        <v>0</v>
      </c>
      <c r="C184" s="52">
        <f t="shared" si="53"/>
        <v>0</v>
      </c>
      <c r="D184" s="52">
        <f t="shared" si="53"/>
        <v>0</v>
      </c>
      <c r="E184" s="52">
        <f t="shared" si="53"/>
        <v>0</v>
      </c>
      <c r="F184" s="52">
        <f t="shared" si="53"/>
        <v>0</v>
      </c>
      <c r="G184" s="52">
        <f t="shared" si="53"/>
        <v>3432.0000000000005</v>
      </c>
      <c r="H184" s="52">
        <f t="shared" si="53"/>
        <v>3432.0000000000005</v>
      </c>
      <c r="I184" s="52">
        <f t="shared" si="53"/>
        <v>2805</v>
      </c>
      <c r="J184" s="52">
        <f t="shared" si="53"/>
        <v>2656.5</v>
      </c>
      <c r="K184" s="52">
        <f t="shared" si="53"/>
        <v>2772</v>
      </c>
      <c r="L184" s="52">
        <f t="shared" si="53"/>
        <v>3465.0000000000005</v>
      </c>
      <c r="M184" s="52">
        <f t="shared" si="53"/>
        <v>3366</v>
      </c>
      <c r="N184" s="52">
        <f t="shared" si="53"/>
        <v>3118.5</v>
      </c>
      <c r="O184" s="52">
        <f t="shared" si="53"/>
        <v>3349.5</v>
      </c>
      <c r="P184" s="52">
        <f t="shared" si="53"/>
        <v>2821.5</v>
      </c>
      <c r="Q184" s="52">
        <f t="shared" si="53"/>
        <v>2524.5</v>
      </c>
      <c r="R184" s="52">
        <f t="shared" si="53"/>
        <v>3481.5000000000005</v>
      </c>
      <c r="S184" s="52">
        <f t="shared" si="53"/>
        <v>3514.5</v>
      </c>
      <c r="T184" s="52">
        <f t="shared" si="53"/>
        <v>3316.5</v>
      </c>
      <c r="U184" s="52">
        <f t="shared" si="53"/>
        <v>3456.7500000000005</v>
      </c>
      <c r="V184" s="52">
        <f t="shared" si="53"/>
        <v>3630.0000000000005</v>
      </c>
      <c r="W184" s="52">
        <f t="shared" si="53"/>
        <v>2821.5</v>
      </c>
      <c r="X184" s="52">
        <f t="shared" si="53"/>
        <v>2673</v>
      </c>
      <c r="Y184" s="52">
        <f t="shared" si="53"/>
        <v>3316.5</v>
      </c>
      <c r="Z184" s="52">
        <f t="shared" si="53"/>
        <v>3465.0000000000005</v>
      </c>
      <c r="AA184" s="52">
        <f t="shared" si="53"/>
        <v>3316.5</v>
      </c>
      <c r="AB184" s="52">
        <f t="shared" si="53"/>
        <v>3349.5</v>
      </c>
      <c r="AC184" s="52">
        <f t="shared" si="53"/>
        <v>3300</v>
      </c>
      <c r="AD184" s="52">
        <f t="shared" si="53"/>
        <v>2871</v>
      </c>
      <c r="AE184" s="52">
        <f t="shared" si="53"/>
        <v>2607</v>
      </c>
      <c r="AF184" s="52">
        <f t="shared" si="53"/>
        <v>3580.5000000000005</v>
      </c>
      <c r="AG184" s="52">
        <f t="shared" si="53"/>
        <v>3481.5000000000005</v>
      </c>
      <c r="AH184" s="52">
        <f t="shared" si="53"/>
        <v>3995.5300000000007</v>
      </c>
      <c r="AI184" s="52">
        <f t="shared" si="53"/>
        <v>3739.91</v>
      </c>
      <c r="AJ184" s="52">
        <f t="shared" si="53"/>
        <v>3811.3050000000003</v>
      </c>
      <c r="AK184" s="52">
        <f t="shared" si="53"/>
        <v>3200.8850000000002</v>
      </c>
      <c r="AL184" s="52">
        <f t="shared" si="53"/>
        <v>0</v>
      </c>
      <c r="AM184" s="10">
        <f t="shared" si="50"/>
        <v>3995.5300000000007</v>
      </c>
    </row>
    <row r="185" spans="1:39">
      <c r="A185" s="9" t="s">
        <v>24</v>
      </c>
      <c r="B185" s="52">
        <f t="shared" si="53"/>
        <v>0</v>
      </c>
      <c r="C185" s="52">
        <f t="shared" si="53"/>
        <v>0</v>
      </c>
      <c r="D185" s="52">
        <f t="shared" si="53"/>
        <v>0</v>
      </c>
      <c r="E185" s="52">
        <f t="shared" si="53"/>
        <v>0</v>
      </c>
      <c r="F185" s="52">
        <f t="shared" si="53"/>
        <v>0</v>
      </c>
      <c r="G185" s="52">
        <f t="shared" si="53"/>
        <v>3333</v>
      </c>
      <c r="H185" s="52">
        <f t="shared" si="53"/>
        <v>3349.5</v>
      </c>
      <c r="I185" s="52">
        <f t="shared" si="53"/>
        <v>3069</v>
      </c>
      <c r="J185" s="52">
        <f t="shared" si="53"/>
        <v>2755.5</v>
      </c>
      <c r="K185" s="52">
        <f t="shared" si="53"/>
        <v>2904</v>
      </c>
      <c r="L185" s="52">
        <f t="shared" si="53"/>
        <v>3366</v>
      </c>
      <c r="M185" s="52">
        <f t="shared" si="53"/>
        <v>3316.5</v>
      </c>
      <c r="N185" s="52">
        <f t="shared" si="53"/>
        <v>3399.0000000000005</v>
      </c>
      <c r="O185" s="52">
        <f t="shared" si="53"/>
        <v>3415.5000000000005</v>
      </c>
      <c r="P185" s="52">
        <f t="shared" si="53"/>
        <v>3085.5</v>
      </c>
      <c r="Q185" s="52">
        <f t="shared" si="53"/>
        <v>2772</v>
      </c>
      <c r="R185" s="52">
        <f t="shared" si="53"/>
        <v>3399.0000000000005</v>
      </c>
      <c r="S185" s="52">
        <f t="shared" si="53"/>
        <v>3316.5</v>
      </c>
      <c r="T185" s="52">
        <f t="shared" si="53"/>
        <v>3184.5</v>
      </c>
      <c r="U185" s="52">
        <f t="shared" si="53"/>
        <v>3258.75</v>
      </c>
      <c r="V185" s="52">
        <f t="shared" si="53"/>
        <v>3399.0000000000005</v>
      </c>
      <c r="W185" s="52">
        <f t="shared" si="53"/>
        <v>2871</v>
      </c>
      <c r="X185" s="52">
        <f t="shared" si="53"/>
        <v>2805</v>
      </c>
      <c r="Y185" s="52">
        <f t="shared" si="53"/>
        <v>3448.5000000000005</v>
      </c>
      <c r="Z185" s="52">
        <f t="shared" si="53"/>
        <v>3349.5</v>
      </c>
      <c r="AA185" s="52">
        <f t="shared" si="53"/>
        <v>3250.5</v>
      </c>
      <c r="AB185" s="52">
        <f t="shared" si="53"/>
        <v>3052.5</v>
      </c>
      <c r="AC185" s="52">
        <f t="shared" si="53"/>
        <v>3481.5000000000005</v>
      </c>
      <c r="AD185" s="52">
        <f t="shared" si="53"/>
        <v>2904.4950000000003</v>
      </c>
      <c r="AE185" s="52">
        <f t="shared" si="53"/>
        <v>2755.5</v>
      </c>
      <c r="AF185" s="52">
        <f t="shared" si="53"/>
        <v>3481.5000000000005</v>
      </c>
      <c r="AG185" s="52">
        <f t="shared" si="53"/>
        <v>3366</v>
      </c>
      <c r="AH185" s="52">
        <f t="shared" si="53"/>
        <v>3407.45</v>
      </c>
      <c r="AI185" s="52">
        <f t="shared" si="53"/>
        <v>3344.09</v>
      </c>
      <c r="AJ185" s="52">
        <f t="shared" si="53"/>
        <v>3350.33</v>
      </c>
      <c r="AK185" s="52">
        <f t="shared" si="53"/>
        <v>3004.8150000000001</v>
      </c>
      <c r="AL185" s="52">
        <f t="shared" si="53"/>
        <v>0</v>
      </c>
      <c r="AM185" s="10">
        <f t="shared" si="50"/>
        <v>3481.5000000000005</v>
      </c>
    </row>
    <row r="186" spans="1:39">
      <c r="A186" s="15">
        <v>0.83333333333333337</v>
      </c>
      <c r="B186" s="52">
        <f t="shared" si="53"/>
        <v>0</v>
      </c>
      <c r="C186" s="52">
        <f t="shared" si="53"/>
        <v>0</v>
      </c>
      <c r="D186" s="52">
        <f t="shared" si="53"/>
        <v>0</v>
      </c>
      <c r="E186" s="52">
        <f t="shared" si="53"/>
        <v>0</v>
      </c>
      <c r="F186" s="52">
        <f t="shared" si="53"/>
        <v>0</v>
      </c>
      <c r="G186" s="52">
        <f t="shared" si="53"/>
        <v>3795.0000000000005</v>
      </c>
      <c r="H186" s="52">
        <f t="shared" si="53"/>
        <v>3712.5000000000005</v>
      </c>
      <c r="I186" s="52">
        <f t="shared" si="53"/>
        <v>3663.0000000000005</v>
      </c>
      <c r="J186" s="52">
        <f t="shared" si="53"/>
        <v>3283.5</v>
      </c>
      <c r="K186" s="52">
        <f t="shared" si="53"/>
        <v>3580.5000000000005</v>
      </c>
      <c r="L186" s="52">
        <f t="shared" si="53"/>
        <v>3762.0000000000005</v>
      </c>
      <c r="M186" s="52">
        <f t="shared" si="53"/>
        <v>3762.0000000000005</v>
      </c>
      <c r="N186" s="52">
        <f t="shared" si="53"/>
        <v>3696.0000000000005</v>
      </c>
      <c r="O186" s="52">
        <f t="shared" si="53"/>
        <v>3696.0000000000005</v>
      </c>
      <c r="P186" s="52">
        <f t="shared" si="53"/>
        <v>3481.5000000000005</v>
      </c>
      <c r="Q186" s="52">
        <f t="shared" si="53"/>
        <v>3217.5</v>
      </c>
      <c r="R186" s="52">
        <f t="shared" si="53"/>
        <v>3613.5000000000005</v>
      </c>
      <c r="S186" s="52">
        <f t="shared" si="53"/>
        <v>3762.0000000000005</v>
      </c>
      <c r="T186" s="52">
        <f t="shared" si="53"/>
        <v>3679.5000000000005</v>
      </c>
      <c r="U186" s="52">
        <f t="shared" si="53"/>
        <v>3720.7500000000005</v>
      </c>
      <c r="V186" s="52">
        <f t="shared" si="53"/>
        <v>3630.0000000000005</v>
      </c>
      <c r="W186" s="52">
        <f t="shared" si="53"/>
        <v>3399.0000000000005</v>
      </c>
      <c r="X186" s="52">
        <f t="shared" si="53"/>
        <v>3085.5</v>
      </c>
      <c r="Y186" s="52">
        <f t="shared" si="53"/>
        <v>3712.5000000000005</v>
      </c>
      <c r="Z186" s="52">
        <f t="shared" si="53"/>
        <v>3778.5000000000005</v>
      </c>
      <c r="AA186" s="52">
        <f t="shared" si="53"/>
        <v>3976.5000000000005</v>
      </c>
      <c r="AB186" s="52">
        <f t="shared" si="53"/>
        <v>3465.0000000000005</v>
      </c>
      <c r="AC186" s="52">
        <f t="shared" si="53"/>
        <v>3729.0000000000005</v>
      </c>
      <c r="AD186" s="52">
        <f t="shared" si="53"/>
        <v>3481.5000000000005</v>
      </c>
      <c r="AE186" s="52">
        <f t="shared" si="53"/>
        <v>3267</v>
      </c>
      <c r="AF186" s="52">
        <f t="shared" si="53"/>
        <v>3696.0000000000005</v>
      </c>
      <c r="AG186" s="52">
        <f t="shared" si="53"/>
        <v>3795.0000000000005</v>
      </c>
      <c r="AH186" s="52">
        <f t="shared" si="53"/>
        <v>3767.7700000000004</v>
      </c>
      <c r="AI186" s="52">
        <f t="shared" si="53"/>
        <v>3700.6550000000007</v>
      </c>
      <c r="AJ186" s="52">
        <f t="shared" si="53"/>
        <v>3684.5750000000003</v>
      </c>
      <c r="AK186" s="52">
        <f t="shared" si="53"/>
        <v>3572.2250000000004</v>
      </c>
      <c r="AL186" s="52">
        <f t="shared" si="53"/>
        <v>0</v>
      </c>
      <c r="AM186" s="10">
        <f t="shared" si="50"/>
        <v>3976.5000000000005</v>
      </c>
    </row>
    <row r="187" spans="1:39">
      <c r="A187" s="15">
        <v>0.875</v>
      </c>
      <c r="B187" s="52">
        <f t="shared" si="53"/>
        <v>0</v>
      </c>
      <c r="C187" s="52">
        <f t="shared" si="53"/>
        <v>0</v>
      </c>
      <c r="D187" s="52">
        <f t="shared" si="53"/>
        <v>0</v>
      </c>
      <c r="E187" s="52">
        <f t="shared" si="53"/>
        <v>0</v>
      </c>
      <c r="F187" s="52">
        <f t="shared" si="53"/>
        <v>0</v>
      </c>
      <c r="G187" s="52">
        <f t="shared" si="53"/>
        <v>3745.5000000000005</v>
      </c>
      <c r="H187" s="52">
        <f t="shared" si="53"/>
        <v>3646.5000000000005</v>
      </c>
      <c r="I187" s="52">
        <f t="shared" si="53"/>
        <v>3465.0000000000005</v>
      </c>
      <c r="J187" s="52">
        <f t="shared" si="53"/>
        <v>3333</v>
      </c>
      <c r="K187" s="52">
        <f t="shared" si="53"/>
        <v>3498.0000000000005</v>
      </c>
      <c r="L187" s="52">
        <f t="shared" si="53"/>
        <v>3712.5000000000005</v>
      </c>
      <c r="M187" s="52">
        <f t="shared" si="53"/>
        <v>3630.0000000000005</v>
      </c>
      <c r="N187" s="52">
        <f t="shared" si="53"/>
        <v>3349.5</v>
      </c>
      <c r="O187" s="52">
        <f t="shared" si="53"/>
        <v>3630.0000000000005</v>
      </c>
      <c r="P187" s="52">
        <f t="shared" si="53"/>
        <v>3498.0000000000005</v>
      </c>
      <c r="Q187" s="52">
        <f t="shared" si="53"/>
        <v>3432.0000000000005</v>
      </c>
      <c r="R187" s="52">
        <f t="shared" si="53"/>
        <v>3613.5000000000005</v>
      </c>
      <c r="S187" s="52">
        <f t="shared" si="53"/>
        <v>3729.0000000000005</v>
      </c>
      <c r="T187" s="52">
        <f t="shared" si="53"/>
        <v>3580.5000000000005</v>
      </c>
      <c r="U187" s="52">
        <f t="shared" si="53"/>
        <v>3621.7500000000005</v>
      </c>
      <c r="V187" s="52">
        <f t="shared" si="53"/>
        <v>3564.0000000000005</v>
      </c>
      <c r="W187" s="52">
        <f t="shared" si="53"/>
        <v>3448.5000000000005</v>
      </c>
      <c r="X187" s="52">
        <f t="shared" si="53"/>
        <v>3118.5</v>
      </c>
      <c r="Y187" s="52">
        <f t="shared" si="53"/>
        <v>3630.0000000000005</v>
      </c>
      <c r="Z187" s="52">
        <f t="shared" si="53"/>
        <v>3778.5000000000005</v>
      </c>
      <c r="AA187" s="52">
        <f t="shared" si="53"/>
        <v>3663.0000000000005</v>
      </c>
      <c r="AB187" s="52">
        <f t="shared" si="53"/>
        <v>3564.0000000000005</v>
      </c>
      <c r="AC187" s="52">
        <f t="shared" si="53"/>
        <v>3679.5000000000005</v>
      </c>
      <c r="AD187" s="52">
        <f t="shared" si="53"/>
        <v>3432.0000000000005</v>
      </c>
      <c r="AE187" s="52">
        <f t="shared" si="53"/>
        <v>3333</v>
      </c>
      <c r="AF187" s="52">
        <f t="shared" si="53"/>
        <v>3613.5000000000005</v>
      </c>
      <c r="AG187" s="52">
        <f t="shared" si="53"/>
        <v>3696.0000000000005</v>
      </c>
      <c r="AH187" s="52">
        <f t="shared" si="53"/>
        <v>3679.5000000000005</v>
      </c>
      <c r="AI187" s="52">
        <f t="shared" si="53"/>
        <v>3646.5000000000005</v>
      </c>
      <c r="AJ187" s="52">
        <f t="shared" si="53"/>
        <v>3646.5000000000005</v>
      </c>
      <c r="AK187" s="52">
        <f t="shared" si="53"/>
        <v>3514.5000000000005</v>
      </c>
      <c r="AL187" s="52">
        <f t="shared" si="53"/>
        <v>0</v>
      </c>
      <c r="AM187" s="10">
        <f t="shared" si="50"/>
        <v>3778.5000000000005</v>
      </c>
    </row>
    <row r="188" spans="1:39">
      <c r="A188" s="13" t="s">
        <v>25</v>
      </c>
      <c r="B188" s="52">
        <f t="shared" si="53"/>
        <v>0</v>
      </c>
      <c r="C188" s="52">
        <f t="shared" si="53"/>
        <v>0</v>
      </c>
      <c r="D188" s="52">
        <f t="shared" si="53"/>
        <v>0</v>
      </c>
      <c r="E188" s="52">
        <f t="shared" si="53"/>
        <v>0</v>
      </c>
      <c r="F188" s="52">
        <f t="shared" si="53"/>
        <v>0</v>
      </c>
      <c r="G188" s="52">
        <f t="shared" si="53"/>
        <v>3564.0000000000005</v>
      </c>
      <c r="H188" s="52">
        <f t="shared" si="53"/>
        <v>3415.5000000000005</v>
      </c>
      <c r="I188" s="52">
        <f t="shared" si="53"/>
        <v>3242.25</v>
      </c>
      <c r="J188" s="52">
        <f t="shared" si="53"/>
        <v>3168</v>
      </c>
      <c r="K188" s="52">
        <f t="shared" si="53"/>
        <v>3333</v>
      </c>
      <c r="L188" s="52">
        <f t="shared" si="53"/>
        <v>3547.5000000000005</v>
      </c>
      <c r="M188" s="52">
        <f t="shared" si="53"/>
        <v>3597.0000000000005</v>
      </c>
      <c r="N188" s="52">
        <f t="shared" si="53"/>
        <v>2953.5</v>
      </c>
      <c r="O188" s="52">
        <f t="shared" si="53"/>
        <v>0</v>
      </c>
      <c r="P188" s="52">
        <f t="shared" si="53"/>
        <v>3399.0000000000005</v>
      </c>
      <c r="Q188" s="52">
        <f t="shared" si="53"/>
        <v>3234</v>
      </c>
      <c r="R188" s="52">
        <f t="shared" si="53"/>
        <v>3382.5000000000005</v>
      </c>
      <c r="S188" s="52">
        <f t="shared" si="53"/>
        <v>3580.5000000000005</v>
      </c>
      <c r="T188" s="52">
        <f t="shared" si="53"/>
        <v>3712.5000000000005</v>
      </c>
      <c r="U188" s="52">
        <f t="shared" si="53"/>
        <v>3423.7500000000005</v>
      </c>
      <c r="V188" s="52">
        <f t="shared" si="53"/>
        <v>3613.5000000000005</v>
      </c>
      <c r="W188" s="52">
        <f t="shared" si="53"/>
        <v>3267</v>
      </c>
      <c r="X188" s="52">
        <f t="shared" si="53"/>
        <v>3102</v>
      </c>
      <c r="Y188" s="52">
        <f t="shared" si="53"/>
        <v>3514.5000000000005</v>
      </c>
      <c r="Z188" s="52">
        <f t="shared" si="53"/>
        <v>3531.0000000000005</v>
      </c>
      <c r="AA188" s="52">
        <f t="shared" si="53"/>
        <v>3498.0000000000005</v>
      </c>
      <c r="AB188" s="52">
        <f t="shared" si="53"/>
        <v>3415.5000000000005</v>
      </c>
      <c r="AC188" s="52">
        <f t="shared" si="53"/>
        <v>3498.0000000000005</v>
      </c>
      <c r="AD188" s="52">
        <f t="shared" si="53"/>
        <v>3300</v>
      </c>
      <c r="AE188" s="52">
        <f t="shared" si="53"/>
        <v>3135</v>
      </c>
      <c r="AF188" s="52">
        <f t="shared" si="53"/>
        <v>3399.0000000000005</v>
      </c>
      <c r="AG188" s="52">
        <f t="shared" si="53"/>
        <v>3613.5000000000005</v>
      </c>
      <c r="AH188" s="52">
        <f t="shared" si="53"/>
        <v>3646.5000000000005</v>
      </c>
      <c r="AI188" s="52">
        <f t="shared" si="53"/>
        <v>3432.0000000000005</v>
      </c>
      <c r="AJ188" s="52">
        <f t="shared" si="53"/>
        <v>3531.0000000000005</v>
      </c>
      <c r="AK188" s="52">
        <f t="shared" si="53"/>
        <v>3382.5000000000005</v>
      </c>
      <c r="AL188" s="52">
        <f t="shared" si="53"/>
        <v>0</v>
      </c>
      <c r="AM188" s="10">
        <f t="shared" si="50"/>
        <v>3712.5000000000005</v>
      </c>
    </row>
    <row r="189" spans="1:39">
      <c r="A189" s="15">
        <v>0.95833333333333337</v>
      </c>
      <c r="B189" s="52">
        <f t="shared" si="53"/>
        <v>0</v>
      </c>
      <c r="C189" s="52">
        <f t="shared" si="53"/>
        <v>0</v>
      </c>
      <c r="D189" s="52">
        <f t="shared" si="53"/>
        <v>0</v>
      </c>
      <c r="E189" s="52">
        <f t="shared" si="53"/>
        <v>0</v>
      </c>
      <c r="F189" s="52">
        <f t="shared" si="53"/>
        <v>0</v>
      </c>
      <c r="G189" s="52">
        <f t="shared" si="53"/>
        <v>2920.5</v>
      </c>
      <c r="H189" s="52">
        <f t="shared" si="53"/>
        <v>3069</v>
      </c>
      <c r="I189" s="52">
        <f t="shared" si="53"/>
        <v>2994.75</v>
      </c>
      <c r="J189" s="52">
        <f t="shared" si="53"/>
        <v>2673</v>
      </c>
      <c r="K189" s="52">
        <f t="shared" si="53"/>
        <v>2970</v>
      </c>
      <c r="L189" s="52">
        <f t="shared" si="53"/>
        <v>3135</v>
      </c>
      <c r="M189" s="52">
        <f t="shared" si="53"/>
        <v>3069</v>
      </c>
      <c r="N189" s="52">
        <f t="shared" si="53"/>
        <v>3102</v>
      </c>
      <c r="O189" s="52">
        <f t="shared" si="53"/>
        <v>462.00000000000006</v>
      </c>
      <c r="P189" s="52">
        <f t="shared" si="53"/>
        <v>3052.5</v>
      </c>
      <c r="Q189" s="52">
        <f t="shared" si="53"/>
        <v>2953.5</v>
      </c>
      <c r="R189" s="52">
        <f t="shared" si="53"/>
        <v>3036</v>
      </c>
      <c r="S189" s="52">
        <f t="shared" si="53"/>
        <v>3366</v>
      </c>
      <c r="T189" s="52">
        <f t="shared" si="53"/>
        <v>3019.5</v>
      </c>
      <c r="U189" s="52">
        <f t="shared" si="53"/>
        <v>3159.75</v>
      </c>
      <c r="V189" s="52">
        <f t="shared" si="53"/>
        <v>3514.5000000000005</v>
      </c>
      <c r="W189" s="52">
        <f t="shared" si="53"/>
        <v>2920.5</v>
      </c>
      <c r="X189" s="52">
        <f t="shared" si="53"/>
        <v>2871</v>
      </c>
      <c r="Y189" s="52">
        <f t="shared" si="53"/>
        <v>3102</v>
      </c>
      <c r="Z189" s="52">
        <f t="shared" si="53"/>
        <v>3168</v>
      </c>
      <c r="AA189" s="52">
        <f t="shared" si="53"/>
        <v>3085.5</v>
      </c>
      <c r="AB189" s="52">
        <f t="shared" si="53"/>
        <v>3102</v>
      </c>
      <c r="AC189" s="52">
        <f t="shared" si="53"/>
        <v>3151.5</v>
      </c>
      <c r="AD189" s="52">
        <f t="shared" si="53"/>
        <v>3069</v>
      </c>
      <c r="AE189" s="52">
        <f t="shared" si="53"/>
        <v>2920.5</v>
      </c>
      <c r="AF189" s="52">
        <f t="shared" si="53"/>
        <v>3151.5</v>
      </c>
      <c r="AG189" s="52">
        <f t="shared" si="53"/>
        <v>3432.0000000000005</v>
      </c>
      <c r="AH189" s="52">
        <f t="shared" si="53"/>
        <v>3135</v>
      </c>
      <c r="AI189" s="52">
        <f t="shared" ref="AI189:AL189" si="54">+$G$40*(AI129+AI159)</f>
        <v>3267</v>
      </c>
      <c r="AJ189" s="52">
        <f t="shared" si="54"/>
        <v>3168</v>
      </c>
      <c r="AK189" s="52">
        <f t="shared" si="54"/>
        <v>3349.5</v>
      </c>
      <c r="AL189" s="52">
        <f t="shared" si="54"/>
        <v>0</v>
      </c>
      <c r="AM189" s="10">
        <f t="shared" si="50"/>
        <v>3514.5000000000005</v>
      </c>
    </row>
    <row r="190" spans="1:39">
      <c r="A190" s="9" t="s">
        <v>26</v>
      </c>
      <c r="B190" s="52">
        <f t="shared" ref="B190:AL190" si="55">+$G$40*(B130+B160)</f>
        <v>0</v>
      </c>
      <c r="C190" s="52">
        <f t="shared" si="55"/>
        <v>0</v>
      </c>
      <c r="D190" s="52">
        <f t="shared" si="55"/>
        <v>0</v>
      </c>
      <c r="E190" s="52">
        <f t="shared" si="55"/>
        <v>0</v>
      </c>
      <c r="F190" s="52">
        <f t="shared" si="55"/>
        <v>0</v>
      </c>
      <c r="G190" s="52">
        <f t="shared" si="55"/>
        <v>2739</v>
      </c>
      <c r="H190" s="52">
        <f t="shared" si="55"/>
        <v>2871</v>
      </c>
      <c r="I190" s="52">
        <f t="shared" si="55"/>
        <v>2796.75</v>
      </c>
      <c r="J190" s="52">
        <f t="shared" si="55"/>
        <v>2673</v>
      </c>
      <c r="K190" s="52">
        <f t="shared" si="55"/>
        <v>2706</v>
      </c>
      <c r="L190" s="52">
        <f t="shared" si="55"/>
        <v>2838</v>
      </c>
      <c r="M190" s="52">
        <f t="shared" si="55"/>
        <v>2755.5</v>
      </c>
      <c r="N190" s="52">
        <f t="shared" si="55"/>
        <v>2772</v>
      </c>
      <c r="O190" s="52">
        <f t="shared" si="55"/>
        <v>924.00000000000011</v>
      </c>
      <c r="P190" s="52">
        <f t="shared" si="55"/>
        <v>2854.5</v>
      </c>
      <c r="Q190" s="52">
        <f t="shared" si="55"/>
        <v>2673</v>
      </c>
      <c r="R190" s="52">
        <f t="shared" si="55"/>
        <v>2508</v>
      </c>
      <c r="S190" s="52">
        <f t="shared" si="55"/>
        <v>2788.5</v>
      </c>
      <c r="T190" s="52">
        <f t="shared" si="55"/>
        <v>2755.5</v>
      </c>
      <c r="U190" s="52">
        <f t="shared" si="55"/>
        <v>2838</v>
      </c>
      <c r="V190" s="52">
        <f t="shared" si="55"/>
        <v>2904</v>
      </c>
      <c r="W190" s="52">
        <f t="shared" si="55"/>
        <v>2755.5</v>
      </c>
      <c r="X190" s="52">
        <f t="shared" si="55"/>
        <v>2623.5</v>
      </c>
      <c r="Y190" s="52">
        <f t="shared" si="55"/>
        <v>2772</v>
      </c>
      <c r="Z190" s="52">
        <f t="shared" si="55"/>
        <v>2887.5</v>
      </c>
      <c r="AA190" s="52">
        <f t="shared" si="55"/>
        <v>2805</v>
      </c>
      <c r="AB190" s="52">
        <f t="shared" si="55"/>
        <v>2755.5</v>
      </c>
      <c r="AC190" s="52">
        <f t="shared" si="55"/>
        <v>2887.5</v>
      </c>
      <c r="AD190" s="52">
        <f t="shared" si="55"/>
        <v>3085.5</v>
      </c>
      <c r="AE190" s="52">
        <f t="shared" si="55"/>
        <v>2673</v>
      </c>
      <c r="AF190" s="52">
        <f t="shared" si="55"/>
        <v>2904</v>
      </c>
      <c r="AG190" s="52">
        <f t="shared" si="55"/>
        <v>2871</v>
      </c>
      <c r="AH190" s="52">
        <f t="shared" si="55"/>
        <v>2854.5</v>
      </c>
      <c r="AI190" s="52">
        <f t="shared" si="55"/>
        <v>2739</v>
      </c>
      <c r="AJ190" s="52">
        <f t="shared" si="55"/>
        <v>2854.5</v>
      </c>
      <c r="AK190" s="52">
        <f t="shared" si="55"/>
        <v>2953.5</v>
      </c>
      <c r="AL190" s="52">
        <f t="shared" si="55"/>
        <v>0</v>
      </c>
      <c r="AM190" s="10">
        <f t="shared" si="50"/>
        <v>3085.5</v>
      </c>
    </row>
  </sheetData>
  <mergeCells count="9">
    <mergeCell ref="A164:A166"/>
    <mergeCell ref="A104:A106"/>
    <mergeCell ref="A134:A136"/>
    <mergeCell ref="A1:AM1"/>
    <mergeCell ref="A2:AM2"/>
    <mergeCell ref="A3:AM3"/>
    <mergeCell ref="A4:A6"/>
    <mergeCell ref="A43:A45"/>
    <mergeCell ref="A74:A76"/>
  </mergeCells>
  <conditionalFormatting sqref="Q31">
    <cfRule type="cellIs" dxfId="64" priority="8" stopIfTrue="1" operator="equal">
      <formula>MIN($Q$7:$Q$30)</formula>
    </cfRule>
    <cfRule type="cellIs" dxfId="63" priority="9" stopIfTrue="1" operator="equal">
      <formula>MAX($Q$7:$Q$30)</formula>
    </cfRule>
  </conditionalFormatting>
  <conditionalFormatting sqref="AP7:AR30 AM46:AN69 AM77:AN100 AM107:AN130 B7:AN30">
    <cfRule type="cellIs" dxfId="62" priority="7" operator="lessThan">
      <formula>1</formula>
    </cfRule>
  </conditionalFormatting>
  <conditionalFormatting sqref="AM137:AM160">
    <cfRule type="cellIs" dxfId="61" priority="6" operator="lessThan">
      <formula>1</formula>
    </cfRule>
  </conditionalFormatting>
  <conditionalFormatting sqref="AN137:AN160">
    <cfRule type="cellIs" dxfId="60" priority="5" operator="lessThan">
      <formula>1</formula>
    </cfRule>
  </conditionalFormatting>
  <conditionalFormatting sqref="AM107:AN130 AM46:AN69 AM77:AN100">
    <cfRule type="cellIs" dxfId="59" priority="4" operator="lessThan">
      <formula>1</formula>
    </cfRule>
  </conditionalFormatting>
  <conditionalFormatting sqref="AM137:AM160">
    <cfRule type="cellIs" dxfId="58" priority="3" operator="lessThan">
      <formula>1</formula>
    </cfRule>
  </conditionalFormatting>
  <conditionalFormatting sqref="AN137:AN160">
    <cfRule type="cellIs" dxfId="57" priority="2" operator="lessThan">
      <formula>1</formula>
    </cfRule>
  </conditionalFormatting>
  <conditionalFormatting sqref="AM167:AM190">
    <cfRule type="cellIs" dxfId="56" priority="1" operator="lessThan">
      <formula>1</formula>
    </cfRule>
  </conditionalFormatting>
  <printOptions horizontalCentered="1" verticalCentered="1"/>
  <pageMargins left="0.78740157499999996" right="0.78740157499999996" top="0" bottom="0" header="0" footer="0"/>
  <pageSetup paperSize="9" scale="90" orientation="landscape" horizontalDpi="300" verticalDpi="300"/>
  <headerFooter alignWithMargin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90"/>
  <sheetViews>
    <sheetView topLeftCell="Y1" zoomScale="85" zoomScaleNormal="85" zoomScalePageLayoutView="85" workbookViewId="0">
      <selection activeCell="AO16" sqref="AO16"/>
    </sheetView>
  </sheetViews>
  <sheetFormatPr baseColWidth="10" defaultColWidth="8.83203125" defaultRowHeight="12" x14ac:dyDescent="0"/>
  <cols>
    <col min="1" max="1" width="4.5" style="6" customWidth="1"/>
    <col min="2" max="5" width="9" style="6" customWidth="1"/>
    <col min="6" max="17" width="9" style="27" customWidth="1"/>
    <col min="18" max="33" width="9" style="3" customWidth="1"/>
    <col min="34" max="38" width="9" style="3" hidden="1" customWidth="1"/>
    <col min="39" max="39" width="9.83203125" style="3" customWidth="1"/>
    <col min="40" max="40" width="8" style="3" customWidth="1"/>
    <col min="41" max="16384" width="8.83203125" style="3"/>
  </cols>
  <sheetData>
    <row r="1" spans="1:44" s="1" customFormat="1" ht="18">
      <c r="A1" s="290" t="s">
        <v>0</v>
      </c>
      <c r="B1" s="291"/>
      <c r="C1" s="291"/>
      <c r="D1" s="291"/>
      <c r="E1" s="291"/>
      <c r="F1" s="291"/>
      <c r="G1" s="291"/>
      <c r="H1" s="291"/>
      <c r="I1" s="291"/>
      <c r="J1" s="291"/>
      <c r="K1" s="291"/>
      <c r="L1" s="291"/>
      <c r="M1" s="291"/>
      <c r="N1" s="291"/>
      <c r="O1" s="291"/>
      <c r="P1" s="291"/>
      <c r="Q1" s="291"/>
      <c r="R1" s="291"/>
      <c r="S1" s="291"/>
      <c r="T1" s="291"/>
      <c r="U1" s="291"/>
      <c r="V1" s="291"/>
      <c r="W1" s="291"/>
      <c r="X1" s="291"/>
      <c r="Y1" s="291"/>
      <c r="Z1" s="291"/>
      <c r="AA1" s="291"/>
      <c r="AB1" s="291"/>
      <c r="AC1" s="291"/>
      <c r="AD1" s="291"/>
      <c r="AE1" s="291"/>
      <c r="AF1" s="291"/>
      <c r="AG1" s="291"/>
      <c r="AH1" s="291"/>
      <c r="AI1" s="291"/>
      <c r="AJ1" s="291"/>
      <c r="AK1" s="291"/>
      <c r="AL1" s="291"/>
      <c r="AM1" s="291"/>
    </row>
    <row r="2" spans="1:44" s="2" customFormat="1" ht="15">
      <c r="A2" s="292" t="s">
        <v>114</v>
      </c>
      <c r="B2" s="291"/>
      <c r="C2" s="291"/>
      <c r="D2" s="291"/>
      <c r="E2" s="291"/>
      <c r="F2" s="291"/>
      <c r="G2" s="291"/>
      <c r="H2" s="291"/>
      <c r="I2" s="291"/>
      <c r="J2" s="291"/>
      <c r="K2" s="291"/>
      <c r="L2" s="291"/>
      <c r="M2" s="291"/>
      <c r="N2" s="291"/>
      <c r="O2" s="291"/>
      <c r="P2" s="291"/>
      <c r="Q2" s="291"/>
      <c r="R2" s="291"/>
      <c r="S2" s="291"/>
      <c r="T2" s="291"/>
      <c r="U2" s="291"/>
      <c r="V2" s="291"/>
      <c r="W2" s="291"/>
      <c r="X2" s="291"/>
      <c r="Y2" s="291"/>
      <c r="Z2" s="291"/>
      <c r="AA2" s="291"/>
      <c r="AB2" s="291"/>
      <c r="AC2" s="291"/>
      <c r="AD2" s="291"/>
      <c r="AE2" s="291"/>
      <c r="AF2" s="291"/>
      <c r="AG2" s="291"/>
      <c r="AH2" s="291"/>
      <c r="AI2" s="291"/>
      <c r="AJ2" s="291"/>
      <c r="AK2" s="291"/>
      <c r="AL2" s="291"/>
      <c r="AM2" s="291"/>
    </row>
    <row r="3" spans="1:44">
      <c r="A3" s="293">
        <v>40756</v>
      </c>
      <c r="B3" s="294"/>
      <c r="C3" s="294"/>
      <c r="D3" s="294"/>
      <c r="E3" s="294"/>
      <c r="F3" s="294"/>
      <c r="G3" s="294"/>
      <c r="H3" s="294"/>
      <c r="I3" s="294"/>
      <c r="J3" s="294"/>
      <c r="K3" s="294"/>
      <c r="L3" s="294"/>
      <c r="M3" s="294"/>
      <c r="N3" s="294"/>
      <c r="O3" s="294"/>
      <c r="P3" s="294"/>
      <c r="Q3" s="294"/>
      <c r="R3" s="294"/>
      <c r="S3" s="294"/>
      <c r="T3" s="294"/>
      <c r="U3" s="294"/>
      <c r="V3" s="294"/>
      <c r="W3" s="294"/>
      <c r="X3" s="294"/>
      <c r="Y3" s="294"/>
      <c r="Z3" s="294"/>
      <c r="AA3" s="294"/>
      <c r="AB3" s="294"/>
      <c r="AC3" s="294"/>
      <c r="AD3" s="294"/>
      <c r="AE3" s="294"/>
      <c r="AF3" s="294"/>
      <c r="AG3" s="294"/>
      <c r="AH3" s="294"/>
      <c r="AI3" s="294"/>
      <c r="AJ3" s="294"/>
      <c r="AK3" s="294"/>
      <c r="AL3" s="294"/>
      <c r="AM3" s="294"/>
    </row>
    <row r="4" spans="1:44" s="6" customFormat="1" ht="12" customHeight="1">
      <c r="A4" s="287" t="s">
        <v>2</v>
      </c>
      <c r="C4" s="87">
        <v>1</v>
      </c>
      <c r="D4" s="87">
        <f t="shared" ref="D4:S5" si="0">+C4+1</f>
        <v>2</v>
      </c>
      <c r="E4" s="87">
        <f t="shared" si="0"/>
        <v>3</v>
      </c>
      <c r="F4" s="87">
        <f t="shared" si="0"/>
        <v>4</v>
      </c>
      <c r="G4" s="87">
        <f t="shared" si="0"/>
        <v>5</v>
      </c>
      <c r="H4" s="87">
        <f t="shared" si="0"/>
        <v>6</v>
      </c>
      <c r="I4" s="87">
        <f t="shared" si="0"/>
        <v>7</v>
      </c>
      <c r="J4" s="87">
        <f t="shared" si="0"/>
        <v>8</v>
      </c>
      <c r="K4" s="87">
        <f t="shared" si="0"/>
        <v>9</v>
      </c>
      <c r="L4" s="87">
        <f t="shared" si="0"/>
        <v>10</v>
      </c>
      <c r="M4" s="87">
        <f t="shared" si="0"/>
        <v>11</v>
      </c>
      <c r="N4" s="87">
        <f t="shared" si="0"/>
        <v>12</v>
      </c>
      <c r="O4" s="87">
        <f t="shared" si="0"/>
        <v>13</v>
      </c>
      <c r="P4" s="87">
        <f t="shared" si="0"/>
        <v>14</v>
      </c>
      <c r="Q4" s="87">
        <f t="shared" si="0"/>
        <v>15</v>
      </c>
      <c r="R4" s="87">
        <f t="shared" si="0"/>
        <v>16</v>
      </c>
      <c r="S4" s="87">
        <f t="shared" si="0"/>
        <v>17</v>
      </c>
      <c r="T4" s="87">
        <f t="shared" ref="T4:AI5" si="1">+S4+1</f>
        <v>18</v>
      </c>
      <c r="U4" s="87">
        <f t="shared" si="1"/>
        <v>19</v>
      </c>
      <c r="V4" s="87">
        <f t="shared" si="1"/>
        <v>20</v>
      </c>
      <c r="W4" s="87">
        <f t="shared" si="1"/>
        <v>21</v>
      </c>
      <c r="X4" s="87">
        <f t="shared" si="1"/>
        <v>22</v>
      </c>
      <c r="Y4" s="87">
        <f t="shared" si="1"/>
        <v>23</v>
      </c>
      <c r="Z4" s="87">
        <f t="shared" si="1"/>
        <v>24</v>
      </c>
      <c r="AA4" s="87">
        <f t="shared" si="1"/>
        <v>25</v>
      </c>
      <c r="AB4" s="87">
        <f t="shared" si="1"/>
        <v>26</v>
      </c>
      <c r="AC4" s="87">
        <f t="shared" si="1"/>
        <v>27</v>
      </c>
      <c r="AD4" s="87">
        <f t="shared" si="1"/>
        <v>28</v>
      </c>
      <c r="AE4" s="87">
        <f t="shared" si="1"/>
        <v>29</v>
      </c>
      <c r="AF4" s="87">
        <f t="shared" si="1"/>
        <v>30</v>
      </c>
      <c r="AG4" s="87">
        <f t="shared" si="1"/>
        <v>31</v>
      </c>
      <c r="AH4" s="87">
        <f t="shared" si="1"/>
        <v>32</v>
      </c>
      <c r="AI4" s="87">
        <f t="shared" si="1"/>
        <v>33</v>
      </c>
      <c r="AJ4" s="87">
        <f t="shared" ref="U4:AJ5" si="2">+AI4+1</f>
        <v>34</v>
      </c>
      <c r="AK4" s="87">
        <f>+AJ4+1</f>
        <v>35</v>
      </c>
      <c r="AL4" s="87">
        <f>+AK4+1</f>
        <v>36</v>
      </c>
      <c r="AM4" s="5" t="s">
        <v>3</v>
      </c>
      <c r="AN4" s="5" t="s">
        <v>4</v>
      </c>
      <c r="AP4" s="5" t="s">
        <v>3</v>
      </c>
      <c r="AQ4" s="5" t="s">
        <v>3</v>
      </c>
      <c r="AR4" s="5" t="s">
        <v>3</v>
      </c>
    </row>
    <row r="5" spans="1:44" s="6" customFormat="1" ht="11.25" customHeight="1">
      <c r="A5" s="288"/>
      <c r="B5" s="7"/>
      <c r="C5" s="7">
        <v>40756</v>
      </c>
      <c r="D5" s="7">
        <f t="shared" si="0"/>
        <v>40757</v>
      </c>
      <c r="E5" s="7">
        <f t="shared" si="0"/>
        <v>40758</v>
      </c>
      <c r="F5" s="7">
        <f t="shared" si="0"/>
        <v>40759</v>
      </c>
      <c r="G5" s="7">
        <f t="shared" si="0"/>
        <v>40760</v>
      </c>
      <c r="H5" s="7">
        <f t="shared" si="0"/>
        <v>40761</v>
      </c>
      <c r="I5" s="7">
        <f t="shared" si="0"/>
        <v>40762</v>
      </c>
      <c r="J5" s="7">
        <f t="shared" si="0"/>
        <v>40763</v>
      </c>
      <c r="K5" s="7">
        <f t="shared" si="0"/>
        <v>40764</v>
      </c>
      <c r="L5" s="7">
        <f t="shared" si="0"/>
        <v>40765</v>
      </c>
      <c r="M5" s="7">
        <f t="shared" si="0"/>
        <v>40766</v>
      </c>
      <c r="N5" s="7">
        <f t="shared" si="0"/>
        <v>40767</v>
      </c>
      <c r="O5" s="7">
        <f t="shared" si="0"/>
        <v>40768</v>
      </c>
      <c r="P5" s="7">
        <f t="shared" si="0"/>
        <v>40769</v>
      </c>
      <c r="Q5" s="7">
        <f t="shared" si="0"/>
        <v>40770</v>
      </c>
      <c r="R5" s="7">
        <f t="shared" si="0"/>
        <v>40771</v>
      </c>
      <c r="S5" s="7">
        <f t="shared" si="0"/>
        <v>40772</v>
      </c>
      <c r="T5" s="7">
        <f t="shared" si="1"/>
        <v>40773</v>
      </c>
      <c r="U5" s="7">
        <f t="shared" si="2"/>
        <v>40774</v>
      </c>
      <c r="V5" s="7">
        <f t="shared" si="2"/>
        <v>40775</v>
      </c>
      <c r="W5" s="7">
        <f t="shared" si="2"/>
        <v>40776</v>
      </c>
      <c r="X5" s="7">
        <f t="shared" si="2"/>
        <v>40777</v>
      </c>
      <c r="Y5" s="7">
        <f t="shared" si="2"/>
        <v>40778</v>
      </c>
      <c r="Z5" s="7">
        <f t="shared" si="2"/>
        <v>40779</v>
      </c>
      <c r="AA5" s="7">
        <f t="shared" si="2"/>
        <v>40780</v>
      </c>
      <c r="AB5" s="7">
        <f t="shared" si="2"/>
        <v>40781</v>
      </c>
      <c r="AC5" s="7">
        <f t="shared" si="2"/>
        <v>40782</v>
      </c>
      <c r="AD5" s="7">
        <f t="shared" si="2"/>
        <v>40783</v>
      </c>
      <c r="AE5" s="7">
        <f t="shared" si="2"/>
        <v>40784</v>
      </c>
      <c r="AF5" s="7">
        <f t="shared" si="2"/>
        <v>40785</v>
      </c>
      <c r="AG5" s="7">
        <f t="shared" si="2"/>
        <v>40786</v>
      </c>
      <c r="AH5" s="7">
        <f t="shared" si="2"/>
        <v>40787</v>
      </c>
      <c r="AI5" s="7">
        <f t="shared" si="2"/>
        <v>40788</v>
      </c>
      <c r="AJ5" s="7">
        <f t="shared" si="2"/>
        <v>40789</v>
      </c>
      <c r="AK5" s="7">
        <f>+AJ5+1</f>
        <v>40790</v>
      </c>
      <c r="AL5" s="7">
        <f>+AK5+1</f>
        <v>40791</v>
      </c>
      <c r="AM5" s="5"/>
      <c r="AN5" s="8"/>
      <c r="AP5" s="5" t="s">
        <v>5</v>
      </c>
      <c r="AQ5" s="5" t="s">
        <v>6</v>
      </c>
      <c r="AR5" s="5" t="s">
        <v>7</v>
      </c>
    </row>
    <row r="6" spans="1:44" s="6" customFormat="1" ht="12" customHeight="1">
      <c r="A6" s="289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 t="s">
        <v>8</v>
      </c>
      <c r="AN6" s="5" t="s">
        <v>8</v>
      </c>
      <c r="AP6" s="5" t="s">
        <v>8</v>
      </c>
      <c r="AQ6" s="5" t="s">
        <v>8</v>
      </c>
      <c r="AR6" s="5" t="s">
        <v>8</v>
      </c>
    </row>
    <row r="7" spans="1:44" ht="12" customHeight="1">
      <c r="A7" s="9" t="s">
        <v>9</v>
      </c>
      <c r="B7" s="11"/>
      <c r="C7" s="11">
        <f>+$G$31*agost2010!B7</f>
        <v>17600</v>
      </c>
      <c r="D7" s="11">
        <f>+$G$31*agost2010!C7</f>
        <v>17600</v>
      </c>
      <c r="E7" s="11">
        <f>+$G$31*agost2010!D7</f>
        <v>18260</v>
      </c>
      <c r="F7" s="11">
        <f>+$G$31*agost2010!E7</f>
        <v>18040</v>
      </c>
      <c r="G7" s="11">
        <f>+$G$31*agost2010!F7</f>
        <v>18590</v>
      </c>
      <c r="H7" s="11">
        <f>+$G$31*agost2010!G7</f>
        <v>16170.000000000002</v>
      </c>
      <c r="I7" s="11">
        <f>+$G$31*agost2010!H7</f>
        <v>17710</v>
      </c>
      <c r="J7" s="11">
        <f>+$G$31*agost2010!I7</f>
        <v>16720</v>
      </c>
      <c r="K7" s="11">
        <f>+$G$31*agost2010!J7</f>
        <v>16720</v>
      </c>
      <c r="L7" s="11">
        <f>+$G$31*agost2010!K7</f>
        <v>17050</v>
      </c>
      <c r="M7" s="11">
        <f>+$G$31*agost2010!L7</f>
        <v>16720</v>
      </c>
      <c r="N7" s="11">
        <f>+$G$31*agost2010!M7</f>
        <v>17160</v>
      </c>
      <c r="O7" s="11">
        <f>+$G$31*agost2010!N7</f>
        <v>16940</v>
      </c>
      <c r="P7" s="11">
        <f>+$G$31*agost2010!O7</f>
        <v>17710</v>
      </c>
      <c r="Q7" s="11">
        <f>+$G$31*agost2010!P7</f>
        <v>17820</v>
      </c>
      <c r="R7" s="11">
        <f>+$G$31*agost2010!Q7</f>
        <v>16280.000000000002</v>
      </c>
      <c r="S7" s="11">
        <f>+$G$31*agost2010!R7</f>
        <v>18150</v>
      </c>
      <c r="T7" s="11">
        <f>+$G$31*agost2010!S7</f>
        <v>17380</v>
      </c>
      <c r="U7" s="11">
        <f>+$G$31*agost2010!T7</f>
        <v>17490</v>
      </c>
      <c r="V7" s="11">
        <f>+$G$31*agost2010!U7</f>
        <v>17600</v>
      </c>
      <c r="W7" s="11">
        <f>+$G$31*agost2010!V7</f>
        <v>18040</v>
      </c>
      <c r="X7" s="11">
        <f>+$G$31*agost2010!W7</f>
        <v>15180.000000000002</v>
      </c>
      <c r="Y7" s="11">
        <f>+$G$31*agost2010!X7</f>
        <v>18370</v>
      </c>
      <c r="Z7" s="11">
        <f>+$G$31*agost2010!Y7</f>
        <v>17160</v>
      </c>
      <c r="AA7" s="11">
        <f>+$G$31*agost2010!Z7</f>
        <v>17820</v>
      </c>
      <c r="AB7" s="11">
        <f>+$G$31*agost2010!AA7</f>
        <v>17930</v>
      </c>
      <c r="AC7" s="11">
        <f>+$G$31*agost2010!AB7</f>
        <v>17820</v>
      </c>
      <c r="AD7" s="11">
        <f>+$G$31*agost2010!AC7</f>
        <v>17820</v>
      </c>
      <c r="AE7" s="11">
        <f>+$G$31*agost2010!AD7</f>
        <v>18260</v>
      </c>
      <c r="AF7" s="11">
        <f>+$G$31*agost2010!AE7</f>
        <v>17490</v>
      </c>
      <c r="AG7" s="11">
        <f>+$G$31*agost2010!AF7</f>
        <v>18150</v>
      </c>
      <c r="AH7" s="11">
        <f>+$G$31*agost2010!AG7</f>
        <v>0</v>
      </c>
      <c r="AI7" s="11">
        <f>+$G$31*agost2010!AH7</f>
        <v>0</v>
      </c>
      <c r="AJ7" s="11">
        <f>+$G$31*agost2010!AI7</f>
        <v>0</v>
      </c>
      <c r="AK7" s="11">
        <f>+$G$31*agost2010!AJ7</f>
        <v>0</v>
      </c>
      <c r="AL7" s="11">
        <f>+$G$31*agost2010!AK7</f>
        <v>0</v>
      </c>
      <c r="AM7" s="10">
        <f>MAX(B7:AL7)</f>
        <v>18590</v>
      </c>
      <c r="AN7" s="10">
        <f>MIN(C7:AG7)</f>
        <v>15180.000000000002</v>
      </c>
      <c r="AP7" s="10">
        <f>MAX(C7:G7,J7:N7,Q7:U7,X7:AB7,AE7:AI7,AL7)</f>
        <v>18590</v>
      </c>
      <c r="AQ7" s="10">
        <f>MAX(H7,O7,V7,AC7,AJ7)</f>
        <v>17820</v>
      </c>
      <c r="AR7" s="10">
        <f>MAX(I7,P7,W7,AD7,AK7)</f>
        <v>18040</v>
      </c>
    </row>
    <row r="8" spans="1:44" ht="12" customHeight="1">
      <c r="A8" s="9" t="s">
        <v>10</v>
      </c>
      <c r="B8" s="11"/>
      <c r="C8" s="11">
        <f>+$G$31*agost2010!B8</f>
        <v>17270</v>
      </c>
      <c r="D8" s="11">
        <f>+$G$31*agost2010!C8</f>
        <v>16830</v>
      </c>
      <c r="E8" s="11">
        <f>+$G$31*agost2010!D8</f>
        <v>17050</v>
      </c>
      <c r="F8" s="11">
        <f>+$G$31*agost2010!E8</f>
        <v>17270</v>
      </c>
      <c r="G8" s="11">
        <f>+$G$31*agost2010!F8</f>
        <v>11880.000000000002</v>
      </c>
      <c r="H8" s="11">
        <f>+$G$31*agost2010!G8</f>
        <v>15730.000000000002</v>
      </c>
      <c r="I8" s="11">
        <f>+$G$31*agost2010!H8</f>
        <v>16280.000000000002</v>
      </c>
      <c r="J8" s="11">
        <f>+$G$31*agost2010!I8</f>
        <v>15840.000000000002</v>
      </c>
      <c r="K8" s="11">
        <f>+$G$31*agost2010!J8</f>
        <v>15840.000000000002</v>
      </c>
      <c r="L8" s="11">
        <f>+$G$31*agost2010!K8</f>
        <v>16170.000000000002</v>
      </c>
      <c r="M8" s="11">
        <f>+$G$31*agost2010!L8</f>
        <v>15950.000000000002</v>
      </c>
      <c r="N8" s="11">
        <f>+$G$31*agost2010!M8</f>
        <v>16610</v>
      </c>
      <c r="O8" s="11">
        <f>+$G$31*agost2010!N8</f>
        <v>16610</v>
      </c>
      <c r="P8" s="11">
        <f>+$G$31*agost2010!O8</f>
        <v>17160</v>
      </c>
      <c r="Q8" s="11">
        <f>+$G$31*agost2010!P8</f>
        <v>17160</v>
      </c>
      <c r="R8" s="11">
        <f>+$G$31*agost2010!Q8</f>
        <v>16610</v>
      </c>
      <c r="S8" s="11">
        <f>+$G$31*agost2010!R8</f>
        <v>17160</v>
      </c>
      <c r="T8" s="11">
        <f>+$G$31*agost2010!S8</f>
        <v>16720</v>
      </c>
      <c r="U8" s="11">
        <f>+$G$31*agost2010!T8</f>
        <v>16720</v>
      </c>
      <c r="V8" s="11">
        <f>+$G$31*agost2010!U8</f>
        <v>17160</v>
      </c>
      <c r="W8" s="11">
        <f>+$G$31*agost2010!V8</f>
        <v>17160</v>
      </c>
      <c r="X8" s="11">
        <f>+$G$31*agost2010!W8</f>
        <v>16060.000000000002</v>
      </c>
      <c r="Y8" s="11">
        <f>+$G$31*agost2010!X8</f>
        <v>16280.000000000002</v>
      </c>
      <c r="Z8" s="11">
        <f>+$G$31*agost2010!Y8</f>
        <v>16720</v>
      </c>
      <c r="AA8" s="11">
        <f>+$G$31*agost2010!Z8</f>
        <v>16060.000000000002</v>
      </c>
      <c r="AB8" s="11">
        <f>+$G$31*agost2010!AA8</f>
        <v>0</v>
      </c>
      <c r="AC8" s="11">
        <f>+$G$31*agost2010!AB8</f>
        <v>16830</v>
      </c>
      <c r="AD8" s="11">
        <f>+$G$31*agost2010!AC8</f>
        <v>16720</v>
      </c>
      <c r="AE8" s="11">
        <f>+$G$31*agost2010!AD8</f>
        <v>16830</v>
      </c>
      <c r="AF8" s="11">
        <f>+$G$31*agost2010!AE8</f>
        <v>16940</v>
      </c>
      <c r="AG8" s="11">
        <f>+$G$31*agost2010!AF8</f>
        <v>17270</v>
      </c>
      <c r="AH8" s="11">
        <f>+$G$31*agost2010!AG8</f>
        <v>0</v>
      </c>
      <c r="AI8" s="11">
        <f>+$G$31*agost2010!AH8</f>
        <v>0</v>
      </c>
      <c r="AJ8" s="11">
        <f>+$G$31*agost2010!AI8</f>
        <v>0</v>
      </c>
      <c r="AK8" s="11">
        <f>+$G$31*agost2010!AJ8</f>
        <v>0</v>
      </c>
      <c r="AL8" s="11">
        <f>+$G$31*agost2010!AK8</f>
        <v>0</v>
      </c>
      <c r="AM8" s="10">
        <f t="shared" ref="AM8:AM30" si="3">MAX(B8:AL8)</f>
        <v>17270</v>
      </c>
      <c r="AN8" s="10">
        <f t="shared" ref="AN8:AN30" si="4">MIN(C8:AG8)</f>
        <v>0</v>
      </c>
      <c r="AP8" s="10">
        <f t="shared" ref="AP8:AP30" si="5">MAX(C8:G8,J8:N8,Q8:U8,X8:AB8,AE8:AI8,AL8)</f>
        <v>17270</v>
      </c>
      <c r="AQ8" s="10">
        <f t="shared" ref="AQ8:AR30" si="6">MAX(H8,O8,V8,AC8,AJ8)</f>
        <v>17160</v>
      </c>
      <c r="AR8" s="10">
        <f t="shared" si="6"/>
        <v>17160</v>
      </c>
    </row>
    <row r="9" spans="1:44" ht="12" customHeight="1">
      <c r="A9" s="9" t="s">
        <v>11</v>
      </c>
      <c r="B9" s="11"/>
      <c r="C9" s="11">
        <f>+$G$31*agost2010!B9</f>
        <v>16720</v>
      </c>
      <c r="D9" s="11">
        <f>+$G$31*agost2010!C9</f>
        <v>16390</v>
      </c>
      <c r="E9" s="11">
        <f>+$G$31*agost2010!D9</f>
        <v>16720</v>
      </c>
      <c r="F9" s="11">
        <f>+$G$31*agost2010!E9</f>
        <v>17050</v>
      </c>
      <c r="G9" s="11">
        <f>+$G$31*agost2010!F9</f>
        <v>15400.000000000002</v>
      </c>
      <c r="H9" s="11">
        <f>+$G$31*agost2010!G9</f>
        <v>15620.000000000002</v>
      </c>
      <c r="I9" s="11">
        <f>+$G$31*agost2010!H9</f>
        <v>15950.000000000002</v>
      </c>
      <c r="J9" s="11">
        <f>+$G$31*agost2010!I9</f>
        <v>15620.000000000002</v>
      </c>
      <c r="K9" s="11">
        <f>+$G$31*agost2010!J9</f>
        <v>15620.000000000002</v>
      </c>
      <c r="L9" s="11">
        <f>+$G$31*agost2010!K9</f>
        <v>15950.000000000002</v>
      </c>
      <c r="M9" s="11">
        <f>+$G$31*agost2010!L9</f>
        <v>15620.000000000002</v>
      </c>
      <c r="N9" s="11">
        <f>+$G$31*agost2010!M9</f>
        <v>15840.000000000002</v>
      </c>
      <c r="O9" s="11">
        <f>+$G$31*agost2010!N9</f>
        <v>15840.000000000002</v>
      </c>
      <c r="P9" s="11">
        <f>+$G$31*agost2010!O9</f>
        <v>16610</v>
      </c>
      <c r="Q9" s="11">
        <f>+$G$31*agost2010!P9</f>
        <v>16830</v>
      </c>
      <c r="R9" s="11">
        <f>+$G$31*agost2010!Q9</f>
        <v>16280.000000000002</v>
      </c>
      <c r="S9" s="11">
        <f>+$G$31*agost2010!R9</f>
        <v>14300.000000000002</v>
      </c>
      <c r="T9" s="11">
        <f>+$G$31*agost2010!S9</f>
        <v>16500</v>
      </c>
      <c r="U9" s="11">
        <f>+$G$31*agost2010!T9</f>
        <v>16390</v>
      </c>
      <c r="V9" s="11">
        <f>+$G$31*agost2010!U9</f>
        <v>16720</v>
      </c>
      <c r="W9" s="11">
        <f>+$G$31*agost2010!V9</f>
        <v>16830</v>
      </c>
      <c r="X9" s="11">
        <f>+$G$31*agost2010!W9</f>
        <v>15840.000000000002</v>
      </c>
      <c r="Y9" s="11">
        <f>+$G$31*agost2010!X9</f>
        <v>15730.000000000002</v>
      </c>
      <c r="Z9" s="11">
        <f>+$G$31*agost2010!Y9</f>
        <v>16280.000000000002</v>
      </c>
      <c r="AA9" s="11">
        <f>+$G$31*agost2010!Z9</f>
        <v>15840.000000000002</v>
      </c>
      <c r="AB9" s="11">
        <f>+$G$31*agost2010!AA9</f>
        <v>3080.0000000000005</v>
      </c>
      <c r="AC9" s="11">
        <f>+$G$31*agost2010!AB9</f>
        <v>16500</v>
      </c>
      <c r="AD9" s="11">
        <f>+$G$31*agost2010!AC9</f>
        <v>16280.000000000002</v>
      </c>
      <c r="AE9" s="11">
        <f>+$G$31*agost2010!AD9</f>
        <v>16610</v>
      </c>
      <c r="AF9" s="11">
        <f>+$G$31*agost2010!AE9</f>
        <v>16390</v>
      </c>
      <c r="AG9" s="11">
        <f>+$G$31*agost2010!AF9</f>
        <v>17050</v>
      </c>
      <c r="AH9" s="11">
        <f>+$G$31*agost2010!AG9</f>
        <v>0</v>
      </c>
      <c r="AI9" s="11">
        <f>+$G$31*agost2010!AH9</f>
        <v>0</v>
      </c>
      <c r="AJ9" s="11">
        <f>+$G$31*agost2010!AI9</f>
        <v>0</v>
      </c>
      <c r="AK9" s="11">
        <f>+$G$31*agost2010!AJ9</f>
        <v>0</v>
      </c>
      <c r="AL9" s="11">
        <f>+$G$31*agost2010!AK9</f>
        <v>0</v>
      </c>
      <c r="AM9" s="10">
        <f t="shared" si="3"/>
        <v>17050</v>
      </c>
      <c r="AN9" s="10">
        <f t="shared" si="4"/>
        <v>3080.0000000000005</v>
      </c>
      <c r="AP9" s="10">
        <f t="shared" si="5"/>
        <v>17050</v>
      </c>
      <c r="AQ9" s="10">
        <f t="shared" si="6"/>
        <v>16720</v>
      </c>
      <c r="AR9" s="10">
        <f t="shared" si="6"/>
        <v>16830</v>
      </c>
    </row>
    <row r="10" spans="1:44" ht="12" customHeight="1">
      <c r="A10" s="9" t="s">
        <v>12</v>
      </c>
      <c r="B10" s="11"/>
      <c r="C10" s="11">
        <f>+$G$31*agost2010!B10</f>
        <v>16610</v>
      </c>
      <c r="D10" s="11">
        <f>+$G$31*agost2010!C10</f>
        <v>16280.000000000002</v>
      </c>
      <c r="E10" s="11">
        <f>+$G$31*agost2010!D10</f>
        <v>16610</v>
      </c>
      <c r="F10" s="11">
        <f>+$G$31*agost2010!E10</f>
        <v>16830</v>
      </c>
      <c r="G10" s="11">
        <f>+$G$31*agost2010!F10</f>
        <v>15950.000000000002</v>
      </c>
      <c r="H10" s="11">
        <f>+$G$31*agost2010!G10</f>
        <v>15400.000000000002</v>
      </c>
      <c r="I10" s="11">
        <f>+$G$31*agost2010!H10</f>
        <v>15730.000000000002</v>
      </c>
      <c r="J10" s="11">
        <f>+$G$31*agost2010!I10</f>
        <v>15290.000000000002</v>
      </c>
      <c r="K10" s="11">
        <f>+$G$31*agost2010!J10</f>
        <v>15290.000000000002</v>
      </c>
      <c r="L10" s="11">
        <f>+$G$31*agost2010!K10</f>
        <v>15620.000000000002</v>
      </c>
      <c r="M10" s="11">
        <f>+$G$31*agost2010!L10</f>
        <v>15620.000000000002</v>
      </c>
      <c r="N10" s="11">
        <f>+$G$31*agost2010!M10</f>
        <v>15730.000000000002</v>
      </c>
      <c r="O10" s="11">
        <f>+$G$31*agost2010!N10</f>
        <v>16280.000000000002</v>
      </c>
      <c r="P10" s="11">
        <f>+$G$31*agost2010!O10</f>
        <v>16280.000000000002</v>
      </c>
      <c r="Q10" s="11">
        <f>+$G$31*agost2010!P10</f>
        <v>16500</v>
      </c>
      <c r="R10" s="11">
        <f>+$G$31*agost2010!Q10</f>
        <v>17160</v>
      </c>
      <c r="S10" s="11">
        <f>+$G$31*agost2010!R10</f>
        <v>14410.000000000002</v>
      </c>
      <c r="T10" s="11">
        <f>+$G$31*agost2010!S10</f>
        <v>15840.000000000002</v>
      </c>
      <c r="U10" s="11">
        <f>+$G$31*agost2010!T10</f>
        <v>16280.000000000002</v>
      </c>
      <c r="V10" s="11">
        <f>+$G$31*agost2010!U10</f>
        <v>16170.000000000002</v>
      </c>
      <c r="W10" s="11">
        <f>+$G$31*agost2010!V10</f>
        <v>16720</v>
      </c>
      <c r="X10" s="11">
        <f>+$G$31*agost2010!W10</f>
        <v>15620.000000000002</v>
      </c>
      <c r="Y10" s="11">
        <f>+$G$31*agost2010!X10</f>
        <v>15620.000000000002</v>
      </c>
      <c r="Z10" s="11">
        <f>+$G$31*agost2010!Y10</f>
        <v>16170.000000000002</v>
      </c>
      <c r="AA10" s="11">
        <f>+$G$31*agost2010!Z10</f>
        <v>15620.000000000002</v>
      </c>
      <c r="AB10" s="11">
        <f>+$G$31*agost2010!AA10</f>
        <v>6050.0000000000009</v>
      </c>
      <c r="AC10" s="11">
        <f>+$G$31*agost2010!AB10</f>
        <v>16500</v>
      </c>
      <c r="AD10" s="11">
        <f>+$G$31*agost2010!AC10</f>
        <v>16170.000000000002</v>
      </c>
      <c r="AE10" s="11">
        <f>+$G$31*agost2010!AD10</f>
        <v>16500</v>
      </c>
      <c r="AF10" s="11">
        <f>+$G$31*agost2010!AE10</f>
        <v>16060.000000000002</v>
      </c>
      <c r="AG10" s="11">
        <f>+$G$31*agost2010!AF10</f>
        <v>16720</v>
      </c>
      <c r="AH10" s="11">
        <f>+$G$31*agost2010!AG10</f>
        <v>0</v>
      </c>
      <c r="AI10" s="11">
        <f>+$G$31*agost2010!AH10</f>
        <v>0</v>
      </c>
      <c r="AJ10" s="11">
        <f>+$G$31*agost2010!AI10</f>
        <v>0</v>
      </c>
      <c r="AK10" s="11">
        <f>+$G$31*agost2010!AJ10</f>
        <v>0</v>
      </c>
      <c r="AL10" s="11">
        <f>+$G$31*agost2010!AK10</f>
        <v>0</v>
      </c>
      <c r="AM10" s="10">
        <f t="shared" si="3"/>
        <v>17160</v>
      </c>
      <c r="AN10" s="10">
        <f t="shared" si="4"/>
        <v>6050.0000000000009</v>
      </c>
      <c r="AP10" s="10">
        <f t="shared" si="5"/>
        <v>17160</v>
      </c>
      <c r="AQ10" s="10">
        <f t="shared" si="6"/>
        <v>16500</v>
      </c>
      <c r="AR10" s="10">
        <f t="shared" si="6"/>
        <v>16720</v>
      </c>
    </row>
    <row r="11" spans="1:44" ht="12" customHeight="1">
      <c r="A11" s="9" t="s">
        <v>13</v>
      </c>
      <c r="B11" s="11"/>
      <c r="C11" s="11">
        <f>+$G$31*agost2010!B11</f>
        <v>16500</v>
      </c>
      <c r="D11" s="11">
        <f>+$G$31*agost2010!C11</f>
        <v>16060.000000000002</v>
      </c>
      <c r="E11" s="11">
        <f>+$G$31*agost2010!D11</f>
        <v>16500</v>
      </c>
      <c r="F11" s="11">
        <f>+$G$31*agost2010!E11</f>
        <v>16720</v>
      </c>
      <c r="G11" s="11">
        <f>+$G$31*agost2010!F11</f>
        <v>0</v>
      </c>
      <c r="H11" s="11">
        <f>+$G$31*agost2010!G11</f>
        <v>14960.000000000002</v>
      </c>
      <c r="I11" s="11">
        <f>+$G$31*agost2010!H11</f>
        <v>15620.000000000002</v>
      </c>
      <c r="J11" s="11">
        <f>+$G$31*agost2010!I11</f>
        <v>15620.000000000002</v>
      </c>
      <c r="K11" s="11">
        <f>+$G$31*agost2010!J11</f>
        <v>15620.000000000002</v>
      </c>
      <c r="L11" s="11">
        <f>+$G$31*agost2010!K11</f>
        <v>15620.000000000002</v>
      </c>
      <c r="M11" s="11">
        <f>+$G$31*agost2010!L11</f>
        <v>15400.000000000002</v>
      </c>
      <c r="N11" s="11">
        <f>+$G$31*agost2010!M11</f>
        <v>15730.000000000002</v>
      </c>
      <c r="O11" s="11">
        <f>+$G$31*agost2010!N11</f>
        <v>16170.000000000002</v>
      </c>
      <c r="P11" s="11">
        <f>+$G$31*agost2010!O11</f>
        <v>16280.000000000002</v>
      </c>
      <c r="Q11" s="11">
        <f>+$G$31*agost2010!P11</f>
        <v>17380</v>
      </c>
      <c r="R11" s="11">
        <f>+$G$31*agost2010!Q11</f>
        <v>15730.000000000002</v>
      </c>
      <c r="S11" s="11">
        <f>+$G$31*agost2010!R11</f>
        <v>12980.000000000002</v>
      </c>
      <c r="T11" s="11">
        <f>+$G$31*agost2010!S11</f>
        <v>15620.000000000002</v>
      </c>
      <c r="U11" s="11">
        <f>+$G$31*agost2010!T11</f>
        <v>16280.000000000002</v>
      </c>
      <c r="V11" s="11">
        <f>+$G$31*agost2010!U11</f>
        <v>16060.000000000002</v>
      </c>
      <c r="W11" s="11">
        <f>+$G$31*agost2010!V11</f>
        <v>16390</v>
      </c>
      <c r="X11" s="11">
        <f>+$G$31*agost2010!W11</f>
        <v>15400.000000000002</v>
      </c>
      <c r="Y11" s="11">
        <f>+$G$31*agost2010!X11</f>
        <v>15620.000000000002</v>
      </c>
      <c r="Z11" s="11">
        <f>+$G$31*agost2010!Y11</f>
        <v>16170.000000000002</v>
      </c>
      <c r="AA11" s="11">
        <f>+$G$31*agost2010!Z11</f>
        <v>15620.000000000002</v>
      </c>
      <c r="AB11" s="11">
        <f>+$G$31*agost2010!AA11</f>
        <v>12980.000000000002</v>
      </c>
      <c r="AC11" s="11">
        <f>+$G$31*agost2010!AB11</f>
        <v>16280.000000000002</v>
      </c>
      <c r="AD11" s="11">
        <f>+$G$31*agost2010!AC11</f>
        <v>16170.000000000002</v>
      </c>
      <c r="AE11" s="11">
        <f>+$G$31*agost2010!AD11</f>
        <v>16500</v>
      </c>
      <c r="AF11" s="11">
        <f>+$G$31*agost2010!AE11</f>
        <v>15950.000000000002</v>
      </c>
      <c r="AG11" s="11">
        <f>+$G$31*agost2010!AF11</f>
        <v>16390</v>
      </c>
      <c r="AH11" s="11">
        <f>+$G$31*agost2010!AG11</f>
        <v>0</v>
      </c>
      <c r="AI11" s="11">
        <f>+$G$31*agost2010!AH11</f>
        <v>0</v>
      </c>
      <c r="AJ11" s="11">
        <f>+$G$31*agost2010!AI11</f>
        <v>0</v>
      </c>
      <c r="AK11" s="11">
        <f>+$G$31*agost2010!AJ11</f>
        <v>0</v>
      </c>
      <c r="AL11" s="11">
        <f>+$G$31*agost2010!AK11</f>
        <v>0</v>
      </c>
      <c r="AM11" s="10">
        <f t="shared" si="3"/>
        <v>17380</v>
      </c>
      <c r="AN11" s="10">
        <f t="shared" si="4"/>
        <v>0</v>
      </c>
      <c r="AP11" s="10">
        <f t="shared" si="5"/>
        <v>17380</v>
      </c>
      <c r="AQ11" s="10">
        <f t="shared" si="6"/>
        <v>16280.000000000002</v>
      </c>
      <c r="AR11" s="10">
        <f t="shared" si="6"/>
        <v>16390</v>
      </c>
    </row>
    <row r="12" spans="1:44" ht="12" customHeight="1">
      <c r="A12" s="9" t="s">
        <v>14</v>
      </c>
      <c r="B12" s="11"/>
      <c r="C12" s="11">
        <f>+$G$31*agost2010!B12</f>
        <v>16390</v>
      </c>
      <c r="D12" s="11">
        <f>+$G$31*agost2010!C12</f>
        <v>16610</v>
      </c>
      <c r="E12" s="11">
        <f>+$G$31*agost2010!D12</f>
        <v>16720</v>
      </c>
      <c r="F12" s="11">
        <f>+$G$31*agost2010!E12</f>
        <v>17160</v>
      </c>
      <c r="G12" s="11">
        <f>+$G$31*agost2010!F12</f>
        <v>1210</v>
      </c>
      <c r="H12" s="11">
        <f>+$G$31*agost2010!G12</f>
        <v>15620.000000000002</v>
      </c>
      <c r="I12" s="11">
        <f>+$G$31*agost2010!H12</f>
        <v>15620.000000000002</v>
      </c>
      <c r="J12" s="11">
        <f>+$G$31*agost2010!I12</f>
        <v>15620.000000000002</v>
      </c>
      <c r="K12" s="11">
        <f>+$G$31*agost2010!J12</f>
        <v>15620.000000000002</v>
      </c>
      <c r="L12" s="11">
        <f>+$G$31*agost2010!K12</f>
        <v>15730.000000000002</v>
      </c>
      <c r="M12" s="11">
        <f>+$G$31*agost2010!L12</f>
        <v>15070.000000000002</v>
      </c>
      <c r="N12" s="11">
        <f>+$G$31*agost2010!M12</f>
        <v>15950.000000000002</v>
      </c>
      <c r="O12" s="11">
        <f>+$G$31*agost2010!N12</f>
        <v>16720</v>
      </c>
      <c r="P12" s="11">
        <f>+$G$31*agost2010!O12</f>
        <v>16280.000000000002</v>
      </c>
      <c r="Q12" s="11">
        <f>+$G$31*agost2010!P12</f>
        <v>12540.000000000002</v>
      </c>
      <c r="R12" s="11">
        <f>+$G$31*agost2010!Q12</f>
        <v>16280.000000000002</v>
      </c>
      <c r="S12" s="11">
        <f>+$G$31*agost2010!R12</f>
        <v>11220</v>
      </c>
      <c r="T12" s="11">
        <f>+$G$31*agost2010!S12</f>
        <v>16060.000000000002</v>
      </c>
      <c r="U12" s="11">
        <f>+$G$31*agost2010!T12</f>
        <v>16170.000000000002</v>
      </c>
      <c r="V12" s="11">
        <f>+$G$31*agost2010!U12</f>
        <v>16170.000000000002</v>
      </c>
      <c r="W12" s="11">
        <f>+$G$31*agost2010!V12</f>
        <v>15950.000000000002</v>
      </c>
      <c r="X12" s="11">
        <f>+$G$31*agost2010!W12</f>
        <v>15180.000000000002</v>
      </c>
      <c r="Y12" s="11">
        <f>+$G$31*agost2010!X12</f>
        <v>15840.000000000002</v>
      </c>
      <c r="Z12" s="11">
        <f>+$G$31*agost2010!Y12</f>
        <v>16610</v>
      </c>
      <c r="AA12" s="11">
        <f>+$G$31*agost2010!Z12</f>
        <v>15840.000000000002</v>
      </c>
      <c r="AB12" s="11">
        <f>+$G$31*agost2010!AA12</f>
        <v>15510.000000000002</v>
      </c>
      <c r="AC12" s="11">
        <f>+$G$31*agost2010!AB12</f>
        <v>16500</v>
      </c>
      <c r="AD12" s="11">
        <f>+$G$31*agost2010!AC12</f>
        <v>16170.000000000002</v>
      </c>
      <c r="AE12" s="11">
        <f>+$G$31*agost2010!AD12</f>
        <v>16280.000000000002</v>
      </c>
      <c r="AF12" s="11">
        <f>+$G$31*agost2010!AE12</f>
        <v>16390</v>
      </c>
      <c r="AG12" s="11">
        <f>+$G$31*agost2010!AF12</f>
        <v>16830</v>
      </c>
      <c r="AH12" s="11">
        <f>+$G$31*agost2010!AG12</f>
        <v>0</v>
      </c>
      <c r="AI12" s="11">
        <f>+$G$31*agost2010!AH12</f>
        <v>0</v>
      </c>
      <c r="AJ12" s="11">
        <f>+$G$31*agost2010!AI12</f>
        <v>0</v>
      </c>
      <c r="AK12" s="11">
        <f>+$G$31*agost2010!AJ12</f>
        <v>0</v>
      </c>
      <c r="AL12" s="11">
        <f>+$G$31*agost2010!AK12</f>
        <v>0</v>
      </c>
      <c r="AM12" s="10">
        <f t="shared" si="3"/>
        <v>17160</v>
      </c>
      <c r="AN12" s="10">
        <f t="shared" si="4"/>
        <v>1210</v>
      </c>
      <c r="AP12" s="10">
        <f t="shared" si="5"/>
        <v>17160</v>
      </c>
      <c r="AQ12" s="10">
        <f t="shared" si="6"/>
        <v>16720</v>
      </c>
      <c r="AR12" s="10">
        <f t="shared" si="6"/>
        <v>16280.000000000002</v>
      </c>
    </row>
    <row r="13" spans="1:44" ht="12" customHeight="1">
      <c r="A13" s="9" t="s">
        <v>15</v>
      </c>
      <c r="B13" s="11"/>
      <c r="C13" s="11">
        <f>+$G$31*agost2010!B13</f>
        <v>15950.000000000002</v>
      </c>
      <c r="D13" s="11">
        <f>+$G$31*agost2010!C13</f>
        <v>17050</v>
      </c>
      <c r="E13" s="11">
        <f>+$G$31*agost2010!D13</f>
        <v>17380</v>
      </c>
      <c r="F13" s="11">
        <f>+$G$31*agost2010!E13</f>
        <v>17820</v>
      </c>
      <c r="G13" s="11">
        <f>+$G$31*agost2010!F13</f>
        <v>2420</v>
      </c>
      <c r="H13" s="11">
        <f>+$G$31*agost2010!G13</f>
        <v>16170.000000000002</v>
      </c>
      <c r="I13" s="11">
        <f>+$G$31*agost2010!H13</f>
        <v>15620.000000000002</v>
      </c>
      <c r="J13" s="11">
        <f>+$G$31*agost2010!I13</f>
        <v>16500</v>
      </c>
      <c r="K13" s="11">
        <f>+$G$31*agost2010!J13</f>
        <v>16500</v>
      </c>
      <c r="L13" s="11">
        <f>+$G$31*agost2010!K13</f>
        <v>16390</v>
      </c>
      <c r="M13" s="11">
        <f>+$G$31*agost2010!L13</f>
        <v>16720</v>
      </c>
      <c r="N13" s="11">
        <f>+$G$31*agost2010!M13</f>
        <v>16610</v>
      </c>
      <c r="O13" s="11">
        <f>+$G$31*agost2010!N13</f>
        <v>16720</v>
      </c>
      <c r="P13" s="11">
        <f>+$G$31*agost2010!O13</f>
        <v>0</v>
      </c>
      <c r="Q13" s="11">
        <f>+$G$31*agost2010!P13</f>
        <v>12210.000000000002</v>
      </c>
      <c r="R13" s="11">
        <f>+$G$31*agost2010!Q13</f>
        <v>16940</v>
      </c>
      <c r="S13" s="11">
        <f>+$G$31*agost2010!R13</f>
        <v>17820</v>
      </c>
      <c r="T13" s="11">
        <f>+$G$31*agost2010!S13</f>
        <v>16280.000000000002</v>
      </c>
      <c r="U13" s="11">
        <f>+$G$31*agost2010!T13</f>
        <v>17050</v>
      </c>
      <c r="V13" s="11">
        <f>+$G$31*agost2010!U13</f>
        <v>17380</v>
      </c>
      <c r="W13" s="11">
        <f>+$G$31*agost2010!V13</f>
        <v>13090.000000000002</v>
      </c>
      <c r="X13" s="11">
        <f>+$G$31*agost2010!W13</f>
        <v>15070.000000000002</v>
      </c>
      <c r="Y13" s="11">
        <f>+$G$31*agost2010!X13</f>
        <v>16500</v>
      </c>
      <c r="Z13" s="11">
        <f>+$G$31*agost2010!Y13</f>
        <v>16610</v>
      </c>
      <c r="AA13" s="11">
        <f>+$G$31*agost2010!Z13</f>
        <v>16830</v>
      </c>
      <c r="AB13" s="11">
        <f>+$G$31*agost2010!AA13</f>
        <v>15620.000000000002</v>
      </c>
      <c r="AC13" s="11">
        <f>+$G$31*agost2010!AB13</f>
        <v>17710</v>
      </c>
      <c r="AD13" s="11">
        <f>+$G$31*agost2010!AC13</f>
        <v>15950.000000000002</v>
      </c>
      <c r="AE13" s="11">
        <f>+$G$31*agost2010!AD13</f>
        <v>15840.000000000002</v>
      </c>
      <c r="AF13" s="11">
        <f>+$G$31*agost2010!AE13</f>
        <v>18040</v>
      </c>
      <c r="AG13" s="11">
        <f>+$G$31*agost2010!AF13</f>
        <v>17710</v>
      </c>
      <c r="AH13" s="11">
        <f>+$G$31*agost2010!AG13</f>
        <v>0</v>
      </c>
      <c r="AI13" s="11">
        <f>+$G$31*agost2010!AH13</f>
        <v>0</v>
      </c>
      <c r="AJ13" s="11">
        <f>+$G$31*agost2010!AI13</f>
        <v>0</v>
      </c>
      <c r="AK13" s="11">
        <f>+$G$31*agost2010!AJ13</f>
        <v>0</v>
      </c>
      <c r="AL13" s="11">
        <f>+$G$31*agost2010!AK13</f>
        <v>0</v>
      </c>
      <c r="AM13" s="10">
        <f t="shared" si="3"/>
        <v>18040</v>
      </c>
      <c r="AN13" s="10">
        <f t="shared" si="4"/>
        <v>0</v>
      </c>
      <c r="AP13" s="10">
        <f t="shared" si="5"/>
        <v>18040</v>
      </c>
      <c r="AQ13" s="10">
        <f t="shared" si="6"/>
        <v>17710</v>
      </c>
      <c r="AR13" s="10">
        <f t="shared" si="6"/>
        <v>15950.000000000002</v>
      </c>
    </row>
    <row r="14" spans="1:44" ht="12" customHeight="1">
      <c r="A14" s="12" t="s">
        <v>16</v>
      </c>
      <c r="B14" s="11"/>
      <c r="C14" s="11">
        <f>+$G$31*agost2010!B14</f>
        <v>16610</v>
      </c>
      <c r="D14" s="11">
        <f>+$G$31*agost2010!C14</f>
        <v>20790</v>
      </c>
      <c r="E14" s="11">
        <f>+$G$31*agost2010!D14</f>
        <v>20350</v>
      </c>
      <c r="F14" s="11">
        <f>+$G$31*agost2010!E14</f>
        <v>17820</v>
      </c>
      <c r="G14" s="11">
        <f>+$G$31*agost2010!F14</f>
        <v>2310</v>
      </c>
      <c r="H14" s="11">
        <f>+$G$31*agost2010!G14</f>
        <v>21010</v>
      </c>
      <c r="I14" s="11">
        <f>+$G$31*agost2010!H14</f>
        <v>17820</v>
      </c>
      <c r="J14" s="11">
        <f>+$G$31*agost2010!I14</f>
        <v>20020</v>
      </c>
      <c r="K14" s="11">
        <f>+$G$31*agost2010!J14</f>
        <v>20020</v>
      </c>
      <c r="L14" s="11">
        <f>+$G$31*agost2010!K14</f>
        <v>20350</v>
      </c>
      <c r="M14" s="11">
        <f>+$G$31*agost2010!L14</f>
        <v>20680</v>
      </c>
      <c r="N14" s="11">
        <f>+$G$31*agost2010!M14</f>
        <v>20020</v>
      </c>
      <c r="O14" s="11">
        <f>+$G$31*agost2010!N14</f>
        <v>19360</v>
      </c>
      <c r="P14" s="11">
        <f>+$G$31*agost2010!O14</f>
        <v>17820</v>
      </c>
      <c r="Q14" s="11">
        <f>+$G$31*agost2010!P14</f>
        <v>11880.000000000002</v>
      </c>
      <c r="R14" s="11">
        <f>+$G$31*agost2010!Q14</f>
        <v>19800</v>
      </c>
      <c r="S14" s="11">
        <f>+$G$31*agost2010!R14</f>
        <v>15620.000000000002</v>
      </c>
      <c r="T14" s="11">
        <f>+$G$31*agost2010!S14</f>
        <v>19140</v>
      </c>
      <c r="U14" s="11">
        <f>+$G$31*agost2010!T14</f>
        <v>17160</v>
      </c>
      <c r="V14" s="11">
        <f>+$G$31*agost2010!U14</f>
        <v>20240</v>
      </c>
      <c r="W14" s="11">
        <f>+$G$31*agost2010!V14</f>
        <v>12100.000000000002</v>
      </c>
      <c r="X14" s="11">
        <f>+$G$31*agost2010!W14</f>
        <v>16060.000000000002</v>
      </c>
      <c r="Y14" s="11">
        <f>+$G$31*agost2010!X14</f>
        <v>19580</v>
      </c>
      <c r="Z14" s="11">
        <f>+$G$31*agost2010!Y14</f>
        <v>19690</v>
      </c>
      <c r="AA14" s="11">
        <f>+$G$31*agost2010!Z14</f>
        <v>19800</v>
      </c>
      <c r="AB14" s="11">
        <f>+$G$31*agost2010!AA14</f>
        <v>19470</v>
      </c>
      <c r="AC14" s="11">
        <f>+$G$31*agost2010!AB14</f>
        <v>20350</v>
      </c>
      <c r="AD14" s="11">
        <f>+$G$31*agost2010!AC14</f>
        <v>17380</v>
      </c>
      <c r="AE14" s="11">
        <f>+$G$31*agost2010!AD14</f>
        <v>16500</v>
      </c>
      <c r="AF14" s="11">
        <f>+$G$31*agost2010!AE14</f>
        <v>20790</v>
      </c>
      <c r="AG14" s="11">
        <f>+$G$31*agost2010!AF14</f>
        <v>21230</v>
      </c>
      <c r="AH14" s="11">
        <f>+$G$31*agost2010!AG14</f>
        <v>0</v>
      </c>
      <c r="AI14" s="11">
        <f>+$G$31*agost2010!AH14</f>
        <v>0</v>
      </c>
      <c r="AJ14" s="11">
        <f>+$G$31*agost2010!AI14</f>
        <v>0</v>
      </c>
      <c r="AK14" s="11">
        <f>+$G$31*agost2010!AJ14</f>
        <v>0</v>
      </c>
      <c r="AL14" s="11">
        <f>+$G$31*agost2010!AK14</f>
        <v>0</v>
      </c>
      <c r="AM14" s="10">
        <f t="shared" si="3"/>
        <v>21230</v>
      </c>
      <c r="AN14" s="10">
        <f t="shared" si="4"/>
        <v>2310</v>
      </c>
      <c r="AP14" s="10">
        <f t="shared" si="5"/>
        <v>21230</v>
      </c>
      <c r="AQ14" s="10">
        <f t="shared" si="6"/>
        <v>21010</v>
      </c>
      <c r="AR14" s="10">
        <f t="shared" si="6"/>
        <v>17820</v>
      </c>
    </row>
    <row r="15" spans="1:44" ht="12" customHeight="1">
      <c r="A15" s="12" t="s">
        <v>17</v>
      </c>
      <c r="B15" s="11"/>
      <c r="C15" s="11">
        <f>+$G$31*agost2010!B15</f>
        <v>18260</v>
      </c>
      <c r="D15" s="11">
        <f>+$G$31*agost2010!C15</f>
        <v>25190.000000000004</v>
      </c>
      <c r="E15" s="11">
        <f>+$G$31*agost2010!D15</f>
        <v>23870.000000000004</v>
      </c>
      <c r="F15" s="11">
        <f>+$G$31*agost2010!E15</f>
        <v>20900</v>
      </c>
      <c r="G15" s="11">
        <f>+$G$31*agost2010!F15</f>
        <v>17160</v>
      </c>
      <c r="H15" s="11">
        <f>+$G$31*agost2010!G15</f>
        <v>20900</v>
      </c>
      <c r="I15" s="11">
        <f>+$G$31*agost2010!H15</f>
        <v>20240</v>
      </c>
      <c r="J15" s="11">
        <f>+$G$31*agost2010!I15</f>
        <v>23980.000000000004</v>
      </c>
      <c r="K15" s="11">
        <f>+$G$31*agost2010!J15</f>
        <v>23980.000000000004</v>
      </c>
      <c r="L15" s="11">
        <f>+$G$31*agost2010!K15</f>
        <v>23870.000000000004</v>
      </c>
      <c r="M15" s="11">
        <f>+$G$31*agost2010!L15</f>
        <v>23100.000000000004</v>
      </c>
      <c r="N15" s="11">
        <f>+$G$31*agost2010!M15</f>
        <v>24200.000000000004</v>
      </c>
      <c r="O15" s="11">
        <f>+$G$31*agost2010!N15</f>
        <v>24860.000000000004</v>
      </c>
      <c r="P15" s="11">
        <f>+$G$31*agost2010!O15</f>
        <v>19470</v>
      </c>
      <c r="Q15" s="11">
        <f>+$G$31*agost2010!P15</f>
        <v>10450</v>
      </c>
      <c r="R15" s="11">
        <f>+$G$31*agost2010!Q15</f>
        <v>14960.000000000002</v>
      </c>
      <c r="S15" s="11">
        <f>+$G$31*agost2010!R15</f>
        <v>21670</v>
      </c>
      <c r="T15" s="11">
        <f>+$G$31*agost2010!S15</f>
        <v>24200.000000000004</v>
      </c>
      <c r="U15" s="11">
        <f>+$G$31*agost2010!T15</f>
        <v>24310.000000000004</v>
      </c>
      <c r="V15" s="11">
        <f>+$G$31*agost2010!U15</f>
        <v>24420.000000000004</v>
      </c>
      <c r="W15" s="11">
        <f>+$G$31*agost2010!V15</f>
        <v>13640.000000000002</v>
      </c>
      <c r="X15" s="11">
        <f>+$G$31*agost2010!W15</f>
        <v>17380</v>
      </c>
      <c r="Y15" s="11">
        <f>+$G$31*agost2010!X15</f>
        <v>24860.000000000004</v>
      </c>
      <c r="Z15" s="11">
        <f>+$G$31*agost2010!Y15</f>
        <v>25190.000000000004</v>
      </c>
      <c r="AA15" s="11">
        <f>+$G$31*agost2010!Z15</f>
        <v>22055</v>
      </c>
      <c r="AB15" s="11">
        <f>+$G$31*agost2010!AA15</f>
        <v>25300.000000000004</v>
      </c>
      <c r="AC15" s="11">
        <f>+$G$31*agost2010!AB15</f>
        <v>24310.000000000004</v>
      </c>
      <c r="AD15" s="11">
        <f>+$G$31*agost2010!AC15</f>
        <v>19470</v>
      </c>
      <c r="AE15" s="11">
        <f>+$G$31*agost2010!AD15</f>
        <v>18040</v>
      </c>
      <c r="AF15" s="11">
        <f>+$G$31*agost2010!AE15</f>
        <v>23650.000000000004</v>
      </c>
      <c r="AG15" s="11">
        <f>+$G$31*agost2010!AF15</f>
        <v>25850.000000000004</v>
      </c>
      <c r="AH15" s="11">
        <f>+$G$31*agost2010!AG15</f>
        <v>0</v>
      </c>
      <c r="AI15" s="11">
        <f>+$G$31*agost2010!AH15</f>
        <v>0</v>
      </c>
      <c r="AJ15" s="11">
        <f>+$G$31*agost2010!AI15</f>
        <v>0</v>
      </c>
      <c r="AK15" s="11">
        <f>+$G$31*agost2010!AJ15</f>
        <v>0</v>
      </c>
      <c r="AL15" s="11">
        <f>+$G$31*agost2010!AK15</f>
        <v>0</v>
      </c>
      <c r="AM15" s="10">
        <f t="shared" si="3"/>
        <v>25850.000000000004</v>
      </c>
      <c r="AN15" s="10">
        <f t="shared" si="4"/>
        <v>10450</v>
      </c>
      <c r="AP15" s="10">
        <f t="shared" si="5"/>
        <v>25850.000000000004</v>
      </c>
      <c r="AQ15" s="10">
        <f t="shared" si="6"/>
        <v>24860.000000000004</v>
      </c>
      <c r="AR15" s="10">
        <f t="shared" si="6"/>
        <v>20240</v>
      </c>
    </row>
    <row r="16" spans="1:44" ht="12" customHeight="1">
      <c r="A16" s="13">
        <v>0.41666666666666669</v>
      </c>
      <c r="B16" s="11"/>
      <c r="C16" s="11">
        <f>+$G$31*agost2010!B16</f>
        <v>18700</v>
      </c>
      <c r="D16" s="11">
        <f>+$G$31*agost2010!C16</f>
        <v>26070.000000000004</v>
      </c>
      <c r="E16" s="11">
        <f>+$G$31*agost2010!D16</f>
        <v>25630.000000000004</v>
      </c>
      <c r="F16" s="11">
        <f>+$G$31*agost2010!E16</f>
        <v>21670</v>
      </c>
      <c r="G16" s="11">
        <f>+$G$31*agost2010!F16</f>
        <v>20790</v>
      </c>
      <c r="H16" s="11">
        <f>+$G$31*agost2010!G16</f>
        <v>22220</v>
      </c>
      <c r="I16" s="11">
        <f>+$G$31*agost2010!H16</f>
        <v>20240</v>
      </c>
      <c r="J16" s="11">
        <f>+$G$31*agost2010!I16</f>
        <v>25520.000000000004</v>
      </c>
      <c r="K16" s="11">
        <f>+$G$31*agost2010!J16</f>
        <v>25520.000000000004</v>
      </c>
      <c r="L16" s="11">
        <f>+$G$31*agost2010!K16</f>
        <v>25740.000000000004</v>
      </c>
      <c r="M16" s="11">
        <f>+$G$31*agost2010!L16</f>
        <v>23760.000000000004</v>
      </c>
      <c r="N16" s="11">
        <f>+$G$31*agost2010!M16</f>
        <v>25410.000000000004</v>
      </c>
      <c r="O16" s="11">
        <f>+$G$31*agost2010!N16</f>
        <v>24860.000000000004</v>
      </c>
      <c r="P16" s="11">
        <f>+$G$31*agost2010!O16</f>
        <v>19690</v>
      </c>
      <c r="Q16" s="11">
        <f>+$G$31*agost2010!P16</f>
        <v>11110</v>
      </c>
      <c r="R16" s="11">
        <f>+$G$31*agost2010!Q16</f>
        <v>6270.0000000000009</v>
      </c>
      <c r="S16" s="11">
        <f>+$G$31*agost2010!R16</f>
        <v>24420.000000000004</v>
      </c>
      <c r="T16" s="11">
        <f>+$G$31*agost2010!S16</f>
        <v>24750.000000000004</v>
      </c>
      <c r="U16" s="11">
        <f>+$G$31*agost2010!T16</f>
        <v>25410.000000000004</v>
      </c>
      <c r="V16" s="11">
        <f>+$G$31*agost2010!U16</f>
        <v>25190.000000000004</v>
      </c>
      <c r="W16" s="11">
        <f>+$G$31*agost2010!V16</f>
        <v>14960.000000000002</v>
      </c>
      <c r="X16" s="11">
        <f>+$G$31*agost2010!W16</f>
        <v>18040</v>
      </c>
      <c r="Y16" s="11">
        <f>+$G$31*agost2010!X16</f>
        <v>24420.000000000004</v>
      </c>
      <c r="Z16" s="11">
        <f>+$G$31*agost2010!Y16</f>
        <v>24970.000000000004</v>
      </c>
      <c r="AA16" s="11">
        <f>+$G$31*agost2010!Z16</f>
        <v>23210.000000000004</v>
      </c>
      <c r="AB16" s="11">
        <f>+$G$31*agost2010!AA16</f>
        <v>24640.000000000004</v>
      </c>
      <c r="AC16" s="11">
        <f>+$G$31*agost2010!AB16</f>
        <v>23980.000000000004</v>
      </c>
      <c r="AD16" s="11">
        <f>+$G$31*agost2010!AC16</f>
        <v>19800</v>
      </c>
      <c r="AE16" s="11">
        <f>+$G$31*agost2010!AD16</f>
        <v>18700</v>
      </c>
      <c r="AF16" s="11">
        <f>+$G$31*agost2010!AE16</f>
        <v>25520.000000000004</v>
      </c>
      <c r="AG16" s="11">
        <f>+$G$31*agost2010!AF16</f>
        <v>26400.000000000004</v>
      </c>
      <c r="AH16" s="11">
        <f>+$G$31*agost2010!AG16</f>
        <v>0</v>
      </c>
      <c r="AI16" s="11">
        <f>+$G$31*agost2010!AH16</f>
        <v>0</v>
      </c>
      <c r="AJ16" s="11">
        <f>+$G$31*agost2010!AI16</f>
        <v>0</v>
      </c>
      <c r="AK16" s="11">
        <f>+$G$31*agost2010!AJ16</f>
        <v>0</v>
      </c>
      <c r="AL16" s="11">
        <f>+$G$31*agost2010!AK16</f>
        <v>0</v>
      </c>
      <c r="AM16" s="10">
        <f t="shared" si="3"/>
        <v>26400.000000000004</v>
      </c>
      <c r="AN16" s="10">
        <f t="shared" si="4"/>
        <v>6270.0000000000009</v>
      </c>
      <c r="AP16" s="10">
        <f t="shared" si="5"/>
        <v>26400.000000000004</v>
      </c>
      <c r="AQ16" s="10">
        <f t="shared" si="6"/>
        <v>25190.000000000004</v>
      </c>
      <c r="AR16" s="10">
        <f t="shared" si="6"/>
        <v>20240</v>
      </c>
    </row>
    <row r="17" spans="1:44" ht="12" customHeight="1">
      <c r="A17" s="13" t="s">
        <v>18</v>
      </c>
      <c r="B17" s="11"/>
      <c r="C17" s="11">
        <f>+$G$31*agost2010!B17</f>
        <v>19140</v>
      </c>
      <c r="D17" s="11">
        <f>+$G$31*agost2010!C17</f>
        <v>26400.000000000004</v>
      </c>
      <c r="E17" s="11">
        <f>+$G$31*agost2010!D17</f>
        <v>23980.000000000004</v>
      </c>
      <c r="F17" s="11">
        <f>+$G$31*agost2010!E17</f>
        <v>21780</v>
      </c>
      <c r="G17" s="11">
        <f>+$G$31*agost2010!F17</f>
        <v>22220</v>
      </c>
      <c r="H17" s="11">
        <f>+$G$31*agost2010!G17</f>
        <v>0</v>
      </c>
      <c r="I17" s="11">
        <f>+$G$31*agost2010!H17</f>
        <v>20350</v>
      </c>
      <c r="J17" s="11">
        <f>+$G$31*agost2010!I17</f>
        <v>25520.000000000004</v>
      </c>
      <c r="K17" s="11">
        <f>+$G$31*agost2010!J17</f>
        <v>25520.000000000004</v>
      </c>
      <c r="L17" s="11">
        <f>+$G$31*agost2010!K17</f>
        <v>24530.000000000004</v>
      </c>
      <c r="M17" s="11">
        <f>+$G$31*agost2010!L17</f>
        <v>24310.000000000004</v>
      </c>
      <c r="N17" s="11">
        <f>+$G$31*agost2010!M17</f>
        <v>25740.000000000004</v>
      </c>
      <c r="O17" s="11">
        <f>+$G$31*agost2010!N17</f>
        <v>25300.000000000004</v>
      </c>
      <c r="P17" s="11">
        <f>+$G$31*agost2010!O17</f>
        <v>20680</v>
      </c>
      <c r="Q17" s="11">
        <f>+$G$31*agost2010!P17</f>
        <v>9900</v>
      </c>
      <c r="R17" s="11">
        <f>+$G$31*agost2010!Q17</f>
        <v>6600.0000000000009</v>
      </c>
      <c r="S17" s="11">
        <f>+$G$31*agost2010!R17</f>
        <v>27280.000000000004</v>
      </c>
      <c r="T17" s="11">
        <f>+$G$31*agost2010!S17</f>
        <v>25520.000000000004</v>
      </c>
      <c r="U17" s="11">
        <f>+$G$31*agost2010!T17</f>
        <v>25410.000000000004</v>
      </c>
      <c r="V17" s="11">
        <f>+$G$31*agost2010!U17</f>
        <v>26070.000000000004</v>
      </c>
      <c r="W17" s="11">
        <f>+$G$31*agost2010!V17</f>
        <v>15840.000000000002</v>
      </c>
      <c r="X17" s="11">
        <f>+$G$31*agost2010!W17</f>
        <v>18260</v>
      </c>
      <c r="Y17" s="11">
        <f>+$G$31*agost2010!X17</f>
        <v>26290.000000000004</v>
      </c>
      <c r="Z17" s="11">
        <f>+$G$31*agost2010!Y17</f>
        <v>20295</v>
      </c>
      <c r="AA17" s="11">
        <f>+$G$31*agost2010!Z17</f>
        <v>23210.000000000004</v>
      </c>
      <c r="AB17" s="11">
        <f>+$G$31*agost2010!AA17</f>
        <v>25300.000000000004</v>
      </c>
      <c r="AC17" s="11">
        <f>+$G$31*agost2010!AB17</f>
        <v>24310.000000000004</v>
      </c>
      <c r="AD17" s="11">
        <f>+$G$31*agost2010!AC17</f>
        <v>21120</v>
      </c>
      <c r="AE17" s="11">
        <f>+$G$31*agost2010!AD17</f>
        <v>19030</v>
      </c>
      <c r="AF17" s="11">
        <f>+$G$31*agost2010!AE17</f>
        <v>25850.000000000004</v>
      </c>
      <c r="AG17" s="11">
        <f>+$G$31*agost2010!AF17</f>
        <v>26400.000000000004</v>
      </c>
      <c r="AH17" s="11">
        <f>+$G$31*agost2010!AG17</f>
        <v>0</v>
      </c>
      <c r="AI17" s="11">
        <f>+$G$31*agost2010!AH17</f>
        <v>0</v>
      </c>
      <c r="AJ17" s="11">
        <f>+$G$31*agost2010!AI17</f>
        <v>0</v>
      </c>
      <c r="AK17" s="11">
        <f>+$G$31*agost2010!AJ17</f>
        <v>0</v>
      </c>
      <c r="AL17" s="11">
        <f>+$G$31*agost2010!AK17</f>
        <v>0</v>
      </c>
      <c r="AM17" s="10">
        <f t="shared" si="3"/>
        <v>27280.000000000004</v>
      </c>
      <c r="AN17" s="10">
        <f t="shared" si="4"/>
        <v>0</v>
      </c>
      <c r="AP17" s="10">
        <f t="shared" si="5"/>
        <v>27280.000000000004</v>
      </c>
      <c r="AQ17" s="10">
        <f t="shared" si="6"/>
        <v>26070.000000000004</v>
      </c>
      <c r="AR17" s="10">
        <f t="shared" si="6"/>
        <v>21120</v>
      </c>
    </row>
    <row r="18" spans="1:44" ht="12" customHeight="1">
      <c r="A18" s="13">
        <v>0.5</v>
      </c>
      <c r="B18" s="11"/>
      <c r="C18" s="11">
        <f>+$G$31*agost2010!B18</f>
        <v>20900</v>
      </c>
      <c r="D18" s="11">
        <f>+$G$31*agost2010!C18</f>
        <v>26840.000000000004</v>
      </c>
      <c r="E18" s="11">
        <f>+$G$31*agost2010!D18</f>
        <v>20460</v>
      </c>
      <c r="F18" s="11">
        <f>+$G$31*agost2010!E18</f>
        <v>22550.000000000004</v>
      </c>
      <c r="G18" s="11">
        <f>+$G$31*agost2010!F18</f>
        <v>21450</v>
      </c>
      <c r="H18" s="11">
        <f>+$G$31*agost2010!G18</f>
        <v>3080.0000000000005</v>
      </c>
      <c r="I18" s="11">
        <f>+$G$31*agost2010!H18</f>
        <v>21010</v>
      </c>
      <c r="J18" s="11">
        <f>+$G$31*agost2010!I18</f>
        <v>25520.000000000004</v>
      </c>
      <c r="K18" s="11">
        <f>+$G$31*agost2010!J18</f>
        <v>25520.000000000004</v>
      </c>
      <c r="L18" s="11">
        <f>+$G$31*agost2010!K18</f>
        <v>24530.000000000004</v>
      </c>
      <c r="M18" s="11">
        <f>+$G$31*agost2010!L18</f>
        <v>24640.000000000004</v>
      </c>
      <c r="N18" s="11">
        <f>+$G$31*agost2010!M18</f>
        <v>13970.000000000002</v>
      </c>
      <c r="O18" s="11">
        <f>+$G$31*agost2010!N18</f>
        <v>24970.000000000004</v>
      </c>
      <c r="P18" s="11">
        <f>+$G$31*agost2010!O18</f>
        <v>21670</v>
      </c>
      <c r="Q18" s="11">
        <f>+$G$31*agost2010!P18</f>
        <v>10560</v>
      </c>
      <c r="R18" s="11">
        <f>+$G$31*agost2010!Q18</f>
        <v>10780</v>
      </c>
      <c r="S18" s="11">
        <f>+$G$31*agost2010!R18</f>
        <v>24750.000000000004</v>
      </c>
      <c r="T18" s="11">
        <f>+$G$31*agost2010!S18</f>
        <v>25410.000000000004</v>
      </c>
      <c r="U18" s="11">
        <f>+$G$31*agost2010!T18</f>
        <v>25740.000000000004</v>
      </c>
      <c r="V18" s="11">
        <f>+$G$31*agost2010!U18</f>
        <v>26070.000000000004</v>
      </c>
      <c r="W18" s="11">
        <f>+$G$31*agost2010!V18</f>
        <v>17820</v>
      </c>
      <c r="X18" s="11">
        <f>+$G$31*agost2010!W18</f>
        <v>19030</v>
      </c>
      <c r="Y18" s="11">
        <f>+$G$31*agost2010!X18</f>
        <v>25630.000000000004</v>
      </c>
      <c r="Z18" s="11">
        <f>+$G$31*agost2010!Y18</f>
        <v>21560</v>
      </c>
      <c r="AA18" s="11">
        <f>+$G$31*agost2010!Z18</f>
        <v>23430.000000000004</v>
      </c>
      <c r="AB18" s="11">
        <f>+$G$31*agost2010!AA18</f>
        <v>25630.000000000004</v>
      </c>
      <c r="AC18" s="11">
        <f>+$G$31*agost2010!AB18</f>
        <v>24970.000000000004</v>
      </c>
      <c r="AD18" s="11">
        <f>+$G$31*agost2010!AC18</f>
        <v>21010</v>
      </c>
      <c r="AE18" s="11">
        <f>+$G$31*agost2010!AD18</f>
        <v>19690</v>
      </c>
      <c r="AF18" s="11">
        <f>+$G$31*agost2010!AE18</f>
        <v>26400.000000000004</v>
      </c>
      <c r="AG18" s="11">
        <f>+$G$31*agost2010!AF18</f>
        <v>26070.000000000004</v>
      </c>
      <c r="AH18" s="11">
        <f>+$G$31*agost2010!AG18</f>
        <v>0</v>
      </c>
      <c r="AI18" s="11">
        <f>+$G$31*agost2010!AH18</f>
        <v>0</v>
      </c>
      <c r="AJ18" s="11">
        <f>+$G$31*agost2010!AI18</f>
        <v>0</v>
      </c>
      <c r="AK18" s="11">
        <f>+$G$31*agost2010!AJ18</f>
        <v>0</v>
      </c>
      <c r="AL18" s="11">
        <f>+$G$31*agost2010!AK18</f>
        <v>0</v>
      </c>
      <c r="AM18" s="10">
        <f t="shared" si="3"/>
        <v>26840.000000000004</v>
      </c>
      <c r="AN18" s="10">
        <f t="shared" si="4"/>
        <v>3080.0000000000005</v>
      </c>
      <c r="AP18" s="10">
        <f t="shared" si="5"/>
        <v>26840.000000000004</v>
      </c>
      <c r="AQ18" s="10">
        <f t="shared" si="6"/>
        <v>26070.000000000004</v>
      </c>
      <c r="AR18" s="10">
        <f t="shared" si="6"/>
        <v>21670</v>
      </c>
    </row>
    <row r="19" spans="1:44" ht="12" customHeight="1">
      <c r="A19" s="13" t="s">
        <v>19</v>
      </c>
      <c r="B19" s="11"/>
      <c r="C19" s="11">
        <f>+$G$31*agost2010!B19</f>
        <v>20020</v>
      </c>
      <c r="D19" s="11">
        <f>+$G$31*agost2010!C19</f>
        <v>26070.000000000004</v>
      </c>
      <c r="E19" s="11">
        <f>+$G$31*agost2010!D19</f>
        <v>21340</v>
      </c>
      <c r="F19" s="11">
        <f>+$G$31*agost2010!E19</f>
        <v>24970.000000000004</v>
      </c>
      <c r="G19" s="11">
        <f>+$G$31*agost2010!F19</f>
        <v>21340</v>
      </c>
      <c r="H19" s="11">
        <f>+$G$31*agost2010!G19</f>
        <v>15290.000000000002</v>
      </c>
      <c r="I19" s="11">
        <f>+$G$31*agost2010!H19</f>
        <v>22880.000000000004</v>
      </c>
      <c r="J19" s="11">
        <f>+$G$31*agost2010!I19</f>
        <v>24420.000000000004</v>
      </c>
      <c r="K19" s="11">
        <f>+$G$31*agost2010!J19</f>
        <v>24420.000000000004</v>
      </c>
      <c r="L19" s="11">
        <f>+$G$31*agost2010!K19</f>
        <v>23980.000000000004</v>
      </c>
      <c r="M19" s="11">
        <f>+$G$31*agost2010!L19</f>
        <v>24530.000000000004</v>
      </c>
      <c r="N19" s="11">
        <f>+$G$31*agost2010!M19</f>
        <v>15070.000000000002</v>
      </c>
      <c r="O19" s="11">
        <f>+$G$31*agost2010!N19</f>
        <v>23540.000000000004</v>
      </c>
      <c r="P19" s="11">
        <f>+$G$31*agost2010!O19</f>
        <v>20130</v>
      </c>
      <c r="Q19" s="11">
        <f>+$G$31*agost2010!P19</f>
        <v>12320.000000000002</v>
      </c>
      <c r="R19" s="11">
        <f>+$G$31*agost2010!Q19</f>
        <v>11000</v>
      </c>
      <c r="S19" s="11">
        <f>+$G$31*agost2010!R19</f>
        <v>21890</v>
      </c>
      <c r="T19" s="11">
        <f>+$G$31*agost2010!S19</f>
        <v>25080.000000000004</v>
      </c>
      <c r="U19" s="11">
        <f>+$G$31*agost2010!T19</f>
        <v>25300.000000000004</v>
      </c>
      <c r="V19" s="11">
        <f>+$G$31*agost2010!U19</f>
        <v>25520.000000000004</v>
      </c>
      <c r="W19" s="11">
        <f>+$G$31*agost2010!V19</f>
        <v>19140</v>
      </c>
      <c r="X19" s="11">
        <f>+$G$31*agost2010!W19</f>
        <v>19690</v>
      </c>
      <c r="Y19" s="11">
        <f>+$G$31*agost2010!X19</f>
        <v>25300.000000000004</v>
      </c>
      <c r="Z19" s="11">
        <f>+$G$31*agost2010!Y19</f>
        <v>21615</v>
      </c>
      <c r="AA19" s="11">
        <f>+$G$31*agost2010!Z19</f>
        <v>23540.000000000004</v>
      </c>
      <c r="AB19" s="11">
        <f>+$G$31*agost2010!AA19</f>
        <v>24750.000000000004</v>
      </c>
      <c r="AC19" s="11">
        <f>+$G$31*agost2010!AB19</f>
        <v>24750.000000000004</v>
      </c>
      <c r="AD19" s="11">
        <f>+$G$31*agost2010!AC19</f>
        <v>20790</v>
      </c>
      <c r="AE19" s="11">
        <f>+$G$31*agost2010!AD19</f>
        <v>21230</v>
      </c>
      <c r="AF19" s="11">
        <f>+$G$31*agost2010!AE19</f>
        <v>25410.000000000004</v>
      </c>
      <c r="AG19" s="11">
        <f>+$G$31*agost2010!AF19</f>
        <v>24530.000000000004</v>
      </c>
      <c r="AH19" s="11">
        <f>+$G$31*agost2010!AG19</f>
        <v>0</v>
      </c>
      <c r="AI19" s="11">
        <f>+$G$31*agost2010!AH19</f>
        <v>0</v>
      </c>
      <c r="AJ19" s="11">
        <f>+$G$31*agost2010!AI19</f>
        <v>0</v>
      </c>
      <c r="AK19" s="11">
        <f>+$G$31*agost2010!AJ19</f>
        <v>0</v>
      </c>
      <c r="AL19" s="11">
        <f>+$G$31*agost2010!AK19</f>
        <v>0</v>
      </c>
      <c r="AM19" s="10">
        <f t="shared" si="3"/>
        <v>26070.000000000004</v>
      </c>
      <c r="AN19" s="10">
        <f t="shared" si="4"/>
        <v>11000</v>
      </c>
      <c r="AP19" s="10">
        <f t="shared" si="5"/>
        <v>26070.000000000004</v>
      </c>
      <c r="AQ19" s="10">
        <f t="shared" si="6"/>
        <v>25520.000000000004</v>
      </c>
      <c r="AR19" s="10">
        <f t="shared" si="6"/>
        <v>22880.000000000004</v>
      </c>
    </row>
    <row r="20" spans="1:44" ht="12" customHeight="1">
      <c r="A20" s="13">
        <v>0.58333333333333337</v>
      </c>
      <c r="B20" s="11"/>
      <c r="C20" s="11">
        <f>+$G$31*agost2010!B20</f>
        <v>19690</v>
      </c>
      <c r="D20" s="11">
        <f>+$G$31*agost2010!C20</f>
        <v>26070.000000000004</v>
      </c>
      <c r="E20" s="11">
        <f>+$G$31*agost2010!D20</f>
        <v>18920</v>
      </c>
      <c r="F20" s="11">
        <f>+$G$31*agost2010!E20</f>
        <v>24420.000000000004</v>
      </c>
      <c r="G20" s="11">
        <f>+$G$31*agost2010!F20</f>
        <v>21670</v>
      </c>
      <c r="H20" s="11">
        <f>+$G$31*agost2010!G20</f>
        <v>18040</v>
      </c>
      <c r="I20" s="11">
        <f>+$G$31*agost2010!H20</f>
        <v>20350</v>
      </c>
      <c r="J20" s="11">
        <f>+$G$31*agost2010!I20</f>
        <v>24970.000000000004</v>
      </c>
      <c r="K20" s="11">
        <f>+$G$31*agost2010!J20</f>
        <v>24970.000000000004</v>
      </c>
      <c r="L20" s="11">
        <f>+$G$31*agost2010!K20</f>
        <v>23760.000000000004</v>
      </c>
      <c r="M20" s="11">
        <f>+$G$31*agost2010!L20</f>
        <v>22880.000000000004</v>
      </c>
      <c r="N20" s="11">
        <f>+$G$31*agost2010!M20</f>
        <v>15070.000000000002</v>
      </c>
      <c r="O20" s="11">
        <f>+$G$31*agost2010!N20</f>
        <v>23650.000000000004</v>
      </c>
      <c r="P20" s="11">
        <f>+$G$31*agost2010!O20</f>
        <v>19470</v>
      </c>
      <c r="Q20" s="11">
        <f>+$G$31*agost2010!P20</f>
        <v>12210.000000000002</v>
      </c>
      <c r="R20" s="11">
        <f>+$G$31*agost2010!Q20</f>
        <v>13420.000000000002</v>
      </c>
      <c r="S20" s="11">
        <f>+$G$31*agost2010!R20</f>
        <v>23650.000000000004</v>
      </c>
      <c r="T20" s="11">
        <f>+$G$31*agost2010!S20</f>
        <v>24420.000000000004</v>
      </c>
      <c r="U20" s="11">
        <f>+$G$31*agost2010!T20</f>
        <v>24860.000000000004</v>
      </c>
      <c r="V20" s="11">
        <f>+$G$31*agost2010!U20</f>
        <v>25190.000000000004</v>
      </c>
      <c r="W20" s="11">
        <f>+$G$31*agost2010!V20</f>
        <v>19360</v>
      </c>
      <c r="X20" s="11">
        <f>+$G$31*agost2010!W20</f>
        <v>19030</v>
      </c>
      <c r="Y20" s="11">
        <f>+$G$31*agost2010!X20</f>
        <v>24640.000000000004</v>
      </c>
      <c r="Z20" s="11">
        <f>+$G$31*agost2010!Y20</f>
        <v>17600</v>
      </c>
      <c r="AA20" s="11">
        <f>+$G$31*agost2010!Z20</f>
        <v>23870.000000000004</v>
      </c>
      <c r="AB20" s="11">
        <f>+$G$31*agost2010!AA20</f>
        <v>24310.000000000004</v>
      </c>
      <c r="AC20" s="11">
        <f>+$G$31*agost2010!AB20</f>
        <v>24750.000000000004</v>
      </c>
      <c r="AD20" s="11">
        <f>+$G$31*agost2010!AC20</f>
        <v>20570</v>
      </c>
      <c r="AE20" s="11">
        <f>+$G$31*agost2010!AD20</f>
        <v>19910</v>
      </c>
      <c r="AF20" s="11">
        <f>+$G$31*agost2010!AE20</f>
        <v>25410.000000000004</v>
      </c>
      <c r="AG20" s="11">
        <f>+$G$31*agost2010!AF20</f>
        <v>25410.000000000004</v>
      </c>
      <c r="AH20" s="11">
        <f>+$G$31*agost2010!AG20</f>
        <v>0</v>
      </c>
      <c r="AI20" s="11">
        <f>+$G$31*agost2010!AH20</f>
        <v>0</v>
      </c>
      <c r="AJ20" s="11">
        <f>+$G$31*agost2010!AI20</f>
        <v>0</v>
      </c>
      <c r="AK20" s="11">
        <f>+$G$31*agost2010!AJ20</f>
        <v>0</v>
      </c>
      <c r="AL20" s="11">
        <f>+$G$31*agost2010!AK20</f>
        <v>0</v>
      </c>
      <c r="AM20" s="10">
        <f t="shared" si="3"/>
        <v>26070.000000000004</v>
      </c>
      <c r="AN20" s="10">
        <f t="shared" si="4"/>
        <v>12210.000000000002</v>
      </c>
      <c r="AP20" s="10">
        <f t="shared" si="5"/>
        <v>26070.000000000004</v>
      </c>
      <c r="AQ20" s="10">
        <f t="shared" si="6"/>
        <v>25190.000000000004</v>
      </c>
      <c r="AR20" s="10">
        <f t="shared" si="6"/>
        <v>20570</v>
      </c>
    </row>
    <row r="21" spans="1:44" ht="12" customHeight="1">
      <c r="A21" s="13" t="s">
        <v>20</v>
      </c>
      <c r="B21" s="11"/>
      <c r="C21" s="11">
        <f>+$G$31*agost2010!B21</f>
        <v>19140</v>
      </c>
      <c r="D21" s="11">
        <f>+$G$31*agost2010!C21</f>
        <v>26510.000000000004</v>
      </c>
      <c r="E21" s="11">
        <f>+$G$31*agost2010!D21</f>
        <v>24970.000000000004</v>
      </c>
      <c r="F21" s="11">
        <f>+$G$31*agost2010!E21</f>
        <v>24970.000000000004</v>
      </c>
      <c r="G21" s="11">
        <f>+$G$31*agost2010!F21</f>
        <v>22880.000000000004</v>
      </c>
      <c r="H21" s="11">
        <f>+$G$31*agost2010!G21</f>
        <v>21560</v>
      </c>
      <c r="I21" s="11">
        <f>+$G$31*agost2010!H21</f>
        <v>20130</v>
      </c>
      <c r="J21" s="11">
        <f>+$G$31*agost2010!I21</f>
        <v>24860.000000000004</v>
      </c>
      <c r="K21" s="11">
        <f>+$G$31*agost2010!J21</f>
        <v>24860.000000000004</v>
      </c>
      <c r="L21" s="11">
        <f>+$G$31*agost2010!K21</f>
        <v>24750.000000000004</v>
      </c>
      <c r="M21" s="11">
        <f>+$G$31*agost2010!L21</f>
        <v>23870.000000000004</v>
      </c>
      <c r="N21" s="11">
        <f>+$G$31*agost2010!M21</f>
        <v>17270</v>
      </c>
      <c r="O21" s="11">
        <f>+$G$31*agost2010!N21</f>
        <v>23650.000000000004</v>
      </c>
      <c r="P21" s="11">
        <f>+$G$31*agost2010!O21</f>
        <v>19690</v>
      </c>
      <c r="Q21" s="11">
        <f>+$G$31*agost2010!P21</f>
        <v>14300.000000000002</v>
      </c>
      <c r="R21" s="11">
        <f>+$G$31*agost2010!Q21</f>
        <v>17160</v>
      </c>
      <c r="S21" s="11">
        <f>+$G$31*agost2010!R21</f>
        <v>23980.000000000004</v>
      </c>
      <c r="T21" s="11">
        <f>+$G$31*agost2010!S21</f>
        <v>24860.000000000004</v>
      </c>
      <c r="U21" s="11">
        <f>+$G$31*agost2010!T21</f>
        <v>25190.000000000004</v>
      </c>
      <c r="V21" s="11">
        <f>+$G$31*agost2010!U21</f>
        <v>25740.000000000004</v>
      </c>
      <c r="W21" s="11">
        <f>+$G$31*agost2010!V21</f>
        <v>19360</v>
      </c>
      <c r="X21" s="11">
        <f>+$G$31*agost2010!W21</f>
        <v>18810</v>
      </c>
      <c r="Y21" s="11">
        <f>+$G$31*agost2010!X21</f>
        <v>25300.000000000004</v>
      </c>
      <c r="Z21" s="11">
        <f>+$G$31*agost2010!Y21</f>
        <v>21670</v>
      </c>
      <c r="AA21" s="11">
        <f>+$G$31*agost2010!Z21</f>
        <v>24640.000000000004</v>
      </c>
      <c r="AB21" s="11">
        <f>+$G$31*agost2010!AA21</f>
        <v>24640.000000000004</v>
      </c>
      <c r="AC21" s="11">
        <f>+$G$31*agost2010!AB21</f>
        <v>24640.000000000004</v>
      </c>
      <c r="AD21" s="11">
        <f>+$G$31*agost2010!AC21</f>
        <v>20020</v>
      </c>
      <c r="AE21" s="11">
        <f>+$G$31*agost2010!AD21</f>
        <v>19360</v>
      </c>
      <c r="AF21" s="11">
        <f>+$G$31*agost2010!AE21</f>
        <v>26070.000000000004</v>
      </c>
      <c r="AG21" s="11">
        <f>+$G$31*agost2010!AF21</f>
        <v>25850.000000000004</v>
      </c>
      <c r="AH21" s="11">
        <f>+$G$31*agost2010!AG21</f>
        <v>0</v>
      </c>
      <c r="AI21" s="11">
        <f>+$G$31*agost2010!AH21</f>
        <v>0</v>
      </c>
      <c r="AJ21" s="11">
        <f>+$G$31*agost2010!AI21</f>
        <v>0</v>
      </c>
      <c r="AK21" s="11">
        <f>+$G$31*agost2010!AJ21</f>
        <v>0</v>
      </c>
      <c r="AL21" s="11">
        <f>+$G$31*agost2010!AK21</f>
        <v>0</v>
      </c>
      <c r="AM21" s="10">
        <f t="shared" si="3"/>
        <v>26510.000000000004</v>
      </c>
      <c r="AN21" s="10">
        <f t="shared" si="4"/>
        <v>14300.000000000002</v>
      </c>
      <c r="AP21" s="10">
        <f t="shared" si="5"/>
        <v>26510.000000000004</v>
      </c>
      <c r="AQ21" s="10">
        <f t="shared" si="6"/>
        <v>25740.000000000004</v>
      </c>
      <c r="AR21" s="10">
        <f t="shared" si="6"/>
        <v>20130</v>
      </c>
    </row>
    <row r="22" spans="1:44" ht="12" customHeight="1">
      <c r="A22" s="12" t="s">
        <v>21</v>
      </c>
      <c r="B22" s="11"/>
      <c r="C22" s="11">
        <f>+$G$31*agost2010!B22</f>
        <v>18700</v>
      </c>
      <c r="D22" s="11">
        <f>+$G$31*agost2010!C22</f>
        <v>25740.000000000004</v>
      </c>
      <c r="E22" s="11">
        <f>+$G$31*agost2010!D22</f>
        <v>23760.000000000004</v>
      </c>
      <c r="F22" s="11">
        <f>+$G$31*agost2010!E22</f>
        <v>24750.000000000004</v>
      </c>
      <c r="G22" s="11">
        <f>+$G$31*agost2010!F22</f>
        <v>22770.000000000004</v>
      </c>
      <c r="H22" s="11">
        <f>+$G$31*agost2010!G22</f>
        <v>24090.000000000004</v>
      </c>
      <c r="I22" s="11">
        <f>+$G$31*agost2010!H22</f>
        <v>19250</v>
      </c>
      <c r="J22" s="11">
        <f>+$G$31*agost2010!I22</f>
        <v>24310.000000000004</v>
      </c>
      <c r="K22" s="11">
        <f>+$G$31*agost2010!J22</f>
        <v>24310.000000000004</v>
      </c>
      <c r="L22" s="11">
        <f>+$G$31*agost2010!K22</f>
        <v>23760.000000000004</v>
      </c>
      <c r="M22" s="11">
        <f>+$G$31*agost2010!L22</f>
        <v>23650.000000000004</v>
      </c>
      <c r="N22" s="11">
        <f>+$G$31*agost2010!M22</f>
        <v>18150</v>
      </c>
      <c r="O22" s="11">
        <f>+$G$31*agost2010!N22</f>
        <v>22990.000000000004</v>
      </c>
      <c r="P22" s="11">
        <f>+$G$31*agost2010!O22</f>
        <v>19250</v>
      </c>
      <c r="Q22" s="11">
        <f>+$G$31*agost2010!P22</f>
        <v>16390</v>
      </c>
      <c r="R22" s="11">
        <f>+$G$31*agost2010!Q22</f>
        <v>19690</v>
      </c>
      <c r="S22" s="11">
        <f>+$G$31*agost2010!R22</f>
        <v>23925.000000000004</v>
      </c>
      <c r="T22" s="11">
        <f>+$G$31*agost2010!S22</f>
        <v>22660.000000000004</v>
      </c>
      <c r="U22" s="11">
        <f>+$G$31*agost2010!T22</f>
        <v>25190.000000000004</v>
      </c>
      <c r="V22" s="11">
        <f>+$G$31*agost2010!U22</f>
        <v>24750.000000000004</v>
      </c>
      <c r="W22" s="11">
        <f>+$G$31*agost2010!V22</f>
        <v>19250</v>
      </c>
      <c r="X22" s="11">
        <f>+$G$31*agost2010!W22</f>
        <v>22880.000000000004</v>
      </c>
      <c r="Y22" s="11">
        <f>+$G$31*agost2010!X22</f>
        <v>24860.000000000004</v>
      </c>
      <c r="Z22" s="11">
        <f>+$G$31*agost2010!Y22</f>
        <v>21780</v>
      </c>
      <c r="AA22" s="11">
        <f>+$G$31*agost2010!Z22</f>
        <v>24475.000000000004</v>
      </c>
      <c r="AB22" s="11">
        <f>+$G$31*agost2010!AA22</f>
        <v>24310.000000000004</v>
      </c>
      <c r="AC22" s="11">
        <f>+$G$31*agost2010!AB22</f>
        <v>24530.000000000004</v>
      </c>
      <c r="AD22" s="11">
        <f>+$G$31*agost2010!AC22</f>
        <v>21670</v>
      </c>
      <c r="AE22" s="11">
        <f>+$G$31*agost2010!AD22</f>
        <v>18920</v>
      </c>
      <c r="AF22" s="11">
        <f>+$G$31*agost2010!AE22</f>
        <v>23980.000000000004</v>
      </c>
      <c r="AG22" s="11">
        <f>+$G$31*agost2010!AF22</f>
        <v>25960.000000000004</v>
      </c>
      <c r="AH22" s="11">
        <f>+$G$31*agost2010!AG22</f>
        <v>0</v>
      </c>
      <c r="AI22" s="11">
        <f>+$G$31*agost2010!AH22</f>
        <v>0</v>
      </c>
      <c r="AJ22" s="11">
        <f>+$G$31*agost2010!AI22</f>
        <v>0</v>
      </c>
      <c r="AK22" s="11">
        <f>+$G$31*agost2010!AJ22</f>
        <v>0</v>
      </c>
      <c r="AL22" s="11">
        <f>+$G$31*agost2010!AK22</f>
        <v>0</v>
      </c>
      <c r="AM22" s="10">
        <f t="shared" si="3"/>
        <v>25960.000000000004</v>
      </c>
      <c r="AN22" s="10">
        <f t="shared" si="4"/>
        <v>16390</v>
      </c>
      <c r="AP22" s="10">
        <f t="shared" si="5"/>
        <v>25960.000000000004</v>
      </c>
      <c r="AQ22" s="10">
        <f t="shared" si="6"/>
        <v>24750.000000000004</v>
      </c>
      <c r="AR22" s="10">
        <f t="shared" si="6"/>
        <v>21670</v>
      </c>
    </row>
    <row r="23" spans="1:44" ht="12" customHeight="1">
      <c r="A23" s="12" t="s">
        <v>22</v>
      </c>
      <c r="B23" s="11"/>
      <c r="C23" s="11">
        <f>+$G$31*agost2010!B23</f>
        <v>18590</v>
      </c>
      <c r="D23" s="11">
        <f>+$G$31*agost2010!C23</f>
        <v>24530.000000000004</v>
      </c>
      <c r="E23" s="11">
        <f>+$G$31*agost2010!D23</f>
        <v>21120</v>
      </c>
      <c r="F23" s="11">
        <f>+$G$31*agost2010!E23</f>
        <v>23320.000000000004</v>
      </c>
      <c r="G23" s="11">
        <f>+$G$31*agost2010!F23</f>
        <v>20570</v>
      </c>
      <c r="H23" s="11">
        <f>+$G$31*agost2010!G23</f>
        <v>24530.000000000004</v>
      </c>
      <c r="I23" s="11">
        <f>+$G$31*agost2010!H23</f>
        <v>19250</v>
      </c>
      <c r="J23" s="11">
        <f>+$G$31*agost2010!I23</f>
        <v>23320.000000000004</v>
      </c>
      <c r="K23" s="11">
        <f>+$G$31*agost2010!J23</f>
        <v>23320.000000000004</v>
      </c>
      <c r="L23" s="11">
        <f>+$G$31*agost2010!K23</f>
        <v>23320.000000000004</v>
      </c>
      <c r="M23" s="11">
        <f>+$G$31*agost2010!L23</f>
        <v>22110</v>
      </c>
      <c r="N23" s="11">
        <f>+$G$31*agost2010!M23</f>
        <v>17710</v>
      </c>
      <c r="O23" s="11">
        <f>+$G$31*agost2010!N23</f>
        <v>3190.0000000000005</v>
      </c>
      <c r="P23" s="11">
        <f>+$G$31*agost2010!O23</f>
        <v>19030</v>
      </c>
      <c r="Q23" s="11">
        <f>+$G$31*agost2010!P23</f>
        <v>18480</v>
      </c>
      <c r="R23" s="11">
        <f>+$G$31*agost2010!Q23</f>
        <v>19800</v>
      </c>
      <c r="S23" s="11">
        <f>+$G$31*agost2010!R23</f>
        <v>23210.000000000004</v>
      </c>
      <c r="T23" s="11">
        <f>+$G$31*agost2010!S23</f>
        <v>21560</v>
      </c>
      <c r="U23" s="11">
        <f>+$G$31*agost2010!T23</f>
        <v>23650.000000000004</v>
      </c>
      <c r="V23" s="11">
        <f>+$G$31*agost2010!U23</f>
        <v>23430.000000000004</v>
      </c>
      <c r="W23" s="11">
        <f>+$G$31*agost2010!V23</f>
        <v>18700</v>
      </c>
      <c r="X23" s="11">
        <f>+$G$31*agost2010!W23</f>
        <v>18370</v>
      </c>
      <c r="Y23" s="11">
        <f>+$G$31*agost2010!X23</f>
        <v>23430.000000000004</v>
      </c>
      <c r="Z23" s="11">
        <f>+$G$31*agost2010!Y23</f>
        <v>22000</v>
      </c>
      <c r="AA23" s="11">
        <f>+$G$31*agost2010!Z23</f>
        <v>23430.000000000004</v>
      </c>
      <c r="AB23" s="11">
        <f>+$G$31*agost2010!AA23</f>
        <v>22880.000000000004</v>
      </c>
      <c r="AC23" s="11">
        <f>+$G$31*agost2010!AB23</f>
        <v>23100.000000000004</v>
      </c>
      <c r="AD23" s="11">
        <f>+$G$31*agost2010!AC23</f>
        <v>19690</v>
      </c>
      <c r="AE23" s="11">
        <f>+$G$31*agost2010!AD23</f>
        <v>18590</v>
      </c>
      <c r="AF23" s="11">
        <f>+$G$31*agost2010!AE23</f>
        <v>25630.000000000004</v>
      </c>
      <c r="AG23" s="11">
        <f>+$G$31*agost2010!AF23</f>
        <v>24090.000000000004</v>
      </c>
      <c r="AH23" s="11">
        <f>+$G$31*agost2010!AG23</f>
        <v>0</v>
      </c>
      <c r="AI23" s="11">
        <f>+$G$31*agost2010!AH23</f>
        <v>0</v>
      </c>
      <c r="AJ23" s="11">
        <f>+$G$31*agost2010!AI23</f>
        <v>0</v>
      </c>
      <c r="AK23" s="11">
        <f>+$G$31*agost2010!AJ23</f>
        <v>0</v>
      </c>
      <c r="AL23" s="11">
        <f>+$G$31*agost2010!AK23</f>
        <v>0</v>
      </c>
      <c r="AM23" s="10">
        <f t="shared" si="3"/>
        <v>25630.000000000004</v>
      </c>
      <c r="AN23" s="10">
        <f t="shared" si="4"/>
        <v>3190.0000000000005</v>
      </c>
      <c r="AP23" s="10">
        <f t="shared" si="5"/>
        <v>25630.000000000004</v>
      </c>
      <c r="AQ23" s="10">
        <f t="shared" si="6"/>
        <v>24530.000000000004</v>
      </c>
      <c r="AR23" s="10">
        <f t="shared" si="6"/>
        <v>19690</v>
      </c>
    </row>
    <row r="24" spans="1:44" ht="12" customHeight="1">
      <c r="A24" s="12" t="s">
        <v>23</v>
      </c>
      <c r="B24" s="11"/>
      <c r="C24" s="11">
        <f>+$G$31*agost2010!B24</f>
        <v>18590</v>
      </c>
      <c r="D24" s="11">
        <f>+$G$31*agost2010!C24</f>
        <v>22110</v>
      </c>
      <c r="E24" s="11">
        <f>+$G$31*agost2010!D24</f>
        <v>22220</v>
      </c>
      <c r="F24" s="11">
        <f>+$G$31*agost2010!E24</f>
        <v>22000</v>
      </c>
      <c r="G24" s="11">
        <f>+$G$31*agost2010!F24</f>
        <v>19470</v>
      </c>
      <c r="H24" s="11">
        <f>+$G$31*agost2010!G24</f>
        <v>23210.000000000004</v>
      </c>
      <c r="I24" s="11">
        <f>+$G$31*agost2010!H24</f>
        <v>18810</v>
      </c>
      <c r="J24" s="11">
        <f>+$G$31*agost2010!I24</f>
        <v>20570</v>
      </c>
      <c r="K24" s="11">
        <f>+$G$31*agost2010!J24</f>
        <v>20570</v>
      </c>
      <c r="L24" s="11">
        <f>+$G$31*agost2010!K24</f>
        <v>21670</v>
      </c>
      <c r="M24" s="11">
        <f>+$G$31*agost2010!L24</f>
        <v>20790</v>
      </c>
      <c r="N24" s="11">
        <f>+$G$31*agost2010!M24</f>
        <v>16390</v>
      </c>
      <c r="O24" s="11">
        <f>+$G$31*agost2010!N24</f>
        <v>0</v>
      </c>
      <c r="P24" s="11">
        <f>+$G$31*agost2010!O24</f>
        <v>19140</v>
      </c>
      <c r="Q24" s="11">
        <f>+$G$31*agost2010!P24</f>
        <v>18810</v>
      </c>
      <c r="R24" s="11">
        <f>+$G$31*agost2010!Q24</f>
        <v>21450</v>
      </c>
      <c r="S24" s="11">
        <f>+$G$31*agost2010!R24</f>
        <v>23430.000000000004</v>
      </c>
      <c r="T24" s="11">
        <f>+$G$31*agost2010!S24</f>
        <v>20570</v>
      </c>
      <c r="U24" s="11">
        <f>+$G$31*agost2010!T24</f>
        <v>21890</v>
      </c>
      <c r="V24" s="11">
        <f>+$G$31*agost2010!U24</f>
        <v>22000</v>
      </c>
      <c r="W24" s="11">
        <f>+$G$31*agost2010!V24</f>
        <v>18700</v>
      </c>
      <c r="X24" s="11">
        <f>+$G$31*agost2010!W24</f>
        <v>18150</v>
      </c>
      <c r="Y24" s="11">
        <f>+$G$31*agost2010!X24</f>
        <v>22000</v>
      </c>
      <c r="Z24" s="11">
        <f>+$G$31*agost2010!Y24</f>
        <v>21010</v>
      </c>
      <c r="AA24" s="11">
        <f>+$G$31*agost2010!Z24</f>
        <v>21890</v>
      </c>
      <c r="AB24" s="11">
        <f>+$G$31*agost2010!AA24</f>
        <v>22000</v>
      </c>
      <c r="AC24" s="11">
        <f>+$G$31*agost2010!AB24</f>
        <v>21560</v>
      </c>
      <c r="AD24" s="11">
        <f>+$G$31*agost2010!AC24</f>
        <v>19690</v>
      </c>
      <c r="AE24" s="11">
        <f>+$G$31*agost2010!AD24</f>
        <v>18590</v>
      </c>
      <c r="AF24" s="11">
        <f>+$G$31*agost2010!AE24</f>
        <v>22110</v>
      </c>
      <c r="AG24" s="11">
        <f>+$G$31*agost2010!AF24</f>
        <v>23540.000000000004</v>
      </c>
      <c r="AH24" s="11">
        <f>+$G$31*agost2010!AG24</f>
        <v>0</v>
      </c>
      <c r="AI24" s="11">
        <f>+$G$31*agost2010!AH24</f>
        <v>0</v>
      </c>
      <c r="AJ24" s="11">
        <f>+$G$31*agost2010!AI24</f>
        <v>0</v>
      </c>
      <c r="AK24" s="11">
        <f>+$G$31*agost2010!AJ24</f>
        <v>0</v>
      </c>
      <c r="AL24" s="11">
        <f>+$G$31*agost2010!AK24</f>
        <v>0</v>
      </c>
      <c r="AM24" s="10">
        <f t="shared" si="3"/>
        <v>23540.000000000004</v>
      </c>
      <c r="AN24" s="10">
        <f t="shared" si="4"/>
        <v>0</v>
      </c>
      <c r="AP24" s="10">
        <f t="shared" si="5"/>
        <v>23540.000000000004</v>
      </c>
      <c r="AQ24" s="10">
        <f t="shared" si="6"/>
        <v>23210.000000000004</v>
      </c>
      <c r="AR24" s="10">
        <f t="shared" si="6"/>
        <v>19690</v>
      </c>
    </row>
    <row r="25" spans="1:44" s="14" customFormat="1" ht="12" customHeight="1">
      <c r="A25" s="9" t="s">
        <v>24</v>
      </c>
      <c r="B25" s="11"/>
      <c r="C25" s="11">
        <f>+$G$31*agost2010!B25</f>
        <v>19470</v>
      </c>
      <c r="D25" s="11">
        <f>+$G$31*agost2010!C25</f>
        <v>22110</v>
      </c>
      <c r="E25" s="11">
        <f>+$G$31*agost2010!D25</f>
        <v>21670</v>
      </c>
      <c r="F25" s="11">
        <f>+$G$31*agost2010!E25</f>
        <v>22110</v>
      </c>
      <c r="G25" s="11">
        <f>+$G$31*agost2010!F25</f>
        <v>19140</v>
      </c>
      <c r="H25" s="11">
        <f>+$G$31*agost2010!G25</f>
        <v>24310.000000000004</v>
      </c>
      <c r="I25" s="11">
        <f>+$G$31*agost2010!H25</f>
        <v>19580</v>
      </c>
      <c r="J25" s="11">
        <f>+$G$31*agost2010!I25</f>
        <v>21890</v>
      </c>
      <c r="K25" s="11">
        <f>+$G$31*agost2010!J25</f>
        <v>21890</v>
      </c>
      <c r="L25" s="11">
        <f>+$G$31*agost2010!K25</f>
        <v>21010</v>
      </c>
      <c r="M25" s="11">
        <f>+$G$31*agost2010!L25</f>
        <v>22000</v>
      </c>
      <c r="N25" s="11">
        <f>+$G$31*agost2010!M25</f>
        <v>22880.000000000004</v>
      </c>
      <c r="O25" s="11">
        <f>+$G$31*agost2010!N25</f>
        <v>8800</v>
      </c>
      <c r="P25" s="11">
        <f>+$G$31*agost2010!O25</f>
        <v>20790</v>
      </c>
      <c r="Q25" s="11">
        <f>+$G$31*agost2010!P25</f>
        <v>19910</v>
      </c>
      <c r="R25" s="11">
        <f>+$G$31*agost2010!Q25</f>
        <v>22330</v>
      </c>
      <c r="S25" s="11">
        <f>+$G$31*agost2010!R25</f>
        <v>25080.000000000004</v>
      </c>
      <c r="T25" s="11">
        <f>+$G$31*agost2010!S25</f>
        <v>25740.000000000004</v>
      </c>
      <c r="U25" s="11">
        <f>+$G$31*agost2010!T25</f>
        <v>21780</v>
      </c>
      <c r="V25" s="11">
        <f>+$G$31*agost2010!U25</f>
        <v>23870.000000000004</v>
      </c>
      <c r="W25" s="11">
        <f>+$G$31*agost2010!V25</f>
        <v>20680</v>
      </c>
      <c r="X25" s="11">
        <f>+$G$31*agost2010!W25</f>
        <v>19470</v>
      </c>
      <c r="Y25" s="11">
        <f>+$G$31*agost2010!X25</f>
        <v>22660.000000000004</v>
      </c>
      <c r="Z25" s="11">
        <f>+$G$31*agost2010!Y25</f>
        <v>21560</v>
      </c>
      <c r="AA25" s="11">
        <f>+$G$31*agost2010!Z25</f>
        <v>22550.000000000004</v>
      </c>
      <c r="AB25" s="11">
        <f>+$G$31*agost2010!AA25</f>
        <v>22660.000000000004</v>
      </c>
      <c r="AC25" s="11">
        <f>+$G$31*agost2010!AB25</f>
        <v>22990.000000000004</v>
      </c>
      <c r="AD25" s="11">
        <f>+$G$31*agost2010!AC25</f>
        <v>21890</v>
      </c>
      <c r="AE25" s="11">
        <f>+$G$31*agost2010!AD25</f>
        <v>20790</v>
      </c>
      <c r="AF25" s="11">
        <f>+$G$31*agost2010!AE25</f>
        <v>23210.000000000004</v>
      </c>
      <c r="AG25" s="11">
        <f>+$G$31*agost2010!AF25</f>
        <v>22550.000000000004</v>
      </c>
      <c r="AH25" s="11">
        <f>+$G$31*agost2010!AG25</f>
        <v>0</v>
      </c>
      <c r="AI25" s="11">
        <f>+$G$31*agost2010!AH25</f>
        <v>0</v>
      </c>
      <c r="AJ25" s="11">
        <f>+$G$31*agost2010!AI25</f>
        <v>0</v>
      </c>
      <c r="AK25" s="11">
        <f>+$G$31*agost2010!AJ25</f>
        <v>0</v>
      </c>
      <c r="AL25" s="11">
        <f>+$G$31*agost2010!AK25</f>
        <v>0</v>
      </c>
      <c r="AM25" s="10">
        <f t="shared" si="3"/>
        <v>25740.000000000004</v>
      </c>
      <c r="AN25" s="10">
        <f t="shared" si="4"/>
        <v>8800</v>
      </c>
      <c r="AP25" s="10">
        <f t="shared" si="5"/>
        <v>25740.000000000004</v>
      </c>
      <c r="AQ25" s="10">
        <f t="shared" si="6"/>
        <v>24310.000000000004</v>
      </c>
      <c r="AR25" s="10">
        <f t="shared" si="6"/>
        <v>21890</v>
      </c>
    </row>
    <row r="26" spans="1:44" s="14" customFormat="1" ht="12" customHeight="1">
      <c r="A26" s="15">
        <v>0.83333333333333337</v>
      </c>
      <c r="B26" s="11"/>
      <c r="C26" s="11">
        <f>+$G$31*agost2010!B26</f>
        <v>23100.000000000004</v>
      </c>
      <c r="D26" s="11">
        <f>+$G$31*agost2010!C26</f>
        <v>24860.000000000004</v>
      </c>
      <c r="E26" s="11">
        <f>+$G$31*agost2010!D26</f>
        <v>24750.000000000004</v>
      </c>
      <c r="F26" s="11">
        <f>+$G$31*agost2010!E26</f>
        <v>24860.000000000004</v>
      </c>
      <c r="G26" s="11">
        <f>+$G$31*agost2010!F26</f>
        <v>23430.000000000004</v>
      </c>
      <c r="H26" s="11">
        <f>+$G$31*agost2010!G26</f>
        <v>24640.000000000004</v>
      </c>
      <c r="I26" s="11">
        <f>+$G$31*agost2010!H26</f>
        <v>23100.000000000004</v>
      </c>
      <c r="J26" s="11">
        <f>+$G$31*agost2010!I26</f>
        <v>24420.000000000004</v>
      </c>
      <c r="K26" s="11">
        <f>+$G$31*agost2010!J26</f>
        <v>24420.000000000004</v>
      </c>
      <c r="L26" s="11">
        <f>+$G$31*agost2010!K26</f>
        <v>23980.000000000004</v>
      </c>
      <c r="M26" s="11">
        <f>+$G$31*agost2010!L26</f>
        <v>24860.000000000004</v>
      </c>
      <c r="N26" s="11">
        <f>+$G$31*agost2010!M26</f>
        <v>25410.000000000004</v>
      </c>
      <c r="O26" s="11">
        <f>+$G$31*agost2010!N26</f>
        <v>15950.000000000002</v>
      </c>
      <c r="P26" s="11">
        <f>+$G$31*agost2010!O26</f>
        <v>23540.000000000004</v>
      </c>
      <c r="Q26" s="11">
        <f>+$G$31*agost2010!P26</f>
        <v>22550.000000000004</v>
      </c>
      <c r="R26" s="11">
        <f>+$G$31*agost2010!Q26</f>
        <v>990.00000000000011</v>
      </c>
      <c r="S26" s="11">
        <f>+$G$31*agost2010!R26</f>
        <v>26510.000000000004</v>
      </c>
      <c r="T26" s="11">
        <f>+$G$31*agost2010!S26</f>
        <v>23760.000000000004</v>
      </c>
      <c r="U26" s="11">
        <f>+$G$31*agost2010!T26</f>
        <v>25080.000000000004</v>
      </c>
      <c r="V26" s="11">
        <f>+$G$31*agost2010!U26</f>
        <v>24640.000000000004</v>
      </c>
      <c r="W26" s="11">
        <f>+$G$31*agost2010!V26</f>
        <v>23320.000000000004</v>
      </c>
      <c r="X26" s="11">
        <f>+$G$31*agost2010!W26</f>
        <v>22330</v>
      </c>
      <c r="Y26" s="11">
        <f>+$G$31*agost2010!X26</f>
        <v>24530.000000000004</v>
      </c>
      <c r="Z26" s="11">
        <f>+$G$31*agost2010!Y26</f>
        <v>23980.000000000004</v>
      </c>
      <c r="AA26" s="11">
        <f>+$G$31*agost2010!Z26</f>
        <v>25080.000000000004</v>
      </c>
      <c r="AB26" s="11">
        <f>+$G$31*agost2010!AA26</f>
        <v>24530.000000000004</v>
      </c>
      <c r="AC26" s="11">
        <f>+$G$31*agost2010!AB26</f>
        <v>24750.000000000004</v>
      </c>
      <c r="AD26" s="11">
        <f>+$G$31*agost2010!AC26</f>
        <v>25080.000000000004</v>
      </c>
      <c r="AE26" s="11">
        <f>+$G$31*agost2010!AD26</f>
        <v>23100.000000000004</v>
      </c>
      <c r="AF26" s="11">
        <f>+$G$31*agost2010!AE26</f>
        <v>25190.000000000004</v>
      </c>
      <c r="AG26" s="11">
        <f>+$G$31*agost2010!AF26</f>
        <v>25080.000000000004</v>
      </c>
      <c r="AH26" s="11">
        <f>+$G$31*agost2010!AG26</f>
        <v>0</v>
      </c>
      <c r="AI26" s="11">
        <f>+$G$31*agost2010!AH26</f>
        <v>0</v>
      </c>
      <c r="AJ26" s="11">
        <f>+$G$31*agost2010!AI26</f>
        <v>0</v>
      </c>
      <c r="AK26" s="11">
        <f>+$G$31*agost2010!AJ26</f>
        <v>0</v>
      </c>
      <c r="AL26" s="11">
        <f>+$G$31*agost2010!AK26</f>
        <v>0</v>
      </c>
      <c r="AM26" s="10">
        <f t="shared" si="3"/>
        <v>26510.000000000004</v>
      </c>
      <c r="AN26" s="10">
        <f t="shared" si="4"/>
        <v>990.00000000000011</v>
      </c>
      <c r="AP26" s="10">
        <f t="shared" si="5"/>
        <v>26510.000000000004</v>
      </c>
      <c r="AQ26" s="10">
        <f t="shared" si="6"/>
        <v>24750.000000000004</v>
      </c>
      <c r="AR26" s="10">
        <f t="shared" si="6"/>
        <v>25080.000000000004</v>
      </c>
    </row>
    <row r="27" spans="1:44" s="14" customFormat="1" ht="12" customHeight="1">
      <c r="A27" s="15">
        <v>0.875</v>
      </c>
      <c r="B27" s="11"/>
      <c r="C27" s="11">
        <f>+$G$31*agost2010!B27</f>
        <v>23210.000000000004</v>
      </c>
      <c r="D27" s="11">
        <f>+$G$31*agost2010!C27</f>
        <v>24640.000000000004</v>
      </c>
      <c r="E27" s="11">
        <f>+$G$31*agost2010!D27</f>
        <v>24420.000000000004</v>
      </c>
      <c r="F27" s="11">
        <f>+$G$31*agost2010!E27</f>
        <v>24530.000000000004</v>
      </c>
      <c r="G27" s="11">
        <f>+$G$31*agost2010!F27</f>
        <v>22990.000000000004</v>
      </c>
      <c r="H27" s="11">
        <f>+$G$31*agost2010!G27</f>
        <v>23980.000000000004</v>
      </c>
      <c r="I27" s="11">
        <f>+$G$31*agost2010!H27</f>
        <v>22990.000000000004</v>
      </c>
      <c r="J27" s="11">
        <f>+$G$31*agost2010!I27</f>
        <v>24090.000000000004</v>
      </c>
      <c r="K27" s="11">
        <f>+$G$31*agost2010!J27</f>
        <v>24090.000000000004</v>
      </c>
      <c r="L27" s="11">
        <f>+$G$31*agost2010!K27</f>
        <v>24200.000000000004</v>
      </c>
      <c r="M27" s="11">
        <f>+$G$31*agost2010!L27</f>
        <v>24200.000000000004</v>
      </c>
      <c r="N27" s="11">
        <f>+$G$31*agost2010!M27</f>
        <v>24530.000000000004</v>
      </c>
      <c r="O27" s="11">
        <f>+$G$31*agost2010!N27</f>
        <v>22220</v>
      </c>
      <c r="P27" s="11">
        <f>+$G$31*agost2010!O27</f>
        <v>23540.000000000004</v>
      </c>
      <c r="Q27" s="11">
        <f>+$G$31*agost2010!P27</f>
        <v>22990.000000000004</v>
      </c>
      <c r="R27" s="11">
        <f>+$G$31*agost2010!Q27</f>
        <v>8800</v>
      </c>
      <c r="S27" s="11">
        <f>+$G$31*agost2010!R27</f>
        <v>24310.000000000004</v>
      </c>
      <c r="T27" s="11">
        <f>+$G$31*agost2010!S27</f>
        <v>20130</v>
      </c>
      <c r="U27" s="11">
        <f>+$G$31*agost2010!T27</f>
        <v>24750.000000000004</v>
      </c>
      <c r="V27" s="11">
        <f>+$G$31*agost2010!U27</f>
        <v>24310.000000000004</v>
      </c>
      <c r="W27" s="11">
        <f>+$G$31*agost2010!V27</f>
        <v>22660.000000000004</v>
      </c>
      <c r="X27" s="11">
        <f>+$G$31*agost2010!W27</f>
        <v>22330</v>
      </c>
      <c r="Y27" s="11">
        <f>+$G$31*agost2010!X27</f>
        <v>24200.000000000004</v>
      </c>
      <c r="Z27" s="11">
        <f>+$G$31*agost2010!Y27</f>
        <v>23430.000000000004</v>
      </c>
      <c r="AA27" s="11">
        <f>+$G$31*agost2010!Z27</f>
        <v>24420.000000000004</v>
      </c>
      <c r="AB27" s="11">
        <f>+$G$31*agost2010!AA27</f>
        <v>24090.000000000004</v>
      </c>
      <c r="AC27" s="11">
        <f>+$G$31*agost2010!AB27</f>
        <v>24530.000000000004</v>
      </c>
      <c r="AD27" s="11">
        <f>+$G$31*agost2010!AC27</f>
        <v>23320.000000000004</v>
      </c>
      <c r="AE27" s="11">
        <f>+$G$31*agost2010!AD27</f>
        <v>23100.000000000004</v>
      </c>
      <c r="AF27" s="11">
        <f>+$G$31*agost2010!AE27</f>
        <v>24530.000000000004</v>
      </c>
      <c r="AG27" s="11">
        <f>+$G$31*agost2010!AF27</f>
        <v>24420.000000000004</v>
      </c>
      <c r="AH27" s="11">
        <f>+$G$31*agost2010!AG27</f>
        <v>0</v>
      </c>
      <c r="AI27" s="11">
        <f>+$G$31*agost2010!AH27</f>
        <v>0</v>
      </c>
      <c r="AJ27" s="11">
        <f>+$G$31*agost2010!AI27</f>
        <v>0</v>
      </c>
      <c r="AK27" s="11">
        <f>+$G$31*agost2010!AJ27</f>
        <v>0</v>
      </c>
      <c r="AL27" s="11">
        <f>+$G$31*agost2010!AK27</f>
        <v>0</v>
      </c>
      <c r="AM27" s="10">
        <f t="shared" si="3"/>
        <v>24750.000000000004</v>
      </c>
      <c r="AN27" s="10">
        <f t="shared" si="4"/>
        <v>8800</v>
      </c>
      <c r="AP27" s="10">
        <f t="shared" si="5"/>
        <v>24750.000000000004</v>
      </c>
      <c r="AQ27" s="10">
        <f t="shared" si="6"/>
        <v>24530.000000000004</v>
      </c>
      <c r="AR27" s="10">
        <f t="shared" si="6"/>
        <v>23540.000000000004</v>
      </c>
    </row>
    <row r="28" spans="1:44" ht="12" customHeight="1">
      <c r="A28" s="13" t="s">
        <v>25</v>
      </c>
      <c r="B28" s="11"/>
      <c r="C28" s="11">
        <f>+$G$31*agost2010!B28</f>
        <v>21780</v>
      </c>
      <c r="D28" s="11">
        <f>+$G$31*agost2010!C28</f>
        <v>23760.000000000004</v>
      </c>
      <c r="E28" s="11">
        <f>+$G$31*agost2010!D28</f>
        <v>19580</v>
      </c>
      <c r="F28" s="11">
        <f>+$G$31*agost2010!E28</f>
        <v>23540.000000000004</v>
      </c>
      <c r="G28" s="11">
        <f>+$G$31*agost2010!F28</f>
        <v>21780</v>
      </c>
      <c r="H28" s="11">
        <f>+$G$31*agost2010!G28</f>
        <v>22660.000000000004</v>
      </c>
      <c r="I28" s="11">
        <f>+$G$31*agost2010!H28</f>
        <v>22110</v>
      </c>
      <c r="J28" s="11">
        <f>+$G$31*agost2010!I28</f>
        <v>22880.000000000004</v>
      </c>
      <c r="K28" s="11">
        <f>+$G$31*agost2010!J28</f>
        <v>22880.000000000004</v>
      </c>
      <c r="L28" s="11">
        <f>+$G$31*agost2010!K28</f>
        <v>22440</v>
      </c>
      <c r="M28" s="11">
        <f>+$G$31*agost2010!L28</f>
        <v>22330</v>
      </c>
      <c r="N28" s="11">
        <f>+$G$31*agost2010!M28</f>
        <v>23210.000000000004</v>
      </c>
      <c r="O28" s="11">
        <f>+$G$31*agost2010!N28</f>
        <v>22990.000000000004</v>
      </c>
      <c r="P28" s="11">
        <f>+$G$31*agost2010!O28</f>
        <v>22330</v>
      </c>
      <c r="Q28" s="11">
        <f>+$G$31*agost2010!P28</f>
        <v>22220</v>
      </c>
      <c r="R28" s="11">
        <f>+$G$31*agost2010!Q28</f>
        <v>21450</v>
      </c>
      <c r="S28" s="11">
        <f>+$G$31*agost2010!R28</f>
        <v>22550.000000000004</v>
      </c>
      <c r="T28" s="11">
        <f>+$G$31*agost2010!S28</f>
        <v>18700</v>
      </c>
      <c r="U28" s="11">
        <f>+$G$31*agost2010!T28</f>
        <v>23430.000000000004</v>
      </c>
      <c r="V28" s="11">
        <f>+$G$31*agost2010!U28</f>
        <v>22770.000000000004</v>
      </c>
      <c r="W28" s="11">
        <f>+$G$31*agost2010!V28</f>
        <v>21560</v>
      </c>
      <c r="X28" s="11">
        <f>+$G$31*agost2010!W28</f>
        <v>21670</v>
      </c>
      <c r="Y28" s="11">
        <f>+$G$31*agost2010!X28</f>
        <v>22990.000000000004</v>
      </c>
      <c r="Z28" s="11">
        <f>+$G$31*agost2010!Y28</f>
        <v>21010</v>
      </c>
      <c r="AA28" s="11">
        <f>+$G$31*agost2010!Z28</f>
        <v>22880.000000000004</v>
      </c>
      <c r="AB28" s="11">
        <f>+$G$31*agost2010!AA28</f>
        <v>23210.000000000004</v>
      </c>
      <c r="AC28" s="11">
        <f>+$G$31*agost2010!AB28</f>
        <v>22880.000000000004</v>
      </c>
      <c r="AD28" s="11">
        <f>+$G$31*agost2010!AC28</f>
        <v>22110</v>
      </c>
      <c r="AE28" s="11">
        <f>+$G$31*agost2010!AD28</f>
        <v>22550.000000000004</v>
      </c>
      <c r="AF28" s="11">
        <f>+$G$31*agost2010!AE28</f>
        <v>23210.000000000004</v>
      </c>
      <c r="AG28" s="11">
        <f>+$G$31*agost2010!AF28</f>
        <v>23320.000000000004</v>
      </c>
      <c r="AH28" s="11">
        <f>+$G$31*agost2010!AG28</f>
        <v>0</v>
      </c>
      <c r="AI28" s="11">
        <f>+$G$31*agost2010!AH28</f>
        <v>0</v>
      </c>
      <c r="AJ28" s="11">
        <f>+$G$31*agost2010!AI28</f>
        <v>0</v>
      </c>
      <c r="AK28" s="11">
        <f>+$G$31*agost2010!AJ28</f>
        <v>0</v>
      </c>
      <c r="AL28" s="11">
        <f>+$G$31*agost2010!AK28</f>
        <v>0</v>
      </c>
      <c r="AM28" s="10">
        <f t="shared" si="3"/>
        <v>23760.000000000004</v>
      </c>
      <c r="AN28" s="10">
        <f t="shared" si="4"/>
        <v>18700</v>
      </c>
      <c r="AP28" s="10">
        <f t="shared" si="5"/>
        <v>23760.000000000004</v>
      </c>
      <c r="AQ28" s="10">
        <f t="shared" si="6"/>
        <v>22990.000000000004</v>
      </c>
      <c r="AR28" s="10">
        <f t="shared" si="6"/>
        <v>22330</v>
      </c>
    </row>
    <row r="29" spans="1:44" ht="12" customHeight="1">
      <c r="A29" s="15">
        <v>0.95833333333333337</v>
      </c>
      <c r="B29" s="11"/>
      <c r="C29" s="11">
        <f>+$G$31*agost2010!B29</f>
        <v>20350</v>
      </c>
      <c r="D29" s="11">
        <f>+$G$31*agost2010!C29</f>
        <v>21780</v>
      </c>
      <c r="E29" s="11">
        <f>+$G$31*agost2010!D29</f>
        <v>18700</v>
      </c>
      <c r="F29" s="11">
        <f>+$G$31*agost2010!E29</f>
        <v>20570</v>
      </c>
      <c r="G29" s="11">
        <f>+$G$31*agost2010!F29</f>
        <v>21670</v>
      </c>
      <c r="H29" s="11">
        <f>+$G$31*agost2010!G29</f>
        <v>20460</v>
      </c>
      <c r="I29" s="11">
        <f>+$G$31*agost2010!H29</f>
        <v>20350</v>
      </c>
      <c r="J29" s="11">
        <f>+$G$31*agost2010!I29</f>
        <v>20460</v>
      </c>
      <c r="K29" s="11">
        <f>+$G$31*agost2010!J29</f>
        <v>20460</v>
      </c>
      <c r="L29" s="11">
        <f>+$G$31*agost2010!K29</f>
        <v>19140</v>
      </c>
      <c r="M29" s="11">
        <f>+$G$31*agost2010!L29</f>
        <v>20680</v>
      </c>
      <c r="N29" s="11">
        <f>+$G$31*agost2010!M29</f>
        <v>21010</v>
      </c>
      <c r="O29" s="11">
        <f>+$G$31*agost2010!N29</f>
        <v>21340</v>
      </c>
      <c r="P29" s="11">
        <f>+$G$31*agost2010!O29</f>
        <v>20570</v>
      </c>
      <c r="Q29" s="11">
        <f>+$G$31*agost2010!P29</f>
        <v>20350</v>
      </c>
      <c r="R29" s="11">
        <f>+$G$31*agost2010!Q29</f>
        <v>21340</v>
      </c>
      <c r="S29" s="11">
        <f>+$G$31*agost2010!R29</f>
        <v>21670</v>
      </c>
      <c r="T29" s="11">
        <f>+$G$31*agost2010!S29</f>
        <v>19360</v>
      </c>
      <c r="U29" s="11">
        <f>+$G$31*agost2010!T29</f>
        <v>21230</v>
      </c>
      <c r="V29" s="11">
        <f>+$G$31*agost2010!U29</f>
        <v>18920</v>
      </c>
      <c r="W29" s="11">
        <f>+$G$31*agost2010!V29</f>
        <v>19470</v>
      </c>
      <c r="X29" s="11">
        <f>+$G$31*agost2010!W29</f>
        <v>20020</v>
      </c>
      <c r="Y29" s="11">
        <f>+$G$31*agost2010!X29</f>
        <v>21010</v>
      </c>
      <c r="Z29" s="11">
        <f>+$G$31*agost2010!Y29</f>
        <v>19800</v>
      </c>
      <c r="AA29" s="11">
        <f>+$G$31*agost2010!Z29</f>
        <v>20900</v>
      </c>
      <c r="AB29" s="11">
        <f>+$G$31*agost2010!AA29</f>
        <v>20680</v>
      </c>
      <c r="AC29" s="11">
        <f>+$G$31*agost2010!AB29</f>
        <v>20680</v>
      </c>
      <c r="AD29" s="11">
        <f>+$G$31*agost2010!AC29</f>
        <v>20790</v>
      </c>
      <c r="AE29" s="11">
        <f>+$G$31*agost2010!AD29</f>
        <v>20460</v>
      </c>
      <c r="AF29" s="11">
        <f>+$G$31*agost2010!AE29</f>
        <v>21230</v>
      </c>
      <c r="AG29" s="11">
        <f>+$G$31*agost2010!AF29</f>
        <v>21230</v>
      </c>
      <c r="AH29" s="11">
        <f>+$G$31*agost2010!AG29</f>
        <v>0</v>
      </c>
      <c r="AI29" s="11">
        <f>+$G$31*agost2010!AH29</f>
        <v>0</v>
      </c>
      <c r="AJ29" s="11">
        <f>+$G$31*agost2010!AI29</f>
        <v>0</v>
      </c>
      <c r="AK29" s="11">
        <f>+$G$31*agost2010!AJ29</f>
        <v>0</v>
      </c>
      <c r="AL29" s="11">
        <f>+$G$31*agost2010!AK29</f>
        <v>0</v>
      </c>
      <c r="AM29" s="10">
        <f t="shared" si="3"/>
        <v>21780</v>
      </c>
      <c r="AN29" s="10">
        <f t="shared" si="4"/>
        <v>18700</v>
      </c>
      <c r="AP29" s="10">
        <f t="shared" si="5"/>
        <v>21780</v>
      </c>
      <c r="AQ29" s="10">
        <f t="shared" si="6"/>
        <v>21340</v>
      </c>
      <c r="AR29" s="10">
        <f t="shared" si="6"/>
        <v>20790</v>
      </c>
    </row>
    <row r="30" spans="1:44" ht="12" customHeight="1" thickBot="1">
      <c r="A30" s="9" t="s">
        <v>26</v>
      </c>
      <c r="B30" s="11"/>
      <c r="C30" s="11">
        <f>+$G$31*agost2010!B30</f>
        <v>19030</v>
      </c>
      <c r="D30" s="11">
        <f>+$G$31*agost2010!C30</f>
        <v>19690</v>
      </c>
      <c r="E30" s="11">
        <f>+$G$31*agost2010!D30</f>
        <v>18150</v>
      </c>
      <c r="F30" s="11">
        <f>+$G$31*agost2010!E30</f>
        <v>18260</v>
      </c>
      <c r="G30" s="11">
        <f>+$G$31*agost2010!F30</f>
        <v>16720</v>
      </c>
      <c r="H30" s="11">
        <f>+$G$31*agost2010!G30</f>
        <v>18810</v>
      </c>
      <c r="I30" s="11">
        <f>+$G$31*agost2010!H30</f>
        <v>19030</v>
      </c>
      <c r="J30" s="11">
        <f>+$G$31*agost2010!I30</f>
        <v>18810</v>
      </c>
      <c r="K30" s="11">
        <f>+$G$31*agost2010!J30</f>
        <v>18810</v>
      </c>
      <c r="L30" s="11">
        <f>+$G$31*agost2010!K30</f>
        <v>18260</v>
      </c>
      <c r="M30" s="11">
        <f>+$G$31*agost2010!L30</f>
        <v>18590</v>
      </c>
      <c r="N30" s="11">
        <f>+$G$31*agost2010!M30</f>
        <v>18700</v>
      </c>
      <c r="O30" s="11">
        <f>+$G$31*agost2010!N30</f>
        <v>19690</v>
      </c>
      <c r="P30" s="11">
        <f>+$G$31*agost2010!O30</f>
        <v>19140</v>
      </c>
      <c r="Q30" s="11">
        <f>+$G$31*agost2010!P30</f>
        <v>18700</v>
      </c>
      <c r="R30" s="11">
        <f>+$G$31*agost2010!Q30</f>
        <v>19360</v>
      </c>
      <c r="S30" s="11">
        <f>+$G$31*agost2010!R30</f>
        <v>18480</v>
      </c>
      <c r="T30" s="11">
        <f>+$G$31*agost2010!S30</f>
        <v>19250</v>
      </c>
      <c r="U30" s="11">
        <f>+$G$31*agost2010!T30</f>
        <v>17600</v>
      </c>
      <c r="V30" s="11">
        <f>+$G$31*agost2010!U30</f>
        <v>19360</v>
      </c>
      <c r="W30" s="11">
        <f>+$G$31*agost2010!V30</f>
        <v>18370</v>
      </c>
      <c r="X30" s="11">
        <f>+$G$31*agost2010!W30</f>
        <v>18370</v>
      </c>
      <c r="Y30" s="11">
        <f>+$G$31*agost2010!X30</f>
        <v>18480</v>
      </c>
      <c r="Z30" s="11">
        <f>+$G$31*agost2010!Y30</f>
        <v>18040</v>
      </c>
      <c r="AA30" s="11">
        <f>+$G$31*agost2010!Z30</f>
        <v>18700</v>
      </c>
      <c r="AB30" s="11">
        <f>+$G$31*agost2010!AA30</f>
        <v>18700</v>
      </c>
      <c r="AC30" s="11">
        <f>+$G$31*agost2010!AB30</f>
        <v>19580</v>
      </c>
      <c r="AD30" s="11">
        <f>+$G$31*agost2010!AC30</f>
        <v>19250</v>
      </c>
      <c r="AE30" s="11">
        <f>+$G$31*agost2010!AD30</f>
        <v>19030</v>
      </c>
      <c r="AF30" s="11">
        <f>+$G$31*agost2010!AE30</f>
        <v>19250</v>
      </c>
      <c r="AG30" s="11">
        <f>+$G$31*agost2010!AF30</f>
        <v>19360</v>
      </c>
      <c r="AH30" s="11">
        <f>+$G$31*agost2010!AG30</f>
        <v>0</v>
      </c>
      <c r="AI30" s="11">
        <f>+$G$31*agost2010!AH30</f>
        <v>0</v>
      </c>
      <c r="AJ30" s="11">
        <f>+$G$31*agost2010!AI30</f>
        <v>0</v>
      </c>
      <c r="AK30" s="11">
        <f>+$G$31*agost2010!AJ30</f>
        <v>0</v>
      </c>
      <c r="AL30" s="11">
        <f>+$G$31*agost2010!AK30</f>
        <v>0</v>
      </c>
      <c r="AM30" s="10">
        <f t="shared" si="3"/>
        <v>19690</v>
      </c>
      <c r="AN30" s="10">
        <f t="shared" si="4"/>
        <v>16720</v>
      </c>
      <c r="AP30" s="10">
        <f t="shared" si="5"/>
        <v>19690</v>
      </c>
      <c r="AQ30" s="10">
        <f t="shared" si="6"/>
        <v>19690</v>
      </c>
      <c r="AR30" s="10">
        <f t="shared" si="6"/>
        <v>19250</v>
      </c>
    </row>
    <row r="31" spans="1:44" ht="12" customHeight="1" thickBot="1">
      <c r="A31" s="14" t="s">
        <v>112</v>
      </c>
      <c r="B31" s="16"/>
      <c r="C31" s="16"/>
      <c r="D31" s="16"/>
      <c r="E31" s="16"/>
      <c r="F31" s="17"/>
      <c r="G31" s="154">
        <v>1.1000000000000001</v>
      </c>
      <c r="H31" s="17"/>
      <c r="I31" s="17"/>
      <c r="J31" s="17"/>
      <c r="K31" s="17"/>
      <c r="L31" s="17"/>
      <c r="M31" s="17"/>
      <c r="N31" s="17"/>
      <c r="O31" s="17"/>
      <c r="P31" s="17"/>
      <c r="Q31" s="18"/>
      <c r="R31" s="19"/>
      <c r="S31" s="19"/>
      <c r="AC31" s="20"/>
    </row>
    <row r="32" spans="1:44">
      <c r="A32" s="21"/>
      <c r="B32" s="22" t="s">
        <v>27</v>
      </c>
      <c r="C32" s="21" t="s">
        <v>28</v>
      </c>
      <c r="D32" s="21" t="s">
        <v>29</v>
      </c>
      <c r="E32" s="23" t="s">
        <v>30</v>
      </c>
      <c r="F32" s="23" t="s">
        <v>31</v>
      </c>
      <c r="G32" s="23" t="s">
        <v>32</v>
      </c>
      <c r="H32" s="22" t="s">
        <v>33</v>
      </c>
      <c r="I32" s="22" t="s">
        <v>27</v>
      </c>
      <c r="J32" s="21" t="s">
        <v>28</v>
      </c>
      <c r="K32" s="21" t="s">
        <v>29</v>
      </c>
      <c r="L32" s="23" t="s">
        <v>30</v>
      </c>
      <c r="M32" s="23" t="s">
        <v>31</v>
      </c>
      <c r="N32" s="23" t="s">
        <v>32</v>
      </c>
      <c r="O32" s="22" t="s">
        <v>33</v>
      </c>
      <c r="P32" s="22" t="s">
        <v>27</v>
      </c>
      <c r="Q32" s="21" t="s">
        <v>28</v>
      </c>
      <c r="R32" s="21" t="s">
        <v>29</v>
      </c>
      <c r="S32" s="23" t="s">
        <v>30</v>
      </c>
      <c r="T32" s="23" t="s">
        <v>31</v>
      </c>
      <c r="U32" s="23" t="s">
        <v>32</v>
      </c>
      <c r="V32" s="22" t="s">
        <v>33</v>
      </c>
      <c r="W32" s="22" t="s">
        <v>27</v>
      </c>
      <c r="X32" s="21" t="s">
        <v>28</v>
      </c>
      <c r="Y32" s="21" t="s">
        <v>29</v>
      </c>
      <c r="Z32" s="23" t="s">
        <v>30</v>
      </c>
      <c r="AA32" s="23" t="s">
        <v>31</v>
      </c>
      <c r="AB32" s="23" t="s">
        <v>32</v>
      </c>
      <c r="AC32" s="22" t="s">
        <v>33</v>
      </c>
      <c r="AD32" s="22" t="s">
        <v>27</v>
      </c>
      <c r="AE32" s="21" t="s">
        <v>28</v>
      </c>
      <c r="AF32" s="21" t="s">
        <v>29</v>
      </c>
      <c r="AG32" s="23" t="s">
        <v>30</v>
      </c>
      <c r="AH32" s="23" t="s">
        <v>31</v>
      </c>
      <c r="AI32" s="23" t="s">
        <v>32</v>
      </c>
      <c r="AJ32" s="22" t="s">
        <v>33</v>
      </c>
      <c r="AK32" s="22" t="s">
        <v>27</v>
      </c>
      <c r="AL32" s="21" t="s">
        <v>28</v>
      </c>
      <c r="AN32" s="23"/>
      <c r="AO32" s="23"/>
      <c r="AP32" s="23"/>
      <c r="AQ32" s="23"/>
      <c r="AR32" s="23"/>
    </row>
    <row r="33" spans="1:40">
      <c r="A33" s="24"/>
      <c r="B33" s="24"/>
      <c r="C33" s="24"/>
      <c r="E33" s="25"/>
      <c r="F33" s="26"/>
      <c r="I33" s="21"/>
      <c r="J33" s="21"/>
      <c r="K33" s="21"/>
      <c r="L33" s="21"/>
      <c r="M33" s="21"/>
      <c r="N33" s="21"/>
      <c r="O33" s="21"/>
      <c r="P33" s="21"/>
      <c r="Q33" s="21"/>
      <c r="R33" s="28"/>
      <c r="T33" s="29"/>
      <c r="U33" s="28"/>
      <c r="V33" s="28"/>
      <c r="AC33" s="18"/>
    </row>
    <row r="34" spans="1:40">
      <c r="A34" s="24" t="s">
        <v>34</v>
      </c>
      <c r="B34" s="30">
        <f>MAX(B7:B30)</f>
        <v>0</v>
      </c>
      <c r="C34" s="30">
        <f t="shared" ref="C34:AN34" si="7">MAX(C7:C30)</f>
        <v>23210.000000000004</v>
      </c>
      <c r="D34" s="30">
        <f t="shared" si="7"/>
        <v>26840.000000000004</v>
      </c>
      <c r="E34" s="30">
        <f t="shared" si="7"/>
        <v>25630.000000000004</v>
      </c>
      <c r="F34" s="30">
        <f t="shared" si="7"/>
        <v>24970.000000000004</v>
      </c>
      <c r="G34" s="30">
        <f t="shared" si="7"/>
        <v>23430.000000000004</v>
      </c>
      <c r="H34" s="30">
        <f t="shared" si="7"/>
        <v>24640.000000000004</v>
      </c>
      <c r="I34" s="30">
        <f t="shared" si="7"/>
        <v>23100.000000000004</v>
      </c>
      <c r="J34" s="30">
        <f t="shared" si="7"/>
        <v>25520.000000000004</v>
      </c>
      <c r="K34" s="30">
        <f t="shared" si="7"/>
        <v>25520.000000000004</v>
      </c>
      <c r="L34" s="30">
        <f t="shared" si="7"/>
        <v>25740.000000000004</v>
      </c>
      <c r="M34" s="30">
        <f t="shared" si="7"/>
        <v>24860.000000000004</v>
      </c>
      <c r="N34" s="30">
        <f t="shared" si="7"/>
        <v>25740.000000000004</v>
      </c>
      <c r="O34" s="30">
        <f t="shared" si="7"/>
        <v>25300.000000000004</v>
      </c>
      <c r="P34" s="30">
        <f t="shared" si="7"/>
        <v>23540.000000000004</v>
      </c>
      <c r="Q34" s="30">
        <f t="shared" si="7"/>
        <v>22990.000000000004</v>
      </c>
      <c r="R34" s="30">
        <f t="shared" si="7"/>
        <v>22330</v>
      </c>
      <c r="S34" s="30">
        <f t="shared" si="7"/>
        <v>27280.000000000004</v>
      </c>
      <c r="T34" s="30">
        <f t="shared" si="7"/>
        <v>25740.000000000004</v>
      </c>
      <c r="U34" s="30">
        <f t="shared" si="7"/>
        <v>25740.000000000004</v>
      </c>
      <c r="V34" s="30">
        <f t="shared" si="7"/>
        <v>26070.000000000004</v>
      </c>
      <c r="W34" s="30">
        <f t="shared" si="7"/>
        <v>23320.000000000004</v>
      </c>
      <c r="X34" s="30">
        <f t="shared" si="7"/>
        <v>22880.000000000004</v>
      </c>
      <c r="Y34" s="30">
        <f t="shared" si="7"/>
        <v>26290.000000000004</v>
      </c>
      <c r="Z34" s="30">
        <f t="shared" si="7"/>
        <v>25190.000000000004</v>
      </c>
      <c r="AA34" s="30">
        <f t="shared" si="7"/>
        <v>25080.000000000004</v>
      </c>
      <c r="AB34" s="30">
        <f t="shared" si="7"/>
        <v>25630.000000000004</v>
      </c>
      <c r="AC34" s="30">
        <f t="shared" si="7"/>
        <v>24970.000000000004</v>
      </c>
      <c r="AD34" s="30">
        <f t="shared" si="7"/>
        <v>25080.000000000004</v>
      </c>
      <c r="AE34" s="30">
        <f t="shared" si="7"/>
        <v>23100.000000000004</v>
      </c>
      <c r="AF34" s="30">
        <f t="shared" si="7"/>
        <v>26400.000000000004</v>
      </c>
      <c r="AG34" s="30">
        <f t="shared" si="7"/>
        <v>26400.000000000004</v>
      </c>
      <c r="AH34" s="30">
        <f t="shared" si="7"/>
        <v>0</v>
      </c>
      <c r="AI34" s="30">
        <f t="shared" si="7"/>
        <v>0</v>
      </c>
      <c r="AJ34" s="30">
        <f t="shared" si="7"/>
        <v>0</v>
      </c>
      <c r="AK34" s="30">
        <f t="shared" si="7"/>
        <v>0</v>
      </c>
      <c r="AL34" s="30">
        <f t="shared" si="7"/>
        <v>0</v>
      </c>
      <c r="AM34" s="30">
        <f>MAX(AM7:AM30)</f>
        <v>27280.000000000004</v>
      </c>
      <c r="AN34" s="30">
        <f t="shared" si="7"/>
        <v>18700</v>
      </c>
    </row>
    <row r="35" spans="1:40">
      <c r="A35" s="24" t="s">
        <v>35</v>
      </c>
      <c r="B35" s="30">
        <f>MIN(B7:B30)</f>
        <v>0</v>
      </c>
      <c r="C35" s="30">
        <f t="shared" ref="C35:AN35" si="8">MIN(C7:C30)</f>
        <v>15950.000000000002</v>
      </c>
      <c r="D35" s="30">
        <f t="shared" si="8"/>
        <v>16060.000000000002</v>
      </c>
      <c r="E35" s="30">
        <f t="shared" si="8"/>
        <v>16500</v>
      </c>
      <c r="F35" s="30">
        <f t="shared" si="8"/>
        <v>16720</v>
      </c>
      <c r="G35" s="30">
        <f t="shared" si="8"/>
        <v>0</v>
      </c>
      <c r="H35" s="30">
        <f t="shared" si="8"/>
        <v>0</v>
      </c>
      <c r="I35" s="30">
        <f t="shared" si="8"/>
        <v>15620.000000000002</v>
      </c>
      <c r="J35" s="30">
        <f t="shared" si="8"/>
        <v>15290.000000000002</v>
      </c>
      <c r="K35" s="30">
        <f t="shared" si="8"/>
        <v>15290.000000000002</v>
      </c>
      <c r="L35" s="30">
        <f t="shared" si="8"/>
        <v>15620.000000000002</v>
      </c>
      <c r="M35" s="30">
        <f t="shared" si="8"/>
        <v>15070.000000000002</v>
      </c>
      <c r="N35" s="30">
        <f t="shared" si="8"/>
        <v>13970.000000000002</v>
      </c>
      <c r="O35" s="30">
        <f t="shared" si="8"/>
        <v>0</v>
      </c>
      <c r="P35" s="30">
        <f t="shared" si="8"/>
        <v>0</v>
      </c>
      <c r="Q35" s="30">
        <f t="shared" si="8"/>
        <v>9900</v>
      </c>
      <c r="R35" s="30">
        <f t="shared" si="8"/>
        <v>990.00000000000011</v>
      </c>
      <c r="S35" s="30">
        <f t="shared" si="8"/>
        <v>11220</v>
      </c>
      <c r="T35" s="30">
        <f t="shared" si="8"/>
        <v>15620.000000000002</v>
      </c>
      <c r="U35" s="30">
        <f t="shared" si="8"/>
        <v>16170.000000000002</v>
      </c>
      <c r="V35" s="30">
        <f t="shared" si="8"/>
        <v>16060.000000000002</v>
      </c>
      <c r="W35" s="30">
        <f t="shared" si="8"/>
        <v>12100.000000000002</v>
      </c>
      <c r="X35" s="30">
        <f t="shared" si="8"/>
        <v>15070.000000000002</v>
      </c>
      <c r="Y35" s="30">
        <f t="shared" si="8"/>
        <v>15620.000000000002</v>
      </c>
      <c r="Z35" s="30">
        <f t="shared" si="8"/>
        <v>16170.000000000002</v>
      </c>
      <c r="AA35" s="30">
        <f t="shared" si="8"/>
        <v>15620.000000000002</v>
      </c>
      <c r="AB35" s="30">
        <f t="shared" si="8"/>
        <v>0</v>
      </c>
      <c r="AC35" s="30">
        <f t="shared" si="8"/>
        <v>16280.000000000002</v>
      </c>
      <c r="AD35" s="30">
        <f t="shared" si="8"/>
        <v>15950.000000000002</v>
      </c>
      <c r="AE35" s="30">
        <f t="shared" si="8"/>
        <v>15840.000000000002</v>
      </c>
      <c r="AF35" s="30">
        <f t="shared" si="8"/>
        <v>15950.000000000002</v>
      </c>
      <c r="AG35" s="30">
        <f t="shared" si="8"/>
        <v>16390</v>
      </c>
      <c r="AH35" s="30">
        <f t="shared" si="8"/>
        <v>0</v>
      </c>
      <c r="AI35" s="30">
        <f t="shared" si="8"/>
        <v>0</v>
      </c>
      <c r="AJ35" s="30">
        <f t="shared" si="8"/>
        <v>0</v>
      </c>
      <c r="AK35" s="30">
        <f t="shared" si="8"/>
        <v>0</v>
      </c>
      <c r="AL35" s="30">
        <f t="shared" si="8"/>
        <v>0</v>
      </c>
      <c r="AM35" s="30">
        <f t="shared" si="8"/>
        <v>17050</v>
      </c>
      <c r="AN35" s="30">
        <f t="shared" si="8"/>
        <v>0</v>
      </c>
    </row>
    <row r="36" spans="1:40">
      <c r="A36" s="31"/>
      <c r="B36" s="31"/>
      <c r="C36" s="31"/>
      <c r="E36" s="32"/>
      <c r="F36" s="26"/>
      <c r="G36" s="26"/>
      <c r="H36" s="26"/>
      <c r="I36" s="26"/>
      <c r="J36" s="26"/>
      <c r="K36" s="26"/>
      <c r="L36" s="30"/>
      <c r="M36" s="33"/>
      <c r="N36" s="33"/>
      <c r="O36" s="33"/>
      <c r="P36" s="33"/>
      <c r="Q36" s="33"/>
      <c r="R36" s="28"/>
      <c r="T36" s="34"/>
      <c r="U36" s="28"/>
      <c r="V36" s="28"/>
      <c r="AC36" s="18"/>
    </row>
    <row r="37" spans="1:40">
      <c r="A37" s="14" t="s">
        <v>110</v>
      </c>
      <c r="C37" s="3"/>
      <c r="D37" s="3"/>
      <c r="F37" s="3"/>
      <c r="G37" s="35">
        <f>9350</f>
        <v>9350</v>
      </c>
      <c r="H37" s="90"/>
      <c r="I37" s="90"/>
      <c r="J37" s="3"/>
      <c r="K37" s="3"/>
      <c r="L37" s="3"/>
      <c r="M37" s="3"/>
      <c r="N37" s="3"/>
      <c r="O37" s="3"/>
      <c r="P37" s="3"/>
      <c r="Q37" s="3"/>
    </row>
    <row r="38" spans="1:40">
      <c r="A38" s="14" t="s">
        <v>40</v>
      </c>
      <c r="C38" s="3"/>
      <c r="D38" s="3"/>
      <c r="F38" s="3"/>
      <c r="G38" s="37">
        <v>0.3</v>
      </c>
      <c r="H38" s="3"/>
      <c r="I38" s="3"/>
      <c r="J38" s="3"/>
      <c r="K38" s="3"/>
      <c r="L38" s="3"/>
      <c r="M38" s="3"/>
      <c r="N38" s="3"/>
      <c r="O38" s="3"/>
      <c r="P38" s="3"/>
      <c r="Q38" s="3"/>
    </row>
    <row r="39" spans="1:40">
      <c r="A39" s="14" t="s">
        <v>41</v>
      </c>
      <c r="C39" s="3"/>
      <c r="D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</row>
    <row r="40" spans="1:40">
      <c r="A40" s="14" t="s">
        <v>42</v>
      </c>
      <c r="C40" s="3"/>
      <c r="D40" s="3"/>
      <c r="F40" s="3"/>
      <c r="G40" s="37">
        <v>0.5</v>
      </c>
      <c r="H40" s="3"/>
      <c r="I40" s="3"/>
      <c r="J40" s="3"/>
      <c r="K40" s="3"/>
      <c r="L40" s="3"/>
      <c r="M40" s="3"/>
      <c r="N40" s="3"/>
      <c r="O40" s="3"/>
      <c r="P40" s="3"/>
      <c r="Q40" s="3"/>
    </row>
    <row r="41" spans="1:40">
      <c r="A41" s="14" t="s">
        <v>43</v>
      </c>
      <c r="C41" s="30"/>
      <c r="F41" s="26"/>
      <c r="G41" s="14" t="s">
        <v>44</v>
      </c>
      <c r="H41" s="38"/>
      <c r="I41" s="38"/>
      <c r="J41" s="38"/>
      <c r="K41" s="38"/>
      <c r="L41" s="38"/>
      <c r="M41" s="38"/>
      <c r="N41" s="39"/>
      <c r="O41" s="39"/>
      <c r="P41" s="40"/>
      <c r="Q41" s="38"/>
      <c r="R41" s="28"/>
    </row>
    <row r="42" spans="1:40">
      <c r="A42" s="26" t="s">
        <v>45</v>
      </c>
      <c r="C42" s="30"/>
      <c r="E42" s="41"/>
      <c r="F42" s="26"/>
      <c r="G42" s="38"/>
      <c r="H42" s="38"/>
      <c r="I42" s="38"/>
      <c r="J42" s="38"/>
      <c r="K42" s="38"/>
      <c r="L42" s="38"/>
      <c r="M42" s="38"/>
      <c r="N42" s="39"/>
      <c r="O42" s="39"/>
      <c r="P42" s="40"/>
      <c r="Q42" s="38"/>
      <c r="R42" s="28"/>
    </row>
    <row r="43" spans="1:40" ht="12.75" customHeight="1">
      <c r="A43" s="287" t="s">
        <v>2</v>
      </c>
      <c r="B43" s="4">
        <f>+B$4</f>
        <v>0</v>
      </c>
      <c r="C43" s="4">
        <f t="shared" ref="C43:AL43" si="9">+C$4</f>
        <v>1</v>
      </c>
      <c r="D43" s="4">
        <f t="shared" si="9"/>
        <v>2</v>
      </c>
      <c r="E43" s="4">
        <f t="shared" si="9"/>
        <v>3</v>
      </c>
      <c r="F43" s="4">
        <f t="shared" si="9"/>
        <v>4</v>
      </c>
      <c r="G43" s="4">
        <f t="shared" si="9"/>
        <v>5</v>
      </c>
      <c r="H43" s="4">
        <f t="shared" si="9"/>
        <v>6</v>
      </c>
      <c r="I43" s="4">
        <f t="shared" si="9"/>
        <v>7</v>
      </c>
      <c r="J43" s="4">
        <f t="shared" si="9"/>
        <v>8</v>
      </c>
      <c r="K43" s="4">
        <f t="shared" si="9"/>
        <v>9</v>
      </c>
      <c r="L43" s="4">
        <f t="shared" si="9"/>
        <v>10</v>
      </c>
      <c r="M43" s="4">
        <f t="shared" si="9"/>
        <v>11</v>
      </c>
      <c r="N43" s="4">
        <f t="shared" si="9"/>
        <v>12</v>
      </c>
      <c r="O43" s="4">
        <f t="shared" si="9"/>
        <v>13</v>
      </c>
      <c r="P43" s="4">
        <f t="shared" si="9"/>
        <v>14</v>
      </c>
      <c r="Q43" s="4">
        <f t="shared" si="9"/>
        <v>15</v>
      </c>
      <c r="R43" s="4">
        <f t="shared" si="9"/>
        <v>16</v>
      </c>
      <c r="S43" s="4">
        <f t="shared" si="9"/>
        <v>17</v>
      </c>
      <c r="T43" s="4">
        <f t="shared" si="9"/>
        <v>18</v>
      </c>
      <c r="U43" s="4">
        <f t="shared" si="9"/>
        <v>19</v>
      </c>
      <c r="V43" s="4">
        <f t="shared" si="9"/>
        <v>20</v>
      </c>
      <c r="W43" s="4">
        <f t="shared" si="9"/>
        <v>21</v>
      </c>
      <c r="X43" s="4">
        <f t="shared" si="9"/>
        <v>22</v>
      </c>
      <c r="Y43" s="4">
        <f t="shared" si="9"/>
        <v>23</v>
      </c>
      <c r="Z43" s="4">
        <f t="shared" si="9"/>
        <v>24</v>
      </c>
      <c r="AA43" s="4">
        <f t="shared" si="9"/>
        <v>25</v>
      </c>
      <c r="AB43" s="4">
        <f t="shared" si="9"/>
        <v>26</v>
      </c>
      <c r="AC43" s="4">
        <f t="shared" si="9"/>
        <v>27</v>
      </c>
      <c r="AD43" s="4">
        <f t="shared" si="9"/>
        <v>28</v>
      </c>
      <c r="AE43" s="4">
        <f t="shared" si="9"/>
        <v>29</v>
      </c>
      <c r="AF43" s="4">
        <f t="shared" si="9"/>
        <v>30</v>
      </c>
      <c r="AG43" s="4">
        <f t="shared" si="9"/>
        <v>31</v>
      </c>
      <c r="AH43" s="4">
        <f t="shared" si="9"/>
        <v>32</v>
      </c>
      <c r="AI43" s="4">
        <f t="shared" si="9"/>
        <v>33</v>
      </c>
      <c r="AJ43" s="4">
        <f t="shared" si="9"/>
        <v>34</v>
      </c>
      <c r="AK43" s="4">
        <f t="shared" si="9"/>
        <v>35</v>
      </c>
      <c r="AL43" s="4">
        <f t="shared" si="9"/>
        <v>36</v>
      </c>
      <c r="AM43" s="116" t="s">
        <v>3</v>
      </c>
      <c r="AN43" s="5" t="s">
        <v>4</v>
      </c>
    </row>
    <row r="44" spans="1:40" s="6" customFormat="1" ht="11.25" customHeight="1">
      <c r="A44" s="288"/>
      <c r="B44" s="7">
        <f>B$5</f>
        <v>0</v>
      </c>
      <c r="C44" s="7">
        <f t="shared" ref="C44:AL44" si="10">C$5</f>
        <v>40756</v>
      </c>
      <c r="D44" s="7">
        <f t="shared" si="10"/>
        <v>40757</v>
      </c>
      <c r="E44" s="7">
        <f t="shared" si="10"/>
        <v>40758</v>
      </c>
      <c r="F44" s="7">
        <f t="shared" si="10"/>
        <v>40759</v>
      </c>
      <c r="G44" s="7">
        <f t="shared" si="10"/>
        <v>40760</v>
      </c>
      <c r="H44" s="7">
        <f t="shared" si="10"/>
        <v>40761</v>
      </c>
      <c r="I44" s="7">
        <f t="shared" si="10"/>
        <v>40762</v>
      </c>
      <c r="J44" s="7">
        <f t="shared" si="10"/>
        <v>40763</v>
      </c>
      <c r="K44" s="7">
        <f t="shared" si="10"/>
        <v>40764</v>
      </c>
      <c r="L44" s="7">
        <f t="shared" si="10"/>
        <v>40765</v>
      </c>
      <c r="M44" s="7">
        <f t="shared" si="10"/>
        <v>40766</v>
      </c>
      <c r="N44" s="7">
        <f t="shared" si="10"/>
        <v>40767</v>
      </c>
      <c r="O44" s="7">
        <f t="shared" si="10"/>
        <v>40768</v>
      </c>
      <c r="P44" s="7">
        <f t="shared" si="10"/>
        <v>40769</v>
      </c>
      <c r="Q44" s="7">
        <f t="shared" si="10"/>
        <v>40770</v>
      </c>
      <c r="R44" s="7">
        <f t="shared" si="10"/>
        <v>40771</v>
      </c>
      <c r="S44" s="7">
        <f t="shared" si="10"/>
        <v>40772</v>
      </c>
      <c r="T44" s="7">
        <f t="shared" si="10"/>
        <v>40773</v>
      </c>
      <c r="U44" s="7">
        <f t="shared" si="10"/>
        <v>40774</v>
      </c>
      <c r="V44" s="7">
        <f t="shared" si="10"/>
        <v>40775</v>
      </c>
      <c r="W44" s="7">
        <f t="shared" si="10"/>
        <v>40776</v>
      </c>
      <c r="X44" s="7">
        <f t="shared" si="10"/>
        <v>40777</v>
      </c>
      <c r="Y44" s="7">
        <f t="shared" si="10"/>
        <v>40778</v>
      </c>
      <c r="Z44" s="7">
        <f t="shared" si="10"/>
        <v>40779</v>
      </c>
      <c r="AA44" s="7">
        <f t="shared" si="10"/>
        <v>40780</v>
      </c>
      <c r="AB44" s="7">
        <f t="shared" si="10"/>
        <v>40781</v>
      </c>
      <c r="AC44" s="7">
        <f t="shared" si="10"/>
        <v>40782</v>
      </c>
      <c r="AD44" s="7">
        <f t="shared" si="10"/>
        <v>40783</v>
      </c>
      <c r="AE44" s="7">
        <f t="shared" si="10"/>
        <v>40784</v>
      </c>
      <c r="AF44" s="7">
        <f t="shared" si="10"/>
        <v>40785</v>
      </c>
      <c r="AG44" s="158">
        <f t="shared" si="10"/>
        <v>40786</v>
      </c>
      <c r="AH44" s="158">
        <f t="shared" si="10"/>
        <v>40787</v>
      </c>
      <c r="AI44" s="158">
        <f t="shared" si="10"/>
        <v>40788</v>
      </c>
      <c r="AJ44" s="158">
        <f t="shared" si="10"/>
        <v>40789</v>
      </c>
      <c r="AK44" s="158">
        <f t="shared" si="10"/>
        <v>40790</v>
      </c>
      <c r="AL44" s="158">
        <f t="shared" si="10"/>
        <v>40791</v>
      </c>
      <c r="AM44" s="116"/>
      <c r="AN44" s="8"/>
    </row>
    <row r="45" spans="1:40">
      <c r="A45" s="289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4"/>
      <c r="AH45" s="44"/>
      <c r="AI45" s="44"/>
      <c r="AJ45" s="44"/>
      <c r="AK45" s="44"/>
      <c r="AL45" s="44"/>
      <c r="AM45" s="45" t="s">
        <v>8</v>
      </c>
      <c r="AN45" s="5" t="s">
        <v>8</v>
      </c>
    </row>
    <row r="46" spans="1:40">
      <c r="A46" s="9" t="s">
        <v>9</v>
      </c>
      <c r="B46" s="10">
        <f t="shared" ref="B46:AL52" si="11">B7-$G$38*B7+$G$40*($G$38*B7)</f>
        <v>0</v>
      </c>
      <c r="C46" s="10">
        <f t="shared" si="11"/>
        <v>14960</v>
      </c>
      <c r="D46" s="10">
        <f>D7-$G$38*D7+$G$40*($G$38*D7)</f>
        <v>14960</v>
      </c>
      <c r="E46" s="10">
        <f t="shared" si="11"/>
        <v>15521</v>
      </c>
      <c r="F46" s="10">
        <f t="shared" si="11"/>
        <v>15334</v>
      </c>
      <c r="G46" s="10">
        <f t="shared" si="11"/>
        <v>15801.5</v>
      </c>
      <c r="H46" s="10">
        <f t="shared" si="11"/>
        <v>13744.500000000002</v>
      </c>
      <c r="I46" s="10">
        <f t="shared" si="11"/>
        <v>15053.5</v>
      </c>
      <c r="J46" s="10">
        <f t="shared" si="11"/>
        <v>14212</v>
      </c>
      <c r="K46" s="10">
        <f t="shared" si="11"/>
        <v>14212</v>
      </c>
      <c r="L46" s="10">
        <f t="shared" si="11"/>
        <v>14492.5</v>
      </c>
      <c r="M46" s="10">
        <f t="shared" si="11"/>
        <v>14212</v>
      </c>
      <c r="N46" s="10">
        <f t="shared" si="11"/>
        <v>14586</v>
      </c>
      <c r="O46" s="10">
        <f t="shared" si="11"/>
        <v>14399</v>
      </c>
      <c r="P46" s="10">
        <f t="shared" si="11"/>
        <v>15053.5</v>
      </c>
      <c r="Q46" s="10">
        <f t="shared" si="11"/>
        <v>15147</v>
      </c>
      <c r="R46" s="10">
        <f t="shared" si="11"/>
        <v>13838.000000000002</v>
      </c>
      <c r="S46" s="10">
        <f t="shared" si="11"/>
        <v>15427.5</v>
      </c>
      <c r="T46" s="10">
        <f t="shared" si="11"/>
        <v>14773</v>
      </c>
      <c r="U46" s="10">
        <f t="shared" si="11"/>
        <v>14866.5</v>
      </c>
      <c r="V46" s="10">
        <f t="shared" si="11"/>
        <v>14960</v>
      </c>
      <c r="W46" s="10">
        <f t="shared" si="11"/>
        <v>15334</v>
      </c>
      <c r="X46" s="10">
        <f t="shared" si="11"/>
        <v>12903.000000000002</v>
      </c>
      <c r="Y46" s="10">
        <f t="shared" si="11"/>
        <v>15614.5</v>
      </c>
      <c r="Z46" s="10">
        <f t="shared" si="11"/>
        <v>14586</v>
      </c>
      <c r="AA46" s="10">
        <f t="shared" si="11"/>
        <v>15147</v>
      </c>
      <c r="AB46" s="10">
        <f t="shared" si="11"/>
        <v>15240.5</v>
      </c>
      <c r="AC46" s="10">
        <f t="shared" si="11"/>
        <v>15147</v>
      </c>
      <c r="AD46" s="10">
        <f t="shared" si="11"/>
        <v>15147</v>
      </c>
      <c r="AE46" s="10">
        <f t="shared" si="11"/>
        <v>15521</v>
      </c>
      <c r="AF46" s="10">
        <f t="shared" si="11"/>
        <v>14866.5</v>
      </c>
      <c r="AG46" s="10">
        <f t="shared" si="11"/>
        <v>15427.5</v>
      </c>
      <c r="AH46" s="10">
        <f t="shared" si="11"/>
        <v>0</v>
      </c>
      <c r="AI46" s="10">
        <f t="shared" si="11"/>
        <v>0</v>
      </c>
      <c r="AJ46" s="10">
        <f t="shared" si="11"/>
        <v>0</v>
      </c>
      <c r="AK46" s="10">
        <f t="shared" si="11"/>
        <v>0</v>
      </c>
      <c r="AL46" s="10">
        <f t="shared" si="11"/>
        <v>0</v>
      </c>
      <c r="AM46" s="10">
        <f>MAX(B46:AL46)</f>
        <v>15801.5</v>
      </c>
      <c r="AN46" s="10">
        <f>MIN(B46:AF46)</f>
        <v>0</v>
      </c>
    </row>
    <row r="47" spans="1:40">
      <c r="A47" s="9" t="s">
        <v>10</v>
      </c>
      <c r="B47" s="10">
        <f t="shared" si="11"/>
        <v>0</v>
      </c>
      <c r="C47" s="10">
        <f t="shared" si="11"/>
        <v>14679.5</v>
      </c>
      <c r="D47" s="10">
        <f t="shared" si="11"/>
        <v>14305.5</v>
      </c>
      <c r="E47" s="10">
        <f t="shared" si="11"/>
        <v>14492.5</v>
      </c>
      <c r="F47" s="10">
        <f t="shared" si="11"/>
        <v>14679.5</v>
      </c>
      <c r="G47" s="10">
        <f t="shared" si="11"/>
        <v>10098.000000000002</v>
      </c>
      <c r="H47" s="10">
        <f t="shared" si="11"/>
        <v>13370.500000000002</v>
      </c>
      <c r="I47" s="10">
        <f t="shared" si="11"/>
        <v>13838.000000000002</v>
      </c>
      <c r="J47" s="10">
        <f t="shared" si="11"/>
        <v>13464.000000000002</v>
      </c>
      <c r="K47" s="10">
        <f t="shared" si="11"/>
        <v>13464.000000000002</v>
      </c>
      <c r="L47" s="10">
        <f t="shared" si="11"/>
        <v>13744.500000000002</v>
      </c>
      <c r="M47" s="10">
        <f t="shared" si="11"/>
        <v>13557.500000000002</v>
      </c>
      <c r="N47" s="10">
        <f t="shared" si="11"/>
        <v>14118.5</v>
      </c>
      <c r="O47" s="10">
        <f t="shared" si="11"/>
        <v>14118.5</v>
      </c>
      <c r="P47" s="10">
        <f t="shared" si="11"/>
        <v>14586</v>
      </c>
      <c r="Q47" s="10">
        <f t="shared" si="11"/>
        <v>14586</v>
      </c>
      <c r="R47" s="10">
        <f t="shared" si="11"/>
        <v>14118.5</v>
      </c>
      <c r="S47" s="10">
        <f t="shared" si="11"/>
        <v>14586</v>
      </c>
      <c r="T47" s="10">
        <f t="shared" si="11"/>
        <v>14212</v>
      </c>
      <c r="U47" s="10">
        <f t="shared" si="11"/>
        <v>14212</v>
      </c>
      <c r="V47" s="10">
        <f t="shared" si="11"/>
        <v>14586</v>
      </c>
      <c r="W47" s="10">
        <f t="shared" si="11"/>
        <v>14586</v>
      </c>
      <c r="X47" s="10">
        <f t="shared" si="11"/>
        <v>13651.000000000002</v>
      </c>
      <c r="Y47" s="10">
        <f t="shared" si="11"/>
        <v>13838.000000000002</v>
      </c>
      <c r="Z47" s="10">
        <f t="shared" si="11"/>
        <v>14212</v>
      </c>
      <c r="AA47" s="10">
        <f t="shared" si="11"/>
        <v>13651.000000000002</v>
      </c>
      <c r="AB47" s="10">
        <f t="shared" si="11"/>
        <v>0</v>
      </c>
      <c r="AC47" s="10">
        <f t="shared" si="11"/>
        <v>14305.5</v>
      </c>
      <c r="AD47" s="10">
        <f t="shared" si="11"/>
        <v>14212</v>
      </c>
      <c r="AE47" s="10">
        <f t="shared" si="11"/>
        <v>14305.5</v>
      </c>
      <c r="AF47" s="10">
        <f t="shared" si="11"/>
        <v>14399</v>
      </c>
      <c r="AG47" s="10">
        <f t="shared" si="11"/>
        <v>14679.5</v>
      </c>
      <c r="AH47" s="10">
        <f t="shared" si="11"/>
        <v>0</v>
      </c>
      <c r="AI47" s="10">
        <f t="shared" si="11"/>
        <v>0</v>
      </c>
      <c r="AJ47" s="10">
        <f t="shared" si="11"/>
        <v>0</v>
      </c>
      <c r="AK47" s="10">
        <f t="shared" si="11"/>
        <v>0</v>
      </c>
      <c r="AL47" s="10">
        <f t="shared" si="11"/>
        <v>0</v>
      </c>
      <c r="AM47" s="10">
        <f t="shared" ref="AM47:AM69" si="12">MAX(B47:AL47)</f>
        <v>14679.5</v>
      </c>
      <c r="AN47" s="10">
        <f>MIN(B47:AF47)</f>
        <v>0</v>
      </c>
    </row>
    <row r="48" spans="1:40">
      <c r="A48" s="9" t="s">
        <v>11</v>
      </c>
      <c r="B48" s="10">
        <f t="shared" si="11"/>
        <v>0</v>
      </c>
      <c r="C48" s="10">
        <f t="shared" si="11"/>
        <v>14212</v>
      </c>
      <c r="D48" s="10">
        <f t="shared" si="11"/>
        <v>13931.5</v>
      </c>
      <c r="E48" s="10">
        <f t="shared" si="11"/>
        <v>14212</v>
      </c>
      <c r="F48" s="10">
        <f t="shared" si="11"/>
        <v>14492.5</v>
      </c>
      <c r="G48" s="10">
        <f t="shared" si="11"/>
        <v>13090.000000000002</v>
      </c>
      <c r="H48" s="10">
        <f t="shared" si="11"/>
        <v>13277.000000000002</v>
      </c>
      <c r="I48" s="10">
        <f t="shared" si="11"/>
        <v>13557.500000000002</v>
      </c>
      <c r="J48" s="10">
        <f t="shared" si="11"/>
        <v>13277.000000000002</v>
      </c>
      <c r="K48" s="10">
        <f t="shared" si="11"/>
        <v>13277.000000000002</v>
      </c>
      <c r="L48" s="10">
        <f t="shared" si="11"/>
        <v>13557.500000000002</v>
      </c>
      <c r="M48" s="10">
        <f t="shared" si="11"/>
        <v>13277.000000000002</v>
      </c>
      <c r="N48" s="10">
        <f t="shared" si="11"/>
        <v>13464.000000000002</v>
      </c>
      <c r="O48" s="10">
        <f t="shared" si="11"/>
        <v>13464.000000000002</v>
      </c>
      <c r="P48" s="10">
        <f t="shared" si="11"/>
        <v>14118.5</v>
      </c>
      <c r="Q48" s="10">
        <f t="shared" si="11"/>
        <v>14305.5</v>
      </c>
      <c r="R48" s="10">
        <f t="shared" si="11"/>
        <v>13838.000000000002</v>
      </c>
      <c r="S48" s="10">
        <f t="shared" si="11"/>
        <v>12155.000000000002</v>
      </c>
      <c r="T48" s="10">
        <f t="shared" si="11"/>
        <v>14025</v>
      </c>
      <c r="U48" s="10">
        <f t="shared" si="11"/>
        <v>13931.5</v>
      </c>
      <c r="V48" s="10">
        <f t="shared" si="11"/>
        <v>14212</v>
      </c>
      <c r="W48" s="10">
        <f t="shared" si="11"/>
        <v>14305.5</v>
      </c>
      <c r="X48" s="10">
        <f t="shared" si="11"/>
        <v>13464.000000000002</v>
      </c>
      <c r="Y48" s="10">
        <f t="shared" si="11"/>
        <v>13370.500000000002</v>
      </c>
      <c r="Z48" s="10">
        <f t="shared" si="11"/>
        <v>13838.000000000002</v>
      </c>
      <c r="AA48" s="10">
        <f t="shared" si="11"/>
        <v>13464.000000000002</v>
      </c>
      <c r="AB48" s="10">
        <f t="shared" si="11"/>
        <v>2618.0000000000005</v>
      </c>
      <c r="AC48" s="10">
        <f t="shared" si="11"/>
        <v>14025</v>
      </c>
      <c r="AD48" s="10">
        <f t="shared" si="11"/>
        <v>13838.000000000002</v>
      </c>
      <c r="AE48" s="10">
        <f t="shared" si="11"/>
        <v>14118.5</v>
      </c>
      <c r="AF48" s="10">
        <f t="shared" si="11"/>
        <v>13931.5</v>
      </c>
      <c r="AG48" s="10">
        <f t="shared" si="11"/>
        <v>14492.5</v>
      </c>
      <c r="AH48" s="10">
        <f t="shared" si="11"/>
        <v>0</v>
      </c>
      <c r="AI48" s="10">
        <f t="shared" si="11"/>
        <v>0</v>
      </c>
      <c r="AJ48" s="10">
        <f t="shared" si="11"/>
        <v>0</v>
      </c>
      <c r="AK48" s="10">
        <f t="shared" si="11"/>
        <v>0</v>
      </c>
      <c r="AL48" s="10">
        <f t="shared" si="11"/>
        <v>0</v>
      </c>
      <c r="AM48" s="10">
        <f t="shared" si="12"/>
        <v>14492.5</v>
      </c>
      <c r="AN48" s="10">
        <f t="shared" ref="AN48:AN69" si="13">MIN(B48:AF48)</f>
        <v>0</v>
      </c>
    </row>
    <row r="49" spans="1:40">
      <c r="A49" s="9" t="s">
        <v>12</v>
      </c>
      <c r="B49" s="10">
        <f t="shared" si="11"/>
        <v>0</v>
      </c>
      <c r="C49" s="10">
        <f t="shared" si="11"/>
        <v>14118.5</v>
      </c>
      <c r="D49" s="10">
        <f t="shared" si="11"/>
        <v>13838.000000000002</v>
      </c>
      <c r="E49" s="10">
        <f t="shared" si="11"/>
        <v>14118.5</v>
      </c>
      <c r="F49" s="10">
        <f t="shared" si="11"/>
        <v>14305.5</v>
      </c>
      <c r="G49" s="10">
        <f t="shared" si="11"/>
        <v>13557.500000000002</v>
      </c>
      <c r="H49" s="10">
        <f t="shared" si="11"/>
        <v>13090.000000000002</v>
      </c>
      <c r="I49" s="10">
        <f t="shared" si="11"/>
        <v>13370.500000000002</v>
      </c>
      <c r="J49" s="10">
        <f t="shared" si="11"/>
        <v>12996.500000000002</v>
      </c>
      <c r="K49" s="10">
        <f t="shared" si="11"/>
        <v>12996.500000000002</v>
      </c>
      <c r="L49" s="10">
        <f t="shared" si="11"/>
        <v>13277.000000000002</v>
      </c>
      <c r="M49" s="10">
        <f t="shared" si="11"/>
        <v>13277.000000000002</v>
      </c>
      <c r="N49" s="10">
        <f t="shared" si="11"/>
        <v>13370.500000000002</v>
      </c>
      <c r="O49" s="10">
        <f t="shared" si="11"/>
        <v>13838.000000000002</v>
      </c>
      <c r="P49" s="10">
        <f t="shared" si="11"/>
        <v>13838.000000000002</v>
      </c>
      <c r="Q49" s="10">
        <f t="shared" si="11"/>
        <v>14025</v>
      </c>
      <c r="R49" s="10">
        <f t="shared" si="11"/>
        <v>14586</v>
      </c>
      <c r="S49" s="10">
        <f t="shared" si="11"/>
        <v>12248.500000000002</v>
      </c>
      <c r="T49" s="10">
        <f t="shared" si="11"/>
        <v>13464.000000000002</v>
      </c>
      <c r="U49" s="10">
        <f t="shared" si="11"/>
        <v>13838.000000000002</v>
      </c>
      <c r="V49" s="10">
        <f t="shared" si="11"/>
        <v>13744.500000000002</v>
      </c>
      <c r="W49" s="10">
        <f t="shared" si="11"/>
        <v>14212</v>
      </c>
      <c r="X49" s="10">
        <f t="shared" si="11"/>
        <v>13277.000000000002</v>
      </c>
      <c r="Y49" s="10">
        <f t="shared" si="11"/>
        <v>13277.000000000002</v>
      </c>
      <c r="Z49" s="10">
        <f t="shared" si="11"/>
        <v>13744.500000000002</v>
      </c>
      <c r="AA49" s="10">
        <f t="shared" si="11"/>
        <v>13277.000000000002</v>
      </c>
      <c r="AB49" s="10">
        <f t="shared" si="11"/>
        <v>5142.5000000000009</v>
      </c>
      <c r="AC49" s="10">
        <f t="shared" si="11"/>
        <v>14025</v>
      </c>
      <c r="AD49" s="10">
        <f t="shared" si="11"/>
        <v>13744.500000000002</v>
      </c>
      <c r="AE49" s="10">
        <f t="shared" si="11"/>
        <v>14025</v>
      </c>
      <c r="AF49" s="10">
        <f t="shared" si="11"/>
        <v>13651.000000000002</v>
      </c>
      <c r="AG49" s="10">
        <f t="shared" si="11"/>
        <v>14212</v>
      </c>
      <c r="AH49" s="10">
        <f t="shared" si="11"/>
        <v>0</v>
      </c>
      <c r="AI49" s="10">
        <f t="shared" si="11"/>
        <v>0</v>
      </c>
      <c r="AJ49" s="10">
        <f t="shared" si="11"/>
        <v>0</v>
      </c>
      <c r="AK49" s="10">
        <f t="shared" si="11"/>
        <v>0</v>
      </c>
      <c r="AL49" s="10">
        <f t="shared" si="11"/>
        <v>0</v>
      </c>
      <c r="AM49" s="10">
        <f t="shared" si="12"/>
        <v>14586</v>
      </c>
      <c r="AN49" s="10">
        <f t="shared" si="13"/>
        <v>0</v>
      </c>
    </row>
    <row r="50" spans="1:40">
      <c r="A50" s="9" t="s">
        <v>13</v>
      </c>
      <c r="B50" s="10">
        <f t="shared" si="11"/>
        <v>0</v>
      </c>
      <c r="C50" s="10">
        <f t="shared" si="11"/>
        <v>14025</v>
      </c>
      <c r="D50" s="10">
        <f t="shared" si="11"/>
        <v>13651.000000000002</v>
      </c>
      <c r="E50" s="10">
        <f t="shared" si="11"/>
        <v>14025</v>
      </c>
      <c r="F50" s="10">
        <f t="shared" si="11"/>
        <v>14212</v>
      </c>
      <c r="G50" s="10">
        <f t="shared" si="11"/>
        <v>0</v>
      </c>
      <c r="H50" s="10">
        <f t="shared" si="11"/>
        <v>12716.000000000002</v>
      </c>
      <c r="I50" s="10">
        <f t="shared" si="11"/>
        <v>13277.000000000002</v>
      </c>
      <c r="J50" s="10">
        <f t="shared" si="11"/>
        <v>13277.000000000002</v>
      </c>
      <c r="K50" s="10">
        <f t="shared" si="11"/>
        <v>13277.000000000002</v>
      </c>
      <c r="L50" s="10">
        <f t="shared" si="11"/>
        <v>13277.000000000002</v>
      </c>
      <c r="M50" s="10">
        <f t="shared" si="11"/>
        <v>13090.000000000002</v>
      </c>
      <c r="N50" s="10">
        <f t="shared" si="11"/>
        <v>13370.500000000002</v>
      </c>
      <c r="O50" s="10">
        <f t="shared" si="11"/>
        <v>13744.500000000002</v>
      </c>
      <c r="P50" s="10">
        <f t="shared" si="11"/>
        <v>13838.000000000002</v>
      </c>
      <c r="Q50" s="10">
        <f t="shared" si="11"/>
        <v>14773</v>
      </c>
      <c r="R50" s="10">
        <f t="shared" si="11"/>
        <v>13370.500000000002</v>
      </c>
      <c r="S50" s="10">
        <f t="shared" si="11"/>
        <v>11033.000000000002</v>
      </c>
      <c r="T50" s="10">
        <f t="shared" si="11"/>
        <v>13277.000000000002</v>
      </c>
      <c r="U50" s="10">
        <f t="shared" si="11"/>
        <v>13838.000000000002</v>
      </c>
      <c r="V50" s="10">
        <f t="shared" si="11"/>
        <v>13651.000000000002</v>
      </c>
      <c r="W50" s="10">
        <f t="shared" si="11"/>
        <v>13931.5</v>
      </c>
      <c r="X50" s="10">
        <f t="shared" si="11"/>
        <v>13090.000000000002</v>
      </c>
      <c r="Y50" s="10">
        <f t="shared" si="11"/>
        <v>13277.000000000002</v>
      </c>
      <c r="Z50" s="10">
        <f t="shared" si="11"/>
        <v>13744.500000000002</v>
      </c>
      <c r="AA50" s="10">
        <f t="shared" si="11"/>
        <v>13277.000000000002</v>
      </c>
      <c r="AB50" s="10">
        <f t="shared" si="11"/>
        <v>11033.000000000002</v>
      </c>
      <c r="AC50" s="10">
        <f t="shared" si="11"/>
        <v>13838.000000000002</v>
      </c>
      <c r="AD50" s="10">
        <f t="shared" si="11"/>
        <v>13744.500000000002</v>
      </c>
      <c r="AE50" s="10">
        <f t="shared" si="11"/>
        <v>14025</v>
      </c>
      <c r="AF50" s="10">
        <f t="shared" si="11"/>
        <v>13557.500000000002</v>
      </c>
      <c r="AG50" s="10">
        <f t="shared" si="11"/>
        <v>13931.5</v>
      </c>
      <c r="AH50" s="10">
        <f t="shared" si="11"/>
        <v>0</v>
      </c>
      <c r="AI50" s="10">
        <f t="shared" si="11"/>
        <v>0</v>
      </c>
      <c r="AJ50" s="10">
        <f t="shared" si="11"/>
        <v>0</v>
      </c>
      <c r="AK50" s="10">
        <f t="shared" si="11"/>
        <v>0</v>
      </c>
      <c r="AL50" s="10">
        <f t="shared" si="11"/>
        <v>0</v>
      </c>
      <c r="AM50" s="10">
        <f t="shared" si="12"/>
        <v>14773</v>
      </c>
      <c r="AN50" s="10">
        <f t="shared" si="13"/>
        <v>0</v>
      </c>
    </row>
    <row r="51" spans="1:40">
      <c r="A51" s="9" t="s">
        <v>14</v>
      </c>
      <c r="B51" s="10">
        <f t="shared" si="11"/>
        <v>0</v>
      </c>
      <c r="C51" s="10">
        <f t="shared" si="11"/>
        <v>13931.5</v>
      </c>
      <c r="D51" s="10">
        <f t="shared" si="11"/>
        <v>14118.5</v>
      </c>
      <c r="E51" s="10">
        <f t="shared" si="11"/>
        <v>14212</v>
      </c>
      <c r="F51" s="10">
        <f t="shared" si="11"/>
        <v>14586</v>
      </c>
      <c r="G51" s="10">
        <f t="shared" si="11"/>
        <v>1028.5</v>
      </c>
      <c r="H51" s="10">
        <f t="shared" si="11"/>
        <v>13277.000000000002</v>
      </c>
      <c r="I51" s="10">
        <f t="shared" si="11"/>
        <v>13277.000000000002</v>
      </c>
      <c r="J51" s="10">
        <f t="shared" si="11"/>
        <v>13277.000000000002</v>
      </c>
      <c r="K51" s="10">
        <f t="shared" si="11"/>
        <v>13277.000000000002</v>
      </c>
      <c r="L51" s="10">
        <f t="shared" si="11"/>
        <v>13370.500000000002</v>
      </c>
      <c r="M51" s="10">
        <f t="shared" si="11"/>
        <v>12809.500000000002</v>
      </c>
      <c r="N51" s="10">
        <f t="shared" si="11"/>
        <v>13557.500000000002</v>
      </c>
      <c r="O51" s="10">
        <f t="shared" si="11"/>
        <v>14212</v>
      </c>
      <c r="P51" s="10">
        <f t="shared" si="11"/>
        <v>13838.000000000002</v>
      </c>
      <c r="Q51" s="10">
        <f t="shared" si="11"/>
        <v>10659.000000000002</v>
      </c>
      <c r="R51" s="10">
        <f t="shared" si="11"/>
        <v>13838.000000000002</v>
      </c>
      <c r="S51" s="10">
        <f t="shared" si="11"/>
        <v>9537</v>
      </c>
      <c r="T51" s="10">
        <f t="shared" si="11"/>
        <v>13651.000000000002</v>
      </c>
      <c r="U51" s="10">
        <f t="shared" si="11"/>
        <v>13744.500000000002</v>
      </c>
      <c r="V51" s="10">
        <f t="shared" si="11"/>
        <v>13744.500000000002</v>
      </c>
      <c r="W51" s="10">
        <f t="shared" si="11"/>
        <v>13557.500000000002</v>
      </c>
      <c r="X51" s="10">
        <f t="shared" si="11"/>
        <v>12903.000000000002</v>
      </c>
      <c r="Y51" s="10">
        <f t="shared" si="11"/>
        <v>13464.000000000002</v>
      </c>
      <c r="Z51" s="10">
        <f t="shared" si="11"/>
        <v>14118.5</v>
      </c>
      <c r="AA51" s="10">
        <f t="shared" si="11"/>
        <v>13464.000000000002</v>
      </c>
      <c r="AB51" s="10">
        <f t="shared" si="11"/>
        <v>13183.500000000002</v>
      </c>
      <c r="AC51" s="10">
        <f t="shared" si="11"/>
        <v>14025</v>
      </c>
      <c r="AD51" s="10">
        <f t="shared" si="11"/>
        <v>13744.500000000002</v>
      </c>
      <c r="AE51" s="10">
        <f t="shared" si="11"/>
        <v>13838.000000000002</v>
      </c>
      <c r="AF51" s="10">
        <f t="shared" si="11"/>
        <v>13931.5</v>
      </c>
      <c r="AG51" s="10">
        <f t="shared" si="11"/>
        <v>14305.5</v>
      </c>
      <c r="AH51" s="10">
        <f t="shared" si="11"/>
        <v>0</v>
      </c>
      <c r="AI51" s="10">
        <f t="shared" si="11"/>
        <v>0</v>
      </c>
      <c r="AJ51" s="10">
        <f t="shared" si="11"/>
        <v>0</v>
      </c>
      <c r="AK51" s="10">
        <f t="shared" si="11"/>
        <v>0</v>
      </c>
      <c r="AL51" s="10">
        <f t="shared" si="11"/>
        <v>0</v>
      </c>
      <c r="AM51" s="10">
        <f t="shared" si="12"/>
        <v>14586</v>
      </c>
      <c r="AN51" s="10">
        <f t="shared" si="13"/>
        <v>0</v>
      </c>
    </row>
    <row r="52" spans="1:40">
      <c r="A52" s="9" t="s">
        <v>15</v>
      </c>
      <c r="B52" s="10">
        <f t="shared" si="11"/>
        <v>0</v>
      </c>
      <c r="C52" s="10">
        <f t="shared" si="11"/>
        <v>13557.500000000002</v>
      </c>
      <c r="D52" s="10">
        <f t="shared" si="11"/>
        <v>14492.5</v>
      </c>
      <c r="E52" s="10">
        <f t="shared" si="11"/>
        <v>14773</v>
      </c>
      <c r="F52" s="10">
        <f t="shared" si="11"/>
        <v>15147</v>
      </c>
      <c r="G52" s="10">
        <f t="shared" si="11"/>
        <v>2057</v>
      </c>
      <c r="H52" s="10">
        <f t="shared" si="11"/>
        <v>13744.500000000002</v>
      </c>
      <c r="I52" s="10">
        <f t="shared" si="11"/>
        <v>13277.000000000002</v>
      </c>
      <c r="J52" s="10">
        <f t="shared" si="11"/>
        <v>14025</v>
      </c>
      <c r="K52" s="10">
        <f t="shared" si="11"/>
        <v>14025</v>
      </c>
      <c r="L52" s="10">
        <f t="shared" si="11"/>
        <v>13931.5</v>
      </c>
      <c r="M52" s="10">
        <f t="shared" si="11"/>
        <v>14212</v>
      </c>
      <c r="N52" s="10">
        <f t="shared" si="11"/>
        <v>14118.5</v>
      </c>
      <c r="O52" s="10">
        <f t="shared" si="11"/>
        <v>14212</v>
      </c>
      <c r="P52" s="10">
        <f t="shared" si="11"/>
        <v>0</v>
      </c>
      <c r="Q52" s="10">
        <f t="shared" si="11"/>
        <v>10378.500000000002</v>
      </c>
      <c r="R52" s="10">
        <f t="shared" si="11"/>
        <v>14399</v>
      </c>
      <c r="S52" s="10">
        <f t="shared" si="11"/>
        <v>15147</v>
      </c>
      <c r="T52" s="10">
        <f t="shared" si="11"/>
        <v>13838.000000000002</v>
      </c>
      <c r="U52" s="10">
        <f t="shared" si="11"/>
        <v>14492.5</v>
      </c>
      <c r="V52" s="10">
        <f t="shared" si="11"/>
        <v>14773</v>
      </c>
      <c r="W52" s="10">
        <f t="shared" si="11"/>
        <v>11126.500000000002</v>
      </c>
      <c r="X52" s="10">
        <f t="shared" si="11"/>
        <v>12809.500000000002</v>
      </c>
      <c r="Y52" s="10">
        <f t="shared" si="11"/>
        <v>14025</v>
      </c>
      <c r="Z52" s="10">
        <f t="shared" si="11"/>
        <v>14118.5</v>
      </c>
      <c r="AA52" s="10">
        <f t="shared" si="11"/>
        <v>14305.5</v>
      </c>
      <c r="AB52" s="10">
        <f t="shared" si="11"/>
        <v>13277.000000000002</v>
      </c>
      <c r="AC52" s="10">
        <f t="shared" si="11"/>
        <v>15053.5</v>
      </c>
      <c r="AD52" s="10">
        <f t="shared" si="11"/>
        <v>13557.500000000002</v>
      </c>
      <c r="AE52" s="10">
        <f t="shared" si="11"/>
        <v>13464.000000000002</v>
      </c>
      <c r="AF52" s="10">
        <f t="shared" si="11"/>
        <v>15334</v>
      </c>
      <c r="AG52" s="10">
        <f t="shared" si="11"/>
        <v>15053.5</v>
      </c>
      <c r="AH52" s="10">
        <f t="shared" si="11"/>
        <v>0</v>
      </c>
      <c r="AI52" s="10">
        <f t="shared" si="11"/>
        <v>0</v>
      </c>
      <c r="AJ52" s="10">
        <f t="shared" ref="AG52:AL67" si="14">AJ13-$G$38*AJ13+$G$40*($G$38*AJ13)</f>
        <v>0</v>
      </c>
      <c r="AK52" s="10">
        <f t="shared" si="14"/>
        <v>0</v>
      </c>
      <c r="AL52" s="10">
        <f t="shared" si="14"/>
        <v>0</v>
      </c>
      <c r="AM52" s="10">
        <f t="shared" si="12"/>
        <v>15334</v>
      </c>
      <c r="AN52" s="10">
        <f t="shared" si="13"/>
        <v>0</v>
      </c>
    </row>
    <row r="53" spans="1:40">
      <c r="A53" s="12" t="s">
        <v>16</v>
      </c>
      <c r="B53" s="10">
        <f t="shared" ref="B53:AF61" si="15">B14-$G$38*B14+$G$40*($G$38*B14)</f>
        <v>0</v>
      </c>
      <c r="C53" s="10">
        <f t="shared" si="15"/>
        <v>14118.5</v>
      </c>
      <c r="D53" s="10">
        <f t="shared" si="15"/>
        <v>17671.5</v>
      </c>
      <c r="E53" s="10">
        <f t="shared" si="15"/>
        <v>17297.5</v>
      </c>
      <c r="F53" s="10">
        <f t="shared" si="15"/>
        <v>15147</v>
      </c>
      <c r="G53" s="10">
        <f t="shared" si="15"/>
        <v>1963.5</v>
      </c>
      <c r="H53" s="10">
        <f t="shared" si="15"/>
        <v>17858.5</v>
      </c>
      <c r="I53" s="10">
        <f t="shared" si="15"/>
        <v>15147</v>
      </c>
      <c r="J53" s="10">
        <f t="shared" si="15"/>
        <v>17017</v>
      </c>
      <c r="K53" s="10">
        <f t="shared" si="15"/>
        <v>17017</v>
      </c>
      <c r="L53" s="10">
        <f t="shared" si="15"/>
        <v>17297.5</v>
      </c>
      <c r="M53" s="10">
        <f t="shared" si="15"/>
        <v>17578</v>
      </c>
      <c r="N53" s="10">
        <f t="shared" si="15"/>
        <v>17017</v>
      </c>
      <c r="O53" s="10">
        <f t="shared" si="15"/>
        <v>16456</v>
      </c>
      <c r="P53" s="10">
        <f t="shared" si="15"/>
        <v>15147</v>
      </c>
      <c r="Q53" s="10">
        <f t="shared" si="15"/>
        <v>10098.000000000002</v>
      </c>
      <c r="R53" s="10">
        <f t="shared" si="15"/>
        <v>16830</v>
      </c>
      <c r="S53" s="10">
        <f t="shared" si="15"/>
        <v>13277.000000000002</v>
      </c>
      <c r="T53" s="10">
        <f t="shared" si="15"/>
        <v>16269</v>
      </c>
      <c r="U53" s="10">
        <f t="shared" si="15"/>
        <v>14586</v>
      </c>
      <c r="V53" s="10">
        <f t="shared" si="15"/>
        <v>17204</v>
      </c>
      <c r="W53" s="10">
        <f t="shared" si="15"/>
        <v>10285.000000000002</v>
      </c>
      <c r="X53" s="10">
        <f t="shared" si="15"/>
        <v>13651.000000000002</v>
      </c>
      <c r="Y53" s="10">
        <f t="shared" si="15"/>
        <v>16643</v>
      </c>
      <c r="Z53" s="10">
        <f t="shared" si="15"/>
        <v>16736.5</v>
      </c>
      <c r="AA53" s="10">
        <f t="shared" si="15"/>
        <v>16830</v>
      </c>
      <c r="AB53" s="10">
        <f t="shared" si="15"/>
        <v>16549.5</v>
      </c>
      <c r="AC53" s="10">
        <f t="shared" si="15"/>
        <v>17297.5</v>
      </c>
      <c r="AD53" s="10">
        <f t="shared" si="15"/>
        <v>14773</v>
      </c>
      <c r="AE53" s="10">
        <f t="shared" si="15"/>
        <v>14025</v>
      </c>
      <c r="AF53" s="10">
        <f t="shared" si="15"/>
        <v>17671.5</v>
      </c>
      <c r="AG53" s="10">
        <f t="shared" si="14"/>
        <v>18045.5</v>
      </c>
      <c r="AH53" s="10">
        <f t="shared" si="14"/>
        <v>0</v>
      </c>
      <c r="AI53" s="10">
        <f t="shared" si="14"/>
        <v>0</v>
      </c>
      <c r="AJ53" s="10">
        <f t="shared" si="14"/>
        <v>0</v>
      </c>
      <c r="AK53" s="10">
        <f t="shared" si="14"/>
        <v>0</v>
      </c>
      <c r="AL53" s="10">
        <f t="shared" si="14"/>
        <v>0</v>
      </c>
      <c r="AM53" s="10">
        <f t="shared" si="12"/>
        <v>18045.5</v>
      </c>
      <c r="AN53" s="10">
        <f t="shared" si="13"/>
        <v>0</v>
      </c>
    </row>
    <row r="54" spans="1:40">
      <c r="A54" s="12" t="s">
        <v>17</v>
      </c>
      <c r="B54" s="10">
        <f t="shared" si="15"/>
        <v>0</v>
      </c>
      <c r="C54" s="10">
        <f t="shared" si="15"/>
        <v>15521</v>
      </c>
      <c r="D54" s="10">
        <f t="shared" si="15"/>
        <v>21411.500000000004</v>
      </c>
      <c r="E54" s="10">
        <f t="shared" si="15"/>
        <v>20289.500000000004</v>
      </c>
      <c r="F54" s="10">
        <f t="shared" si="15"/>
        <v>17765</v>
      </c>
      <c r="G54" s="10">
        <f t="shared" si="15"/>
        <v>14586</v>
      </c>
      <c r="H54" s="10">
        <f t="shared" si="15"/>
        <v>17765</v>
      </c>
      <c r="I54" s="10">
        <f t="shared" si="15"/>
        <v>17204</v>
      </c>
      <c r="J54" s="10">
        <f t="shared" si="15"/>
        <v>20383.000000000004</v>
      </c>
      <c r="K54" s="10">
        <f t="shared" si="15"/>
        <v>20383.000000000004</v>
      </c>
      <c r="L54" s="10">
        <f t="shared" si="15"/>
        <v>20289.500000000004</v>
      </c>
      <c r="M54" s="10">
        <f t="shared" si="15"/>
        <v>19635.000000000004</v>
      </c>
      <c r="N54" s="10">
        <f t="shared" si="15"/>
        <v>20570.000000000004</v>
      </c>
      <c r="O54" s="10">
        <f t="shared" si="15"/>
        <v>21131.000000000004</v>
      </c>
      <c r="P54" s="10">
        <f t="shared" si="15"/>
        <v>16549.5</v>
      </c>
      <c r="Q54" s="10">
        <f t="shared" si="15"/>
        <v>8882.5</v>
      </c>
      <c r="R54" s="10">
        <f t="shared" si="15"/>
        <v>12716.000000000002</v>
      </c>
      <c r="S54" s="10">
        <f t="shared" si="15"/>
        <v>18419.5</v>
      </c>
      <c r="T54" s="10">
        <f t="shared" si="15"/>
        <v>20570.000000000004</v>
      </c>
      <c r="U54" s="10">
        <f t="shared" si="15"/>
        <v>20663.500000000004</v>
      </c>
      <c r="V54" s="10">
        <f t="shared" si="15"/>
        <v>20757.000000000004</v>
      </c>
      <c r="W54" s="10">
        <f t="shared" si="15"/>
        <v>11594.000000000002</v>
      </c>
      <c r="X54" s="10">
        <f t="shared" si="15"/>
        <v>14773</v>
      </c>
      <c r="Y54" s="10">
        <f t="shared" si="15"/>
        <v>21131.000000000004</v>
      </c>
      <c r="Z54" s="10">
        <f t="shared" si="15"/>
        <v>21411.500000000004</v>
      </c>
      <c r="AA54" s="10">
        <f t="shared" si="15"/>
        <v>18746.75</v>
      </c>
      <c r="AB54" s="10">
        <f t="shared" si="15"/>
        <v>21505.000000000004</v>
      </c>
      <c r="AC54" s="10">
        <f t="shared" si="15"/>
        <v>20663.500000000004</v>
      </c>
      <c r="AD54" s="10">
        <f t="shared" si="15"/>
        <v>16549.5</v>
      </c>
      <c r="AE54" s="10">
        <f t="shared" si="15"/>
        <v>15334</v>
      </c>
      <c r="AF54" s="10">
        <f t="shared" si="15"/>
        <v>20102.500000000004</v>
      </c>
      <c r="AG54" s="10">
        <f t="shared" si="14"/>
        <v>21972.500000000004</v>
      </c>
      <c r="AH54" s="10">
        <f t="shared" si="14"/>
        <v>0</v>
      </c>
      <c r="AI54" s="10">
        <f t="shared" si="14"/>
        <v>0</v>
      </c>
      <c r="AJ54" s="10">
        <f t="shared" si="14"/>
        <v>0</v>
      </c>
      <c r="AK54" s="10">
        <f t="shared" si="14"/>
        <v>0</v>
      </c>
      <c r="AL54" s="10">
        <f t="shared" si="14"/>
        <v>0</v>
      </c>
      <c r="AM54" s="10">
        <f t="shared" si="12"/>
        <v>21972.500000000004</v>
      </c>
      <c r="AN54" s="10">
        <f t="shared" si="13"/>
        <v>0</v>
      </c>
    </row>
    <row r="55" spans="1:40">
      <c r="A55" s="13">
        <v>0.41666666666666669</v>
      </c>
      <c r="B55" s="10">
        <f t="shared" si="15"/>
        <v>0</v>
      </c>
      <c r="C55" s="10">
        <f t="shared" si="15"/>
        <v>15895</v>
      </c>
      <c r="D55" s="10">
        <f t="shared" si="15"/>
        <v>22159.500000000004</v>
      </c>
      <c r="E55" s="10">
        <f t="shared" si="15"/>
        <v>21785.500000000004</v>
      </c>
      <c r="F55" s="10">
        <f t="shared" si="15"/>
        <v>18419.5</v>
      </c>
      <c r="G55" s="10">
        <f t="shared" si="15"/>
        <v>17671.5</v>
      </c>
      <c r="H55" s="10">
        <f t="shared" si="15"/>
        <v>18887</v>
      </c>
      <c r="I55" s="10">
        <f t="shared" si="15"/>
        <v>17204</v>
      </c>
      <c r="J55" s="10">
        <f t="shared" si="15"/>
        <v>21692.000000000004</v>
      </c>
      <c r="K55" s="10">
        <f t="shared" si="15"/>
        <v>21692.000000000004</v>
      </c>
      <c r="L55" s="10">
        <f t="shared" si="15"/>
        <v>21879.000000000004</v>
      </c>
      <c r="M55" s="10">
        <f t="shared" si="15"/>
        <v>20196.000000000004</v>
      </c>
      <c r="N55" s="10">
        <f t="shared" si="15"/>
        <v>21598.500000000004</v>
      </c>
      <c r="O55" s="10">
        <f t="shared" si="15"/>
        <v>21131.000000000004</v>
      </c>
      <c r="P55" s="10">
        <f t="shared" si="15"/>
        <v>16736.5</v>
      </c>
      <c r="Q55" s="10">
        <f t="shared" si="15"/>
        <v>9443.5</v>
      </c>
      <c r="R55" s="10">
        <f t="shared" si="15"/>
        <v>5329.5000000000009</v>
      </c>
      <c r="S55" s="10">
        <f t="shared" si="15"/>
        <v>20757.000000000004</v>
      </c>
      <c r="T55" s="10">
        <f t="shared" si="15"/>
        <v>21037.500000000004</v>
      </c>
      <c r="U55" s="10">
        <f t="shared" si="15"/>
        <v>21598.500000000004</v>
      </c>
      <c r="V55" s="10">
        <f t="shared" si="15"/>
        <v>21411.500000000004</v>
      </c>
      <c r="W55" s="10">
        <f t="shared" si="15"/>
        <v>12716.000000000002</v>
      </c>
      <c r="X55" s="10">
        <f t="shared" si="15"/>
        <v>15334</v>
      </c>
      <c r="Y55" s="10">
        <f t="shared" si="15"/>
        <v>20757.000000000004</v>
      </c>
      <c r="Z55" s="10">
        <f t="shared" si="15"/>
        <v>21224.500000000004</v>
      </c>
      <c r="AA55" s="10">
        <f t="shared" si="15"/>
        <v>19728.500000000004</v>
      </c>
      <c r="AB55" s="10">
        <f t="shared" si="15"/>
        <v>20944.000000000004</v>
      </c>
      <c r="AC55" s="10">
        <f t="shared" si="15"/>
        <v>20383.000000000004</v>
      </c>
      <c r="AD55" s="10">
        <f t="shared" si="15"/>
        <v>16830</v>
      </c>
      <c r="AE55" s="10">
        <f t="shared" si="15"/>
        <v>15895</v>
      </c>
      <c r="AF55" s="10">
        <f t="shared" si="15"/>
        <v>21692.000000000004</v>
      </c>
      <c r="AG55" s="10">
        <f t="shared" si="14"/>
        <v>22440.000000000004</v>
      </c>
      <c r="AH55" s="10">
        <f t="shared" si="14"/>
        <v>0</v>
      </c>
      <c r="AI55" s="10">
        <f t="shared" si="14"/>
        <v>0</v>
      </c>
      <c r="AJ55" s="10">
        <f t="shared" si="14"/>
        <v>0</v>
      </c>
      <c r="AK55" s="10">
        <f t="shared" si="14"/>
        <v>0</v>
      </c>
      <c r="AL55" s="10">
        <f t="shared" si="14"/>
        <v>0</v>
      </c>
      <c r="AM55" s="10">
        <f t="shared" si="12"/>
        <v>22440.000000000004</v>
      </c>
      <c r="AN55" s="10">
        <f t="shared" si="13"/>
        <v>0</v>
      </c>
    </row>
    <row r="56" spans="1:40">
      <c r="A56" s="13" t="s">
        <v>18</v>
      </c>
      <c r="B56" s="10">
        <f t="shared" si="15"/>
        <v>0</v>
      </c>
      <c r="C56" s="10">
        <f t="shared" si="15"/>
        <v>16269</v>
      </c>
      <c r="D56" s="10">
        <f t="shared" si="15"/>
        <v>22440.000000000004</v>
      </c>
      <c r="E56" s="10">
        <f t="shared" si="15"/>
        <v>20383.000000000004</v>
      </c>
      <c r="F56" s="10">
        <f t="shared" si="15"/>
        <v>18513</v>
      </c>
      <c r="G56" s="10">
        <f t="shared" si="15"/>
        <v>18887</v>
      </c>
      <c r="H56" s="10">
        <f t="shared" si="15"/>
        <v>0</v>
      </c>
      <c r="I56" s="10">
        <f t="shared" si="15"/>
        <v>17297.5</v>
      </c>
      <c r="J56" s="10">
        <f t="shared" si="15"/>
        <v>21692.000000000004</v>
      </c>
      <c r="K56" s="10">
        <f t="shared" si="15"/>
        <v>21692.000000000004</v>
      </c>
      <c r="L56" s="10">
        <f t="shared" si="15"/>
        <v>20850.500000000004</v>
      </c>
      <c r="M56" s="10">
        <f t="shared" si="15"/>
        <v>20663.500000000004</v>
      </c>
      <c r="N56" s="10">
        <f t="shared" si="15"/>
        <v>21879.000000000004</v>
      </c>
      <c r="O56" s="10">
        <f t="shared" si="15"/>
        <v>21505.000000000004</v>
      </c>
      <c r="P56" s="10">
        <f t="shared" si="15"/>
        <v>17578</v>
      </c>
      <c r="Q56" s="10">
        <f t="shared" si="15"/>
        <v>8415</v>
      </c>
      <c r="R56" s="10">
        <f t="shared" si="15"/>
        <v>5610.0000000000009</v>
      </c>
      <c r="S56" s="10">
        <f t="shared" si="15"/>
        <v>23188.000000000004</v>
      </c>
      <c r="T56" s="10">
        <f t="shared" si="15"/>
        <v>21692.000000000004</v>
      </c>
      <c r="U56" s="10">
        <f t="shared" si="15"/>
        <v>21598.500000000004</v>
      </c>
      <c r="V56" s="10">
        <f t="shared" si="15"/>
        <v>22159.500000000004</v>
      </c>
      <c r="W56" s="10">
        <f t="shared" si="15"/>
        <v>13464.000000000002</v>
      </c>
      <c r="X56" s="10">
        <f t="shared" si="15"/>
        <v>15521</v>
      </c>
      <c r="Y56" s="10">
        <f t="shared" si="15"/>
        <v>22346.500000000004</v>
      </c>
      <c r="Z56" s="10">
        <f t="shared" si="15"/>
        <v>17250.75</v>
      </c>
      <c r="AA56" s="10">
        <f t="shared" si="15"/>
        <v>19728.500000000004</v>
      </c>
      <c r="AB56" s="10">
        <f t="shared" si="15"/>
        <v>21505.000000000004</v>
      </c>
      <c r="AC56" s="10">
        <f t="shared" si="15"/>
        <v>20663.500000000004</v>
      </c>
      <c r="AD56" s="10">
        <f t="shared" si="15"/>
        <v>17952</v>
      </c>
      <c r="AE56" s="10">
        <f t="shared" si="15"/>
        <v>16175.5</v>
      </c>
      <c r="AF56" s="10">
        <f t="shared" si="15"/>
        <v>21972.500000000004</v>
      </c>
      <c r="AG56" s="10">
        <f t="shared" si="14"/>
        <v>22440.000000000004</v>
      </c>
      <c r="AH56" s="10">
        <f t="shared" si="14"/>
        <v>0</v>
      </c>
      <c r="AI56" s="10">
        <f t="shared" si="14"/>
        <v>0</v>
      </c>
      <c r="AJ56" s="10">
        <f t="shared" si="14"/>
        <v>0</v>
      </c>
      <c r="AK56" s="10">
        <f t="shared" si="14"/>
        <v>0</v>
      </c>
      <c r="AL56" s="10">
        <f t="shared" si="14"/>
        <v>0</v>
      </c>
      <c r="AM56" s="10">
        <f t="shared" si="12"/>
        <v>23188.000000000004</v>
      </c>
      <c r="AN56" s="10">
        <f t="shared" si="13"/>
        <v>0</v>
      </c>
    </row>
    <row r="57" spans="1:40">
      <c r="A57" s="13">
        <v>0.5</v>
      </c>
      <c r="B57" s="10">
        <f t="shared" si="15"/>
        <v>0</v>
      </c>
      <c r="C57" s="10">
        <f t="shared" si="15"/>
        <v>17765</v>
      </c>
      <c r="D57" s="10">
        <f t="shared" si="15"/>
        <v>22814.000000000004</v>
      </c>
      <c r="E57" s="10">
        <f t="shared" si="15"/>
        <v>17391</v>
      </c>
      <c r="F57" s="10">
        <f t="shared" si="15"/>
        <v>19167.500000000004</v>
      </c>
      <c r="G57" s="10">
        <f t="shared" si="15"/>
        <v>18232.5</v>
      </c>
      <c r="H57" s="10">
        <f t="shared" si="15"/>
        <v>2618.0000000000005</v>
      </c>
      <c r="I57" s="10">
        <f t="shared" si="15"/>
        <v>17858.5</v>
      </c>
      <c r="J57" s="10">
        <f t="shared" si="15"/>
        <v>21692.000000000004</v>
      </c>
      <c r="K57" s="10">
        <f t="shared" si="15"/>
        <v>21692.000000000004</v>
      </c>
      <c r="L57" s="10">
        <f t="shared" si="15"/>
        <v>20850.500000000004</v>
      </c>
      <c r="M57" s="10">
        <f t="shared" si="15"/>
        <v>20944.000000000004</v>
      </c>
      <c r="N57" s="10">
        <f t="shared" si="15"/>
        <v>11874.500000000002</v>
      </c>
      <c r="O57" s="10">
        <f t="shared" si="15"/>
        <v>21224.500000000004</v>
      </c>
      <c r="P57" s="10">
        <f t="shared" si="15"/>
        <v>18419.5</v>
      </c>
      <c r="Q57" s="10">
        <f t="shared" si="15"/>
        <v>8976</v>
      </c>
      <c r="R57" s="10">
        <f t="shared" si="15"/>
        <v>9163</v>
      </c>
      <c r="S57" s="10">
        <f t="shared" si="15"/>
        <v>21037.500000000004</v>
      </c>
      <c r="T57" s="10">
        <f t="shared" si="15"/>
        <v>21598.500000000004</v>
      </c>
      <c r="U57" s="10">
        <f t="shared" si="15"/>
        <v>21879.000000000004</v>
      </c>
      <c r="V57" s="10">
        <f t="shared" si="15"/>
        <v>22159.500000000004</v>
      </c>
      <c r="W57" s="10">
        <f t="shared" si="15"/>
        <v>15147</v>
      </c>
      <c r="X57" s="10">
        <f t="shared" si="15"/>
        <v>16175.5</v>
      </c>
      <c r="Y57" s="10">
        <f t="shared" si="15"/>
        <v>21785.500000000004</v>
      </c>
      <c r="Z57" s="10">
        <f t="shared" si="15"/>
        <v>18326</v>
      </c>
      <c r="AA57" s="10">
        <f t="shared" si="15"/>
        <v>19915.500000000004</v>
      </c>
      <c r="AB57" s="10">
        <f t="shared" si="15"/>
        <v>21785.500000000004</v>
      </c>
      <c r="AC57" s="10">
        <f t="shared" si="15"/>
        <v>21224.500000000004</v>
      </c>
      <c r="AD57" s="10">
        <f t="shared" si="15"/>
        <v>17858.5</v>
      </c>
      <c r="AE57" s="10">
        <f t="shared" si="15"/>
        <v>16736.5</v>
      </c>
      <c r="AF57" s="10">
        <f t="shared" si="15"/>
        <v>22440.000000000004</v>
      </c>
      <c r="AG57" s="10">
        <f t="shared" si="14"/>
        <v>22159.500000000004</v>
      </c>
      <c r="AH57" s="10">
        <f t="shared" si="14"/>
        <v>0</v>
      </c>
      <c r="AI57" s="10">
        <f t="shared" si="14"/>
        <v>0</v>
      </c>
      <c r="AJ57" s="10">
        <f t="shared" si="14"/>
        <v>0</v>
      </c>
      <c r="AK57" s="10">
        <f t="shared" si="14"/>
        <v>0</v>
      </c>
      <c r="AL57" s="10">
        <f t="shared" si="14"/>
        <v>0</v>
      </c>
      <c r="AM57" s="10">
        <f t="shared" si="12"/>
        <v>22814.000000000004</v>
      </c>
      <c r="AN57" s="10">
        <f t="shared" si="13"/>
        <v>0</v>
      </c>
    </row>
    <row r="58" spans="1:40">
      <c r="A58" s="13" t="s">
        <v>19</v>
      </c>
      <c r="B58" s="10">
        <f t="shared" si="15"/>
        <v>0</v>
      </c>
      <c r="C58" s="10">
        <f t="shared" si="15"/>
        <v>17017</v>
      </c>
      <c r="D58" s="10">
        <f t="shared" si="15"/>
        <v>22159.500000000004</v>
      </c>
      <c r="E58" s="10">
        <f t="shared" si="15"/>
        <v>18139</v>
      </c>
      <c r="F58" s="10">
        <f t="shared" si="15"/>
        <v>21224.500000000004</v>
      </c>
      <c r="G58" s="10">
        <f t="shared" si="15"/>
        <v>18139</v>
      </c>
      <c r="H58" s="10">
        <f t="shared" si="15"/>
        <v>12996.500000000002</v>
      </c>
      <c r="I58" s="10">
        <f t="shared" si="15"/>
        <v>19448.000000000004</v>
      </c>
      <c r="J58" s="10">
        <f t="shared" si="15"/>
        <v>20757.000000000004</v>
      </c>
      <c r="K58" s="10">
        <f t="shared" si="15"/>
        <v>20757.000000000004</v>
      </c>
      <c r="L58" s="10">
        <f t="shared" si="15"/>
        <v>20383.000000000004</v>
      </c>
      <c r="M58" s="10">
        <f t="shared" si="15"/>
        <v>20850.500000000004</v>
      </c>
      <c r="N58" s="10">
        <f t="shared" si="15"/>
        <v>12809.500000000002</v>
      </c>
      <c r="O58" s="10">
        <f t="shared" si="15"/>
        <v>20009.000000000004</v>
      </c>
      <c r="P58" s="10">
        <f t="shared" si="15"/>
        <v>17110.5</v>
      </c>
      <c r="Q58" s="10">
        <f t="shared" si="15"/>
        <v>10472.000000000002</v>
      </c>
      <c r="R58" s="10">
        <f t="shared" si="15"/>
        <v>9350</v>
      </c>
      <c r="S58" s="10">
        <f t="shared" si="15"/>
        <v>18606.5</v>
      </c>
      <c r="T58" s="10">
        <f t="shared" si="15"/>
        <v>21318.000000000004</v>
      </c>
      <c r="U58" s="10">
        <f t="shared" si="15"/>
        <v>21505.000000000004</v>
      </c>
      <c r="V58" s="10">
        <f t="shared" si="15"/>
        <v>21692.000000000004</v>
      </c>
      <c r="W58" s="10">
        <f t="shared" si="15"/>
        <v>16269</v>
      </c>
      <c r="X58" s="10">
        <f t="shared" si="15"/>
        <v>16736.5</v>
      </c>
      <c r="Y58" s="10">
        <f t="shared" si="15"/>
        <v>21505.000000000004</v>
      </c>
      <c r="Z58" s="10">
        <f t="shared" si="15"/>
        <v>18372.75</v>
      </c>
      <c r="AA58" s="10">
        <f t="shared" si="15"/>
        <v>20009.000000000004</v>
      </c>
      <c r="AB58" s="10">
        <f t="shared" si="15"/>
        <v>21037.500000000004</v>
      </c>
      <c r="AC58" s="10">
        <f t="shared" si="15"/>
        <v>21037.500000000004</v>
      </c>
      <c r="AD58" s="10">
        <f t="shared" si="15"/>
        <v>17671.5</v>
      </c>
      <c r="AE58" s="10">
        <f t="shared" si="15"/>
        <v>18045.5</v>
      </c>
      <c r="AF58" s="10">
        <f t="shared" si="15"/>
        <v>21598.500000000004</v>
      </c>
      <c r="AG58" s="10">
        <f t="shared" si="14"/>
        <v>20850.500000000004</v>
      </c>
      <c r="AH58" s="10">
        <f t="shared" si="14"/>
        <v>0</v>
      </c>
      <c r="AI58" s="10">
        <f t="shared" si="14"/>
        <v>0</v>
      </c>
      <c r="AJ58" s="10">
        <f t="shared" si="14"/>
        <v>0</v>
      </c>
      <c r="AK58" s="10">
        <f t="shared" si="14"/>
        <v>0</v>
      </c>
      <c r="AL58" s="10">
        <f t="shared" si="14"/>
        <v>0</v>
      </c>
      <c r="AM58" s="10">
        <f t="shared" si="12"/>
        <v>22159.500000000004</v>
      </c>
      <c r="AN58" s="10">
        <f t="shared" si="13"/>
        <v>0</v>
      </c>
    </row>
    <row r="59" spans="1:40">
      <c r="A59" s="13">
        <v>0.58333333333333337</v>
      </c>
      <c r="B59" s="10">
        <f t="shared" si="15"/>
        <v>0</v>
      </c>
      <c r="C59" s="10">
        <f t="shared" si="15"/>
        <v>16736.5</v>
      </c>
      <c r="D59" s="10">
        <f t="shared" si="15"/>
        <v>22159.500000000004</v>
      </c>
      <c r="E59" s="10">
        <f t="shared" si="15"/>
        <v>16082</v>
      </c>
      <c r="F59" s="10">
        <f t="shared" si="15"/>
        <v>20757.000000000004</v>
      </c>
      <c r="G59" s="10">
        <f t="shared" si="15"/>
        <v>18419.5</v>
      </c>
      <c r="H59" s="10">
        <f t="shared" si="15"/>
        <v>15334</v>
      </c>
      <c r="I59" s="10">
        <f t="shared" si="15"/>
        <v>17297.5</v>
      </c>
      <c r="J59" s="10">
        <f t="shared" si="15"/>
        <v>21224.500000000004</v>
      </c>
      <c r="K59" s="10">
        <f t="shared" si="15"/>
        <v>21224.500000000004</v>
      </c>
      <c r="L59" s="10">
        <f t="shared" si="15"/>
        <v>20196.000000000004</v>
      </c>
      <c r="M59" s="10">
        <f t="shared" si="15"/>
        <v>19448.000000000004</v>
      </c>
      <c r="N59" s="10">
        <f t="shared" si="15"/>
        <v>12809.500000000002</v>
      </c>
      <c r="O59" s="10">
        <f t="shared" si="15"/>
        <v>20102.500000000004</v>
      </c>
      <c r="P59" s="10">
        <f t="shared" si="15"/>
        <v>16549.5</v>
      </c>
      <c r="Q59" s="10">
        <f t="shared" si="15"/>
        <v>10378.500000000002</v>
      </c>
      <c r="R59" s="10">
        <f t="shared" si="15"/>
        <v>11407.000000000002</v>
      </c>
      <c r="S59" s="10">
        <f t="shared" si="15"/>
        <v>20102.500000000004</v>
      </c>
      <c r="T59" s="10">
        <f t="shared" si="15"/>
        <v>20757.000000000004</v>
      </c>
      <c r="U59" s="10">
        <f t="shared" si="15"/>
        <v>21131.000000000004</v>
      </c>
      <c r="V59" s="10">
        <f t="shared" si="15"/>
        <v>21411.500000000004</v>
      </c>
      <c r="W59" s="10">
        <f t="shared" si="15"/>
        <v>16456</v>
      </c>
      <c r="X59" s="10">
        <f t="shared" si="15"/>
        <v>16175.5</v>
      </c>
      <c r="Y59" s="10">
        <f t="shared" si="15"/>
        <v>20944.000000000004</v>
      </c>
      <c r="Z59" s="10">
        <f t="shared" si="15"/>
        <v>14960</v>
      </c>
      <c r="AA59" s="10">
        <f t="shared" si="15"/>
        <v>20289.500000000004</v>
      </c>
      <c r="AB59" s="10">
        <f t="shared" si="15"/>
        <v>20663.500000000004</v>
      </c>
      <c r="AC59" s="10">
        <f t="shared" si="15"/>
        <v>21037.500000000004</v>
      </c>
      <c r="AD59" s="10">
        <f t="shared" si="15"/>
        <v>17484.5</v>
      </c>
      <c r="AE59" s="10">
        <f t="shared" si="15"/>
        <v>16923.5</v>
      </c>
      <c r="AF59" s="10">
        <f t="shared" si="15"/>
        <v>21598.500000000004</v>
      </c>
      <c r="AG59" s="10">
        <f t="shared" si="14"/>
        <v>21598.500000000004</v>
      </c>
      <c r="AH59" s="10">
        <f t="shared" si="14"/>
        <v>0</v>
      </c>
      <c r="AI59" s="10">
        <f t="shared" si="14"/>
        <v>0</v>
      </c>
      <c r="AJ59" s="10">
        <f t="shared" si="14"/>
        <v>0</v>
      </c>
      <c r="AK59" s="10">
        <f t="shared" si="14"/>
        <v>0</v>
      </c>
      <c r="AL59" s="10">
        <f t="shared" si="14"/>
        <v>0</v>
      </c>
      <c r="AM59" s="10">
        <f t="shared" si="12"/>
        <v>22159.500000000004</v>
      </c>
      <c r="AN59" s="10">
        <f t="shared" si="13"/>
        <v>0</v>
      </c>
    </row>
    <row r="60" spans="1:40">
      <c r="A60" s="13" t="s">
        <v>20</v>
      </c>
      <c r="B60" s="10">
        <f t="shared" si="15"/>
        <v>0</v>
      </c>
      <c r="C60" s="10">
        <f t="shared" si="15"/>
        <v>16269</v>
      </c>
      <c r="D60" s="10">
        <f t="shared" si="15"/>
        <v>22533.500000000004</v>
      </c>
      <c r="E60" s="10">
        <f t="shared" si="15"/>
        <v>21224.500000000004</v>
      </c>
      <c r="F60" s="10">
        <f t="shared" si="15"/>
        <v>21224.500000000004</v>
      </c>
      <c r="G60" s="10">
        <f t="shared" si="15"/>
        <v>19448.000000000004</v>
      </c>
      <c r="H60" s="10">
        <f t="shared" si="15"/>
        <v>18326</v>
      </c>
      <c r="I60" s="10">
        <f t="shared" si="15"/>
        <v>17110.5</v>
      </c>
      <c r="J60" s="10">
        <f t="shared" si="15"/>
        <v>21131.000000000004</v>
      </c>
      <c r="K60" s="10">
        <f t="shared" si="15"/>
        <v>21131.000000000004</v>
      </c>
      <c r="L60" s="10">
        <f t="shared" si="15"/>
        <v>21037.500000000004</v>
      </c>
      <c r="M60" s="10">
        <f t="shared" si="15"/>
        <v>20289.500000000004</v>
      </c>
      <c r="N60" s="10">
        <f t="shared" si="15"/>
        <v>14679.5</v>
      </c>
      <c r="O60" s="10">
        <f t="shared" si="15"/>
        <v>20102.500000000004</v>
      </c>
      <c r="P60" s="10">
        <f t="shared" si="15"/>
        <v>16736.5</v>
      </c>
      <c r="Q60" s="10">
        <f t="shared" si="15"/>
        <v>12155.000000000002</v>
      </c>
      <c r="R60" s="10">
        <f t="shared" si="15"/>
        <v>14586</v>
      </c>
      <c r="S60" s="10">
        <f t="shared" si="15"/>
        <v>20383.000000000004</v>
      </c>
      <c r="T60" s="10">
        <f t="shared" si="15"/>
        <v>21131.000000000004</v>
      </c>
      <c r="U60" s="10">
        <f t="shared" si="15"/>
        <v>21411.500000000004</v>
      </c>
      <c r="V60" s="10">
        <f t="shared" si="15"/>
        <v>21879.000000000004</v>
      </c>
      <c r="W60" s="10">
        <f t="shared" si="15"/>
        <v>16456</v>
      </c>
      <c r="X60" s="10">
        <f t="shared" si="15"/>
        <v>15988.5</v>
      </c>
      <c r="Y60" s="10">
        <f t="shared" si="15"/>
        <v>21505.000000000004</v>
      </c>
      <c r="Z60" s="10">
        <f t="shared" si="15"/>
        <v>18419.5</v>
      </c>
      <c r="AA60" s="10">
        <f t="shared" si="15"/>
        <v>20944.000000000004</v>
      </c>
      <c r="AB60" s="10">
        <f t="shared" si="15"/>
        <v>20944.000000000004</v>
      </c>
      <c r="AC60" s="10">
        <f t="shared" si="15"/>
        <v>20944.000000000004</v>
      </c>
      <c r="AD60" s="10">
        <f t="shared" si="15"/>
        <v>17017</v>
      </c>
      <c r="AE60" s="10">
        <f t="shared" si="15"/>
        <v>16456</v>
      </c>
      <c r="AF60" s="10">
        <f t="shared" si="15"/>
        <v>22159.500000000004</v>
      </c>
      <c r="AG60" s="10">
        <f t="shared" si="14"/>
        <v>21972.500000000004</v>
      </c>
      <c r="AH60" s="10">
        <f t="shared" si="14"/>
        <v>0</v>
      </c>
      <c r="AI60" s="10">
        <f t="shared" si="14"/>
        <v>0</v>
      </c>
      <c r="AJ60" s="10">
        <f t="shared" si="14"/>
        <v>0</v>
      </c>
      <c r="AK60" s="10">
        <f t="shared" si="14"/>
        <v>0</v>
      </c>
      <c r="AL60" s="10">
        <f t="shared" si="14"/>
        <v>0</v>
      </c>
      <c r="AM60" s="10">
        <f t="shared" si="12"/>
        <v>22533.500000000004</v>
      </c>
      <c r="AN60" s="10">
        <f t="shared" si="13"/>
        <v>0</v>
      </c>
    </row>
    <row r="61" spans="1:40">
      <c r="A61" s="12" t="s">
        <v>21</v>
      </c>
      <c r="B61" s="10">
        <f t="shared" si="15"/>
        <v>0</v>
      </c>
      <c r="C61" s="10">
        <f t="shared" si="15"/>
        <v>15895</v>
      </c>
      <c r="D61" s="10">
        <f t="shared" si="15"/>
        <v>21879.000000000004</v>
      </c>
      <c r="E61" s="10">
        <f t="shared" si="15"/>
        <v>20196.000000000004</v>
      </c>
      <c r="F61" s="10">
        <f t="shared" si="15"/>
        <v>21037.500000000004</v>
      </c>
      <c r="G61" s="10">
        <f t="shared" si="15"/>
        <v>19354.500000000004</v>
      </c>
      <c r="H61" s="10">
        <f t="shared" si="15"/>
        <v>20476.500000000004</v>
      </c>
      <c r="I61" s="10">
        <f t="shared" ref="B61:AL69" si="16">I22-$G$38*I22+$G$40*($G$38*I22)</f>
        <v>16362.5</v>
      </c>
      <c r="J61" s="10">
        <f t="shared" si="16"/>
        <v>20663.500000000004</v>
      </c>
      <c r="K61" s="10">
        <f t="shared" si="16"/>
        <v>20663.500000000004</v>
      </c>
      <c r="L61" s="10">
        <f t="shared" si="16"/>
        <v>20196.000000000004</v>
      </c>
      <c r="M61" s="10">
        <f t="shared" si="16"/>
        <v>20102.500000000004</v>
      </c>
      <c r="N61" s="10">
        <f t="shared" si="16"/>
        <v>15427.5</v>
      </c>
      <c r="O61" s="10">
        <f t="shared" si="16"/>
        <v>19541.500000000004</v>
      </c>
      <c r="P61" s="10">
        <f t="shared" si="16"/>
        <v>16362.5</v>
      </c>
      <c r="Q61" s="10">
        <f t="shared" si="16"/>
        <v>13931.5</v>
      </c>
      <c r="R61" s="10">
        <f t="shared" si="16"/>
        <v>16736.5</v>
      </c>
      <c r="S61" s="10">
        <f t="shared" si="16"/>
        <v>20336.250000000004</v>
      </c>
      <c r="T61" s="10">
        <f t="shared" si="16"/>
        <v>19261.000000000004</v>
      </c>
      <c r="U61" s="10">
        <f t="shared" si="16"/>
        <v>21411.500000000004</v>
      </c>
      <c r="V61" s="10">
        <f t="shared" si="16"/>
        <v>21037.500000000004</v>
      </c>
      <c r="W61" s="10">
        <f t="shared" si="16"/>
        <v>16362.5</v>
      </c>
      <c r="X61" s="10">
        <f t="shared" si="16"/>
        <v>19448.000000000004</v>
      </c>
      <c r="Y61" s="10">
        <f t="shared" si="16"/>
        <v>21131.000000000004</v>
      </c>
      <c r="Z61" s="10">
        <f t="shared" si="16"/>
        <v>18513</v>
      </c>
      <c r="AA61" s="10">
        <f t="shared" si="16"/>
        <v>20803.750000000004</v>
      </c>
      <c r="AB61" s="10">
        <f t="shared" si="16"/>
        <v>20663.500000000004</v>
      </c>
      <c r="AC61" s="10">
        <f t="shared" si="16"/>
        <v>20850.500000000004</v>
      </c>
      <c r="AD61" s="10">
        <f t="shared" si="16"/>
        <v>18419.5</v>
      </c>
      <c r="AE61" s="10">
        <f t="shared" si="16"/>
        <v>16082</v>
      </c>
      <c r="AF61" s="10">
        <f t="shared" si="16"/>
        <v>20383.000000000004</v>
      </c>
      <c r="AG61" s="10">
        <f t="shared" si="14"/>
        <v>22066.000000000004</v>
      </c>
      <c r="AH61" s="10">
        <f t="shared" si="14"/>
        <v>0</v>
      </c>
      <c r="AI61" s="10">
        <f t="shared" si="14"/>
        <v>0</v>
      </c>
      <c r="AJ61" s="10">
        <f t="shared" si="14"/>
        <v>0</v>
      </c>
      <c r="AK61" s="10">
        <f t="shared" si="14"/>
        <v>0</v>
      </c>
      <c r="AL61" s="10">
        <f t="shared" si="14"/>
        <v>0</v>
      </c>
      <c r="AM61" s="10">
        <f t="shared" si="12"/>
        <v>22066.000000000004</v>
      </c>
      <c r="AN61" s="10">
        <f t="shared" si="13"/>
        <v>0</v>
      </c>
    </row>
    <row r="62" spans="1:40">
      <c r="A62" s="12" t="s">
        <v>22</v>
      </c>
      <c r="B62" s="10">
        <f t="shared" si="16"/>
        <v>0</v>
      </c>
      <c r="C62" s="10">
        <f t="shared" si="16"/>
        <v>15801.5</v>
      </c>
      <c r="D62" s="10">
        <f t="shared" si="16"/>
        <v>20850.500000000004</v>
      </c>
      <c r="E62" s="10">
        <f t="shared" si="16"/>
        <v>17952</v>
      </c>
      <c r="F62" s="10">
        <f t="shared" si="16"/>
        <v>19822.000000000004</v>
      </c>
      <c r="G62" s="10">
        <f t="shared" si="16"/>
        <v>17484.5</v>
      </c>
      <c r="H62" s="10">
        <f t="shared" si="16"/>
        <v>20850.500000000004</v>
      </c>
      <c r="I62" s="10">
        <f t="shared" si="16"/>
        <v>16362.5</v>
      </c>
      <c r="J62" s="10">
        <f t="shared" si="16"/>
        <v>19822.000000000004</v>
      </c>
      <c r="K62" s="10">
        <f t="shared" si="16"/>
        <v>19822.000000000004</v>
      </c>
      <c r="L62" s="10">
        <f t="shared" si="16"/>
        <v>19822.000000000004</v>
      </c>
      <c r="M62" s="10">
        <f t="shared" si="16"/>
        <v>18793.5</v>
      </c>
      <c r="N62" s="10">
        <f t="shared" si="16"/>
        <v>15053.5</v>
      </c>
      <c r="O62" s="10">
        <f t="shared" si="16"/>
        <v>2711.5000000000005</v>
      </c>
      <c r="P62" s="10">
        <f t="shared" si="16"/>
        <v>16175.5</v>
      </c>
      <c r="Q62" s="10">
        <f t="shared" si="16"/>
        <v>15708</v>
      </c>
      <c r="R62" s="10">
        <f t="shared" si="16"/>
        <v>16830</v>
      </c>
      <c r="S62" s="10">
        <f t="shared" si="16"/>
        <v>19728.500000000004</v>
      </c>
      <c r="T62" s="10">
        <f t="shared" si="16"/>
        <v>18326</v>
      </c>
      <c r="U62" s="10">
        <f t="shared" si="16"/>
        <v>20102.500000000004</v>
      </c>
      <c r="V62" s="10">
        <f t="shared" si="16"/>
        <v>19915.500000000004</v>
      </c>
      <c r="W62" s="10">
        <f t="shared" si="16"/>
        <v>15895</v>
      </c>
      <c r="X62" s="10">
        <f t="shared" si="16"/>
        <v>15614.5</v>
      </c>
      <c r="Y62" s="10">
        <f t="shared" si="16"/>
        <v>19915.500000000004</v>
      </c>
      <c r="Z62" s="10">
        <f t="shared" si="16"/>
        <v>18700</v>
      </c>
      <c r="AA62" s="10">
        <f t="shared" si="16"/>
        <v>19915.500000000004</v>
      </c>
      <c r="AB62" s="10">
        <f t="shared" si="16"/>
        <v>19448.000000000004</v>
      </c>
      <c r="AC62" s="10">
        <f t="shared" si="16"/>
        <v>19635.000000000004</v>
      </c>
      <c r="AD62" s="10">
        <f t="shared" si="16"/>
        <v>16736.5</v>
      </c>
      <c r="AE62" s="10">
        <f t="shared" si="16"/>
        <v>15801.5</v>
      </c>
      <c r="AF62" s="10">
        <f t="shared" si="16"/>
        <v>21785.500000000004</v>
      </c>
      <c r="AG62" s="10">
        <f t="shared" si="14"/>
        <v>20476.500000000004</v>
      </c>
      <c r="AH62" s="10">
        <f t="shared" si="14"/>
        <v>0</v>
      </c>
      <c r="AI62" s="10">
        <f t="shared" si="14"/>
        <v>0</v>
      </c>
      <c r="AJ62" s="10">
        <f t="shared" si="14"/>
        <v>0</v>
      </c>
      <c r="AK62" s="10">
        <f t="shared" si="14"/>
        <v>0</v>
      </c>
      <c r="AL62" s="10">
        <f t="shared" si="14"/>
        <v>0</v>
      </c>
      <c r="AM62" s="10">
        <f t="shared" si="12"/>
        <v>21785.500000000004</v>
      </c>
      <c r="AN62" s="10">
        <f t="shared" si="13"/>
        <v>0</v>
      </c>
    </row>
    <row r="63" spans="1:40">
      <c r="A63" s="12" t="s">
        <v>23</v>
      </c>
      <c r="B63" s="10">
        <f t="shared" si="16"/>
        <v>0</v>
      </c>
      <c r="C63" s="10">
        <f t="shared" si="16"/>
        <v>15801.5</v>
      </c>
      <c r="D63" s="10">
        <f t="shared" si="16"/>
        <v>18793.5</v>
      </c>
      <c r="E63" s="10">
        <f t="shared" si="16"/>
        <v>18887</v>
      </c>
      <c r="F63" s="10">
        <f t="shared" si="16"/>
        <v>18700</v>
      </c>
      <c r="G63" s="10">
        <f t="shared" si="16"/>
        <v>16549.5</v>
      </c>
      <c r="H63" s="10">
        <f t="shared" si="16"/>
        <v>19728.500000000004</v>
      </c>
      <c r="I63" s="10">
        <f t="shared" si="16"/>
        <v>15988.5</v>
      </c>
      <c r="J63" s="10">
        <f t="shared" si="16"/>
        <v>17484.5</v>
      </c>
      <c r="K63" s="10">
        <f t="shared" si="16"/>
        <v>17484.5</v>
      </c>
      <c r="L63" s="10">
        <f t="shared" si="16"/>
        <v>18419.5</v>
      </c>
      <c r="M63" s="10">
        <f t="shared" si="16"/>
        <v>17671.5</v>
      </c>
      <c r="N63" s="10">
        <f t="shared" si="16"/>
        <v>13931.5</v>
      </c>
      <c r="O63" s="10">
        <f t="shared" si="16"/>
        <v>0</v>
      </c>
      <c r="P63" s="10">
        <f t="shared" si="16"/>
        <v>16269</v>
      </c>
      <c r="Q63" s="10">
        <f t="shared" si="16"/>
        <v>15988.5</v>
      </c>
      <c r="R63" s="10">
        <f t="shared" si="16"/>
        <v>18232.5</v>
      </c>
      <c r="S63" s="10">
        <f t="shared" si="16"/>
        <v>19915.500000000004</v>
      </c>
      <c r="T63" s="10">
        <f t="shared" si="16"/>
        <v>17484.5</v>
      </c>
      <c r="U63" s="10">
        <f t="shared" si="16"/>
        <v>18606.5</v>
      </c>
      <c r="V63" s="10">
        <f t="shared" si="16"/>
        <v>18700</v>
      </c>
      <c r="W63" s="10">
        <f t="shared" si="16"/>
        <v>15895</v>
      </c>
      <c r="X63" s="10">
        <f t="shared" si="16"/>
        <v>15427.5</v>
      </c>
      <c r="Y63" s="10">
        <f t="shared" si="16"/>
        <v>18700</v>
      </c>
      <c r="Z63" s="10">
        <f t="shared" si="16"/>
        <v>17858.5</v>
      </c>
      <c r="AA63" s="10">
        <f t="shared" si="16"/>
        <v>18606.5</v>
      </c>
      <c r="AB63" s="10">
        <f t="shared" si="16"/>
        <v>18700</v>
      </c>
      <c r="AC63" s="10">
        <f t="shared" si="16"/>
        <v>18326</v>
      </c>
      <c r="AD63" s="10">
        <f t="shared" si="16"/>
        <v>16736.5</v>
      </c>
      <c r="AE63" s="10">
        <f t="shared" si="16"/>
        <v>15801.5</v>
      </c>
      <c r="AF63" s="10">
        <f t="shared" si="16"/>
        <v>18793.5</v>
      </c>
      <c r="AG63" s="10">
        <f t="shared" si="14"/>
        <v>20009.000000000004</v>
      </c>
      <c r="AH63" s="10">
        <f t="shared" si="14"/>
        <v>0</v>
      </c>
      <c r="AI63" s="10">
        <f t="shared" si="14"/>
        <v>0</v>
      </c>
      <c r="AJ63" s="10">
        <f t="shared" si="14"/>
        <v>0</v>
      </c>
      <c r="AK63" s="10">
        <f t="shared" si="14"/>
        <v>0</v>
      </c>
      <c r="AL63" s="10">
        <f t="shared" si="14"/>
        <v>0</v>
      </c>
      <c r="AM63" s="10">
        <f t="shared" si="12"/>
        <v>20009.000000000004</v>
      </c>
      <c r="AN63" s="10">
        <f t="shared" si="13"/>
        <v>0</v>
      </c>
    </row>
    <row r="64" spans="1:40">
      <c r="A64" s="9" t="s">
        <v>24</v>
      </c>
      <c r="B64" s="10">
        <f t="shared" si="16"/>
        <v>0</v>
      </c>
      <c r="C64" s="10">
        <f t="shared" si="16"/>
        <v>16549.5</v>
      </c>
      <c r="D64" s="10">
        <f t="shared" si="16"/>
        <v>18793.5</v>
      </c>
      <c r="E64" s="10">
        <f t="shared" si="16"/>
        <v>18419.5</v>
      </c>
      <c r="F64" s="10">
        <f t="shared" si="16"/>
        <v>18793.5</v>
      </c>
      <c r="G64" s="10">
        <f t="shared" si="16"/>
        <v>16269</v>
      </c>
      <c r="H64" s="10">
        <f t="shared" si="16"/>
        <v>20663.500000000004</v>
      </c>
      <c r="I64" s="10">
        <f t="shared" si="16"/>
        <v>16643</v>
      </c>
      <c r="J64" s="10">
        <f t="shared" si="16"/>
        <v>18606.5</v>
      </c>
      <c r="K64" s="10">
        <f t="shared" si="16"/>
        <v>18606.5</v>
      </c>
      <c r="L64" s="10">
        <f t="shared" si="16"/>
        <v>17858.5</v>
      </c>
      <c r="M64" s="10">
        <f t="shared" si="16"/>
        <v>18700</v>
      </c>
      <c r="N64" s="10">
        <f t="shared" si="16"/>
        <v>19448.000000000004</v>
      </c>
      <c r="O64" s="10">
        <f t="shared" si="16"/>
        <v>7480</v>
      </c>
      <c r="P64" s="10">
        <f t="shared" si="16"/>
        <v>17671.5</v>
      </c>
      <c r="Q64" s="10">
        <f t="shared" si="16"/>
        <v>16923.5</v>
      </c>
      <c r="R64" s="10">
        <f t="shared" si="16"/>
        <v>18980.5</v>
      </c>
      <c r="S64" s="10">
        <f t="shared" si="16"/>
        <v>21318.000000000004</v>
      </c>
      <c r="T64" s="10">
        <f t="shared" si="16"/>
        <v>21879.000000000004</v>
      </c>
      <c r="U64" s="10">
        <f t="shared" si="16"/>
        <v>18513</v>
      </c>
      <c r="V64" s="10">
        <f t="shared" si="16"/>
        <v>20289.500000000004</v>
      </c>
      <c r="W64" s="10">
        <f t="shared" si="16"/>
        <v>17578</v>
      </c>
      <c r="X64" s="10">
        <f t="shared" si="16"/>
        <v>16549.5</v>
      </c>
      <c r="Y64" s="10">
        <f t="shared" si="16"/>
        <v>19261.000000000004</v>
      </c>
      <c r="Z64" s="10">
        <f t="shared" si="16"/>
        <v>18326</v>
      </c>
      <c r="AA64" s="10">
        <f t="shared" si="16"/>
        <v>19167.500000000004</v>
      </c>
      <c r="AB64" s="10">
        <f t="shared" si="16"/>
        <v>19261.000000000004</v>
      </c>
      <c r="AC64" s="10">
        <f t="shared" si="16"/>
        <v>19541.500000000004</v>
      </c>
      <c r="AD64" s="10">
        <f t="shared" si="16"/>
        <v>18606.5</v>
      </c>
      <c r="AE64" s="10">
        <f t="shared" si="16"/>
        <v>17671.5</v>
      </c>
      <c r="AF64" s="10">
        <f t="shared" si="16"/>
        <v>19728.500000000004</v>
      </c>
      <c r="AG64" s="10">
        <f t="shared" si="14"/>
        <v>19167.500000000004</v>
      </c>
      <c r="AH64" s="10">
        <f t="shared" si="14"/>
        <v>0</v>
      </c>
      <c r="AI64" s="10">
        <f t="shared" si="14"/>
        <v>0</v>
      </c>
      <c r="AJ64" s="10">
        <f t="shared" si="14"/>
        <v>0</v>
      </c>
      <c r="AK64" s="10">
        <f t="shared" si="14"/>
        <v>0</v>
      </c>
      <c r="AL64" s="10">
        <f t="shared" si="14"/>
        <v>0</v>
      </c>
      <c r="AM64" s="10">
        <f t="shared" si="12"/>
        <v>21879.000000000004</v>
      </c>
      <c r="AN64" s="10">
        <f t="shared" si="13"/>
        <v>0</v>
      </c>
    </row>
    <row r="65" spans="1:40">
      <c r="A65" s="15">
        <v>0.83333333333333337</v>
      </c>
      <c r="B65" s="10">
        <f t="shared" si="16"/>
        <v>0</v>
      </c>
      <c r="C65" s="10">
        <f t="shared" si="16"/>
        <v>19635.000000000004</v>
      </c>
      <c r="D65" s="10">
        <f t="shared" si="16"/>
        <v>21131.000000000004</v>
      </c>
      <c r="E65" s="10">
        <f t="shared" si="16"/>
        <v>21037.500000000004</v>
      </c>
      <c r="F65" s="10">
        <f t="shared" si="16"/>
        <v>21131.000000000004</v>
      </c>
      <c r="G65" s="10">
        <f t="shared" si="16"/>
        <v>19915.500000000004</v>
      </c>
      <c r="H65" s="10">
        <f t="shared" si="16"/>
        <v>20944.000000000004</v>
      </c>
      <c r="I65" s="10">
        <f t="shared" si="16"/>
        <v>19635.000000000004</v>
      </c>
      <c r="J65" s="10">
        <f t="shared" si="16"/>
        <v>20757.000000000004</v>
      </c>
      <c r="K65" s="10">
        <f t="shared" si="16"/>
        <v>20757.000000000004</v>
      </c>
      <c r="L65" s="10">
        <f t="shared" si="16"/>
        <v>20383.000000000004</v>
      </c>
      <c r="M65" s="10">
        <f t="shared" si="16"/>
        <v>21131.000000000004</v>
      </c>
      <c r="N65" s="10">
        <f t="shared" si="16"/>
        <v>21598.500000000004</v>
      </c>
      <c r="O65" s="10">
        <f t="shared" si="16"/>
        <v>13557.500000000002</v>
      </c>
      <c r="P65" s="10">
        <f t="shared" si="16"/>
        <v>20009.000000000004</v>
      </c>
      <c r="Q65" s="10">
        <f t="shared" si="16"/>
        <v>19167.500000000004</v>
      </c>
      <c r="R65" s="10">
        <f t="shared" si="16"/>
        <v>841.50000000000011</v>
      </c>
      <c r="S65" s="10">
        <f t="shared" si="16"/>
        <v>22533.500000000004</v>
      </c>
      <c r="T65" s="10">
        <f t="shared" si="16"/>
        <v>20196.000000000004</v>
      </c>
      <c r="U65" s="10">
        <f t="shared" si="16"/>
        <v>21318.000000000004</v>
      </c>
      <c r="V65" s="10">
        <f t="shared" si="16"/>
        <v>20944.000000000004</v>
      </c>
      <c r="W65" s="10">
        <f t="shared" si="16"/>
        <v>19822.000000000004</v>
      </c>
      <c r="X65" s="10">
        <f t="shared" si="16"/>
        <v>18980.5</v>
      </c>
      <c r="Y65" s="10">
        <f t="shared" si="16"/>
        <v>20850.500000000004</v>
      </c>
      <c r="Z65" s="10">
        <f t="shared" si="16"/>
        <v>20383.000000000004</v>
      </c>
      <c r="AA65" s="10">
        <f t="shared" si="16"/>
        <v>21318.000000000004</v>
      </c>
      <c r="AB65" s="10">
        <f t="shared" si="16"/>
        <v>20850.500000000004</v>
      </c>
      <c r="AC65" s="10">
        <f t="shared" si="16"/>
        <v>21037.500000000004</v>
      </c>
      <c r="AD65" s="10">
        <f t="shared" si="16"/>
        <v>21318.000000000004</v>
      </c>
      <c r="AE65" s="10">
        <f t="shared" si="16"/>
        <v>19635.000000000004</v>
      </c>
      <c r="AF65" s="10">
        <f t="shared" si="16"/>
        <v>21411.500000000004</v>
      </c>
      <c r="AG65" s="10">
        <f t="shared" si="14"/>
        <v>21318.000000000004</v>
      </c>
      <c r="AH65" s="10">
        <f t="shared" si="14"/>
        <v>0</v>
      </c>
      <c r="AI65" s="10">
        <f t="shared" si="14"/>
        <v>0</v>
      </c>
      <c r="AJ65" s="10">
        <f t="shared" si="14"/>
        <v>0</v>
      </c>
      <c r="AK65" s="10">
        <f t="shared" si="14"/>
        <v>0</v>
      </c>
      <c r="AL65" s="10">
        <f t="shared" si="14"/>
        <v>0</v>
      </c>
      <c r="AM65" s="10">
        <f t="shared" si="12"/>
        <v>22533.500000000004</v>
      </c>
      <c r="AN65" s="10">
        <f t="shared" si="13"/>
        <v>0</v>
      </c>
    </row>
    <row r="66" spans="1:40">
      <c r="A66" s="15">
        <v>0.875</v>
      </c>
      <c r="B66" s="10">
        <f t="shared" si="16"/>
        <v>0</v>
      </c>
      <c r="C66" s="10">
        <f t="shared" si="16"/>
        <v>19728.500000000004</v>
      </c>
      <c r="D66" s="10">
        <f t="shared" si="16"/>
        <v>20944.000000000004</v>
      </c>
      <c r="E66" s="10">
        <f t="shared" si="16"/>
        <v>20757.000000000004</v>
      </c>
      <c r="F66" s="10">
        <f t="shared" si="16"/>
        <v>20850.500000000004</v>
      </c>
      <c r="G66" s="10">
        <f t="shared" si="16"/>
        <v>19541.500000000004</v>
      </c>
      <c r="H66" s="10">
        <f t="shared" si="16"/>
        <v>20383.000000000004</v>
      </c>
      <c r="I66" s="10">
        <f t="shared" si="16"/>
        <v>19541.500000000004</v>
      </c>
      <c r="J66" s="10">
        <f t="shared" si="16"/>
        <v>20476.500000000004</v>
      </c>
      <c r="K66" s="10">
        <f t="shared" si="16"/>
        <v>20476.500000000004</v>
      </c>
      <c r="L66" s="10">
        <f t="shared" si="16"/>
        <v>20570.000000000004</v>
      </c>
      <c r="M66" s="10">
        <f t="shared" si="16"/>
        <v>20570.000000000004</v>
      </c>
      <c r="N66" s="10">
        <f t="shared" si="16"/>
        <v>20850.500000000004</v>
      </c>
      <c r="O66" s="10">
        <f t="shared" si="16"/>
        <v>18887</v>
      </c>
      <c r="P66" s="10">
        <f t="shared" si="16"/>
        <v>20009.000000000004</v>
      </c>
      <c r="Q66" s="10">
        <f t="shared" si="16"/>
        <v>19541.500000000004</v>
      </c>
      <c r="R66" s="10">
        <f t="shared" si="16"/>
        <v>7480</v>
      </c>
      <c r="S66" s="10">
        <f t="shared" si="16"/>
        <v>20663.500000000004</v>
      </c>
      <c r="T66" s="10">
        <f t="shared" si="16"/>
        <v>17110.5</v>
      </c>
      <c r="U66" s="10">
        <f t="shared" si="16"/>
        <v>21037.500000000004</v>
      </c>
      <c r="V66" s="10">
        <f t="shared" si="16"/>
        <v>20663.500000000004</v>
      </c>
      <c r="W66" s="10">
        <f t="shared" si="16"/>
        <v>19261.000000000004</v>
      </c>
      <c r="X66" s="10">
        <f t="shared" si="16"/>
        <v>18980.5</v>
      </c>
      <c r="Y66" s="10">
        <f t="shared" si="16"/>
        <v>20570.000000000004</v>
      </c>
      <c r="Z66" s="10">
        <f t="shared" si="16"/>
        <v>19915.500000000004</v>
      </c>
      <c r="AA66" s="10">
        <f t="shared" si="16"/>
        <v>20757.000000000004</v>
      </c>
      <c r="AB66" s="10">
        <f t="shared" si="16"/>
        <v>20476.500000000004</v>
      </c>
      <c r="AC66" s="10">
        <f t="shared" si="16"/>
        <v>20850.500000000004</v>
      </c>
      <c r="AD66" s="10">
        <f t="shared" si="16"/>
        <v>19822.000000000004</v>
      </c>
      <c r="AE66" s="10">
        <f t="shared" si="16"/>
        <v>19635.000000000004</v>
      </c>
      <c r="AF66" s="10">
        <f t="shared" si="16"/>
        <v>20850.500000000004</v>
      </c>
      <c r="AG66" s="10">
        <f t="shared" si="14"/>
        <v>20757.000000000004</v>
      </c>
      <c r="AH66" s="10">
        <f t="shared" si="14"/>
        <v>0</v>
      </c>
      <c r="AI66" s="10">
        <f t="shared" si="14"/>
        <v>0</v>
      </c>
      <c r="AJ66" s="10">
        <f t="shared" si="14"/>
        <v>0</v>
      </c>
      <c r="AK66" s="10">
        <f t="shared" si="14"/>
        <v>0</v>
      </c>
      <c r="AL66" s="10">
        <f t="shared" si="14"/>
        <v>0</v>
      </c>
      <c r="AM66" s="10">
        <f t="shared" si="12"/>
        <v>21037.500000000004</v>
      </c>
      <c r="AN66" s="10">
        <f t="shared" si="13"/>
        <v>0</v>
      </c>
    </row>
    <row r="67" spans="1:40">
      <c r="A67" s="13" t="s">
        <v>25</v>
      </c>
      <c r="B67" s="10">
        <f t="shared" si="16"/>
        <v>0</v>
      </c>
      <c r="C67" s="10">
        <f t="shared" si="16"/>
        <v>18513</v>
      </c>
      <c r="D67" s="10">
        <f t="shared" si="16"/>
        <v>20196.000000000004</v>
      </c>
      <c r="E67" s="10">
        <f t="shared" si="16"/>
        <v>16643</v>
      </c>
      <c r="F67" s="10">
        <f t="shared" si="16"/>
        <v>20009.000000000004</v>
      </c>
      <c r="G67" s="10">
        <f t="shared" si="16"/>
        <v>18513</v>
      </c>
      <c r="H67" s="10">
        <f t="shared" si="16"/>
        <v>19261.000000000004</v>
      </c>
      <c r="I67" s="10">
        <f t="shared" si="16"/>
        <v>18793.5</v>
      </c>
      <c r="J67" s="10">
        <f t="shared" si="16"/>
        <v>19448.000000000004</v>
      </c>
      <c r="K67" s="10">
        <f t="shared" si="16"/>
        <v>19448.000000000004</v>
      </c>
      <c r="L67" s="10">
        <f t="shared" si="16"/>
        <v>19074</v>
      </c>
      <c r="M67" s="10">
        <f t="shared" si="16"/>
        <v>18980.5</v>
      </c>
      <c r="N67" s="10">
        <f t="shared" si="16"/>
        <v>19728.500000000004</v>
      </c>
      <c r="O67" s="10">
        <f t="shared" si="16"/>
        <v>19541.500000000004</v>
      </c>
      <c r="P67" s="10">
        <f t="shared" si="16"/>
        <v>18980.5</v>
      </c>
      <c r="Q67" s="10">
        <f t="shared" si="16"/>
        <v>18887</v>
      </c>
      <c r="R67" s="10">
        <f t="shared" si="16"/>
        <v>18232.5</v>
      </c>
      <c r="S67" s="10">
        <f t="shared" si="16"/>
        <v>19167.500000000004</v>
      </c>
      <c r="T67" s="10">
        <f t="shared" si="16"/>
        <v>15895</v>
      </c>
      <c r="U67" s="10">
        <f t="shared" si="16"/>
        <v>19915.500000000004</v>
      </c>
      <c r="V67" s="10">
        <f t="shared" si="16"/>
        <v>19354.500000000004</v>
      </c>
      <c r="W67" s="10">
        <f t="shared" si="16"/>
        <v>18326</v>
      </c>
      <c r="X67" s="10">
        <f t="shared" si="16"/>
        <v>18419.5</v>
      </c>
      <c r="Y67" s="10">
        <f t="shared" si="16"/>
        <v>19541.500000000004</v>
      </c>
      <c r="Z67" s="10">
        <f t="shared" si="16"/>
        <v>17858.5</v>
      </c>
      <c r="AA67" s="10">
        <f t="shared" si="16"/>
        <v>19448.000000000004</v>
      </c>
      <c r="AB67" s="10">
        <f t="shared" si="16"/>
        <v>19728.500000000004</v>
      </c>
      <c r="AC67" s="10">
        <f t="shared" si="16"/>
        <v>19448.000000000004</v>
      </c>
      <c r="AD67" s="10">
        <f t="shared" si="16"/>
        <v>18793.5</v>
      </c>
      <c r="AE67" s="10">
        <f t="shared" si="16"/>
        <v>19167.500000000004</v>
      </c>
      <c r="AF67" s="10">
        <f t="shared" si="16"/>
        <v>19728.500000000004</v>
      </c>
      <c r="AG67" s="10">
        <f t="shared" si="14"/>
        <v>19822.000000000004</v>
      </c>
      <c r="AH67" s="10">
        <f t="shared" si="14"/>
        <v>0</v>
      </c>
      <c r="AI67" s="10">
        <f t="shared" si="14"/>
        <v>0</v>
      </c>
      <c r="AJ67" s="10">
        <f t="shared" si="14"/>
        <v>0</v>
      </c>
      <c r="AK67" s="10">
        <f t="shared" si="14"/>
        <v>0</v>
      </c>
      <c r="AL67" s="10">
        <f t="shared" si="14"/>
        <v>0</v>
      </c>
      <c r="AM67" s="10">
        <f t="shared" si="12"/>
        <v>20196.000000000004</v>
      </c>
      <c r="AN67" s="10">
        <f t="shared" si="13"/>
        <v>0</v>
      </c>
    </row>
    <row r="68" spans="1:40">
      <c r="A68" s="15">
        <v>0.95833333333333337</v>
      </c>
      <c r="B68" s="10">
        <f t="shared" si="16"/>
        <v>0</v>
      </c>
      <c r="C68" s="10">
        <f t="shared" si="16"/>
        <v>17297.5</v>
      </c>
      <c r="D68" s="10">
        <f t="shared" si="16"/>
        <v>18513</v>
      </c>
      <c r="E68" s="10">
        <f t="shared" si="16"/>
        <v>15895</v>
      </c>
      <c r="F68" s="10">
        <f t="shared" si="16"/>
        <v>17484.5</v>
      </c>
      <c r="G68" s="10">
        <f t="shared" si="16"/>
        <v>18419.5</v>
      </c>
      <c r="H68" s="10">
        <f t="shared" si="16"/>
        <v>17391</v>
      </c>
      <c r="I68" s="10">
        <f t="shared" si="16"/>
        <v>17297.5</v>
      </c>
      <c r="J68" s="10">
        <f t="shared" si="16"/>
        <v>17391</v>
      </c>
      <c r="K68" s="10">
        <f t="shared" si="16"/>
        <v>17391</v>
      </c>
      <c r="L68" s="10">
        <f t="shared" si="16"/>
        <v>16269</v>
      </c>
      <c r="M68" s="10">
        <f t="shared" si="16"/>
        <v>17578</v>
      </c>
      <c r="N68" s="10">
        <f t="shared" si="16"/>
        <v>17858.5</v>
      </c>
      <c r="O68" s="10">
        <f t="shared" si="16"/>
        <v>18139</v>
      </c>
      <c r="P68" s="10">
        <f t="shared" si="16"/>
        <v>17484.5</v>
      </c>
      <c r="Q68" s="10">
        <f t="shared" si="16"/>
        <v>17297.5</v>
      </c>
      <c r="R68" s="10">
        <f t="shared" si="16"/>
        <v>18139</v>
      </c>
      <c r="S68" s="10">
        <f t="shared" si="16"/>
        <v>18419.5</v>
      </c>
      <c r="T68" s="10">
        <f t="shared" si="16"/>
        <v>16456</v>
      </c>
      <c r="U68" s="10">
        <f t="shared" si="16"/>
        <v>18045.5</v>
      </c>
      <c r="V68" s="10">
        <f t="shared" si="16"/>
        <v>16082</v>
      </c>
      <c r="W68" s="10">
        <f t="shared" si="16"/>
        <v>16549.5</v>
      </c>
      <c r="X68" s="10">
        <f t="shared" si="16"/>
        <v>17017</v>
      </c>
      <c r="Y68" s="10">
        <f t="shared" si="16"/>
        <v>17858.5</v>
      </c>
      <c r="Z68" s="10">
        <f t="shared" si="16"/>
        <v>16830</v>
      </c>
      <c r="AA68" s="10">
        <f t="shared" si="16"/>
        <v>17765</v>
      </c>
      <c r="AB68" s="10">
        <f t="shared" si="16"/>
        <v>17578</v>
      </c>
      <c r="AC68" s="10">
        <f t="shared" si="16"/>
        <v>17578</v>
      </c>
      <c r="AD68" s="10">
        <f t="shared" si="16"/>
        <v>17671.5</v>
      </c>
      <c r="AE68" s="10">
        <f t="shared" si="16"/>
        <v>17391</v>
      </c>
      <c r="AF68" s="10">
        <f t="shared" si="16"/>
        <v>18045.5</v>
      </c>
      <c r="AG68" s="10">
        <f t="shared" si="16"/>
        <v>18045.5</v>
      </c>
      <c r="AH68" s="10">
        <f t="shared" si="16"/>
        <v>0</v>
      </c>
      <c r="AI68" s="10">
        <f t="shared" si="16"/>
        <v>0</v>
      </c>
      <c r="AJ68" s="10">
        <f t="shared" si="16"/>
        <v>0</v>
      </c>
      <c r="AK68" s="10">
        <f t="shared" si="16"/>
        <v>0</v>
      </c>
      <c r="AL68" s="10">
        <f t="shared" si="16"/>
        <v>0</v>
      </c>
      <c r="AM68" s="10">
        <f t="shared" si="12"/>
        <v>18513</v>
      </c>
      <c r="AN68" s="10">
        <f t="shared" si="13"/>
        <v>0</v>
      </c>
    </row>
    <row r="69" spans="1:40">
      <c r="A69" s="9" t="s">
        <v>26</v>
      </c>
      <c r="B69" s="10">
        <f t="shared" si="16"/>
        <v>0</v>
      </c>
      <c r="C69" s="10">
        <f t="shared" si="16"/>
        <v>16175.5</v>
      </c>
      <c r="D69" s="10">
        <f t="shared" si="16"/>
        <v>16736.5</v>
      </c>
      <c r="E69" s="10">
        <f t="shared" si="16"/>
        <v>15427.5</v>
      </c>
      <c r="F69" s="10">
        <f t="shared" si="16"/>
        <v>15521</v>
      </c>
      <c r="G69" s="10">
        <f t="shared" si="16"/>
        <v>14212</v>
      </c>
      <c r="H69" s="10">
        <f t="shared" si="16"/>
        <v>15988.5</v>
      </c>
      <c r="I69" s="10">
        <f t="shared" si="16"/>
        <v>16175.5</v>
      </c>
      <c r="J69" s="10">
        <f t="shared" ref="J69:AL69" si="17">J30-$G$38*J30+$G$40*($G$38*J30)</f>
        <v>15988.5</v>
      </c>
      <c r="K69" s="10">
        <f t="shared" si="17"/>
        <v>15988.5</v>
      </c>
      <c r="L69" s="10">
        <f t="shared" si="17"/>
        <v>15521</v>
      </c>
      <c r="M69" s="10">
        <f t="shared" si="17"/>
        <v>15801.5</v>
      </c>
      <c r="N69" s="10">
        <f t="shared" si="17"/>
        <v>15895</v>
      </c>
      <c r="O69" s="10">
        <f t="shared" si="17"/>
        <v>16736.5</v>
      </c>
      <c r="P69" s="10">
        <f t="shared" si="17"/>
        <v>16269</v>
      </c>
      <c r="Q69" s="10">
        <f t="shared" si="17"/>
        <v>15895</v>
      </c>
      <c r="R69" s="10">
        <f t="shared" si="17"/>
        <v>16456</v>
      </c>
      <c r="S69" s="10">
        <f t="shared" si="17"/>
        <v>15708</v>
      </c>
      <c r="T69" s="10">
        <f t="shared" si="17"/>
        <v>16362.5</v>
      </c>
      <c r="U69" s="10">
        <f t="shared" si="17"/>
        <v>14960</v>
      </c>
      <c r="V69" s="10">
        <f t="shared" si="17"/>
        <v>16456</v>
      </c>
      <c r="W69" s="10">
        <f t="shared" si="17"/>
        <v>15614.5</v>
      </c>
      <c r="X69" s="10">
        <f t="shared" si="17"/>
        <v>15614.5</v>
      </c>
      <c r="Y69" s="10">
        <f t="shared" si="17"/>
        <v>15708</v>
      </c>
      <c r="Z69" s="10">
        <f t="shared" si="17"/>
        <v>15334</v>
      </c>
      <c r="AA69" s="10">
        <f t="shared" si="17"/>
        <v>15895</v>
      </c>
      <c r="AB69" s="10">
        <f t="shared" si="17"/>
        <v>15895</v>
      </c>
      <c r="AC69" s="10">
        <f t="shared" si="17"/>
        <v>16643</v>
      </c>
      <c r="AD69" s="10">
        <f t="shared" si="17"/>
        <v>16362.5</v>
      </c>
      <c r="AE69" s="10">
        <f t="shared" si="17"/>
        <v>16175.5</v>
      </c>
      <c r="AF69" s="10">
        <f t="shared" si="17"/>
        <v>16362.5</v>
      </c>
      <c r="AG69" s="10">
        <f t="shared" si="17"/>
        <v>16456</v>
      </c>
      <c r="AH69" s="10">
        <f t="shared" si="17"/>
        <v>0</v>
      </c>
      <c r="AI69" s="10">
        <f t="shared" si="17"/>
        <v>0</v>
      </c>
      <c r="AJ69" s="10">
        <f t="shared" si="17"/>
        <v>0</v>
      </c>
      <c r="AK69" s="10">
        <f t="shared" si="17"/>
        <v>0</v>
      </c>
      <c r="AL69" s="10">
        <f t="shared" si="17"/>
        <v>0</v>
      </c>
      <c r="AM69" s="10">
        <f t="shared" si="12"/>
        <v>16736.5</v>
      </c>
      <c r="AN69" s="10">
        <f t="shared" si="13"/>
        <v>0</v>
      </c>
    </row>
    <row r="70" spans="1:40">
      <c r="A70" s="46"/>
      <c r="B70" s="46"/>
      <c r="C70" s="46"/>
      <c r="D70" s="46"/>
      <c r="E70" s="46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</row>
    <row r="71" spans="1:40">
      <c r="A71" s="48"/>
      <c r="B71" s="48"/>
      <c r="C71" s="48"/>
      <c r="D71" s="48"/>
      <c r="E71" s="48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</row>
    <row r="73" spans="1:40">
      <c r="A73" s="26" t="s">
        <v>46</v>
      </c>
      <c r="C73" s="30"/>
      <c r="E73" s="41"/>
      <c r="F73" s="26"/>
      <c r="G73" s="38"/>
      <c r="H73" s="38"/>
      <c r="I73" s="38"/>
      <c r="J73" s="38"/>
      <c r="K73" s="38"/>
      <c r="L73" s="38"/>
      <c r="M73" s="38"/>
      <c r="N73" s="39"/>
      <c r="O73" s="39"/>
      <c r="P73" s="40"/>
      <c r="Q73" s="38"/>
      <c r="R73" s="28"/>
    </row>
    <row r="74" spans="1:40" ht="13.5" customHeight="1">
      <c r="A74" s="287" t="s">
        <v>2</v>
      </c>
      <c r="B74" s="4">
        <f>+B$4</f>
        <v>0</v>
      </c>
      <c r="C74" s="4">
        <f t="shared" ref="C74:AL74" si="18">+C$4</f>
        <v>1</v>
      </c>
      <c r="D74" s="4">
        <f t="shared" si="18"/>
        <v>2</v>
      </c>
      <c r="E74" s="4">
        <f t="shared" si="18"/>
        <v>3</v>
      </c>
      <c r="F74" s="4">
        <f t="shared" si="18"/>
        <v>4</v>
      </c>
      <c r="G74" s="4">
        <f t="shared" si="18"/>
        <v>5</v>
      </c>
      <c r="H74" s="4">
        <f t="shared" si="18"/>
        <v>6</v>
      </c>
      <c r="I74" s="4">
        <f t="shared" si="18"/>
        <v>7</v>
      </c>
      <c r="J74" s="4">
        <f t="shared" si="18"/>
        <v>8</v>
      </c>
      <c r="K74" s="4">
        <f t="shared" si="18"/>
        <v>9</v>
      </c>
      <c r="L74" s="4">
        <f t="shared" si="18"/>
        <v>10</v>
      </c>
      <c r="M74" s="4">
        <f t="shared" si="18"/>
        <v>11</v>
      </c>
      <c r="N74" s="4">
        <f t="shared" si="18"/>
        <v>12</v>
      </c>
      <c r="O74" s="4">
        <f t="shared" si="18"/>
        <v>13</v>
      </c>
      <c r="P74" s="4">
        <f t="shared" si="18"/>
        <v>14</v>
      </c>
      <c r="Q74" s="4">
        <f t="shared" si="18"/>
        <v>15</v>
      </c>
      <c r="R74" s="4">
        <f t="shared" si="18"/>
        <v>16</v>
      </c>
      <c r="S74" s="4">
        <f t="shared" si="18"/>
        <v>17</v>
      </c>
      <c r="T74" s="4">
        <f t="shared" si="18"/>
        <v>18</v>
      </c>
      <c r="U74" s="4">
        <f t="shared" si="18"/>
        <v>19</v>
      </c>
      <c r="V74" s="4">
        <f t="shared" si="18"/>
        <v>20</v>
      </c>
      <c r="W74" s="4">
        <f t="shared" si="18"/>
        <v>21</v>
      </c>
      <c r="X74" s="4">
        <f t="shared" si="18"/>
        <v>22</v>
      </c>
      <c r="Y74" s="4">
        <f t="shared" si="18"/>
        <v>23</v>
      </c>
      <c r="Z74" s="4">
        <f t="shared" si="18"/>
        <v>24</v>
      </c>
      <c r="AA74" s="4">
        <f t="shared" si="18"/>
        <v>25</v>
      </c>
      <c r="AB74" s="4">
        <f t="shared" si="18"/>
        <v>26</v>
      </c>
      <c r="AC74" s="4">
        <f t="shared" si="18"/>
        <v>27</v>
      </c>
      <c r="AD74" s="4">
        <f t="shared" si="18"/>
        <v>28</v>
      </c>
      <c r="AE74" s="4">
        <f t="shared" si="18"/>
        <v>29</v>
      </c>
      <c r="AF74" s="4">
        <f t="shared" si="18"/>
        <v>30</v>
      </c>
      <c r="AG74" s="4">
        <f t="shared" si="18"/>
        <v>31</v>
      </c>
      <c r="AH74" s="4">
        <f t="shared" si="18"/>
        <v>32</v>
      </c>
      <c r="AI74" s="4">
        <f t="shared" si="18"/>
        <v>33</v>
      </c>
      <c r="AJ74" s="4">
        <f t="shared" si="18"/>
        <v>34</v>
      </c>
      <c r="AK74" s="4">
        <f t="shared" si="18"/>
        <v>35</v>
      </c>
      <c r="AL74" s="4">
        <f t="shared" si="18"/>
        <v>36</v>
      </c>
      <c r="AM74" s="116" t="s">
        <v>3</v>
      </c>
      <c r="AN74" s="5" t="s">
        <v>4</v>
      </c>
    </row>
    <row r="75" spans="1:40" s="6" customFormat="1" ht="11.25" customHeight="1">
      <c r="A75" s="288"/>
      <c r="B75" s="7">
        <f>B$5</f>
        <v>0</v>
      </c>
      <c r="C75" s="7">
        <f t="shared" ref="C75:AL75" si="19">C$5</f>
        <v>40756</v>
      </c>
      <c r="D75" s="7">
        <f t="shared" si="19"/>
        <v>40757</v>
      </c>
      <c r="E75" s="7">
        <f t="shared" si="19"/>
        <v>40758</v>
      </c>
      <c r="F75" s="7">
        <f t="shared" si="19"/>
        <v>40759</v>
      </c>
      <c r="G75" s="7">
        <f t="shared" si="19"/>
        <v>40760</v>
      </c>
      <c r="H75" s="7">
        <f t="shared" si="19"/>
        <v>40761</v>
      </c>
      <c r="I75" s="7">
        <f t="shared" si="19"/>
        <v>40762</v>
      </c>
      <c r="J75" s="7">
        <f t="shared" si="19"/>
        <v>40763</v>
      </c>
      <c r="K75" s="7">
        <f t="shared" si="19"/>
        <v>40764</v>
      </c>
      <c r="L75" s="7">
        <f t="shared" si="19"/>
        <v>40765</v>
      </c>
      <c r="M75" s="7">
        <f t="shared" si="19"/>
        <v>40766</v>
      </c>
      <c r="N75" s="7">
        <f t="shared" si="19"/>
        <v>40767</v>
      </c>
      <c r="O75" s="7">
        <f t="shared" si="19"/>
        <v>40768</v>
      </c>
      <c r="P75" s="7">
        <f t="shared" si="19"/>
        <v>40769</v>
      </c>
      <c r="Q75" s="7">
        <f t="shared" si="19"/>
        <v>40770</v>
      </c>
      <c r="R75" s="7">
        <f t="shared" si="19"/>
        <v>40771</v>
      </c>
      <c r="S75" s="7">
        <f t="shared" si="19"/>
        <v>40772</v>
      </c>
      <c r="T75" s="7">
        <f t="shared" si="19"/>
        <v>40773</v>
      </c>
      <c r="U75" s="7">
        <f t="shared" si="19"/>
        <v>40774</v>
      </c>
      <c r="V75" s="7">
        <f t="shared" si="19"/>
        <v>40775</v>
      </c>
      <c r="W75" s="7">
        <f t="shared" si="19"/>
        <v>40776</v>
      </c>
      <c r="X75" s="7">
        <f t="shared" si="19"/>
        <v>40777</v>
      </c>
      <c r="Y75" s="7">
        <f t="shared" si="19"/>
        <v>40778</v>
      </c>
      <c r="Z75" s="7">
        <f t="shared" si="19"/>
        <v>40779</v>
      </c>
      <c r="AA75" s="7">
        <f t="shared" si="19"/>
        <v>40780</v>
      </c>
      <c r="AB75" s="7">
        <f t="shared" si="19"/>
        <v>40781</v>
      </c>
      <c r="AC75" s="7">
        <f t="shared" si="19"/>
        <v>40782</v>
      </c>
      <c r="AD75" s="7">
        <f t="shared" si="19"/>
        <v>40783</v>
      </c>
      <c r="AE75" s="7">
        <f t="shared" si="19"/>
        <v>40784</v>
      </c>
      <c r="AF75" s="7">
        <f t="shared" si="19"/>
        <v>40785</v>
      </c>
      <c r="AG75" s="158">
        <f t="shared" si="19"/>
        <v>40786</v>
      </c>
      <c r="AH75" s="158">
        <f t="shared" si="19"/>
        <v>40787</v>
      </c>
      <c r="AI75" s="158">
        <f t="shared" si="19"/>
        <v>40788</v>
      </c>
      <c r="AJ75" s="158">
        <f t="shared" si="19"/>
        <v>40789</v>
      </c>
      <c r="AK75" s="158">
        <f t="shared" si="19"/>
        <v>40790</v>
      </c>
      <c r="AL75" s="158">
        <f t="shared" si="19"/>
        <v>40791</v>
      </c>
      <c r="AM75" s="116"/>
      <c r="AN75" s="8"/>
    </row>
    <row r="76" spans="1:40">
      <c r="A76" s="289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4"/>
      <c r="AH76" s="44"/>
      <c r="AI76" s="44"/>
      <c r="AJ76" s="44"/>
      <c r="AK76" s="44"/>
      <c r="AL76" s="44"/>
      <c r="AM76" s="45" t="s">
        <v>8</v>
      </c>
      <c r="AN76" s="5" t="s">
        <v>8</v>
      </c>
    </row>
    <row r="77" spans="1:40">
      <c r="A77" s="9" t="s">
        <v>9</v>
      </c>
      <c r="B77" s="50">
        <f t="shared" ref="B77:AL92" si="20">($G$38*B7)/$G$37</f>
        <v>0</v>
      </c>
      <c r="C77" s="50">
        <f t="shared" si="20"/>
        <v>0.56470588235294117</v>
      </c>
      <c r="D77" s="50">
        <f>($G$38*D7-D137)/$G$37</f>
        <v>0.56470588235294117</v>
      </c>
      <c r="E77" s="50">
        <f t="shared" ref="E77:AG77" si="21">($G$38*E7-E137)/$G$37</f>
        <v>0.58588235294117652</v>
      </c>
      <c r="F77" s="50">
        <f t="shared" si="21"/>
        <v>0.57882352941176474</v>
      </c>
      <c r="G77" s="50">
        <f t="shared" si="21"/>
        <v>0.59647058823529409</v>
      </c>
      <c r="H77" s="50">
        <f t="shared" si="21"/>
        <v>0.51882352941176468</v>
      </c>
      <c r="I77" s="50">
        <f t="shared" si="21"/>
        <v>0.56823529411764706</v>
      </c>
      <c r="J77" s="50">
        <f t="shared" si="21"/>
        <v>0.53647058823529414</v>
      </c>
      <c r="K77" s="50">
        <f t="shared" si="21"/>
        <v>0.53647058823529414</v>
      </c>
      <c r="L77" s="50">
        <f t="shared" si="21"/>
        <v>0.54705882352941182</v>
      </c>
      <c r="M77" s="50">
        <f t="shared" si="21"/>
        <v>0.53647058823529414</v>
      </c>
      <c r="N77" s="50">
        <f t="shared" si="21"/>
        <v>0.5505882352941176</v>
      </c>
      <c r="O77" s="50">
        <f t="shared" si="21"/>
        <v>0.54352941176470593</v>
      </c>
      <c r="P77" s="50">
        <f t="shared" si="21"/>
        <v>0.56823529411764706</v>
      </c>
      <c r="Q77" s="50">
        <f t="shared" si="21"/>
        <v>0.57176470588235295</v>
      </c>
      <c r="R77" s="50">
        <f t="shared" si="21"/>
        <v>0.52235294117647058</v>
      </c>
      <c r="S77" s="50">
        <f t="shared" si="21"/>
        <v>0.58235294117647063</v>
      </c>
      <c r="T77" s="50">
        <f t="shared" si="21"/>
        <v>0.55764705882352938</v>
      </c>
      <c r="U77" s="50">
        <f t="shared" si="21"/>
        <v>0.56117647058823528</v>
      </c>
      <c r="V77" s="50">
        <f t="shared" si="21"/>
        <v>0.56470588235294117</v>
      </c>
      <c r="W77" s="50">
        <f t="shared" si="21"/>
        <v>0.57882352941176474</v>
      </c>
      <c r="X77" s="50">
        <f t="shared" si="21"/>
        <v>0.48705882352941177</v>
      </c>
      <c r="Y77" s="50">
        <f t="shared" si="21"/>
        <v>0.5894117647058823</v>
      </c>
      <c r="Z77" s="50">
        <f t="shared" si="21"/>
        <v>0.5505882352941176</v>
      </c>
      <c r="AA77" s="50">
        <f t="shared" si="21"/>
        <v>0.57176470588235295</v>
      </c>
      <c r="AB77" s="50">
        <f t="shared" si="21"/>
        <v>0.57529411764705884</v>
      </c>
      <c r="AC77" s="50">
        <f t="shared" si="21"/>
        <v>0.57176470588235295</v>
      </c>
      <c r="AD77" s="50">
        <f t="shared" si="21"/>
        <v>0.57176470588235295</v>
      </c>
      <c r="AE77" s="50">
        <f t="shared" si="21"/>
        <v>0.58588235294117652</v>
      </c>
      <c r="AF77" s="50">
        <f t="shared" si="21"/>
        <v>0.56117647058823528</v>
      </c>
      <c r="AG77" s="50">
        <f t="shared" si="21"/>
        <v>0.58235294117647063</v>
      </c>
      <c r="AH77" s="50">
        <f t="shared" si="20"/>
        <v>0</v>
      </c>
      <c r="AI77" s="50">
        <f t="shared" si="20"/>
        <v>0</v>
      </c>
      <c r="AJ77" s="50">
        <f t="shared" si="20"/>
        <v>0</v>
      </c>
      <c r="AK77" s="50">
        <f t="shared" si="20"/>
        <v>0</v>
      </c>
      <c r="AL77" s="50">
        <f t="shared" si="20"/>
        <v>0</v>
      </c>
      <c r="AM77" s="51">
        <f>MAX(B77:AL77)</f>
        <v>0.59647058823529409</v>
      </c>
      <c r="AN77" s="51">
        <f>MIN(B77:AF77)</f>
        <v>0</v>
      </c>
    </row>
    <row r="78" spans="1:40">
      <c r="A78" s="9" t="s">
        <v>10</v>
      </c>
      <c r="B78" s="50">
        <f t="shared" si="20"/>
        <v>0</v>
      </c>
      <c r="C78" s="50">
        <f t="shared" si="20"/>
        <v>0.55411764705882349</v>
      </c>
      <c r="D78" s="50">
        <f t="shared" ref="D78:AG86" si="22">($G$38*D8-D138)/$G$37</f>
        <v>0.54</v>
      </c>
      <c r="E78" s="50">
        <f t="shared" si="22"/>
        <v>0.54705882352941182</v>
      </c>
      <c r="F78" s="50">
        <f t="shared" si="22"/>
        <v>0.55411764705882349</v>
      </c>
      <c r="G78" s="50">
        <f t="shared" si="22"/>
        <v>0.38117647058823534</v>
      </c>
      <c r="H78" s="50">
        <f t="shared" si="22"/>
        <v>0.50470588235294123</v>
      </c>
      <c r="I78" s="50">
        <f t="shared" si="22"/>
        <v>0.52235294117647058</v>
      </c>
      <c r="J78" s="50">
        <f t="shared" si="22"/>
        <v>0.50823529411764701</v>
      </c>
      <c r="K78" s="50">
        <f t="shared" si="22"/>
        <v>0.50823529411764701</v>
      </c>
      <c r="L78" s="50">
        <f t="shared" si="22"/>
        <v>0.51882352941176468</v>
      </c>
      <c r="M78" s="50">
        <f t="shared" si="22"/>
        <v>0.5117647058823529</v>
      </c>
      <c r="N78" s="50">
        <f t="shared" si="22"/>
        <v>0.53294117647058825</v>
      </c>
      <c r="O78" s="50">
        <f t="shared" si="22"/>
        <v>0.53294117647058825</v>
      </c>
      <c r="P78" s="50">
        <f t="shared" si="22"/>
        <v>0.5505882352941176</v>
      </c>
      <c r="Q78" s="50">
        <f t="shared" si="22"/>
        <v>0.5505882352941176</v>
      </c>
      <c r="R78" s="50">
        <f t="shared" si="22"/>
        <v>0.53294117647058825</v>
      </c>
      <c r="S78" s="50">
        <f t="shared" si="22"/>
        <v>0.5505882352941176</v>
      </c>
      <c r="T78" s="50">
        <f t="shared" si="22"/>
        <v>0.53647058823529414</v>
      </c>
      <c r="U78" s="50">
        <f t="shared" si="22"/>
        <v>0.53647058823529414</v>
      </c>
      <c r="V78" s="50">
        <f t="shared" si="22"/>
        <v>0.5505882352941176</v>
      </c>
      <c r="W78" s="50">
        <f t="shared" si="22"/>
        <v>0.5505882352941176</v>
      </c>
      <c r="X78" s="50">
        <f t="shared" si="22"/>
        <v>0.51529411764705879</v>
      </c>
      <c r="Y78" s="50">
        <f t="shared" si="22"/>
        <v>0.52235294117647058</v>
      </c>
      <c r="Z78" s="50">
        <f t="shared" si="22"/>
        <v>0.53647058823529414</v>
      </c>
      <c r="AA78" s="50">
        <f t="shared" si="22"/>
        <v>0.51529411764705879</v>
      </c>
      <c r="AB78" s="50">
        <f t="shared" si="22"/>
        <v>0</v>
      </c>
      <c r="AC78" s="50">
        <f t="shared" si="22"/>
        <v>0.54</v>
      </c>
      <c r="AD78" s="50">
        <f t="shared" si="22"/>
        <v>0.53647058823529414</v>
      </c>
      <c r="AE78" s="50">
        <f t="shared" si="22"/>
        <v>0.54</v>
      </c>
      <c r="AF78" s="50">
        <f t="shared" si="22"/>
        <v>0.54352941176470593</v>
      </c>
      <c r="AG78" s="50">
        <f t="shared" si="22"/>
        <v>0.55411764705882349</v>
      </c>
      <c r="AH78" s="50">
        <f t="shared" si="20"/>
        <v>0</v>
      </c>
      <c r="AI78" s="50">
        <f t="shared" si="20"/>
        <v>0</v>
      </c>
      <c r="AJ78" s="50">
        <f t="shared" si="20"/>
        <v>0</v>
      </c>
      <c r="AK78" s="50">
        <f t="shared" si="20"/>
        <v>0</v>
      </c>
      <c r="AL78" s="50">
        <f t="shared" si="20"/>
        <v>0</v>
      </c>
      <c r="AM78" s="51">
        <f t="shared" ref="AM78:AM100" si="23">MAX(B78:AL78)</f>
        <v>0.55411764705882349</v>
      </c>
      <c r="AN78" s="51">
        <f>MIN(B78:AF78)</f>
        <v>0</v>
      </c>
    </row>
    <row r="79" spans="1:40">
      <c r="A79" s="9" t="s">
        <v>11</v>
      </c>
      <c r="B79" s="50">
        <f t="shared" si="20"/>
        <v>0</v>
      </c>
      <c r="C79" s="50">
        <f t="shared" si="20"/>
        <v>0.53647058823529414</v>
      </c>
      <c r="D79" s="50">
        <f t="shared" si="22"/>
        <v>0.52588235294117647</v>
      </c>
      <c r="E79" s="50">
        <f t="shared" si="22"/>
        <v>0.53647058823529414</v>
      </c>
      <c r="F79" s="50">
        <f t="shared" si="22"/>
        <v>0.54705882352941182</v>
      </c>
      <c r="G79" s="50">
        <f t="shared" si="22"/>
        <v>0.49411764705882355</v>
      </c>
      <c r="H79" s="50">
        <f t="shared" si="22"/>
        <v>0.50117647058823533</v>
      </c>
      <c r="I79" s="50">
        <f t="shared" si="22"/>
        <v>0.5117647058823529</v>
      </c>
      <c r="J79" s="50">
        <f t="shared" si="22"/>
        <v>0.50117647058823533</v>
      </c>
      <c r="K79" s="50">
        <f t="shared" si="22"/>
        <v>0.50117647058823533</v>
      </c>
      <c r="L79" s="50">
        <f t="shared" si="22"/>
        <v>0.5117647058823529</v>
      </c>
      <c r="M79" s="50">
        <f t="shared" si="22"/>
        <v>0.50117647058823533</v>
      </c>
      <c r="N79" s="50">
        <f t="shared" si="22"/>
        <v>0.50823529411764701</v>
      </c>
      <c r="O79" s="50">
        <f t="shared" si="22"/>
        <v>0.50823529411764701</v>
      </c>
      <c r="P79" s="50">
        <f t="shared" si="22"/>
        <v>0.53294117647058825</v>
      </c>
      <c r="Q79" s="50">
        <f t="shared" si="22"/>
        <v>0.54</v>
      </c>
      <c r="R79" s="50">
        <f t="shared" si="22"/>
        <v>0.52235294117647058</v>
      </c>
      <c r="S79" s="50">
        <f t="shared" si="22"/>
        <v>0.45882352941176469</v>
      </c>
      <c r="T79" s="50">
        <f t="shared" si="22"/>
        <v>0.52941176470588236</v>
      </c>
      <c r="U79" s="50">
        <f t="shared" si="22"/>
        <v>0.52588235294117647</v>
      </c>
      <c r="V79" s="50">
        <f t="shared" si="22"/>
        <v>0.53647058823529414</v>
      </c>
      <c r="W79" s="50">
        <f t="shared" si="22"/>
        <v>0.54</v>
      </c>
      <c r="X79" s="50">
        <f t="shared" si="22"/>
        <v>0.50823529411764701</v>
      </c>
      <c r="Y79" s="50">
        <f t="shared" si="22"/>
        <v>0.50470588235294123</v>
      </c>
      <c r="Z79" s="50">
        <f t="shared" si="22"/>
        <v>0.52235294117647058</v>
      </c>
      <c r="AA79" s="50">
        <f t="shared" si="22"/>
        <v>0.50823529411764701</v>
      </c>
      <c r="AB79" s="50">
        <f t="shared" si="22"/>
        <v>9.8823529411764713E-2</v>
      </c>
      <c r="AC79" s="50">
        <f t="shared" si="22"/>
        <v>0.52941176470588236</v>
      </c>
      <c r="AD79" s="50">
        <f t="shared" si="22"/>
        <v>0.52235294117647058</v>
      </c>
      <c r="AE79" s="50">
        <f t="shared" si="22"/>
        <v>0.53294117647058825</v>
      </c>
      <c r="AF79" s="50">
        <f t="shared" si="22"/>
        <v>0.52588235294117647</v>
      </c>
      <c r="AG79" s="50">
        <f t="shared" si="22"/>
        <v>0.54705882352941182</v>
      </c>
      <c r="AH79" s="50">
        <f t="shared" si="20"/>
        <v>0</v>
      </c>
      <c r="AI79" s="50">
        <f t="shared" si="20"/>
        <v>0</v>
      </c>
      <c r="AJ79" s="50">
        <f t="shared" si="20"/>
        <v>0</v>
      </c>
      <c r="AK79" s="50">
        <f t="shared" si="20"/>
        <v>0</v>
      </c>
      <c r="AL79" s="50">
        <f t="shared" si="20"/>
        <v>0</v>
      </c>
      <c r="AM79" s="51">
        <f t="shared" si="23"/>
        <v>0.54705882352941182</v>
      </c>
      <c r="AN79" s="51">
        <f t="shared" ref="AN79:AN100" si="24">MIN(B79:AF79)</f>
        <v>0</v>
      </c>
    </row>
    <row r="80" spans="1:40">
      <c r="A80" s="9" t="s">
        <v>12</v>
      </c>
      <c r="B80" s="50">
        <f t="shared" si="20"/>
        <v>0</v>
      </c>
      <c r="C80" s="50">
        <f t="shared" si="20"/>
        <v>0.53294117647058825</v>
      </c>
      <c r="D80" s="50">
        <f t="shared" si="22"/>
        <v>0.52235294117647058</v>
      </c>
      <c r="E80" s="50">
        <f t="shared" si="22"/>
        <v>0.53294117647058825</v>
      </c>
      <c r="F80" s="50">
        <f t="shared" si="22"/>
        <v>0.54</v>
      </c>
      <c r="G80" s="50">
        <f t="shared" si="22"/>
        <v>0.5117647058823529</v>
      </c>
      <c r="H80" s="50">
        <f t="shared" si="22"/>
        <v>0.49411764705882355</v>
      </c>
      <c r="I80" s="50">
        <f t="shared" si="22"/>
        <v>0.50470588235294123</v>
      </c>
      <c r="J80" s="50">
        <f t="shared" si="22"/>
        <v>0.49058823529411766</v>
      </c>
      <c r="K80" s="50">
        <f t="shared" si="22"/>
        <v>0.49058823529411766</v>
      </c>
      <c r="L80" s="50">
        <f t="shared" si="22"/>
        <v>0.50117647058823533</v>
      </c>
      <c r="M80" s="50">
        <f t="shared" si="22"/>
        <v>0.50117647058823533</v>
      </c>
      <c r="N80" s="50">
        <f t="shared" si="22"/>
        <v>0.50470588235294123</v>
      </c>
      <c r="O80" s="50">
        <f t="shared" si="22"/>
        <v>0.52235294117647058</v>
      </c>
      <c r="P80" s="50">
        <f t="shared" si="22"/>
        <v>0.52235294117647058</v>
      </c>
      <c r="Q80" s="50">
        <f t="shared" si="22"/>
        <v>0.52941176470588236</v>
      </c>
      <c r="R80" s="50">
        <f t="shared" si="22"/>
        <v>0.5505882352941176</v>
      </c>
      <c r="S80" s="50">
        <f t="shared" si="22"/>
        <v>0.46235294117647058</v>
      </c>
      <c r="T80" s="50">
        <f t="shared" si="22"/>
        <v>0.50823529411764701</v>
      </c>
      <c r="U80" s="50">
        <f t="shared" si="22"/>
        <v>0.52235294117647058</v>
      </c>
      <c r="V80" s="50">
        <f t="shared" si="22"/>
        <v>0.51882352941176468</v>
      </c>
      <c r="W80" s="50">
        <f t="shared" si="22"/>
        <v>0.53647058823529414</v>
      </c>
      <c r="X80" s="50">
        <f t="shared" si="22"/>
        <v>0.50117647058823533</v>
      </c>
      <c r="Y80" s="50">
        <f t="shared" si="22"/>
        <v>0.50117647058823533</v>
      </c>
      <c r="Z80" s="50">
        <f t="shared" si="22"/>
        <v>0.51882352941176468</v>
      </c>
      <c r="AA80" s="50">
        <f t="shared" si="22"/>
        <v>0.50117647058823533</v>
      </c>
      <c r="AB80" s="50">
        <f t="shared" si="22"/>
        <v>0.19411764705882356</v>
      </c>
      <c r="AC80" s="50">
        <f t="shared" si="22"/>
        <v>0.52941176470588236</v>
      </c>
      <c r="AD80" s="50">
        <f t="shared" si="22"/>
        <v>0.51882352941176468</v>
      </c>
      <c r="AE80" s="50">
        <f t="shared" si="22"/>
        <v>0.52941176470588236</v>
      </c>
      <c r="AF80" s="50">
        <f t="shared" si="22"/>
        <v>0.51529411764705879</v>
      </c>
      <c r="AG80" s="50">
        <f t="shared" si="22"/>
        <v>0.53647058823529414</v>
      </c>
      <c r="AH80" s="50">
        <f t="shared" si="20"/>
        <v>0</v>
      </c>
      <c r="AI80" s="50">
        <f t="shared" si="20"/>
        <v>0</v>
      </c>
      <c r="AJ80" s="50">
        <f t="shared" si="20"/>
        <v>0</v>
      </c>
      <c r="AK80" s="50">
        <f t="shared" si="20"/>
        <v>0</v>
      </c>
      <c r="AL80" s="50">
        <f t="shared" si="20"/>
        <v>0</v>
      </c>
      <c r="AM80" s="51">
        <f t="shared" si="23"/>
        <v>0.5505882352941176</v>
      </c>
      <c r="AN80" s="51">
        <f t="shared" si="24"/>
        <v>0</v>
      </c>
    </row>
    <row r="81" spans="1:40">
      <c r="A81" s="9" t="s">
        <v>13</v>
      </c>
      <c r="B81" s="50">
        <f t="shared" si="20"/>
        <v>0</v>
      </c>
      <c r="C81" s="50">
        <f t="shared" si="20"/>
        <v>0.52941176470588236</v>
      </c>
      <c r="D81" s="50">
        <f t="shared" si="22"/>
        <v>0.51529411764705879</v>
      </c>
      <c r="E81" s="50">
        <f t="shared" si="22"/>
        <v>0.52941176470588236</v>
      </c>
      <c r="F81" s="50">
        <f t="shared" si="22"/>
        <v>0.53647058823529414</v>
      </c>
      <c r="G81" s="50">
        <f t="shared" si="22"/>
        <v>0</v>
      </c>
      <c r="H81" s="50">
        <f t="shared" si="22"/>
        <v>0.48</v>
      </c>
      <c r="I81" s="50">
        <f t="shared" si="22"/>
        <v>0.50117647058823533</v>
      </c>
      <c r="J81" s="50">
        <f t="shared" si="22"/>
        <v>0.50117647058823533</v>
      </c>
      <c r="K81" s="50">
        <f t="shared" si="22"/>
        <v>0.50117647058823533</v>
      </c>
      <c r="L81" s="50">
        <f t="shared" si="22"/>
        <v>0.50117647058823533</v>
      </c>
      <c r="M81" s="50">
        <f t="shared" si="22"/>
        <v>0.49411764705882355</v>
      </c>
      <c r="N81" s="50">
        <f t="shared" si="22"/>
        <v>0.50470588235294123</v>
      </c>
      <c r="O81" s="50">
        <f t="shared" si="22"/>
        <v>0.51882352941176468</v>
      </c>
      <c r="P81" s="50">
        <f t="shared" si="22"/>
        <v>0.52235294117647058</v>
      </c>
      <c r="Q81" s="50">
        <f t="shared" si="22"/>
        <v>0.55764705882352938</v>
      </c>
      <c r="R81" s="50">
        <f t="shared" si="22"/>
        <v>0.50470588235294123</v>
      </c>
      <c r="S81" s="50">
        <f t="shared" si="22"/>
        <v>0.41647058823529415</v>
      </c>
      <c r="T81" s="50">
        <f t="shared" si="22"/>
        <v>0.50117647058823533</v>
      </c>
      <c r="U81" s="50">
        <f t="shared" si="22"/>
        <v>0.52235294117647058</v>
      </c>
      <c r="V81" s="50">
        <f t="shared" si="22"/>
        <v>0.51529411764705879</v>
      </c>
      <c r="W81" s="50">
        <f t="shared" si="22"/>
        <v>0.52588235294117647</v>
      </c>
      <c r="X81" s="50">
        <f t="shared" si="22"/>
        <v>0.49411764705882355</v>
      </c>
      <c r="Y81" s="50">
        <f t="shared" si="22"/>
        <v>0.50117647058823533</v>
      </c>
      <c r="Z81" s="50">
        <f t="shared" si="22"/>
        <v>0.51882352941176468</v>
      </c>
      <c r="AA81" s="50">
        <f t="shared" si="22"/>
        <v>0.50117647058823533</v>
      </c>
      <c r="AB81" s="50">
        <f t="shared" si="22"/>
        <v>0.41647058823529415</v>
      </c>
      <c r="AC81" s="50">
        <f t="shared" si="22"/>
        <v>0.52235294117647058</v>
      </c>
      <c r="AD81" s="50">
        <f t="shared" si="22"/>
        <v>0.51882352941176468</v>
      </c>
      <c r="AE81" s="50">
        <f t="shared" si="22"/>
        <v>0.52941176470588236</v>
      </c>
      <c r="AF81" s="50">
        <f t="shared" si="22"/>
        <v>0.5117647058823529</v>
      </c>
      <c r="AG81" s="50">
        <f t="shared" si="22"/>
        <v>0.52588235294117647</v>
      </c>
      <c r="AH81" s="50">
        <f t="shared" si="20"/>
        <v>0</v>
      </c>
      <c r="AI81" s="50">
        <f t="shared" si="20"/>
        <v>0</v>
      </c>
      <c r="AJ81" s="50">
        <f t="shared" si="20"/>
        <v>0</v>
      </c>
      <c r="AK81" s="50">
        <f t="shared" si="20"/>
        <v>0</v>
      </c>
      <c r="AL81" s="50">
        <f t="shared" si="20"/>
        <v>0</v>
      </c>
      <c r="AM81" s="51">
        <f t="shared" si="23"/>
        <v>0.55764705882352938</v>
      </c>
      <c r="AN81" s="51">
        <f t="shared" si="24"/>
        <v>0</v>
      </c>
    </row>
    <row r="82" spans="1:40">
      <c r="A82" s="9" t="s">
        <v>14</v>
      </c>
      <c r="B82" s="50">
        <f t="shared" si="20"/>
        <v>0</v>
      </c>
      <c r="C82" s="50">
        <f t="shared" si="20"/>
        <v>0.52588235294117647</v>
      </c>
      <c r="D82" s="50">
        <f t="shared" si="22"/>
        <v>0.53294117647058825</v>
      </c>
      <c r="E82" s="50">
        <f t="shared" si="22"/>
        <v>0.53647058823529414</v>
      </c>
      <c r="F82" s="50">
        <f t="shared" si="22"/>
        <v>0.5505882352941176</v>
      </c>
      <c r="G82" s="50">
        <f t="shared" si="22"/>
        <v>3.8823529411764708E-2</v>
      </c>
      <c r="H82" s="50">
        <f t="shared" si="22"/>
        <v>0.50117647058823533</v>
      </c>
      <c r="I82" s="50">
        <f t="shared" si="22"/>
        <v>0.50117647058823533</v>
      </c>
      <c r="J82" s="50">
        <f t="shared" si="22"/>
        <v>0.50117647058823533</v>
      </c>
      <c r="K82" s="50">
        <f t="shared" si="22"/>
        <v>0.50117647058823533</v>
      </c>
      <c r="L82" s="50">
        <f t="shared" si="22"/>
        <v>0.50470588235294123</v>
      </c>
      <c r="M82" s="50">
        <f t="shared" si="22"/>
        <v>0.48352941176470587</v>
      </c>
      <c r="N82" s="50">
        <f t="shared" si="22"/>
        <v>0.5117647058823529</v>
      </c>
      <c r="O82" s="50">
        <f t="shared" si="22"/>
        <v>0.53647058823529414</v>
      </c>
      <c r="P82" s="50">
        <f t="shared" si="22"/>
        <v>0.52235294117647058</v>
      </c>
      <c r="Q82" s="50">
        <f t="shared" si="22"/>
        <v>0.40235294117647064</v>
      </c>
      <c r="R82" s="50">
        <f t="shared" si="22"/>
        <v>0.52235294117647058</v>
      </c>
      <c r="S82" s="50">
        <f t="shared" si="22"/>
        <v>0.36</v>
      </c>
      <c r="T82" s="50">
        <f t="shared" si="22"/>
        <v>0.51529411764705879</v>
      </c>
      <c r="U82" s="50">
        <f t="shared" si="22"/>
        <v>0.51882352941176468</v>
      </c>
      <c r="V82" s="50">
        <f t="shared" si="22"/>
        <v>0.51882352941176468</v>
      </c>
      <c r="W82" s="50">
        <f t="shared" si="22"/>
        <v>0.5117647058823529</v>
      </c>
      <c r="X82" s="50">
        <f t="shared" si="22"/>
        <v>0.48705882352941177</v>
      </c>
      <c r="Y82" s="50">
        <f t="shared" si="22"/>
        <v>0.50823529411764701</v>
      </c>
      <c r="Z82" s="50">
        <f t="shared" si="22"/>
        <v>0.53294117647058825</v>
      </c>
      <c r="AA82" s="50">
        <f t="shared" si="22"/>
        <v>0.50823529411764701</v>
      </c>
      <c r="AB82" s="50">
        <f t="shared" si="22"/>
        <v>0.49764705882352939</v>
      </c>
      <c r="AC82" s="50">
        <f t="shared" si="22"/>
        <v>0.52941176470588236</v>
      </c>
      <c r="AD82" s="50">
        <f t="shared" si="22"/>
        <v>0.51882352941176468</v>
      </c>
      <c r="AE82" s="50">
        <f t="shared" si="22"/>
        <v>0.52235294117647058</v>
      </c>
      <c r="AF82" s="50">
        <f t="shared" si="22"/>
        <v>0.52588235294117647</v>
      </c>
      <c r="AG82" s="50">
        <f t="shared" si="22"/>
        <v>0.54</v>
      </c>
      <c r="AH82" s="50">
        <f t="shared" si="20"/>
        <v>0</v>
      </c>
      <c r="AI82" s="50">
        <f t="shared" si="20"/>
        <v>0</v>
      </c>
      <c r="AJ82" s="50">
        <f t="shared" si="20"/>
        <v>0</v>
      </c>
      <c r="AK82" s="50">
        <f t="shared" si="20"/>
        <v>0</v>
      </c>
      <c r="AL82" s="50">
        <f t="shared" si="20"/>
        <v>0</v>
      </c>
      <c r="AM82" s="51">
        <f t="shared" si="23"/>
        <v>0.5505882352941176</v>
      </c>
      <c r="AN82" s="51">
        <f t="shared" si="24"/>
        <v>0</v>
      </c>
    </row>
    <row r="83" spans="1:40">
      <c r="A83" s="9" t="s">
        <v>15</v>
      </c>
      <c r="B83" s="50">
        <f t="shared" si="20"/>
        <v>0</v>
      </c>
      <c r="C83" s="50">
        <f t="shared" si="20"/>
        <v>0.5117647058823529</v>
      </c>
      <c r="D83" s="50">
        <f t="shared" si="22"/>
        <v>0.54705882352941182</v>
      </c>
      <c r="E83" s="50">
        <f t="shared" si="22"/>
        <v>0.55764705882352938</v>
      </c>
      <c r="F83" s="50">
        <f t="shared" si="22"/>
        <v>0.57176470588235295</v>
      </c>
      <c r="G83" s="50">
        <f t="shared" si="22"/>
        <v>7.7647058823529416E-2</v>
      </c>
      <c r="H83" s="50">
        <f t="shared" si="22"/>
        <v>0.51882352941176468</v>
      </c>
      <c r="I83" s="50">
        <f t="shared" si="22"/>
        <v>0.50117647058823533</v>
      </c>
      <c r="J83" s="50">
        <f t="shared" si="22"/>
        <v>0.52941176470588236</v>
      </c>
      <c r="K83" s="50">
        <f t="shared" si="22"/>
        <v>0.52941176470588236</v>
      </c>
      <c r="L83" s="50">
        <f t="shared" si="22"/>
        <v>0.52588235294117647</v>
      </c>
      <c r="M83" s="50">
        <f t="shared" si="22"/>
        <v>0.53647058823529414</v>
      </c>
      <c r="N83" s="50">
        <f t="shared" si="22"/>
        <v>0.53294117647058825</v>
      </c>
      <c r="O83" s="50">
        <f t="shared" si="22"/>
        <v>0.53647058823529414</v>
      </c>
      <c r="P83" s="50">
        <f t="shared" si="22"/>
        <v>0</v>
      </c>
      <c r="Q83" s="50">
        <f t="shared" si="22"/>
        <v>0.39176470588235301</v>
      </c>
      <c r="R83" s="50">
        <f t="shared" si="22"/>
        <v>0.54352941176470593</v>
      </c>
      <c r="S83" s="50">
        <f t="shared" si="22"/>
        <v>0.57176470588235295</v>
      </c>
      <c r="T83" s="50">
        <f t="shared" si="22"/>
        <v>0.52235294117647058</v>
      </c>
      <c r="U83" s="50">
        <f t="shared" si="22"/>
        <v>0.54705882352941182</v>
      </c>
      <c r="V83" s="50">
        <f t="shared" si="22"/>
        <v>0.55764705882352938</v>
      </c>
      <c r="W83" s="50">
        <f t="shared" si="22"/>
        <v>0.42000000000000004</v>
      </c>
      <c r="X83" s="50">
        <f t="shared" si="22"/>
        <v>0.48352941176470587</v>
      </c>
      <c r="Y83" s="50">
        <f t="shared" si="22"/>
        <v>0.52941176470588236</v>
      </c>
      <c r="Z83" s="50">
        <f t="shared" si="22"/>
        <v>0.53294117647058825</v>
      </c>
      <c r="AA83" s="50">
        <f t="shared" si="22"/>
        <v>0.54</v>
      </c>
      <c r="AB83" s="50">
        <f t="shared" si="22"/>
        <v>0.50117647058823533</v>
      </c>
      <c r="AC83" s="50">
        <f t="shared" si="22"/>
        <v>0.56823529411764706</v>
      </c>
      <c r="AD83" s="50">
        <f t="shared" si="22"/>
        <v>0.5117647058823529</v>
      </c>
      <c r="AE83" s="50">
        <f t="shared" si="22"/>
        <v>0.50823529411764701</v>
      </c>
      <c r="AF83" s="50">
        <f t="shared" si="22"/>
        <v>0.57882352941176474</v>
      </c>
      <c r="AG83" s="50">
        <f t="shared" si="22"/>
        <v>0.56823529411764706</v>
      </c>
      <c r="AH83" s="50">
        <f t="shared" si="20"/>
        <v>0</v>
      </c>
      <c r="AI83" s="50">
        <f t="shared" si="20"/>
        <v>0</v>
      </c>
      <c r="AJ83" s="50">
        <f t="shared" si="20"/>
        <v>0</v>
      </c>
      <c r="AK83" s="50">
        <f t="shared" si="20"/>
        <v>0</v>
      </c>
      <c r="AL83" s="50">
        <f t="shared" si="20"/>
        <v>0</v>
      </c>
      <c r="AM83" s="51">
        <f t="shared" si="23"/>
        <v>0.57882352941176474</v>
      </c>
      <c r="AN83" s="51">
        <f t="shared" si="24"/>
        <v>0</v>
      </c>
    </row>
    <row r="84" spans="1:40">
      <c r="A84" s="12" t="s">
        <v>16</v>
      </c>
      <c r="B84" s="50">
        <f t="shared" si="20"/>
        <v>0</v>
      </c>
      <c r="C84" s="50">
        <f t="shared" si="20"/>
        <v>0.53294117647058825</v>
      </c>
      <c r="D84" s="50">
        <f t="shared" si="22"/>
        <v>0.66705882352941182</v>
      </c>
      <c r="E84" s="50">
        <f t="shared" si="22"/>
        <v>0.65294117647058825</v>
      </c>
      <c r="F84" s="50">
        <f t="shared" si="22"/>
        <v>0.57176470588235295</v>
      </c>
      <c r="G84" s="50">
        <f t="shared" si="22"/>
        <v>7.4117647058823524E-2</v>
      </c>
      <c r="H84" s="50">
        <f t="shared" si="22"/>
        <v>0.67411764705882349</v>
      </c>
      <c r="I84" s="50">
        <f t="shared" si="22"/>
        <v>0.57176470588235295</v>
      </c>
      <c r="J84" s="50">
        <f t="shared" si="22"/>
        <v>0.64235294117647057</v>
      </c>
      <c r="K84" s="50">
        <f t="shared" si="22"/>
        <v>0.64235294117647057</v>
      </c>
      <c r="L84" s="50">
        <f t="shared" si="22"/>
        <v>0.65294117647058825</v>
      </c>
      <c r="M84" s="50">
        <f t="shared" si="22"/>
        <v>0.66352941176470592</v>
      </c>
      <c r="N84" s="50">
        <f t="shared" si="22"/>
        <v>0.64235294117647057</v>
      </c>
      <c r="O84" s="50">
        <f t="shared" si="22"/>
        <v>0.62117647058823533</v>
      </c>
      <c r="P84" s="50">
        <f t="shared" si="22"/>
        <v>0.57176470588235295</v>
      </c>
      <c r="Q84" s="50">
        <f t="shared" si="22"/>
        <v>0.38117647058823534</v>
      </c>
      <c r="R84" s="50">
        <f t="shared" si="22"/>
        <v>0.63529411764705879</v>
      </c>
      <c r="S84" s="50">
        <f t="shared" si="22"/>
        <v>0.50117647058823533</v>
      </c>
      <c r="T84" s="50">
        <f t="shared" si="22"/>
        <v>0.61411764705882355</v>
      </c>
      <c r="U84" s="50">
        <f t="shared" si="22"/>
        <v>0.5505882352941176</v>
      </c>
      <c r="V84" s="50">
        <f t="shared" si="22"/>
        <v>0.64941176470588236</v>
      </c>
      <c r="W84" s="50">
        <f t="shared" si="22"/>
        <v>0.38823529411764712</v>
      </c>
      <c r="X84" s="50">
        <f t="shared" si="22"/>
        <v>0.51529411764705879</v>
      </c>
      <c r="Y84" s="50">
        <f t="shared" si="22"/>
        <v>0.62823529411764711</v>
      </c>
      <c r="Z84" s="50">
        <f t="shared" si="22"/>
        <v>0.63176470588235289</v>
      </c>
      <c r="AA84" s="50">
        <f t="shared" si="22"/>
        <v>0.63529411764705879</v>
      </c>
      <c r="AB84" s="50">
        <f t="shared" si="22"/>
        <v>0.62470588235294122</v>
      </c>
      <c r="AC84" s="50">
        <f t="shared" si="22"/>
        <v>0.65294117647058825</v>
      </c>
      <c r="AD84" s="50">
        <f t="shared" si="22"/>
        <v>0.55764705882352938</v>
      </c>
      <c r="AE84" s="50">
        <f t="shared" si="22"/>
        <v>0.52941176470588236</v>
      </c>
      <c r="AF84" s="50">
        <f t="shared" si="22"/>
        <v>0.66705882352941182</v>
      </c>
      <c r="AG84" s="50">
        <f t="shared" si="22"/>
        <v>0.68117647058823527</v>
      </c>
      <c r="AH84" s="50">
        <f t="shared" si="20"/>
        <v>0</v>
      </c>
      <c r="AI84" s="50">
        <f t="shared" si="20"/>
        <v>0</v>
      </c>
      <c r="AJ84" s="50">
        <f t="shared" si="20"/>
        <v>0</v>
      </c>
      <c r="AK84" s="50">
        <f t="shared" si="20"/>
        <v>0</v>
      </c>
      <c r="AL84" s="50">
        <f t="shared" si="20"/>
        <v>0</v>
      </c>
      <c r="AM84" s="51">
        <f t="shared" si="23"/>
        <v>0.68117647058823527</v>
      </c>
      <c r="AN84" s="51">
        <f t="shared" si="24"/>
        <v>0</v>
      </c>
    </row>
    <row r="85" spans="1:40">
      <c r="A85" s="12" t="s">
        <v>17</v>
      </c>
      <c r="B85" s="50">
        <f t="shared" si="20"/>
        <v>0</v>
      </c>
      <c r="C85" s="50">
        <f t="shared" si="20"/>
        <v>0.58588235294117652</v>
      </c>
      <c r="D85" s="50">
        <f t="shared" si="22"/>
        <v>0.80823529411764716</v>
      </c>
      <c r="E85" s="50">
        <f t="shared" si="22"/>
        <v>0.76588235294117657</v>
      </c>
      <c r="F85" s="50">
        <f t="shared" si="22"/>
        <v>0.6705882352941176</v>
      </c>
      <c r="G85" s="50">
        <f t="shared" si="22"/>
        <v>0.5505882352941176</v>
      </c>
      <c r="H85" s="50">
        <f t="shared" si="22"/>
        <v>0.6705882352941176</v>
      </c>
      <c r="I85" s="50">
        <f t="shared" si="22"/>
        <v>0.64941176470588236</v>
      </c>
      <c r="J85" s="50">
        <f t="shared" si="22"/>
        <v>0.76941176470588246</v>
      </c>
      <c r="K85" s="50">
        <f t="shared" si="22"/>
        <v>0.76941176470588246</v>
      </c>
      <c r="L85" s="50">
        <f t="shared" si="22"/>
        <v>0.76588235294117657</v>
      </c>
      <c r="M85" s="50">
        <f t="shared" si="22"/>
        <v>0.74117647058823544</v>
      </c>
      <c r="N85" s="50">
        <f t="shared" si="22"/>
        <v>0.77647058823529425</v>
      </c>
      <c r="O85" s="50">
        <f t="shared" si="22"/>
        <v>0.79764705882352949</v>
      </c>
      <c r="P85" s="50">
        <f t="shared" si="22"/>
        <v>0.62470588235294122</v>
      </c>
      <c r="Q85" s="50">
        <f t="shared" si="22"/>
        <v>0.3352941176470588</v>
      </c>
      <c r="R85" s="50">
        <f t="shared" si="22"/>
        <v>0.48</v>
      </c>
      <c r="S85" s="50">
        <f t="shared" si="22"/>
        <v>0.69529411764705884</v>
      </c>
      <c r="T85" s="50">
        <f t="shared" si="22"/>
        <v>0.77647058823529425</v>
      </c>
      <c r="U85" s="50">
        <f t="shared" si="22"/>
        <v>0.78000000000000014</v>
      </c>
      <c r="V85" s="50">
        <f t="shared" si="22"/>
        <v>0.78352941176470603</v>
      </c>
      <c r="W85" s="50">
        <f t="shared" si="22"/>
        <v>0.43764705882352944</v>
      </c>
      <c r="X85" s="50">
        <f t="shared" si="22"/>
        <v>0.55764705882352938</v>
      </c>
      <c r="Y85" s="50">
        <f t="shared" si="22"/>
        <v>0.79764705882352949</v>
      </c>
      <c r="Z85" s="50">
        <f t="shared" si="22"/>
        <v>0.80823529411764716</v>
      </c>
      <c r="AA85" s="50">
        <f t="shared" si="22"/>
        <v>0.70764705882352941</v>
      </c>
      <c r="AB85" s="50">
        <f t="shared" si="22"/>
        <v>0.81176470588235305</v>
      </c>
      <c r="AC85" s="50">
        <f t="shared" si="22"/>
        <v>0.78000000000000014</v>
      </c>
      <c r="AD85" s="50">
        <f t="shared" si="22"/>
        <v>0.62470588235294122</v>
      </c>
      <c r="AE85" s="50">
        <f t="shared" si="22"/>
        <v>0.57882352941176474</v>
      </c>
      <c r="AF85" s="50">
        <f t="shared" si="22"/>
        <v>0.75882352941176479</v>
      </c>
      <c r="AG85" s="50">
        <f t="shared" si="22"/>
        <v>0.8294117647058824</v>
      </c>
      <c r="AH85" s="50">
        <f t="shared" si="20"/>
        <v>0</v>
      </c>
      <c r="AI85" s="50">
        <f t="shared" si="20"/>
        <v>0</v>
      </c>
      <c r="AJ85" s="50">
        <f t="shared" si="20"/>
        <v>0</v>
      </c>
      <c r="AK85" s="50">
        <f t="shared" si="20"/>
        <v>0</v>
      </c>
      <c r="AL85" s="50">
        <f t="shared" si="20"/>
        <v>0</v>
      </c>
      <c r="AM85" s="51">
        <f t="shared" si="23"/>
        <v>0.8294117647058824</v>
      </c>
      <c r="AN85" s="51">
        <f t="shared" si="24"/>
        <v>0</v>
      </c>
    </row>
    <row r="86" spans="1:40">
      <c r="A86" s="13">
        <v>0.41666666666666669</v>
      </c>
      <c r="B86" s="50">
        <f t="shared" si="20"/>
        <v>0</v>
      </c>
      <c r="C86" s="50">
        <f t="shared" si="20"/>
        <v>0.6</v>
      </c>
      <c r="D86" s="50">
        <f t="shared" si="22"/>
        <v>0.83647058823529419</v>
      </c>
      <c r="E86" s="50">
        <f t="shared" si="22"/>
        <v>0.82235294117647073</v>
      </c>
      <c r="F86" s="50">
        <f t="shared" si="22"/>
        <v>0.69529411764705884</v>
      </c>
      <c r="G86" s="50">
        <f t="shared" si="22"/>
        <v>0.66705882352941182</v>
      </c>
      <c r="H86" s="50">
        <f t="shared" si="22"/>
        <v>0.71294117647058819</v>
      </c>
      <c r="I86" s="50">
        <f t="shared" si="22"/>
        <v>0.64941176470588236</v>
      </c>
      <c r="J86" s="50">
        <f t="shared" si="22"/>
        <v>0.81882352941176484</v>
      </c>
      <c r="K86" s="50">
        <f t="shared" si="22"/>
        <v>0.81882352941176484</v>
      </c>
      <c r="L86" s="50">
        <f t="shared" si="22"/>
        <v>0.82588235294117662</v>
      </c>
      <c r="M86" s="50">
        <f t="shared" si="22"/>
        <v>0.76235294117647068</v>
      </c>
      <c r="N86" s="50">
        <f t="shared" si="22"/>
        <v>0.81529411764705895</v>
      </c>
      <c r="O86" s="50">
        <f t="shared" si="22"/>
        <v>0.79764705882352949</v>
      </c>
      <c r="P86" s="50">
        <f t="shared" si="22"/>
        <v>0.63176470588235289</v>
      </c>
      <c r="Q86" s="50">
        <f t="shared" si="22"/>
        <v>0.35647058823529409</v>
      </c>
      <c r="R86" s="50">
        <f t="shared" si="22"/>
        <v>0.20117647058823532</v>
      </c>
      <c r="S86" s="50">
        <f t="shared" ref="S86:AG86" si="25">($G$38*S16-S146)/$G$37</f>
        <v>0.78352941176470603</v>
      </c>
      <c r="T86" s="50">
        <f t="shared" si="25"/>
        <v>0.79411764705882359</v>
      </c>
      <c r="U86" s="50">
        <f t="shared" si="25"/>
        <v>0.81529411764705895</v>
      </c>
      <c r="V86" s="50">
        <f t="shared" si="25"/>
        <v>0.80823529411764716</v>
      </c>
      <c r="W86" s="50">
        <f t="shared" si="25"/>
        <v>0.48</v>
      </c>
      <c r="X86" s="50">
        <f t="shared" si="25"/>
        <v>0.57882352941176474</v>
      </c>
      <c r="Y86" s="50">
        <f t="shared" si="25"/>
        <v>0.78352941176470603</v>
      </c>
      <c r="Z86" s="50">
        <f t="shared" si="25"/>
        <v>0.80117647058823538</v>
      </c>
      <c r="AA86" s="50">
        <f t="shared" si="25"/>
        <v>0.74470588235294133</v>
      </c>
      <c r="AB86" s="50">
        <f t="shared" si="25"/>
        <v>0.7905882352941177</v>
      </c>
      <c r="AC86" s="50">
        <f t="shared" si="25"/>
        <v>0.76941176470588246</v>
      </c>
      <c r="AD86" s="50">
        <f t="shared" si="25"/>
        <v>0.63529411764705879</v>
      </c>
      <c r="AE86" s="50">
        <f t="shared" si="25"/>
        <v>0.6</v>
      </c>
      <c r="AF86" s="50">
        <f t="shared" si="25"/>
        <v>0.81882352941176484</v>
      </c>
      <c r="AG86" s="50">
        <f t="shared" si="25"/>
        <v>0.84705882352941186</v>
      </c>
      <c r="AH86" s="50">
        <f t="shared" si="20"/>
        <v>0</v>
      </c>
      <c r="AI86" s="50">
        <f t="shared" si="20"/>
        <v>0</v>
      </c>
      <c r="AJ86" s="50">
        <f t="shared" si="20"/>
        <v>0</v>
      </c>
      <c r="AK86" s="50">
        <f t="shared" si="20"/>
        <v>0</v>
      </c>
      <c r="AL86" s="50">
        <f t="shared" si="20"/>
        <v>0</v>
      </c>
      <c r="AM86" s="51">
        <f t="shared" si="23"/>
        <v>0.84705882352941186</v>
      </c>
      <c r="AN86" s="51">
        <f t="shared" si="24"/>
        <v>0</v>
      </c>
    </row>
    <row r="87" spans="1:40">
      <c r="A87" s="13" t="s">
        <v>18</v>
      </c>
      <c r="B87" s="50">
        <f t="shared" si="20"/>
        <v>0</v>
      </c>
      <c r="C87" s="50">
        <f t="shared" si="20"/>
        <v>0.61411764705882355</v>
      </c>
      <c r="D87" s="50">
        <f t="shared" ref="D87:AG95" si="26">($G$38*D17-D147)/$G$37</f>
        <v>0.84705882352941186</v>
      </c>
      <c r="E87" s="50">
        <f t="shared" si="26"/>
        <v>0.76941176470588246</v>
      </c>
      <c r="F87" s="50">
        <f t="shared" si="26"/>
        <v>0.69882352941176473</v>
      </c>
      <c r="G87" s="50">
        <f t="shared" si="26"/>
        <v>0.71294117647058819</v>
      </c>
      <c r="H87" s="50">
        <f t="shared" si="26"/>
        <v>0</v>
      </c>
      <c r="I87" s="50">
        <f t="shared" si="26"/>
        <v>0.65294117647058825</v>
      </c>
      <c r="J87" s="50">
        <f t="shared" si="26"/>
        <v>0.81882352941176484</v>
      </c>
      <c r="K87" s="50">
        <f t="shared" si="26"/>
        <v>0.81882352941176484</v>
      </c>
      <c r="L87" s="50">
        <f t="shared" si="26"/>
        <v>0.78705882352941181</v>
      </c>
      <c r="M87" s="50">
        <f t="shared" si="26"/>
        <v>0.78000000000000014</v>
      </c>
      <c r="N87" s="50">
        <f t="shared" si="26"/>
        <v>0.82588235294117662</v>
      </c>
      <c r="O87" s="50">
        <f t="shared" si="26"/>
        <v>0.81176470588235305</v>
      </c>
      <c r="P87" s="50">
        <f t="shared" si="26"/>
        <v>0.66352941176470592</v>
      </c>
      <c r="Q87" s="50">
        <f t="shared" si="26"/>
        <v>0.31764705882352939</v>
      </c>
      <c r="R87" s="50">
        <f t="shared" si="26"/>
        <v>0.21176470588235297</v>
      </c>
      <c r="S87" s="50">
        <f t="shared" si="26"/>
        <v>0.87529411764705889</v>
      </c>
      <c r="T87" s="50">
        <f t="shared" si="26"/>
        <v>0.81882352941176484</v>
      </c>
      <c r="U87" s="50">
        <f t="shared" si="26"/>
        <v>0.81529411764705895</v>
      </c>
      <c r="V87" s="50">
        <f t="shared" si="26"/>
        <v>0.83647058823529419</v>
      </c>
      <c r="W87" s="50">
        <f t="shared" si="26"/>
        <v>0.50823529411764701</v>
      </c>
      <c r="X87" s="50">
        <f t="shared" si="26"/>
        <v>0.58588235294117652</v>
      </c>
      <c r="Y87" s="50">
        <f t="shared" si="26"/>
        <v>0.84352941176470597</v>
      </c>
      <c r="Z87" s="50">
        <f t="shared" si="26"/>
        <v>0.65117647058823525</v>
      </c>
      <c r="AA87" s="50">
        <f t="shared" si="26"/>
        <v>0.74470588235294133</v>
      </c>
      <c r="AB87" s="50">
        <f t="shared" si="26"/>
        <v>0.81176470588235305</v>
      </c>
      <c r="AC87" s="50">
        <f t="shared" si="26"/>
        <v>0.78000000000000014</v>
      </c>
      <c r="AD87" s="50">
        <f t="shared" si="26"/>
        <v>0.67764705882352938</v>
      </c>
      <c r="AE87" s="50">
        <f t="shared" si="26"/>
        <v>0.61058823529411765</v>
      </c>
      <c r="AF87" s="50">
        <f t="shared" si="26"/>
        <v>0.8294117647058824</v>
      </c>
      <c r="AG87" s="50">
        <f t="shared" si="26"/>
        <v>0.84705882352941186</v>
      </c>
      <c r="AH87" s="50">
        <f t="shared" si="20"/>
        <v>0</v>
      </c>
      <c r="AI87" s="50">
        <f t="shared" si="20"/>
        <v>0</v>
      </c>
      <c r="AJ87" s="50">
        <f t="shared" si="20"/>
        <v>0</v>
      </c>
      <c r="AK87" s="50">
        <f t="shared" si="20"/>
        <v>0</v>
      </c>
      <c r="AL87" s="50">
        <f t="shared" si="20"/>
        <v>0</v>
      </c>
      <c r="AM87" s="51">
        <f t="shared" si="23"/>
        <v>0.87529411764705889</v>
      </c>
      <c r="AN87" s="51">
        <f t="shared" si="24"/>
        <v>0</v>
      </c>
    </row>
    <row r="88" spans="1:40">
      <c r="A88" s="13">
        <v>0.5</v>
      </c>
      <c r="B88" s="50">
        <f t="shared" si="20"/>
        <v>0</v>
      </c>
      <c r="C88" s="50">
        <f t="shared" si="20"/>
        <v>0.6705882352941176</v>
      </c>
      <c r="D88" s="50">
        <f t="shared" si="26"/>
        <v>0.86117647058823543</v>
      </c>
      <c r="E88" s="50">
        <f t="shared" si="26"/>
        <v>0.65647058823529414</v>
      </c>
      <c r="F88" s="50">
        <f t="shared" si="26"/>
        <v>0.72352941176470598</v>
      </c>
      <c r="G88" s="50">
        <f t="shared" si="26"/>
        <v>0.68823529411764706</v>
      </c>
      <c r="H88" s="50">
        <f t="shared" si="26"/>
        <v>9.8823529411764713E-2</v>
      </c>
      <c r="I88" s="50">
        <f t="shared" si="26"/>
        <v>0.67411764705882349</v>
      </c>
      <c r="J88" s="50">
        <f t="shared" si="26"/>
        <v>0.81882352941176484</v>
      </c>
      <c r="K88" s="50">
        <f t="shared" si="26"/>
        <v>0.81882352941176484</v>
      </c>
      <c r="L88" s="50">
        <f t="shared" si="26"/>
        <v>0.78705882352941181</v>
      </c>
      <c r="M88" s="50">
        <f t="shared" si="26"/>
        <v>0.7905882352941177</v>
      </c>
      <c r="N88" s="50">
        <f t="shared" si="26"/>
        <v>0.44823529411764707</v>
      </c>
      <c r="O88" s="50">
        <f t="shared" si="26"/>
        <v>0.80117647058823538</v>
      </c>
      <c r="P88" s="50">
        <f t="shared" si="26"/>
        <v>0.69529411764705884</v>
      </c>
      <c r="Q88" s="50">
        <f t="shared" si="26"/>
        <v>0.33882352941176469</v>
      </c>
      <c r="R88" s="50">
        <f t="shared" si="26"/>
        <v>0.34588235294117647</v>
      </c>
      <c r="S88" s="50">
        <f t="shared" si="26"/>
        <v>0.79411764705882359</v>
      </c>
      <c r="T88" s="50">
        <f t="shared" si="26"/>
        <v>0.81529411764705895</v>
      </c>
      <c r="U88" s="50">
        <f t="shared" si="26"/>
        <v>0.82588235294117662</v>
      </c>
      <c r="V88" s="50">
        <f t="shared" si="26"/>
        <v>0.83647058823529419</v>
      </c>
      <c r="W88" s="50">
        <f t="shared" si="26"/>
        <v>0.57176470588235295</v>
      </c>
      <c r="X88" s="50">
        <f t="shared" si="26"/>
        <v>0.61058823529411765</v>
      </c>
      <c r="Y88" s="50">
        <f t="shared" si="26"/>
        <v>0.82235294117647073</v>
      </c>
      <c r="Z88" s="50">
        <f t="shared" si="26"/>
        <v>0.69176470588235295</v>
      </c>
      <c r="AA88" s="50">
        <f t="shared" si="26"/>
        <v>0.751764705882353</v>
      </c>
      <c r="AB88" s="50">
        <f t="shared" si="26"/>
        <v>0.82235294117647073</v>
      </c>
      <c r="AC88" s="50">
        <f t="shared" si="26"/>
        <v>0.80117647058823538</v>
      </c>
      <c r="AD88" s="50">
        <f t="shared" si="26"/>
        <v>0.67411764705882349</v>
      </c>
      <c r="AE88" s="50">
        <f t="shared" si="26"/>
        <v>0.63176470588235289</v>
      </c>
      <c r="AF88" s="50">
        <f t="shared" si="26"/>
        <v>0.84705882352941186</v>
      </c>
      <c r="AG88" s="50">
        <f t="shared" si="26"/>
        <v>0.83647058823529419</v>
      </c>
      <c r="AH88" s="50">
        <f t="shared" si="20"/>
        <v>0</v>
      </c>
      <c r="AI88" s="50">
        <f t="shared" si="20"/>
        <v>0</v>
      </c>
      <c r="AJ88" s="50">
        <f t="shared" si="20"/>
        <v>0</v>
      </c>
      <c r="AK88" s="50">
        <f t="shared" si="20"/>
        <v>0</v>
      </c>
      <c r="AL88" s="50">
        <f t="shared" si="20"/>
        <v>0</v>
      </c>
      <c r="AM88" s="51">
        <f t="shared" si="23"/>
        <v>0.86117647058823543</v>
      </c>
      <c r="AN88" s="51">
        <f t="shared" si="24"/>
        <v>0</v>
      </c>
    </row>
    <row r="89" spans="1:40">
      <c r="A89" s="13" t="s">
        <v>19</v>
      </c>
      <c r="B89" s="50">
        <f t="shared" si="20"/>
        <v>0</v>
      </c>
      <c r="C89" s="50">
        <f t="shared" si="20"/>
        <v>0.64235294117647057</v>
      </c>
      <c r="D89" s="50">
        <f t="shared" si="26"/>
        <v>0.83647058823529419</v>
      </c>
      <c r="E89" s="50">
        <f t="shared" si="26"/>
        <v>0.68470588235294116</v>
      </c>
      <c r="F89" s="50">
        <f t="shared" si="26"/>
        <v>0.80117647058823538</v>
      </c>
      <c r="G89" s="50">
        <f t="shared" si="26"/>
        <v>0.68470588235294116</v>
      </c>
      <c r="H89" s="50">
        <f t="shared" si="26"/>
        <v>0.49058823529411766</v>
      </c>
      <c r="I89" s="50">
        <f t="shared" si="26"/>
        <v>0.73411764705882365</v>
      </c>
      <c r="J89" s="50">
        <f t="shared" si="26"/>
        <v>0.78352941176470603</v>
      </c>
      <c r="K89" s="50">
        <f t="shared" si="26"/>
        <v>0.78352941176470603</v>
      </c>
      <c r="L89" s="50">
        <f t="shared" si="26"/>
        <v>0.76941176470588246</v>
      </c>
      <c r="M89" s="50">
        <f t="shared" si="26"/>
        <v>0.78705882352941181</v>
      </c>
      <c r="N89" s="50">
        <f t="shared" si="26"/>
        <v>0.48352941176470587</v>
      </c>
      <c r="O89" s="50">
        <f t="shared" si="26"/>
        <v>0.75529411764705889</v>
      </c>
      <c r="P89" s="50">
        <f t="shared" si="26"/>
        <v>0.64588235294117646</v>
      </c>
      <c r="Q89" s="50">
        <f t="shared" si="26"/>
        <v>0.39529411764705885</v>
      </c>
      <c r="R89" s="50">
        <f t="shared" si="26"/>
        <v>0.35294117647058826</v>
      </c>
      <c r="S89" s="50">
        <f t="shared" si="26"/>
        <v>0.70235294117647062</v>
      </c>
      <c r="T89" s="50">
        <f t="shared" si="26"/>
        <v>0.80470588235294127</v>
      </c>
      <c r="U89" s="50">
        <f t="shared" si="26"/>
        <v>0.81176470588235305</v>
      </c>
      <c r="V89" s="50">
        <f t="shared" si="26"/>
        <v>0.81882352941176484</v>
      </c>
      <c r="W89" s="50">
        <f t="shared" si="26"/>
        <v>0.61411764705882355</v>
      </c>
      <c r="X89" s="50">
        <f t="shared" si="26"/>
        <v>0.63176470588235289</v>
      </c>
      <c r="Y89" s="50">
        <f t="shared" si="26"/>
        <v>0.81176470588235305</v>
      </c>
      <c r="Z89" s="50">
        <f t="shared" si="26"/>
        <v>0.69352941176470584</v>
      </c>
      <c r="AA89" s="50">
        <f t="shared" si="26"/>
        <v>0.75529411764705889</v>
      </c>
      <c r="AB89" s="50">
        <f t="shared" si="26"/>
        <v>0.79411764705882359</v>
      </c>
      <c r="AC89" s="50">
        <f t="shared" si="26"/>
        <v>0.79411764705882359</v>
      </c>
      <c r="AD89" s="50">
        <f t="shared" si="26"/>
        <v>0.66705882352941182</v>
      </c>
      <c r="AE89" s="50">
        <f t="shared" si="26"/>
        <v>0.68117647058823527</v>
      </c>
      <c r="AF89" s="50">
        <f t="shared" si="26"/>
        <v>0.81529411764705895</v>
      </c>
      <c r="AG89" s="50">
        <f t="shared" si="26"/>
        <v>0.78705882352941181</v>
      </c>
      <c r="AH89" s="50">
        <f t="shared" si="20"/>
        <v>0</v>
      </c>
      <c r="AI89" s="50">
        <f t="shared" si="20"/>
        <v>0</v>
      </c>
      <c r="AJ89" s="50">
        <f t="shared" si="20"/>
        <v>0</v>
      </c>
      <c r="AK89" s="50">
        <f t="shared" si="20"/>
        <v>0</v>
      </c>
      <c r="AL89" s="50">
        <f t="shared" si="20"/>
        <v>0</v>
      </c>
      <c r="AM89" s="51">
        <f t="shared" si="23"/>
        <v>0.83647058823529419</v>
      </c>
      <c r="AN89" s="51">
        <f t="shared" si="24"/>
        <v>0</v>
      </c>
    </row>
    <row r="90" spans="1:40">
      <c r="A90" s="13">
        <v>0.58333333333333337</v>
      </c>
      <c r="B90" s="50">
        <f t="shared" si="20"/>
        <v>0</v>
      </c>
      <c r="C90" s="50">
        <f t="shared" si="20"/>
        <v>0.63176470588235289</v>
      </c>
      <c r="D90" s="50">
        <f t="shared" si="26"/>
        <v>0.83647058823529419</v>
      </c>
      <c r="E90" s="50">
        <f t="shared" si="26"/>
        <v>0.60705882352941176</v>
      </c>
      <c r="F90" s="50">
        <f t="shared" si="26"/>
        <v>0.78352941176470603</v>
      </c>
      <c r="G90" s="50">
        <f t="shared" si="26"/>
        <v>0.69529411764705884</v>
      </c>
      <c r="H90" s="50">
        <f t="shared" si="26"/>
        <v>0.57882352941176474</v>
      </c>
      <c r="I90" s="50">
        <f t="shared" si="26"/>
        <v>0.65294117647058825</v>
      </c>
      <c r="J90" s="50">
        <f t="shared" si="26"/>
        <v>0.80117647058823538</v>
      </c>
      <c r="K90" s="50">
        <f t="shared" si="26"/>
        <v>0.80117647058823538</v>
      </c>
      <c r="L90" s="50">
        <f t="shared" si="26"/>
        <v>0.76235294117647068</v>
      </c>
      <c r="M90" s="50">
        <f t="shared" si="26"/>
        <v>0.73411764705882365</v>
      </c>
      <c r="N90" s="50">
        <f t="shared" si="26"/>
        <v>0.48352941176470587</v>
      </c>
      <c r="O90" s="50">
        <f t="shared" si="26"/>
        <v>0.75882352941176479</v>
      </c>
      <c r="P90" s="50">
        <f t="shared" si="26"/>
        <v>0.62470588235294122</v>
      </c>
      <c r="Q90" s="50">
        <f t="shared" si="26"/>
        <v>0.39176470588235301</v>
      </c>
      <c r="R90" s="50">
        <f t="shared" si="26"/>
        <v>0.43058823529411772</v>
      </c>
      <c r="S90" s="50">
        <f t="shared" si="26"/>
        <v>0.75882352941176479</v>
      </c>
      <c r="T90" s="50">
        <f t="shared" si="26"/>
        <v>0.78352941176470603</v>
      </c>
      <c r="U90" s="50">
        <f t="shared" si="26"/>
        <v>0.79764705882352949</v>
      </c>
      <c r="V90" s="50">
        <f t="shared" si="26"/>
        <v>0.80823529411764716</v>
      </c>
      <c r="W90" s="50">
        <f t="shared" si="26"/>
        <v>0.62117647058823533</v>
      </c>
      <c r="X90" s="50">
        <f t="shared" si="26"/>
        <v>0.61058823529411765</v>
      </c>
      <c r="Y90" s="50">
        <f t="shared" si="26"/>
        <v>0.7905882352941177</v>
      </c>
      <c r="Z90" s="50">
        <f t="shared" si="26"/>
        <v>0.56470588235294117</v>
      </c>
      <c r="AA90" s="50">
        <f t="shared" si="26"/>
        <v>0.76588235294117657</v>
      </c>
      <c r="AB90" s="50">
        <f t="shared" si="26"/>
        <v>0.78000000000000014</v>
      </c>
      <c r="AC90" s="50">
        <f t="shared" si="26"/>
        <v>0.79411764705882359</v>
      </c>
      <c r="AD90" s="50">
        <f t="shared" si="26"/>
        <v>0.66</v>
      </c>
      <c r="AE90" s="50">
        <f t="shared" si="26"/>
        <v>0.63882352941176468</v>
      </c>
      <c r="AF90" s="50">
        <f t="shared" si="26"/>
        <v>0.81529411764705895</v>
      </c>
      <c r="AG90" s="50">
        <f t="shared" si="26"/>
        <v>0.81529411764705895</v>
      </c>
      <c r="AH90" s="50">
        <f t="shared" si="20"/>
        <v>0</v>
      </c>
      <c r="AI90" s="50">
        <f t="shared" si="20"/>
        <v>0</v>
      </c>
      <c r="AJ90" s="50">
        <f t="shared" si="20"/>
        <v>0</v>
      </c>
      <c r="AK90" s="50">
        <f t="shared" si="20"/>
        <v>0</v>
      </c>
      <c r="AL90" s="50">
        <f t="shared" si="20"/>
        <v>0</v>
      </c>
      <c r="AM90" s="51">
        <f t="shared" si="23"/>
        <v>0.83647058823529419</v>
      </c>
      <c r="AN90" s="51">
        <f t="shared" si="24"/>
        <v>0</v>
      </c>
    </row>
    <row r="91" spans="1:40">
      <c r="A91" s="13" t="s">
        <v>20</v>
      </c>
      <c r="B91" s="50">
        <f t="shared" si="20"/>
        <v>0</v>
      </c>
      <c r="C91" s="50">
        <f t="shared" si="20"/>
        <v>0.61411764705882355</v>
      </c>
      <c r="D91" s="50">
        <f t="shared" si="26"/>
        <v>0.85058823529411776</v>
      </c>
      <c r="E91" s="50">
        <f t="shared" si="26"/>
        <v>0.80117647058823538</v>
      </c>
      <c r="F91" s="50">
        <f t="shared" si="26"/>
        <v>0.80117647058823538</v>
      </c>
      <c r="G91" s="50">
        <f t="shared" si="26"/>
        <v>0.73411764705882365</v>
      </c>
      <c r="H91" s="50">
        <f t="shared" si="26"/>
        <v>0.69176470588235295</v>
      </c>
      <c r="I91" s="50">
        <f t="shared" si="26"/>
        <v>0.64588235294117646</v>
      </c>
      <c r="J91" s="50">
        <f t="shared" si="26"/>
        <v>0.79764705882352949</v>
      </c>
      <c r="K91" s="50">
        <f t="shared" si="26"/>
        <v>0.79764705882352949</v>
      </c>
      <c r="L91" s="50">
        <f t="shared" si="26"/>
        <v>0.79411764705882359</v>
      </c>
      <c r="M91" s="50">
        <f t="shared" si="26"/>
        <v>0.76588235294117657</v>
      </c>
      <c r="N91" s="50">
        <f t="shared" si="26"/>
        <v>0.55411764705882349</v>
      </c>
      <c r="O91" s="50">
        <f t="shared" si="26"/>
        <v>0.75882352941176479</v>
      </c>
      <c r="P91" s="50">
        <f t="shared" si="26"/>
        <v>0.63176470588235289</v>
      </c>
      <c r="Q91" s="50">
        <f t="shared" si="26"/>
        <v>0.45882352941176469</v>
      </c>
      <c r="R91" s="50">
        <f t="shared" si="26"/>
        <v>0.5505882352941176</v>
      </c>
      <c r="S91" s="50">
        <f t="shared" si="26"/>
        <v>0.76941176470588246</v>
      </c>
      <c r="T91" s="50">
        <f t="shared" si="26"/>
        <v>0.79764705882352949</v>
      </c>
      <c r="U91" s="50">
        <f t="shared" si="26"/>
        <v>0.80823529411764716</v>
      </c>
      <c r="V91" s="50">
        <f t="shared" si="26"/>
        <v>0.82588235294117662</v>
      </c>
      <c r="W91" s="50">
        <f t="shared" si="26"/>
        <v>0.62117647058823533</v>
      </c>
      <c r="X91" s="50">
        <f t="shared" si="26"/>
        <v>0.60352941176470587</v>
      </c>
      <c r="Y91" s="50">
        <f t="shared" si="26"/>
        <v>0.81176470588235305</v>
      </c>
      <c r="Z91" s="50">
        <f t="shared" si="26"/>
        <v>0.69529411764705884</v>
      </c>
      <c r="AA91" s="50">
        <f t="shared" si="26"/>
        <v>0.7905882352941177</v>
      </c>
      <c r="AB91" s="50">
        <f t="shared" si="26"/>
        <v>0.7905882352941177</v>
      </c>
      <c r="AC91" s="50">
        <f t="shared" si="26"/>
        <v>0.7905882352941177</v>
      </c>
      <c r="AD91" s="50">
        <f t="shared" si="26"/>
        <v>0.64235294117647057</v>
      </c>
      <c r="AE91" s="50">
        <f t="shared" si="26"/>
        <v>0.62117647058823533</v>
      </c>
      <c r="AF91" s="50">
        <f t="shared" si="26"/>
        <v>0.83647058823529419</v>
      </c>
      <c r="AG91" s="50">
        <f t="shared" si="26"/>
        <v>0.8294117647058824</v>
      </c>
      <c r="AH91" s="50">
        <f t="shared" si="20"/>
        <v>0</v>
      </c>
      <c r="AI91" s="50">
        <f t="shared" si="20"/>
        <v>0</v>
      </c>
      <c r="AJ91" s="50">
        <f t="shared" si="20"/>
        <v>0</v>
      </c>
      <c r="AK91" s="50">
        <f t="shared" si="20"/>
        <v>0</v>
      </c>
      <c r="AL91" s="50">
        <f t="shared" si="20"/>
        <v>0</v>
      </c>
      <c r="AM91" s="51">
        <f t="shared" si="23"/>
        <v>0.85058823529411776</v>
      </c>
      <c r="AN91" s="51">
        <f t="shared" si="24"/>
        <v>0</v>
      </c>
    </row>
    <row r="92" spans="1:40">
      <c r="A92" s="12" t="s">
        <v>21</v>
      </c>
      <c r="B92" s="50">
        <f t="shared" si="20"/>
        <v>0</v>
      </c>
      <c r="C92" s="50">
        <f t="shared" si="20"/>
        <v>0.6</v>
      </c>
      <c r="D92" s="50">
        <f t="shared" si="26"/>
        <v>0.82588235294117662</v>
      </c>
      <c r="E92" s="50">
        <f t="shared" si="26"/>
        <v>0.76235294117647068</v>
      </c>
      <c r="F92" s="50">
        <f t="shared" si="26"/>
        <v>0.79411764705882359</v>
      </c>
      <c r="G92" s="50">
        <f t="shared" si="26"/>
        <v>0.73058823529411776</v>
      </c>
      <c r="H92" s="50">
        <f t="shared" si="26"/>
        <v>0.77294117647058835</v>
      </c>
      <c r="I92" s="50">
        <f t="shared" si="26"/>
        <v>0.61764705882352944</v>
      </c>
      <c r="J92" s="50">
        <f t="shared" si="26"/>
        <v>0.78000000000000014</v>
      </c>
      <c r="K92" s="50">
        <f t="shared" si="26"/>
        <v>0.78000000000000014</v>
      </c>
      <c r="L92" s="50">
        <f t="shared" si="26"/>
        <v>0.76235294117647068</v>
      </c>
      <c r="M92" s="50">
        <f t="shared" si="26"/>
        <v>0.75882352941176479</v>
      </c>
      <c r="N92" s="50">
        <f t="shared" si="26"/>
        <v>0.58235294117647063</v>
      </c>
      <c r="O92" s="50">
        <f t="shared" si="26"/>
        <v>0.73764705882352954</v>
      </c>
      <c r="P92" s="50">
        <f t="shared" si="26"/>
        <v>0.61764705882352944</v>
      </c>
      <c r="Q92" s="50">
        <f t="shared" si="26"/>
        <v>0.52588235294117647</v>
      </c>
      <c r="R92" s="50">
        <f t="shared" si="26"/>
        <v>0.63176470588235289</v>
      </c>
      <c r="S92" s="50">
        <f t="shared" si="26"/>
        <v>0.76764705882352946</v>
      </c>
      <c r="T92" s="50">
        <f t="shared" si="26"/>
        <v>0.72705882352941187</v>
      </c>
      <c r="U92" s="50">
        <f t="shared" si="26"/>
        <v>0.80823529411764716</v>
      </c>
      <c r="V92" s="50">
        <f t="shared" si="26"/>
        <v>0.79411764705882359</v>
      </c>
      <c r="W92" s="50">
        <f t="shared" si="26"/>
        <v>0.61764705882352944</v>
      </c>
      <c r="X92" s="50">
        <f t="shared" si="26"/>
        <v>0.73411764705882365</v>
      </c>
      <c r="Y92" s="50">
        <f t="shared" si="26"/>
        <v>0.79764705882352949</v>
      </c>
      <c r="Z92" s="50">
        <f t="shared" si="26"/>
        <v>0.69882352941176473</v>
      </c>
      <c r="AA92" s="50">
        <f t="shared" si="26"/>
        <v>0.78529411764705892</v>
      </c>
      <c r="AB92" s="50">
        <f t="shared" si="26"/>
        <v>0.78000000000000014</v>
      </c>
      <c r="AC92" s="50">
        <f t="shared" si="26"/>
        <v>0.78705882352941181</v>
      </c>
      <c r="AD92" s="50">
        <f t="shared" si="26"/>
        <v>0.69529411764705884</v>
      </c>
      <c r="AE92" s="50">
        <f t="shared" si="26"/>
        <v>0.60705882352941176</v>
      </c>
      <c r="AF92" s="50">
        <f t="shared" si="26"/>
        <v>0.76941176470588246</v>
      </c>
      <c r="AG92" s="50">
        <f t="shared" si="26"/>
        <v>0.8329411764705883</v>
      </c>
      <c r="AH92" s="50">
        <f t="shared" si="20"/>
        <v>0</v>
      </c>
      <c r="AI92" s="50">
        <f t="shared" si="20"/>
        <v>0</v>
      </c>
      <c r="AJ92" s="50">
        <f t="shared" si="20"/>
        <v>0</v>
      </c>
      <c r="AK92" s="50">
        <f t="shared" si="20"/>
        <v>0</v>
      </c>
      <c r="AL92" s="50">
        <f t="shared" si="20"/>
        <v>0</v>
      </c>
      <c r="AM92" s="51">
        <f t="shared" si="23"/>
        <v>0.8329411764705883</v>
      </c>
      <c r="AN92" s="51">
        <f t="shared" si="24"/>
        <v>0</v>
      </c>
    </row>
    <row r="93" spans="1:40">
      <c r="A93" s="12" t="s">
        <v>22</v>
      </c>
      <c r="B93" s="50">
        <f t="shared" ref="B93:AL100" si="27">($G$38*B23)/$G$37</f>
        <v>0</v>
      </c>
      <c r="C93" s="50">
        <f t="shared" si="27"/>
        <v>0.59647058823529409</v>
      </c>
      <c r="D93" s="50">
        <f t="shared" si="26"/>
        <v>0.78705882352941181</v>
      </c>
      <c r="E93" s="50">
        <f t="shared" si="26"/>
        <v>0.67764705882352938</v>
      </c>
      <c r="F93" s="50">
        <f t="shared" si="26"/>
        <v>0.74823529411764711</v>
      </c>
      <c r="G93" s="50">
        <f t="shared" si="26"/>
        <v>0.66</v>
      </c>
      <c r="H93" s="50">
        <f t="shared" si="26"/>
        <v>0.78705882352941181</v>
      </c>
      <c r="I93" s="50">
        <f t="shared" si="26"/>
        <v>0.61764705882352944</v>
      </c>
      <c r="J93" s="50">
        <f t="shared" si="26"/>
        <v>0.74823529411764711</v>
      </c>
      <c r="K93" s="50">
        <f t="shared" si="26"/>
        <v>0.74823529411764711</v>
      </c>
      <c r="L93" s="50">
        <f t="shared" si="26"/>
        <v>0.74823529411764711</v>
      </c>
      <c r="M93" s="50">
        <f t="shared" si="26"/>
        <v>0.70941176470588241</v>
      </c>
      <c r="N93" s="50">
        <f t="shared" si="26"/>
        <v>0.56823529411764706</v>
      </c>
      <c r="O93" s="50">
        <f t="shared" si="26"/>
        <v>0.1023529411764706</v>
      </c>
      <c r="P93" s="50">
        <f t="shared" si="26"/>
        <v>0.61058823529411765</v>
      </c>
      <c r="Q93" s="50">
        <f t="shared" si="26"/>
        <v>0.59294117647058819</v>
      </c>
      <c r="R93" s="50">
        <f t="shared" si="26"/>
        <v>0.63529411764705879</v>
      </c>
      <c r="S93" s="50">
        <f t="shared" si="26"/>
        <v>0.74470588235294133</v>
      </c>
      <c r="T93" s="50">
        <f t="shared" si="26"/>
        <v>0.69176470588235295</v>
      </c>
      <c r="U93" s="50">
        <f t="shared" si="26"/>
        <v>0.75882352941176479</v>
      </c>
      <c r="V93" s="50">
        <f t="shared" si="26"/>
        <v>0.751764705882353</v>
      </c>
      <c r="W93" s="50">
        <f t="shared" si="26"/>
        <v>0.6</v>
      </c>
      <c r="X93" s="50">
        <f t="shared" si="26"/>
        <v>0.5894117647058823</v>
      </c>
      <c r="Y93" s="50">
        <f t="shared" si="26"/>
        <v>0.751764705882353</v>
      </c>
      <c r="Z93" s="50">
        <f t="shared" si="26"/>
        <v>0.70588235294117652</v>
      </c>
      <c r="AA93" s="50">
        <f t="shared" si="26"/>
        <v>0.751764705882353</v>
      </c>
      <c r="AB93" s="50">
        <f t="shared" si="26"/>
        <v>0.73411764705882365</v>
      </c>
      <c r="AC93" s="50">
        <f t="shared" si="26"/>
        <v>0.74117647058823544</v>
      </c>
      <c r="AD93" s="50">
        <f t="shared" si="26"/>
        <v>0.63176470588235289</v>
      </c>
      <c r="AE93" s="50">
        <f t="shared" si="26"/>
        <v>0.59647058823529409</v>
      </c>
      <c r="AF93" s="50">
        <f t="shared" si="26"/>
        <v>0.82235294117647073</v>
      </c>
      <c r="AG93" s="50">
        <f t="shared" si="26"/>
        <v>0.77294117647058835</v>
      </c>
      <c r="AH93" s="50">
        <f t="shared" si="27"/>
        <v>0</v>
      </c>
      <c r="AI93" s="50">
        <f t="shared" si="27"/>
        <v>0</v>
      </c>
      <c r="AJ93" s="50">
        <f t="shared" si="27"/>
        <v>0</v>
      </c>
      <c r="AK93" s="50">
        <f t="shared" si="27"/>
        <v>0</v>
      </c>
      <c r="AL93" s="50">
        <f t="shared" si="27"/>
        <v>0</v>
      </c>
      <c r="AM93" s="51">
        <f t="shared" si="23"/>
        <v>0.82235294117647073</v>
      </c>
      <c r="AN93" s="51">
        <f t="shared" si="24"/>
        <v>0</v>
      </c>
    </row>
    <row r="94" spans="1:40">
      <c r="A94" s="12" t="s">
        <v>23</v>
      </c>
      <c r="B94" s="50">
        <f t="shared" si="27"/>
        <v>0</v>
      </c>
      <c r="C94" s="50">
        <f t="shared" si="27"/>
        <v>0.59647058823529409</v>
      </c>
      <c r="D94" s="50">
        <f t="shared" si="26"/>
        <v>0.70941176470588241</v>
      </c>
      <c r="E94" s="50">
        <f t="shared" si="26"/>
        <v>0.71294117647058819</v>
      </c>
      <c r="F94" s="50">
        <f t="shared" si="26"/>
        <v>0.70588235294117652</v>
      </c>
      <c r="G94" s="50">
        <f t="shared" si="26"/>
        <v>0.62470588235294122</v>
      </c>
      <c r="H94" s="50">
        <f t="shared" si="26"/>
        <v>0.74470588235294133</v>
      </c>
      <c r="I94" s="50">
        <f t="shared" si="26"/>
        <v>0.60352941176470587</v>
      </c>
      <c r="J94" s="50">
        <f t="shared" si="26"/>
        <v>0.66</v>
      </c>
      <c r="K94" s="50">
        <f t="shared" si="26"/>
        <v>0.66</v>
      </c>
      <c r="L94" s="50">
        <f t="shared" si="26"/>
        <v>0.69529411764705884</v>
      </c>
      <c r="M94" s="50">
        <f t="shared" si="26"/>
        <v>0.66705882352941182</v>
      </c>
      <c r="N94" s="50">
        <f t="shared" si="26"/>
        <v>0.52588235294117647</v>
      </c>
      <c r="O94" s="50">
        <f t="shared" si="26"/>
        <v>0</v>
      </c>
      <c r="P94" s="50">
        <f t="shared" si="26"/>
        <v>0.61411764705882355</v>
      </c>
      <c r="Q94" s="50">
        <f t="shared" si="26"/>
        <v>0.60352941176470587</v>
      </c>
      <c r="R94" s="50">
        <f t="shared" si="26"/>
        <v>0.68823529411764706</v>
      </c>
      <c r="S94" s="50">
        <f t="shared" si="26"/>
        <v>0.751764705882353</v>
      </c>
      <c r="T94" s="50">
        <f t="shared" si="26"/>
        <v>0.66</v>
      </c>
      <c r="U94" s="50">
        <f t="shared" si="26"/>
        <v>0.70235294117647062</v>
      </c>
      <c r="V94" s="50">
        <f t="shared" si="26"/>
        <v>0.70588235294117652</v>
      </c>
      <c r="W94" s="50">
        <f t="shared" si="26"/>
        <v>0.6</v>
      </c>
      <c r="X94" s="50">
        <f t="shared" si="26"/>
        <v>0.58235294117647063</v>
      </c>
      <c r="Y94" s="50">
        <f t="shared" si="26"/>
        <v>0.70588235294117652</v>
      </c>
      <c r="Z94" s="50">
        <f t="shared" si="26"/>
        <v>0.67411764705882349</v>
      </c>
      <c r="AA94" s="50">
        <f t="shared" si="26"/>
        <v>0.70235294117647062</v>
      </c>
      <c r="AB94" s="50">
        <f t="shared" si="26"/>
        <v>0.70588235294117652</v>
      </c>
      <c r="AC94" s="50">
        <f t="shared" si="26"/>
        <v>0.69176470588235295</v>
      </c>
      <c r="AD94" s="50">
        <f t="shared" si="26"/>
        <v>0.63176470588235289</v>
      </c>
      <c r="AE94" s="50">
        <f t="shared" si="26"/>
        <v>0.59647058823529409</v>
      </c>
      <c r="AF94" s="50">
        <f t="shared" si="26"/>
        <v>0.70941176470588241</v>
      </c>
      <c r="AG94" s="50">
        <f t="shared" si="26"/>
        <v>0.75529411764705889</v>
      </c>
      <c r="AH94" s="50">
        <f t="shared" si="27"/>
        <v>0</v>
      </c>
      <c r="AI94" s="50">
        <f t="shared" si="27"/>
        <v>0</v>
      </c>
      <c r="AJ94" s="50">
        <f t="shared" si="27"/>
        <v>0</v>
      </c>
      <c r="AK94" s="50">
        <f t="shared" si="27"/>
        <v>0</v>
      </c>
      <c r="AL94" s="50">
        <f t="shared" si="27"/>
        <v>0</v>
      </c>
      <c r="AM94" s="51">
        <f t="shared" si="23"/>
        <v>0.75529411764705889</v>
      </c>
      <c r="AN94" s="51">
        <f t="shared" si="24"/>
        <v>0</v>
      </c>
    </row>
    <row r="95" spans="1:40">
      <c r="A95" s="9" t="s">
        <v>24</v>
      </c>
      <c r="B95" s="50">
        <f t="shared" si="27"/>
        <v>0</v>
      </c>
      <c r="C95" s="50">
        <f t="shared" si="27"/>
        <v>0.62470588235294122</v>
      </c>
      <c r="D95" s="50">
        <f t="shared" si="26"/>
        <v>0.70941176470588241</v>
      </c>
      <c r="E95" s="50">
        <f t="shared" si="26"/>
        <v>0.69529411764705884</v>
      </c>
      <c r="F95" s="50">
        <f t="shared" si="26"/>
        <v>0.70941176470588241</v>
      </c>
      <c r="G95" s="50">
        <f t="shared" si="26"/>
        <v>0.61411764705882355</v>
      </c>
      <c r="H95" s="50">
        <f t="shared" si="26"/>
        <v>0.78000000000000014</v>
      </c>
      <c r="I95" s="50">
        <f t="shared" si="26"/>
        <v>0.62823529411764711</v>
      </c>
      <c r="J95" s="50">
        <f t="shared" si="26"/>
        <v>0.70235294117647062</v>
      </c>
      <c r="K95" s="50">
        <f t="shared" si="26"/>
        <v>0.70235294117647062</v>
      </c>
      <c r="L95" s="50">
        <f t="shared" si="26"/>
        <v>0.67411764705882349</v>
      </c>
      <c r="M95" s="50">
        <f t="shared" si="26"/>
        <v>0.70588235294117652</v>
      </c>
      <c r="N95" s="50">
        <f t="shared" si="26"/>
        <v>0.73411764705882365</v>
      </c>
      <c r="O95" s="50">
        <f t="shared" si="26"/>
        <v>0.28235294117647058</v>
      </c>
      <c r="P95" s="50">
        <f t="shared" si="26"/>
        <v>0.66705882352941182</v>
      </c>
      <c r="Q95" s="50">
        <f t="shared" si="26"/>
        <v>0.63882352941176468</v>
      </c>
      <c r="R95" s="50">
        <f t="shared" si="26"/>
        <v>0.71647058823529408</v>
      </c>
      <c r="S95" s="50">
        <f t="shared" ref="S95:AG95" si="28">($G$38*S25-S155)/$G$37</f>
        <v>0.80470588235294127</v>
      </c>
      <c r="T95" s="50">
        <f t="shared" si="28"/>
        <v>0.82588235294117662</v>
      </c>
      <c r="U95" s="50">
        <f t="shared" si="28"/>
        <v>0.69882352941176473</v>
      </c>
      <c r="V95" s="50">
        <f t="shared" si="28"/>
        <v>0.76588235294117657</v>
      </c>
      <c r="W95" s="50">
        <f t="shared" si="28"/>
        <v>0.66352941176470592</v>
      </c>
      <c r="X95" s="50">
        <f t="shared" si="28"/>
        <v>0.62470588235294122</v>
      </c>
      <c r="Y95" s="50">
        <f t="shared" si="28"/>
        <v>0.72705882352941187</v>
      </c>
      <c r="Z95" s="50">
        <f t="shared" si="28"/>
        <v>0.69176470588235295</v>
      </c>
      <c r="AA95" s="50">
        <f t="shared" si="28"/>
        <v>0.72352941176470598</v>
      </c>
      <c r="AB95" s="50">
        <f t="shared" si="28"/>
        <v>0.72705882352941187</v>
      </c>
      <c r="AC95" s="50">
        <f t="shared" si="28"/>
        <v>0.73764705882352954</v>
      </c>
      <c r="AD95" s="50">
        <f t="shared" si="28"/>
        <v>0.70235294117647062</v>
      </c>
      <c r="AE95" s="50">
        <f t="shared" si="28"/>
        <v>0.66705882352941182</v>
      </c>
      <c r="AF95" s="50">
        <f t="shared" si="28"/>
        <v>0.74470588235294133</v>
      </c>
      <c r="AG95" s="50">
        <f t="shared" si="28"/>
        <v>0.72352941176470598</v>
      </c>
      <c r="AH95" s="50">
        <f t="shared" si="27"/>
        <v>0</v>
      </c>
      <c r="AI95" s="50">
        <f t="shared" si="27"/>
        <v>0</v>
      </c>
      <c r="AJ95" s="50">
        <f t="shared" si="27"/>
        <v>0</v>
      </c>
      <c r="AK95" s="50">
        <f t="shared" si="27"/>
        <v>0</v>
      </c>
      <c r="AL95" s="50">
        <f t="shared" si="27"/>
        <v>0</v>
      </c>
      <c r="AM95" s="51">
        <f t="shared" si="23"/>
        <v>0.82588235294117662</v>
      </c>
      <c r="AN95" s="51">
        <f t="shared" si="24"/>
        <v>0</v>
      </c>
    </row>
    <row r="96" spans="1:40">
      <c r="A96" s="15">
        <v>0.83333333333333337</v>
      </c>
      <c r="B96" s="50">
        <f t="shared" si="27"/>
        <v>0</v>
      </c>
      <c r="C96" s="50">
        <f t="shared" si="27"/>
        <v>0.74117647058823544</v>
      </c>
      <c r="D96" s="50">
        <f t="shared" ref="D96:AG100" si="29">($G$38*D26-D156)/$G$37</f>
        <v>0.79764705882352949</v>
      </c>
      <c r="E96" s="50">
        <f t="shared" si="29"/>
        <v>0.79411764705882359</v>
      </c>
      <c r="F96" s="50">
        <f t="shared" si="29"/>
        <v>0.79764705882352949</v>
      </c>
      <c r="G96" s="50">
        <f t="shared" si="29"/>
        <v>0.751764705882353</v>
      </c>
      <c r="H96" s="50">
        <f t="shared" si="29"/>
        <v>0.7905882352941177</v>
      </c>
      <c r="I96" s="50">
        <f t="shared" si="29"/>
        <v>0.74117647058823544</v>
      </c>
      <c r="J96" s="50">
        <f t="shared" si="29"/>
        <v>0.78352941176470603</v>
      </c>
      <c r="K96" s="50">
        <f t="shared" si="29"/>
        <v>0.78352941176470603</v>
      </c>
      <c r="L96" s="50">
        <f t="shared" si="29"/>
        <v>0.76941176470588246</v>
      </c>
      <c r="M96" s="50">
        <f t="shared" si="29"/>
        <v>0.79764705882352949</v>
      </c>
      <c r="N96" s="50">
        <f t="shared" si="29"/>
        <v>0.81529411764705895</v>
      </c>
      <c r="O96" s="50">
        <f t="shared" si="29"/>
        <v>0.5117647058823529</v>
      </c>
      <c r="P96" s="50">
        <f t="shared" si="29"/>
        <v>0.75529411764705889</v>
      </c>
      <c r="Q96" s="50">
        <f t="shared" si="29"/>
        <v>0.72352941176470598</v>
      </c>
      <c r="R96" s="50">
        <f t="shared" si="29"/>
        <v>3.1764705882352938E-2</v>
      </c>
      <c r="S96" s="50">
        <f t="shared" si="29"/>
        <v>0.85058823529411776</v>
      </c>
      <c r="T96" s="50">
        <f t="shared" si="29"/>
        <v>0.76235294117647068</v>
      </c>
      <c r="U96" s="50">
        <f t="shared" si="29"/>
        <v>0.80470588235294127</v>
      </c>
      <c r="V96" s="50">
        <f t="shared" si="29"/>
        <v>0.7905882352941177</v>
      </c>
      <c r="W96" s="50">
        <f t="shared" si="29"/>
        <v>0.74823529411764711</v>
      </c>
      <c r="X96" s="50">
        <f t="shared" si="29"/>
        <v>0.71647058823529408</v>
      </c>
      <c r="Y96" s="50">
        <f t="shared" si="29"/>
        <v>0.78705882352941181</v>
      </c>
      <c r="Z96" s="50">
        <f t="shared" si="29"/>
        <v>0.76941176470588246</v>
      </c>
      <c r="AA96" s="50">
        <f t="shared" si="29"/>
        <v>0.80470588235294127</v>
      </c>
      <c r="AB96" s="50">
        <f t="shared" si="29"/>
        <v>0.78705882352941181</v>
      </c>
      <c r="AC96" s="50">
        <f t="shared" si="29"/>
        <v>0.79411764705882359</v>
      </c>
      <c r="AD96" s="50">
        <f t="shared" si="29"/>
        <v>0.80470588235294127</v>
      </c>
      <c r="AE96" s="50">
        <f t="shared" si="29"/>
        <v>0.74117647058823544</v>
      </c>
      <c r="AF96" s="50">
        <f t="shared" si="29"/>
        <v>0.80823529411764716</v>
      </c>
      <c r="AG96" s="50">
        <f t="shared" si="29"/>
        <v>0.80470588235294127</v>
      </c>
      <c r="AH96" s="50">
        <f t="shared" si="27"/>
        <v>0</v>
      </c>
      <c r="AI96" s="50">
        <f t="shared" si="27"/>
        <v>0</v>
      </c>
      <c r="AJ96" s="50">
        <f t="shared" si="27"/>
        <v>0</v>
      </c>
      <c r="AK96" s="50">
        <f t="shared" si="27"/>
        <v>0</v>
      </c>
      <c r="AL96" s="50">
        <f t="shared" si="27"/>
        <v>0</v>
      </c>
      <c r="AM96" s="51">
        <f t="shared" si="23"/>
        <v>0.85058823529411776</v>
      </c>
      <c r="AN96" s="51">
        <f t="shared" si="24"/>
        <v>0</v>
      </c>
    </row>
    <row r="97" spans="1:44">
      <c r="A97" s="15">
        <v>0.875</v>
      </c>
      <c r="B97" s="50">
        <f t="shared" si="27"/>
        <v>0</v>
      </c>
      <c r="C97" s="50">
        <f t="shared" si="27"/>
        <v>0.74470588235294133</v>
      </c>
      <c r="D97" s="50">
        <f t="shared" si="29"/>
        <v>0.7905882352941177</v>
      </c>
      <c r="E97" s="50">
        <f t="shared" si="29"/>
        <v>0.78352941176470603</v>
      </c>
      <c r="F97" s="50">
        <f t="shared" si="29"/>
        <v>0.78705882352941181</v>
      </c>
      <c r="G97" s="50">
        <f t="shared" si="29"/>
        <v>0.73764705882352954</v>
      </c>
      <c r="H97" s="50">
        <f t="shared" si="29"/>
        <v>0.76941176470588246</v>
      </c>
      <c r="I97" s="50">
        <f t="shared" si="29"/>
        <v>0.73764705882352954</v>
      </c>
      <c r="J97" s="50">
        <f t="shared" si="29"/>
        <v>0.77294117647058835</v>
      </c>
      <c r="K97" s="50">
        <f t="shared" si="29"/>
        <v>0.77294117647058835</v>
      </c>
      <c r="L97" s="50">
        <f t="shared" si="29"/>
        <v>0.77647058823529425</v>
      </c>
      <c r="M97" s="50">
        <f t="shared" si="29"/>
        <v>0.77647058823529425</v>
      </c>
      <c r="N97" s="50">
        <f t="shared" si="29"/>
        <v>0.78705882352941181</v>
      </c>
      <c r="O97" s="50">
        <f t="shared" si="29"/>
        <v>0.71294117647058819</v>
      </c>
      <c r="P97" s="50">
        <f t="shared" si="29"/>
        <v>0.75529411764705889</v>
      </c>
      <c r="Q97" s="50">
        <f t="shared" si="29"/>
        <v>0.73764705882352954</v>
      </c>
      <c r="R97" s="50">
        <f t="shared" si="29"/>
        <v>0.28235294117647058</v>
      </c>
      <c r="S97" s="50">
        <f t="shared" si="29"/>
        <v>0.78000000000000014</v>
      </c>
      <c r="T97" s="50">
        <f t="shared" si="29"/>
        <v>0.64588235294117646</v>
      </c>
      <c r="U97" s="50">
        <f t="shared" si="29"/>
        <v>0.79411764705882359</v>
      </c>
      <c r="V97" s="50">
        <f t="shared" si="29"/>
        <v>0.78000000000000014</v>
      </c>
      <c r="W97" s="50">
        <f t="shared" si="29"/>
        <v>0.72705882352941187</v>
      </c>
      <c r="X97" s="50">
        <f t="shared" si="29"/>
        <v>0.71647058823529408</v>
      </c>
      <c r="Y97" s="50">
        <f t="shared" si="29"/>
        <v>0.77647058823529425</v>
      </c>
      <c r="Z97" s="50">
        <f t="shared" si="29"/>
        <v>0.751764705882353</v>
      </c>
      <c r="AA97" s="50">
        <f t="shared" si="29"/>
        <v>0.78352941176470603</v>
      </c>
      <c r="AB97" s="50">
        <f t="shared" si="29"/>
        <v>0.77294117647058835</v>
      </c>
      <c r="AC97" s="50">
        <f t="shared" si="29"/>
        <v>0.78705882352941181</v>
      </c>
      <c r="AD97" s="50">
        <f t="shared" si="29"/>
        <v>0.74823529411764711</v>
      </c>
      <c r="AE97" s="50">
        <f t="shared" si="29"/>
        <v>0.74117647058823544</v>
      </c>
      <c r="AF97" s="50">
        <f t="shared" si="29"/>
        <v>0.78705882352941181</v>
      </c>
      <c r="AG97" s="50">
        <f t="shared" si="29"/>
        <v>0.78352941176470603</v>
      </c>
      <c r="AH97" s="50">
        <f t="shared" si="27"/>
        <v>0</v>
      </c>
      <c r="AI97" s="50">
        <f t="shared" si="27"/>
        <v>0</v>
      </c>
      <c r="AJ97" s="50">
        <f t="shared" si="27"/>
        <v>0</v>
      </c>
      <c r="AK97" s="50">
        <f t="shared" si="27"/>
        <v>0</v>
      </c>
      <c r="AL97" s="50">
        <f t="shared" si="27"/>
        <v>0</v>
      </c>
      <c r="AM97" s="51">
        <f t="shared" si="23"/>
        <v>0.79411764705882359</v>
      </c>
      <c r="AN97" s="51">
        <f t="shared" si="24"/>
        <v>0</v>
      </c>
    </row>
    <row r="98" spans="1:44">
      <c r="A98" s="13" t="s">
        <v>25</v>
      </c>
      <c r="B98" s="50">
        <f t="shared" si="27"/>
        <v>0</v>
      </c>
      <c r="C98" s="50">
        <f t="shared" si="27"/>
        <v>0.69882352941176473</v>
      </c>
      <c r="D98" s="50">
        <f t="shared" si="29"/>
        <v>0.76235294117647068</v>
      </c>
      <c r="E98" s="50">
        <f t="shared" si="29"/>
        <v>0.62823529411764711</v>
      </c>
      <c r="F98" s="50">
        <f t="shared" si="29"/>
        <v>0.75529411764705889</v>
      </c>
      <c r="G98" s="50">
        <f t="shared" si="29"/>
        <v>0.69882352941176473</v>
      </c>
      <c r="H98" s="50">
        <f t="shared" si="29"/>
        <v>0.72705882352941187</v>
      </c>
      <c r="I98" s="50">
        <f t="shared" si="29"/>
        <v>0.70941176470588241</v>
      </c>
      <c r="J98" s="50">
        <f t="shared" si="29"/>
        <v>0.73411764705882365</v>
      </c>
      <c r="K98" s="50">
        <f t="shared" si="29"/>
        <v>0.73411764705882365</v>
      </c>
      <c r="L98" s="50">
        <f t="shared" si="29"/>
        <v>0.72</v>
      </c>
      <c r="M98" s="50">
        <f t="shared" si="29"/>
        <v>0.71647058823529408</v>
      </c>
      <c r="N98" s="50">
        <f t="shared" si="29"/>
        <v>0.74470588235294133</v>
      </c>
      <c r="O98" s="50">
        <f t="shared" si="29"/>
        <v>0.73764705882352954</v>
      </c>
      <c r="P98" s="50">
        <f t="shared" si="29"/>
        <v>0.71647058823529408</v>
      </c>
      <c r="Q98" s="50">
        <f t="shared" si="29"/>
        <v>0.71294117647058819</v>
      </c>
      <c r="R98" s="50">
        <f t="shared" si="29"/>
        <v>0.68823529411764706</v>
      </c>
      <c r="S98" s="50">
        <f t="shared" si="29"/>
        <v>0.72352941176470598</v>
      </c>
      <c r="T98" s="50">
        <f t="shared" si="29"/>
        <v>0.6</v>
      </c>
      <c r="U98" s="50">
        <f t="shared" si="29"/>
        <v>0.751764705882353</v>
      </c>
      <c r="V98" s="50">
        <f t="shared" si="29"/>
        <v>0.73058823529411776</v>
      </c>
      <c r="W98" s="50">
        <f t="shared" si="29"/>
        <v>0.69176470588235295</v>
      </c>
      <c r="X98" s="50">
        <f t="shared" si="29"/>
        <v>0.69529411764705884</v>
      </c>
      <c r="Y98" s="50">
        <f t="shared" si="29"/>
        <v>0.73764705882352954</v>
      </c>
      <c r="Z98" s="50">
        <f t="shared" si="29"/>
        <v>0.67411764705882349</v>
      </c>
      <c r="AA98" s="50">
        <f t="shared" si="29"/>
        <v>0.73411764705882365</v>
      </c>
      <c r="AB98" s="50">
        <f t="shared" si="29"/>
        <v>0.74470588235294133</v>
      </c>
      <c r="AC98" s="50">
        <f t="shared" si="29"/>
        <v>0.73411764705882365</v>
      </c>
      <c r="AD98" s="50">
        <f t="shared" si="29"/>
        <v>0.70941176470588241</v>
      </c>
      <c r="AE98" s="50">
        <f t="shared" si="29"/>
        <v>0.72352941176470598</v>
      </c>
      <c r="AF98" s="50">
        <f t="shared" si="29"/>
        <v>0.74470588235294133</v>
      </c>
      <c r="AG98" s="50">
        <f t="shared" si="29"/>
        <v>0.74823529411764711</v>
      </c>
      <c r="AH98" s="50">
        <f t="shared" si="27"/>
        <v>0</v>
      </c>
      <c r="AI98" s="50">
        <f t="shared" si="27"/>
        <v>0</v>
      </c>
      <c r="AJ98" s="50">
        <f t="shared" si="27"/>
        <v>0</v>
      </c>
      <c r="AK98" s="50">
        <f t="shared" si="27"/>
        <v>0</v>
      </c>
      <c r="AL98" s="50">
        <f t="shared" si="27"/>
        <v>0</v>
      </c>
      <c r="AM98" s="51">
        <f t="shared" si="23"/>
        <v>0.76235294117647068</v>
      </c>
      <c r="AN98" s="51">
        <f t="shared" si="24"/>
        <v>0</v>
      </c>
    </row>
    <row r="99" spans="1:44">
      <c r="A99" s="15">
        <v>0.95833333333333337</v>
      </c>
      <c r="B99" s="50">
        <f t="shared" si="27"/>
        <v>0</v>
      </c>
      <c r="C99" s="50">
        <f t="shared" si="27"/>
        <v>0.65294117647058825</v>
      </c>
      <c r="D99" s="50">
        <f t="shared" si="29"/>
        <v>0.69882352941176473</v>
      </c>
      <c r="E99" s="50">
        <f t="shared" si="29"/>
        <v>0.6</v>
      </c>
      <c r="F99" s="50">
        <f t="shared" si="29"/>
        <v>0.66</v>
      </c>
      <c r="G99" s="50">
        <f t="shared" si="29"/>
        <v>0.69529411764705884</v>
      </c>
      <c r="H99" s="50">
        <f t="shared" si="29"/>
        <v>0.65647058823529414</v>
      </c>
      <c r="I99" s="50">
        <f t="shared" si="29"/>
        <v>0.65294117647058825</v>
      </c>
      <c r="J99" s="50">
        <f t="shared" si="29"/>
        <v>0.65647058823529414</v>
      </c>
      <c r="K99" s="50">
        <f t="shared" si="29"/>
        <v>0.65647058823529414</v>
      </c>
      <c r="L99" s="50">
        <f t="shared" si="29"/>
        <v>0.61411764705882355</v>
      </c>
      <c r="M99" s="50">
        <f t="shared" si="29"/>
        <v>0.66352941176470592</v>
      </c>
      <c r="N99" s="50">
        <f t="shared" si="29"/>
        <v>0.67411764705882349</v>
      </c>
      <c r="O99" s="50">
        <f t="shared" si="29"/>
        <v>0.68470588235294116</v>
      </c>
      <c r="P99" s="50">
        <f t="shared" si="29"/>
        <v>0.66</v>
      </c>
      <c r="Q99" s="50">
        <f t="shared" si="29"/>
        <v>0.65294117647058825</v>
      </c>
      <c r="R99" s="50">
        <f t="shared" si="29"/>
        <v>0.68470588235294116</v>
      </c>
      <c r="S99" s="50">
        <f t="shared" si="29"/>
        <v>0.69529411764705884</v>
      </c>
      <c r="T99" s="50">
        <f t="shared" si="29"/>
        <v>0.62117647058823533</v>
      </c>
      <c r="U99" s="50">
        <f t="shared" si="29"/>
        <v>0.68117647058823527</v>
      </c>
      <c r="V99" s="50">
        <f t="shared" si="29"/>
        <v>0.60705882352941176</v>
      </c>
      <c r="W99" s="50">
        <f t="shared" si="29"/>
        <v>0.62470588235294122</v>
      </c>
      <c r="X99" s="50">
        <f t="shared" si="29"/>
        <v>0.64235294117647057</v>
      </c>
      <c r="Y99" s="50">
        <f t="shared" si="29"/>
        <v>0.67411764705882349</v>
      </c>
      <c r="Z99" s="50">
        <f t="shared" si="29"/>
        <v>0.63529411764705879</v>
      </c>
      <c r="AA99" s="50">
        <f t="shared" si="29"/>
        <v>0.6705882352941176</v>
      </c>
      <c r="AB99" s="50">
        <f t="shared" si="29"/>
        <v>0.66352941176470592</v>
      </c>
      <c r="AC99" s="50">
        <f t="shared" si="29"/>
        <v>0.66352941176470592</v>
      </c>
      <c r="AD99" s="50">
        <f t="shared" si="29"/>
        <v>0.66705882352941182</v>
      </c>
      <c r="AE99" s="50">
        <f t="shared" si="29"/>
        <v>0.65647058823529414</v>
      </c>
      <c r="AF99" s="50">
        <f t="shared" si="29"/>
        <v>0.68117647058823527</v>
      </c>
      <c r="AG99" s="50">
        <f t="shared" si="29"/>
        <v>0.68117647058823527</v>
      </c>
      <c r="AH99" s="50">
        <f t="shared" si="27"/>
        <v>0</v>
      </c>
      <c r="AI99" s="50">
        <f t="shared" si="27"/>
        <v>0</v>
      </c>
      <c r="AJ99" s="50">
        <f t="shared" si="27"/>
        <v>0</v>
      </c>
      <c r="AK99" s="50">
        <f t="shared" si="27"/>
        <v>0</v>
      </c>
      <c r="AL99" s="50">
        <f t="shared" si="27"/>
        <v>0</v>
      </c>
      <c r="AM99" s="51">
        <f t="shared" si="23"/>
        <v>0.69882352941176473</v>
      </c>
      <c r="AN99" s="51">
        <f t="shared" si="24"/>
        <v>0</v>
      </c>
    </row>
    <row r="100" spans="1:44">
      <c r="A100" s="9" t="s">
        <v>26</v>
      </c>
      <c r="B100" s="50">
        <f t="shared" si="27"/>
        <v>0</v>
      </c>
      <c r="C100" s="50">
        <f t="shared" si="27"/>
        <v>0.61058823529411765</v>
      </c>
      <c r="D100" s="50">
        <f t="shared" si="29"/>
        <v>0.63176470588235289</v>
      </c>
      <c r="E100" s="50">
        <f t="shared" si="29"/>
        <v>0.58235294117647063</v>
      </c>
      <c r="F100" s="50">
        <f t="shared" si="29"/>
        <v>0.58588235294117652</v>
      </c>
      <c r="G100" s="50">
        <f t="shared" si="29"/>
        <v>0.53647058823529414</v>
      </c>
      <c r="H100" s="50">
        <f t="shared" si="29"/>
        <v>0.60352941176470587</v>
      </c>
      <c r="I100" s="50">
        <f t="shared" si="29"/>
        <v>0.61058823529411765</v>
      </c>
      <c r="J100" s="50">
        <f t="shared" si="29"/>
        <v>0.60352941176470587</v>
      </c>
      <c r="K100" s="50">
        <f t="shared" si="29"/>
        <v>0.60352941176470587</v>
      </c>
      <c r="L100" s="50">
        <f t="shared" si="29"/>
        <v>0.58588235294117652</v>
      </c>
      <c r="M100" s="50">
        <f t="shared" si="29"/>
        <v>0.59647058823529409</v>
      </c>
      <c r="N100" s="50">
        <f t="shared" si="29"/>
        <v>0.6</v>
      </c>
      <c r="O100" s="50">
        <f t="shared" si="29"/>
        <v>0.63176470588235289</v>
      </c>
      <c r="P100" s="50">
        <f t="shared" si="29"/>
        <v>0.61411764705882355</v>
      </c>
      <c r="Q100" s="50">
        <f t="shared" si="29"/>
        <v>0.6</v>
      </c>
      <c r="R100" s="50">
        <f t="shared" si="29"/>
        <v>0.62117647058823533</v>
      </c>
      <c r="S100" s="50">
        <f t="shared" si="29"/>
        <v>0.59294117647058819</v>
      </c>
      <c r="T100" s="50">
        <f t="shared" si="29"/>
        <v>0.61764705882352944</v>
      </c>
      <c r="U100" s="50">
        <f t="shared" si="29"/>
        <v>0.56470588235294117</v>
      </c>
      <c r="V100" s="50">
        <f t="shared" si="29"/>
        <v>0.62117647058823533</v>
      </c>
      <c r="W100" s="50">
        <f t="shared" si="29"/>
        <v>0.5894117647058823</v>
      </c>
      <c r="X100" s="50">
        <f t="shared" si="29"/>
        <v>0.5894117647058823</v>
      </c>
      <c r="Y100" s="50">
        <f t="shared" si="29"/>
        <v>0.59294117647058819</v>
      </c>
      <c r="Z100" s="50">
        <f t="shared" si="29"/>
        <v>0.57882352941176474</v>
      </c>
      <c r="AA100" s="50">
        <f t="shared" si="29"/>
        <v>0.6</v>
      </c>
      <c r="AB100" s="50">
        <f t="shared" si="29"/>
        <v>0.6</v>
      </c>
      <c r="AC100" s="50">
        <f t="shared" si="29"/>
        <v>0.62823529411764711</v>
      </c>
      <c r="AD100" s="50">
        <f t="shared" si="29"/>
        <v>0.61764705882352944</v>
      </c>
      <c r="AE100" s="50">
        <f t="shared" si="29"/>
        <v>0.61058823529411765</v>
      </c>
      <c r="AF100" s="50">
        <f t="shared" si="29"/>
        <v>0.61764705882352944</v>
      </c>
      <c r="AG100" s="50">
        <f t="shared" si="29"/>
        <v>0.62117647058823533</v>
      </c>
      <c r="AH100" s="50">
        <f t="shared" si="27"/>
        <v>0</v>
      </c>
      <c r="AI100" s="50">
        <f t="shared" si="27"/>
        <v>0</v>
      </c>
      <c r="AJ100" s="50">
        <f t="shared" si="27"/>
        <v>0</v>
      </c>
      <c r="AK100" s="50">
        <f t="shared" si="27"/>
        <v>0</v>
      </c>
      <c r="AL100" s="50">
        <f t="shared" si="27"/>
        <v>0</v>
      </c>
      <c r="AM100" s="51">
        <f t="shared" si="23"/>
        <v>0.63176470588235289</v>
      </c>
      <c r="AN100" s="51">
        <f t="shared" si="24"/>
        <v>0</v>
      </c>
    </row>
    <row r="103" spans="1:44">
      <c r="A103" s="26" t="s">
        <v>47</v>
      </c>
      <c r="C103" s="30"/>
      <c r="E103" s="41"/>
      <c r="F103" s="26"/>
      <c r="G103" s="38"/>
      <c r="H103" s="38"/>
      <c r="I103" s="38"/>
      <c r="J103" s="38"/>
      <c r="K103" s="38"/>
      <c r="L103" s="38"/>
      <c r="M103" s="38"/>
      <c r="N103" s="39"/>
      <c r="O103" s="39"/>
      <c r="P103" s="40"/>
      <c r="Q103" s="38"/>
      <c r="R103" s="28"/>
    </row>
    <row r="104" spans="1:44" ht="13.5" customHeight="1">
      <c r="A104" s="287" t="s">
        <v>2</v>
      </c>
      <c r="B104" s="4">
        <f>+B$4</f>
        <v>0</v>
      </c>
      <c r="C104" s="4">
        <f t="shared" ref="C104:AL104" si="30">+C$4</f>
        <v>1</v>
      </c>
      <c r="D104" s="4">
        <f t="shared" si="30"/>
        <v>2</v>
      </c>
      <c r="E104" s="4">
        <f t="shared" si="30"/>
        <v>3</v>
      </c>
      <c r="F104" s="4">
        <f t="shared" si="30"/>
        <v>4</v>
      </c>
      <c r="G104" s="4">
        <f t="shared" si="30"/>
        <v>5</v>
      </c>
      <c r="H104" s="4">
        <f t="shared" si="30"/>
        <v>6</v>
      </c>
      <c r="I104" s="4">
        <f t="shared" si="30"/>
        <v>7</v>
      </c>
      <c r="J104" s="4">
        <f t="shared" si="30"/>
        <v>8</v>
      </c>
      <c r="K104" s="4">
        <f t="shared" si="30"/>
        <v>9</v>
      </c>
      <c r="L104" s="4">
        <f t="shared" si="30"/>
        <v>10</v>
      </c>
      <c r="M104" s="4">
        <f t="shared" si="30"/>
        <v>11</v>
      </c>
      <c r="N104" s="4">
        <f t="shared" si="30"/>
        <v>12</v>
      </c>
      <c r="O104" s="4">
        <f t="shared" si="30"/>
        <v>13</v>
      </c>
      <c r="P104" s="4">
        <f t="shared" si="30"/>
        <v>14</v>
      </c>
      <c r="Q104" s="4">
        <f t="shared" si="30"/>
        <v>15</v>
      </c>
      <c r="R104" s="4">
        <f t="shared" si="30"/>
        <v>16</v>
      </c>
      <c r="S104" s="4">
        <f t="shared" si="30"/>
        <v>17</v>
      </c>
      <c r="T104" s="4">
        <f t="shared" si="30"/>
        <v>18</v>
      </c>
      <c r="U104" s="4">
        <f t="shared" si="30"/>
        <v>19</v>
      </c>
      <c r="V104" s="4">
        <f t="shared" si="30"/>
        <v>20</v>
      </c>
      <c r="W104" s="4">
        <f t="shared" si="30"/>
        <v>21</v>
      </c>
      <c r="X104" s="4">
        <f t="shared" si="30"/>
        <v>22</v>
      </c>
      <c r="Y104" s="4">
        <f t="shared" si="30"/>
        <v>23</v>
      </c>
      <c r="Z104" s="4">
        <f t="shared" si="30"/>
        <v>24</v>
      </c>
      <c r="AA104" s="4">
        <f t="shared" si="30"/>
        <v>25</v>
      </c>
      <c r="AB104" s="4">
        <f t="shared" si="30"/>
        <v>26</v>
      </c>
      <c r="AC104" s="4">
        <f t="shared" si="30"/>
        <v>27</v>
      </c>
      <c r="AD104" s="4">
        <f t="shared" si="30"/>
        <v>28</v>
      </c>
      <c r="AE104" s="4">
        <f t="shared" si="30"/>
        <v>29</v>
      </c>
      <c r="AF104" s="4">
        <f t="shared" si="30"/>
        <v>30</v>
      </c>
      <c r="AG104" s="4">
        <f t="shared" si="30"/>
        <v>31</v>
      </c>
      <c r="AH104" s="4">
        <f t="shared" si="30"/>
        <v>32</v>
      </c>
      <c r="AI104" s="4">
        <f t="shared" si="30"/>
        <v>33</v>
      </c>
      <c r="AJ104" s="4">
        <f t="shared" si="30"/>
        <v>34</v>
      </c>
      <c r="AK104" s="4">
        <f t="shared" si="30"/>
        <v>35</v>
      </c>
      <c r="AL104" s="4">
        <f t="shared" si="30"/>
        <v>36</v>
      </c>
      <c r="AM104" s="116" t="s">
        <v>3</v>
      </c>
      <c r="AN104" s="5" t="s">
        <v>4</v>
      </c>
    </row>
    <row r="105" spans="1:44" s="6" customFormat="1" ht="11.25" customHeight="1">
      <c r="A105" s="288"/>
      <c r="B105" s="7">
        <f>B$5</f>
        <v>0</v>
      </c>
      <c r="C105" s="7">
        <f t="shared" ref="C105:AL105" si="31">C$5</f>
        <v>40756</v>
      </c>
      <c r="D105" s="7">
        <f t="shared" si="31"/>
        <v>40757</v>
      </c>
      <c r="E105" s="7">
        <f t="shared" si="31"/>
        <v>40758</v>
      </c>
      <c r="F105" s="7">
        <f t="shared" si="31"/>
        <v>40759</v>
      </c>
      <c r="G105" s="7">
        <f t="shared" si="31"/>
        <v>40760</v>
      </c>
      <c r="H105" s="7">
        <f t="shared" si="31"/>
        <v>40761</v>
      </c>
      <c r="I105" s="7">
        <f t="shared" si="31"/>
        <v>40762</v>
      </c>
      <c r="J105" s="7">
        <f t="shared" si="31"/>
        <v>40763</v>
      </c>
      <c r="K105" s="7">
        <f t="shared" si="31"/>
        <v>40764</v>
      </c>
      <c r="L105" s="7">
        <f t="shared" si="31"/>
        <v>40765</v>
      </c>
      <c r="M105" s="7">
        <f t="shared" si="31"/>
        <v>40766</v>
      </c>
      <c r="N105" s="7">
        <f t="shared" si="31"/>
        <v>40767</v>
      </c>
      <c r="O105" s="7">
        <f t="shared" si="31"/>
        <v>40768</v>
      </c>
      <c r="P105" s="7">
        <f t="shared" si="31"/>
        <v>40769</v>
      </c>
      <c r="Q105" s="7">
        <f t="shared" si="31"/>
        <v>40770</v>
      </c>
      <c r="R105" s="7">
        <f t="shared" si="31"/>
        <v>40771</v>
      </c>
      <c r="S105" s="7">
        <f t="shared" si="31"/>
        <v>40772</v>
      </c>
      <c r="T105" s="7">
        <f t="shared" si="31"/>
        <v>40773</v>
      </c>
      <c r="U105" s="7">
        <f t="shared" si="31"/>
        <v>40774</v>
      </c>
      <c r="V105" s="7">
        <f t="shared" si="31"/>
        <v>40775</v>
      </c>
      <c r="W105" s="7">
        <f t="shared" si="31"/>
        <v>40776</v>
      </c>
      <c r="X105" s="7">
        <f t="shared" si="31"/>
        <v>40777</v>
      </c>
      <c r="Y105" s="7">
        <f t="shared" si="31"/>
        <v>40778</v>
      </c>
      <c r="Z105" s="7">
        <f t="shared" si="31"/>
        <v>40779</v>
      </c>
      <c r="AA105" s="7">
        <f t="shared" si="31"/>
        <v>40780</v>
      </c>
      <c r="AB105" s="7">
        <f t="shared" si="31"/>
        <v>40781</v>
      </c>
      <c r="AC105" s="7">
        <f t="shared" si="31"/>
        <v>40782</v>
      </c>
      <c r="AD105" s="7">
        <f t="shared" si="31"/>
        <v>40783</v>
      </c>
      <c r="AE105" s="7">
        <f t="shared" si="31"/>
        <v>40784</v>
      </c>
      <c r="AF105" s="7">
        <f t="shared" si="31"/>
        <v>40785</v>
      </c>
      <c r="AG105" s="158">
        <f t="shared" si="31"/>
        <v>40786</v>
      </c>
      <c r="AH105" s="158">
        <f t="shared" si="31"/>
        <v>40787</v>
      </c>
      <c r="AI105" s="158">
        <f t="shared" si="31"/>
        <v>40788</v>
      </c>
      <c r="AJ105" s="158">
        <f t="shared" si="31"/>
        <v>40789</v>
      </c>
      <c r="AK105" s="158">
        <f t="shared" si="31"/>
        <v>40790</v>
      </c>
      <c r="AL105" s="158">
        <f t="shared" si="31"/>
        <v>40791</v>
      </c>
      <c r="AM105" s="116"/>
      <c r="AN105" s="8"/>
    </row>
    <row r="106" spans="1:44">
      <c r="A106" s="289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4"/>
      <c r="AH106" s="44"/>
      <c r="AI106" s="44"/>
      <c r="AJ106" s="44"/>
      <c r="AK106" s="44"/>
      <c r="AL106" s="44"/>
      <c r="AM106" s="45" t="s">
        <v>8</v>
      </c>
      <c r="AN106" s="5" t="s">
        <v>8</v>
      </c>
    </row>
    <row r="107" spans="1:44">
      <c r="A107" s="9" t="s">
        <v>9</v>
      </c>
      <c r="B107" s="52">
        <f t="shared" ref="B107:AL122" si="32">$G$38*B7</f>
        <v>0</v>
      </c>
      <c r="C107" s="52">
        <f t="shared" si="32"/>
        <v>5280</v>
      </c>
      <c r="D107" s="52">
        <f>$G$38*D7-D137</f>
        <v>5280</v>
      </c>
      <c r="E107" s="52">
        <f t="shared" ref="E107:AG107" si="33">$G$38*E7-E137</f>
        <v>5478</v>
      </c>
      <c r="F107" s="52">
        <f t="shared" si="33"/>
        <v>5412</v>
      </c>
      <c r="G107" s="52">
        <f t="shared" si="33"/>
        <v>5577</v>
      </c>
      <c r="H107" s="52">
        <f t="shared" si="33"/>
        <v>4851</v>
      </c>
      <c r="I107" s="52">
        <f t="shared" si="33"/>
        <v>5313</v>
      </c>
      <c r="J107" s="52">
        <f t="shared" si="33"/>
        <v>5016</v>
      </c>
      <c r="K107" s="52">
        <f t="shared" si="33"/>
        <v>5016</v>
      </c>
      <c r="L107" s="52">
        <f t="shared" si="33"/>
        <v>5115</v>
      </c>
      <c r="M107" s="52">
        <f t="shared" si="33"/>
        <v>5016</v>
      </c>
      <c r="N107" s="52">
        <f t="shared" si="33"/>
        <v>5148</v>
      </c>
      <c r="O107" s="52">
        <f t="shared" si="33"/>
        <v>5082</v>
      </c>
      <c r="P107" s="52">
        <f t="shared" si="33"/>
        <v>5313</v>
      </c>
      <c r="Q107" s="52">
        <f t="shared" si="33"/>
        <v>5346</v>
      </c>
      <c r="R107" s="52">
        <f t="shared" si="33"/>
        <v>4884</v>
      </c>
      <c r="S107" s="52">
        <f t="shared" si="33"/>
        <v>5445</v>
      </c>
      <c r="T107" s="52">
        <f t="shared" si="33"/>
        <v>5214</v>
      </c>
      <c r="U107" s="52">
        <f t="shared" si="33"/>
        <v>5247</v>
      </c>
      <c r="V107" s="52">
        <f t="shared" si="33"/>
        <v>5280</v>
      </c>
      <c r="W107" s="52">
        <f t="shared" si="33"/>
        <v>5412</v>
      </c>
      <c r="X107" s="52">
        <f t="shared" si="33"/>
        <v>4554</v>
      </c>
      <c r="Y107" s="52">
        <f t="shared" si="33"/>
        <v>5511</v>
      </c>
      <c r="Z107" s="52">
        <f t="shared" si="33"/>
        <v>5148</v>
      </c>
      <c r="AA107" s="52">
        <f t="shared" si="33"/>
        <v>5346</v>
      </c>
      <c r="AB107" s="52">
        <f t="shared" si="33"/>
        <v>5379</v>
      </c>
      <c r="AC107" s="52">
        <f t="shared" si="33"/>
        <v>5346</v>
      </c>
      <c r="AD107" s="52">
        <f t="shared" si="33"/>
        <v>5346</v>
      </c>
      <c r="AE107" s="52">
        <f t="shared" si="33"/>
        <v>5478</v>
      </c>
      <c r="AF107" s="52">
        <f t="shared" si="33"/>
        <v>5247</v>
      </c>
      <c r="AG107" s="52">
        <f t="shared" si="33"/>
        <v>5445</v>
      </c>
      <c r="AH107" s="52">
        <f t="shared" si="32"/>
        <v>0</v>
      </c>
      <c r="AI107" s="52">
        <f t="shared" si="32"/>
        <v>0</v>
      </c>
      <c r="AJ107" s="52">
        <f t="shared" si="32"/>
        <v>0</v>
      </c>
      <c r="AK107" s="52">
        <f t="shared" si="32"/>
        <v>0</v>
      </c>
      <c r="AL107" s="52">
        <f t="shared" si="32"/>
        <v>0</v>
      </c>
      <c r="AM107" s="10">
        <f>MAX(B107:AL107)</f>
        <v>5577</v>
      </c>
      <c r="AN107" s="10">
        <f>MIN(B107:AF107)</f>
        <v>0</v>
      </c>
      <c r="AR107" s="10">
        <f>SUM(B107:AL107)</f>
        <v>162525</v>
      </c>
    </row>
    <row r="108" spans="1:44">
      <c r="A108" s="9" t="s">
        <v>10</v>
      </c>
      <c r="B108" s="52">
        <f t="shared" si="32"/>
        <v>0</v>
      </c>
      <c r="C108" s="52">
        <f t="shared" si="32"/>
        <v>5181</v>
      </c>
      <c r="D108" s="52">
        <f t="shared" ref="D108:AG116" si="34">$G$38*D8-D138</f>
        <v>5049</v>
      </c>
      <c r="E108" s="52">
        <f t="shared" si="34"/>
        <v>5115</v>
      </c>
      <c r="F108" s="52">
        <f t="shared" si="34"/>
        <v>5181</v>
      </c>
      <c r="G108" s="52">
        <f t="shared" si="34"/>
        <v>3564.0000000000005</v>
      </c>
      <c r="H108" s="52">
        <f t="shared" si="34"/>
        <v>4719</v>
      </c>
      <c r="I108" s="52">
        <f t="shared" si="34"/>
        <v>4884</v>
      </c>
      <c r="J108" s="52">
        <f t="shared" si="34"/>
        <v>4752</v>
      </c>
      <c r="K108" s="52">
        <f t="shared" si="34"/>
        <v>4752</v>
      </c>
      <c r="L108" s="52">
        <f t="shared" si="34"/>
        <v>4851</v>
      </c>
      <c r="M108" s="52">
        <f t="shared" si="34"/>
        <v>4785</v>
      </c>
      <c r="N108" s="52">
        <f t="shared" si="34"/>
        <v>4983</v>
      </c>
      <c r="O108" s="52">
        <f t="shared" si="34"/>
        <v>4983</v>
      </c>
      <c r="P108" s="52">
        <f t="shared" si="34"/>
        <v>5148</v>
      </c>
      <c r="Q108" s="52">
        <f t="shared" si="34"/>
        <v>5148</v>
      </c>
      <c r="R108" s="52">
        <f t="shared" si="34"/>
        <v>4983</v>
      </c>
      <c r="S108" s="52">
        <f t="shared" si="34"/>
        <v>5148</v>
      </c>
      <c r="T108" s="52">
        <f t="shared" si="34"/>
        <v>5016</v>
      </c>
      <c r="U108" s="52">
        <f t="shared" si="34"/>
        <v>5016</v>
      </c>
      <c r="V108" s="52">
        <f t="shared" si="34"/>
        <v>5148</v>
      </c>
      <c r="W108" s="52">
        <f t="shared" si="34"/>
        <v>5148</v>
      </c>
      <c r="X108" s="52">
        <f t="shared" si="34"/>
        <v>4818</v>
      </c>
      <c r="Y108" s="52">
        <f t="shared" si="34"/>
        <v>4884</v>
      </c>
      <c r="Z108" s="52">
        <f t="shared" si="34"/>
        <v>5016</v>
      </c>
      <c r="AA108" s="52">
        <f t="shared" si="34"/>
        <v>4818</v>
      </c>
      <c r="AB108" s="52">
        <f t="shared" si="34"/>
        <v>0</v>
      </c>
      <c r="AC108" s="52">
        <f t="shared" si="34"/>
        <v>5049</v>
      </c>
      <c r="AD108" s="52">
        <f t="shared" si="34"/>
        <v>5016</v>
      </c>
      <c r="AE108" s="52">
        <f t="shared" si="34"/>
        <v>5049</v>
      </c>
      <c r="AF108" s="52">
        <f t="shared" si="34"/>
        <v>5082</v>
      </c>
      <c r="AG108" s="52">
        <f t="shared" si="34"/>
        <v>5181</v>
      </c>
      <c r="AH108" s="52">
        <f t="shared" si="32"/>
        <v>0</v>
      </c>
      <c r="AI108" s="52">
        <f t="shared" si="32"/>
        <v>0</v>
      </c>
      <c r="AJ108" s="52">
        <f t="shared" si="32"/>
        <v>0</v>
      </c>
      <c r="AK108" s="52">
        <f t="shared" si="32"/>
        <v>0</v>
      </c>
      <c r="AL108" s="52">
        <f t="shared" si="32"/>
        <v>0</v>
      </c>
      <c r="AM108" s="10">
        <f t="shared" ref="AM108:AM130" si="35">MAX(B108:AL108)</f>
        <v>5181</v>
      </c>
      <c r="AN108" s="10">
        <f>MIN(B108:AF108)</f>
        <v>0</v>
      </c>
      <c r="AR108" s="10">
        <f t="shared" ref="AR108:AR130" si="36">SUM(B108:AL108)</f>
        <v>148467</v>
      </c>
    </row>
    <row r="109" spans="1:44">
      <c r="A109" s="9" t="s">
        <v>11</v>
      </c>
      <c r="B109" s="52">
        <f t="shared" si="32"/>
        <v>0</v>
      </c>
      <c r="C109" s="52">
        <f t="shared" si="32"/>
        <v>5016</v>
      </c>
      <c r="D109" s="52">
        <f t="shared" si="34"/>
        <v>4917</v>
      </c>
      <c r="E109" s="52">
        <f t="shared" si="34"/>
        <v>5016</v>
      </c>
      <c r="F109" s="52">
        <f t="shared" si="34"/>
        <v>5115</v>
      </c>
      <c r="G109" s="52">
        <f t="shared" si="34"/>
        <v>4620</v>
      </c>
      <c r="H109" s="52">
        <f t="shared" si="34"/>
        <v>4686</v>
      </c>
      <c r="I109" s="52">
        <f t="shared" si="34"/>
        <v>4785</v>
      </c>
      <c r="J109" s="52">
        <f t="shared" si="34"/>
        <v>4686</v>
      </c>
      <c r="K109" s="52">
        <f t="shared" si="34"/>
        <v>4686</v>
      </c>
      <c r="L109" s="52">
        <f t="shared" si="34"/>
        <v>4785</v>
      </c>
      <c r="M109" s="52">
        <f t="shared" si="34"/>
        <v>4686</v>
      </c>
      <c r="N109" s="52">
        <f t="shared" si="34"/>
        <v>4752</v>
      </c>
      <c r="O109" s="52">
        <f t="shared" si="34"/>
        <v>4752</v>
      </c>
      <c r="P109" s="52">
        <f t="shared" si="34"/>
        <v>4983</v>
      </c>
      <c r="Q109" s="52">
        <f t="shared" si="34"/>
        <v>5049</v>
      </c>
      <c r="R109" s="52">
        <f t="shared" si="34"/>
        <v>4884</v>
      </c>
      <c r="S109" s="52">
        <f t="shared" si="34"/>
        <v>4290</v>
      </c>
      <c r="T109" s="52">
        <f t="shared" si="34"/>
        <v>4950</v>
      </c>
      <c r="U109" s="52">
        <f t="shared" si="34"/>
        <v>4917</v>
      </c>
      <c r="V109" s="52">
        <f t="shared" si="34"/>
        <v>5016</v>
      </c>
      <c r="W109" s="52">
        <f t="shared" si="34"/>
        <v>5049</v>
      </c>
      <c r="X109" s="52">
        <f t="shared" si="34"/>
        <v>4752</v>
      </c>
      <c r="Y109" s="52">
        <f t="shared" si="34"/>
        <v>4719</v>
      </c>
      <c r="Z109" s="52">
        <f t="shared" si="34"/>
        <v>4884</v>
      </c>
      <c r="AA109" s="52">
        <f t="shared" si="34"/>
        <v>4752</v>
      </c>
      <c r="AB109" s="52">
        <f t="shared" si="34"/>
        <v>924.00000000000011</v>
      </c>
      <c r="AC109" s="52">
        <f t="shared" si="34"/>
        <v>4950</v>
      </c>
      <c r="AD109" s="52">
        <f t="shared" si="34"/>
        <v>4884</v>
      </c>
      <c r="AE109" s="52">
        <f t="shared" si="34"/>
        <v>4983</v>
      </c>
      <c r="AF109" s="52">
        <f t="shared" si="34"/>
        <v>4917</v>
      </c>
      <c r="AG109" s="52">
        <f t="shared" si="34"/>
        <v>5115</v>
      </c>
      <c r="AH109" s="52">
        <f t="shared" si="32"/>
        <v>0</v>
      </c>
      <c r="AI109" s="52">
        <f t="shared" si="32"/>
        <v>0</v>
      </c>
      <c r="AJ109" s="52">
        <f t="shared" si="32"/>
        <v>0</v>
      </c>
      <c r="AK109" s="52">
        <f t="shared" si="32"/>
        <v>0</v>
      </c>
      <c r="AL109" s="52">
        <f t="shared" si="32"/>
        <v>0</v>
      </c>
      <c r="AM109" s="10">
        <f t="shared" si="35"/>
        <v>5115</v>
      </c>
      <c r="AN109" s="10">
        <f t="shared" ref="AN109:AN130" si="37">MIN(B109:AF109)</f>
        <v>0</v>
      </c>
      <c r="AR109" s="10">
        <f t="shared" si="36"/>
        <v>146520</v>
      </c>
    </row>
    <row r="110" spans="1:44">
      <c r="A110" s="9" t="s">
        <v>12</v>
      </c>
      <c r="B110" s="52">
        <f t="shared" si="32"/>
        <v>0</v>
      </c>
      <c r="C110" s="52">
        <f t="shared" si="32"/>
        <v>4983</v>
      </c>
      <c r="D110" s="52">
        <f t="shared" si="34"/>
        <v>4884</v>
      </c>
      <c r="E110" s="52">
        <f t="shared" si="34"/>
        <v>4983</v>
      </c>
      <c r="F110" s="52">
        <f t="shared" si="34"/>
        <v>5049</v>
      </c>
      <c r="G110" s="52">
        <f t="shared" si="34"/>
        <v>4785</v>
      </c>
      <c r="H110" s="52">
        <f t="shared" si="34"/>
        <v>4620</v>
      </c>
      <c r="I110" s="52">
        <f t="shared" si="34"/>
        <v>4719</v>
      </c>
      <c r="J110" s="52">
        <f t="shared" si="34"/>
        <v>4587</v>
      </c>
      <c r="K110" s="52">
        <f t="shared" si="34"/>
        <v>4587</v>
      </c>
      <c r="L110" s="52">
        <f t="shared" si="34"/>
        <v>4686</v>
      </c>
      <c r="M110" s="52">
        <f t="shared" si="34"/>
        <v>4686</v>
      </c>
      <c r="N110" s="52">
        <f t="shared" si="34"/>
        <v>4719</v>
      </c>
      <c r="O110" s="52">
        <f t="shared" si="34"/>
        <v>4884</v>
      </c>
      <c r="P110" s="52">
        <f t="shared" si="34"/>
        <v>4884</v>
      </c>
      <c r="Q110" s="52">
        <f t="shared" si="34"/>
        <v>4950</v>
      </c>
      <c r="R110" s="52">
        <f t="shared" si="34"/>
        <v>5148</v>
      </c>
      <c r="S110" s="52">
        <f t="shared" si="34"/>
        <v>4323</v>
      </c>
      <c r="T110" s="52">
        <f t="shared" si="34"/>
        <v>4752</v>
      </c>
      <c r="U110" s="52">
        <f t="shared" si="34"/>
        <v>4884</v>
      </c>
      <c r="V110" s="52">
        <f t="shared" si="34"/>
        <v>4851</v>
      </c>
      <c r="W110" s="52">
        <f t="shared" si="34"/>
        <v>5016</v>
      </c>
      <c r="X110" s="52">
        <f t="shared" si="34"/>
        <v>4686</v>
      </c>
      <c r="Y110" s="52">
        <f t="shared" si="34"/>
        <v>4686</v>
      </c>
      <c r="Z110" s="52">
        <f t="shared" si="34"/>
        <v>4851</v>
      </c>
      <c r="AA110" s="52">
        <f t="shared" si="34"/>
        <v>4686</v>
      </c>
      <c r="AB110" s="52">
        <f t="shared" si="34"/>
        <v>1815.0000000000002</v>
      </c>
      <c r="AC110" s="52">
        <f t="shared" si="34"/>
        <v>4950</v>
      </c>
      <c r="AD110" s="52">
        <f t="shared" si="34"/>
        <v>4851</v>
      </c>
      <c r="AE110" s="52">
        <f t="shared" si="34"/>
        <v>4950</v>
      </c>
      <c r="AF110" s="52">
        <f t="shared" si="34"/>
        <v>4818</v>
      </c>
      <c r="AG110" s="52">
        <f t="shared" si="34"/>
        <v>5016</v>
      </c>
      <c r="AH110" s="52">
        <f t="shared" si="32"/>
        <v>0</v>
      </c>
      <c r="AI110" s="52">
        <f t="shared" si="32"/>
        <v>0</v>
      </c>
      <c r="AJ110" s="52">
        <f t="shared" si="32"/>
        <v>0</v>
      </c>
      <c r="AK110" s="52">
        <f t="shared" si="32"/>
        <v>0</v>
      </c>
      <c r="AL110" s="52">
        <f t="shared" si="32"/>
        <v>0</v>
      </c>
      <c r="AM110" s="10">
        <f t="shared" si="35"/>
        <v>5148</v>
      </c>
      <c r="AN110" s="10">
        <f t="shared" si="37"/>
        <v>0</v>
      </c>
      <c r="AR110" s="10">
        <f t="shared" si="36"/>
        <v>146289</v>
      </c>
    </row>
    <row r="111" spans="1:44">
      <c r="A111" s="9" t="s">
        <v>13</v>
      </c>
      <c r="B111" s="52">
        <f t="shared" si="32"/>
        <v>0</v>
      </c>
      <c r="C111" s="52">
        <f t="shared" si="32"/>
        <v>4950</v>
      </c>
      <c r="D111" s="52">
        <f t="shared" si="34"/>
        <v>4818</v>
      </c>
      <c r="E111" s="52">
        <f t="shared" si="34"/>
        <v>4950</v>
      </c>
      <c r="F111" s="52">
        <f t="shared" si="34"/>
        <v>5016</v>
      </c>
      <c r="G111" s="52">
        <f t="shared" si="34"/>
        <v>0</v>
      </c>
      <c r="H111" s="52">
        <f t="shared" si="34"/>
        <v>4488</v>
      </c>
      <c r="I111" s="52">
        <f t="shared" si="34"/>
        <v>4686</v>
      </c>
      <c r="J111" s="52">
        <f t="shared" si="34"/>
        <v>4686</v>
      </c>
      <c r="K111" s="52">
        <f t="shared" si="34"/>
        <v>4686</v>
      </c>
      <c r="L111" s="52">
        <f t="shared" si="34"/>
        <v>4686</v>
      </c>
      <c r="M111" s="52">
        <f t="shared" si="34"/>
        <v>4620</v>
      </c>
      <c r="N111" s="52">
        <f t="shared" si="34"/>
        <v>4719</v>
      </c>
      <c r="O111" s="52">
        <f t="shared" si="34"/>
        <v>4851</v>
      </c>
      <c r="P111" s="52">
        <f t="shared" si="34"/>
        <v>4884</v>
      </c>
      <c r="Q111" s="52">
        <f t="shared" si="34"/>
        <v>5214</v>
      </c>
      <c r="R111" s="52">
        <f t="shared" si="34"/>
        <v>4719</v>
      </c>
      <c r="S111" s="52">
        <f t="shared" si="34"/>
        <v>3894.0000000000005</v>
      </c>
      <c r="T111" s="52">
        <f t="shared" si="34"/>
        <v>4686</v>
      </c>
      <c r="U111" s="52">
        <f t="shared" si="34"/>
        <v>4884</v>
      </c>
      <c r="V111" s="52">
        <f t="shared" si="34"/>
        <v>4818</v>
      </c>
      <c r="W111" s="52">
        <f t="shared" si="34"/>
        <v>4917</v>
      </c>
      <c r="X111" s="52">
        <f t="shared" si="34"/>
        <v>4620</v>
      </c>
      <c r="Y111" s="52">
        <f t="shared" si="34"/>
        <v>4686</v>
      </c>
      <c r="Z111" s="52">
        <f t="shared" si="34"/>
        <v>4851</v>
      </c>
      <c r="AA111" s="52">
        <f t="shared" si="34"/>
        <v>4686</v>
      </c>
      <c r="AB111" s="52">
        <f t="shared" si="34"/>
        <v>3894.0000000000005</v>
      </c>
      <c r="AC111" s="52">
        <f t="shared" si="34"/>
        <v>4884</v>
      </c>
      <c r="AD111" s="52">
        <f t="shared" si="34"/>
        <v>4851</v>
      </c>
      <c r="AE111" s="52">
        <f t="shared" si="34"/>
        <v>4950</v>
      </c>
      <c r="AF111" s="52">
        <f t="shared" si="34"/>
        <v>4785</v>
      </c>
      <c r="AG111" s="52">
        <f t="shared" si="34"/>
        <v>4917</v>
      </c>
      <c r="AH111" s="52">
        <f t="shared" si="32"/>
        <v>0</v>
      </c>
      <c r="AI111" s="52">
        <f t="shared" si="32"/>
        <v>0</v>
      </c>
      <c r="AJ111" s="52">
        <f t="shared" si="32"/>
        <v>0</v>
      </c>
      <c r="AK111" s="52">
        <f t="shared" si="32"/>
        <v>0</v>
      </c>
      <c r="AL111" s="52">
        <f t="shared" si="32"/>
        <v>0</v>
      </c>
      <c r="AM111" s="10">
        <f t="shared" si="35"/>
        <v>5214</v>
      </c>
      <c r="AN111" s="10">
        <f t="shared" si="37"/>
        <v>0</v>
      </c>
      <c r="AR111" s="10">
        <f t="shared" si="36"/>
        <v>142296</v>
      </c>
    </row>
    <row r="112" spans="1:44">
      <c r="A112" s="9" t="s">
        <v>14</v>
      </c>
      <c r="B112" s="52">
        <f t="shared" si="32"/>
        <v>0</v>
      </c>
      <c r="C112" s="52">
        <f t="shared" si="32"/>
        <v>4917</v>
      </c>
      <c r="D112" s="52">
        <f t="shared" si="34"/>
        <v>4983</v>
      </c>
      <c r="E112" s="52">
        <f t="shared" si="34"/>
        <v>5016</v>
      </c>
      <c r="F112" s="52">
        <f t="shared" si="34"/>
        <v>5148</v>
      </c>
      <c r="G112" s="52">
        <f t="shared" si="34"/>
        <v>363</v>
      </c>
      <c r="H112" s="52">
        <f t="shared" si="34"/>
        <v>4686</v>
      </c>
      <c r="I112" s="52">
        <f t="shared" si="34"/>
        <v>4686</v>
      </c>
      <c r="J112" s="52">
        <f t="shared" si="34"/>
        <v>4686</v>
      </c>
      <c r="K112" s="52">
        <f t="shared" si="34"/>
        <v>4686</v>
      </c>
      <c r="L112" s="52">
        <f t="shared" si="34"/>
        <v>4719</v>
      </c>
      <c r="M112" s="52">
        <f t="shared" si="34"/>
        <v>4521</v>
      </c>
      <c r="N112" s="52">
        <f t="shared" si="34"/>
        <v>4785</v>
      </c>
      <c r="O112" s="52">
        <f t="shared" si="34"/>
        <v>5016</v>
      </c>
      <c r="P112" s="52">
        <f t="shared" si="34"/>
        <v>4884</v>
      </c>
      <c r="Q112" s="52">
        <f t="shared" si="34"/>
        <v>3762.0000000000005</v>
      </c>
      <c r="R112" s="52">
        <f t="shared" si="34"/>
        <v>4884</v>
      </c>
      <c r="S112" s="52">
        <f t="shared" si="34"/>
        <v>3366</v>
      </c>
      <c r="T112" s="52">
        <f t="shared" si="34"/>
        <v>4818</v>
      </c>
      <c r="U112" s="52">
        <f t="shared" si="34"/>
        <v>4851</v>
      </c>
      <c r="V112" s="52">
        <f t="shared" si="34"/>
        <v>4851</v>
      </c>
      <c r="W112" s="52">
        <f t="shared" si="34"/>
        <v>4785</v>
      </c>
      <c r="X112" s="52">
        <f t="shared" si="34"/>
        <v>4554</v>
      </c>
      <c r="Y112" s="52">
        <f t="shared" si="34"/>
        <v>4752</v>
      </c>
      <c r="Z112" s="52">
        <f t="shared" si="34"/>
        <v>4983</v>
      </c>
      <c r="AA112" s="52">
        <f t="shared" si="34"/>
        <v>4752</v>
      </c>
      <c r="AB112" s="52">
        <f t="shared" si="34"/>
        <v>4653</v>
      </c>
      <c r="AC112" s="52">
        <f t="shared" si="34"/>
        <v>4950</v>
      </c>
      <c r="AD112" s="52">
        <f t="shared" si="34"/>
        <v>4851</v>
      </c>
      <c r="AE112" s="52">
        <f t="shared" si="34"/>
        <v>4884</v>
      </c>
      <c r="AF112" s="52">
        <f t="shared" si="34"/>
        <v>4917</v>
      </c>
      <c r="AG112" s="52">
        <f t="shared" si="34"/>
        <v>5049</v>
      </c>
      <c r="AH112" s="52">
        <f t="shared" si="32"/>
        <v>0</v>
      </c>
      <c r="AI112" s="52">
        <f t="shared" si="32"/>
        <v>0</v>
      </c>
      <c r="AJ112" s="52">
        <f t="shared" si="32"/>
        <v>0</v>
      </c>
      <c r="AK112" s="52">
        <f t="shared" si="32"/>
        <v>0</v>
      </c>
      <c r="AL112" s="52">
        <f t="shared" si="32"/>
        <v>0</v>
      </c>
      <c r="AM112" s="10">
        <f t="shared" si="35"/>
        <v>5148</v>
      </c>
      <c r="AN112" s="10">
        <f t="shared" si="37"/>
        <v>0</v>
      </c>
      <c r="AR112" s="10">
        <f t="shared" si="36"/>
        <v>142758</v>
      </c>
    </row>
    <row r="113" spans="1:44">
      <c r="A113" s="9" t="s">
        <v>15</v>
      </c>
      <c r="B113" s="52">
        <f t="shared" si="32"/>
        <v>0</v>
      </c>
      <c r="C113" s="52">
        <f t="shared" si="32"/>
        <v>4785</v>
      </c>
      <c r="D113" s="52">
        <f t="shared" si="34"/>
        <v>5115</v>
      </c>
      <c r="E113" s="52">
        <f t="shared" si="34"/>
        <v>5214</v>
      </c>
      <c r="F113" s="52">
        <f t="shared" si="34"/>
        <v>5346</v>
      </c>
      <c r="G113" s="52">
        <f t="shared" si="34"/>
        <v>726</v>
      </c>
      <c r="H113" s="52">
        <f t="shared" si="34"/>
        <v>4851</v>
      </c>
      <c r="I113" s="52">
        <f t="shared" si="34"/>
        <v>4686</v>
      </c>
      <c r="J113" s="52">
        <f t="shared" si="34"/>
        <v>4950</v>
      </c>
      <c r="K113" s="52">
        <f t="shared" si="34"/>
        <v>4950</v>
      </c>
      <c r="L113" s="52">
        <f t="shared" si="34"/>
        <v>4917</v>
      </c>
      <c r="M113" s="52">
        <f t="shared" si="34"/>
        <v>5016</v>
      </c>
      <c r="N113" s="52">
        <f t="shared" si="34"/>
        <v>4983</v>
      </c>
      <c r="O113" s="52">
        <f t="shared" si="34"/>
        <v>5016</v>
      </c>
      <c r="P113" s="52">
        <f t="shared" si="34"/>
        <v>0</v>
      </c>
      <c r="Q113" s="52">
        <f t="shared" si="34"/>
        <v>3663.0000000000005</v>
      </c>
      <c r="R113" s="52">
        <f t="shared" si="34"/>
        <v>5082</v>
      </c>
      <c r="S113" s="52">
        <f t="shared" si="34"/>
        <v>5346</v>
      </c>
      <c r="T113" s="52">
        <f t="shared" si="34"/>
        <v>4884</v>
      </c>
      <c r="U113" s="52">
        <f t="shared" si="34"/>
        <v>5115</v>
      </c>
      <c r="V113" s="52">
        <f t="shared" si="34"/>
        <v>5214</v>
      </c>
      <c r="W113" s="52">
        <f t="shared" si="34"/>
        <v>3927.0000000000005</v>
      </c>
      <c r="X113" s="52">
        <f t="shared" si="34"/>
        <v>4521</v>
      </c>
      <c r="Y113" s="52">
        <f t="shared" si="34"/>
        <v>4950</v>
      </c>
      <c r="Z113" s="52">
        <f t="shared" si="34"/>
        <v>4983</v>
      </c>
      <c r="AA113" s="52">
        <f t="shared" si="34"/>
        <v>5049</v>
      </c>
      <c r="AB113" s="52">
        <f t="shared" si="34"/>
        <v>4686</v>
      </c>
      <c r="AC113" s="52">
        <f t="shared" si="34"/>
        <v>5313</v>
      </c>
      <c r="AD113" s="52">
        <f t="shared" si="34"/>
        <v>4785</v>
      </c>
      <c r="AE113" s="52">
        <f t="shared" si="34"/>
        <v>4752</v>
      </c>
      <c r="AF113" s="52">
        <f t="shared" si="34"/>
        <v>5412</v>
      </c>
      <c r="AG113" s="52">
        <f t="shared" si="34"/>
        <v>5313</v>
      </c>
      <c r="AH113" s="52">
        <f t="shared" si="32"/>
        <v>0</v>
      </c>
      <c r="AI113" s="52">
        <f t="shared" si="32"/>
        <v>0</v>
      </c>
      <c r="AJ113" s="52">
        <f t="shared" si="32"/>
        <v>0</v>
      </c>
      <c r="AK113" s="52">
        <f t="shared" si="32"/>
        <v>0</v>
      </c>
      <c r="AL113" s="52">
        <f t="shared" si="32"/>
        <v>0</v>
      </c>
      <c r="AM113" s="10">
        <f t="shared" si="35"/>
        <v>5412</v>
      </c>
      <c r="AN113" s="10">
        <f t="shared" si="37"/>
        <v>0</v>
      </c>
      <c r="AR113" s="10">
        <f t="shared" si="36"/>
        <v>143550</v>
      </c>
    </row>
    <row r="114" spans="1:44">
      <c r="A114" s="12" t="s">
        <v>16</v>
      </c>
      <c r="B114" s="52">
        <f t="shared" si="32"/>
        <v>0</v>
      </c>
      <c r="C114" s="52">
        <f t="shared" si="32"/>
        <v>4983</v>
      </c>
      <c r="D114" s="52">
        <f t="shared" si="34"/>
        <v>6237</v>
      </c>
      <c r="E114" s="52">
        <f t="shared" si="34"/>
        <v>6105</v>
      </c>
      <c r="F114" s="52">
        <f t="shared" si="34"/>
        <v>5346</v>
      </c>
      <c r="G114" s="52">
        <f t="shared" si="34"/>
        <v>693</v>
      </c>
      <c r="H114" s="52">
        <f t="shared" si="34"/>
        <v>6303</v>
      </c>
      <c r="I114" s="52">
        <f t="shared" si="34"/>
        <v>5346</v>
      </c>
      <c r="J114" s="52">
        <f t="shared" si="34"/>
        <v>6006</v>
      </c>
      <c r="K114" s="52">
        <f t="shared" si="34"/>
        <v>6006</v>
      </c>
      <c r="L114" s="52">
        <f t="shared" si="34"/>
        <v>6105</v>
      </c>
      <c r="M114" s="52">
        <f t="shared" si="34"/>
        <v>6204</v>
      </c>
      <c r="N114" s="52">
        <f t="shared" si="34"/>
        <v>6006</v>
      </c>
      <c r="O114" s="52">
        <f t="shared" si="34"/>
        <v>5808</v>
      </c>
      <c r="P114" s="52">
        <f t="shared" si="34"/>
        <v>5346</v>
      </c>
      <c r="Q114" s="52">
        <f t="shared" si="34"/>
        <v>3564.0000000000005</v>
      </c>
      <c r="R114" s="52">
        <f t="shared" si="34"/>
        <v>5940</v>
      </c>
      <c r="S114" s="52">
        <f t="shared" si="34"/>
        <v>4686</v>
      </c>
      <c r="T114" s="52">
        <f t="shared" si="34"/>
        <v>5742</v>
      </c>
      <c r="U114" s="52">
        <f t="shared" si="34"/>
        <v>5148</v>
      </c>
      <c r="V114" s="52">
        <f t="shared" si="34"/>
        <v>6072</v>
      </c>
      <c r="W114" s="52">
        <f t="shared" si="34"/>
        <v>3630.0000000000005</v>
      </c>
      <c r="X114" s="52">
        <f t="shared" si="34"/>
        <v>4818</v>
      </c>
      <c r="Y114" s="52">
        <f t="shared" si="34"/>
        <v>5874</v>
      </c>
      <c r="Z114" s="52">
        <f t="shared" si="34"/>
        <v>5907</v>
      </c>
      <c r="AA114" s="52">
        <f t="shared" si="34"/>
        <v>5940</v>
      </c>
      <c r="AB114" s="52">
        <f t="shared" si="34"/>
        <v>5841</v>
      </c>
      <c r="AC114" s="52">
        <f t="shared" si="34"/>
        <v>6105</v>
      </c>
      <c r="AD114" s="52">
        <f t="shared" si="34"/>
        <v>5214</v>
      </c>
      <c r="AE114" s="52">
        <f t="shared" si="34"/>
        <v>4950</v>
      </c>
      <c r="AF114" s="52">
        <f t="shared" si="34"/>
        <v>6237</v>
      </c>
      <c r="AG114" s="52">
        <f t="shared" si="34"/>
        <v>6369</v>
      </c>
      <c r="AH114" s="52">
        <f t="shared" si="32"/>
        <v>0</v>
      </c>
      <c r="AI114" s="52">
        <f t="shared" si="32"/>
        <v>0</v>
      </c>
      <c r="AJ114" s="52">
        <f t="shared" si="32"/>
        <v>0</v>
      </c>
      <c r="AK114" s="52">
        <f t="shared" si="32"/>
        <v>0</v>
      </c>
      <c r="AL114" s="52">
        <f t="shared" si="32"/>
        <v>0</v>
      </c>
      <c r="AM114" s="10">
        <f t="shared" si="35"/>
        <v>6369</v>
      </c>
      <c r="AN114" s="10">
        <f t="shared" si="37"/>
        <v>0</v>
      </c>
      <c r="AR114" s="10">
        <f t="shared" si="36"/>
        <v>168531</v>
      </c>
    </row>
    <row r="115" spans="1:44">
      <c r="A115" s="12" t="s">
        <v>17</v>
      </c>
      <c r="B115" s="52">
        <f t="shared" si="32"/>
        <v>0</v>
      </c>
      <c r="C115" s="52">
        <f t="shared" si="32"/>
        <v>5478</v>
      </c>
      <c r="D115" s="52">
        <f t="shared" si="34"/>
        <v>7557.0000000000009</v>
      </c>
      <c r="E115" s="52">
        <f t="shared" si="34"/>
        <v>7161.0000000000009</v>
      </c>
      <c r="F115" s="52">
        <f t="shared" si="34"/>
        <v>6270</v>
      </c>
      <c r="G115" s="52">
        <f t="shared" si="34"/>
        <v>5148</v>
      </c>
      <c r="H115" s="52">
        <f t="shared" si="34"/>
        <v>6270</v>
      </c>
      <c r="I115" s="52">
        <f t="shared" si="34"/>
        <v>6072</v>
      </c>
      <c r="J115" s="52">
        <f t="shared" si="34"/>
        <v>7194.0000000000009</v>
      </c>
      <c r="K115" s="52">
        <f t="shared" si="34"/>
        <v>7194.0000000000009</v>
      </c>
      <c r="L115" s="52">
        <f t="shared" si="34"/>
        <v>7161.0000000000009</v>
      </c>
      <c r="M115" s="52">
        <f t="shared" si="34"/>
        <v>6930.0000000000009</v>
      </c>
      <c r="N115" s="52">
        <f t="shared" si="34"/>
        <v>7260.0000000000009</v>
      </c>
      <c r="O115" s="52">
        <f t="shared" si="34"/>
        <v>7458.0000000000009</v>
      </c>
      <c r="P115" s="52">
        <f t="shared" si="34"/>
        <v>5841</v>
      </c>
      <c r="Q115" s="52">
        <f t="shared" si="34"/>
        <v>3135</v>
      </c>
      <c r="R115" s="52">
        <f t="shared" si="34"/>
        <v>4488</v>
      </c>
      <c r="S115" s="52">
        <f t="shared" si="34"/>
        <v>6501</v>
      </c>
      <c r="T115" s="52">
        <f t="shared" si="34"/>
        <v>7260.0000000000009</v>
      </c>
      <c r="U115" s="52">
        <f t="shared" si="34"/>
        <v>7293.0000000000009</v>
      </c>
      <c r="V115" s="52">
        <f t="shared" si="34"/>
        <v>7326.0000000000009</v>
      </c>
      <c r="W115" s="52">
        <f t="shared" si="34"/>
        <v>4092.0000000000005</v>
      </c>
      <c r="X115" s="52">
        <f t="shared" si="34"/>
        <v>5214</v>
      </c>
      <c r="Y115" s="52">
        <f t="shared" si="34"/>
        <v>7458.0000000000009</v>
      </c>
      <c r="Z115" s="52">
        <f t="shared" si="34"/>
        <v>7557.0000000000009</v>
      </c>
      <c r="AA115" s="52">
        <f t="shared" si="34"/>
        <v>6616.5</v>
      </c>
      <c r="AB115" s="52">
        <f t="shared" si="34"/>
        <v>7590.0000000000009</v>
      </c>
      <c r="AC115" s="52">
        <f t="shared" si="34"/>
        <v>7293.0000000000009</v>
      </c>
      <c r="AD115" s="52">
        <f t="shared" si="34"/>
        <v>5841</v>
      </c>
      <c r="AE115" s="52">
        <f t="shared" si="34"/>
        <v>5412</v>
      </c>
      <c r="AF115" s="52">
        <f t="shared" si="34"/>
        <v>7095.0000000000009</v>
      </c>
      <c r="AG115" s="52">
        <f t="shared" si="34"/>
        <v>7755.0000000000009</v>
      </c>
      <c r="AH115" s="52">
        <f t="shared" si="32"/>
        <v>0</v>
      </c>
      <c r="AI115" s="52">
        <f t="shared" si="32"/>
        <v>0</v>
      </c>
      <c r="AJ115" s="52">
        <f t="shared" si="32"/>
        <v>0</v>
      </c>
      <c r="AK115" s="52">
        <f t="shared" si="32"/>
        <v>0</v>
      </c>
      <c r="AL115" s="52">
        <f t="shared" si="32"/>
        <v>0</v>
      </c>
      <c r="AM115" s="10">
        <f t="shared" si="35"/>
        <v>7755.0000000000009</v>
      </c>
      <c r="AN115" s="10">
        <f t="shared" si="37"/>
        <v>0</v>
      </c>
      <c r="AR115" s="10">
        <f t="shared" si="36"/>
        <v>200920.5</v>
      </c>
    </row>
    <row r="116" spans="1:44">
      <c r="A116" s="13">
        <v>0.41666666666666669</v>
      </c>
      <c r="B116" s="52">
        <f t="shared" si="32"/>
        <v>0</v>
      </c>
      <c r="C116" s="52">
        <f t="shared" si="32"/>
        <v>5610</v>
      </c>
      <c r="D116" s="52">
        <f t="shared" si="34"/>
        <v>7821.0000000000009</v>
      </c>
      <c r="E116" s="52">
        <f t="shared" si="34"/>
        <v>7689.0000000000009</v>
      </c>
      <c r="F116" s="52">
        <f t="shared" si="34"/>
        <v>6501</v>
      </c>
      <c r="G116" s="52">
        <f t="shared" si="34"/>
        <v>6237</v>
      </c>
      <c r="H116" s="52">
        <f t="shared" si="34"/>
        <v>6666</v>
      </c>
      <c r="I116" s="52">
        <f t="shared" si="34"/>
        <v>6072</v>
      </c>
      <c r="J116" s="52">
        <f t="shared" si="34"/>
        <v>7656.0000000000009</v>
      </c>
      <c r="K116" s="52">
        <f t="shared" si="34"/>
        <v>7656.0000000000009</v>
      </c>
      <c r="L116" s="52">
        <f t="shared" si="34"/>
        <v>7722.0000000000009</v>
      </c>
      <c r="M116" s="52">
        <f t="shared" si="34"/>
        <v>7128.0000000000009</v>
      </c>
      <c r="N116" s="52">
        <f t="shared" si="34"/>
        <v>7623.0000000000009</v>
      </c>
      <c r="O116" s="52">
        <f t="shared" si="34"/>
        <v>7458.0000000000009</v>
      </c>
      <c r="P116" s="52">
        <f t="shared" si="34"/>
        <v>5907</v>
      </c>
      <c r="Q116" s="52">
        <f t="shared" si="34"/>
        <v>3333</v>
      </c>
      <c r="R116" s="52">
        <f t="shared" si="34"/>
        <v>1881.0000000000002</v>
      </c>
      <c r="S116" s="52">
        <f t="shared" ref="S116:AG116" si="38">$G$38*S16-S146</f>
        <v>7326.0000000000009</v>
      </c>
      <c r="T116" s="52">
        <f t="shared" si="38"/>
        <v>7425.0000000000009</v>
      </c>
      <c r="U116" s="52">
        <f t="shared" si="38"/>
        <v>7623.0000000000009</v>
      </c>
      <c r="V116" s="52">
        <f t="shared" si="38"/>
        <v>7557.0000000000009</v>
      </c>
      <c r="W116" s="52">
        <f t="shared" si="38"/>
        <v>4488</v>
      </c>
      <c r="X116" s="52">
        <f t="shared" si="38"/>
        <v>5412</v>
      </c>
      <c r="Y116" s="52">
        <f t="shared" si="38"/>
        <v>7326.0000000000009</v>
      </c>
      <c r="Z116" s="52">
        <f t="shared" si="38"/>
        <v>7491.0000000000009</v>
      </c>
      <c r="AA116" s="52">
        <f t="shared" si="38"/>
        <v>6963.0000000000009</v>
      </c>
      <c r="AB116" s="52">
        <f t="shared" si="38"/>
        <v>7392.0000000000009</v>
      </c>
      <c r="AC116" s="52">
        <f t="shared" si="38"/>
        <v>7194.0000000000009</v>
      </c>
      <c r="AD116" s="52">
        <f t="shared" si="38"/>
        <v>5940</v>
      </c>
      <c r="AE116" s="52">
        <f t="shared" si="38"/>
        <v>5610</v>
      </c>
      <c r="AF116" s="52">
        <f t="shared" si="38"/>
        <v>7656.0000000000009</v>
      </c>
      <c r="AG116" s="52">
        <f t="shared" si="38"/>
        <v>7920.0000000000009</v>
      </c>
      <c r="AH116" s="52">
        <f t="shared" si="32"/>
        <v>0</v>
      </c>
      <c r="AI116" s="52">
        <f t="shared" si="32"/>
        <v>0</v>
      </c>
      <c r="AJ116" s="52">
        <f t="shared" si="32"/>
        <v>0</v>
      </c>
      <c r="AK116" s="52">
        <f t="shared" si="32"/>
        <v>0</v>
      </c>
      <c r="AL116" s="52">
        <f t="shared" si="32"/>
        <v>0</v>
      </c>
      <c r="AM116" s="10">
        <f t="shared" si="35"/>
        <v>7920.0000000000009</v>
      </c>
      <c r="AN116" s="10">
        <f t="shared" si="37"/>
        <v>0</v>
      </c>
      <c r="AR116" s="10">
        <f t="shared" si="36"/>
        <v>206283</v>
      </c>
    </row>
    <row r="117" spans="1:44">
      <c r="A117" s="13" t="s">
        <v>18</v>
      </c>
      <c r="B117" s="52">
        <f t="shared" si="32"/>
        <v>0</v>
      </c>
      <c r="C117" s="52">
        <f t="shared" si="32"/>
        <v>5742</v>
      </c>
      <c r="D117" s="52">
        <f t="shared" ref="D117:AG125" si="39">$G$38*D17-D147</f>
        <v>7920.0000000000009</v>
      </c>
      <c r="E117" s="52">
        <f t="shared" si="39"/>
        <v>7194.0000000000009</v>
      </c>
      <c r="F117" s="52">
        <f t="shared" si="39"/>
        <v>6534</v>
      </c>
      <c r="G117" s="52">
        <f t="shared" si="39"/>
        <v>6666</v>
      </c>
      <c r="H117" s="52">
        <f t="shared" si="39"/>
        <v>0</v>
      </c>
      <c r="I117" s="52">
        <f t="shared" si="39"/>
        <v>6105</v>
      </c>
      <c r="J117" s="52">
        <f t="shared" si="39"/>
        <v>7656.0000000000009</v>
      </c>
      <c r="K117" s="52">
        <f t="shared" si="39"/>
        <v>7656.0000000000009</v>
      </c>
      <c r="L117" s="52">
        <f t="shared" si="39"/>
        <v>7359.0000000000009</v>
      </c>
      <c r="M117" s="52">
        <f t="shared" si="39"/>
        <v>7293.0000000000009</v>
      </c>
      <c r="N117" s="52">
        <f t="shared" si="39"/>
        <v>7722.0000000000009</v>
      </c>
      <c r="O117" s="52">
        <f t="shared" si="39"/>
        <v>7590.0000000000009</v>
      </c>
      <c r="P117" s="52">
        <f t="shared" si="39"/>
        <v>6204</v>
      </c>
      <c r="Q117" s="52">
        <f t="shared" si="39"/>
        <v>2970</v>
      </c>
      <c r="R117" s="52">
        <f t="shared" si="39"/>
        <v>1980.0000000000002</v>
      </c>
      <c r="S117" s="52">
        <f t="shared" si="39"/>
        <v>8184.0000000000009</v>
      </c>
      <c r="T117" s="52">
        <f t="shared" si="39"/>
        <v>7656.0000000000009</v>
      </c>
      <c r="U117" s="52">
        <f t="shared" si="39"/>
        <v>7623.0000000000009</v>
      </c>
      <c r="V117" s="52">
        <f t="shared" si="39"/>
        <v>7821.0000000000009</v>
      </c>
      <c r="W117" s="52">
        <f t="shared" si="39"/>
        <v>4752</v>
      </c>
      <c r="X117" s="52">
        <f t="shared" si="39"/>
        <v>5478</v>
      </c>
      <c r="Y117" s="52">
        <f t="shared" si="39"/>
        <v>7887.0000000000009</v>
      </c>
      <c r="Z117" s="52">
        <f t="shared" si="39"/>
        <v>6088.5</v>
      </c>
      <c r="AA117" s="52">
        <f t="shared" si="39"/>
        <v>6963.0000000000009</v>
      </c>
      <c r="AB117" s="52">
        <f t="shared" si="39"/>
        <v>7590.0000000000009</v>
      </c>
      <c r="AC117" s="52">
        <f t="shared" si="39"/>
        <v>7293.0000000000009</v>
      </c>
      <c r="AD117" s="52">
        <f t="shared" si="39"/>
        <v>6336</v>
      </c>
      <c r="AE117" s="52">
        <f t="shared" si="39"/>
        <v>5709</v>
      </c>
      <c r="AF117" s="52">
        <f t="shared" si="39"/>
        <v>7755.0000000000009</v>
      </c>
      <c r="AG117" s="52">
        <f t="shared" si="39"/>
        <v>7920.0000000000009</v>
      </c>
      <c r="AH117" s="52">
        <f t="shared" si="32"/>
        <v>0</v>
      </c>
      <c r="AI117" s="52">
        <f t="shared" si="32"/>
        <v>0</v>
      </c>
      <c r="AJ117" s="52">
        <f t="shared" si="32"/>
        <v>0</v>
      </c>
      <c r="AK117" s="52">
        <f t="shared" si="32"/>
        <v>0</v>
      </c>
      <c r="AL117" s="52">
        <f t="shared" si="32"/>
        <v>0</v>
      </c>
      <c r="AM117" s="10">
        <f t="shared" si="35"/>
        <v>8184.0000000000009</v>
      </c>
      <c r="AN117" s="10">
        <f t="shared" si="37"/>
        <v>0</v>
      </c>
      <c r="AR117" s="10">
        <f t="shared" si="36"/>
        <v>201646.5</v>
      </c>
    </row>
    <row r="118" spans="1:44">
      <c r="A118" s="13">
        <v>0.5</v>
      </c>
      <c r="B118" s="52">
        <f t="shared" si="32"/>
        <v>0</v>
      </c>
      <c r="C118" s="52">
        <f t="shared" si="32"/>
        <v>6270</v>
      </c>
      <c r="D118" s="52">
        <f t="shared" si="39"/>
        <v>8052.0000000000009</v>
      </c>
      <c r="E118" s="52">
        <f t="shared" si="39"/>
        <v>6138</v>
      </c>
      <c r="F118" s="52">
        <f t="shared" si="39"/>
        <v>6765.0000000000009</v>
      </c>
      <c r="G118" s="52">
        <f t="shared" si="39"/>
        <v>6435</v>
      </c>
      <c r="H118" s="52">
        <f t="shared" si="39"/>
        <v>924.00000000000011</v>
      </c>
      <c r="I118" s="52">
        <f t="shared" si="39"/>
        <v>6303</v>
      </c>
      <c r="J118" s="52">
        <f t="shared" si="39"/>
        <v>7656.0000000000009</v>
      </c>
      <c r="K118" s="52">
        <f t="shared" si="39"/>
        <v>7656.0000000000009</v>
      </c>
      <c r="L118" s="52">
        <f t="shared" si="39"/>
        <v>7359.0000000000009</v>
      </c>
      <c r="M118" s="52">
        <f t="shared" si="39"/>
        <v>7392.0000000000009</v>
      </c>
      <c r="N118" s="52">
        <f t="shared" si="39"/>
        <v>4191</v>
      </c>
      <c r="O118" s="52">
        <f t="shared" si="39"/>
        <v>7491.0000000000009</v>
      </c>
      <c r="P118" s="52">
        <f t="shared" si="39"/>
        <v>6501</v>
      </c>
      <c r="Q118" s="52">
        <f t="shared" si="39"/>
        <v>3168</v>
      </c>
      <c r="R118" s="52">
        <f t="shared" si="39"/>
        <v>3234</v>
      </c>
      <c r="S118" s="52">
        <f t="shared" si="39"/>
        <v>7425.0000000000009</v>
      </c>
      <c r="T118" s="52">
        <f t="shared" si="39"/>
        <v>7623.0000000000009</v>
      </c>
      <c r="U118" s="52">
        <f t="shared" si="39"/>
        <v>7722.0000000000009</v>
      </c>
      <c r="V118" s="52">
        <f t="shared" si="39"/>
        <v>7821.0000000000009</v>
      </c>
      <c r="W118" s="52">
        <f t="shared" si="39"/>
        <v>5346</v>
      </c>
      <c r="X118" s="52">
        <f t="shared" si="39"/>
        <v>5709</v>
      </c>
      <c r="Y118" s="52">
        <f t="shared" si="39"/>
        <v>7689.0000000000009</v>
      </c>
      <c r="Z118" s="52">
        <f t="shared" si="39"/>
        <v>6468</v>
      </c>
      <c r="AA118" s="52">
        <f t="shared" si="39"/>
        <v>7029.0000000000009</v>
      </c>
      <c r="AB118" s="52">
        <f t="shared" si="39"/>
        <v>7689.0000000000009</v>
      </c>
      <c r="AC118" s="52">
        <f t="shared" si="39"/>
        <v>7491.0000000000009</v>
      </c>
      <c r="AD118" s="52">
        <f t="shared" si="39"/>
        <v>6303</v>
      </c>
      <c r="AE118" s="52">
        <f t="shared" si="39"/>
        <v>5907</v>
      </c>
      <c r="AF118" s="52">
        <f t="shared" si="39"/>
        <v>7920.0000000000009</v>
      </c>
      <c r="AG118" s="52">
        <f t="shared" si="39"/>
        <v>7821.0000000000009</v>
      </c>
      <c r="AH118" s="52">
        <f t="shared" si="32"/>
        <v>0</v>
      </c>
      <c r="AI118" s="52">
        <f t="shared" si="32"/>
        <v>0</v>
      </c>
      <c r="AJ118" s="52">
        <f t="shared" si="32"/>
        <v>0</v>
      </c>
      <c r="AK118" s="52">
        <f t="shared" si="32"/>
        <v>0</v>
      </c>
      <c r="AL118" s="52">
        <f t="shared" si="32"/>
        <v>0</v>
      </c>
      <c r="AM118" s="10">
        <f t="shared" si="35"/>
        <v>8052.0000000000009</v>
      </c>
      <c r="AN118" s="10">
        <f t="shared" si="37"/>
        <v>0</v>
      </c>
      <c r="AR118" s="10">
        <f t="shared" si="36"/>
        <v>201498</v>
      </c>
    </row>
    <row r="119" spans="1:44">
      <c r="A119" s="13" t="s">
        <v>19</v>
      </c>
      <c r="B119" s="52">
        <f t="shared" si="32"/>
        <v>0</v>
      </c>
      <c r="C119" s="52">
        <f t="shared" si="32"/>
        <v>6006</v>
      </c>
      <c r="D119" s="52">
        <f t="shared" si="39"/>
        <v>7821.0000000000009</v>
      </c>
      <c r="E119" s="52">
        <f t="shared" si="39"/>
        <v>6402</v>
      </c>
      <c r="F119" s="52">
        <f t="shared" si="39"/>
        <v>7491.0000000000009</v>
      </c>
      <c r="G119" s="52">
        <f t="shared" si="39"/>
        <v>6402</v>
      </c>
      <c r="H119" s="52">
        <f t="shared" si="39"/>
        <v>4587</v>
      </c>
      <c r="I119" s="52">
        <f t="shared" si="39"/>
        <v>6864.0000000000009</v>
      </c>
      <c r="J119" s="52">
        <f t="shared" si="39"/>
        <v>7326.0000000000009</v>
      </c>
      <c r="K119" s="52">
        <f t="shared" si="39"/>
        <v>7326.0000000000009</v>
      </c>
      <c r="L119" s="52">
        <f t="shared" si="39"/>
        <v>7194.0000000000009</v>
      </c>
      <c r="M119" s="52">
        <f t="shared" si="39"/>
        <v>7359.0000000000009</v>
      </c>
      <c r="N119" s="52">
        <f t="shared" si="39"/>
        <v>4521</v>
      </c>
      <c r="O119" s="52">
        <f t="shared" si="39"/>
        <v>7062.0000000000009</v>
      </c>
      <c r="P119" s="52">
        <f t="shared" si="39"/>
        <v>6039</v>
      </c>
      <c r="Q119" s="52">
        <f t="shared" si="39"/>
        <v>3696.0000000000005</v>
      </c>
      <c r="R119" s="52">
        <f t="shared" si="39"/>
        <v>3300</v>
      </c>
      <c r="S119" s="52">
        <f t="shared" si="39"/>
        <v>6567</v>
      </c>
      <c r="T119" s="52">
        <f t="shared" si="39"/>
        <v>7524.0000000000009</v>
      </c>
      <c r="U119" s="52">
        <f t="shared" si="39"/>
        <v>7590.0000000000009</v>
      </c>
      <c r="V119" s="52">
        <f t="shared" si="39"/>
        <v>7656.0000000000009</v>
      </c>
      <c r="W119" s="52">
        <f t="shared" si="39"/>
        <v>5742</v>
      </c>
      <c r="X119" s="52">
        <f t="shared" si="39"/>
        <v>5907</v>
      </c>
      <c r="Y119" s="52">
        <f t="shared" si="39"/>
        <v>7590.0000000000009</v>
      </c>
      <c r="Z119" s="52">
        <f t="shared" si="39"/>
        <v>6484.5</v>
      </c>
      <c r="AA119" s="52">
        <f t="shared" si="39"/>
        <v>7062.0000000000009</v>
      </c>
      <c r="AB119" s="52">
        <f t="shared" si="39"/>
        <v>7425.0000000000009</v>
      </c>
      <c r="AC119" s="52">
        <f t="shared" si="39"/>
        <v>7425.0000000000009</v>
      </c>
      <c r="AD119" s="52">
        <f t="shared" si="39"/>
        <v>6237</v>
      </c>
      <c r="AE119" s="52">
        <f t="shared" si="39"/>
        <v>6369</v>
      </c>
      <c r="AF119" s="52">
        <f t="shared" si="39"/>
        <v>7623.0000000000009</v>
      </c>
      <c r="AG119" s="52">
        <f t="shared" si="39"/>
        <v>7359.0000000000009</v>
      </c>
      <c r="AH119" s="52">
        <f t="shared" si="32"/>
        <v>0</v>
      </c>
      <c r="AI119" s="52">
        <f t="shared" si="32"/>
        <v>0</v>
      </c>
      <c r="AJ119" s="52">
        <f t="shared" si="32"/>
        <v>0</v>
      </c>
      <c r="AK119" s="52">
        <f t="shared" si="32"/>
        <v>0</v>
      </c>
      <c r="AL119" s="52">
        <f t="shared" si="32"/>
        <v>0</v>
      </c>
      <c r="AM119" s="10">
        <f t="shared" si="35"/>
        <v>7821.0000000000009</v>
      </c>
      <c r="AN119" s="10">
        <f t="shared" si="37"/>
        <v>0</v>
      </c>
      <c r="AR119" s="10">
        <f t="shared" si="36"/>
        <v>203956.5</v>
      </c>
    </row>
    <row r="120" spans="1:44">
      <c r="A120" s="13">
        <v>0.58333333333333337</v>
      </c>
      <c r="B120" s="52">
        <f t="shared" si="32"/>
        <v>0</v>
      </c>
      <c r="C120" s="52">
        <f t="shared" si="32"/>
        <v>5907</v>
      </c>
      <c r="D120" s="52">
        <f t="shared" si="39"/>
        <v>7821.0000000000009</v>
      </c>
      <c r="E120" s="52">
        <f t="shared" si="39"/>
        <v>5676</v>
      </c>
      <c r="F120" s="52">
        <f t="shared" si="39"/>
        <v>7326.0000000000009</v>
      </c>
      <c r="G120" s="52">
        <f t="shared" si="39"/>
        <v>6501</v>
      </c>
      <c r="H120" s="52">
        <f t="shared" si="39"/>
        <v>5412</v>
      </c>
      <c r="I120" s="52">
        <f t="shared" si="39"/>
        <v>6105</v>
      </c>
      <c r="J120" s="52">
        <f t="shared" si="39"/>
        <v>7491.0000000000009</v>
      </c>
      <c r="K120" s="52">
        <f t="shared" si="39"/>
        <v>7491.0000000000009</v>
      </c>
      <c r="L120" s="52">
        <f t="shared" si="39"/>
        <v>7128.0000000000009</v>
      </c>
      <c r="M120" s="52">
        <f t="shared" si="39"/>
        <v>6864.0000000000009</v>
      </c>
      <c r="N120" s="52">
        <f t="shared" si="39"/>
        <v>4521</v>
      </c>
      <c r="O120" s="52">
        <f t="shared" si="39"/>
        <v>7095.0000000000009</v>
      </c>
      <c r="P120" s="52">
        <f t="shared" si="39"/>
        <v>5841</v>
      </c>
      <c r="Q120" s="52">
        <f t="shared" si="39"/>
        <v>3663.0000000000005</v>
      </c>
      <c r="R120" s="52">
        <f t="shared" si="39"/>
        <v>4026.0000000000005</v>
      </c>
      <c r="S120" s="52">
        <f t="shared" si="39"/>
        <v>7095.0000000000009</v>
      </c>
      <c r="T120" s="52">
        <f t="shared" si="39"/>
        <v>7326.0000000000009</v>
      </c>
      <c r="U120" s="52">
        <f t="shared" si="39"/>
        <v>7458.0000000000009</v>
      </c>
      <c r="V120" s="52">
        <f t="shared" si="39"/>
        <v>7557.0000000000009</v>
      </c>
      <c r="W120" s="52">
        <f t="shared" si="39"/>
        <v>5808</v>
      </c>
      <c r="X120" s="52">
        <f t="shared" si="39"/>
        <v>5709</v>
      </c>
      <c r="Y120" s="52">
        <f t="shared" si="39"/>
        <v>7392.0000000000009</v>
      </c>
      <c r="Z120" s="52">
        <f t="shared" si="39"/>
        <v>5280</v>
      </c>
      <c r="AA120" s="52">
        <f t="shared" si="39"/>
        <v>7161.0000000000009</v>
      </c>
      <c r="AB120" s="52">
        <f t="shared" si="39"/>
        <v>7293.0000000000009</v>
      </c>
      <c r="AC120" s="52">
        <f t="shared" si="39"/>
        <v>7425.0000000000009</v>
      </c>
      <c r="AD120" s="52">
        <f t="shared" si="39"/>
        <v>6171</v>
      </c>
      <c r="AE120" s="52">
        <f t="shared" si="39"/>
        <v>5973</v>
      </c>
      <c r="AF120" s="52">
        <f t="shared" si="39"/>
        <v>7623.0000000000009</v>
      </c>
      <c r="AG120" s="52">
        <f t="shared" si="39"/>
        <v>7623.0000000000009</v>
      </c>
      <c r="AH120" s="52">
        <f t="shared" si="32"/>
        <v>0</v>
      </c>
      <c r="AI120" s="52">
        <f t="shared" si="32"/>
        <v>0</v>
      </c>
      <c r="AJ120" s="52">
        <f t="shared" si="32"/>
        <v>0</v>
      </c>
      <c r="AK120" s="52">
        <f t="shared" si="32"/>
        <v>0</v>
      </c>
      <c r="AL120" s="52">
        <f t="shared" si="32"/>
        <v>0</v>
      </c>
      <c r="AM120" s="10">
        <f t="shared" si="35"/>
        <v>7821.0000000000009</v>
      </c>
      <c r="AN120" s="10">
        <f t="shared" si="37"/>
        <v>0</v>
      </c>
      <c r="AR120" s="10">
        <f t="shared" si="36"/>
        <v>201762</v>
      </c>
    </row>
    <row r="121" spans="1:44">
      <c r="A121" s="13" t="s">
        <v>20</v>
      </c>
      <c r="B121" s="52">
        <f t="shared" si="32"/>
        <v>0</v>
      </c>
      <c r="C121" s="52">
        <f t="shared" si="32"/>
        <v>5742</v>
      </c>
      <c r="D121" s="52">
        <f t="shared" si="39"/>
        <v>7953.0000000000009</v>
      </c>
      <c r="E121" s="52">
        <f t="shared" si="39"/>
        <v>7491.0000000000009</v>
      </c>
      <c r="F121" s="52">
        <f t="shared" si="39"/>
        <v>7491.0000000000009</v>
      </c>
      <c r="G121" s="52">
        <f t="shared" si="39"/>
        <v>6864.0000000000009</v>
      </c>
      <c r="H121" s="52">
        <f t="shared" si="39"/>
        <v>6468</v>
      </c>
      <c r="I121" s="52">
        <f t="shared" si="39"/>
        <v>6039</v>
      </c>
      <c r="J121" s="52">
        <f t="shared" si="39"/>
        <v>7458.0000000000009</v>
      </c>
      <c r="K121" s="52">
        <f t="shared" si="39"/>
        <v>7458.0000000000009</v>
      </c>
      <c r="L121" s="52">
        <f t="shared" si="39"/>
        <v>7425.0000000000009</v>
      </c>
      <c r="M121" s="52">
        <f t="shared" si="39"/>
        <v>7161.0000000000009</v>
      </c>
      <c r="N121" s="52">
        <f t="shared" si="39"/>
        <v>5181</v>
      </c>
      <c r="O121" s="52">
        <f t="shared" si="39"/>
        <v>7095.0000000000009</v>
      </c>
      <c r="P121" s="52">
        <f t="shared" si="39"/>
        <v>5907</v>
      </c>
      <c r="Q121" s="52">
        <f t="shared" si="39"/>
        <v>4290</v>
      </c>
      <c r="R121" s="52">
        <f t="shared" si="39"/>
        <v>5148</v>
      </c>
      <c r="S121" s="52">
        <f t="shared" si="39"/>
        <v>7194.0000000000009</v>
      </c>
      <c r="T121" s="52">
        <f t="shared" si="39"/>
        <v>7458.0000000000009</v>
      </c>
      <c r="U121" s="52">
        <f t="shared" si="39"/>
        <v>7557.0000000000009</v>
      </c>
      <c r="V121" s="52">
        <f t="shared" si="39"/>
        <v>7722.0000000000009</v>
      </c>
      <c r="W121" s="52">
        <f t="shared" si="39"/>
        <v>5808</v>
      </c>
      <c r="X121" s="52">
        <f t="shared" si="39"/>
        <v>5643</v>
      </c>
      <c r="Y121" s="52">
        <f t="shared" si="39"/>
        <v>7590.0000000000009</v>
      </c>
      <c r="Z121" s="52">
        <f t="shared" si="39"/>
        <v>6501</v>
      </c>
      <c r="AA121" s="52">
        <f t="shared" si="39"/>
        <v>7392.0000000000009</v>
      </c>
      <c r="AB121" s="52">
        <f t="shared" si="39"/>
        <v>7392.0000000000009</v>
      </c>
      <c r="AC121" s="52">
        <f t="shared" si="39"/>
        <v>7392.0000000000009</v>
      </c>
      <c r="AD121" s="52">
        <f t="shared" si="39"/>
        <v>6006</v>
      </c>
      <c r="AE121" s="52">
        <f t="shared" si="39"/>
        <v>5808</v>
      </c>
      <c r="AF121" s="52">
        <f t="shared" si="39"/>
        <v>7821.0000000000009</v>
      </c>
      <c r="AG121" s="52">
        <f t="shared" si="39"/>
        <v>7755.0000000000009</v>
      </c>
      <c r="AH121" s="52">
        <f t="shared" si="32"/>
        <v>0</v>
      </c>
      <c r="AI121" s="52">
        <f t="shared" si="32"/>
        <v>0</v>
      </c>
      <c r="AJ121" s="52">
        <f t="shared" si="32"/>
        <v>0</v>
      </c>
      <c r="AK121" s="52">
        <f t="shared" si="32"/>
        <v>0</v>
      </c>
      <c r="AL121" s="52">
        <f t="shared" si="32"/>
        <v>0</v>
      </c>
      <c r="AM121" s="10">
        <f t="shared" si="35"/>
        <v>7953.0000000000009</v>
      </c>
      <c r="AN121" s="10">
        <f t="shared" si="37"/>
        <v>0</v>
      </c>
      <c r="AR121" s="10">
        <f t="shared" si="36"/>
        <v>210210</v>
      </c>
    </row>
    <row r="122" spans="1:44">
      <c r="A122" s="12" t="s">
        <v>21</v>
      </c>
      <c r="B122" s="52">
        <f t="shared" si="32"/>
        <v>0</v>
      </c>
      <c r="C122" s="52">
        <f t="shared" si="32"/>
        <v>5610</v>
      </c>
      <c r="D122" s="52">
        <f t="shared" si="39"/>
        <v>7722.0000000000009</v>
      </c>
      <c r="E122" s="52">
        <f t="shared" si="39"/>
        <v>7128.0000000000009</v>
      </c>
      <c r="F122" s="52">
        <f t="shared" si="39"/>
        <v>7425.0000000000009</v>
      </c>
      <c r="G122" s="52">
        <f t="shared" si="39"/>
        <v>6831.0000000000009</v>
      </c>
      <c r="H122" s="52">
        <f t="shared" si="39"/>
        <v>7227.0000000000009</v>
      </c>
      <c r="I122" s="52">
        <f t="shared" si="39"/>
        <v>5775</v>
      </c>
      <c r="J122" s="52">
        <f t="shared" si="39"/>
        <v>7293.0000000000009</v>
      </c>
      <c r="K122" s="52">
        <f t="shared" si="39"/>
        <v>7293.0000000000009</v>
      </c>
      <c r="L122" s="52">
        <f t="shared" si="39"/>
        <v>7128.0000000000009</v>
      </c>
      <c r="M122" s="52">
        <f t="shared" si="39"/>
        <v>7095.0000000000009</v>
      </c>
      <c r="N122" s="52">
        <f t="shared" si="39"/>
        <v>5445</v>
      </c>
      <c r="O122" s="52">
        <f t="shared" si="39"/>
        <v>6897.0000000000009</v>
      </c>
      <c r="P122" s="52">
        <f t="shared" si="39"/>
        <v>5775</v>
      </c>
      <c r="Q122" s="52">
        <f t="shared" si="39"/>
        <v>4917</v>
      </c>
      <c r="R122" s="52">
        <f t="shared" si="39"/>
        <v>5907</v>
      </c>
      <c r="S122" s="52">
        <f t="shared" si="39"/>
        <v>7177.5000000000009</v>
      </c>
      <c r="T122" s="52">
        <f t="shared" si="39"/>
        <v>6798.0000000000009</v>
      </c>
      <c r="U122" s="52">
        <f t="shared" si="39"/>
        <v>7557.0000000000009</v>
      </c>
      <c r="V122" s="52">
        <f t="shared" si="39"/>
        <v>7425.0000000000009</v>
      </c>
      <c r="W122" s="52">
        <f t="shared" si="39"/>
        <v>5775</v>
      </c>
      <c r="X122" s="52">
        <f t="shared" si="39"/>
        <v>6864.0000000000009</v>
      </c>
      <c r="Y122" s="52">
        <f t="shared" si="39"/>
        <v>7458.0000000000009</v>
      </c>
      <c r="Z122" s="52">
        <f t="shared" si="39"/>
        <v>6534</v>
      </c>
      <c r="AA122" s="52">
        <f t="shared" si="39"/>
        <v>7342.5000000000009</v>
      </c>
      <c r="AB122" s="52">
        <f t="shared" si="39"/>
        <v>7293.0000000000009</v>
      </c>
      <c r="AC122" s="52">
        <f t="shared" si="39"/>
        <v>7359.0000000000009</v>
      </c>
      <c r="AD122" s="52">
        <f t="shared" si="39"/>
        <v>6501</v>
      </c>
      <c r="AE122" s="52">
        <f t="shared" si="39"/>
        <v>5676</v>
      </c>
      <c r="AF122" s="52">
        <f t="shared" si="39"/>
        <v>7194.0000000000009</v>
      </c>
      <c r="AG122" s="52">
        <f t="shared" si="39"/>
        <v>7788.0000000000009</v>
      </c>
      <c r="AH122" s="52">
        <f t="shared" si="32"/>
        <v>0</v>
      </c>
      <c r="AI122" s="52">
        <f t="shared" si="32"/>
        <v>0</v>
      </c>
      <c r="AJ122" s="52">
        <f t="shared" si="32"/>
        <v>0</v>
      </c>
      <c r="AK122" s="52">
        <f t="shared" si="32"/>
        <v>0</v>
      </c>
      <c r="AL122" s="52">
        <f t="shared" si="32"/>
        <v>0</v>
      </c>
      <c r="AM122" s="10">
        <f t="shared" si="35"/>
        <v>7788.0000000000009</v>
      </c>
      <c r="AN122" s="10">
        <f t="shared" si="37"/>
        <v>0</v>
      </c>
      <c r="AR122" s="10">
        <f t="shared" si="36"/>
        <v>210210</v>
      </c>
    </row>
    <row r="123" spans="1:44">
      <c r="A123" s="12" t="s">
        <v>22</v>
      </c>
      <c r="B123" s="52">
        <f t="shared" ref="B123:AL130" si="40">$G$38*B23</f>
        <v>0</v>
      </c>
      <c r="C123" s="52">
        <f t="shared" si="40"/>
        <v>5577</v>
      </c>
      <c r="D123" s="52">
        <f t="shared" si="39"/>
        <v>7359.0000000000009</v>
      </c>
      <c r="E123" s="52">
        <f t="shared" si="39"/>
        <v>6336</v>
      </c>
      <c r="F123" s="52">
        <f t="shared" si="39"/>
        <v>6996.0000000000009</v>
      </c>
      <c r="G123" s="52">
        <f t="shared" si="39"/>
        <v>6171</v>
      </c>
      <c r="H123" s="52">
        <f t="shared" si="39"/>
        <v>7359.0000000000009</v>
      </c>
      <c r="I123" s="52">
        <f t="shared" si="39"/>
        <v>5775</v>
      </c>
      <c r="J123" s="52">
        <f t="shared" si="39"/>
        <v>6996.0000000000009</v>
      </c>
      <c r="K123" s="52">
        <f t="shared" si="39"/>
        <v>6996.0000000000009</v>
      </c>
      <c r="L123" s="52">
        <f t="shared" si="39"/>
        <v>6996.0000000000009</v>
      </c>
      <c r="M123" s="52">
        <f t="shared" si="39"/>
        <v>6633</v>
      </c>
      <c r="N123" s="52">
        <f t="shared" si="39"/>
        <v>5313</v>
      </c>
      <c r="O123" s="52">
        <f t="shared" si="39"/>
        <v>957.00000000000011</v>
      </c>
      <c r="P123" s="52">
        <f t="shared" si="39"/>
        <v>5709</v>
      </c>
      <c r="Q123" s="52">
        <f t="shared" si="39"/>
        <v>5544</v>
      </c>
      <c r="R123" s="52">
        <f t="shared" si="39"/>
        <v>5940</v>
      </c>
      <c r="S123" s="52">
        <f t="shared" si="39"/>
        <v>6963.0000000000009</v>
      </c>
      <c r="T123" s="52">
        <f t="shared" si="39"/>
        <v>6468</v>
      </c>
      <c r="U123" s="52">
        <f t="shared" si="39"/>
        <v>7095.0000000000009</v>
      </c>
      <c r="V123" s="52">
        <f t="shared" si="39"/>
        <v>7029.0000000000009</v>
      </c>
      <c r="W123" s="52">
        <f t="shared" si="39"/>
        <v>5610</v>
      </c>
      <c r="X123" s="52">
        <f t="shared" si="39"/>
        <v>5511</v>
      </c>
      <c r="Y123" s="52">
        <f t="shared" si="39"/>
        <v>7029.0000000000009</v>
      </c>
      <c r="Z123" s="52">
        <f t="shared" si="39"/>
        <v>6600</v>
      </c>
      <c r="AA123" s="52">
        <f t="shared" si="39"/>
        <v>7029.0000000000009</v>
      </c>
      <c r="AB123" s="52">
        <f t="shared" si="39"/>
        <v>6864.0000000000009</v>
      </c>
      <c r="AC123" s="52">
        <f t="shared" si="39"/>
        <v>6930.0000000000009</v>
      </c>
      <c r="AD123" s="52">
        <f t="shared" si="39"/>
        <v>5907</v>
      </c>
      <c r="AE123" s="52">
        <f t="shared" si="39"/>
        <v>5577</v>
      </c>
      <c r="AF123" s="52">
        <f t="shared" si="39"/>
        <v>7689.0000000000009</v>
      </c>
      <c r="AG123" s="52">
        <f t="shared" si="39"/>
        <v>7227.0000000000009</v>
      </c>
      <c r="AH123" s="52">
        <f t="shared" si="40"/>
        <v>0</v>
      </c>
      <c r="AI123" s="52">
        <f t="shared" si="40"/>
        <v>0</v>
      </c>
      <c r="AJ123" s="52">
        <f t="shared" si="40"/>
        <v>0</v>
      </c>
      <c r="AK123" s="52">
        <f t="shared" si="40"/>
        <v>0</v>
      </c>
      <c r="AL123" s="52">
        <f t="shared" si="40"/>
        <v>0</v>
      </c>
      <c r="AM123" s="10">
        <f t="shared" si="35"/>
        <v>7689.0000000000009</v>
      </c>
      <c r="AN123" s="10">
        <f t="shared" si="37"/>
        <v>0</v>
      </c>
      <c r="AR123" s="10">
        <f t="shared" si="36"/>
        <v>196185</v>
      </c>
    </row>
    <row r="124" spans="1:44">
      <c r="A124" s="12" t="s">
        <v>23</v>
      </c>
      <c r="B124" s="52">
        <f t="shared" si="40"/>
        <v>0</v>
      </c>
      <c r="C124" s="52">
        <f t="shared" si="40"/>
        <v>5577</v>
      </c>
      <c r="D124" s="52">
        <f t="shared" si="39"/>
        <v>6633</v>
      </c>
      <c r="E124" s="52">
        <f t="shared" si="39"/>
        <v>6666</v>
      </c>
      <c r="F124" s="52">
        <f t="shared" si="39"/>
        <v>6600</v>
      </c>
      <c r="G124" s="52">
        <f t="shared" si="39"/>
        <v>5841</v>
      </c>
      <c r="H124" s="52">
        <f t="shared" si="39"/>
        <v>6963.0000000000009</v>
      </c>
      <c r="I124" s="52">
        <f t="shared" si="39"/>
        <v>5643</v>
      </c>
      <c r="J124" s="52">
        <f t="shared" si="39"/>
        <v>6171</v>
      </c>
      <c r="K124" s="52">
        <f t="shared" si="39"/>
        <v>6171</v>
      </c>
      <c r="L124" s="52">
        <f t="shared" si="39"/>
        <v>6501</v>
      </c>
      <c r="M124" s="52">
        <f t="shared" si="39"/>
        <v>6237</v>
      </c>
      <c r="N124" s="52">
        <f t="shared" si="39"/>
        <v>4917</v>
      </c>
      <c r="O124" s="52">
        <f t="shared" si="39"/>
        <v>0</v>
      </c>
      <c r="P124" s="52">
        <f t="shared" si="39"/>
        <v>5742</v>
      </c>
      <c r="Q124" s="52">
        <f t="shared" si="39"/>
        <v>5643</v>
      </c>
      <c r="R124" s="52">
        <f t="shared" si="39"/>
        <v>6435</v>
      </c>
      <c r="S124" s="52">
        <f t="shared" si="39"/>
        <v>7029.0000000000009</v>
      </c>
      <c r="T124" s="52">
        <f t="shared" si="39"/>
        <v>6171</v>
      </c>
      <c r="U124" s="52">
        <f t="shared" si="39"/>
        <v>6567</v>
      </c>
      <c r="V124" s="52">
        <f t="shared" si="39"/>
        <v>6600</v>
      </c>
      <c r="W124" s="52">
        <f t="shared" si="39"/>
        <v>5610</v>
      </c>
      <c r="X124" s="52">
        <f t="shared" si="39"/>
        <v>5445</v>
      </c>
      <c r="Y124" s="52">
        <f t="shared" si="39"/>
        <v>6600</v>
      </c>
      <c r="Z124" s="52">
        <f t="shared" si="39"/>
        <v>6303</v>
      </c>
      <c r="AA124" s="52">
        <f t="shared" si="39"/>
        <v>6567</v>
      </c>
      <c r="AB124" s="52">
        <f t="shared" si="39"/>
        <v>6600</v>
      </c>
      <c r="AC124" s="52">
        <f t="shared" si="39"/>
        <v>6468</v>
      </c>
      <c r="AD124" s="52">
        <f t="shared" si="39"/>
        <v>5907</v>
      </c>
      <c r="AE124" s="52">
        <f t="shared" si="39"/>
        <v>5577</v>
      </c>
      <c r="AF124" s="52">
        <f t="shared" si="39"/>
        <v>6633</v>
      </c>
      <c r="AG124" s="52">
        <f t="shared" si="39"/>
        <v>7062.0000000000009</v>
      </c>
      <c r="AH124" s="52">
        <f t="shared" si="40"/>
        <v>0</v>
      </c>
      <c r="AI124" s="52">
        <f t="shared" si="40"/>
        <v>0</v>
      </c>
      <c r="AJ124" s="52">
        <f t="shared" si="40"/>
        <v>0</v>
      </c>
      <c r="AK124" s="52">
        <f t="shared" si="40"/>
        <v>0</v>
      </c>
      <c r="AL124" s="52">
        <f t="shared" si="40"/>
        <v>0</v>
      </c>
      <c r="AM124" s="10">
        <f t="shared" si="35"/>
        <v>7062.0000000000009</v>
      </c>
      <c r="AN124" s="10">
        <f t="shared" si="37"/>
        <v>0</v>
      </c>
      <c r="AR124" s="10">
        <f t="shared" si="36"/>
        <v>186879</v>
      </c>
    </row>
    <row r="125" spans="1:44">
      <c r="A125" s="9" t="s">
        <v>24</v>
      </c>
      <c r="B125" s="52">
        <f t="shared" si="40"/>
        <v>0</v>
      </c>
      <c r="C125" s="52">
        <f t="shared" si="40"/>
        <v>5841</v>
      </c>
      <c r="D125" s="52">
        <f t="shared" si="39"/>
        <v>6633</v>
      </c>
      <c r="E125" s="52">
        <f t="shared" si="39"/>
        <v>6501</v>
      </c>
      <c r="F125" s="52">
        <f t="shared" si="39"/>
        <v>6633</v>
      </c>
      <c r="G125" s="52">
        <f t="shared" si="39"/>
        <v>5742</v>
      </c>
      <c r="H125" s="52">
        <f t="shared" si="39"/>
        <v>7293.0000000000009</v>
      </c>
      <c r="I125" s="52">
        <f t="shared" si="39"/>
        <v>5874</v>
      </c>
      <c r="J125" s="52">
        <f t="shared" si="39"/>
        <v>6567</v>
      </c>
      <c r="K125" s="52">
        <f t="shared" si="39"/>
        <v>6567</v>
      </c>
      <c r="L125" s="52">
        <f t="shared" si="39"/>
        <v>6303</v>
      </c>
      <c r="M125" s="52">
        <f t="shared" si="39"/>
        <v>6600</v>
      </c>
      <c r="N125" s="52">
        <f t="shared" si="39"/>
        <v>6864.0000000000009</v>
      </c>
      <c r="O125" s="52">
        <f t="shared" si="39"/>
        <v>2640</v>
      </c>
      <c r="P125" s="52">
        <f t="shared" si="39"/>
        <v>6237</v>
      </c>
      <c r="Q125" s="52">
        <f t="shared" si="39"/>
        <v>5973</v>
      </c>
      <c r="R125" s="52">
        <f t="shared" si="39"/>
        <v>6699</v>
      </c>
      <c r="S125" s="52">
        <f t="shared" ref="S125:AG125" si="41">$G$38*S25-S155</f>
        <v>7524.0000000000009</v>
      </c>
      <c r="T125" s="52">
        <f t="shared" si="41"/>
        <v>7722.0000000000009</v>
      </c>
      <c r="U125" s="52">
        <f t="shared" si="41"/>
        <v>6534</v>
      </c>
      <c r="V125" s="52">
        <f t="shared" si="41"/>
        <v>7161.0000000000009</v>
      </c>
      <c r="W125" s="52">
        <f t="shared" si="41"/>
        <v>6204</v>
      </c>
      <c r="X125" s="52">
        <f t="shared" si="41"/>
        <v>5841</v>
      </c>
      <c r="Y125" s="52">
        <f t="shared" si="41"/>
        <v>6798.0000000000009</v>
      </c>
      <c r="Z125" s="52">
        <f t="shared" si="41"/>
        <v>6468</v>
      </c>
      <c r="AA125" s="52">
        <f t="shared" si="41"/>
        <v>6765.0000000000009</v>
      </c>
      <c r="AB125" s="52">
        <f t="shared" si="41"/>
        <v>6798.0000000000009</v>
      </c>
      <c r="AC125" s="52">
        <f t="shared" si="41"/>
        <v>6897.0000000000009</v>
      </c>
      <c r="AD125" s="52">
        <f t="shared" si="41"/>
        <v>6567</v>
      </c>
      <c r="AE125" s="52">
        <f t="shared" si="41"/>
        <v>6237</v>
      </c>
      <c r="AF125" s="52">
        <f t="shared" si="41"/>
        <v>6963.0000000000009</v>
      </c>
      <c r="AG125" s="52">
        <f t="shared" si="41"/>
        <v>6765.0000000000009</v>
      </c>
      <c r="AH125" s="52">
        <f t="shared" si="40"/>
        <v>0</v>
      </c>
      <c r="AI125" s="52">
        <f t="shared" si="40"/>
        <v>0</v>
      </c>
      <c r="AJ125" s="52">
        <f t="shared" si="40"/>
        <v>0</v>
      </c>
      <c r="AK125" s="52">
        <f t="shared" si="40"/>
        <v>0</v>
      </c>
      <c r="AL125" s="52">
        <f t="shared" si="40"/>
        <v>0</v>
      </c>
      <c r="AM125" s="10">
        <f t="shared" si="35"/>
        <v>7722.0000000000009</v>
      </c>
      <c r="AN125" s="10">
        <f t="shared" si="37"/>
        <v>0</v>
      </c>
      <c r="AR125" s="10">
        <f t="shared" si="36"/>
        <v>200211</v>
      </c>
    </row>
    <row r="126" spans="1:44">
      <c r="A126" s="15">
        <v>0.83333333333333337</v>
      </c>
      <c r="B126" s="52">
        <f t="shared" si="40"/>
        <v>0</v>
      </c>
      <c r="C126" s="52">
        <f t="shared" si="40"/>
        <v>6930.0000000000009</v>
      </c>
      <c r="D126" s="52">
        <f t="shared" ref="D126:AG130" si="42">$G$38*D26-D156</f>
        <v>7458.0000000000009</v>
      </c>
      <c r="E126" s="52">
        <f t="shared" si="42"/>
        <v>7425.0000000000009</v>
      </c>
      <c r="F126" s="52">
        <f t="shared" si="42"/>
        <v>7458.0000000000009</v>
      </c>
      <c r="G126" s="52">
        <f t="shared" si="42"/>
        <v>7029.0000000000009</v>
      </c>
      <c r="H126" s="52">
        <f t="shared" si="42"/>
        <v>7392.0000000000009</v>
      </c>
      <c r="I126" s="52">
        <f t="shared" si="42"/>
        <v>6930.0000000000009</v>
      </c>
      <c r="J126" s="52">
        <f t="shared" si="42"/>
        <v>7326.0000000000009</v>
      </c>
      <c r="K126" s="52">
        <f t="shared" si="42"/>
        <v>7326.0000000000009</v>
      </c>
      <c r="L126" s="52">
        <f t="shared" si="42"/>
        <v>7194.0000000000009</v>
      </c>
      <c r="M126" s="52">
        <f t="shared" si="42"/>
        <v>7458.0000000000009</v>
      </c>
      <c r="N126" s="52">
        <f t="shared" si="42"/>
        <v>7623.0000000000009</v>
      </c>
      <c r="O126" s="52">
        <f t="shared" si="42"/>
        <v>4785</v>
      </c>
      <c r="P126" s="52">
        <f t="shared" si="42"/>
        <v>7062.0000000000009</v>
      </c>
      <c r="Q126" s="52">
        <f t="shared" si="42"/>
        <v>6765.0000000000009</v>
      </c>
      <c r="R126" s="52">
        <f t="shared" si="42"/>
        <v>297</v>
      </c>
      <c r="S126" s="52">
        <f t="shared" si="42"/>
        <v>7953.0000000000009</v>
      </c>
      <c r="T126" s="52">
        <f t="shared" si="42"/>
        <v>7128.0000000000009</v>
      </c>
      <c r="U126" s="52">
        <f t="shared" si="42"/>
        <v>7524.0000000000009</v>
      </c>
      <c r="V126" s="52">
        <f t="shared" si="42"/>
        <v>7392.0000000000009</v>
      </c>
      <c r="W126" s="52">
        <f t="shared" si="42"/>
        <v>6996.0000000000009</v>
      </c>
      <c r="X126" s="52">
        <f t="shared" si="42"/>
        <v>6699</v>
      </c>
      <c r="Y126" s="52">
        <f t="shared" si="42"/>
        <v>7359.0000000000009</v>
      </c>
      <c r="Z126" s="52">
        <f t="shared" si="42"/>
        <v>7194.0000000000009</v>
      </c>
      <c r="AA126" s="52">
        <f t="shared" si="42"/>
        <v>7524.0000000000009</v>
      </c>
      <c r="AB126" s="52">
        <f t="shared" si="42"/>
        <v>7359.0000000000009</v>
      </c>
      <c r="AC126" s="52">
        <f t="shared" si="42"/>
        <v>7425.0000000000009</v>
      </c>
      <c r="AD126" s="52">
        <f t="shared" si="42"/>
        <v>7524.0000000000009</v>
      </c>
      <c r="AE126" s="52">
        <f t="shared" si="42"/>
        <v>6930.0000000000009</v>
      </c>
      <c r="AF126" s="52">
        <f t="shared" si="42"/>
        <v>7557.0000000000009</v>
      </c>
      <c r="AG126" s="52">
        <f t="shared" si="42"/>
        <v>7524.0000000000009</v>
      </c>
      <c r="AH126" s="52">
        <f t="shared" si="40"/>
        <v>0</v>
      </c>
      <c r="AI126" s="52">
        <f t="shared" si="40"/>
        <v>0</v>
      </c>
      <c r="AJ126" s="52">
        <f t="shared" si="40"/>
        <v>0</v>
      </c>
      <c r="AK126" s="52">
        <f t="shared" si="40"/>
        <v>0</v>
      </c>
      <c r="AL126" s="52">
        <f t="shared" si="40"/>
        <v>0</v>
      </c>
      <c r="AM126" s="10">
        <f t="shared" si="35"/>
        <v>7953.0000000000009</v>
      </c>
      <c r="AN126" s="10">
        <f t="shared" si="37"/>
        <v>0</v>
      </c>
      <c r="AR126" s="10">
        <f t="shared" si="36"/>
        <v>216546.00000000003</v>
      </c>
    </row>
    <row r="127" spans="1:44">
      <c r="A127" s="15">
        <v>0.875</v>
      </c>
      <c r="B127" s="52">
        <f t="shared" si="40"/>
        <v>0</v>
      </c>
      <c r="C127" s="52">
        <f t="shared" si="40"/>
        <v>6963.0000000000009</v>
      </c>
      <c r="D127" s="52">
        <f t="shared" si="42"/>
        <v>7392.0000000000009</v>
      </c>
      <c r="E127" s="52">
        <f t="shared" si="42"/>
        <v>7326.0000000000009</v>
      </c>
      <c r="F127" s="52">
        <f t="shared" si="42"/>
        <v>7359.0000000000009</v>
      </c>
      <c r="G127" s="52">
        <f t="shared" si="42"/>
        <v>6897.0000000000009</v>
      </c>
      <c r="H127" s="52">
        <f t="shared" si="42"/>
        <v>7194.0000000000009</v>
      </c>
      <c r="I127" s="52">
        <f t="shared" si="42"/>
        <v>6897.0000000000009</v>
      </c>
      <c r="J127" s="52">
        <f t="shared" si="42"/>
        <v>7227.0000000000009</v>
      </c>
      <c r="K127" s="52">
        <f t="shared" si="42"/>
        <v>7227.0000000000009</v>
      </c>
      <c r="L127" s="52">
        <f t="shared" si="42"/>
        <v>7260.0000000000009</v>
      </c>
      <c r="M127" s="52">
        <f t="shared" si="42"/>
        <v>7260.0000000000009</v>
      </c>
      <c r="N127" s="52">
        <f t="shared" si="42"/>
        <v>7359.0000000000009</v>
      </c>
      <c r="O127" s="52">
        <f t="shared" si="42"/>
        <v>6666</v>
      </c>
      <c r="P127" s="52">
        <f t="shared" si="42"/>
        <v>7062.0000000000009</v>
      </c>
      <c r="Q127" s="52">
        <f t="shared" si="42"/>
        <v>6897.0000000000009</v>
      </c>
      <c r="R127" s="52">
        <f t="shared" si="42"/>
        <v>2640</v>
      </c>
      <c r="S127" s="52">
        <f t="shared" si="42"/>
        <v>7293.0000000000009</v>
      </c>
      <c r="T127" s="52">
        <f t="shared" si="42"/>
        <v>6039</v>
      </c>
      <c r="U127" s="52">
        <f t="shared" si="42"/>
        <v>7425.0000000000009</v>
      </c>
      <c r="V127" s="52">
        <f t="shared" si="42"/>
        <v>7293.0000000000009</v>
      </c>
      <c r="W127" s="52">
        <f t="shared" si="42"/>
        <v>6798.0000000000009</v>
      </c>
      <c r="X127" s="52">
        <f t="shared" si="42"/>
        <v>6699</v>
      </c>
      <c r="Y127" s="52">
        <f t="shared" si="42"/>
        <v>7260.0000000000009</v>
      </c>
      <c r="Z127" s="52">
        <f t="shared" si="42"/>
        <v>7029.0000000000009</v>
      </c>
      <c r="AA127" s="52">
        <f t="shared" si="42"/>
        <v>7326.0000000000009</v>
      </c>
      <c r="AB127" s="52">
        <f t="shared" si="42"/>
        <v>7227.0000000000009</v>
      </c>
      <c r="AC127" s="52">
        <f t="shared" si="42"/>
        <v>7359.0000000000009</v>
      </c>
      <c r="AD127" s="52">
        <f t="shared" si="42"/>
        <v>6996.0000000000009</v>
      </c>
      <c r="AE127" s="52">
        <f t="shared" si="42"/>
        <v>6930.0000000000009</v>
      </c>
      <c r="AF127" s="52">
        <f t="shared" si="42"/>
        <v>7359.0000000000009</v>
      </c>
      <c r="AG127" s="52">
        <f t="shared" si="42"/>
        <v>7326.0000000000009</v>
      </c>
      <c r="AH127" s="52">
        <f t="shared" si="40"/>
        <v>0</v>
      </c>
      <c r="AI127" s="52">
        <f t="shared" si="40"/>
        <v>0</v>
      </c>
      <c r="AJ127" s="52">
        <f t="shared" si="40"/>
        <v>0</v>
      </c>
      <c r="AK127" s="52">
        <f t="shared" si="40"/>
        <v>0</v>
      </c>
      <c r="AL127" s="52">
        <f t="shared" si="40"/>
        <v>0</v>
      </c>
      <c r="AM127" s="10">
        <f t="shared" si="35"/>
        <v>7425.0000000000009</v>
      </c>
      <c r="AN127" s="10">
        <f t="shared" si="37"/>
        <v>0</v>
      </c>
      <c r="AR127" s="10">
        <f t="shared" si="36"/>
        <v>215985.00000000003</v>
      </c>
    </row>
    <row r="128" spans="1:44">
      <c r="A128" s="13" t="s">
        <v>25</v>
      </c>
      <c r="B128" s="52">
        <f t="shared" si="40"/>
        <v>0</v>
      </c>
      <c r="C128" s="52">
        <f t="shared" si="40"/>
        <v>6534</v>
      </c>
      <c r="D128" s="52">
        <f t="shared" si="42"/>
        <v>7128.0000000000009</v>
      </c>
      <c r="E128" s="52">
        <f t="shared" si="42"/>
        <v>5874</v>
      </c>
      <c r="F128" s="52">
        <f t="shared" si="42"/>
        <v>7062.0000000000009</v>
      </c>
      <c r="G128" s="52">
        <f t="shared" si="42"/>
        <v>6534</v>
      </c>
      <c r="H128" s="52">
        <f t="shared" si="42"/>
        <v>6798.0000000000009</v>
      </c>
      <c r="I128" s="52">
        <f t="shared" si="42"/>
        <v>6633</v>
      </c>
      <c r="J128" s="52">
        <f t="shared" si="42"/>
        <v>6864.0000000000009</v>
      </c>
      <c r="K128" s="52">
        <f t="shared" si="42"/>
        <v>6864.0000000000009</v>
      </c>
      <c r="L128" s="52">
        <f t="shared" si="42"/>
        <v>6732</v>
      </c>
      <c r="M128" s="52">
        <f t="shared" si="42"/>
        <v>6699</v>
      </c>
      <c r="N128" s="52">
        <f t="shared" si="42"/>
        <v>6963.0000000000009</v>
      </c>
      <c r="O128" s="52">
        <f t="shared" si="42"/>
        <v>6897.0000000000009</v>
      </c>
      <c r="P128" s="52">
        <f t="shared" si="42"/>
        <v>6699</v>
      </c>
      <c r="Q128" s="52">
        <f t="shared" si="42"/>
        <v>6666</v>
      </c>
      <c r="R128" s="52">
        <f t="shared" si="42"/>
        <v>6435</v>
      </c>
      <c r="S128" s="52">
        <f t="shared" si="42"/>
        <v>6765.0000000000009</v>
      </c>
      <c r="T128" s="52">
        <f t="shared" si="42"/>
        <v>5610</v>
      </c>
      <c r="U128" s="52">
        <f t="shared" si="42"/>
        <v>7029.0000000000009</v>
      </c>
      <c r="V128" s="52">
        <f t="shared" si="42"/>
        <v>6831.0000000000009</v>
      </c>
      <c r="W128" s="52">
        <f t="shared" si="42"/>
        <v>6468</v>
      </c>
      <c r="X128" s="52">
        <f t="shared" si="42"/>
        <v>6501</v>
      </c>
      <c r="Y128" s="52">
        <f t="shared" si="42"/>
        <v>6897.0000000000009</v>
      </c>
      <c r="Z128" s="52">
        <f t="shared" si="42"/>
        <v>6303</v>
      </c>
      <c r="AA128" s="52">
        <f t="shared" si="42"/>
        <v>6864.0000000000009</v>
      </c>
      <c r="AB128" s="52">
        <f t="shared" si="42"/>
        <v>6963.0000000000009</v>
      </c>
      <c r="AC128" s="52">
        <f t="shared" si="42"/>
        <v>6864.0000000000009</v>
      </c>
      <c r="AD128" s="52">
        <f t="shared" si="42"/>
        <v>6633</v>
      </c>
      <c r="AE128" s="52">
        <f t="shared" si="42"/>
        <v>6765.0000000000009</v>
      </c>
      <c r="AF128" s="52">
        <f t="shared" si="42"/>
        <v>6963.0000000000009</v>
      </c>
      <c r="AG128" s="52">
        <f t="shared" si="42"/>
        <v>6996.0000000000009</v>
      </c>
      <c r="AH128" s="52">
        <f t="shared" si="40"/>
        <v>0</v>
      </c>
      <c r="AI128" s="52">
        <f t="shared" si="40"/>
        <v>0</v>
      </c>
      <c r="AJ128" s="52">
        <f t="shared" si="40"/>
        <v>0</v>
      </c>
      <c r="AK128" s="52">
        <f t="shared" si="40"/>
        <v>0</v>
      </c>
      <c r="AL128" s="52">
        <f t="shared" si="40"/>
        <v>0</v>
      </c>
      <c r="AM128" s="10">
        <f t="shared" si="35"/>
        <v>7128.0000000000009</v>
      </c>
      <c r="AN128" s="10">
        <f t="shared" si="37"/>
        <v>0</v>
      </c>
      <c r="AR128" s="10">
        <f t="shared" si="36"/>
        <v>207834</v>
      </c>
    </row>
    <row r="129" spans="1:45">
      <c r="A129" s="15">
        <v>0.95833333333333337</v>
      </c>
      <c r="B129" s="52">
        <f t="shared" si="40"/>
        <v>0</v>
      </c>
      <c r="C129" s="52">
        <f t="shared" si="40"/>
        <v>6105</v>
      </c>
      <c r="D129" s="52">
        <f t="shared" si="42"/>
        <v>6534</v>
      </c>
      <c r="E129" s="52">
        <f t="shared" si="42"/>
        <v>5610</v>
      </c>
      <c r="F129" s="52">
        <f t="shared" si="42"/>
        <v>6171</v>
      </c>
      <c r="G129" s="52">
        <f t="shared" si="42"/>
        <v>6501</v>
      </c>
      <c r="H129" s="52">
        <f t="shared" si="42"/>
        <v>6138</v>
      </c>
      <c r="I129" s="52">
        <f t="shared" si="42"/>
        <v>6105</v>
      </c>
      <c r="J129" s="52">
        <f t="shared" si="42"/>
        <v>6138</v>
      </c>
      <c r="K129" s="52">
        <f t="shared" si="42"/>
        <v>6138</v>
      </c>
      <c r="L129" s="52">
        <f t="shared" si="42"/>
        <v>5742</v>
      </c>
      <c r="M129" s="52">
        <f t="shared" si="42"/>
        <v>6204</v>
      </c>
      <c r="N129" s="52">
        <f t="shared" si="42"/>
        <v>6303</v>
      </c>
      <c r="O129" s="52">
        <f t="shared" si="42"/>
        <v>6402</v>
      </c>
      <c r="P129" s="52">
        <f t="shared" si="42"/>
        <v>6171</v>
      </c>
      <c r="Q129" s="52">
        <f t="shared" si="42"/>
        <v>6105</v>
      </c>
      <c r="R129" s="52">
        <f t="shared" si="42"/>
        <v>6402</v>
      </c>
      <c r="S129" s="52">
        <f t="shared" si="42"/>
        <v>6501</v>
      </c>
      <c r="T129" s="52">
        <f t="shared" si="42"/>
        <v>5808</v>
      </c>
      <c r="U129" s="52">
        <f t="shared" si="42"/>
        <v>6369</v>
      </c>
      <c r="V129" s="52">
        <f t="shared" si="42"/>
        <v>5676</v>
      </c>
      <c r="W129" s="52">
        <f t="shared" si="42"/>
        <v>5841</v>
      </c>
      <c r="X129" s="52">
        <f t="shared" si="42"/>
        <v>6006</v>
      </c>
      <c r="Y129" s="52">
        <f t="shared" si="42"/>
        <v>6303</v>
      </c>
      <c r="Z129" s="52">
        <f t="shared" si="42"/>
        <v>5940</v>
      </c>
      <c r="AA129" s="52">
        <f t="shared" si="42"/>
        <v>6270</v>
      </c>
      <c r="AB129" s="52">
        <f t="shared" si="42"/>
        <v>6204</v>
      </c>
      <c r="AC129" s="52">
        <f t="shared" si="42"/>
        <v>6204</v>
      </c>
      <c r="AD129" s="52">
        <f t="shared" si="42"/>
        <v>6237</v>
      </c>
      <c r="AE129" s="52">
        <f t="shared" si="42"/>
        <v>6138</v>
      </c>
      <c r="AF129" s="52">
        <f t="shared" si="42"/>
        <v>6369</v>
      </c>
      <c r="AG129" s="52">
        <f t="shared" si="42"/>
        <v>6369</v>
      </c>
      <c r="AH129" s="52">
        <f t="shared" si="40"/>
        <v>0</v>
      </c>
      <c r="AI129" s="52">
        <f t="shared" si="40"/>
        <v>0</v>
      </c>
      <c r="AJ129" s="52">
        <f t="shared" si="40"/>
        <v>0</v>
      </c>
      <c r="AK129" s="52">
        <f t="shared" si="40"/>
        <v>0</v>
      </c>
      <c r="AL129" s="52">
        <f t="shared" si="40"/>
        <v>0</v>
      </c>
      <c r="AM129" s="10">
        <f t="shared" si="35"/>
        <v>6534</v>
      </c>
      <c r="AN129" s="10">
        <f t="shared" si="37"/>
        <v>0</v>
      </c>
      <c r="AR129" s="10">
        <f t="shared" si="36"/>
        <v>191004</v>
      </c>
    </row>
    <row r="130" spans="1:45">
      <c r="A130" s="9" t="s">
        <v>26</v>
      </c>
      <c r="B130" s="52">
        <f t="shared" si="40"/>
        <v>0</v>
      </c>
      <c r="C130" s="52">
        <f t="shared" si="40"/>
        <v>5709</v>
      </c>
      <c r="D130" s="52">
        <f>$G$38*D30-D160</f>
        <v>5907</v>
      </c>
      <c r="E130" s="52">
        <f t="shared" si="42"/>
        <v>5445</v>
      </c>
      <c r="F130" s="52">
        <f t="shared" si="42"/>
        <v>5478</v>
      </c>
      <c r="G130" s="52">
        <f t="shared" si="42"/>
        <v>5016</v>
      </c>
      <c r="H130" s="52">
        <f t="shared" si="42"/>
        <v>5643</v>
      </c>
      <c r="I130" s="52">
        <f t="shared" si="42"/>
        <v>5709</v>
      </c>
      <c r="J130" s="52">
        <f t="shared" si="42"/>
        <v>5643</v>
      </c>
      <c r="K130" s="52">
        <f t="shared" si="42"/>
        <v>5643</v>
      </c>
      <c r="L130" s="52">
        <f t="shared" si="42"/>
        <v>5478</v>
      </c>
      <c r="M130" s="52">
        <f t="shared" si="42"/>
        <v>5577</v>
      </c>
      <c r="N130" s="52">
        <f t="shared" si="42"/>
        <v>5610</v>
      </c>
      <c r="O130" s="52">
        <f t="shared" si="42"/>
        <v>5907</v>
      </c>
      <c r="P130" s="52">
        <f t="shared" si="42"/>
        <v>5742</v>
      </c>
      <c r="Q130" s="52">
        <f t="shared" si="42"/>
        <v>5610</v>
      </c>
      <c r="R130" s="52">
        <f t="shared" si="42"/>
        <v>5808</v>
      </c>
      <c r="S130" s="52">
        <f t="shared" si="42"/>
        <v>5544</v>
      </c>
      <c r="T130" s="52">
        <f t="shared" si="42"/>
        <v>5775</v>
      </c>
      <c r="U130" s="52">
        <f t="shared" si="42"/>
        <v>5280</v>
      </c>
      <c r="V130" s="52">
        <f t="shared" si="42"/>
        <v>5808</v>
      </c>
      <c r="W130" s="52">
        <f t="shared" si="42"/>
        <v>5511</v>
      </c>
      <c r="X130" s="52">
        <f t="shared" si="42"/>
        <v>5511</v>
      </c>
      <c r="Y130" s="52">
        <f t="shared" si="42"/>
        <v>5544</v>
      </c>
      <c r="Z130" s="52">
        <f t="shared" si="42"/>
        <v>5412</v>
      </c>
      <c r="AA130" s="52">
        <f t="shared" si="42"/>
        <v>5610</v>
      </c>
      <c r="AB130" s="52">
        <f t="shared" si="42"/>
        <v>5610</v>
      </c>
      <c r="AC130" s="52">
        <f t="shared" si="42"/>
        <v>5874</v>
      </c>
      <c r="AD130" s="52">
        <f t="shared" si="42"/>
        <v>5775</v>
      </c>
      <c r="AE130" s="52">
        <f t="shared" si="42"/>
        <v>5709</v>
      </c>
      <c r="AF130" s="52">
        <f t="shared" si="42"/>
        <v>5775</v>
      </c>
      <c r="AG130" s="52">
        <f t="shared" si="42"/>
        <v>5808</v>
      </c>
      <c r="AH130" s="52">
        <f t="shared" si="40"/>
        <v>0</v>
      </c>
      <c r="AI130" s="52">
        <f t="shared" si="40"/>
        <v>0</v>
      </c>
      <c r="AJ130" s="52">
        <f t="shared" si="40"/>
        <v>0</v>
      </c>
      <c r="AK130" s="52">
        <f t="shared" si="40"/>
        <v>0</v>
      </c>
      <c r="AL130" s="52">
        <f t="shared" si="40"/>
        <v>0</v>
      </c>
      <c r="AM130" s="10">
        <f t="shared" si="35"/>
        <v>5907</v>
      </c>
      <c r="AN130" s="10">
        <f t="shared" si="37"/>
        <v>0</v>
      </c>
      <c r="AR130" s="10">
        <f t="shared" si="36"/>
        <v>174471</v>
      </c>
    </row>
    <row r="131" spans="1:45">
      <c r="AR131" s="27">
        <f>SUM(AR107:AR130)</f>
        <v>4426537.5</v>
      </c>
      <c r="AS131" s="14" t="s">
        <v>48</v>
      </c>
    </row>
    <row r="133" spans="1:45">
      <c r="A133" s="26" t="s">
        <v>109</v>
      </c>
      <c r="C133" s="30"/>
      <c r="E133" s="41"/>
      <c r="F133" s="26"/>
      <c r="G133" s="38"/>
      <c r="H133" s="38"/>
      <c r="I133" s="38"/>
      <c r="J133" s="38"/>
      <c r="K133" s="38"/>
      <c r="L133" s="38"/>
      <c r="M133" s="38"/>
      <c r="N133" s="39"/>
      <c r="O133" s="39"/>
      <c r="P133" s="40"/>
      <c r="Q133" s="38"/>
      <c r="R133" s="28"/>
    </row>
    <row r="134" spans="1:45" ht="13.5" customHeight="1">
      <c r="A134" s="287" t="s">
        <v>2</v>
      </c>
      <c r="B134" s="4">
        <f>+B$4</f>
        <v>0</v>
      </c>
      <c r="C134" s="4">
        <f t="shared" ref="C134:AL134" si="43">+C$4</f>
        <v>1</v>
      </c>
      <c r="D134" s="4">
        <f>+D$4</f>
        <v>2</v>
      </c>
      <c r="E134" s="4">
        <f t="shared" si="43"/>
        <v>3</v>
      </c>
      <c r="F134" s="4">
        <f t="shared" si="43"/>
        <v>4</v>
      </c>
      <c r="G134" s="4">
        <f t="shared" si="43"/>
        <v>5</v>
      </c>
      <c r="H134" s="4">
        <f t="shared" si="43"/>
        <v>6</v>
      </c>
      <c r="I134" s="4">
        <f t="shared" si="43"/>
        <v>7</v>
      </c>
      <c r="J134" s="4">
        <f t="shared" si="43"/>
        <v>8</v>
      </c>
      <c r="K134" s="4">
        <f t="shared" si="43"/>
        <v>9</v>
      </c>
      <c r="L134" s="4">
        <f t="shared" si="43"/>
        <v>10</v>
      </c>
      <c r="M134" s="4">
        <f t="shared" si="43"/>
        <v>11</v>
      </c>
      <c r="N134" s="4">
        <f t="shared" si="43"/>
        <v>12</v>
      </c>
      <c r="O134" s="4">
        <f t="shared" si="43"/>
        <v>13</v>
      </c>
      <c r="P134" s="4">
        <f t="shared" si="43"/>
        <v>14</v>
      </c>
      <c r="Q134" s="4">
        <f t="shared" si="43"/>
        <v>15</v>
      </c>
      <c r="R134" s="4">
        <f t="shared" si="43"/>
        <v>16</v>
      </c>
      <c r="S134" s="4">
        <f t="shared" si="43"/>
        <v>17</v>
      </c>
      <c r="T134" s="4">
        <f t="shared" si="43"/>
        <v>18</v>
      </c>
      <c r="U134" s="4">
        <f t="shared" si="43"/>
        <v>19</v>
      </c>
      <c r="V134" s="4">
        <f t="shared" si="43"/>
        <v>20</v>
      </c>
      <c r="W134" s="4">
        <f t="shared" si="43"/>
        <v>21</v>
      </c>
      <c r="X134" s="4">
        <f t="shared" si="43"/>
        <v>22</v>
      </c>
      <c r="Y134" s="4">
        <f t="shared" si="43"/>
        <v>23</v>
      </c>
      <c r="Z134" s="4">
        <f t="shared" si="43"/>
        <v>24</v>
      </c>
      <c r="AA134" s="4">
        <f t="shared" si="43"/>
        <v>25</v>
      </c>
      <c r="AB134" s="4">
        <f t="shared" si="43"/>
        <v>26</v>
      </c>
      <c r="AC134" s="4">
        <f t="shared" si="43"/>
        <v>27</v>
      </c>
      <c r="AD134" s="4">
        <f t="shared" si="43"/>
        <v>28</v>
      </c>
      <c r="AE134" s="4">
        <f t="shared" si="43"/>
        <v>29</v>
      </c>
      <c r="AF134" s="4">
        <f t="shared" si="43"/>
        <v>30</v>
      </c>
      <c r="AG134" s="4">
        <f t="shared" si="43"/>
        <v>31</v>
      </c>
      <c r="AH134" s="4">
        <f t="shared" si="43"/>
        <v>32</v>
      </c>
      <c r="AI134" s="4">
        <f t="shared" si="43"/>
        <v>33</v>
      </c>
      <c r="AJ134" s="4">
        <f t="shared" si="43"/>
        <v>34</v>
      </c>
      <c r="AK134" s="4">
        <f t="shared" si="43"/>
        <v>35</v>
      </c>
      <c r="AL134" s="4">
        <f t="shared" si="43"/>
        <v>36</v>
      </c>
      <c r="AM134" s="116" t="s">
        <v>3</v>
      </c>
      <c r="AN134" s="5" t="s">
        <v>4</v>
      </c>
    </row>
    <row r="135" spans="1:45">
      <c r="A135" s="288"/>
      <c r="B135" s="7">
        <f>B$5</f>
        <v>0</v>
      </c>
      <c r="C135" s="7">
        <f t="shared" ref="C135:AL135" si="44">C$5</f>
        <v>40756</v>
      </c>
      <c r="D135" s="7">
        <f>D$5</f>
        <v>40757</v>
      </c>
      <c r="E135" s="7">
        <f t="shared" si="44"/>
        <v>40758</v>
      </c>
      <c r="F135" s="7">
        <f t="shared" si="44"/>
        <v>40759</v>
      </c>
      <c r="G135" s="7">
        <f t="shared" si="44"/>
        <v>40760</v>
      </c>
      <c r="H135" s="7">
        <f t="shared" si="44"/>
        <v>40761</v>
      </c>
      <c r="I135" s="7">
        <f t="shared" si="44"/>
        <v>40762</v>
      </c>
      <c r="J135" s="7">
        <f t="shared" si="44"/>
        <v>40763</v>
      </c>
      <c r="K135" s="7">
        <f t="shared" si="44"/>
        <v>40764</v>
      </c>
      <c r="L135" s="7">
        <f t="shared" si="44"/>
        <v>40765</v>
      </c>
      <c r="M135" s="7">
        <f t="shared" si="44"/>
        <v>40766</v>
      </c>
      <c r="N135" s="7">
        <f t="shared" si="44"/>
        <v>40767</v>
      </c>
      <c r="O135" s="7">
        <f t="shared" si="44"/>
        <v>40768</v>
      </c>
      <c r="P135" s="7">
        <f t="shared" si="44"/>
        <v>40769</v>
      </c>
      <c r="Q135" s="7">
        <f t="shared" si="44"/>
        <v>40770</v>
      </c>
      <c r="R135" s="7">
        <f t="shared" si="44"/>
        <v>40771</v>
      </c>
      <c r="S135" s="7">
        <f t="shared" si="44"/>
        <v>40772</v>
      </c>
      <c r="T135" s="7">
        <f t="shared" si="44"/>
        <v>40773</v>
      </c>
      <c r="U135" s="7">
        <f t="shared" si="44"/>
        <v>40774</v>
      </c>
      <c r="V135" s="7">
        <f t="shared" si="44"/>
        <v>40775</v>
      </c>
      <c r="W135" s="7">
        <f t="shared" si="44"/>
        <v>40776</v>
      </c>
      <c r="X135" s="7">
        <f t="shared" si="44"/>
        <v>40777</v>
      </c>
      <c r="Y135" s="7">
        <f t="shared" si="44"/>
        <v>40778</v>
      </c>
      <c r="Z135" s="7">
        <f t="shared" si="44"/>
        <v>40779</v>
      </c>
      <c r="AA135" s="7">
        <f t="shared" si="44"/>
        <v>40780</v>
      </c>
      <c r="AB135" s="7">
        <f t="shared" si="44"/>
        <v>40781</v>
      </c>
      <c r="AC135" s="7">
        <f t="shared" si="44"/>
        <v>40782</v>
      </c>
      <c r="AD135" s="7">
        <f t="shared" si="44"/>
        <v>40783</v>
      </c>
      <c r="AE135" s="7">
        <f t="shared" si="44"/>
        <v>40784</v>
      </c>
      <c r="AF135" s="7">
        <f t="shared" si="44"/>
        <v>40785</v>
      </c>
      <c r="AG135" s="158">
        <f t="shared" si="44"/>
        <v>40786</v>
      </c>
      <c r="AH135" s="158">
        <f t="shared" si="44"/>
        <v>40787</v>
      </c>
      <c r="AI135" s="158">
        <f t="shared" si="44"/>
        <v>40788</v>
      </c>
      <c r="AJ135" s="158">
        <f t="shared" si="44"/>
        <v>40789</v>
      </c>
      <c r="AK135" s="158">
        <f t="shared" si="44"/>
        <v>40790</v>
      </c>
      <c r="AL135" s="158">
        <f t="shared" si="44"/>
        <v>40791</v>
      </c>
      <c r="AM135" s="116"/>
      <c r="AN135" s="8"/>
    </row>
    <row r="136" spans="1:45">
      <c r="A136" s="289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4"/>
      <c r="AH136" s="44"/>
      <c r="AI136" s="44"/>
      <c r="AJ136" s="44"/>
      <c r="AK136" s="44"/>
      <c r="AL136" s="44"/>
      <c r="AM136" s="45" t="s">
        <v>8</v>
      </c>
      <c r="AN136" s="5" t="s">
        <v>8</v>
      </c>
    </row>
    <row r="137" spans="1:45">
      <c r="A137" s="9" t="s">
        <v>9</v>
      </c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10">
        <f>MAX(B137:AL137)</f>
        <v>0</v>
      </c>
      <c r="AN137" s="10">
        <f>MIN(B137:AF137)</f>
        <v>0</v>
      </c>
    </row>
    <row r="138" spans="1:45">
      <c r="A138" s="9" t="s">
        <v>10</v>
      </c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10">
        <f t="shared" ref="AM138:AM160" si="45">MAX(B138:AL138)</f>
        <v>0</v>
      </c>
      <c r="AN138" s="10">
        <f>MIN(B138:AF138)</f>
        <v>0</v>
      </c>
    </row>
    <row r="139" spans="1:45">
      <c r="A139" s="9" t="s">
        <v>11</v>
      </c>
      <c r="B139" s="52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10">
        <f t="shared" si="45"/>
        <v>0</v>
      </c>
      <c r="AN139" s="10">
        <f t="shared" ref="AN139:AN160" si="46">MIN(B139:AF139)</f>
        <v>0</v>
      </c>
    </row>
    <row r="140" spans="1:45">
      <c r="A140" s="9" t="s">
        <v>12</v>
      </c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10">
        <f t="shared" si="45"/>
        <v>0</v>
      </c>
      <c r="AN140" s="10">
        <f t="shared" si="46"/>
        <v>0</v>
      </c>
    </row>
    <row r="141" spans="1:45">
      <c r="A141" s="9" t="s">
        <v>13</v>
      </c>
      <c r="B141" s="52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10">
        <f t="shared" si="45"/>
        <v>0</v>
      </c>
      <c r="AN141" s="10">
        <f t="shared" si="46"/>
        <v>0</v>
      </c>
    </row>
    <row r="142" spans="1:45">
      <c r="A142" s="9" t="s">
        <v>14</v>
      </c>
      <c r="B142" s="52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10">
        <f t="shared" si="45"/>
        <v>0</v>
      </c>
      <c r="AN142" s="10">
        <f t="shared" si="46"/>
        <v>0</v>
      </c>
    </row>
    <row r="143" spans="1:45">
      <c r="A143" s="9" t="s">
        <v>15</v>
      </c>
      <c r="B143" s="52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10">
        <f t="shared" si="45"/>
        <v>0</v>
      </c>
      <c r="AN143" s="10">
        <f t="shared" si="46"/>
        <v>0</v>
      </c>
    </row>
    <row r="144" spans="1:45">
      <c r="A144" s="12" t="s">
        <v>16</v>
      </c>
      <c r="B144" s="52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10">
        <f t="shared" si="45"/>
        <v>0</v>
      </c>
      <c r="AN144" s="10">
        <f t="shared" si="46"/>
        <v>0</v>
      </c>
    </row>
    <row r="145" spans="1:40">
      <c r="A145" s="12" t="s">
        <v>17</v>
      </c>
      <c r="B145" s="52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10">
        <f t="shared" si="45"/>
        <v>0</v>
      </c>
      <c r="AN145" s="10">
        <f t="shared" si="46"/>
        <v>0</v>
      </c>
    </row>
    <row r="146" spans="1:40">
      <c r="A146" s="13">
        <v>0.41666666666666669</v>
      </c>
      <c r="B146" s="52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10">
        <f t="shared" si="45"/>
        <v>0</v>
      </c>
      <c r="AN146" s="10">
        <f t="shared" si="46"/>
        <v>0</v>
      </c>
    </row>
    <row r="147" spans="1:40">
      <c r="A147" s="13" t="s">
        <v>18</v>
      </c>
      <c r="B147" s="52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  <c r="AA147" s="52"/>
      <c r="AB147" s="52"/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10">
        <f t="shared" si="45"/>
        <v>0</v>
      </c>
      <c r="AN147" s="10">
        <f t="shared" si="46"/>
        <v>0</v>
      </c>
    </row>
    <row r="148" spans="1:40">
      <c r="A148" s="13">
        <v>0.5</v>
      </c>
      <c r="B148" s="52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10">
        <f t="shared" si="45"/>
        <v>0</v>
      </c>
      <c r="AN148" s="10">
        <f t="shared" si="46"/>
        <v>0</v>
      </c>
    </row>
    <row r="149" spans="1:40">
      <c r="A149" s="13" t="s">
        <v>19</v>
      </c>
      <c r="B149" s="52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  <c r="AA149" s="52"/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10">
        <f t="shared" si="45"/>
        <v>0</v>
      </c>
      <c r="AN149" s="10">
        <f t="shared" si="46"/>
        <v>0</v>
      </c>
    </row>
    <row r="150" spans="1:40">
      <c r="A150" s="13">
        <v>0.58333333333333337</v>
      </c>
      <c r="B150" s="52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10">
        <f t="shared" si="45"/>
        <v>0</v>
      </c>
      <c r="AN150" s="10">
        <f t="shared" si="46"/>
        <v>0</v>
      </c>
    </row>
    <row r="151" spans="1:40">
      <c r="A151" s="13" t="s">
        <v>20</v>
      </c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10">
        <f t="shared" si="45"/>
        <v>0</v>
      </c>
      <c r="AN151" s="10">
        <f t="shared" si="46"/>
        <v>0</v>
      </c>
    </row>
    <row r="152" spans="1:40">
      <c r="A152" s="12" t="s">
        <v>21</v>
      </c>
      <c r="B152" s="52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10">
        <f t="shared" si="45"/>
        <v>0</v>
      </c>
      <c r="AN152" s="10">
        <f t="shared" si="46"/>
        <v>0</v>
      </c>
    </row>
    <row r="153" spans="1:40">
      <c r="A153" s="12" t="s">
        <v>22</v>
      </c>
      <c r="B153" s="52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10">
        <f t="shared" si="45"/>
        <v>0</v>
      </c>
      <c r="AN153" s="10">
        <f t="shared" si="46"/>
        <v>0</v>
      </c>
    </row>
    <row r="154" spans="1:40">
      <c r="A154" s="12" t="s">
        <v>23</v>
      </c>
      <c r="B154" s="52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  <c r="AA154" s="52"/>
      <c r="AB154" s="52"/>
      <c r="AC154" s="52"/>
      <c r="AD154" s="52"/>
      <c r="AE154" s="52"/>
      <c r="AF154" s="52"/>
      <c r="AG154" s="52"/>
      <c r="AH154" s="52"/>
      <c r="AI154" s="52"/>
      <c r="AJ154" s="52"/>
      <c r="AK154" s="52"/>
      <c r="AL154" s="52"/>
      <c r="AM154" s="10">
        <f t="shared" si="45"/>
        <v>0</v>
      </c>
      <c r="AN154" s="10">
        <f t="shared" si="46"/>
        <v>0</v>
      </c>
    </row>
    <row r="155" spans="1:40">
      <c r="A155" s="9" t="s">
        <v>24</v>
      </c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  <c r="AA155" s="52"/>
      <c r="AB155" s="52"/>
      <c r="AC155" s="52"/>
      <c r="AD155" s="52"/>
      <c r="AE155" s="52"/>
      <c r="AF155" s="52"/>
      <c r="AG155" s="52"/>
      <c r="AH155" s="52"/>
      <c r="AI155" s="52"/>
      <c r="AJ155" s="52"/>
      <c r="AK155" s="52"/>
      <c r="AL155" s="52"/>
      <c r="AM155" s="10">
        <f t="shared" si="45"/>
        <v>0</v>
      </c>
      <c r="AN155" s="10">
        <f t="shared" si="46"/>
        <v>0</v>
      </c>
    </row>
    <row r="156" spans="1:40">
      <c r="A156" s="15">
        <v>0.83333333333333337</v>
      </c>
      <c r="B156" s="52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  <c r="AA156" s="52"/>
      <c r="AB156" s="52"/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10">
        <f t="shared" si="45"/>
        <v>0</v>
      </c>
      <c r="AN156" s="10">
        <f t="shared" si="46"/>
        <v>0</v>
      </c>
    </row>
    <row r="157" spans="1:40">
      <c r="A157" s="15">
        <v>0.875</v>
      </c>
      <c r="B157" s="52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10">
        <f t="shared" si="45"/>
        <v>0</v>
      </c>
      <c r="AN157" s="10">
        <f t="shared" si="46"/>
        <v>0</v>
      </c>
    </row>
    <row r="158" spans="1:40">
      <c r="A158" s="13" t="s">
        <v>25</v>
      </c>
      <c r="B158" s="52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10">
        <f t="shared" si="45"/>
        <v>0</v>
      </c>
      <c r="AN158" s="10">
        <f t="shared" si="46"/>
        <v>0</v>
      </c>
    </row>
    <row r="159" spans="1:40">
      <c r="A159" s="15">
        <v>0.95833333333333337</v>
      </c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10">
        <f t="shared" si="45"/>
        <v>0</v>
      </c>
      <c r="AN159" s="10">
        <f t="shared" si="46"/>
        <v>0</v>
      </c>
    </row>
    <row r="160" spans="1:40">
      <c r="A160" s="9" t="s">
        <v>26</v>
      </c>
      <c r="B160" s="52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10">
        <f t="shared" si="45"/>
        <v>0</v>
      </c>
      <c r="AN160" s="10">
        <f t="shared" si="46"/>
        <v>0</v>
      </c>
    </row>
    <row r="163" spans="1:39">
      <c r="A163" s="26" t="s">
        <v>130</v>
      </c>
      <c r="C163" s="30"/>
      <c r="E163" s="41"/>
      <c r="F163" s="26"/>
      <c r="G163" s="38"/>
      <c r="H163" s="38"/>
      <c r="I163" s="38"/>
      <c r="J163" s="38"/>
      <c r="K163" s="38"/>
      <c r="L163" s="38"/>
      <c r="M163" s="38"/>
      <c r="N163" s="39"/>
      <c r="O163" s="39"/>
      <c r="P163" s="40"/>
      <c r="Q163" s="38"/>
      <c r="R163" s="28"/>
    </row>
    <row r="164" spans="1:39">
      <c r="A164" s="287" t="s">
        <v>2</v>
      </c>
      <c r="B164" s="4">
        <f>+B$4</f>
        <v>0</v>
      </c>
      <c r="C164" s="4">
        <f t="shared" ref="C164:AL164" si="47">+C$4</f>
        <v>1</v>
      </c>
      <c r="D164" s="4">
        <f>+D$4</f>
        <v>2</v>
      </c>
      <c r="E164" s="4">
        <f t="shared" si="47"/>
        <v>3</v>
      </c>
      <c r="F164" s="4">
        <f t="shared" si="47"/>
        <v>4</v>
      </c>
      <c r="G164" s="4">
        <f t="shared" si="47"/>
        <v>5</v>
      </c>
      <c r="H164" s="4">
        <f t="shared" si="47"/>
        <v>6</v>
      </c>
      <c r="I164" s="4">
        <f t="shared" si="47"/>
        <v>7</v>
      </c>
      <c r="J164" s="4">
        <f t="shared" si="47"/>
        <v>8</v>
      </c>
      <c r="K164" s="4">
        <f t="shared" si="47"/>
        <v>9</v>
      </c>
      <c r="L164" s="4">
        <f t="shared" si="47"/>
        <v>10</v>
      </c>
      <c r="M164" s="4">
        <f t="shared" si="47"/>
        <v>11</v>
      </c>
      <c r="N164" s="4">
        <f t="shared" si="47"/>
        <v>12</v>
      </c>
      <c r="O164" s="4">
        <f t="shared" si="47"/>
        <v>13</v>
      </c>
      <c r="P164" s="4">
        <f t="shared" si="47"/>
        <v>14</v>
      </c>
      <c r="Q164" s="4">
        <f t="shared" si="47"/>
        <v>15</v>
      </c>
      <c r="R164" s="4">
        <f t="shared" si="47"/>
        <v>16</v>
      </c>
      <c r="S164" s="4">
        <f t="shared" si="47"/>
        <v>17</v>
      </c>
      <c r="T164" s="4">
        <f t="shared" si="47"/>
        <v>18</v>
      </c>
      <c r="U164" s="4">
        <f t="shared" si="47"/>
        <v>19</v>
      </c>
      <c r="V164" s="4">
        <f t="shared" si="47"/>
        <v>20</v>
      </c>
      <c r="W164" s="4">
        <f t="shared" si="47"/>
        <v>21</v>
      </c>
      <c r="X164" s="4">
        <f t="shared" si="47"/>
        <v>22</v>
      </c>
      <c r="Y164" s="4">
        <f t="shared" si="47"/>
        <v>23</v>
      </c>
      <c r="Z164" s="4">
        <f t="shared" si="47"/>
        <v>24</v>
      </c>
      <c r="AA164" s="4">
        <f t="shared" si="47"/>
        <v>25</v>
      </c>
      <c r="AB164" s="4">
        <f t="shared" si="47"/>
        <v>26</v>
      </c>
      <c r="AC164" s="4">
        <f t="shared" si="47"/>
        <v>27</v>
      </c>
      <c r="AD164" s="4">
        <f t="shared" si="47"/>
        <v>28</v>
      </c>
      <c r="AE164" s="4">
        <f t="shared" si="47"/>
        <v>29</v>
      </c>
      <c r="AF164" s="4">
        <f t="shared" si="47"/>
        <v>30</v>
      </c>
      <c r="AG164" s="4">
        <f t="shared" si="47"/>
        <v>31</v>
      </c>
      <c r="AH164" s="4">
        <f t="shared" si="47"/>
        <v>32</v>
      </c>
      <c r="AI164" s="4">
        <f t="shared" si="47"/>
        <v>33</v>
      </c>
      <c r="AJ164" s="4">
        <f t="shared" si="47"/>
        <v>34</v>
      </c>
      <c r="AK164" s="4">
        <f t="shared" si="47"/>
        <v>35</v>
      </c>
      <c r="AL164" s="4">
        <f t="shared" si="47"/>
        <v>36</v>
      </c>
      <c r="AM164" s="116" t="s">
        <v>3</v>
      </c>
    </row>
    <row r="165" spans="1:39">
      <c r="A165" s="288"/>
      <c r="B165" s="7">
        <f>B$5</f>
        <v>0</v>
      </c>
      <c r="C165" s="7">
        <f t="shared" ref="C165:AL165" si="48">C$5</f>
        <v>40756</v>
      </c>
      <c r="D165" s="7">
        <f>D$5</f>
        <v>40757</v>
      </c>
      <c r="E165" s="7">
        <f t="shared" si="48"/>
        <v>40758</v>
      </c>
      <c r="F165" s="7">
        <f t="shared" si="48"/>
        <v>40759</v>
      </c>
      <c r="G165" s="7">
        <f t="shared" si="48"/>
        <v>40760</v>
      </c>
      <c r="H165" s="7">
        <f t="shared" si="48"/>
        <v>40761</v>
      </c>
      <c r="I165" s="7">
        <f t="shared" si="48"/>
        <v>40762</v>
      </c>
      <c r="J165" s="7">
        <f t="shared" si="48"/>
        <v>40763</v>
      </c>
      <c r="K165" s="7">
        <f t="shared" si="48"/>
        <v>40764</v>
      </c>
      <c r="L165" s="7">
        <f t="shared" si="48"/>
        <v>40765</v>
      </c>
      <c r="M165" s="7">
        <f t="shared" si="48"/>
        <v>40766</v>
      </c>
      <c r="N165" s="7">
        <f t="shared" si="48"/>
        <v>40767</v>
      </c>
      <c r="O165" s="7">
        <f t="shared" si="48"/>
        <v>40768</v>
      </c>
      <c r="P165" s="7">
        <f t="shared" si="48"/>
        <v>40769</v>
      </c>
      <c r="Q165" s="7">
        <f t="shared" si="48"/>
        <v>40770</v>
      </c>
      <c r="R165" s="7">
        <f t="shared" si="48"/>
        <v>40771</v>
      </c>
      <c r="S165" s="7">
        <f t="shared" si="48"/>
        <v>40772</v>
      </c>
      <c r="T165" s="7">
        <f t="shared" si="48"/>
        <v>40773</v>
      </c>
      <c r="U165" s="7">
        <f t="shared" si="48"/>
        <v>40774</v>
      </c>
      <c r="V165" s="7">
        <f t="shared" si="48"/>
        <v>40775</v>
      </c>
      <c r="W165" s="7">
        <f t="shared" si="48"/>
        <v>40776</v>
      </c>
      <c r="X165" s="7">
        <f t="shared" si="48"/>
        <v>40777</v>
      </c>
      <c r="Y165" s="7">
        <f t="shared" si="48"/>
        <v>40778</v>
      </c>
      <c r="Z165" s="7">
        <f t="shared" si="48"/>
        <v>40779</v>
      </c>
      <c r="AA165" s="7">
        <f t="shared" si="48"/>
        <v>40780</v>
      </c>
      <c r="AB165" s="7">
        <f t="shared" si="48"/>
        <v>40781</v>
      </c>
      <c r="AC165" s="7">
        <f t="shared" si="48"/>
        <v>40782</v>
      </c>
      <c r="AD165" s="7">
        <f t="shared" si="48"/>
        <v>40783</v>
      </c>
      <c r="AE165" s="7">
        <f t="shared" si="48"/>
        <v>40784</v>
      </c>
      <c r="AF165" s="7">
        <f t="shared" si="48"/>
        <v>40785</v>
      </c>
      <c r="AG165" s="199">
        <f t="shared" si="48"/>
        <v>40786</v>
      </c>
      <c r="AH165" s="199">
        <f t="shared" si="48"/>
        <v>40787</v>
      </c>
      <c r="AI165" s="199">
        <f t="shared" si="48"/>
        <v>40788</v>
      </c>
      <c r="AJ165" s="199">
        <f t="shared" si="48"/>
        <v>40789</v>
      </c>
      <c r="AK165" s="199">
        <f t="shared" si="48"/>
        <v>40790</v>
      </c>
      <c r="AL165" s="199">
        <f t="shared" si="48"/>
        <v>40791</v>
      </c>
      <c r="AM165" s="116"/>
    </row>
    <row r="166" spans="1:39">
      <c r="A166" s="289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4"/>
      <c r="AH166" s="44"/>
      <c r="AI166" s="44"/>
      <c r="AJ166" s="44"/>
      <c r="AK166" s="44"/>
      <c r="AL166" s="44"/>
      <c r="AM166" s="45" t="s">
        <v>8</v>
      </c>
    </row>
    <row r="167" spans="1:39">
      <c r="A167" s="9" t="s">
        <v>9</v>
      </c>
      <c r="B167" s="52">
        <f t="shared" ref="B167:Q182" si="49">+$G$40*(B107+B137)</f>
        <v>0</v>
      </c>
      <c r="C167" s="52">
        <f t="shared" si="49"/>
        <v>2640</v>
      </c>
      <c r="D167" s="52">
        <f>+$G$40*(D107+D137)</f>
        <v>2640</v>
      </c>
      <c r="E167" s="52">
        <f t="shared" ref="E167:AL174" si="50">+$G$40*(E107+E137)</f>
        <v>2739</v>
      </c>
      <c r="F167" s="52">
        <f t="shared" si="50"/>
        <v>2706</v>
      </c>
      <c r="G167" s="52">
        <f t="shared" si="50"/>
        <v>2788.5</v>
      </c>
      <c r="H167" s="52">
        <f t="shared" si="50"/>
        <v>2425.5</v>
      </c>
      <c r="I167" s="52">
        <f t="shared" si="50"/>
        <v>2656.5</v>
      </c>
      <c r="J167" s="52">
        <f t="shared" si="50"/>
        <v>2508</v>
      </c>
      <c r="K167" s="52">
        <f t="shared" si="50"/>
        <v>2508</v>
      </c>
      <c r="L167" s="52">
        <f t="shared" si="50"/>
        <v>2557.5</v>
      </c>
      <c r="M167" s="52">
        <f t="shared" si="50"/>
        <v>2508</v>
      </c>
      <c r="N167" s="52">
        <f t="shared" si="50"/>
        <v>2574</v>
      </c>
      <c r="O167" s="52">
        <f t="shared" si="50"/>
        <v>2541</v>
      </c>
      <c r="P167" s="52">
        <f t="shared" si="50"/>
        <v>2656.5</v>
      </c>
      <c r="Q167" s="52">
        <f t="shared" si="50"/>
        <v>2673</v>
      </c>
      <c r="R167" s="52">
        <f t="shared" si="50"/>
        <v>2442</v>
      </c>
      <c r="S167" s="52">
        <f t="shared" si="50"/>
        <v>2722.5</v>
      </c>
      <c r="T167" s="52">
        <f t="shared" si="50"/>
        <v>2607</v>
      </c>
      <c r="U167" s="52">
        <f t="shared" si="50"/>
        <v>2623.5</v>
      </c>
      <c r="V167" s="52">
        <f t="shared" si="50"/>
        <v>2640</v>
      </c>
      <c r="W167" s="52">
        <f t="shared" si="50"/>
        <v>2706</v>
      </c>
      <c r="X167" s="52">
        <f t="shared" si="50"/>
        <v>2277</v>
      </c>
      <c r="Y167" s="52">
        <f t="shared" si="50"/>
        <v>2755.5</v>
      </c>
      <c r="Z167" s="52">
        <f t="shared" si="50"/>
        <v>2574</v>
      </c>
      <c r="AA167" s="52">
        <f t="shared" si="50"/>
        <v>2673</v>
      </c>
      <c r="AB167" s="52">
        <f t="shared" si="50"/>
        <v>2689.5</v>
      </c>
      <c r="AC167" s="52">
        <f t="shared" si="50"/>
        <v>2673</v>
      </c>
      <c r="AD167" s="52">
        <f t="shared" si="50"/>
        <v>2673</v>
      </c>
      <c r="AE167" s="52">
        <f t="shared" si="50"/>
        <v>2739</v>
      </c>
      <c r="AF167" s="52">
        <f t="shared" si="50"/>
        <v>2623.5</v>
      </c>
      <c r="AG167" s="52">
        <f t="shared" si="50"/>
        <v>2722.5</v>
      </c>
      <c r="AH167" s="52">
        <f t="shared" si="50"/>
        <v>0</v>
      </c>
      <c r="AI167" s="52">
        <f t="shared" si="50"/>
        <v>0</v>
      </c>
      <c r="AJ167" s="52">
        <f t="shared" si="50"/>
        <v>0</v>
      </c>
      <c r="AK167" s="52">
        <f t="shared" si="50"/>
        <v>0</v>
      </c>
      <c r="AL167" s="52">
        <f t="shared" si="50"/>
        <v>0</v>
      </c>
      <c r="AM167" s="10">
        <f>MAX(B167:AL167)</f>
        <v>2788.5</v>
      </c>
    </row>
    <row r="168" spans="1:39">
      <c r="A168" s="9" t="s">
        <v>10</v>
      </c>
      <c r="B168" s="52">
        <f t="shared" si="49"/>
        <v>0</v>
      </c>
      <c r="C168" s="52">
        <f t="shared" si="49"/>
        <v>2590.5</v>
      </c>
      <c r="D168" s="52">
        <f t="shared" si="49"/>
        <v>2524.5</v>
      </c>
      <c r="E168" s="52">
        <f t="shared" si="49"/>
        <v>2557.5</v>
      </c>
      <c r="F168" s="52">
        <f t="shared" si="49"/>
        <v>2590.5</v>
      </c>
      <c r="G168" s="52">
        <f t="shared" si="50"/>
        <v>1782.0000000000002</v>
      </c>
      <c r="H168" s="52">
        <f t="shared" si="50"/>
        <v>2359.5</v>
      </c>
      <c r="I168" s="52">
        <f t="shared" si="50"/>
        <v>2442</v>
      </c>
      <c r="J168" s="52">
        <f t="shared" si="50"/>
        <v>2376</v>
      </c>
      <c r="K168" s="52">
        <f t="shared" si="50"/>
        <v>2376</v>
      </c>
      <c r="L168" s="52">
        <f t="shared" si="50"/>
        <v>2425.5</v>
      </c>
      <c r="M168" s="52">
        <f t="shared" si="50"/>
        <v>2392.5</v>
      </c>
      <c r="N168" s="52">
        <f t="shared" si="50"/>
        <v>2491.5</v>
      </c>
      <c r="O168" s="52">
        <f t="shared" si="50"/>
        <v>2491.5</v>
      </c>
      <c r="P168" s="52">
        <f t="shared" si="50"/>
        <v>2574</v>
      </c>
      <c r="Q168" s="52">
        <f t="shared" si="50"/>
        <v>2574</v>
      </c>
      <c r="R168" s="52">
        <f t="shared" si="50"/>
        <v>2491.5</v>
      </c>
      <c r="S168" s="52">
        <f t="shared" si="50"/>
        <v>2574</v>
      </c>
      <c r="T168" s="52">
        <f t="shared" si="50"/>
        <v>2508</v>
      </c>
      <c r="U168" s="52">
        <f t="shared" si="50"/>
        <v>2508</v>
      </c>
      <c r="V168" s="52">
        <f t="shared" si="50"/>
        <v>2574</v>
      </c>
      <c r="W168" s="52">
        <f t="shared" si="50"/>
        <v>2574</v>
      </c>
      <c r="X168" s="52">
        <f t="shared" si="50"/>
        <v>2409</v>
      </c>
      <c r="Y168" s="52">
        <f t="shared" si="50"/>
        <v>2442</v>
      </c>
      <c r="Z168" s="52">
        <f t="shared" si="50"/>
        <v>2508</v>
      </c>
      <c r="AA168" s="52">
        <f t="shared" si="50"/>
        <v>2409</v>
      </c>
      <c r="AB168" s="52">
        <f t="shared" si="50"/>
        <v>0</v>
      </c>
      <c r="AC168" s="52">
        <f t="shared" si="50"/>
        <v>2524.5</v>
      </c>
      <c r="AD168" s="52">
        <f t="shared" si="50"/>
        <v>2508</v>
      </c>
      <c r="AE168" s="52">
        <f t="shared" si="50"/>
        <v>2524.5</v>
      </c>
      <c r="AF168" s="52">
        <f t="shared" si="50"/>
        <v>2541</v>
      </c>
      <c r="AG168" s="52">
        <f t="shared" si="50"/>
        <v>2590.5</v>
      </c>
      <c r="AH168" s="52">
        <f t="shared" si="50"/>
        <v>0</v>
      </c>
      <c r="AI168" s="52">
        <f t="shared" si="50"/>
        <v>0</v>
      </c>
      <c r="AJ168" s="52">
        <f t="shared" si="50"/>
        <v>0</v>
      </c>
      <c r="AK168" s="52">
        <f t="shared" si="50"/>
        <v>0</v>
      </c>
      <c r="AL168" s="52">
        <f t="shared" si="50"/>
        <v>0</v>
      </c>
      <c r="AM168" s="10">
        <f t="shared" ref="AM168:AM190" si="51">MAX(B168:AL168)</f>
        <v>2590.5</v>
      </c>
    </row>
    <row r="169" spans="1:39">
      <c r="A169" s="9" t="s">
        <v>11</v>
      </c>
      <c r="B169" s="52">
        <f t="shared" si="49"/>
        <v>0</v>
      </c>
      <c r="C169" s="52">
        <f t="shared" si="49"/>
        <v>2508</v>
      </c>
      <c r="D169" s="52">
        <f t="shared" si="49"/>
        <v>2458.5</v>
      </c>
      <c r="E169" s="52">
        <f t="shared" si="49"/>
        <v>2508</v>
      </c>
      <c r="F169" s="52">
        <f t="shared" si="49"/>
        <v>2557.5</v>
      </c>
      <c r="G169" s="52">
        <f t="shared" si="50"/>
        <v>2310</v>
      </c>
      <c r="H169" s="52">
        <f t="shared" si="50"/>
        <v>2343</v>
      </c>
      <c r="I169" s="52">
        <f t="shared" si="50"/>
        <v>2392.5</v>
      </c>
      <c r="J169" s="52">
        <f t="shared" si="50"/>
        <v>2343</v>
      </c>
      <c r="K169" s="52">
        <f t="shared" si="50"/>
        <v>2343</v>
      </c>
      <c r="L169" s="52">
        <f t="shared" si="50"/>
        <v>2392.5</v>
      </c>
      <c r="M169" s="52">
        <f t="shared" si="50"/>
        <v>2343</v>
      </c>
      <c r="N169" s="52">
        <f t="shared" si="50"/>
        <v>2376</v>
      </c>
      <c r="O169" s="52">
        <f t="shared" si="50"/>
        <v>2376</v>
      </c>
      <c r="P169" s="52">
        <f t="shared" si="50"/>
        <v>2491.5</v>
      </c>
      <c r="Q169" s="52">
        <f t="shared" si="50"/>
        <v>2524.5</v>
      </c>
      <c r="R169" s="52">
        <f t="shared" si="50"/>
        <v>2442</v>
      </c>
      <c r="S169" s="52">
        <f t="shared" si="50"/>
        <v>2145</v>
      </c>
      <c r="T169" s="52">
        <f t="shared" si="50"/>
        <v>2475</v>
      </c>
      <c r="U169" s="52">
        <f t="shared" si="50"/>
        <v>2458.5</v>
      </c>
      <c r="V169" s="52">
        <f t="shared" si="50"/>
        <v>2508</v>
      </c>
      <c r="W169" s="52">
        <f t="shared" si="50"/>
        <v>2524.5</v>
      </c>
      <c r="X169" s="52">
        <f t="shared" si="50"/>
        <v>2376</v>
      </c>
      <c r="Y169" s="52">
        <f t="shared" si="50"/>
        <v>2359.5</v>
      </c>
      <c r="Z169" s="52">
        <f t="shared" si="50"/>
        <v>2442</v>
      </c>
      <c r="AA169" s="52">
        <f t="shared" si="50"/>
        <v>2376</v>
      </c>
      <c r="AB169" s="52">
        <f t="shared" si="50"/>
        <v>462.00000000000006</v>
      </c>
      <c r="AC169" s="52">
        <f t="shared" si="50"/>
        <v>2475</v>
      </c>
      <c r="AD169" s="52">
        <f t="shared" si="50"/>
        <v>2442</v>
      </c>
      <c r="AE169" s="52">
        <f t="shared" si="50"/>
        <v>2491.5</v>
      </c>
      <c r="AF169" s="52">
        <f t="shared" si="50"/>
        <v>2458.5</v>
      </c>
      <c r="AG169" s="52">
        <f t="shared" si="50"/>
        <v>2557.5</v>
      </c>
      <c r="AH169" s="52">
        <f t="shared" si="50"/>
        <v>0</v>
      </c>
      <c r="AI169" s="52">
        <f t="shared" si="50"/>
        <v>0</v>
      </c>
      <c r="AJ169" s="52">
        <f t="shared" si="50"/>
        <v>0</v>
      </c>
      <c r="AK169" s="52">
        <f t="shared" si="50"/>
        <v>0</v>
      </c>
      <c r="AL169" s="52">
        <f t="shared" si="50"/>
        <v>0</v>
      </c>
      <c r="AM169" s="10">
        <f t="shared" si="51"/>
        <v>2557.5</v>
      </c>
    </row>
    <row r="170" spans="1:39">
      <c r="A170" s="9" t="s">
        <v>12</v>
      </c>
      <c r="B170" s="52">
        <f t="shared" si="49"/>
        <v>0</v>
      </c>
      <c r="C170" s="52">
        <f t="shared" si="49"/>
        <v>2491.5</v>
      </c>
      <c r="D170" s="52">
        <f t="shared" si="49"/>
        <v>2442</v>
      </c>
      <c r="E170" s="52">
        <f t="shared" si="49"/>
        <v>2491.5</v>
      </c>
      <c r="F170" s="52">
        <f t="shared" si="49"/>
        <v>2524.5</v>
      </c>
      <c r="G170" s="52">
        <f t="shared" si="50"/>
        <v>2392.5</v>
      </c>
      <c r="H170" s="52">
        <f t="shared" si="50"/>
        <v>2310</v>
      </c>
      <c r="I170" s="52">
        <f t="shared" si="50"/>
        <v>2359.5</v>
      </c>
      <c r="J170" s="52">
        <f t="shared" si="50"/>
        <v>2293.5</v>
      </c>
      <c r="K170" s="52">
        <f t="shared" si="50"/>
        <v>2293.5</v>
      </c>
      <c r="L170" s="52">
        <f t="shared" si="50"/>
        <v>2343</v>
      </c>
      <c r="M170" s="52">
        <f t="shared" si="50"/>
        <v>2343</v>
      </c>
      <c r="N170" s="52">
        <f t="shared" si="50"/>
        <v>2359.5</v>
      </c>
      <c r="O170" s="52">
        <f t="shared" si="50"/>
        <v>2442</v>
      </c>
      <c r="P170" s="52">
        <f t="shared" si="50"/>
        <v>2442</v>
      </c>
      <c r="Q170" s="52">
        <f t="shared" si="50"/>
        <v>2475</v>
      </c>
      <c r="R170" s="52">
        <f t="shared" si="50"/>
        <v>2574</v>
      </c>
      <c r="S170" s="52">
        <f t="shared" si="50"/>
        <v>2161.5</v>
      </c>
      <c r="T170" s="52">
        <f t="shared" si="50"/>
        <v>2376</v>
      </c>
      <c r="U170" s="52">
        <f t="shared" si="50"/>
        <v>2442</v>
      </c>
      <c r="V170" s="52">
        <f t="shared" si="50"/>
        <v>2425.5</v>
      </c>
      <c r="W170" s="52">
        <f t="shared" si="50"/>
        <v>2508</v>
      </c>
      <c r="X170" s="52">
        <f t="shared" si="50"/>
        <v>2343</v>
      </c>
      <c r="Y170" s="52">
        <f t="shared" si="50"/>
        <v>2343</v>
      </c>
      <c r="Z170" s="52">
        <f t="shared" si="50"/>
        <v>2425.5</v>
      </c>
      <c r="AA170" s="52">
        <f t="shared" si="50"/>
        <v>2343</v>
      </c>
      <c r="AB170" s="52">
        <f t="shared" si="50"/>
        <v>907.50000000000011</v>
      </c>
      <c r="AC170" s="52">
        <f t="shared" si="50"/>
        <v>2475</v>
      </c>
      <c r="AD170" s="52">
        <f t="shared" si="50"/>
        <v>2425.5</v>
      </c>
      <c r="AE170" s="52">
        <f t="shared" si="50"/>
        <v>2475</v>
      </c>
      <c r="AF170" s="52">
        <f t="shared" si="50"/>
        <v>2409</v>
      </c>
      <c r="AG170" s="52">
        <f t="shared" si="50"/>
        <v>2508</v>
      </c>
      <c r="AH170" s="52">
        <f t="shared" si="50"/>
        <v>0</v>
      </c>
      <c r="AI170" s="52">
        <f t="shared" si="50"/>
        <v>0</v>
      </c>
      <c r="AJ170" s="52">
        <f t="shared" si="50"/>
        <v>0</v>
      </c>
      <c r="AK170" s="52">
        <f t="shared" si="50"/>
        <v>0</v>
      </c>
      <c r="AL170" s="52">
        <f t="shared" si="50"/>
        <v>0</v>
      </c>
      <c r="AM170" s="10">
        <f t="shared" si="51"/>
        <v>2574</v>
      </c>
    </row>
    <row r="171" spans="1:39">
      <c r="A171" s="9" t="s">
        <v>13</v>
      </c>
      <c r="B171" s="52">
        <f t="shared" si="49"/>
        <v>0</v>
      </c>
      <c r="C171" s="52">
        <f t="shared" si="49"/>
        <v>2475</v>
      </c>
      <c r="D171" s="52">
        <f t="shared" si="49"/>
        <v>2409</v>
      </c>
      <c r="E171" s="52">
        <f t="shared" si="49"/>
        <v>2475</v>
      </c>
      <c r="F171" s="52">
        <f t="shared" si="49"/>
        <v>2508</v>
      </c>
      <c r="G171" s="52">
        <f t="shared" si="50"/>
        <v>0</v>
      </c>
      <c r="H171" s="52">
        <f t="shared" si="50"/>
        <v>2244</v>
      </c>
      <c r="I171" s="52">
        <f t="shared" si="50"/>
        <v>2343</v>
      </c>
      <c r="J171" s="52">
        <f t="shared" si="50"/>
        <v>2343</v>
      </c>
      <c r="K171" s="52">
        <f t="shared" si="50"/>
        <v>2343</v>
      </c>
      <c r="L171" s="52">
        <f t="shared" si="50"/>
        <v>2343</v>
      </c>
      <c r="M171" s="52">
        <f t="shared" si="50"/>
        <v>2310</v>
      </c>
      <c r="N171" s="52">
        <f t="shared" si="50"/>
        <v>2359.5</v>
      </c>
      <c r="O171" s="52">
        <f t="shared" si="50"/>
        <v>2425.5</v>
      </c>
      <c r="P171" s="52">
        <f t="shared" si="50"/>
        <v>2442</v>
      </c>
      <c r="Q171" s="52">
        <f t="shared" si="50"/>
        <v>2607</v>
      </c>
      <c r="R171" s="52">
        <f t="shared" si="50"/>
        <v>2359.5</v>
      </c>
      <c r="S171" s="52">
        <f t="shared" si="50"/>
        <v>1947.0000000000002</v>
      </c>
      <c r="T171" s="52">
        <f t="shared" si="50"/>
        <v>2343</v>
      </c>
      <c r="U171" s="52">
        <f t="shared" si="50"/>
        <v>2442</v>
      </c>
      <c r="V171" s="52">
        <f t="shared" si="50"/>
        <v>2409</v>
      </c>
      <c r="W171" s="52">
        <f t="shared" si="50"/>
        <v>2458.5</v>
      </c>
      <c r="X171" s="52">
        <f t="shared" si="50"/>
        <v>2310</v>
      </c>
      <c r="Y171" s="52">
        <f t="shared" si="50"/>
        <v>2343</v>
      </c>
      <c r="Z171" s="52">
        <f t="shared" si="50"/>
        <v>2425.5</v>
      </c>
      <c r="AA171" s="52">
        <f t="shared" si="50"/>
        <v>2343</v>
      </c>
      <c r="AB171" s="52">
        <f t="shared" si="50"/>
        <v>1947.0000000000002</v>
      </c>
      <c r="AC171" s="52">
        <f t="shared" si="50"/>
        <v>2442</v>
      </c>
      <c r="AD171" s="52">
        <f t="shared" si="50"/>
        <v>2425.5</v>
      </c>
      <c r="AE171" s="52">
        <f t="shared" si="50"/>
        <v>2475</v>
      </c>
      <c r="AF171" s="52">
        <f t="shared" si="50"/>
        <v>2392.5</v>
      </c>
      <c r="AG171" s="52">
        <f t="shared" si="50"/>
        <v>2458.5</v>
      </c>
      <c r="AH171" s="52">
        <f t="shared" si="50"/>
        <v>0</v>
      </c>
      <c r="AI171" s="52">
        <f t="shared" si="50"/>
        <v>0</v>
      </c>
      <c r="AJ171" s="52">
        <f t="shared" si="50"/>
        <v>0</v>
      </c>
      <c r="AK171" s="52">
        <f t="shared" si="50"/>
        <v>0</v>
      </c>
      <c r="AL171" s="52">
        <f t="shared" si="50"/>
        <v>0</v>
      </c>
      <c r="AM171" s="10">
        <f t="shared" si="51"/>
        <v>2607</v>
      </c>
    </row>
    <row r="172" spans="1:39">
      <c r="A172" s="9" t="s">
        <v>14</v>
      </c>
      <c r="B172" s="52">
        <f t="shared" si="49"/>
        <v>0</v>
      </c>
      <c r="C172" s="52">
        <f t="shared" si="49"/>
        <v>2458.5</v>
      </c>
      <c r="D172" s="52">
        <f t="shared" si="49"/>
        <v>2491.5</v>
      </c>
      <c r="E172" s="52">
        <f t="shared" si="49"/>
        <v>2508</v>
      </c>
      <c r="F172" s="52">
        <f t="shared" si="49"/>
        <v>2574</v>
      </c>
      <c r="G172" s="52">
        <f t="shared" si="50"/>
        <v>181.5</v>
      </c>
      <c r="H172" s="52">
        <f t="shared" si="50"/>
        <v>2343</v>
      </c>
      <c r="I172" s="52">
        <f t="shared" si="50"/>
        <v>2343</v>
      </c>
      <c r="J172" s="52">
        <f t="shared" si="50"/>
        <v>2343</v>
      </c>
      <c r="K172" s="52">
        <f t="shared" si="50"/>
        <v>2343</v>
      </c>
      <c r="L172" s="52">
        <f t="shared" si="50"/>
        <v>2359.5</v>
      </c>
      <c r="M172" s="52">
        <f t="shared" si="50"/>
        <v>2260.5</v>
      </c>
      <c r="N172" s="52">
        <f t="shared" si="50"/>
        <v>2392.5</v>
      </c>
      <c r="O172" s="52">
        <f t="shared" si="50"/>
        <v>2508</v>
      </c>
      <c r="P172" s="52">
        <f t="shared" si="50"/>
        <v>2442</v>
      </c>
      <c r="Q172" s="52">
        <f t="shared" si="50"/>
        <v>1881.0000000000002</v>
      </c>
      <c r="R172" s="52">
        <f t="shared" si="50"/>
        <v>2442</v>
      </c>
      <c r="S172" s="52">
        <f t="shared" si="50"/>
        <v>1683</v>
      </c>
      <c r="T172" s="52">
        <f t="shared" si="50"/>
        <v>2409</v>
      </c>
      <c r="U172" s="52">
        <f t="shared" si="50"/>
        <v>2425.5</v>
      </c>
      <c r="V172" s="52">
        <f t="shared" si="50"/>
        <v>2425.5</v>
      </c>
      <c r="W172" s="52">
        <f t="shared" si="50"/>
        <v>2392.5</v>
      </c>
      <c r="X172" s="52">
        <f t="shared" si="50"/>
        <v>2277</v>
      </c>
      <c r="Y172" s="52">
        <f t="shared" si="50"/>
        <v>2376</v>
      </c>
      <c r="Z172" s="52">
        <f t="shared" si="50"/>
        <v>2491.5</v>
      </c>
      <c r="AA172" s="52">
        <f t="shared" si="50"/>
        <v>2376</v>
      </c>
      <c r="AB172" s="52">
        <f t="shared" si="50"/>
        <v>2326.5</v>
      </c>
      <c r="AC172" s="52">
        <f t="shared" si="50"/>
        <v>2475</v>
      </c>
      <c r="AD172" s="52">
        <f t="shared" si="50"/>
        <v>2425.5</v>
      </c>
      <c r="AE172" s="52">
        <f t="shared" si="50"/>
        <v>2442</v>
      </c>
      <c r="AF172" s="52">
        <f t="shared" si="50"/>
        <v>2458.5</v>
      </c>
      <c r="AG172" s="52">
        <f t="shared" si="50"/>
        <v>2524.5</v>
      </c>
      <c r="AH172" s="52">
        <f t="shared" si="50"/>
        <v>0</v>
      </c>
      <c r="AI172" s="52">
        <f t="shared" si="50"/>
        <v>0</v>
      </c>
      <c r="AJ172" s="52">
        <f t="shared" si="50"/>
        <v>0</v>
      </c>
      <c r="AK172" s="52">
        <f t="shared" si="50"/>
        <v>0</v>
      </c>
      <c r="AL172" s="52">
        <f t="shared" si="50"/>
        <v>0</v>
      </c>
      <c r="AM172" s="10">
        <f t="shared" si="51"/>
        <v>2574</v>
      </c>
    </row>
    <row r="173" spans="1:39">
      <c r="A173" s="9" t="s">
        <v>15</v>
      </c>
      <c r="B173" s="52">
        <f t="shared" si="49"/>
        <v>0</v>
      </c>
      <c r="C173" s="52">
        <f t="shared" si="49"/>
        <v>2392.5</v>
      </c>
      <c r="D173" s="52">
        <f t="shared" si="49"/>
        <v>2557.5</v>
      </c>
      <c r="E173" s="52">
        <f t="shared" si="49"/>
        <v>2607</v>
      </c>
      <c r="F173" s="52">
        <f t="shared" si="49"/>
        <v>2673</v>
      </c>
      <c r="G173" s="52">
        <f t="shared" si="50"/>
        <v>363</v>
      </c>
      <c r="H173" s="52">
        <f t="shared" si="50"/>
        <v>2425.5</v>
      </c>
      <c r="I173" s="52">
        <f t="shared" si="50"/>
        <v>2343</v>
      </c>
      <c r="J173" s="52">
        <f t="shared" si="50"/>
        <v>2475</v>
      </c>
      <c r="K173" s="52">
        <f t="shared" si="50"/>
        <v>2475</v>
      </c>
      <c r="L173" s="52">
        <f t="shared" si="50"/>
        <v>2458.5</v>
      </c>
      <c r="M173" s="52">
        <f t="shared" si="50"/>
        <v>2508</v>
      </c>
      <c r="N173" s="52">
        <f t="shared" si="50"/>
        <v>2491.5</v>
      </c>
      <c r="O173" s="52">
        <f t="shared" si="50"/>
        <v>2508</v>
      </c>
      <c r="P173" s="52">
        <f t="shared" si="50"/>
        <v>0</v>
      </c>
      <c r="Q173" s="52">
        <f t="shared" si="50"/>
        <v>1831.5000000000002</v>
      </c>
      <c r="R173" s="52">
        <f t="shared" si="50"/>
        <v>2541</v>
      </c>
      <c r="S173" s="52">
        <f t="shared" si="50"/>
        <v>2673</v>
      </c>
      <c r="T173" s="52">
        <f t="shared" si="50"/>
        <v>2442</v>
      </c>
      <c r="U173" s="52">
        <f t="shared" si="50"/>
        <v>2557.5</v>
      </c>
      <c r="V173" s="52">
        <f t="shared" si="50"/>
        <v>2607</v>
      </c>
      <c r="W173" s="52">
        <f t="shared" si="50"/>
        <v>1963.5000000000002</v>
      </c>
      <c r="X173" s="52">
        <f t="shared" si="50"/>
        <v>2260.5</v>
      </c>
      <c r="Y173" s="52">
        <f t="shared" si="50"/>
        <v>2475</v>
      </c>
      <c r="Z173" s="52">
        <f t="shared" si="50"/>
        <v>2491.5</v>
      </c>
      <c r="AA173" s="52">
        <f t="shared" si="50"/>
        <v>2524.5</v>
      </c>
      <c r="AB173" s="52">
        <f t="shared" si="50"/>
        <v>2343</v>
      </c>
      <c r="AC173" s="52">
        <f t="shared" si="50"/>
        <v>2656.5</v>
      </c>
      <c r="AD173" s="52">
        <f t="shared" si="50"/>
        <v>2392.5</v>
      </c>
      <c r="AE173" s="52">
        <f t="shared" si="50"/>
        <v>2376</v>
      </c>
      <c r="AF173" s="52">
        <f t="shared" si="50"/>
        <v>2706</v>
      </c>
      <c r="AG173" s="52">
        <f t="shared" si="50"/>
        <v>2656.5</v>
      </c>
      <c r="AH173" s="52">
        <f t="shared" si="50"/>
        <v>0</v>
      </c>
      <c r="AI173" s="52">
        <f t="shared" si="50"/>
        <v>0</v>
      </c>
      <c r="AJ173" s="52">
        <f t="shared" si="50"/>
        <v>0</v>
      </c>
      <c r="AK173" s="52">
        <f t="shared" si="50"/>
        <v>0</v>
      </c>
      <c r="AL173" s="52">
        <f t="shared" si="50"/>
        <v>0</v>
      </c>
      <c r="AM173" s="10">
        <f t="shared" si="51"/>
        <v>2706</v>
      </c>
    </row>
    <row r="174" spans="1:39">
      <c r="A174" s="12" t="s">
        <v>16</v>
      </c>
      <c r="B174" s="52">
        <f t="shared" si="49"/>
        <v>0</v>
      </c>
      <c r="C174" s="52">
        <f t="shared" si="49"/>
        <v>2491.5</v>
      </c>
      <c r="D174" s="52">
        <f t="shared" si="49"/>
        <v>3118.5</v>
      </c>
      <c r="E174" s="52">
        <f t="shared" si="49"/>
        <v>3052.5</v>
      </c>
      <c r="F174" s="52">
        <f t="shared" si="49"/>
        <v>2673</v>
      </c>
      <c r="G174" s="52">
        <f t="shared" si="50"/>
        <v>346.5</v>
      </c>
      <c r="H174" s="52">
        <f t="shared" si="50"/>
        <v>3151.5</v>
      </c>
      <c r="I174" s="52">
        <f t="shared" si="50"/>
        <v>2673</v>
      </c>
      <c r="J174" s="52">
        <f t="shared" si="50"/>
        <v>3003</v>
      </c>
      <c r="K174" s="52">
        <f t="shared" si="50"/>
        <v>3003</v>
      </c>
      <c r="L174" s="52">
        <f t="shared" si="50"/>
        <v>3052.5</v>
      </c>
      <c r="M174" s="52">
        <f t="shared" si="50"/>
        <v>3102</v>
      </c>
      <c r="N174" s="52">
        <f t="shared" si="50"/>
        <v>3003</v>
      </c>
      <c r="O174" s="52">
        <f t="shared" si="50"/>
        <v>2904</v>
      </c>
      <c r="P174" s="52">
        <f t="shared" si="50"/>
        <v>2673</v>
      </c>
      <c r="Q174" s="52">
        <f t="shared" si="50"/>
        <v>1782.0000000000002</v>
      </c>
      <c r="R174" s="52">
        <f t="shared" si="50"/>
        <v>2970</v>
      </c>
      <c r="S174" s="52">
        <f t="shared" si="50"/>
        <v>2343</v>
      </c>
      <c r="T174" s="52">
        <f t="shared" si="50"/>
        <v>2871</v>
      </c>
      <c r="U174" s="52">
        <f t="shared" si="50"/>
        <v>2574</v>
      </c>
      <c r="V174" s="52">
        <f t="shared" si="50"/>
        <v>3036</v>
      </c>
      <c r="W174" s="52">
        <f t="shared" si="50"/>
        <v>1815.0000000000002</v>
      </c>
      <c r="X174" s="52">
        <f t="shared" si="50"/>
        <v>2409</v>
      </c>
      <c r="Y174" s="52">
        <f t="shared" si="50"/>
        <v>2937</v>
      </c>
      <c r="Z174" s="52">
        <f t="shared" si="50"/>
        <v>2953.5</v>
      </c>
      <c r="AA174" s="52">
        <f t="shared" si="50"/>
        <v>2970</v>
      </c>
      <c r="AB174" s="52">
        <f t="shared" si="50"/>
        <v>2920.5</v>
      </c>
      <c r="AC174" s="52">
        <f t="shared" si="50"/>
        <v>3052.5</v>
      </c>
      <c r="AD174" s="52">
        <f t="shared" si="50"/>
        <v>2607</v>
      </c>
      <c r="AE174" s="52">
        <f t="shared" si="50"/>
        <v>2475</v>
      </c>
      <c r="AF174" s="52">
        <f t="shared" si="50"/>
        <v>3118.5</v>
      </c>
      <c r="AG174" s="52">
        <f t="shared" si="50"/>
        <v>3184.5</v>
      </c>
      <c r="AH174" s="52">
        <f t="shared" si="50"/>
        <v>0</v>
      </c>
      <c r="AI174" s="52">
        <f t="shared" si="50"/>
        <v>0</v>
      </c>
      <c r="AJ174" s="52">
        <f t="shared" ref="AJ174:AL174" si="52">+$G$40*(AJ114+AJ144)</f>
        <v>0</v>
      </c>
      <c r="AK174" s="52">
        <f t="shared" si="52"/>
        <v>0</v>
      </c>
      <c r="AL174" s="52">
        <f t="shared" si="52"/>
        <v>0</v>
      </c>
      <c r="AM174" s="10">
        <f t="shared" si="51"/>
        <v>3184.5</v>
      </c>
    </row>
    <row r="175" spans="1:39">
      <c r="A175" s="12" t="s">
        <v>17</v>
      </c>
      <c r="B175" s="52">
        <f t="shared" si="49"/>
        <v>0</v>
      </c>
      <c r="C175" s="52">
        <f t="shared" si="49"/>
        <v>2739</v>
      </c>
      <c r="D175" s="52">
        <f t="shared" si="49"/>
        <v>3778.5000000000005</v>
      </c>
      <c r="E175" s="52">
        <f t="shared" si="49"/>
        <v>3580.5000000000005</v>
      </c>
      <c r="F175" s="52">
        <f t="shared" si="49"/>
        <v>3135</v>
      </c>
      <c r="G175" s="52">
        <f t="shared" si="49"/>
        <v>2574</v>
      </c>
      <c r="H175" s="52">
        <f t="shared" si="49"/>
        <v>3135</v>
      </c>
      <c r="I175" s="52">
        <f t="shared" si="49"/>
        <v>3036</v>
      </c>
      <c r="J175" s="52">
        <f t="shared" si="49"/>
        <v>3597.0000000000005</v>
      </c>
      <c r="K175" s="52">
        <f t="shared" si="49"/>
        <v>3597.0000000000005</v>
      </c>
      <c r="L175" s="52">
        <f t="shared" si="49"/>
        <v>3580.5000000000005</v>
      </c>
      <c r="M175" s="52">
        <f t="shared" si="49"/>
        <v>3465.0000000000005</v>
      </c>
      <c r="N175" s="52">
        <f t="shared" si="49"/>
        <v>3630.0000000000005</v>
      </c>
      <c r="O175" s="52">
        <f t="shared" si="49"/>
        <v>3729.0000000000005</v>
      </c>
      <c r="P175" s="52">
        <f t="shared" si="49"/>
        <v>2920.5</v>
      </c>
      <c r="Q175" s="52">
        <f t="shared" si="49"/>
        <v>1567.5</v>
      </c>
      <c r="R175" s="52">
        <f t="shared" ref="R175:AL182" si="53">+$G$40*(R115+R145)</f>
        <v>2244</v>
      </c>
      <c r="S175" s="52">
        <f t="shared" si="53"/>
        <v>3250.5</v>
      </c>
      <c r="T175" s="52">
        <f t="shared" si="53"/>
        <v>3630.0000000000005</v>
      </c>
      <c r="U175" s="52">
        <f t="shared" si="53"/>
        <v>3646.5000000000005</v>
      </c>
      <c r="V175" s="52">
        <f t="shared" si="53"/>
        <v>3663.0000000000005</v>
      </c>
      <c r="W175" s="52">
        <f t="shared" si="53"/>
        <v>2046.0000000000002</v>
      </c>
      <c r="X175" s="52">
        <f t="shared" si="53"/>
        <v>2607</v>
      </c>
      <c r="Y175" s="52">
        <f t="shared" si="53"/>
        <v>3729.0000000000005</v>
      </c>
      <c r="Z175" s="52">
        <f t="shared" si="53"/>
        <v>3778.5000000000005</v>
      </c>
      <c r="AA175" s="52">
        <f t="shared" si="53"/>
        <v>3308.25</v>
      </c>
      <c r="AB175" s="52">
        <f t="shared" si="53"/>
        <v>3795.0000000000005</v>
      </c>
      <c r="AC175" s="52">
        <f t="shared" si="53"/>
        <v>3646.5000000000005</v>
      </c>
      <c r="AD175" s="52">
        <f t="shared" si="53"/>
        <v>2920.5</v>
      </c>
      <c r="AE175" s="52">
        <f t="shared" si="53"/>
        <v>2706</v>
      </c>
      <c r="AF175" s="52">
        <f t="shared" si="53"/>
        <v>3547.5000000000005</v>
      </c>
      <c r="AG175" s="52">
        <f t="shared" si="53"/>
        <v>3877.5000000000005</v>
      </c>
      <c r="AH175" s="52">
        <f t="shared" si="53"/>
        <v>0</v>
      </c>
      <c r="AI175" s="52">
        <f t="shared" si="53"/>
        <v>0</v>
      </c>
      <c r="AJ175" s="52">
        <f t="shared" si="53"/>
        <v>0</v>
      </c>
      <c r="AK175" s="52">
        <f t="shared" si="53"/>
        <v>0</v>
      </c>
      <c r="AL175" s="52">
        <f t="shared" si="53"/>
        <v>0</v>
      </c>
      <c r="AM175" s="10">
        <f t="shared" si="51"/>
        <v>3877.5000000000005</v>
      </c>
    </row>
    <row r="176" spans="1:39">
      <c r="A176" s="13">
        <v>0.41666666666666669</v>
      </c>
      <c r="B176" s="52">
        <f t="shared" si="49"/>
        <v>0</v>
      </c>
      <c r="C176" s="52">
        <f t="shared" si="49"/>
        <v>2805</v>
      </c>
      <c r="D176" s="52">
        <f t="shared" si="49"/>
        <v>3910.5000000000005</v>
      </c>
      <c r="E176" s="52">
        <f t="shared" si="49"/>
        <v>3844.5000000000005</v>
      </c>
      <c r="F176" s="52">
        <f t="shared" si="49"/>
        <v>3250.5</v>
      </c>
      <c r="G176" s="52">
        <f t="shared" si="49"/>
        <v>3118.5</v>
      </c>
      <c r="H176" s="52">
        <f t="shared" si="49"/>
        <v>3333</v>
      </c>
      <c r="I176" s="52">
        <f t="shared" si="49"/>
        <v>3036</v>
      </c>
      <c r="J176" s="52">
        <f t="shared" si="49"/>
        <v>3828.0000000000005</v>
      </c>
      <c r="K176" s="52">
        <f t="shared" si="49"/>
        <v>3828.0000000000005</v>
      </c>
      <c r="L176" s="52">
        <f t="shared" si="49"/>
        <v>3861.0000000000005</v>
      </c>
      <c r="M176" s="52">
        <f t="shared" si="49"/>
        <v>3564.0000000000005</v>
      </c>
      <c r="N176" s="52">
        <f t="shared" si="49"/>
        <v>3811.5000000000005</v>
      </c>
      <c r="O176" s="52">
        <f t="shared" si="49"/>
        <v>3729.0000000000005</v>
      </c>
      <c r="P176" s="52">
        <f t="shared" si="49"/>
        <v>2953.5</v>
      </c>
      <c r="Q176" s="52">
        <f t="shared" si="49"/>
        <v>1666.5</v>
      </c>
      <c r="R176" s="52">
        <f t="shared" si="53"/>
        <v>940.50000000000011</v>
      </c>
      <c r="S176" s="52">
        <f t="shared" si="53"/>
        <v>3663.0000000000005</v>
      </c>
      <c r="T176" s="52">
        <f t="shared" si="53"/>
        <v>3712.5000000000005</v>
      </c>
      <c r="U176" s="52">
        <f t="shared" si="53"/>
        <v>3811.5000000000005</v>
      </c>
      <c r="V176" s="52">
        <f t="shared" si="53"/>
        <v>3778.5000000000005</v>
      </c>
      <c r="W176" s="52">
        <f t="shared" si="53"/>
        <v>2244</v>
      </c>
      <c r="X176" s="52">
        <f t="shared" si="53"/>
        <v>2706</v>
      </c>
      <c r="Y176" s="52">
        <f t="shared" si="53"/>
        <v>3663.0000000000005</v>
      </c>
      <c r="Z176" s="52">
        <f t="shared" si="53"/>
        <v>3745.5000000000005</v>
      </c>
      <c r="AA176" s="52">
        <f t="shared" si="53"/>
        <v>3481.5000000000005</v>
      </c>
      <c r="AB176" s="52">
        <f t="shared" si="53"/>
        <v>3696.0000000000005</v>
      </c>
      <c r="AC176" s="52">
        <f t="shared" si="53"/>
        <v>3597.0000000000005</v>
      </c>
      <c r="AD176" s="52">
        <f t="shared" si="53"/>
        <v>2970</v>
      </c>
      <c r="AE176" s="52">
        <f t="shared" si="53"/>
        <v>2805</v>
      </c>
      <c r="AF176" s="52">
        <f t="shared" si="53"/>
        <v>3828.0000000000005</v>
      </c>
      <c r="AG176" s="52">
        <f t="shared" si="53"/>
        <v>3960.0000000000005</v>
      </c>
      <c r="AH176" s="52">
        <f t="shared" si="53"/>
        <v>0</v>
      </c>
      <c r="AI176" s="52">
        <f t="shared" si="53"/>
        <v>0</v>
      </c>
      <c r="AJ176" s="52">
        <f t="shared" si="53"/>
        <v>0</v>
      </c>
      <c r="AK176" s="52">
        <f t="shared" si="53"/>
        <v>0</v>
      </c>
      <c r="AL176" s="52">
        <f t="shared" si="53"/>
        <v>0</v>
      </c>
      <c r="AM176" s="10">
        <f t="shared" si="51"/>
        <v>3960.0000000000005</v>
      </c>
    </row>
    <row r="177" spans="1:39">
      <c r="A177" s="13" t="s">
        <v>18</v>
      </c>
      <c r="B177" s="52">
        <f t="shared" si="49"/>
        <v>0</v>
      </c>
      <c r="C177" s="52">
        <f t="shared" si="49"/>
        <v>2871</v>
      </c>
      <c r="D177" s="52">
        <f t="shared" si="49"/>
        <v>3960.0000000000005</v>
      </c>
      <c r="E177" s="52">
        <f t="shared" si="49"/>
        <v>3597.0000000000005</v>
      </c>
      <c r="F177" s="52">
        <f t="shared" si="49"/>
        <v>3267</v>
      </c>
      <c r="G177" s="52">
        <f t="shared" si="49"/>
        <v>3333</v>
      </c>
      <c r="H177" s="52">
        <f t="shared" si="49"/>
        <v>0</v>
      </c>
      <c r="I177" s="52">
        <f t="shared" si="49"/>
        <v>3052.5</v>
      </c>
      <c r="J177" s="52">
        <f t="shared" si="49"/>
        <v>3828.0000000000005</v>
      </c>
      <c r="K177" s="52">
        <f t="shared" si="49"/>
        <v>3828.0000000000005</v>
      </c>
      <c r="L177" s="52">
        <f t="shared" si="49"/>
        <v>3679.5000000000005</v>
      </c>
      <c r="M177" s="52">
        <f t="shared" si="49"/>
        <v>3646.5000000000005</v>
      </c>
      <c r="N177" s="52">
        <f t="shared" si="49"/>
        <v>3861.0000000000005</v>
      </c>
      <c r="O177" s="52">
        <f t="shared" si="49"/>
        <v>3795.0000000000005</v>
      </c>
      <c r="P177" s="52">
        <f t="shared" si="49"/>
        <v>3102</v>
      </c>
      <c r="Q177" s="52">
        <f t="shared" si="49"/>
        <v>1485</v>
      </c>
      <c r="R177" s="52">
        <f t="shared" si="53"/>
        <v>990.00000000000011</v>
      </c>
      <c r="S177" s="52">
        <f t="shared" si="53"/>
        <v>4092.0000000000005</v>
      </c>
      <c r="T177" s="52">
        <f t="shared" si="53"/>
        <v>3828.0000000000005</v>
      </c>
      <c r="U177" s="52">
        <f t="shared" si="53"/>
        <v>3811.5000000000005</v>
      </c>
      <c r="V177" s="52">
        <f t="shared" si="53"/>
        <v>3910.5000000000005</v>
      </c>
      <c r="W177" s="52">
        <f t="shared" si="53"/>
        <v>2376</v>
      </c>
      <c r="X177" s="52">
        <f t="shared" si="53"/>
        <v>2739</v>
      </c>
      <c r="Y177" s="52">
        <f t="shared" si="53"/>
        <v>3943.5000000000005</v>
      </c>
      <c r="Z177" s="52">
        <f t="shared" si="53"/>
        <v>3044.25</v>
      </c>
      <c r="AA177" s="52">
        <f t="shared" si="53"/>
        <v>3481.5000000000005</v>
      </c>
      <c r="AB177" s="52">
        <f t="shared" si="53"/>
        <v>3795.0000000000005</v>
      </c>
      <c r="AC177" s="52">
        <f t="shared" si="53"/>
        <v>3646.5000000000005</v>
      </c>
      <c r="AD177" s="52">
        <f t="shared" si="53"/>
        <v>3168</v>
      </c>
      <c r="AE177" s="52">
        <f t="shared" si="53"/>
        <v>2854.5</v>
      </c>
      <c r="AF177" s="52">
        <f t="shared" si="53"/>
        <v>3877.5000000000005</v>
      </c>
      <c r="AG177" s="52">
        <f t="shared" si="53"/>
        <v>3960.0000000000005</v>
      </c>
      <c r="AH177" s="52">
        <f t="shared" si="53"/>
        <v>0</v>
      </c>
      <c r="AI177" s="52">
        <f t="shared" si="53"/>
        <v>0</v>
      </c>
      <c r="AJ177" s="52">
        <f t="shared" si="53"/>
        <v>0</v>
      </c>
      <c r="AK177" s="52">
        <f t="shared" si="53"/>
        <v>0</v>
      </c>
      <c r="AL177" s="52">
        <f t="shared" si="53"/>
        <v>0</v>
      </c>
      <c r="AM177" s="10">
        <f t="shared" si="51"/>
        <v>4092.0000000000005</v>
      </c>
    </row>
    <row r="178" spans="1:39">
      <c r="A178" s="13">
        <v>0.5</v>
      </c>
      <c r="B178" s="52">
        <f t="shared" si="49"/>
        <v>0</v>
      </c>
      <c r="C178" s="52">
        <f t="shared" si="49"/>
        <v>3135</v>
      </c>
      <c r="D178" s="52">
        <f t="shared" si="49"/>
        <v>4026.0000000000005</v>
      </c>
      <c r="E178" s="52">
        <f t="shared" si="49"/>
        <v>3069</v>
      </c>
      <c r="F178" s="52">
        <f t="shared" si="49"/>
        <v>3382.5000000000005</v>
      </c>
      <c r="G178" s="52">
        <f t="shared" si="49"/>
        <v>3217.5</v>
      </c>
      <c r="H178" s="52">
        <f t="shared" si="49"/>
        <v>462.00000000000006</v>
      </c>
      <c r="I178" s="52">
        <f t="shared" si="49"/>
        <v>3151.5</v>
      </c>
      <c r="J178" s="52">
        <f t="shared" si="49"/>
        <v>3828.0000000000005</v>
      </c>
      <c r="K178" s="52">
        <f t="shared" si="49"/>
        <v>3828.0000000000005</v>
      </c>
      <c r="L178" s="52">
        <f t="shared" si="49"/>
        <v>3679.5000000000005</v>
      </c>
      <c r="M178" s="52">
        <f t="shared" si="49"/>
        <v>3696.0000000000005</v>
      </c>
      <c r="N178" s="52">
        <f t="shared" si="49"/>
        <v>2095.5</v>
      </c>
      <c r="O178" s="52">
        <f t="shared" si="49"/>
        <v>3745.5000000000005</v>
      </c>
      <c r="P178" s="52">
        <f t="shared" si="49"/>
        <v>3250.5</v>
      </c>
      <c r="Q178" s="52">
        <f t="shared" si="49"/>
        <v>1584</v>
      </c>
      <c r="R178" s="52">
        <f t="shared" si="53"/>
        <v>1617</v>
      </c>
      <c r="S178" s="52">
        <f t="shared" si="53"/>
        <v>3712.5000000000005</v>
      </c>
      <c r="T178" s="52">
        <f t="shared" si="53"/>
        <v>3811.5000000000005</v>
      </c>
      <c r="U178" s="52">
        <f t="shared" si="53"/>
        <v>3861.0000000000005</v>
      </c>
      <c r="V178" s="52">
        <f t="shared" si="53"/>
        <v>3910.5000000000005</v>
      </c>
      <c r="W178" s="52">
        <f t="shared" si="53"/>
        <v>2673</v>
      </c>
      <c r="X178" s="52">
        <f t="shared" si="53"/>
        <v>2854.5</v>
      </c>
      <c r="Y178" s="52">
        <f t="shared" si="53"/>
        <v>3844.5000000000005</v>
      </c>
      <c r="Z178" s="52">
        <f t="shared" si="53"/>
        <v>3234</v>
      </c>
      <c r="AA178" s="52">
        <f t="shared" si="53"/>
        <v>3514.5000000000005</v>
      </c>
      <c r="AB178" s="52">
        <f t="shared" si="53"/>
        <v>3844.5000000000005</v>
      </c>
      <c r="AC178" s="52">
        <f t="shared" si="53"/>
        <v>3745.5000000000005</v>
      </c>
      <c r="AD178" s="52">
        <f t="shared" si="53"/>
        <v>3151.5</v>
      </c>
      <c r="AE178" s="52">
        <f t="shared" si="53"/>
        <v>2953.5</v>
      </c>
      <c r="AF178" s="52">
        <f t="shared" si="53"/>
        <v>3960.0000000000005</v>
      </c>
      <c r="AG178" s="52">
        <f t="shared" si="53"/>
        <v>3910.5000000000005</v>
      </c>
      <c r="AH178" s="52">
        <f t="shared" si="53"/>
        <v>0</v>
      </c>
      <c r="AI178" s="52">
        <f t="shared" si="53"/>
        <v>0</v>
      </c>
      <c r="AJ178" s="52">
        <f t="shared" si="53"/>
        <v>0</v>
      </c>
      <c r="AK178" s="52">
        <f t="shared" si="53"/>
        <v>0</v>
      </c>
      <c r="AL178" s="52">
        <f t="shared" si="53"/>
        <v>0</v>
      </c>
      <c r="AM178" s="10">
        <f t="shared" si="51"/>
        <v>4026.0000000000005</v>
      </c>
    </row>
    <row r="179" spans="1:39">
      <c r="A179" s="13" t="s">
        <v>19</v>
      </c>
      <c r="B179" s="52">
        <f t="shared" si="49"/>
        <v>0</v>
      </c>
      <c r="C179" s="52">
        <f t="shared" si="49"/>
        <v>3003</v>
      </c>
      <c r="D179" s="52">
        <f t="shared" si="49"/>
        <v>3910.5000000000005</v>
      </c>
      <c r="E179" s="52">
        <f t="shared" si="49"/>
        <v>3201</v>
      </c>
      <c r="F179" s="52">
        <f t="shared" si="49"/>
        <v>3745.5000000000005</v>
      </c>
      <c r="G179" s="52">
        <f t="shared" si="49"/>
        <v>3201</v>
      </c>
      <c r="H179" s="52">
        <f t="shared" si="49"/>
        <v>2293.5</v>
      </c>
      <c r="I179" s="52">
        <f t="shared" si="49"/>
        <v>3432.0000000000005</v>
      </c>
      <c r="J179" s="52">
        <f t="shared" si="49"/>
        <v>3663.0000000000005</v>
      </c>
      <c r="K179" s="52">
        <f t="shared" si="49"/>
        <v>3663.0000000000005</v>
      </c>
      <c r="L179" s="52">
        <f t="shared" si="49"/>
        <v>3597.0000000000005</v>
      </c>
      <c r="M179" s="52">
        <f t="shared" si="49"/>
        <v>3679.5000000000005</v>
      </c>
      <c r="N179" s="52">
        <f t="shared" si="49"/>
        <v>2260.5</v>
      </c>
      <c r="O179" s="52">
        <f t="shared" si="49"/>
        <v>3531.0000000000005</v>
      </c>
      <c r="P179" s="52">
        <f t="shared" si="49"/>
        <v>3019.5</v>
      </c>
      <c r="Q179" s="52">
        <f t="shared" si="49"/>
        <v>1848.0000000000002</v>
      </c>
      <c r="R179" s="52">
        <f t="shared" si="53"/>
        <v>1650</v>
      </c>
      <c r="S179" s="52">
        <f t="shared" si="53"/>
        <v>3283.5</v>
      </c>
      <c r="T179" s="52">
        <f t="shared" si="53"/>
        <v>3762.0000000000005</v>
      </c>
      <c r="U179" s="52">
        <f t="shared" si="53"/>
        <v>3795.0000000000005</v>
      </c>
      <c r="V179" s="52">
        <f t="shared" si="53"/>
        <v>3828.0000000000005</v>
      </c>
      <c r="W179" s="52">
        <f t="shared" si="53"/>
        <v>2871</v>
      </c>
      <c r="X179" s="52">
        <f t="shared" si="53"/>
        <v>2953.5</v>
      </c>
      <c r="Y179" s="52">
        <f t="shared" si="53"/>
        <v>3795.0000000000005</v>
      </c>
      <c r="Z179" s="52">
        <f t="shared" si="53"/>
        <v>3242.25</v>
      </c>
      <c r="AA179" s="52">
        <f t="shared" si="53"/>
        <v>3531.0000000000005</v>
      </c>
      <c r="AB179" s="52">
        <f t="shared" si="53"/>
        <v>3712.5000000000005</v>
      </c>
      <c r="AC179" s="52">
        <f t="shared" si="53"/>
        <v>3712.5000000000005</v>
      </c>
      <c r="AD179" s="52">
        <f t="shared" si="53"/>
        <v>3118.5</v>
      </c>
      <c r="AE179" s="52">
        <f t="shared" si="53"/>
        <v>3184.5</v>
      </c>
      <c r="AF179" s="52">
        <f t="shared" si="53"/>
        <v>3811.5000000000005</v>
      </c>
      <c r="AG179" s="52">
        <f t="shared" si="53"/>
        <v>3679.5000000000005</v>
      </c>
      <c r="AH179" s="52">
        <f t="shared" si="53"/>
        <v>0</v>
      </c>
      <c r="AI179" s="52">
        <f t="shared" si="53"/>
        <v>0</v>
      </c>
      <c r="AJ179" s="52">
        <f t="shared" si="53"/>
        <v>0</v>
      </c>
      <c r="AK179" s="52">
        <f t="shared" si="53"/>
        <v>0</v>
      </c>
      <c r="AL179" s="52">
        <f t="shared" si="53"/>
        <v>0</v>
      </c>
      <c r="AM179" s="10">
        <f t="shared" si="51"/>
        <v>3910.5000000000005</v>
      </c>
    </row>
    <row r="180" spans="1:39">
      <c r="A180" s="13">
        <v>0.58333333333333337</v>
      </c>
      <c r="B180" s="52">
        <f t="shared" si="49"/>
        <v>0</v>
      </c>
      <c r="C180" s="52">
        <f t="shared" si="49"/>
        <v>2953.5</v>
      </c>
      <c r="D180" s="52">
        <f t="shared" si="49"/>
        <v>3910.5000000000005</v>
      </c>
      <c r="E180" s="52">
        <f t="shared" si="49"/>
        <v>2838</v>
      </c>
      <c r="F180" s="52">
        <f t="shared" si="49"/>
        <v>3663.0000000000005</v>
      </c>
      <c r="G180" s="52">
        <f t="shared" si="49"/>
        <v>3250.5</v>
      </c>
      <c r="H180" s="52">
        <f t="shared" si="49"/>
        <v>2706</v>
      </c>
      <c r="I180" s="52">
        <f t="shared" si="49"/>
        <v>3052.5</v>
      </c>
      <c r="J180" s="52">
        <f t="shared" si="49"/>
        <v>3745.5000000000005</v>
      </c>
      <c r="K180" s="52">
        <f t="shared" si="49"/>
        <v>3745.5000000000005</v>
      </c>
      <c r="L180" s="52">
        <f t="shared" si="49"/>
        <v>3564.0000000000005</v>
      </c>
      <c r="M180" s="52">
        <f t="shared" si="49"/>
        <v>3432.0000000000005</v>
      </c>
      <c r="N180" s="52">
        <f t="shared" si="49"/>
        <v>2260.5</v>
      </c>
      <c r="O180" s="52">
        <f t="shared" si="49"/>
        <v>3547.5000000000005</v>
      </c>
      <c r="P180" s="52">
        <f t="shared" si="49"/>
        <v>2920.5</v>
      </c>
      <c r="Q180" s="52">
        <f t="shared" si="49"/>
        <v>1831.5000000000002</v>
      </c>
      <c r="R180" s="52">
        <f t="shared" si="53"/>
        <v>2013.0000000000002</v>
      </c>
      <c r="S180" s="52">
        <f t="shared" si="53"/>
        <v>3547.5000000000005</v>
      </c>
      <c r="T180" s="52">
        <f t="shared" si="53"/>
        <v>3663.0000000000005</v>
      </c>
      <c r="U180" s="52">
        <f t="shared" si="53"/>
        <v>3729.0000000000005</v>
      </c>
      <c r="V180" s="52">
        <f t="shared" si="53"/>
        <v>3778.5000000000005</v>
      </c>
      <c r="W180" s="52">
        <f t="shared" si="53"/>
        <v>2904</v>
      </c>
      <c r="X180" s="52">
        <f t="shared" si="53"/>
        <v>2854.5</v>
      </c>
      <c r="Y180" s="52">
        <f t="shared" si="53"/>
        <v>3696.0000000000005</v>
      </c>
      <c r="Z180" s="52">
        <f t="shared" si="53"/>
        <v>2640</v>
      </c>
      <c r="AA180" s="52">
        <f t="shared" si="53"/>
        <v>3580.5000000000005</v>
      </c>
      <c r="AB180" s="52">
        <f t="shared" si="53"/>
        <v>3646.5000000000005</v>
      </c>
      <c r="AC180" s="52">
        <f t="shared" si="53"/>
        <v>3712.5000000000005</v>
      </c>
      <c r="AD180" s="52">
        <f t="shared" si="53"/>
        <v>3085.5</v>
      </c>
      <c r="AE180" s="52">
        <f t="shared" si="53"/>
        <v>2986.5</v>
      </c>
      <c r="AF180" s="52">
        <f t="shared" si="53"/>
        <v>3811.5000000000005</v>
      </c>
      <c r="AG180" s="52">
        <f t="shared" si="53"/>
        <v>3811.5000000000005</v>
      </c>
      <c r="AH180" s="52">
        <f t="shared" si="53"/>
        <v>0</v>
      </c>
      <c r="AI180" s="52">
        <f t="shared" si="53"/>
        <v>0</v>
      </c>
      <c r="AJ180" s="52">
        <f t="shared" si="53"/>
        <v>0</v>
      </c>
      <c r="AK180" s="52">
        <f t="shared" si="53"/>
        <v>0</v>
      </c>
      <c r="AL180" s="52">
        <f t="shared" si="53"/>
        <v>0</v>
      </c>
      <c r="AM180" s="10">
        <f t="shared" si="51"/>
        <v>3910.5000000000005</v>
      </c>
    </row>
    <row r="181" spans="1:39">
      <c r="A181" s="13" t="s">
        <v>20</v>
      </c>
      <c r="B181" s="52">
        <f t="shared" si="49"/>
        <v>0</v>
      </c>
      <c r="C181" s="52">
        <f t="shared" si="49"/>
        <v>2871</v>
      </c>
      <c r="D181" s="52">
        <f t="shared" si="49"/>
        <v>3976.5000000000005</v>
      </c>
      <c r="E181" s="52">
        <f t="shared" si="49"/>
        <v>3745.5000000000005</v>
      </c>
      <c r="F181" s="52">
        <f t="shared" si="49"/>
        <v>3745.5000000000005</v>
      </c>
      <c r="G181" s="52">
        <f t="shared" si="49"/>
        <v>3432.0000000000005</v>
      </c>
      <c r="H181" s="52">
        <f t="shared" si="49"/>
        <v>3234</v>
      </c>
      <c r="I181" s="52">
        <f t="shared" si="49"/>
        <v>3019.5</v>
      </c>
      <c r="J181" s="52">
        <f t="shared" si="49"/>
        <v>3729.0000000000005</v>
      </c>
      <c r="K181" s="52">
        <f t="shared" si="49"/>
        <v>3729.0000000000005</v>
      </c>
      <c r="L181" s="52">
        <f t="shared" si="49"/>
        <v>3712.5000000000005</v>
      </c>
      <c r="M181" s="52">
        <f t="shared" si="49"/>
        <v>3580.5000000000005</v>
      </c>
      <c r="N181" s="52">
        <f t="shared" si="49"/>
        <v>2590.5</v>
      </c>
      <c r="O181" s="52">
        <f t="shared" si="49"/>
        <v>3547.5000000000005</v>
      </c>
      <c r="P181" s="52">
        <f t="shared" si="49"/>
        <v>2953.5</v>
      </c>
      <c r="Q181" s="52">
        <f t="shared" si="49"/>
        <v>2145</v>
      </c>
      <c r="R181" s="52">
        <f t="shared" si="53"/>
        <v>2574</v>
      </c>
      <c r="S181" s="52">
        <f t="shared" si="53"/>
        <v>3597.0000000000005</v>
      </c>
      <c r="T181" s="52">
        <f t="shared" si="53"/>
        <v>3729.0000000000005</v>
      </c>
      <c r="U181" s="52">
        <f t="shared" si="53"/>
        <v>3778.5000000000005</v>
      </c>
      <c r="V181" s="52">
        <f t="shared" si="53"/>
        <v>3861.0000000000005</v>
      </c>
      <c r="W181" s="52">
        <f t="shared" si="53"/>
        <v>2904</v>
      </c>
      <c r="X181" s="52">
        <f t="shared" si="53"/>
        <v>2821.5</v>
      </c>
      <c r="Y181" s="52">
        <f t="shared" si="53"/>
        <v>3795.0000000000005</v>
      </c>
      <c r="Z181" s="52">
        <f t="shared" si="53"/>
        <v>3250.5</v>
      </c>
      <c r="AA181" s="52">
        <f t="shared" si="53"/>
        <v>3696.0000000000005</v>
      </c>
      <c r="AB181" s="52">
        <f t="shared" si="53"/>
        <v>3696.0000000000005</v>
      </c>
      <c r="AC181" s="52">
        <f t="shared" si="53"/>
        <v>3696.0000000000005</v>
      </c>
      <c r="AD181" s="52">
        <f t="shared" si="53"/>
        <v>3003</v>
      </c>
      <c r="AE181" s="52">
        <f t="shared" si="53"/>
        <v>2904</v>
      </c>
      <c r="AF181" s="52">
        <f t="shared" si="53"/>
        <v>3910.5000000000005</v>
      </c>
      <c r="AG181" s="52">
        <f t="shared" si="53"/>
        <v>3877.5000000000005</v>
      </c>
      <c r="AH181" s="52">
        <f t="shared" si="53"/>
        <v>0</v>
      </c>
      <c r="AI181" s="52">
        <f t="shared" si="53"/>
        <v>0</v>
      </c>
      <c r="AJ181" s="52">
        <f t="shared" si="53"/>
        <v>0</v>
      </c>
      <c r="AK181" s="52">
        <f t="shared" si="53"/>
        <v>0</v>
      </c>
      <c r="AL181" s="52">
        <f t="shared" si="53"/>
        <v>0</v>
      </c>
      <c r="AM181" s="10">
        <f t="shared" si="51"/>
        <v>3976.5000000000005</v>
      </c>
    </row>
    <row r="182" spans="1:39">
      <c r="A182" s="12" t="s">
        <v>21</v>
      </c>
      <c r="B182" s="52">
        <f t="shared" si="49"/>
        <v>0</v>
      </c>
      <c r="C182" s="52">
        <f t="shared" si="49"/>
        <v>2805</v>
      </c>
      <c r="D182" s="52">
        <f t="shared" si="49"/>
        <v>3861.0000000000005</v>
      </c>
      <c r="E182" s="52">
        <f t="shared" si="49"/>
        <v>3564.0000000000005</v>
      </c>
      <c r="F182" s="52">
        <f t="shared" si="49"/>
        <v>3712.5000000000005</v>
      </c>
      <c r="G182" s="52">
        <f t="shared" si="49"/>
        <v>3415.5000000000005</v>
      </c>
      <c r="H182" s="52">
        <f t="shared" si="49"/>
        <v>3613.5000000000005</v>
      </c>
      <c r="I182" s="52">
        <f t="shared" si="49"/>
        <v>2887.5</v>
      </c>
      <c r="J182" s="52">
        <f t="shared" si="49"/>
        <v>3646.5000000000005</v>
      </c>
      <c r="K182" s="52">
        <f t="shared" si="49"/>
        <v>3646.5000000000005</v>
      </c>
      <c r="L182" s="52">
        <f t="shared" si="49"/>
        <v>3564.0000000000005</v>
      </c>
      <c r="M182" s="52">
        <f t="shared" si="49"/>
        <v>3547.5000000000005</v>
      </c>
      <c r="N182" s="52">
        <f t="shared" si="49"/>
        <v>2722.5</v>
      </c>
      <c r="O182" s="52">
        <f t="shared" si="49"/>
        <v>3448.5000000000005</v>
      </c>
      <c r="P182" s="52">
        <f t="shared" si="49"/>
        <v>2887.5</v>
      </c>
      <c r="Q182" s="52">
        <f t="shared" si="49"/>
        <v>2458.5</v>
      </c>
      <c r="R182" s="52">
        <f t="shared" si="53"/>
        <v>2953.5</v>
      </c>
      <c r="S182" s="52">
        <f t="shared" si="53"/>
        <v>3588.7500000000005</v>
      </c>
      <c r="T182" s="52">
        <f t="shared" si="53"/>
        <v>3399.0000000000005</v>
      </c>
      <c r="U182" s="52">
        <f t="shared" si="53"/>
        <v>3778.5000000000005</v>
      </c>
      <c r="V182" s="52">
        <f t="shared" si="53"/>
        <v>3712.5000000000005</v>
      </c>
      <c r="W182" s="52">
        <f t="shared" si="53"/>
        <v>2887.5</v>
      </c>
      <c r="X182" s="52">
        <f t="shared" si="53"/>
        <v>3432.0000000000005</v>
      </c>
      <c r="Y182" s="52">
        <f t="shared" si="53"/>
        <v>3729.0000000000005</v>
      </c>
      <c r="Z182" s="52">
        <f t="shared" si="53"/>
        <v>3267</v>
      </c>
      <c r="AA182" s="52">
        <f t="shared" si="53"/>
        <v>3671.2500000000005</v>
      </c>
      <c r="AB182" s="52">
        <f t="shared" si="53"/>
        <v>3646.5000000000005</v>
      </c>
      <c r="AC182" s="52">
        <f t="shared" si="53"/>
        <v>3679.5000000000005</v>
      </c>
      <c r="AD182" s="52">
        <f t="shared" si="53"/>
        <v>3250.5</v>
      </c>
      <c r="AE182" s="52">
        <f t="shared" si="53"/>
        <v>2838</v>
      </c>
      <c r="AF182" s="52">
        <f t="shared" si="53"/>
        <v>3597.0000000000005</v>
      </c>
      <c r="AG182" s="52">
        <f t="shared" si="53"/>
        <v>3894.0000000000005</v>
      </c>
      <c r="AH182" s="52">
        <f t="shared" si="53"/>
        <v>0</v>
      </c>
      <c r="AI182" s="52">
        <f t="shared" si="53"/>
        <v>0</v>
      </c>
      <c r="AJ182" s="52">
        <f t="shared" si="53"/>
        <v>0</v>
      </c>
      <c r="AK182" s="52">
        <f t="shared" si="53"/>
        <v>0</v>
      </c>
      <c r="AL182" s="52">
        <f t="shared" si="53"/>
        <v>0</v>
      </c>
      <c r="AM182" s="10">
        <f t="shared" si="51"/>
        <v>3894.0000000000005</v>
      </c>
    </row>
    <row r="183" spans="1:39">
      <c r="A183" s="12" t="s">
        <v>22</v>
      </c>
      <c r="B183" s="52">
        <f t="shared" ref="B183:AL189" si="54">+$G$40*(B123+B153)</f>
        <v>0</v>
      </c>
      <c r="C183" s="52">
        <f t="shared" si="54"/>
        <v>2788.5</v>
      </c>
      <c r="D183" s="52">
        <f t="shared" si="54"/>
        <v>3679.5000000000005</v>
      </c>
      <c r="E183" s="52">
        <f t="shared" si="54"/>
        <v>3168</v>
      </c>
      <c r="F183" s="52">
        <f t="shared" si="54"/>
        <v>3498.0000000000005</v>
      </c>
      <c r="G183" s="52">
        <f t="shared" si="54"/>
        <v>3085.5</v>
      </c>
      <c r="H183" s="52">
        <f t="shared" si="54"/>
        <v>3679.5000000000005</v>
      </c>
      <c r="I183" s="52">
        <f t="shared" si="54"/>
        <v>2887.5</v>
      </c>
      <c r="J183" s="52">
        <f t="shared" si="54"/>
        <v>3498.0000000000005</v>
      </c>
      <c r="K183" s="52">
        <f t="shared" si="54"/>
        <v>3498.0000000000005</v>
      </c>
      <c r="L183" s="52">
        <f t="shared" si="54"/>
        <v>3498.0000000000005</v>
      </c>
      <c r="M183" s="52">
        <f t="shared" si="54"/>
        <v>3316.5</v>
      </c>
      <c r="N183" s="52">
        <f t="shared" si="54"/>
        <v>2656.5</v>
      </c>
      <c r="O183" s="52">
        <f t="shared" si="54"/>
        <v>478.50000000000006</v>
      </c>
      <c r="P183" s="52">
        <f t="shared" si="54"/>
        <v>2854.5</v>
      </c>
      <c r="Q183" s="52">
        <f t="shared" si="54"/>
        <v>2772</v>
      </c>
      <c r="R183" s="52">
        <f t="shared" si="54"/>
        <v>2970</v>
      </c>
      <c r="S183" s="52">
        <f t="shared" si="54"/>
        <v>3481.5000000000005</v>
      </c>
      <c r="T183" s="52">
        <f t="shared" si="54"/>
        <v>3234</v>
      </c>
      <c r="U183" s="52">
        <f t="shared" si="54"/>
        <v>3547.5000000000005</v>
      </c>
      <c r="V183" s="52">
        <f t="shared" si="54"/>
        <v>3514.5000000000005</v>
      </c>
      <c r="W183" s="52">
        <f t="shared" si="54"/>
        <v>2805</v>
      </c>
      <c r="X183" s="52">
        <f t="shared" si="54"/>
        <v>2755.5</v>
      </c>
      <c r="Y183" s="52">
        <f t="shared" si="54"/>
        <v>3514.5000000000005</v>
      </c>
      <c r="Z183" s="52">
        <f t="shared" si="54"/>
        <v>3300</v>
      </c>
      <c r="AA183" s="52">
        <f t="shared" si="54"/>
        <v>3514.5000000000005</v>
      </c>
      <c r="AB183" s="52">
        <f t="shared" si="54"/>
        <v>3432.0000000000005</v>
      </c>
      <c r="AC183" s="52">
        <f t="shared" si="54"/>
        <v>3465.0000000000005</v>
      </c>
      <c r="AD183" s="52">
        <f t="shared" si="54"/>
        <v>2953.5</v>
      </c>
      <c r="AE183" s="52">
        <f t="shared" si="54"/>
        <v>2788.5</v>
      </c>
      <c r="AF183" s="52">
        <f t="shared" si="54"/>
        <v>3844.5000000000005</v>
      </c>
      <c r="AG183" s="52">
        <f t="shared" si="54"/>
        <v>3613.5000000000005</v>
      </c>
      <c r="AH183" s="52">
        <f t="shared" si="54"/>
        <v>0</v>
      </c>
      <c r="AI183" s="52">
        <f t="shared" si="54"/>
        <v>0</v>
      </c>
      <c r="AJ183" s="52">
        <f t="shared" si="54"/>
        <v>0</v>
      </c>
      <c r="AK183" s="52">
        <f t="shared" si="54"/>
        <v>0</v>
      </c>
      <c r="AL183" s="52">
        <f t="shared" si="54"/>
        <v>0</v>
      </c>
      <c r="AM183" s="10">
        <f t="shared" si="51"/>
        <v>3844.5000000000005</v>
      </c>
    </row>
    <row r="184" spans="1:39">
      <c r="A184" s="12" t="s">
        <v>23</v>
      </c>
      <c r="B184" s="52">
        <f t="shared" si="54"/>
        <v>0</v>
      </c>
      <c r="C184" s="52">
        <f t="shared" si="54"/>
        <v>2788.5</v>
      </c>
      <c r="D184" s="52">
        <f t="shared" si="54"/>
        <v>3316.5</v>
      </c>
      <c r="E184" s="52">
        <f t="shared" si="54"/>
        <v>3333</v>
      </c>
      <c r="F184" s="52">
        <f t="shared" si="54"/>
        <v>3300</v>
      </c>
      <c r="G184" s="52">
        <f t="shared" si="54"/>
        <v>2920.5</v>
      </c>
      <c r="H184" s="52">
        <f t="shared" si="54"/>
        <v>3481.5000000000005</v>
      </c>
      <c r="I184" s="52">
        <f t="shared" si="54"/>
        <v>2821.5</v>
      </c>
      <c r="J184" s="52">
        <f t="shared" si="54"/>
        <v>3085.5</v>
      </c>
      <c r="K184" s="52">
        <f t="shared" si="54"/>
        <v>3085.5</v>
      </c>
      <c r="L184" s="52">
        <f t="shared" si="54"/>
        <v>3250.5</v>
      </c>
      <c r="M184" s="52">
        <f t="shared" si="54"/>
        <v>3118.5</v>
      </c>
      <c r="N184" s="52">
        <f t="shared" si="54"/>
        <v>2458.5</v>
      </c>
      <c r="O184" s="52">
        <f t="shared" si="54"/>
        <v>0</v>
      </c>
      <c r="P184" s="52">
        <f t="shared" si="54"/>
        <v>2871</v>
      </c>
      <c r="Q184" s="52">
        <f t="shared" si="54"/>
        <v>2821.5</v>
      </c>
      <c r="R184" s="52">
        <f t="shared" si="54"/>
        <v>3217.5</v>
      </c>
      <c r="S184" s="52">
        <f t="shared" si="54"/>
        <v>3514.5000000000005</v>
      </c>
      <c r="T184" s="52">
        <f t="shared" si="54"/>
        <v>3085.5</v>
      </c>
      <c r="U184" s="52">
        <f t="shared" si="54"/>
        <v>3283.5</v>
      </c>
      <c r="V184" s="52">
        <f t="shared" si="54"/>
        <v>3300</v>
      </c>
      <c r="W184" s="52">
        <f t="shared" si="54"/>
        <v>2805</v>
      </c>
      <c r="X184" s="52">
        <f t="shared" si="54"/>
        <v>2722.5</v>
      </c>
      <c r="Y184" s="52">
        <f t="shared" si="54"/>
        <v>3300</v>
      </c>
      <c r="Z184" s="52">
        <f t="shared" si="54"/>
        <v>3151.5</v>
      </c>
      <c r="AA184" s="52">
        <f t="shared" si="54"/>
        <v>3283.5</v>
      </c>
      <c r="AB184" s="52">
        <f t="shared" si="54"/>
        <v>3300</v>
      </c>
      <c r="AC184" s="52">
        <f t="shared" si="54"/>
        <v>3234</v>
      </c>
      <c r="AD184" s="52">
        <f t="shared" si="54"/>
        <v>2953.5</v>
      </c>
      <c r="AE184" s="52">
        <f t="shared" si="54"/>
        <v>2788.5</v>
      </c>
      <c r="AF184" s="52">
        <f t="shared" si="54"/>
        <v>3316.5</v>
      </c>
      <c r="AG184" s="52">
        <f t="shared" si="54"/>
        <v>3531.0000000000005</v>
      </c>
      <c r="AH184" s="52">
        <f t="shared" si="54"/>
        <v>0</v>
      </c>
      <c r="AI184" s="52">
        <f t="shared" si="54"/>
        <v>0</v>
      </c>
      <c r="AJ184" s="52">
        <f t="shared" si="54"/>
        <v>0</v>
      </c>
      <c r="AK184" s="52">
        <f t="shared" si="54"/>
        <v>0</v>
      </c>
      <c r="AL184" s="52">
        <f t="shared" si="54"/>
        <v>0</v>
      </c>
      <c r="AM184" s="10">
        <f t="shared" si="51"/>
        <v>3531.0000000000005</v>
      </c>
    </row>
    <row r="185" spans="1:39">
      <c r="A185" s="9" t="s">
        <v>24</v>
      </c>
      <c r="B185" s="52">
        <f t="shared" si="54"/>
        <v>0</v>
      </c>
      <c r="C185" s="52">
        <f t="shared" si="54"/>
        <v>2920.5</v>
      </c>
      <c r="D185" s="52">
        <f t="shared" si="54"/>
        <v>3316.5</v>
      </c>
      <c r="E185" s="52">
        <f t="shared" si="54"/>
        <v>3250.5</v>
      </c>
      <c r="F185" s="52">
        <f t="shared" si="54"/>
        <v>3316.5</v>
      </c>
      <c r="G185" s="52">
        <f t="shared" si="54"/>
        <v>2871</v>
      </c>
      <c r="H185" s="52">
        <f t="shared" si="54"/>
        <v>3646.5000000000005</v>
      </c>
      <c r="I185" s="52">
        <f t="shared" si="54"/>
        <v>2937</v>
      </c>
      <c r="J185" s="52">
        <f t="shared" si="54"/>
        <v>3283.5</v>
      </c>
      <c r="K185" s="52">
        <f t="shared" si="54"/>
        <v>3283.5</v>
      </c>
      <c r="L185" s="52">
        <f t="shared" si="54"/>
        <v>3151.5</v>
      </c>
      <c r="M185" s="52">
        <f t="shared" si="54"/>
        <v>3300</v>
      </c>
      <c r="N185" s="52">
        <f t="shared" si="54"/>
        <v>3432.0000000000005</v>
      </c>
      <c r="O185" s="52">
        <f t="shared" si="54"/>
        <v>1320</v>
      </c>
      <c r="P185" s="52">
        <f t="shared" si="54"/>
        <v>3118.5</v>
      </c>
      <c r="Q185" s="52">
        <f t="shared" si="54"/>
        <v>2986.5</v>
      </c>
      <c r="R185" s="52">
        <f t="shared" si="54"/>
        <v>3349.5</v>
      </c>
      <c r="S185" s="52">
        <f t="shared" si="54"/>
        <v>3762.0000000000005</v>
      </c>
      <c r="T185" s="52">
        <f t="shared" si="54"/>
        <v>3861.0000000000005</v>
      </c>
      <c r="U185" s="52">
        <f t="shared" si="54"/>
        <v>3267</v>
      </c>
      <c r="V185" s="52">
        <f t="shared" si="54"/>
        <v>3580.5000000000005</v>
      </c>
      <c r="W185" s="52">
        <f t="shared" si="54"/>
        <v>3102</v>
      </c>
      <c r="X185" s="52">
        <f t="shared" si="54"/>
        <v>2920.5</v>
      </c>
      <c r="Y185" s="52">
        <f t="shared" si="54"/>
        <v>3399.0000000000005</v>
      </c>
      <c r="Z185" s="52">
        <f t="shared" si="54"/>
        <v>3234</v>
      </c>
      <c r="AA185" s="52">
        <f t="shared" si="54"/>
        <v>3382.5000000000005</v>
      </c>
      <c r="AB185" s="52">
        <f t="shared" si="54"/>
        <v>3399.0000000000005</v>
      </c>
      <c r="AC185" s="52">
        <f t="shared" si="54"/>
        <v>3448.5000000000005</v>
      </c>
      <c r="AD185" s="52">
        <f t="shared" si="54"/>
        <v>3283.5</v>
      </c>
      <c r="AE185" s="52">
        <f t="shared" si="54"/>
        <v>3118.5</v>
      </c>
      <c r="AF185" s="52">
        <f t="shared" si="54"/>
        <v>3481.5000000000005</v>
      </c>
      <c r="AG185" s="52">
        <f t="shared" si="54"/>
        <v>3382.5000000000005</v>
      </c>
      <c r="AH185" s="52">
        <f t="shared" si="54"/>
        <v>0</v>
      </c>
      <c r="AI185" s="52">
        <f t="shared" si="54"/>
        <v>0</v>
      </c>
      <c r="AJ185" s="52">
        <f t="shared" si="54"/>
        <v>0</v>
      </c>
      <c r="AK185" s="52">
        <f t="shared" si="54"/>
        <v>0</v>
      </c>
      <c r="AL185" s="52">
        <f t="shared" si="54"/>
        <v>0</v>
      </c>
      <c r="AM185" s="10">
        <f t="shared" si="51"/>
        <v>3861.0000000000005</v>
      </c>
    </row>
    <row r="186" spans="1:39">
      <c r="A186" s="15">
        <v>0.83333333333333337</v>
      </c>
      <c r="B186" s="52">
        <f t="shared" si="54"/>
        <v>0</v>
      </c>
      <c r="C186" s="52">
        <f t="shared" si="54"/>
        <v>3465.0000000000005</v>
      </c>
      <c r="D186" s="52">
        <f t="shared" si="54"/>
        <v>3729.0000000000005</v>
      </c>
      <c r="E186" s="52">
        <f t="shared" si="54"/>
        <v>3712.5000000000005</v>
      </c>
      <c r="F186" s="52">
        <f t="shared" si="54"/>
        <v>3729.0000000000005</v>
      </c>
      <c r="G186" s="52">
        <f t="shared" si="54"/>
        <v>3514.5000000000005</v>
      </c>
      <c r="H186" s="52">
        <f t="shared" si="54"/>
        <v>3696.0000000000005</v>
      </c>
      <c r="I186" s="52">
        <f t="shared" si="54"/>
        <v>3465.0000000000005</v>
      </c>
      <c r="J186" s="52">
        <f t="shared" si="54"/>
        <v>3663.0000000000005</v>
      </c>
      <c r="K186" s="52">
        <f t="shared" si="54"/>
        <v>3663.0000000000005</v>
      </c>
      <c r="L186" s="52">
        <f t="shared" si="54"/>
        <v>3597.0000000000005</v>
      </c>
      <c r="M186" s="52">
        <f t="shared" si="54"/>
        <v>3729.0000000000005</v>
      </c>
      <c r="N186" s="52">
        <f t="shared" si="54"/>
        <v>3811.5000000000005</v>
      </c>
      <c r="O186" s="52">
        <f t="shared" si="54"/>
        <v>2392.5</v>
      </c>
      <c r="P186" s="52">
        <f t="shared" si="54"/>
        <v>3531.0000000000005</v>
      </c>
      <c r="Q186" s="52">
        <f t="shared" si="54"/>
        <v>3382.5000000000005</v>
      </c>
      <c r="R186" s="52">
        <f t="shared" si="54"/>
        <v>148.5</v>
      </c>
      <c r="S186" s="52">
        <f t="shared" si="54"/>
        <v>3976.5000000000005</v>
      </c>
      <c r="T186" s="52">
        <f t="shared" si="54"/>
        <v>3564.0000000000005</v>
      </c>
      <c r="U186" s="52">
        <f t="shared" si="54"/>
        <v>3762.0000000000005</v>
      </c>
      <c r="V186" s="52">
        <f t="shared" si="54"/>
        <v>3696.0000000000005</v>
      </c>
      <c r="W186" s="52">
        <f t="shared" si="54"/>
        <v>3498.0000000000005</v>
      </c>
      <c r="X186" s="52">
        <f t="shared" si="54"/>
        <v>3349.5</v>
      </c>
      <c r="Y186" s="52">
        <f t="shared" si="54"/>
        <v>3679.5000000000005</v>
      </c>
      <c r="Z186" s="52">
        <f t="shared" si="54"/>
        <v>3597.0000000000005</v>
      </c>
      <c r="AA186" s="52">
        <f t="shared" si="54"/>
        <v>3762.0000000000005</v>
      </c>
      <c r="AB186" s="52">
        <f t="shared" si="54"/>
        <v>3679.5000000000005</v>
      </c>
      <c r="AC186" s="52">
        <f t="shared" si="54"/>
        <v>3712.5000000000005</v>
      </c>
      <c r="AD186" s="52">
        <f t="shared" si="54"/>
        <v>3762.0000000000005</v>
      </c>
      <c r="AE186" s="52">
        <f t="shared" si="54"/>
        <v>3465.0000000000005</v>
      </c>
      <c r="AF186" s="52">
        <f t="shared" si="54"/>
        <v>3778.5000000000005</v>
      </c>
      <c r="AG186" s="52">
        <f t="shared" si="54"/>
        <v>3762.0000000000005</v>
      </c>
      <c r="AH186" s="52">
        <f t="shared" si="54"/>
        <v>0</v>
      </c>
      <c r="AI186" s="52">
        <f t="shared" si="54"/>
        <v>0</v>
      </c>
      <c r="AJ186" s="52">
        <f t="shared" si="54"/>
        <v>0</v>
      </c>
      <c r="AK186" s="52">
        <f t="shared" si="54"/>
        <v>0</v>
      </c>
      <c r="AL186" s="52">
        <f t="shared" si="54"/>
        <v>0</v>
      </c>
      <c r="AM186" s="10">
        <f t="shared" si="51"/>
        <v>3976.5000000000005</v>
      </c>
    </row>
    <row r="187" spans="1:39">
      <c r="A187" s="15">
        <v>0.875</v>
      </c>
      <c r="B187" s="52">
        <f t="shared" si="54"/>
        <v>0</v>
      </c>
      <c r="C187" s="52">
        <f t="shared" si="54"/>
        <v>3481.5000000000005</v>
      </c>
      <c r="D187" s="52">
        <f t="shared" si="54"/>
        <v>3696.0000000000005</v>
      </c>
      <c r="E187" s="52">
        <f t="shared" si="54"/>
        <v>3663.0000000000005</v>
      </c>
      <c r="F187" s="52">
        <f t="shared" si="54"/>
        <v>3679.5000000000005</v>
      </c>
      <c r="G187" s="52">
        <f t="shared" si="54"/>
        <v>3448.5000000000005</v>
      </c>
      <c r="H187" s="52">
        <f t="shared" si="54"/>
        <v>3597.0000000000005</v>
      </c>
      <c r="I187" s="52">
        <f t="shared" si="54"/>
        <v>3448.5000000000005</v>
      </c>
      <c r="J187" s="52">
        <f t="shared" si="54"/>
        <v>3613.5000000000005</v>
      </c>
      <c r="K187" s="52">
        <f t="shared" si="54"/>
        <v>3613.5000000000005</v>
      </c>
      <c r="L187" s="52">
        <f t="shared" si="54"/>
        <v>3630.0000000000005</v>
      </c>
      <c r="M187" s="52">
        <f t="shared" si="54"/>
        <v>3630.0000000000005</v>
      </c>
      <c r="N187" s="52">
        <f t="shared" si="54"/>
        <v>3679.5000000000005</v>
      </c>
      <c r="O187" s="52">
        <f t="shared" si="54"/>
        <v>3333</v>
      </c>
      <c r="P187" s="52">
        <f t="shared" si="54"/>
        <v>3531.0000000000005</v>
      </c>
      <c r="Q187" s="52">
        <f t="shared" si="54"/>
        <v>3448.5000000000005</v>
      </c>
      <c r="R187" s="52">
        <f t="shared" si="54"/>
        <v>1320</v>
      </c>
      <c r="S187" s="52">
        <f t="shared" si="54"/>
        <v>3646.5000000000005</v>
      </c>
      <c r="T187" s="52">
        <f t="shared" si="54"/>
        <v>3019.5</v>
      </c>
      <c r="U187" s="52">
        <f t="shared" si="54"/>
        <v>3712.5000000000005</v>
      </c>
      <c r="V187" s="52">
        <f t="shared" si="54"/>
        <v>3646.5000000000005</v>
      </c>
      <c r="W187" s="52">
        <f t="shared" si="54"/>
        <v>3399.0000000000005</v>
      </c>
      <c r="X187" s="52">
        <f t="shared" si="54"/>
        <v>3349.5</v>
      </c>
      <c r="Y187" s="52">
        <f t="shared" si="54"/>
        <v>3630.0000000000005</v>
      </c>
      <c r="Z187" s="52">
        <f t="shared" si="54"/>
        <v>3514.5000000000005</v>
      </c>
      <c r="AA187" s="52">
        <f t="shared" si="54"/>
        <v>3663.0000000000005</v>
      </c>
      <c r="AB187" s="52">
        <f t="shared" si="54"/>
        <v>3613.5000000000005</v>
      </c>
      <c r="AC187" s="52">
        <f t="shared" si="54"/>
        <v>3679.5000000000005</v>
      </c>
      <c r="AD187" s="52">
        <f t="shared" si="54"/>
        <v>3498.0000000000005</v>
      </c>
      <c r="AE187" s="52">
        <f t="shared" si="54"/>
        <v>3465.0000000000005</v>
      </c>
      <c r="AF187" s="52">
        <f t="shared" si="54"/>
        <v>3679.5000000000005</v>
      </c>
      <c r="AG187" s="52">
        <f t="shared" si="54"/>
        <v>3663.0000000000005</v>
      </c>
      <c r="AH187" s="52">
        <f t="shared" si="54"/>
        <v>0</v>
      </c>
      <c r="AI187" s="52">
        <f t="shared" si="54"/>
        <v>0</v>
      </c>
      <c r="AJ187" s="52">
        <f t="shared" si="54"/>
        <v>0</v>
      </c>
      <c r="AK187" s="52">
        <f t="shared" si="54"/>
        <v>0</v>
      </c>
      <c r="AL187" s="52">
        <f t="shared" si="54"/>
        <v>0</v>
      </c>
      <c r="AM187" s="10">
        <f t="shared" si="51"/>
        <v>3712.5000000000005</v>
      </c>
    </row>
    <row r="188" spans="1:39">
      <c r="A188" s="13" t="s">
        <v>25</v>
      </c>
      <c r="B188" s="52">
        <f t="shared" si="54"/>
        <v>0</v>
      </c>
      <c r="C188" s="52">
        <f t="shared" si="54"/>
        <v>3267</v>
      </c>
      <c r="D188" s="52">
        <f t="shared" si="54"/>
        <v>3564.0000000000005</v>
      </c>
      <c r="E188" s="52">
        <f t="shared" si="54"/>
        <v>2937</v>
      </c>
      <c r="F188" s="52">
        <f t="shared" si="54"/>
        <v>3531.0000000000005</v>
      </c>
      <c r="G188" s="52">
        <f t="shared" si="54"/>
        <v>3267</v>
      </c>
      <c r="H188" s="52">
        <f t="shared" si="54"/>
        <v>3399.0000000000005</v>
      </c>
      <c r="I188" s="52">
        <f t="shared" si="54"/>
        <v>3316.5</v>
      </c>
      <c r="J188" s="52">
        <f t="shared" si="54"/>
        <v>3432.0000000000005</v>
      </c>
      <c r="K188" s="52">
        <f t="shared" si="54"/>
        <v>3432.0000000000005</v>
      </c>
      <c r="L188" s="52">
        <f t="shared" si="54"/>
        <v>3366</v>
      </c>
      <c r="M188" s="52">
        <f t="shared" si="54"/>
        <v>3349.5</v>
      </c>
      <c r="N188" s="52">
        <f t="shared" si="54"/>
        <v>3481.5000000000005</v>
      </c>
      <c r="O188" s="52">
        <f t="shared" si="54"/>
        <v>3448.5000000000005</v>
      </c>
      <c r="P188" s="52">
        <f t="shared" si="54"/>
        <v>3349.5</v>
      </c>
      <c r="Q188" s="52">
        <f t="shared" si="54"/>
        <v>3333</v>
      </c>
      <c r="R188" s="52">
        <f t="shared" si="54"/>
        <v>3217.5</v>
      </c>
      <c r="S188" s="52">
        <f t="shared" si="54"/>
        <v>3382.5000000000005</v>
      </c>
      <c r="T188" s="52">
        <f t="shared" si="54"/>
        <v>2805</v>
      </c>
      <c r="U188" s="52">
        <f t="shared" si="54"/>
        <v>3514.5000000000005</v>
      </c>
      <c r="V188" s="52">
        <f t="shared" si="54"/>
        <v>3415.5000000000005</v>
      </c>
      <c r="W188" s="52">
        <f t="shared" si="54"/>
        <v>3234</v>
      </c>
      <c r="X188" s="52">
        <f t="shared" si="54"/>
        <v>3250.5</v>
      </c>
      <c r="Y188" s="52">
        <f t="shared" si="54"/>
        <v>3448.5000000000005</v>
      </c>
      <c r="Z188" s="52">
        <f t="shared" si="54"/>
        <v>3151.5</v>
      </c>
      <c r="AA188" s="52">
        <f t="shared" si="54"/>
        <v>3432.0000000000005</v>
      </c>
      <c r="AB188" s="52">
        <f t="shared" si="54"/>
        <v>3481.5000000000005</v>
      </c>
      <c r="AC188" s="52">
        <f t="shared" si="54"/>
        <v>3432.0000000000005</v>
      </c>
      <c r="AD188" s="52">
        <f t="shared" si="54"/>
        <v>3316.5</v>
      </c>
      <c r="AE188" s="52">
        <f t="shared" si="54"/>
        <v>3382.5000000000005</v>
      </c>
      <c r="AF188" s="52">
        <f t="shared" si="54"/>
        <v>3481.5000000000005</v>
      </c>
      <c r="AG188" s="52">
        <f t="shared" si="54"/>
        <v>3498.0000000000005</v>
      </c>
      <c r="AH188" s="52">
        <f t="shared" si="54"/>
        <v>0</v>
      </c>
      <c r="AI188" s="52">
        <f t="shared" si="54"/>
        <v>0</v>
      </c>
      <c r="AJ188" s="52">
        <f t="shared" si="54"/>
        <v>0</v>
      </c>
      <c r="AK188" s="52">
        <f t="shared" si="54"/>
        <v>0</v>
      </c>
      <c r="AL188" s="52">
        <f t="shared" si="54"/>
        <v>0</v>
      </c>
      <c r="AM188" s="10">
        <f t="shared" si="51"/>
        <v>3564.0000000000005</v>
      </c>
    </row>
    <row r="189" spans="1:39">
      <c r="A189" s="15">
        <v>0.95833333333333337</v>
      </c>
      <c r="B189" s="52">
        <f t="shared" si="54"/>
        <v>0</v>
      </c>
      <c r="C189" s="52">
        <f t="shared" si="54"/>
        <v>3052.5</v>
      </c>
      <c r="D189" s="52">
        <f t="shared" si="54"/>
        <v>3267</v>
      </c>
      <c r="E189" s="52">
        <f t="shared" si="54"/>
        <v>2805</v>
      </c>
      <c r="F189" s="52">
        <f t="shared" si="54"/>
        <v>3085.5</v>
      </c>
      <c r="G189" s="52">
        <f t="shared" si="54"/>
        <v>3250.5</v>
      </c>
      <c r="H189" s="52">
        <f t="shared" si="54"/>
        <v>3069</v>
      </c>
      <c r="I189" s="52">
        <f t="shared" si="54"/>
        <v>3052.5</v>
      </c>
      <c r="J189" s="52">
        <f t="shared" si="54"/>
        <v>3069</v>
      </c>
      <c r="K189" s="52">
        <f t="shared" si="54"/>
        <v>3069</v>
      </c>
      <c r="L189" s="52">
        <f t="shared" si="54"/>
        <v>2871</v>
      </c>
      <c r="M189" s="52">
        <f t="shared" si="54"/>
        <v>3102</v>
      </c>
      <c r="N189" s="52">
        <f t="shared" si="54"/>
        <v>3151.5</v>
      </c>
      <c r="O189" s="52">
        <f t="shared" si="54"/>
        <v>3201</v>
      </c>
      <c r="P189" s="52">
        <f t="shared" si="54"/>
        <v>3085.5</v>
      </c>
      <c r="Q189" s="52">
        <f t="shared" si="54"/>
        <v>3052.5</v>
      </c>
      <c r="R189" s="52">
        <f t="shared" si="54"/>
        <v>3201</v>
      </c>
      <c r="S189" s="52">
        <f t="shared" si="54"/>
        <v>3250.5</v>
      </c>
      <c r="T189" s="52">
        <f t="shared" si="54"/>
        <v>2904</v>
      </c>
      <c r="U189" s="52">
        <f t="shared" si="54"/>
        <v>3184.5</v>
      </c>
      <c r="V189" s="52">
        <f t="shared" si="54"/>
        <v>2838</v>
      </c>
      <c r="W189" s="52">
        <f t="shared" si="54"/>
        <v>2920.5</v>
      </c>
      <c r="X189" s="52">
        <f t="shared" si="54"/>
        <v>3003</v>
      </c>
      <c r="Y189" s="52">
        <f t="shared" si="54"/>
        <v>3151.5</v>
      </c>
      <c r="Z189" s="52">
        <f t="shared" si="54"/>
        <v>2970</v>
      </c>
      <c r="AA189" s="52">
        <f t="shared" si="54"/>
        <v>3135</v>
      </c>
      <c r="AB189" s="52">
        <f t="shared" si="54"/>
        <v>3102</v>
      </c>
      <c r="AC189" s="52">
        <f t="shared" si="54"/>
        <v>3102</v>
      </c>
      <c r="AD189" s="52">
        <f t="shared" si="54"/>
        <v>3118.5</v>
      </c>
      <c r="AE189" s="52">
        <f t="shared" si="54"/>
        <v>3069</v>
      </c>
      <c r="AF189" s="52">
        <f t="shared" si="54"/>
        <v>3184.5</v>
      </c>
      <c r="AG189" s="52">
        <f t="shared" si="54"/>
        <v>3184.5</v>
      </c>
      <c r="AH189" s="52">
        <f t="shared" si="54"/>
        <v>0</v>
      </c>
      <c r="AI189" s="52">
        <f t="shared" ref="AI189:AL189" si="55">+$G$40*(AI129+AI159)</f>
        <v>0</v>
      </c>
      <c r="AJ189" s="52">
        <f t="shared" si="55"/>
        <v>0</v>
      </c>
      <c r="AK189" s="52">
        <f t="shared" si="55"/>
        <v>0</v>
      </c>
      <c r="AL189" s="52">
        <f t="shared" si="55"/>
        <v>0</v>
      </c>
      <c r="AM189" s="10">
        <f t="shared" si="51"/>
        <v>3267</v>
      </c>
    </row>
    <row r="190" spans="1:39">
      <c r="A190" s="9" t="s">
        <v>26</v>
      </c>
      <c r="B190" s="52">
        <f t="shared" ref="B190:AL190" si="56">+$G$40*(B130+B160)</f>
        <v>0</v>
      </c>
      <c r="C190" s="52">
        <f t="shared" si="56"/>
        <v>2854.5</v>
      </c>
      <c r="D190" s="52">
        <f t="shared" si="56"/>
        <v>2953.5</v>
      </c>
      <c r="E190" s="52">
        <f t="shared" si="56"/>
        <v>2722.5</v>
      </c>
      <c r="F190" s="52">
        <f t="shared" si="56"/>
        <v>2739</v>
      </c>
      <c r="G190" s="52">
        <f t="shared" si="56"/>
        <v>2508</v>
      </c>
      <c r="H190" s="52">
        <f t="shared" si="56"/>
        <v>2821.5</v>
      </c>
      <c r="I190" s="52">
        <f t="shared" si="56"/>
        <v>2854.5</v>
      </c>
      <c r="J190" s="52">
        <f t="shared" si="56"/>
        <v>2821.5</v>
      </c>
      <c r="K190" s="52">
        <f t="shared" si="56"/>
        <v>2821.5</v>
      </c>
      <c r="L190" s="52">
        <f t="shared" si="56"/>
        <v>2739</v>
      </c>
      <c r="M190" s="52">
        <f t="shared" si="56"/>
        <v>2788.5</v>
      </c>
      <c r="N190" s="52">
        <f t="shared" si="56"/>
        <v>2805</v>
      </c>
      <c r="O190" s="52">
        <f t="shared" si="56"/>
        <v>2953.5</v>
      </c>
      <c r="P190" s="52">
        <f t="shared" si="56"/>
        <v>2871</v>
      </c>
      <c r="Q190" s="52">
        <f t="shared" si="56"/>
        <v>2805</v>
      </c>
      <c r="R190" s="52">
        <f t="shared" si="56"/>
        <v>2904</v>
      </c>
      <c r="S190" s="52">
        <f t="shared" si="56"/>
        <v>2772</v>
      </c>
      <c r="T190" s="52">
        <f t="shared" si="56"/>
        <v>2887.5</v>
      </c>
      <c r="U190" s="52">
        <f t="shared" si="56"/>
        <v>2640</v>
      </c>
      <c r="V190" s="52">
        <f t="shared" si="56"/>
        <v>2904</v>
      </c>
      <c r="W190" s="52">
        <f t="shared" si="56"/>
        <v>2755.5</v>
      </c>
      <c r="X190" s="52">
        <f t="shared" si="56"/>
        <v>2755.5</v>
      </c>
      <c r="Y190" s="52">
        <f t="shared" si="56"/>
        <v>2772</v>
      </c>
      <c r="Z190" s="52">
        <f t="shared" si="56"/>
        <v>2706</v>
      </c>
      <c r="AA190" s="52">
        <f t="shared" si="56"/>
        <v>2805</v>
      </c>
      <c r="AB190" s="52">
        <f t="shared" si="56"/>
        <v>2805</v>
      </c>
      <c r="AC190" s="52">
        <f t="shared" si="56"/>
        <v>2937</v>
      </c>
      <c r="AD190" s="52">
        <f t="shared" si="56"/>
        <v>2887.5</v>
      </c>
      <c r="AE190" s="52">
        <f t="shared" si="56"/>
        <v>2854.5</v>
      </c>
      <c r="AF190" s="52">
        <f t="shared" si="56"/>
        <v>2887.5</v>
      </c>
      <c r="AG190" s="52">
        <f t="shared" si="56"/>
        <v>2904</v>
      </c>
      <c r="AH190" s="52">
        <f t="shared" si="56"/>
        <v>0</v>
      </c>
      <c r="AI190" s="52">
        <f t="shared" si="56"/>
        <v>0</v>
      </c>
      <c r="AJ190" s="52">
        <f t="shared" si="56"/>
        <v>0</v>
      </c>
      <c r="AK190" s="52">
        <f t="shared" si="56"/>
        <v>0</v>
      </c>
      <c r="AL190" s="52">
        <f t="shared" si="56"/>
        <v>0</v>
      </c>
      <c r="AM190" s="10">
        <f t="shared" si="51"/>
        <v>2953.5</v>
      </c>
    </row>
  </sheetData>
  <mergeCells count="9">
    <mergeCell ref="A164:A166"/>
    <mergeCell ref="A104:A106"/>
    <mergeCell ref="A134:A136"/>
    <mergeCell ref="A1:AM1"/>
    <mergeCell ref="A2:AM2"/>
    <mergeCell ref="A3:AM3"/>
    <mergeCell ref="A4:A6"/>
    <mergeCell ref="A43:A45"/>
    <mergeCell ref="A74:A76"/>
  </mergeCells>
  <conditionalFormatting sqref="Q31">
    <cfRule type="cellIs" dxfId="55" priority="8" stopIfTrue="1" operator="equal">
      <formula>MIN($Q$7:$Q$30)</formula>
    </cfRule>
    <cfRule type="cellIs" dxfId="54" priority="9" stopIfTrue="1" operator="equal">
      <formula>MAX($Q$7:$Q$30)</formula>
    </cfRule>
  </conditionalFormatting>
  <conditionalFormatting sqref="AP7:AR30 AM46:AN69 AM77:AN100 AM107:AN130 B7:AN30">
    <cfRule type="cellIs" dxfId="53" priority="7" operator="lessThan">
      <formula>1</formula>
    </cfRule>
  </conditionalFormatting>
  <conditionalFormatting sqref="AM137:AM160">
    <cfRule type="cellIs" dxfId="52" priority="6" operator="lessThan">
      <formula>1</formula>
    </cfRule>
  </conditionalFormatting>
  <conditionalFormatting sqref="AN137:AN160">
    <cfRule type="cellIs" dxfId="51" priority="5" operator="lessThan">
      <formula>1</formula>
    </cfRule>
  </conditionalFormatting>
  <conditionalFormatting sqref="AM107:AN130 AM46:AN69 AM77:AN100">
    <cfRule type="cellIs" dxfId="50" priority="4" operator="lessThan">
      <formula>1</formula>
    </cfRule>
  </conditionalFormatting>
  <conditionalFormatting sqref="AM137:AM160">
    <cfRule type="cellIs" dxfId="49" priority="3" operator="lessThan">
      <formula>1</formula>
    </cfRule>
  </conditionalFormatting>
  <conditionalFormatting sqref="AN137:AN160">
    <cfRule type="cellIs" dxfId="48" priority="2" operator="lessThan">
      <formula>1</formula>
    </cfRule>
  </conditionalFormatting>
  <conditionalFormatting sqref="AM167:AM190">
    <cfRule type="cellIs" dxfId="47" priority="1" operator="lessThan">
      <formula>1</formula>
    </cfRule>
  </conditionalFormatting>
  <printOptions horizontalCentered="1" verticalCentered="1"/>
  <pageMargins left="0.78740157499999996" right="0.78740157499999996" top="0" bottom="0" header="0" footer="0"/>
  <pageSetup paperSize="9" scale="90" orientation="landscape" horizontalDpi="300" verticalDpi="300"/>
  <headerFooter alignWithMargin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90"/>
  <sheetViews>
    <sheetView zoomScale="70" zoomScaleNormal="70" zoomScalePageLayoutView="70" workbookViewId="0">
      <selection activeCell="B4" sqref="B1:E1048576"/>
    </sheetView>
  </sheetViews>
  <sheetFormatPr baseColWidth="10" defaultColWidth="8.83203125" defaultRowHeight="12" x14ac:dyDescent="0"/>
  <cols>
    <col min="1" max="1" width="4.5" style="6" customWidth="1"/>
    <col min="2" max="5" width="9" style="6" hidden="1" customWidth="1"/>
    <col min="6" max="17" width="9" style="27" customWidth="1"/>
    <col min="18" max="35" width="9" style="3" customWidth="1"/>
    <col min="36" max="38" width="9" style="3" hidden="1" customWidth="1"/>
    <col min="39" max="39" width="9.83203125" style="3" customWidth="1"/>
    <col min="40" max="40" width="8" style="3" hidden="1" customWidth="1"/>
    <col min="41" max="16384" width="8.83203125" style="3"/>
  </cols>
  <sheetData>
    <row r="1" spans="1:44" s="1" customFormat="1" ht="18">
      <c r="A1" s="290" t="s">
        <v>0</v>
      </c>
      <c r="B1" s="291"/>
      <c r="C1" s="291"/>
      <c r="D1" s="291"/>
      <c r="E1" s="291"/>
      <c r="F1" s="291"/>
      <c r="G1" s="291"/>
      <c r="H1" s="291"/>
      <c r="I1" s="291"/>
      <c r="J1" s="291"/>
      <c r="K1" s="291"/>
      <c r="L1" s="291"/>
      <c r="M1" s="291"/>
      <c r="N1" s="291"/>
      <c r="O1" s="291"/>
      <c r="P1" s="291"/>
      <c r="Q1" s="291"/>
      <c r="R1" s="291"/>
      <c r="S1" s="291"/>
      <c r="T1" s="291"/>
      <c r="U1" s="291"/>
      <c r="V1" s="291"/>
      <c r="W1" s="291"/>
      <c r="X1" s="291"/>
      <c r="Y1" s="291"/>
      <c r="Z1" s="291"/>
      <c r="AA1" s="291"/>
      <c r="AB1" s="291"/>
      <c r="AC1" s="291"/>
      <c r="AD1" s="291"/>
      <c r="AE1" s="291"/>
      <c r="AF1" s="291"/>
      <c r="AG1" s="291"/>
      <c r="AH1" s="291"/>
      <c r="AI1" s="291"/>
      <c r="AJ1" s="291"/>
      <c r="AK1" s="291"/>
      <c r="AL1" s="291"/>
      <c r="AM1" s="291"/>
    </row>
    <row r="2" spans="1:44" s="2" customFormat="1" ht="15">
      <c r="A2" s="292" t="s">
        <v>114</v>
      </c>
      <c r="B2" s="291"/>
      <c r="C2" s="291"/>
      <c r="D2" s="291"/>
      <c r="E2" s="291"/>
      <c r="F2" s="291"/>
      <c r="G2" s="291"/>
      <c r="H2" s="291"/>
      <c r="I2" s="291"/>
      <c r="J2" s="291"/>
      <c r="K2" s="291"/>
      <c r="L2" s="291"/>
      <c r="M2" s="291"/>
      <c r="N2" s="291"/>
      <c r="O2" s="291"/>
      <c r="P2" s="291"/>
      <c r="Q2" s="291"/>
      <c r="R2" s="291"/>
      <c r="S2" s="291"/>
      <c r="T2" s="291"/>
      <c r="U2" s="291"/>
      <c r="V2" s="291"/>
      <c r="W2" s="291"/>
      <c r="X2" s="291"/>
      <c r="Y2" s="291"/>
      <c r="Z2" s="291"/>
      <c r="AA2" s="291"/>
      <c r="AB2" s="291"/>
      <c r="AC2" s="291"/>
      <c r="AD2" s="291"/>
      <c r="AE2" s="291"/>
      <c r="AF2" s="291"/>
      <c r="AG2" s="291"/>
      <c r="AH2" s="291"/>
      <c r="AI2" s="291"/>
      <c r="AJ2" s="291"/>
      <c r="AK2" s="291"/>
      <c r="AL2" s="291"/>
      <c r="AM2" s="291"/>
    </row>
    <row r="3" spans="1:44">
      <c r="A3" s="293">
        <v>40787</v>
      </c>
      <c r="B3" s="294"/>
      <c r="C3" s="294"/>
      <c r="D3" s="294"/>
      <c r="E3" s="294"/>
      <c r="F3" s="294"/>
      <c r="G3" s="294"/>
      <c r="H3" s="294"/>
      <c r="I3" s="294"/>
      <c r="J3" s="294"/>
      <c r="K3" s="294"/>
      <c r="L3" s="294"/>
      <c r="M3" s="294"/>
      <c r="N3" s="294"/>
      <c r="O3" s="294"/>
      <c r="P3" s="294"/>
      <c r="Q3" s="294"/>
      <c r="R3" s="294"/>
      <c r="S3" s="294"/>
      <c r="T3" s="294"/>
      <c r="U3" s="294"/>
      <c r="V3" s="294"/>
      <c r="W3" s="294"/>
      <c r="X3" s="294"/>
      <c r="Y3" s="294"/>
      <c r="Z3" s="294"/>
      <c r="AA3" s="294"/>
      <c r="AB3" s="294"/>
      <c r="AC3" s="294"/>
      <c r="AD3" s="294"/>
      <c r="AE3" s="294"/>
      <c r="AF3" s="294"/>
      <c r="AG3" s="294"/>
      <c r="AH3" s="294"/>
      <c r="AI3" s="294"/>
      <c r="AJ3" s="294"/>
      <c r="AK3" s="294"/>
      <c r="AL3" s="294"/>
      <c r="AM3" s="294"/>
    </row>
    <row r="4" spans="1:44" s="6" customFormat="1" ht="12" customHeight="1">
      <c r="A4" s="287" t="s">
        <v>2</v>
      </c>
      <c r="C4" s="87"/>
      <c r="D4" s="87"/>
      <c r="E4" s="87"/>
      <c r="F4" s="87">
        <v>1</v>
      </c>
      <c r="G4" s="87">
        <f t="shared" ref="G4:V5" si="0">+F4+1</f>
        <v>2</v>
      </c>
      <c r="H4" s="87">
        <f t="shared" si="0"/>
        <v>3</v>
      </c>
      <c r="I4" s="87">
        <f t="shared" si="0"/>
        <v>4</v>
      </c>
      <c r="J4" s="87">
        <f t="shared" si="0"/>
        <v>5</v>
      </c>
      <c r="K4" s="87">
        <f t="shared" si="0"/>
        <v>6</v>
      </c>
      <c r="L4" s="87">
        <f t="shared" si="0"/>
        <v>7</v>
      </c>
      <c r="M4" s="87">
        <f t="shared" si="0"/>
        <v>8</v>
      </c>
      <c r="N4" s="87">
        <f t="shared" si="0"/>
        <v>9</v>
      </c>
      <c r="O4" s="87">
        <f t="shared" si="0"/>
        <v>10</v>
      </c>
      <c r="P4" s="87">
        <f t="shared" si="0"/>
        <v>11</v>
      </c>
      <c r="Q4" s="87">
        <f t="shared" si="0"/>
        <v>12</v>
      </c>
      <c r="R4" s="87">
        <f t="shared" si="0"/>
        <v>13</v>
      </c>
      <c r="S4" s="87">
        <f t="shared" si="0"/>
        <v>14</v>
      </c>
      <c r="T4" s="87">
        <f t="shared" si="0"/>
        <v>15</v>
      </c>
      <c r="U4" s="87">
        <f t="shared" si="0"/>
        <v>16</v>
      </c>
      <c r="V4" s="87">
        <f t="shared" si="0"/>
        <v>17</v>
      </c>
      <c r="W4" s="87">
        <f t="shared" ref="U4:AJ5" si="1">+V4+1</f>
        <v>18</v>
      </c>
      <c r="X4" s="87">
        <f t="shared" si="1"/>
        <v>19</v>
      </c>
      <c r="Y4" s="87">
        <f t="shared" si="1"/>
        <v>20</v>
      </c>
      <c r="Z4" s="87">
        <f t="shared" si="1"/>
        <v>21</v>
      </c>
      <c r="AA4" s="87">
        <f t="shared" si="1"/>
        <v>22</v>
      </c>
      <c r="AB4" s="87">
        <f t="shared" si="1"/>
        <v>23</v>
      </c>
      <c r="AC4" s="87">
        <f t="shared" si="1"/>
        <v>24</v>
      </c>
      <c r="AD4" s="87">
        <f t="shared" si="1"/>
        <v>25</v>
      </c>
      <c r="AE4" s="87">
        <f t="shared" si="1"/>
        <v>26</v>
      </c>
      <c r="AF4" s="87">
        <f t="shared" si="1"/>
        <v>27</v>
      </c>
      <c r="AG4" s="87">
        <f t="shared" si="1"/>
        <v>28</v>
      </c>
      <c r="AH4" s="87">
        <f t="shared" si="1"/>
        <v>29</v>
      </c>
      <c r="AI4" s="87">
        <f t="shared" si="1"/>
        <v>30</v>
      </c>
      <c r="AJ4" s="87">
        <f t="shared" si="1"/>
        <v>31</v>
      </c>
      <c r="AK4" s="87">
        <f>+AJ4+1</f>
        <v>32</v>
      </c>
      <c r="AL4" s="87">
        <f>+AK4+1</f>
        <v>33</v>
      </c>
      <c r="AM4" s="5" t="s">
        <v>3</v>
      </c>
      <c r="AN4" s="5" t="s">
        <v>4</v>
      </c>
      <c r="AP4" s="5" t="s">
        <v>3</v>
      </c>
      <c r="AQ4" s="5" t="s">
        <v>3</v>
      </c>
      <c r="AR4" s="5" t="s">
        <v>3</v>
      </c>
    </row>
    <row r="5" spans="1:44" s="6" customFormat="1" ht="11.25" customHeight="1">
      <c r="A5" s="288"/>
      <c r="B5" s="7"/>
      <c r="C5" s="7"/>
      <c r="D5" s="7"/>
      <c r="E5" s="7"/>
      <c r="F5" s="7">
        <v>40787</v>
      </c>
      <c r="G5" s="7">
        <f t="shared" si="0"/>
        <v>40788</v>
      </c>
      <c r="H5" s="7">
        <f t="shared" si="0"/>
        <v>40789</v>
      </c>
      <c r="I5" s="7">
        <f t="shared" si="0"/>
        <v>40790</v>
      </c>
      <c r="J5" s="7">
        <f t="shared" si="0"/>
        <v>40791</v>
      </c>
      <c r="K5" s="7">
        <f t="shared" si="0"/>
        <v>40792</v>
      </c>
      <c r="L5" s="7">
        <f t="shared" si="0"/>
        <v>40793</v>
      </c>
      <c r="M5" s="7">
        <f t="shared" si="0"/>
        <v>40794</v>
      </c>
      <c r="N5" s="7">
        <f t="shared" si="0"/>
        <v>40795</v>
      </c>
      <c r="O5" s="7">
        <f t="shared" si="0"/>
        <v>40796</v>
      </c>
      <c r="P5" s="7">
        <f t="shared" si="0"/>
        <v>40797</v>
      </c>
      <c r="Q5" s="7">
        <f t="shared" si="0"/>
        <v>40798</v>
      </c>
      <c r="R5" s="7">
        <f t="shared" si="0"/>
        <v>40799</v>
      </c>
      <c r="S5" s="7">
        <f t="shared" si="0"/>
        <v>40800</v>
      </c>
      <c r="T5" s="7">
        <f t="shared" si="0"/>
        <v>40801</v>
      </c>
      <c r="U5" s="7">
        <f t="shared" si="1"/>
        <v>40802</v>
      </c>
      <c r="V5" s="7">
        <f t="shared" si="1"/>
        <v>40803</v>
      </c>
      <c r="W5" s="7">
        <f t="shared" si="1"/>
        <v>40804</v>
      </c>
      <c r="X5" s="7">
        <f t="shared" si="1"/>
        <v>40805</v>
      </c>
      <c r="Y5" s="7">
        <f t="shared" si="1"/>
        <v>40806</v>
      </c>
      <c r="Z5" s="7">
        <f t="shared" si="1"/>
        <v>40807</v>
      </c>
      <c r="AA5" s="7">
        <f t="shared" si="1"/>
        <v>40808</v>
      </c>
      <c r="AB5" s="7">
        <f t="shared" si="1"/>
        <v>40809</v>
      </c>
      <c r="AC5" s="7">
        <f t="shared" si="1"/>
        <v>40810</v>
      </c>
      <c r="AD5" s="7">
        <f t="shared" si="1"/>
        <v>40811</v>
      </c>
      <c r="AE5" s="7">
        <f t="shared" si="1"/>
        <v>40812</v>
      </c>
      <c r="AF5" s="7">
        <f t="shared" si="1"/>
        <v>40813</v>
      </c>
      <c r="AG5" s="7">
        <f t="shared" si="1"/>
        <v>40814</v>
      </c>
      <c r="AH5" s="7">
        <f t="shared" si="1"/>
        <v>40815</v>
      </c>
      <c r="AI5" s="7">
        <f t="shared" si="1"/>
        <v>40816</v>
      </c>
      <c r="AJ5" s="7">
        <f t="shared" si="1"/>
        <v>40817</v>
      </c>
      <c r="AK5" s="7">
        <f>+AJ5+1</f>
        <v>40818</v>
      </c>
      <c r="AL5" s="7">
        <f>+AK5+1</f>
        <v>40819</v>
      </c>
      <c r="AM5" s="5"/>
      <c r="AN5" s="8"/>
      <c r="AP5" s="5" t="s">
        <v>5</v>
      </c>
      <c r="AQ5" s="5" t="s">
        <v>6</v>
      </c>
      <c r="AR5" s="5" t="s">
        <v>7</v>
      </c>
    </row>
    <row r="6" spans="1:44" s="6" customFormat="1" ht="12" customHeight="1">
      <c r="A6" s="289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 t="s">
        <v>8</v>
      </c>
      <c r="AN6" s="5" t="s">
        <v>8</v>
      </c>
      <c r="AP6" s="5" t="s">
        <v>8</v>
      </c>
      <c r="AQ6" s="5" t="s">
        <v>8</v>
      </c>
      <c r="AR6" s="5" t="s">
        <v>8</v>
      </c>
    </row>
    <row r="7" spans="1:44" ht="12" customHeight="1">
      <c r="A7" s="9" t="s">
        <v>9</v>
      </c>
      <c r="B7" s="11"/>
      <c r="C7" s="11"/>
      <c r="D7" s="11"/>
      <c r="E7" s="11"/>
      <c r="F7" s="11">
        <f>+$G$31*+'set2010'!E7</f>
        <v>18260</v>
      </c>
      <c r="G7" s="11">
        <f>+$G$31*+'set2010'!F7</f>
        <v>13090.000000000002</v>
      </c>
      <c r="H7" s="11">
        <f>+$G$31*+'set2010'!G7</f>
        <v>17710</v>
      </c>
      <c r="I7" s="11">
        <f>+$G$31*+'set2010'!H7</f>
        <v>18700</v>
      </c>
      <c r="J7" s="11">
        <f>+$G$31*+'set2010'!I7</f>
        <v>17820</v>
      </c>
      <c r="K7" s="11">
        <f>+$G$31*+'set2010'!J7</f>
        <v>17600</v>
      </c>
      <c r="L7" s="11">
        <f>+$G$31*+'set2010'!K7</f>
        <v>18150</v>
      </c>
      <c r="M7" s="11">
        <f>+$G$31*+'set2010'!L7</f>
        <v>17270</v>
      </c>
      <c r="N7" s="11">
        <f>+$G$31*+'set2010'!M7</f>
        <v>16500</v>
      </c>
      <c r="O7" s="11">
        <f>+$G$31*+'set2010'!N7</f>
        <v>17930</v>
      </c>
      <c r="P7" s="11">
        <f>+$G$31*+'set2010'!O7</f>
        <v>16720</v>
      </c>
      <c r="Q7" s="11">
        <f>+$G$31*+'set2010'!P7</f>
        <v>18150</v>
      </c>
      <c r="R7" s="11">
        <f>+$G$31*+'set2010'!Q7</f>
        <v>15950.000000000002</v>
      </c>
      <c r="S7" s="11">
        <f>+$G$31*+'set2010'!R7</f>
        <v>15950.000000000002</v>
      </c>
      <c r="T7" s="11">
        <f>+$G$31*+'set2010'!S7</f>
        <v>17160</v>
      </c>
      <c r="U7" s="11">
        <f>+$G$31*+'set2010'!T7</f>
        <v>17050</v>
      </c>
      <c r="V7" s="11">
        <f>+$G$31*+'set2010'!U7</f>
        <v>17160</v>
      </c>
      <c r="W7" s="11">
        <f>+$G$31*+'set2010'!V7</f>
        <v>18370</v>
      </c>
      <c r="X7" s="11">
        <f>+$G$31*+'set2010'!W7</f>
        <v>17490</v>
      </c>
      <c r="Y7" s="11">
        <f>+$G$31*+'set2010'!X7</f>
        <v>17160</v>
      </c>
      <c r="Z7" s="11">
        <f>+$G$31*+'set2010'!Y7</f>
        <v>17270</v>
      </c>
      <c r="AA7" s="11">
        <f>+$G$31*+'set2010'!Z7</f>
        <v>17490</v>
      </c>
      <c r="AB7" s="11">
        <f>+$G$31*+'set2010'!AA7</f>
        <v>17380</v>
      </c>
      <c r="AC7" s="11">
        <f>+$G$31*+'set2010'!AB7</f>
        <v>17930</v>
      </c>
      <c r="AD7" s="11">
        <f>+$G$31*+'set2010'!AC7</f>
        <v>17930</v>
      </c>
      <c r="AE7" s="11">
        <f>+$G$31*+'set2010'!AD7</f>
        <v>18590</v>
      </c>
      <c r="AF7" s="11">
        <f>+$G$31*+'set2010'!AE7</f>
        <v>16830</v>
      </c>
      <c r="AG7" s="11">
        <f>+$G$31*+'set2010'!AF7</f>
        <v>18150</v>
      </c>
      <c r="AH7" s="11">
        <f>+$G$31*+'set2010'!AG7</f>
        <v>18590</v>
      </c>
      <c r="AI7" s="11">
        <f>+$G$31*+'set2010'!AH7</f>
        <v>18590</v>
      </c>
      <c r="AJ7" s="11">
        <f>+'set2010'!AI7</f>
        <v>0</v>
      </c>
      <c r="AK7" s="11">
        <f>+'set2010'!AJ7</f>
        <v>0</v>
      </c>
      <c r="AL7" s="11">
        <f>+'set2010'!AK7</f>
        <v>0</v>
      </c>
      <c r="AM7" s="10">
        <f>MAX(B7:AL7)</f>
        <v>18700</v>
      </c>
      <c r="AN7" s="10">
        <f>MIN(C7:AI7)</f>
        <v>13090.000000000002</v>
      </c>
      <c r="AP7" s="10">
        <f>MAX(C7:G7,J7:N7,Q7:U7,X7:AB7,AE7:AI7,AL7)</f>
        <v>18590</v>
      </c>
      <c r="AQ7" s="10">
        <f>MAX(H7,O7,V7,AC7,AJ7)</f>
        <v>17930</v>
      </c>
      <c r="AR7" s="10">
        <f>MAX(I7,P7,W7,AD7,AK7)</f>
        <v>18700</v>
      </c>
    </row>
    <row r="8" spans="1:44" ht="12" customHeight="1">
      <c r="A8" s="9" t="s">
        <v>10</v>
      </c>
      <c r="B8" s="11"/>
      <c r="C8" s="11"/>
      <c r="D8" s="11"/>
      <c r="E8" s="11"/>
      <c r="F8" s="11">
        <f>+$G$31*+'set2010'!E8</f>
        <v>17600</v>
      </c>
      <c r="G8" s="11">
        <f>+$G$31*+'set2010'!F8</f>
        <v>12870.000000000002</v>
      </c>
      <c r="H8" s="11">
        <f>+$G$31*+'set2010'!G8</f>
        <v>17930</v>
      </c>
      <c r="I8" s="11">
        <f>+$G$31*+'set2010'!H8</f>
        <v>17490</v>
      </c>
      <c r="J8" s="11">
        <f>+$G$31*+'set2010'!I8</f>
        <v>17050</v>
      </c>
      <c r="K8" s="11">
        <f>+$G$31*+'set2010'!J8</f>
        <v>16720</v>
      </c>
      <c r="L8" s="11">
        <f>+$G$31*+'set2010'!K8</f>
        <v>17490</v>
      </c>
      <c r="M8" s="11">
        <f>+$G$31*+'set2010'!L8</f>
        <v>16940</v>
      </c>
      <c r="N8" s="11">
        <f>+$G$31*+'set2010'!M8</f>
        <v>16060.000000000002</v>
      </c>
      <c r="O8" s="11">
        <f>+$G$31*+'set2010'!N8</f>
        <v>15840.000000000002</v>
      </c>
      <c r="P8" s="11">
        <f>+$G$31*+'set2010'!O8</f>
        <v>15400.000000000002</v>
      </c>
      <c r="Q8" s="11">
        <f>+$G$31*+'set2010'!P8</f>
        <v>16940</v>
      </c>
      <c r="R8" s="11">
        <f>+$G$31*+'set2010'!Q8</f>
        <v>13310.000000000002</v>
      </c>
      <c r="S8" s="11">
        <f>+$G$31*+'set2010'!R8</f>
        <v>15620.000000000002</v>
      </c>
      <c r="T8" s="11">
        <f>+$G$31*+'set2010'!S8</f>
        <v>16280.000000000002</v>
      </c>
      <c r="U8" s="11">
        <f>+$G$31*+'set2010'!T8</f>
        <v>16390</v>
      </c>
      <c r="V8" s="11">
        <f>+$G$31*+'set2010'!U8</f>
        <v>16830</v>
      </c>
      <c r="W8" s="11">
        <f>+$G$31*+'set2010'!V8</f>
        <v>17380</v>
      </c>
      <c r="X8" s="11">
        <f>+$G$31*+'set2010'!W8</f>
        <v>16830</v>
      </c>
      <c r="Y8" s="11">
        <f>+$G$31*+'set2010'!X8</f>
        <v>16720</v>
      </c>
      <c r="Z8" s="11">
        <f>+$G$31*+'set2010'!Y8</f>
        <v>16720</v>
      </c>
      <c r="AA8" s="11">
        <f>+$G$31*+'set2010'!Z8</f>
        <v>15510.000000000002</v>
      </c>
      <c r="AB8" s="11">
        <f>+$G$31*+'set2010'!AA8</f>
        <v>16390</v>
      </c>
      <c r="AC8" s="11">
        <f>+$G$31*+'set2010'!AB8</f>
        <v>17050</v>
      </c>
      <c r="AD8" s="11">
        <f>+$G$31*+'set2010'!AC8</f>
        <v>17270</v>
      </c>
      <c r="AE8" s="11">
        <f>+$G$31*+'set2010'!AD8</f>
        <v>17930</v>
      </c>
      <c r="AF8" s="11">
        <f>+$G$31*+'set2010'!AE8</f>
        <v>16390</v>
      </c>
      <c r="AG8" s="11">
        <f>+$G$31*+'set2010'!AF8</f>
        <v>17600</v>
      </c>
      <c r="AH8" s="11">
        <f>+$G$31*+'set2010'!AG8</f>
        <v>17930</v>
      </c>
      <c r="AI8" s="11">
        <f>+$G$31*+'set2010'!AH8</f>
        <v>14630.000000000002</v>
      </c>
      <c r="AJ8" s="11">
        <f>+'set2010'!AI8</f>
        <v>0</v>
      </c>
      <c r="AK8" s="11">
        <f>+'set2010'!AJ8</f>
        <v>0</v>
      </c>
      <c r="AL8" s="11">
        <f>+'set2010'!AK8</f>
        <v>0</v>
      </c>
      <c r="AM8" s="10">
        <f t="shared" ref="AM8:AM30" si="2">MAX(B8:AL8)</f>
        <v>17930</v>
      </c>
      <c r="AN8" s="10">
        <f t="shared" ref="AN8:AN30" si="3">MIN(C8:AI8)</f>
        <v>12870.000000000002</v>
      </c>
      <c r="AP8" s="10">
        <f t="shared" ref="AP8:AP30" si="4">MAX(C8:G8,J8:N8,Q8:U8,X8:AB8,AE8:AI8,AL8)</f>
        <v>17930</v>
      </c>
      <c r="AQ8" s="10">
        <f t="shared" ref="AQ8:AR30" si="5">MAX(H8,O8,V8,AC8,AJ8)</f>
        <v>17930</v>
      </c>
      <c r="AR8" s="10">
        <f t="shared" si="5"/>
        <v>17490</v>
      </c>
    </row>
    <row r="9" spans="1:44" ht="12" customHeight="1">
      <c r="A9" s="9" t="s">
        <v>11</v>
      </c>
      <c r="B9" s="11"/>
      <c r="C9" s="11"/>
      <c r="D9" s="11"/>
      <c r="E9" s="11"/>
      <c r="F9" s="11">
        <f>+$G$31*+'set2010'!E9</f>
        <v>17050</v>
      </c>
      <c r="G9" s="11">
        <f>+$G$31*+'set2010'!F9</f>
        <v>12320.000000000002</v>
      </c>
      <c r="H9" s="11">
        <f>+$G$31*+'set2010'!G9</f>
        <v>17600</v>
      </c>
      <c r="I9" s="11">
        <f>+$G$31*+'set2010'!H9</f>
        <v>16720</v>
      </c>
      <c r="J9" s="11">
        <f>+$G$31*+'set2010'!I9</f>
        <v>16720</v>
      </c>
      <c r="K9" s="11">
        <f>+$G$31*+'set2010'!J9</f>
        <v>16390</v>
      </c>
      <c r="L9" s="11">
        <f>+$G$31*+'set2010'!K9</f>
        <v>17050</v>
      </c>
      <c r="M9" s="11">
        <f>+$G$31*+'set2010'!L9</f>
        <v>16280.000000000002</v>
      </c>
      <c r="N9" s="11">
        <f>+$G$31*+'set2010'!M9</f>
        <v>15950.000000000002</v>
      </c>
      <c r="O9" s="11">
        <f>+$G$31*+'set2010'!N9</f>
        <v>15620.000000000002</v>
      </c>
      <c r="P9" s="11">
        <f>+$G$31*+'set2010'!O9</f>
        <v>14740.000000000002</v>
      </c>
      <c r="Q9" s="11">
        <f>+$G$31*+'set2010'!P9</f>
        <v>16940</v>
      </c>
      <c r="R9" s="11">
        <f>+$G$31*+'set2010'!Q9</f>
        <v>14960.000000000002</v>
      </c>
      <c r="S9" s="11">
        <f>+$G$31*+'set2010'!R9</f>
        <v>15290.000000000002</v>
      </c>
      <c r="T9" s="11">
        <f>+$G$31*+'set2010'!S9</f>
        <v>16060.000000000002</v>
      </c>
      <c r="U9" s="11">
        <f>+$G$31*+'set2010'!T9</f>
        <v>16170.000000000002</v>
      </c>
      <c r="V9" s="11">
        <f>+$G$31*+'set2010'!U9</f>
        <v>16390</v>
      </c>
      <c r="W9" s="11">
        <f>+$G$31*+'set2010'!V9</f>
        <v>16830</v>
      </c>
      <c r="X9" s="11">
        <f>+$G$31*+'set2010'!W9</f>
        <v>16170.000000000002</v>
      </c>
      <c r="Y9" s="11">
        <f>+$G$31*+'set2010'!X9</f>
        <v>16280.000000000002</v>
      </c>
      <c r="Z9" s="11">
        <f>+$G$31*+'set2010'!Y9</f>
        <v>17160</v>
      </c>
      <c r="AA9" s="11">
        <f>+$G$31*+'set2010'!Z9</f>
        <v>16610</v>
      </c>
      <c r="AB9" s="11">
        <f>+$G$31*+'set2010'!AA9</f>
        <v>16060.000000000002</v>
      </c>
      <c r="AC9" s="11">
        <f>+$G$31*+'set2010'!AB9</f>
        <v>16610</v>
      </c>
      <c r="AD9" s="11">
        <f>+$G$31*+'set2010'!AC9</f>
        <v>16940</v>
      </c>
      <c r="AE9" s="11">
        <f>+$G$31*+'set2010'!AD9</f>
        <v>17050</v>
      </c>
      <c r="AF9" s="11">
        <f>+$G$31*+'set2010'!AE9</f>
        <v>16170.000000000002</v>
      </c>
      <c r="AG9" s="11">
        <f>+$G$31*+'set2010'!AF9</f>
        <v>17270</v>
      </c>
      <c r="AH9" s="11">
        <f>+$G$31*+'set2010'!AG9</f>
        <v>17380</v>
      </c>
      <c r="AI9" s="11">
        <f>+$G$31*+'set2010'!AH9</f>
        <v>14960.000000000002</v>
      </c>
      <c r="AJ9" s="11">
        <f>+'set2010'!AI9</f>
        <v>0</v>
      </c>
      <c r="AK9" s="11">
        <f>+'set2010'!AJ9</f>
        <v>0</v>
      </c>
      <c r="AL9" s="11">
        <f>+'set2010'!AK9</f>
        <v>0</v>
      </c>
      <c r="AM9" s="10">
        <f t="shared" si="2"/>
        <v>17600</v>
      </c>
      <c r="AN9" s="10">
        <f t="shared" si="3"/>
        <v>12320.000000000002</v>
      </c>
      <c r="AP9" s="10">
        <f t="shared" si="4"/>
        <v>17380</v>
      </c>
      <c r="AQ9" s="10">
        <f t="shared" si="5"/>
        <v>17600</v>
      </c>
      <c r="AR9" s="10">
        <f t="shared" si="5"/>
        <v>16940</v>
      </c>
    </row>
    <row r="10" spans="1:44" ht="12" customHeight="1">
      <c r="A10" s="9" t="s">
        <v>12</v>
      </c>
      <c r="B10" s="11"/>
      <c r="C10" s="11"/>
      <c r="D10" s="11"/>
      <c r="E10" s="11"/>
      <c r="F10" s="11">
        <f>+$G$31*+'set2010'!E10</f>
        <v>16720</v>
      </c>
      <c r="G10" s="11">
        <f>+$G$31*+'set2010'!F10</f>
        <v>12320.000000000002</v>
      </c>
      <c r="H10" s="11">
        <f>+$G$31*+'set2010'!G10</f>
        <v>17160</v>
      </c>
      <c r="I10" s="11">
        <f>+$G$31*+'set2010'!H10</f>
        <v>16610</v>
      </c>
      <c r="J10" s="11">
        <f>+$G$31*+'set2010'!I10</f>
        <v>16610</v>
      </c>
      <c r="K10" s="11">
        <f>+$G$31*+'set2010'!J10</f>
        <v>16390</v>
      </c>
      <c r="L10" s="11">
        <f>+$G$31*+'set2010'!K10</f>
        <v>17050</v>
      </c>
      <c r="M10" s="11">
        <f>+$G$31*+'set2010'!L10</f>
        <v>15840.000000000002</v>
      </c>
      <c r="N10" s="11">
        <f>+$G$31*+'set2010'!M10</f>
        <v>15840.000000000002</v>
      </c>
      <c r="O10" s="11">
        <f>+$G$31*+'set2010'!N10</f>
        <v>15400.000000000002</v>
      </c>
      <c r="P10" s="11">
        <f>+$G$31*+'set2010'!O10</f>
        <v>15840.000000000002</v>
      </c>
      <c r="Q10" s="11">
        <f>+$G$31*+'set2010'!P10</f>
        <v>16940</v>
      </c>
      <c r="R10" s="11">
        <f>+$G$31*+'set2010'!Q10</f>
        <v>14520.000000000002</v>
      </c>
      <c r="S10" s="11">
        <f>+$G$31*+'set2010'!R10</f>
        <v>15180.000000000002</v>
      </c>
      <c r="T10" s="11">
        <f>+$G$31*+'set2010'!S10</f>
        <v>15840.000000000002</v>
      </c>
      <c r="U10" s="11">
        <f>+$G$31*+'set2010'!T10</f>
        <v>16060.000000000002</v>
      </c>
      <c r="V10" s="11">
        <f>+$G$31*+'set2010'!U10</f>
        <v>16170.000000000002</v>
      </c>
      <c r="W10" s="11">
        <f>+$G$31*+'set2010'!V10</f>
        <v>16500</v>
      </c>
      <c r="X10" s="11">
        <f>+$G$31*+'set2010'!W10</f>
        <v>16170.000000000002</v>
      </c>
      <c r="Y10" s="11">
        <f>+$G$31*+'set2010'!X10</f>
        <v>15950.000000000002</v>
      </c>
      <c r="Z10" s="11">
        <f>+$G$31*+'set2010'!Y10</f>
        <v>16500</v>
      </c>
      <c r="AA10" s="11">
        <f>+$G$31*+'set2010'!Z10</f>
        <v>16280.000000000002</v>
      </c>
      <c r="AB10" s="11">
        <f>+$G$31*+'set2010'!AA10</f>
        <v>15840.000000000002</v>
      </c>
      <c r="AC10" s="11">
        <f>+$G$31*+'set2010'!AB10</f>
        <v>16390</v>
      </c>
      <c r="AD10" s="11">
        <f>+$G$31*+'set2010'!AC10</f>
        <v>16610</v>
      </c>
      <c r="AE10" s="11">
        <f>+$G$31*+'set2010'!AD10</f>
        <v>17050</v>
      </c>
      <c r="AF10" s="11">
        <f>+$G$31*+'set2010'!AE10</f>
        <v>15950.000000000002</v>
      </c>
      <c r="AG10" s="11">
        <f>+$G$31*+'set2010'!AF10</f>
        <v>16940</v>
      </c>
      <c r="AH10" s="11">
        <f>+$G$31*+'set2010'!AG10</f>
        <v>17050</v>
      </c>
      <c r="AI10" s="11">
        <f>+$G$31*+'set2010'!AH10</f>
        <v>16170.000000000002</v>
      </c>
      <c r="AJ10" s="11">
        <f>+'set2010'!AI10</f>
        <v>0</v>
      </c>
      <c r="AK10" s="11">
        <f>+'set2010'!AJ10</f>
        <v>0</v>
      </c>
      <c r="AL10" s="11">
        <f>+'set2010'!AK10</f>
        <v>0</v>
      </c>
      <c r="AM10" s="10">
        <f t="shared" si="2"/>
        <v>17160</v>
      </c>
      <c r="AN10" s="10">
        <f t="shared" si="3"/>
        <v>12320.000000000002</v>
      </c>
      <c r="AP10" s="10">
        <f t="shared" si="4"/>
        <v>17050</v>
      </c>
      <c r="AQ10" s="10">
        <f t="shared" si="5"/>
        <v>17160</v>
      </c>
      <c r="AR10" s="10">
        <f t="shared" si="5"/>
        <v>16610</v>
      </c>
    </row>
    <row r="11" spans="1:44" ht="12" customHeight="1">
      <c r="A11" s="9" t="s">
        <v>13</v>
      </c>
      <c r="B11" s="11"/>
      <c r="C11" s="11"/>
      <c r="D11" s="11"/>
      <c r="E11" s="11"/>
      <c r="F11" s="11">
        <f>+$G$31*+'set2010'!E11</f>
        <v>16500</v>
      </c>
      <c r="G11" s="11">
        <f>+$G$31*+'set2010'!F11</f>
        <v>12320.000000000002</v>
      </c>
      <c r="H11" s="11">
        <f>+$G$31*+'set2010'!G11</f>
        <v>17160</v>
      </c>
      <c r="I11" s="11">
        <f>+$G$31*+'set2010'!H11</f>
        <v>16500</v>
      </c>
      <c r="J11" s="11">
        <f>+$G$31*+'set2010'!I11</f>
        <v>16610</v>
      </c>
      <c r="K11" s="11">
        <f>+$G$31*+'set2010'!J11</f>
        <v>16280.000000000002</v>
      </c>
      <c r="L11" s="11">
        <f>+$G$31*+'set2010'!K11</f>
        <v>17050</v>
      </c>
      <c r="M11" s="11">
        <f>+$G$31*+'set2010'!L11</f>
        <v>15730.000000000002</v>
      </c>
      <c r="N11" s="11">
        <f>+$G$31*+'set2010'!M11</f>
        <v>15620.000000000002</v>
      </c>
      <c r="O11" s="11">
        <f>+$G$31*+'set2010'!N11</f>
        <v>15400.000000000002</v>
      </c>
      <c r="P11" s="11">
        <f>+$G$31*+'set2010'!O11</f>
        <v>15620.000000000002</v>
      </c>
      <c r="Q11" s="11">
        <f>+$G$31*+'set2010'!P11</f>
        <v>15840.000000000002</v>
      </c>
      <c r="R11" s="11">
        <f>+$G$31*+'set2010'!Q11</f>
        <v>14520.000000000002</v>
      </c>
      <c r="S11" s="11">
        <f>+$G$31*+'set2010'!R11</f>
        <v>15290.000000000002</v>
      </c>
      <c r="T11" s="11">
        <f>+$G$31*+'set2010'!S11</f>
        <v>15840.000000000002</v>
      </c>
      <c r="U11" s="11">
        <f>+$G$31*+'set2010'!T11</f>
        <v>15950.000000000002</v>
      </c>
      <c r="V11" s="11">
        <f>+$G$31*+'set2010'!U11</f>
        <v>15950.000000000002</v>
      </c>
      <c r="W11" s="11">
        <f>+$G$31*+'set2010'!V11</f>
        <v>16500</v>
      </c>
      <c r="X11" s="11">
        <f>+$G$31*+'set2010'!W11</f>
        <v>16060.000000000002</v>
      </c>
      <c r="Y11" s="11">
        <f>+$G$31*+'set2010'!X11</f>
        <v>16280.000000000002</v>
      </c>
      <c r="Z11" s="11">
        <f>+$G$31*+'set2010'!Y11</f>
        <v>16390</v>
      </c>
      <c r="AA11" s="11">
        <f>+$G$31*+'set2010'!Z11</f>
        <v>16500</v>
      </c>
      <c r="AB11" s="11">
        <f>+$G$31*+'set2010'!AA11</f>
        <v>15840.000000000002</v>
      </c>
      <c r="AC11" s="11">
        <f>+$G$31*+'set2010'!AB11</f>
        <v>16280.000000000002</v>
      </c>
      <c r="AD11" s="11">
        <f>+$G$31*+'set2010'!AC11</f>
        <v>16390</v>
      </c>
      <c r="AE11" s="11">
        <f>+$G$31*+'set2010'!AD11</f>
        <v>16720</v>
      </c>
      <c r="AF11" s="11">
        <f>+$G$31*+'set2010'!AE11</f>
        <v>16060.000000000002</v>
      </c>
      <c r="AG11" s="11">
        <f>+$G$31*+'set2010'!AF11</f>
        <v>17930</v>
      </c>
      <c r="AH11" s="11">
        <f>+$G$31*+'set2010'!AG11</f>
        <v>17160</v>
      </c>
      <c r="AI11" s="11">
        <f>+$G$31*+'set2010'!AH11</f>
        <v>13200.000000000002</v>
      </c>
      <c r="AJ11" s="11">
        <f>+'set2010'!AI11</f>
        <v>0</v>
      </c>
      <c r="AK11" s="11">
        <f>+'set2010'!AJ11</f>
        <v>0</v>
      </c>
      <c r="AL11" s="11">
        <f>+'set2010'!AK11</f>
        <v>0</v>
      </c>
      <c r="AM11" s="10">
        <f t="shared" si="2"/>
        <v>17930</v>
      </c>
      <c r="AN11" s="10">
        <f t="shared" si="3"/>
        <v>12320.000000000002</v>
      </c>
      <c r="AP11" s="10">
        <f t="shared" si="4"/>
        <v>17930</v>
      </c>
      <c r="AQ11" s="10">
        <f t="shared" si="5"/>
        <v>17160</v>
      </c>
      <c r="AR11" s="10">
        <f t="shared" si="5"/>
        <v>16500</v>
      </c>
    </row>
    <row r="12" spans="1:44" ht="12" customHeight="1">
      <c r="A12" s="9" t="s">
        <v>14</v>
      </c>
      <c r="B12" s="11"/>
      <c r="C12" s="11"/>
      <c r="D12" s="11"/>
      <c r="E12" s="11"/>
      <c r="F12" s="11">
        <f>+$G$31*+'set2010'!E12</f>
        <v>16940</v>
      </c>
      <c r="G12" s="11">
        <f>+$G$31*+'set2010'!F12</f>
        <v>12320.000000000002</v>
      </c>
      <c r="H12" s="11">
        <f>+$G$31*+'set2010'!G12</f>
        <v>17380</v>
      </c>
      <c r="I12" s="11">
        <f>+$G$31*+'set2010'!H12</f>
        <v>16610</v>
      </c>
      <c r="J12" s="11">
        <f>+$G$31*+'set2010'!I12</f>
        <v>16610</v>
      </c>
      <c r="K12" s="11">
        <f>+$G$31*+'set2010'!J12</f>
        <v>16720</v>
      </c>
      <c r="L12" s="11">
        <f>+$G$31*+'set2010'!K12</f>
        <v>17050</v>
      </c>
      <c r="M12" s="11">
        <f>+$G$31*+'set2010'!L12</f>
        <v>16060.000000000002</v>
      </c>
      <c r="N12" s="11">
        <f>+$G$31*+'set2010'!M12</f>
        <v>15840.000000000002</v>
      </c>
      <c r="O12" s="11">
        <f>+$G$31*+'set2010'!N12</f>
        <v>15950.000000000002</v>
      </c>
      <c r="P12" s="11">
        <f>+$G$31*+'set2010'!O12</f>
        <v>15620.000000000002</v>
      </c>
      <c r="Q12" s="11">
        <f>+$G$31*+'set2010'!P12</f>
        <v>16060.000000000002</v>
      </c>
      <c r="R12" s="11">
        <f>+$G$31*+'set2010'!Q12</f>
        <v>14630.000000000002</v>
      </c>
      <c r="S12" s="11">
        <f>+$G$31*+'set2010'!R12</f>
        <v>15400.000000000002</v>
      </c>
      <c r="T12" s="11">
        <f>+$G$31*+'set2010'!S12</f>
        <v>16170.000000000002</v>
      </c>
      <c r="U12" s="11">
        <f>+$G$31*+'set2010'!T12</f>
        <v>16390</v>
      </c>
      <c r="V12" s="11">
        <f>+$G$31*+'set2010'!U12</f>
        <v>16610</v>
      </c>
      <c r="W12" s="11">
        <f>+$G$31*+'set2010'!V12</f>
        <v>16500</v>
      </c>
      <c r="X12" s="11">
        <f>+$G$31*+'set2010'!W12</f>
        <v>12320.000000000002</v>
      </c>
      <c r="Y12" s="11">
        <f>+$G$31*+'set2010'!X12</f>
        <v>16390</v>
      </c>
      <c r="Z12" s="11">
        <f>+$G$31*+'set2010'!Y12</f>
        <v>16830</v>
      </c>
      <c r="AA12" s="11">
        <f>+$G$31*+'set2010'!Z12</f>
        <v>16500</v>
      </c>
      <c r="AB12" s="11">
        <f>+$G$31*+'set2010'!AA12</f>
        <v>16280.000000000002</v>
      </c>
      <c r="AC12" s="11">
        <f>+$G$31*+'set2010'!AB12</f>
        <v>16830</v>
      </c>
      <c r="AD12" s="11">
        <f>+$G$31*+'set2010'!AC12</f>
        <v>16610</v>
      </c>
      <c r="AE12" s="11">
        <f>+$G$31*+'set2010'!AD12</f>
        <v>16390</v>
      </c>
      <c r="AF12" s="11">
        <f>+$G$31*+'set2010'!AE12</f>
        <v>16060.000000000002</v>
      </c>
      <c r="AG12" s="11">
        <f>+$G$31*+'set2010'!AF12</f>
        <v>18040</v>
      </c>
      <c r="AH12" s="11">
        <f>+$G$31*+'set2010'!AG12</f>
        <v>17490</v>
      </c>
      <c r="AI12" s="11">
        <f>+$G$31*+'set2010'!AH12</f>
        <v>13750.000000000002</v>
      </c>
      <c r="AJ12" s="11">
        <f>+'set2010'!AI12</f>
        <v>0</v>
      </c>
      <c r="AK12" s="11">
        <f>+'set2010'!AJ12</f>
        <v>0</v>
      </c>
      <c r="AL12" s="11">
        <f>+'set2010'!AK12</f>
        <v>0</v>
      </c>
      <c r="AM12" s="10">
        <f t="shared" si="2"/>
        <v>18040</v>
      </c>
      <c r="AN12" s="10">
        <f t="shared" si="3"/>
        <v>12320.000000000002</v>
      </c>
      <c r="AP12" s="10">
        <f t="shared" si="4"/>
        <v>18040</v>
      </c>
      <c r="AQ12" s="10">
        <f t="shared" si="5"/>
        <v>17380</v>
      </c>
      <c r="AR12" s="10">
        <f t="shared" si="5"/>
        <v>16610</v>
      </c>
    </row>
    <row r="13" spans="1:44" ht="12" customHeight="1">
      <c r="A13" s="9" t="s">
        <v>15</v>
      </c>
      <c r="B13" s="11"/>
      <c r="C13" s="11"/>
      <c r="D13" s="11"/>
      <c r="E13" s="11"/>
      <c r="F13" s="11">
        <f>+$G$31*+'set2010'!E13</f>
        <v>17380</v>
      </c>
      <c r="G13" s="11">
        <f>+$G$31*+'set2010'!F13</f>
        <v>12870.000000000002</v>
      </c>
      <c r="H13" s="11">
        <f>+$G$31*+'set2010'!G13</f>
        <v>18040</v>
      </c>
      <c r="I13" s="11">
        <f>+$G$31*+'set2010'!H13</f>
        <v>16280.000000000002</v>
      </c>
      <c r="J13" s="11">
        <f>+$G$31*+'set2010'!I13</f>
        <v>16170.000000000002</v>
      </c>
      <c r="K13" s="11">
        <f>+$G$31*+'set2010'!J13</f>
        <v>17270</v>
      </c>
      <c r="L13" s="11">
        <f>+$G$31*+'set2010'!K13</f>
        <v>17820</v>
      </c>
      <c r="M13" s="11">
        <f>+$G$31*+'set2010'!L13</f>
        <v>17380</v>
      </c>
      <c r="N13" s="11">
        <f>+$G$31*+'set2010'!M13</f>
        <v>16610</v>
      </c>
      <c r="O13" s="11">
        <f>+$G$31*+'set2010'!N13</f>
        <v>16940</v>
      </c>
      <c r="P13" s="11">
        <f>+$G$31*+'set2010'!O13</f>
        <v>15290.000000000002</v>
      </c>
      <c r="Q13" s="11">
        <f>+$G$31*+'set2010'!P13</f>
        <v>15730.000000000002</v>
      </c>
      <c r="R13" s="11">
        <f>+$G$31*+'set2010'!Q13</f>
        <v>15620.000000000002</v>
      </c>
      <c r="S13" s="11">
        <f>+$G$31*+'set2010'!R13</f>
        <v>17160</v>
      </c>
      <c r="T13" s="11">
        <f>+$G$31*+'set2010'!S13</f>
        <v>17050</v>
      </c>
      <c r="U13" s="11">
        <f>+$G$31*+'set2010'!T13</f>
        <v>16940</v>
      </c>
      <c r="V13" s="11">
        <f>+$G$31*+'set2010'!U13</f>
        <v>17710</v>
      </c>
      <c r="W13" s="11">
        <f>+$G$31*+'set2010'!V13</f>
        <v>16500</v>
      </c>
      <c r="X13" s="11">
        <f>+$G$31*+'set2010'!W13</f>
        <v>11660.000000000002</v>
      </c>
      <c r="Y13" s="11">
        <f>+$G$31*+'set2010'!X13</f>
        <v>17600</v>
      </c>
      <c r="Z13" s="11">
        <f>+$G$31*+'set2010'!Y13</f>
        <v>18150</v>
      </c>
      <c r="AA13" s="11">
        <f>+$G$31*+'set2010'!Z13</f>
        <v>18920</v>
      </c>
      <c r="AB13" s="11">
        <f>+$G$31*+'set2010'!AA13</f>
        <v>17930</v>
      </c>
      <c r="AC13" s="11">
        <f>+$G$31*+'set2010'!AB13</f>
        <v>17930</v>
      </c>
      <c r="AD13" s="11">
        <f>+$G$31*+'set2010'!AC13</f>
        <v>17270</v>
      </c>
      <c r="AE13" s="11">
        <f>+$G$31*+'set2010'!AD13</f>
        <v>16170.000000000002</v>
      </c>
      <c r="AF13" s="11">
        <f>+$G$31*+'set2010'!AE13</f>
        <v>17600</v>
      </c>
      <c r="AG13" s="11">
        <f>+$G$31*+'set2010'!AF13</f>
        <v>19470</v>
      </c>
      <c r="AH13" s="11">
        <f>+$G$31*+'set2010'!AG13</f>
        <v>18700</v>
      </c>
      <c r="AI13" s="11">
        <f>+$G$31*+'set2010'!AH13</f>
        <v>14850.000000000002</v>
      </c>
      <c r="AJ13" s="11">
        <f>+'set2010'!AI13</f>
        <v>0</v>
      </c>
      <c r="AK13" s="11">
        <f>+'set2010'!AJ13</f>
        <v>0</v>
      </c>
      <c r="AL13" s="11">
        <f>+'set2010'!AK13</f>
        <v>0</v>
      </c>
      <c r="AM13" s="10">
        <f t="shared" si="2"/>
        <v>19470</v>
      </c>
      <c r="AN13" s="10">
        <f t="shared" si="3"/>
        <v>11660.000000000002</v>
      </c>
      <c r="AP13" s="10">
        <f t="shared" si="4"/>
        <v>19470</v>
      </c>
      <c r="AQ13" s="10">
        <f t="shared" si="5"/>
        <v>18040</v>
      </c>
      <c r="AR13" s="10">
        <f t="shared" si="5"/>
        <v>17270</v>
      </c>
    </row>
    <row r="14" spans="1:44" ht="12" customHeight="1">
      <c r="A14" s="12" t="s">
        <v>16</v>
      </c>
      <c r="B14" s="11"/>
      <c r="C14" s="11"/>
      <c r="D14" s="11"/>
      <c r="E14" s="11"/>
      <c r="F14" s="11">
        <f>+$G$31*+'set2010'!E14</f>
        <v>20900</v>
      </c>
      <c r="G14" s="11">
        <f>+$G$31*+'set2010'!F14</f>
        <v>14960.000000000002</v>
      </c>
      <c r="H14" s="11">
        <f>+$G$31*+'set2010'!G14</f>
        <v>21560</v>
      </c>
      <c r="I14" s="11">
        <f>+$G$31*+'set2010'!H14</f>
        <v>17160</v>
      </c>
      <c r="J14" s="11">
        <f>+$G$31*+'set2010'!I14</f>
        <v>16940</v>
      </c>
      <c r="K14" s="11">
        <f>+$G$31*+'set2010'!J14</f>
        <v>21560</v>
      </c>
      <c r="L14" s="11">
        <f>+$G$31*+'set2010'!K14</f>
        <v>21230</v>
      </c>
      <c r="M14" s="11">
        <f>+$G$31*+'set2010'!L14</f>
        <v>21230</v>
      </c>
      <c r="N14" s="11">
        <f>+$G$31*+'set2010'!M14</f>
        <v>21010</v>
      </c>
      <c r="O14" s="11">
        <f>+$G$31*+'set2010'!N14</f>
        <v>20900</v>
      </c>
      <c r="P14" s="11">
        <f>+$G$31*+'set2010'!O14</f>
        <v>16720</v>
      </c>
      <c r="Q14" s="11">
        <f>+$G$31*+'set2010'!P14</f>
        <v>16830</v>
      </c>
      <c r="R14" s="11">
        <f>+$G$31*+'set2010'!Q14</f>
        <v>18260</v>
      </c>
      <c r="S14" s="11">
        <f>+$G$31*+'set2010'!R14</f>
        <v>20130</v>
      </c>
      <c r="T14" s="11">
        <f>+$G$31*+'set2010'!S14</f>
        <v>21010</v>
      </c>
      <c r="U14" s="11">
        <f>+$G$31*+'set2010'!T14</f>
        <v>21120</v>
      </c>
      <c r="V14" s="11">
        <f>+$G$31*+'set2010'!U14</f>
        <v>21120</v>
      </c>
      <c r="W14" s="11">
        <f>+$G$31*+'set2010'!V14</f>
        <v>17710</v>
      </c>
      <c r="X14" s="11">
        <f>+$G$31*+'set2010'!W14</f>
        <v>10560</v>
      </c>
      <c r="Y14" s="11">
        <f>+$G$31*+'set2010'!X14</f>
        <v>22220</v>
      </c>
      <c r="Z14" s="11">
        <f>+$G$31*+'set2010'!Y14</f>
        <v>22330</v>
      </c>
      <c r="AA14" s="11">
        <f>+$G$31*+'set2010'!Z14</f>
        <v>21230</v>
      </c>
      <c r="AB14" s="11">
        <f>+$G$31*+'set2010'!AA14</f>
        <v>19580</v>
      </c>
      <c r="AC14" s="11">
        <f>+$G$31*+'set2010'!AB14</f>
        <v>21010</v>
      </c>
      <c r="AD14" s="11">
        <f>+$G$31*+'set2010'!AC14</f>
        <v>18480</v>
      </c>
      <c r="AE14" s="11">
        <f>+$G$31*+'set2010'!AD14</f>
        <v>17600</v>
      </c>
      <c r="AF14" s="11">
        <f>+$G$31*+'set2010'!AE14</f>
        <v>20680</v>
      </c>
      <c r="AG14" s="11">
        <f>+$G$31*+'set2010'!AF14</f>
        <v>21890</v>
      </c>
      <c r="AH14" s="11">
        <f>+$G$31*+'set2010'!AG14</f>
        <v>21450</v>
      </c>
      <c r="AI14" s="11">
        <f>+$G$31*+'set2010'!AH14</f>
        <v>16830</v>
      </c>
      <c r="AJ14" s="11">
        <f>+'set2010'!AI14</f>
        <v>0</v>
      </c>
      <c r="AK14" s="11">
        <f>+'set2010'!AJ14</f>
        <v>0</v>
      </c>
      <c r="AL14" s="11">
        <f>+'set2010'!AK14</f>
        <v>0</v>
      </c>
      <c r="AM14" s="10">
        <f t="shared" si="2"/>
        <v>22330</v>
      </c>
      <c r="AN14" s="10">
        <f t="shared" si="3"/>
        <v>10560</v>
      </c>
      <c r="AP14" s="10">
        <f t="shared" si="4"/>
        <v>22330</v>
      </c>
      <c r="AQ14" s="10">
        <f t="shared" si="5"/>
        <v>21560</v>
      </c>
      <c r="AR14" s="10">
        <f t="shared" si="5"/>
        <v>18480</v>
      </c>
    </row>
    <row r="15" spans="1:44" ht="12" customHeight="1">
      <c r="A15" s="12" t="s">
        <v>17</v>
      </c>
      <c r="B15" s="11"/>
      <c r="C15" s="11"/>
      <c r="D15" s="11"/>
      <c r="E15" s="11"/>
      <c r="F15" s="11">
        <f>+$G$31*+'set2010'!E15</f>
        <v>24200.000000000004</v>
      </c>
      <c r="G15" s="11">
        <f>+$G$31*+'set2010'!F15</f>
        <v>18370</v>
      </c>
      <c r="H15" s="11">
        <f>+$G$31*+'set2010'!G15</f>
        <v>25740.000000000004</v>
      </c>
      <c r="I15" s="11">
        <f>+$G$31*+'set2010'!H15</f>
        <v>9680</v>
      </c>
      <c r="J15" s="11">
        <f>+$G$31*+'set2010'!I15</f>
        <v>18590</v>
      </c>
      <c r="K15" s="11">
        <f>+$G$31*+'set2010'!J15</f>
        <v>24860.000000000004</v>
      </c>
      <c r="L15" s="11">
        <f>+$G$31*+'set2010'!K15</f>
        <v>25410.000000000004</v>
      </c>
      <c r="M15" s="11">
        <f>+$G$31*+'set2010'!L15</f>
        <v>25190.000000000004</v>
      </c>
      <c r="N15" s="11">
        <f>+$G$31*+'set2010'!M15</f>
        <v>23980.000000000004</v>
      </c>
      <c r="O15" s="11">
        <f>+$G$31*+'set2010'!N15</f>
        <v>23320.000000000004</v>
      </c>
      <c r="P15" s="11">
        <f>+$G$31*+'set2010'!O15</f>
        <v>18700</v>
      </c>
      <c r="Q15" s="11">
        <f>+$G$31*+'set2010'!P15</f>
        <v>17490</v>
      </c>
      <c r="R15" s="11">
        <f>+$G$31*+'set2010'!Q15</f>
        <v>22770.000000000004</v>
      </c>
      <c r="S15" s="11">
        <f>+$G$31*+'set2010'!R15</f>
        <v>23210.000000000004</v>
      </c>
      <c r="T15" s="11">
        <f>+$G$31*+'set2010'!S15</f>
        <v>24090.000000000004</v>
      </c>
      <c r="U15" s="11">
        <f>+$G$31*+'set2010'!T15</f>
        <v>24750.000000000004</v>
      </c>
      <c r="V15" s="11">
        <f>+$G$31*+'set2010'!U15</f>
        <v>24750.000000000004</v>
      </c>
      <c r="W15" s="11">
        <f>+$G$31*+'set2010'!V15</f>
        <v>19690</v>
      </c>
      <c r="X15" s="11">
        <f>+$G$31*+'set2010'!W15</f>
        <v>11770.000000000002</v>
      </c>
      <c r="Y15" s="11">
        <f>+$G$31*+'set2010'!X15</f>
        <v>25410.000000000004</v>
      </c>
      <c r="Z15" s="11">
        <f>+$G$31*+'set2010'!Y15</f>
        <v>25410.000000000004</v>
      </c>
      <c r="AA15" s="11">
        <f>+$G$31*+'set2010'!Z15</f>
        <v>24970.000000000004</v>
      </c>
      <c r="AB15" s="11">
        <f>+$G$31*+'set2010'!AA15</f>
        <v>25080.000000000004</v>
      </c>
      <c r="AC15" s="11">
        <f>+$G$31*+'set2010'!AB15</f>
        <v>24970.000000000004</v>
      </c>
      <c r="AD15" s="11">
        <f>+$G$31*+'set2010'!AC15</f>
        <v>20240</v>
      </c>
      <c r="AE15" s="11">
        <f>+$G$31*+'set2010'!AD15</f>
        <v>16720</v>
      </c>
      <c r="AF15" s="11">
        <f>+$G$31*+'set2010'!AE15</f>
        <v>25630.000000000004</v>
      </c>
      <c r="AG15" s="11">
        <f>+$G$31*+'set2010'!AF15</f>
        <v>26290.000000000004</v>
      </c>
      <c r="AH15" s="11">
        <f>+$G$31*+'set2010'!AG15</f>
        <v>26070.000000000004</v>
      </c>
      <c r="AI15" s="11">
        <f>+$G$31*+'set2010'!AH15</f>
        <v>20570</v>
      </c>
      <c r="AJ15" s="11">
        <f>+'set2010'!AI15</f>
        <v>0</v>
      </c>
      <c r="AK15" s="11">
        <f>+'set2010'!AJ15</f>
        <v>0</v>
      </c>
      <c r="AL15" s="11">
        <f>+'set2010'!AK15</f>
        <v>0</v>
      </c>
      <c r="AM15" s="10">
        <f t="shared" si="2"/>
        <v>26290.000000000004</v>
      </c>
      <c r="AN15" s="10">
        <f t="shared" si="3"/>
        <v>9680</v>
      </c>
      <c r="AP15" s="10">
        <f t="shared" si="4"/>
        <v>26290.000000000004</v>
      </c>
      <c r="AQ15" s="10">
        <f t="shared" si="5"/>
        <v>25740.000000000004</v>
      </c>
      <c r="AR15" s="10">
        <f t="shared" si="5"/>
        <v>20240</v>
      </c>
    </row>
    <row r="16" spans="1:44" ht="12" customHeight="1">
      <c r="A16" s="13">
        <v>0.41666666666666669</v>
      </c>
      <c r="B16" s="11"/>
      <c r="C16" s="11"/>
      <c r="D16" s="11"/>
      <c r="E16" s="11"/>
      <c r="F16" s="11">
        <f>+$G$31*+'set2010'!E16</f>
        <v>24970.000000000004</v>
      </c>
      <c r="G16" s="11">
        <f>+$G$31*+'set2010'!F16</f>
        <v>18590</v>
      </c>
      <c r="H16" s="11">
        <f>+$G$31*+'set2010'!G16</f>
        <v>26400.000000000004</v>
      </c>
      <c r="I16" s="11">
        <f>+$G$31*+'set2010'!H16</f>
        <v>1100</v>
      </c>
      <c r="J16" s="11">
        <f>+$G$31*+'set2010'!I16</f>
        <v>18590</v>
      </c>
      <c r="K16" s="11">
        <f>+$G$31*+'set2010'!J16</f>
        <v>25960.000000000004</v>
      </c>
      <c r="L16" s="11">
        <f>+$G$31*+'set2010'!K16</f>
        <v>25190.000000000004</v>
      </c>
      <c r="M16" s="11">
        <f>+$G$31*+'set2010'!L16</f>
        <v>24970.000000000004</v>
      </c>
      <c r="N16" s="11">
        <f>+$G$31*+'set2010'!M16</f>
        <v>15620.000000000002</v>
      </c>
      <c r="O16" s="11">
        <f>+$G$31*+'set2010'!N16</f>
        <v>24310.000000000004</v>
      </c>
      <c r="P16" s="11">
        <f>+$G$31*+'set2010'!O16</f>
        <v>19690</v>
      </c>
      <c r="Q16" s="11">
        <f>+$G$31*+'set2010'!P16</f>
        <v>17820</v>
      </c>
      <c r="R16" s="11">
        <f>+$G$31*+'set2010'!Q16</f>
        <v>24200.000000000004</v>
      </c>
      <c r="S16" s="11">
        <f>+$G$31*+'set2010'!R16</f>
        <v>24420.000000000004</v>
      </c>
      <c r="T16" s="11">
        <f>+$G$31*+'set2010'!S16</f>
        <v>24530.000000000004</v>
      </c>
      <c r="U16" s="11">
        <f>+$G$31*+'set2010'!T16</f>
        <v>25080.000000000004</v>
      </c>
      <c r="V16" s="11">
        <f>+$G$31*+'set2010'!U16</f>
        <v>25630.000000000004</v>
      </c>
      <c r="W16" s="11">
        <f>+$G$31*+'set2010'!V16</f>
        <v>20790</v>
      </c>
      <c r="X16" s="11">
        <f>+$G$31*+'set2010'!W16</f>
        <v>11770.000000000002</v>
      </c>
      <c r="Y16" s="11">
        <f>+$G$31*+'set2010'!X16</f>
        <v>26400.000000000004</v>
      </c>
      <c r="Z16" s="11">
        <f>+$G$31*+'set2010'!Y16</f>
        <v>25740.000000000004</v>
      </c>
      <c r="AA16" s="11">
        <f>+$G$31*+'set2010'!Z16</f>
        <v>25960.000000000004</v>
      </c>
      <c r="AB16" s="11">
        <f>+$G$31*+'set2010'!AA16</f>
        <v>25850.000000000004</v>
      </c>
      <c r="AC16" s="11">
        <f>+$G$31*+'set2010'!AB16</f>
        <v>25080.000000000004</v>
      </c>
      <c r="AD16" s="11">
        <f>+$G$31*+'set2010'!AC16</f>
        <v>21120</v>
      </c>
      <c r="AE16" s="11">
        <f>+$G$31*+'set2010'!AD16</f>
        <v>19140</v>
      </c>
      <c r="AF16" s="11">
        <f>+$G$31*+'set2010'!AE16</f>
        <v>26620.000000000004</v>
      </c>
      <c r="AG16" s="11">
        <f>+$G$31*+'set2010'!AF16</f>
        <v>26840.000000000004</v>
      </c>
      <c r="AH16" s="11">
        <f>+$G$31*+'set2010'!AG16</f>
        <v>26730.000000000004</v>
      </c>
      <c r="AI16" s="11">
        <f>+$G$31*+'set2010'!AH16</f>
        <v>23100.000000000004</v>
      </c>
      <c r="AJ16" s="11">
        <f>+'set2010'!AI16</f>
        <v>0</v>
      </c>
      <c r="AK16" s="11">
        <f>+'set2010'!AJ16</f>
        <v>0</v>
      </c>
      <c r="AL16" s="11">
        <f>+'set2010'!AK16</f>
        <v>0</v>
      </c>
      <c r="AM16" s="10">
        <f t="shared" si="2"/>
        <v>26840.000000000004</v>
      </c>
      <c r="AN16" s="10">
        <f t="shared" si="3"/>
        <v>1100</v>
      </c>
      <c r="AP16" s="10">
        <f t="shared" si="4"/>
        <v>26840.000000000004</v>
      </c>
      <c r="AQ16" s="10">
        <f t="shared" si="5"/>
        <v>26400.000000000004</v>
      </c>
      <c r="AR16" s="10">
        <f t="shared" si="5"/>
        <v>21120</v>
      </c>
    </row>
    <row r="17" spans="1:44" ht="12" customHeight="1">
      <c r="A17" s="13" t="s">
        <v>18</v>
      </c>
      <c r="B17" s="11"/>
      <c r="C17" s="11"/>
      <c r="D17" s="11"/>
      <c r="E17" s="11"/>
      <c r="F17" s="11">
        <f>+$G$31*+'set2010'!E17</f>
        <v>24970.000000000004</v>
      </c>
      <c r="G17" s="11">
        <f>+$G$31*+'set2010'!F17</f>
        <v>18810</v>
      </c>
      <c r="H17" s="11">
        <f>+$G$31*+'set2010'!G17</f>
        <v>25850.000000000004</v>
      </c>
      <c r="I17" s="11">
        <f>+$G$31*+'set2010'!H17</f>
        <v>6710.0000000000009</v>
      </c>
      <c r="J17" s="11">
        <f>+$G$31*+'set2010'!I17</f>
        <v>19140</v>
      </c>
      <c r="K17" s="11">
        <f>+$G$31*+'set2010'!J17</f>
        <v>25960.000000000004</v>
      </c>
      <c r="L17" s="11">
        <f>+$G$31*+'set2010'!K17</f>
        <v>25960.000000000004</v>
      </c>
      <c r="M17" s="11">
        <f>+$G$31*+'set2010'!L17</f>
        <v>24310.000000000004</v>
      </c>
      <c r="N17" s="11">
        <f>+$G$31*+'set2010'!M17</f>
        <v>17050</v>
      </c>
      <c r="O17" s="11">
        <f>+$G$31*+'set2010'!N17</f>
        <v>23760.000000000004</v>
      </c>
      <c r="P17" s="11">
        <f>+$G$31*+'set2010'!O17</f>
        <v>20240</v>
      </c>
      <c r="Q17" s="11">
        <f>+$G$31*+'set2010'!P17</f>
        <v>18920</v>
      </c>
      <c r="R17" s="11">
        <f>+$G$31*+'set2010'!Q17</f>
        <v>24090.000000000004</v>
      </c>
      <c r="S17" s="11">
        <f>+$G$31*+'set2010'!R17</f>
        <v>12980.000000000002</v>
      </c>
      <c r="T17" s="11">
        <f>+$G$31*+'set2010'!S17</f>
        <v>25300.000000000004</v>
      </c>
      <c r="U17" s="11">
        <f>+$G$31*+'set2010'!T17</f>
        <v>25960.000000000004</v>
      </c>
      <c r="V17" s="11">
        <f>+$G$31*+'set2010'!U17</f>
        <v>25740.000000000004</v>
      </c>
      <c r="W17" s="11">
        <f>+$G$31*+'set2010'!V17</f>
        <v>20900</v>
      </c>
      <c r="X17" s="11">
        <f>+$G$31*+'set2010'!W17</f>
        <v>13640.000000000002</v>
      </c>
      <c r="Y17" s="11">
        <f>+$G$31*+'set2010'!X17</f>
        <v>26730.000000000004</v>
      </c>
      <c r="Z17" s="11">
        <f>+$G$31*+'set2010'!Y17</f>
        <v>26070.000000000004</v>
      </c>
      <c r="AA17" s="11">
        <f>+$G$31*+'set2010'!Z17</f>
        <v>25630.000000000004</v>
      </c>
      <c r="AB17" s="11">
        <f>+$G$31*+'set2010'!AA17</f>
        <v>26290.000000000004</v>
      </c>
      <c r="AC17" s="11">
        <f>+$G$31*+'set2010'!AB17</f>
        <v>24640.000000000004</v>
      </c>
      <c r="AD17" s="11">
        <f>+$G$31*+'set2010'!AC17</f>
        <v>21560</v>
      </c>
      <c r="AE17" s="11">
        <f>+$G$31*+'set2010'!AD17</f>
        <v>19690</v>
      </c>
      <c r="AF17" s="11">
        <f>+$G$31*+'set2010'!AE17</f>
        <v>0</v>
      </c>
      <c r="AG17" s="11">
        <f>+$G$31*+'set2010'!AF17</f>
        <v>27170.000000000004</v>
      </c>
      <c r="AH17" s="11">
        <f>+$G$31*+'set2010'!AG17</f>
        <v>27610.000000000004</v>
      </c>
      <c r="AI17" s="11">
        <f>+$G$31*+'set2010'!AH17</f>
        <v>23540.000000000004</v>
      </c>
      <c r="AJ17" s="11">
        <f>+'set2010'!AI17</f>
        <v>0</v>
      </c>
      <c r="AK17" s="11">
        <f>+'set2010'!AJ17</f>
        <v>0</v>
      </c>
      <c r="AL17" s="11">
        <f>+'set2010'!AK17</f>
        <v>0</v>
      </c>
      <c r="AM17" s="10">
        <f t="shared" si="2"/>
        <v>27610.000000000004</v>
      </c>
      <c r="AN17" s="10">
        <f t="shared" si="3"/>
        <v>0</v>
      </c>
      <c r="AP17" s="10">
        <f t="shared" si="4"/>
        <v>27610.000000000004</v>
      </c>
      <c r="AQ17" s="10">
        <f t="shared" si="5"/>
        <v>25850.000000000004</v>
      </c>
      <c r="AR17" s="10">
        <f t="shared" si="5"/>
        <v>21560</v>
      </c>
    </row>
    <row r="18" spans="1:44" ht="12" customHeight="1">
      <c r="A18" s="13">
        <v>0.5</v>
      </c>
      <c r="B18" s="11"/>
      <c r="C18" s="11"/>
      <c r="D18" s="11"/>
      <c r="E18" s="11"/>
      <c r="F18" s="11">
        <f>+$G$31*+'set2010'!E18</f>
        <v>25520.000000000004</v>
      </c>
      <c r="G18" s="11">
        <f>+$G$31*+'set2010'!F18</f>
        <v>19360</v>
      </c>
      <c r="H18" s="11">
        <f>+$G$31*+'set2010'!G18</f>
        <v>26290.000000000004</v>
      </c>
      <c r="I18" s="11">
        <f>+$G$31*+'set2010'!H18</f>
        <v>13640.000000000002</v>
      </c>
      <c r="J18" s="11">
        <f>+$G$31*+'set2010'!I18</f>
        <v>19470</v>
      </c>
      <c r="K18" s="11">
        <f>+$G$31*+'set2010'!J18</f>
        <v>25630.000000000004</v>
      </c>
      <c r="L18" s="11">
        <f>+$G$31*+'set2010'!K18</f>
        <v>26620.000000000004</v>
      </c>
      <c r="M18" s="11">
        <f>+$G$31*+'set2010'!L18</f>
        <v>24420.000000000004</v>
      </c>
      <c r="N18" s="11">
        <f>+$G$31*+'set2010'!M18</f>
        <v>23430.000000000004</v>
      </c>
      <c r="O18" s="11">
        <f>+$G$31*+'set2010'!N18</f>
        <v>11660.000000000002</v>
      </c>
      <c r="P18" s="11">
        <f>+$G$31*+'set2010'!O18</f>
        <v>20680</v>
      </c>
      <c r="Q18" s="11">
        <f>+$G$31*+'set2010'!P18</f>
        <v>19250</v>
      </c>
      <c r="R18" s="11">
        <f>+$G$31*+'set2010'!Q18</f>
        <v>25630.000000000004</v>
      </c>
      <c r="S18" s="11">
        <f>+$G$31*+'set2010'!R18</f>
        <v>22000</v>
      </c>
      <c r="T18" s="11">
        <f>+$G$31*+'set2010'!S18</f>
        <v>26840.000000000004</v>
      </c>
      <c r="U18" s="11">
        <f>+$G$31*+'set2010'!T18</f>
        <v>26070.000000000004</v>
      </c>
      <c r="V18" s="11">
        <f>+$G$31*+'set2010'!U18</f>
        <v>25630.000000000004</v>
      </c>
      <c r="W18" s="11">
        <f>+$G$31*+'set2010'!V18</f>
        <v>21120</v>
      </c>
      <c r="X18" s="11">
        <f>+$G$31*+'set2010'!W18</f>
        <v>11220</v>
      </c>
      <c r="Y18" s="11">
        <f>+$G$31*+'set2010'!X18</f>
        <v>26730.000000000004</v>
      </c>
      <c r="Z18" s="11">
        <f>+$G$31*+'set2010'!Y18</f>
        <v>26180.000000000004</v>
      </c>
      <c r="AA18" s="11">
        <f>+$G$31*+'set2010'!Z18</f>
        <v>26840.000000000004</v>
      </c>
      <c r="AB18" s="11">
        <f>+$G$31*+'set2010'!AA18</f>
        <v>26400.000000000004</v>
      </c>
      <c r="AC18" s="11">
        <f>+$G$31*+'set2010'!AB18</f>
        <v>25630.000000000004</v>
      </c>
      <c r="AD18" s="11">
        <f>+$G$31*+'set2010'!AC18</f>
        <v>21560</v>
      </c>
      <c r="AE18" s="11">
        <f>+$G$31*+'set2010'!AD18</f>
        <v>20020</v>
      </c>
      <c r="AF18" s="11">
        <f>+$G$31*+'set2010'!AE18</f>
        <v>6710.0000000000009</v>
      </c>
      <c r="AG18" s="11">
        <f>+$G$31*+'set2010'!AF18</f>
        <v>27390.000000000004</v>
      </c>
      <c r="AH18" s="11">
        <f>+$G$31*+'set2010'!AG18</f>
        <v>27610.000000000004</v>
      </c>
      <c r="AI18" s="11">
        <f>+$G$31*+'set2010'!AH18</f>
        <v>23100.000000000004</v>
      </c>
      <c r="AJ18" s="11">
        <f>+'set2010'!AI18</f>
        <v>0</v>
      </c>
      <c r="AK18" s="11">
        <f>+'set2010'!AJ18</f>
        <v>0</v>
      </c>
      <c r="AL18" s="11">
        <f>+'set2010'!AK18</f>
        <v>0</v>
      </c>
      <c r="AM18" s="10">
        <f t="shared" si="2"/>
        <v>27610.000000000004</v>
      </c>
      <c r="AN18" s="10">
        <f t="shared" si="3"/>
        <v>6710.0000000000009</v>
      </c>
      <c r="AP18" s="10">
        <f t="shared" si="4"/>
        <v>27610.000000000004</v>
      </c>
      <c r="AQ18" s="10">
        <f t="shared" si="5"/>
        <v>26290.000000000004</v>
      </c>
      <c r="AR18" s="10">
        <f t="shared" si="5"/>
        <v>21560</v>
      </c>
    </row>
    <row r="19" spans="1:44" ht="12" customHeight="1">
      <c r="A19" s="13" t="s">
        <v>19</v>
      </c>
      <c r="B19" s="11"/>
      <c r="C19" s="11"/>
      <c r="D19" s="11"/>
      <c r="E19" s="11"/>
      <c r="F19" s="11">
        <f>+$G$31*+'set2010'!E19</f>
        <v>14190.000000000002</v>
      </c>
      <c r="G19" s="11">
        <f>+$G$31*+'set2010'!F19</f>
        <v>19030</v>
      </c>
      <c r="H19" s="11">
        <f>+$G$31*+'set2010'!G19</f>
        <v>25740.000000000004</v>
      </c>
      <c r="I19" s="11">
        <f>+$G$31*+'set2010'!H19</f>
        <v>13530.000000000002</v>
      </c>
      <c r="J19" s="11">
        <f>+$G$31*+'set2010'!I19</f>
        <v>19910</v>
      </c>
      <c r="K19" s="11">
        <f>+$G$31*+'set2010'!J19</f>
        <v>25300.000000000004</v>
      </c>
      <c r="L19" s="11">
        <f>+$G$31*+'set2010'!K19</f>
        <v>19690</v>
      </c>
      <c r="M19" s="11">
        <f>+$G$31*+'set2010'!L19</f>
        <v>23870.000000000004</v>
      </c>
      <c r="N19" s="11">
        <f>+$G$31*+'set2010'!M19</f>
        <v>22440</v>
      </c>
      <c r="O19" s="11">
        <f>+$G$31*+'set2010'!N19</f>
        <v>17270</v>
      </c>
      <c r="P19" s="11">
        <f>+$G$31*+'set2010'!O19</f>
        <v>21340</v>
      </c>
      <c r="Q19" s="11">
        <f>+$G$31*+'set2010'!P19</f>
        <v>18810</v>
      </c>
      <c r="R19" s="11">
        <f>+$G$31*+'set2010'!Q19</f>
        <v>24090.000000000004</v>
      </c>
      <c r="S19" s="11">
        <f>+$G$31*+'set2010'!R19</f>
        <v>23430.000000000004</v>
      </c>
      <c r="T19" s="11">
        <f>+$G$31*+'set2010'!S19</f>
        <v>25410.000000000004</v>
      </c>
      <c r="U19" s="11">
        <f>+$G$31*+'set2010'!T19</f>
        <v>24970.000000000004</v>
      </c>
      <c r="V19" s="11">
        <f>+$G$31*+'set2010'!U19</f>
        <v>25520.000000000004</v>
      </c>
      <c r="W19" s="11">
        <f>+$G$31*+'set2010'!V19</f>
        <v>20900</v>
      </c>
      <c r="X19" s="11">
        <f>+$G$31*+'set2010'!W19</f>
        <v>21560</v>
      </c>
      <c r="Y19" s="11">
        <f>+$G$31*+'set2010'!X19</f>
        <v>25520.000000000004</v>
      </c>
      <c r="Z19" s="11">
        <f>+$G$31*+'set2010'!Y19</f>
        <v>25520.000000000004</v>
      </c>
      <c r="AA19" s="11">
        <f>+$G$31*+'set2010'!Z19</f>
        <v>24860.000000000004</v>
      </c>
      <c r="AB19" s="11">
        <f>+$G$31*+'set2010'!AA19</f>
        <v>25300.000000000004</v>
      </c>
      <c r="AC19" s="11">
        <f>+$G$31*+'set2010'!AB19</f>
        <v>26070.000000000004</v>
      </c>
      <c r="AD19" s="11">
        <f>+$G$31*+'set2010'!AC19</f>
        <v>21340</v>
      </c>
      <c r="AE19" s="11">
        <f>+$G$31*+'set2010'!AD19</f>
        <v>20240</v>
      </c>
      <c r="AF19" s="11">
        <f>+$G$31*+'set2010'!AE19</f>
        <v>16940</v>
      </c>
      <c r="AG19" s="11">
        <f>+$G$31*+'set2010'!AF19</f>
        <v>26180.000000000004</v>
      </c>
      <c r="AH19" s="11">
        <f>+$G$31*+'set2010'!AG19</f>
        <v>26510.000000000004</v>
      </c>
      <c r="AI19" s="11">
        <f>+$G$31*+'set2010'!AH19</f>
        <v>23210.000000000004</v>
      </c>
      <c r="AJ19" s="11">
        <f>+'set2010'!AI19</f>
        <v>0</v>
      </c>
      <c r="AK19" s="11">
        <f>+'set2010'!AJ19</f>
        <v>0</v>
      </c>
      <c r="AL19" s="11">
        <f>+'set2010'!AK19</f>
        <v>0</v>
      </c>
      <c r="AM19" s="10">
        <f t="shared" si="2"/>
        <v>26510.000000000004</v>
      </c>
      <c r="AN19" s="10">
        <f t="shared" si="3"/>
        <v>13530.000000000002</v>
      </c>
      <c r="AP19" s="10">
        <f t="shared" si="4"/>
        <v>26510.000000000004</v>
      </c>
      <c r="AQ19" s="10">
        <f t="shared" si="5"/>
        <v>26070.000000000004</v>
      </c>
      <c r="AR19" s="10">
        <f t="shared" si="5"/>
        <v>21340</v>
      </c>
    </row>
    <row r="20" spans="1:44" ht="12" customHeight="1">
      <c r="A20" s="13">
        <v>0.58333333333333337</v>
      </c>
      <c r="B20" s="11"/>
      <c r="C20" s="11"/>
      <c r="D20" s="11"/>
      <c r="E20" s="11"/>
      <c r="F20" s="11">
        <f>+$G$31*+'set2010'!E20</f>
        <v>16280.000000000002</v>
      </c>
      <c r="G20" s="11">
        <f>+$G$31*+'set2010'!F20</f>
        <v>18700</v>
      </c>
      <c r="H20" s="11">
        <f>+$G$31*+'set2010'!G20</f>
        <v>25410.000000000004</v>
      </c>
      <c r="I20" s="11">
        <f>+$G$31*+'set2010'!H20</f>
        <v>20350</v>
      </c>
      <c r="J20" s="11">
        <f>+$G$31*+'set2010'!I20</f>
        <v>19690</v>
      </c>
      <c r="K20" s="11">
        <f>+$G$31*+'set2010'!J20</f>
        <v>25740.000000000004</v>
      </c>
      <c r="L20" s="11">
        <f>+$G$31*+'set2010'!K20</f>
        <v>19360</v>
      </c>
      <c r="M20" s="11">
        <f>+$G$31*+'set2010'!L20</f>
        <v>23320.000000000004</v>
      </c>
      <c r="N20" s="11">
        <f>+$G$31*+'set2010'!M20</f>
        <v>21890</v>
      </c>
      <c r="O20" s="11">
        <f>+$G$31*+'set2010'!N20</f>
        <v>23650.000000000004</v>
      </c>
      <c r="P20" s="11">
        <f>+$G$31*+'set2010'!O20</f>
        <v>21010</v>
      </c>
      <c r="Q20" s="11">
        <f>+$G$31*+'set2010'!P20</f>
        <v>14190.000000000002</v>
      </c>
      <c r="R20" s="11">
        <f>+$G$31*+'set2010'!Q20</f>
        <v>23540.000000000004</v>
      </c>
      <c r="S20" s="11">
        <f>+$G$31*+'set2010'!R20</f>
        <v>23320.000000000004</v>
      </c>
      <c r="T20" s="11">
        <f>+$G$31*+'set2010'!S20</f>
        <v>26290.000000000004</v>
      </c>
      <c r="U20" s="11">
        <f>+$G$31*+'set2010'!T20</f>
        <v>24860.000000000004</v>
      </c>
      <c r="V20" s="11">
        <f>+$G$31*+'set2010'!U20</f>
        <v>25630.000000000004</v>
      </c>
      <c r="W20" s="11">
        <f>+$G$31*+'set2010'!V20</f>
        <v>20790</v>
      </c>
      <c r="X20" s="11">
        <f>+$G$31*+'set2010'!W20</f>
        <v>20020</v>
      </c>
      <c r="Y20" s="11">
        <f>+$G$31*+'set2010'!X20</f>
        <v>25740.000000000004</v>
      </c>
      <c r="Z20" s="11">
        <f>+$G$31*+'set2010'!Y20</f>
        <v>25520.000000000004</v>
      </c>
      <c r="AA20" s="11">
        <f>+$G$31*+'set2010'!Z20</f>
        <v>25190.000000000004</v>
      </c>
      <c r="AB20" s="11">
        <f>+$G$31*+'set2010'!AA20</f>
        <v>25300.000000000004</v>
      </c>
      <c r="AC20" s="11">
        <f>+$G$31*+'set2010'!AB20</f>
        <v>24090.000000000004</v>
      </c>
      <c r="AD20" s="11">
        <f>+$G$31*+'set2010'!AC20</f>
        <v>21230</v>
      </c>
      <c r="AE20" s="11">
        <f>+$G$31*+'set2010'!AD20</f>
        <v>20240</v>
      </c>
      <c r="AF20" s="11">
        <f>+$G$31*+'set2010'!AE20</f>
        <v>21450</v>
      </c>
      <c r="AG20" s="11">
        <f>+$G$31*+'set2010'!AF20</f>
        <v>26290.000000000004</v>
      </c>
      <c r="AH20" s="11">
        <f>+$G$31*+'set2010'!AG20</f>
        <v>26510.000000000004</v>
      </c>
      <c r="AI20" s="11">
        <f>+$G$31*+'set2010'!AH20</f>
        <v>22440</v>
      </c>
      <c r="AJ20" s="11">
        <f>+'set2010'!AI20</f>
        <v>0</v>
      </c>
      <c r="AK20" s="11">
        <f>+'set2010'!AJ20</f>
        <v>0</v>
      </c>
      <c r="AL20" s="11">
        <f>+'set2010'!AK20</f>
        <v>0</v>
      </c>
      <c r="AM20" s="10">
        <f t="shared" si="2"/>
        <v>26510.000000000004</v>
      </c>
      <c r="AN20" s="10">
        <f t="shared" si="3"/>
        <v>14190.000000000002</v>
      </c>
      <c r="AP20" s="10">
        <f t="shared" si="4"/>
        <v>26510.000000000004</v>
      </c>
      <c r="AQ20" s="10">
        <f t="shared" si="5"/>
        <v>25630.000000000004</v>
      </c>
      <c r="AR20" s="10">
        <f t="shared" si="5"/>
        <v>21230</v>
      </c>
    </row>
    <row r="21" spans="1:44" ht="12" customHeight="1">
      <c r="A21" s="13" t="s">
        <v>20</v>
      </c>
      <c r="B21" s="11"/>
      <c r="C21" s="11"/>
      <c r="D21" s="11"/>
      <c r="E21" s="11"/>
      <c r="F21" s="11">
        <f>+$G$31*+'set2010'!E21</f>
        <v>23430.000000000004</v>
      </c>
      <c r="G21" s="11">
        <f>+$G$31*+'set2010'!F21</f>
        <v>25850.000000000004</v>
      </c>
      <c r="H21" s="11">
        <f>+$G$31*+'set2010'!G21</f>
        <v>25960.000000000004</v>
      </c>
      <c r="I21" s="11">
        <f>+$G$31*+'set2010'!H21</f>
        <v>19580</v>
      </c>
      <c r="J21" s="11">
        <f>+$G$31*+'set2010'!I21</f>
        <v>19030</v>
      </c>
      <c r="K21" s="11">
        <f>+$G$31*+'set2010'!J21</f>
        <v>26290.000000000004</v>
      </c>
      <c r="L21" s="11">
        <f>+$G$31*+'set2010'!K21</f>
        <v>22990.000000000004</v>
      </c>
      <c r="M21" s="11">
        <f>+$G$31*+'set2010'!L21</f>
        <v>23980.000000000004</v>
      </c>
      <c r="N21" s="11">
        <f>+$G$31*+'set2010'!M21</f>
        <v>24200.000000000004</v>
      </c>
      <c r="O21" s="11">
        <f>+$G$31*+'set2010'!N21</f>
        <v>24530.000000000004</v>
      </c>
      <c r="P21" s="11">
        <f>+$G$31*+'set2010'!O21</f>
        <v>20570</v>
      </c>
      <c r="Q21" s="11">
        <f>+$G$31*+'set2010'!P21</f>
        <v>14960.000000000002</v>
      </c>
      <c r="R21" s="11">
        <f>+$G$31*+'set2010'!Q21</f>
        <v>23210.000000000004</v>
      </c>
      <c r="S21" s="11">
        <f>+$G$31*+'set2010'!R21</f>
        <v>23980.000000000004</v>
      </c>
      <c r="T21" s="11">
        <f>+$G$31*+'set2010'!S21</f>
        <v>25410.000000000004</v>
      </c>
      <c r="U21" s="11">
        <f>+$G$31*+'set2010'!T21</f>
        <v>25300.000000000004</v>
      </c>
      <c r="V21" s="11">
        <f>+$G$31*+'set2010'!U21</f>
        <v>25410.000000000004</v>
      </c>
      <c r="W21" s="11">
        <f>+$G$31*+'set2010'!V21</f>
        <v>20570</v>
      </c>
      <c r="X21" s="11">
        <f>+$G$31*+'set2010'!W21</f>
        <v>19360</v>
      </c>
      <c r="Y21" s="11">
        <f>+$G$31*+'set2010'!X21</f>
        <v>26400.000000000004</v>
      </c>
      <c r="Z21" s="11">
        <f>+$G$31*+'set2010'!Y21</f>
        <v>25520.000000000004</v>
      </c>
      <c r="AA21" s="11">
        <f>+$G$31*+'set2010'!Z21</f>
        <v>25630.000000000004</v>
      </c>
      <c r="AB21" s="11">
        <f>+$G$31*+'set2010'!AA21</f>
        <v>25520.000000000004</v>
      </c>
      <c r="AC21" s="11">
        <f>+$G$31*+'set2010'!AB21</f>
        <v>25630.000000000004</v>
      </c>
      <c r="AD21" s="11">
        <f>+$G$31*+'set2010'!AC21</f>
        <v>21120</v>
      </c>
      <c r="AE21" s="11">
        <f>+$G$31*+'set2010'!AD21</f>
        <v>20020</v>
      </c>
      <c r="AF21" s="11">
        <f>+$G$31*+'set2010'!AE21</f>
        <v>21010</v>
      </c>
      <c r="AG21" s="11">
        <f>+$G$31*+'set2010'!AF21</f>
        <v>26840.000000000004</v>
      </c>
      <c r="AH21" s="11">
        <f>+$G$31*+'set2010'!AG21</f>
        <v>27280.000000000004</v>
      </c>
      <c r="AI21" s="11">
        <f>+$G$31*+'set2010'!AH21</f>
        <v>24420.000000000004</v>
      </c>
      <c r="AJ21" s="11">
        <f>+'set2010'!AI21</f>
        <v>0</v>
      </c>
      <c r="AK21" s="11">
        <f>+'set2010'!AJ21</f>
        <v>0</v>
      </c>
      <c r="AL21" s="11">
        <f>+'set2010'!AK21</f>
        <v>0</v>
      </c>
      <c r="AM21" s="10">
        <f t="shared" si="2"/>
        <v>27280.000000000004</v>
      </c>
      <c r="AN21" s="10">
        <f t="shared" si="3"/>
        <v>14960.000000000002</v>
      </c>
      <c r="AP21" s="10">
        <f t="shared" si="4"/>
        <v>27280.000000000004</v>
      </c>
      <c r="AQ21" s="10">
        <f t="shared" si="5"/>
        <v>25960.000000000004</v>
      </c>
      <c r="AR21" s="10">
        <f t="shared" si="5"/>
        <v>21120</v>
      </c>
    </row>
    <row r="22" spans="1:44" ht="12" customHeight="1">
      <c r="A22" s="12" t="s">
        <v>21</v>
      </c>
      <c r="B22" s="11"/>
      <c r="C22" s="11"/>
      <c r="D22" s="11"/>
      <c r="E22" s="11"/>
      <c r="F22" s="11">
        <f>+$G$31*+'set2010'!E22</f>
        <v>25520.000000000004</v>
      </c>
      <c r="G22" s="11">
        <f>+$G$31*+'set2010'!F22</f>
        <v>25520.000000000004</v>
      </c>
      <c r="H22" s="11">
        <f>+$G$31*+'set2010'!G22</f>
        <v>24970.000000000004</v>
      </c>
      <c r="I22" s="11">
        <f>+$G$31*+'set2010'!H22</f>
        <v>19580</v>
      </c>
      <c r="J22" s="11">
        <f>+$G$31*+'set2010'!I22</f>
        <v>18700</v>
      </c>
      <c r="K22" s="11">
        <f>+$G$31*+'set2010'!J22</f>
        <v>25520.000000000004</v>
      </c>
      <c r="L22" s="11">
        <f>+$G$31*+'set2010'!K22</f>
        <v>23210.000000000004</v>
      </c>
      <c r="M22" s="11">
        <f>+$G$31*+'set2010'!L22</f>
        <v>23540.000000000004</v>
      </c>
      <c r="N22" s="11">
        <f>+$G$31*+'set2010'!M22</f>
        <v>24090.000000000004</v>
      </c>
      <c r="O22" s="11">
        <f>+$G$31*+'set2010'!N22</f>
        <v>24090.000000000004</v>
      </c>
      <c r="P22" s="11">
        <f>+$G$31*+'set2010'!O22</f>
        <v>20350</v>
      </c>
      <c r="Q22" s="11">
        <f>+$G$31*+'set2010'!P22</f>
        <v>16170.000000000002</v>
      </c>
      <c r="R22" s="11">
        <f>+$G$31*+'set2010'!Q22</f>
        <v>22880.000000000004</v>
      </c>
      <c r="S22" s="11">
        <f>+$G$31*+'set2010'!R22</f>
        <v>23540.000000000004</v>
      </c>
      <c r="T22" s="11">
        <f>+$G$31*+'set2010'!S22</f>
        <v>24530.000000000004</v>
      </c>
      <c r="U22" s="11">
        <f>+$G$31*+'set2010'!T22</f>
        <v>24420.000000000004</v>
      </c>
      <c r="V22" s="11">
        <f>+$G$31*+'set2010'!U22</f>
        <v>24860.000000000004</v>
      </c>
      <c r="W22" s="11">
        <f>+$G$31*+'set2010'!V22</f>
        <v>19910</v>
      </c>
      <c r="X22" s="11">
        <f>+$G$31*+'set2010'!W22</f>
        <v>19030</v>
      </c>
      <c r="Y22" s="11">
        <f>+$G$31*+'set2010'!X22</f>
        <v>25190.000000000004</v>
      </c>
      <c r="Z22" s="11">
        <f>+$G$31*+'set2010'!Y22</f>
        <v>24970.000000000004</v>
      </c>
      <c r="AA22" s="11">
        <f>+$G$31*+'set2010'!Z22</f>
        <v>25190.000000000004</v>
      </c>
      <c r="AB22" s="11">
        <f>+$G$31*+'set2010'!AA22</f>
        <v>24640.000000000004</v>
      </c>
      <c r="AC22" s="11">
        <f>+$G$31*+'set2010'!AB22</f>
        <v>25850.000000000004</v>
      </c>
      <c r="AD22" s="11">
        <f>+$G$31*+'set2010'!AC22</f>
        <v>20020</v>
      </c>
      <c r="AE22" s="11">
        <f>+$G$31*+'set2010'!AD22</f>
        <v>19800</v>
      </c>
      <c r="AF22" s="11">
        <f>+$G$31*+'set2010'!AE22</f>
        <v>25300.000000000004</v>
      </c>
      <c r="AG22" s="11">
        <f>+$G$31*+'set2010'!AF22</f>
        <v>26345.000000000004</v>
      </c>
      <c r="AH22" s="11">
        <f>+$G$31*+'set2010'!AG22</f>
        <v>26290.000000000004</v>
      </c>
      <c r="AI22" s="11">
        <f>+$G$31*+'set2010'!AH22</f>
        <v>24200.000000000004</v>
      </c>
      <c r="AJ22" s="11">
        <f>+'set2010'!AI22</f>
        <v>0</v>
      </c>
      <c r="AK22" s="11">
        <f>+'set2010'!AJ22</f>
        <v>0</v>
      </c>
      <c r="AL22" s="11">
        <f>+'set2010'!AK22</f>
        <v>0</v>
      </c>
      <c r="AM22" s="10">
        <f t="shared" si="2"/>
        <v>26345.000000000004</v>
      </c>
      <c r="AN22" s="10">
        <f t="shared" si="3"/>
        <v>16170.000000000002</v>
      </c>
      <c r="AP22" s="10">
        <f t="shared" si="4"/>
        <v>26345.000000000004</v>
      </c>
      <c r="AQ22" s="10">
        <f t="shared" si="5"/>
        <v>25850.000000000004</v>
      </c>
      <c r="AR22" s="10">
        <f t="shared" si="5"/>
        <v>20350</v>
      </c>
    </row>
    <row r="23" spans="1:44" ht="12" customHeight="1">
      <c r="A23" s="12" t="s">
        <v>22</v>
      </c>
      <c r="B23" s="11"/>
      <c r="C23" s="11"/>
      <c r="D23" s="11"/>
      <c r="E23" s="11"/>
      <c r="F23" s="11">
        <f>+$G$31*+'set2010'!E23</f>
        <v>25080.000000000004</v>
      </c>
      <c r="G23" s="11">
        <f>+$G$31*+'set2010'!F23</f>
        <v>23430.000000000004</v>
      </c>
      <c r="H23" s="11">
        <f>+$G$31*+'set2010'!G23</f>
        <v>23760.000000000004</v>
      </c>
      <c r="I23" s="11">
        <f>+$G$31*+'set2010'!H23</f>
        <v>19250</v>
      </c>
      <c r="J23" s="11">
        <f>+$G$31*+'set2010'!I23</f>
        <v>18480</v>
      </c>
      <c r="K23" s="11">
        <f>+$G$31*+'set2010'!J23</f>
        <v>25300.000000000004</v>
      </c>
      <c r="L23" s="11">
        <f>+$G$31*+'set2010'!K23</f>
        <v>22660.000000000004</v>
      </c>
      <c r="M23" s="11">
        <f>+$G$31*+'set2010'!L23</f>
        <v>22660.000000000004</v>
      </c>
      <c r="N23" s="11">
        <f>+$G$31*+'set2010'!M23</f>
        <v>19800</v>
      </c>
      <c r="O23" s="11">
        <f>+$G$31*+'set2010'!N23</f>
        <v>23100.000000000004</v>
      </c>
      <c r="P23" s="11">
        <f>+$G$31*+'set2010'!O23</f>
        <v>20130</v>
      </c>
      <c r="Q23" s="11">
        <f>+$G$31*+'set2010'!P23</f>
        <v>17820</v>
      </c>
      <c r="R23" s="11">
        <f>+$G$31*+'set2010'!Q23</f>
        <v>22330</v>
      </c>
      <c r="S23" s="11">
        <f>+$G$31*+'set2010'!R23</f>
        <v>23100.000000000004</v>
      </c>
      <c r="T23" s="11">
        <f>+$G$31*+'set2010'!S23</f>
        <v>24200.000000000004</v>
      </c>
      <c r="U23" s="11">
        <f>+$G$31*+'set2010'!T23</f>
        <v>23320.000000000004</v>
      </c>
      <c r="V23" s="11">
        <f>+$G$31*+'set2010'!U23</f>
        <v>21450</v>
      </c>
      <c r="W23" s="11">
        <f>+$G$31*+'set2010'!V23</f>
        <v>19690</v>
      </c>
      <c r="X23" s="11">
        <f>+$G$31*+'set2010'!W23</f>
        <v>18810</v>
      </c>
      <c r="Y23" s="11">
        <f>+$G$31*+'set2010'!X23</f>
        <v>23870.000000000004</v>
      </c>
      <c r="Z23" s="11">
        <f>+$G$31*+'set2010'!Y23</f>
        <v>23375.000000000004</v>
      </c>
      <c r="AA23" s="11">
        <f>+$G$31*+'set2010'!Z23</f>
        <v>23870.000000000004</v>
      </c>
      <c r="AB23" s="11">
        <f>+$G$31*+'set2010'!AA23</f>
        <v>24530.000000000004</v>
      </c>
      <c r="AC23" s="11">
        <f>+$G$31*+'set2010'!AB23</f>
        <v>24310.000000000004</v>
      </c>
      <c r="AD23" s="11">
        <f>+$G$31*+'set2010'!AC23</f>
        <v>19250</v>
      </c>
      <c r="AE23" s="11">
        <f>+$G$31*+'set2010'!AD23</f>
        <v>19360</v>
      </c>
      <c r="AF23" s="11">
        <f>+$G$31*+'set2010'!AE23</f>
        <v>24420.000000000004</v>
      </c>
      <c r="AG23" s="11">
        <f>+$G$31*+'set2010'!AF23</f>
        <v>24310.000000000004</v>
      </c>
      <c r="AH23" s="11">
        <f>+$G$31*+'set2010'!AG23</f>
        <v>24970.000000000004</v>
      </c>
      <c r="AI23" s="11">
        <f>+$G$31*+'set2010'!AH23</f>
        <v>22880.000000000004</v>
      </c>
      <c r="AJ23" s="11">
        <f>+'set2010'!AI23</f>
        <v>0</v>
      </c>
      <c r="AK23" s="11">
        <f>+'set2010'!AJ23</f>
        <v>0</v>
      </c>
      <c r="AL23" s="11">
        <f>+'set2010'!AK23</f>
        <v>0</v>
      </c>
      <c r="AM23" s="10">
        <f t="shared" si="2"/>
        <v>25300.000000000004</v>
      </c>
      <c r="AN23" s="10">
        <f t="shared" si="3"/>
        <v>17820</v>
      </c>
      <c r="AP23" s="10">
        <f t="shared" si="4"/>
        <v>25300.000000000004</v>
      </c>
      <c r="AQ23" s="10">
        <f t="shared" si="5"/>
        <v>24310.000000000004</v>
      </c>
      <c r="AR23" s="10">
        <f t="shared" si="5"/>
        <v>20130</v>
      </c>
    </row>
    <row r="24" spans="1:44" ht="12" customHeight="1">
      <c r="A24" s="12" t="s">
        <v>23</v>
      </c>
      <c r="B24" s="11"/>
      <c r="C24" s="11"/>
      <c r="D24" s="11"/>
      <c r="E24" s="11"/>
      <c r="F24" s="11">
        <f>+$G$31*+'set2010'!E24</f>
        <v>23980.000000000004</v>
      </c>
      <c r="G24" s="11">
        <f>+$G$31*+'set2010'!F24</f>
        <v>22550.000000000004</v>
      </c>
      <c r="H24" s="11">
        <f>+$G$31*+'set2010'!G24</f>
        <v>23210.000000000004</v>
      </c>
      <c r="I24" s="11">
        <f>+$G$31*+'set2010'!H24</f>
        <v>19250</v>
      </c>
      <c r="J24" s="11">
        <f>+$G$31*+'set2010'!I24</f>
        <v>18480</v>
      </c>
      <c r="K24" s="11">
        <f>+$G$31*+'set2010'!J24</f>
        <v>22770.000000000004</v>
      </c>
      <c r="L24" s="11">
        <f>+$G$31*+'set2010'!K24</f>
        <v>21780</v>
      </c>
      <c r="M24" s="11">
        <f>+$G$31*+'set2010'!L24</f>
        <v>20790</v>
      </c>
      <c r="N24" s="11">
        <f>+$G$31*+'set2010'!M24</f>
        <v>20790</v>
      </c>
      <c r="O24" s="11">
        <f>+$G$31*+'set2010'!N24</f>
        <v>22110</v>
      </c>
      <c r="P24" s="11">
        <f>+$G$31*+'set2010'!O24</f>
        <v>19140</v>
      </c>
      <c r="Q24" s="11">
        <f>+$G$31*+'set2010'!P24</f>
        <v>18150</v>
      </c>
      <c r="R24" s="11">
        <f>+$G$31*+'set2010'!Q24</f>
        <v>21010</v>
      </c>
      <c r="S24" s="11">
        <f>+$G$31*+'set2010'!R24</f>
        <v>23210.000000000004</v>
      </c>
      <c r="T24" s="11">
        <f>+$G$31*+'set2010'!S24</f>
        <v>21230</v>
      </c>
      <c r="U24" s="11">
        <f>+$G$31*+'set2010'!T24</f>
        <v>22110</v>
      </c>
      <c r="V24" s="11">
        <f>+$G$31*+'set2010'!U24</f>
        <v>21780</v>
      </c>
      <c r="W24" s="11">
        <f>+$G$31*+'set2010'!V24</f>
        <v>19470</v>
      </c>
      <c r="X24" s="11">
        <f>+$G$31*+'set2010'!W24</f>
        <v>19030</v>
      </c>
      <c r="Y24" s="11">
        <f>+$G$31*+'set2010'!X24</f>
        <v>22770.000000000004</v>
      </c>
      <c r="Z24" s="11">
        <f>+$G$31*+'set2010'!Y24</f>
        <v>22770.000000000004</v>
      </c>
      <c r="AA24" s="11">
        <f>+$G$31*+'set2010'!Z24</f>
        <v>22000</v>
      </c>
      <c r="AB24" s="11">
        <f>+$G$31*+'set2010'!AA24</f>
        <v>24090.000000000004</v>
      </c>
      <c r="AC24" s="11">
        <f>+$G$31*+'set2010'!AB24</f>
        <v>22660.000000000004</v>
      </c>
      <c r="AD24" s="11">
        <f>+$G$31*+'set2010'!AC24</f>
        <v>20460</v>
      </c>
      <c r="AE24" s="11">
        <f>+$G$31*+'set2010'!AD24</f>
        <v>19360</v>
      </c>
      <c r="AF24" s="11">
        <f>+$G$31*+'set2010'!AE24</f>
        <v>23760.000000000004</v>
      </c>
      <c r="AG24" s="11">
        <f>+$G$31*+'set2010'!AF24</f>
        <v>23210.000000000004</v>
      </c>
      <c r="AH24" s="11">
        <f>+$G$31*+'set2010'!AG24</f>
        <v>23430.000000000004</v>
      </c>
      <c r="AI24" s="11">
        <f>+$G$31*+'set2010'!AH24</f>
        <v>23320.000000000004</v>
      </c>
      <c r="AJ24" s="11">
        <f>+'set2010'!AI24</f>
        <v>0</v>
      </c>
      <c r="AK24" s="11">
        <f>+'set2010'!AJ24</f>
        <v>0</v>
      </c>
      <c r="AL24" s="11">
        <f>+'set2010'!AK24</f>
        <v>0</v>
      </c>
      <c r="AM24" s="10">
        <f t="shared" si="2"/>
        <v>24090.000000000004</v>
      </c>
      <c r="AN24" s="10">
        <f t="shared" si="3"/>
        <v>18150</v>
      </c>
      <c r="AP24" s="10">
        <f t="shared" si="4"/>
        <v>24090.000000000004</v>
      </c>
      <c r="AQ24" s="10">
        <f t="shared" si="5"/>
        <v>23210.000000000004</v>
      </c>
      <c r="AR24" s="10">
        <f t="shared" si="5"/>
        <v>20460</v>
      </c>
    </row>
    <row r="25" spans="1:44" s="14" customFormat="1" ht="12" customHeight="1">
      <c r="A25" s="9" t="s">
        <v>24</v>
      </c>
      <c r="B25" s="11"/>
      <c r="C25" s="11"/>
      <c r="D25" s="11"/>
      <c r="E25" s="11"/>
      <c r="F25" s="11">
        <f>+$G$31*+'set2010'!E25</f>
        <v>24200.000000000004</v>
      </c>
      <c r="G25" s="11">
        <f>+$G$31*+'set2010'!F25</f>
        <v>23540.000000000004</v>
      </c>
      <c r="H25" s="11">
        <f>+$G$31*+'set2010'!G25</f>
        <v>25740.000000000004</v>
      </c>
      <c r="I25" s="11">
        <f>+$G$31*+'set2010'!H25</f>
        <v>21560</v>
      </c>
      <c r="J25" s="11">
        <f>+$G$31*+'set2010'!I25</f>
        <v>21230</v>
      </c>
      <c r="K25" s="11">
        <f>+$G$31*+'set2010'!J25</f>
        <v>23760.000000000004</v>
      </c>
      <c r="L25" s="11">
        <f>+$G$31*+'set2010'!K25</f>
        <v>22880.000000000004</v>
      </c>
      <c r="M25" s="11">
        <f>+$G$31*+'set2010'!L25</f>
        <v>22330</v>
      </c>
      <c r="N25" s="11">
        <f>+$G$31*+'set2010'!M25</f>
        <v>22660.000000000004</v>
      </c>
      <c r="O25" s="11">
        <f>+$G$31*+'set2010'!N25</f>
        <v>22550.000000000004</v>
      </c>
      <c r="P25" s="11">
        <f>+$G$31*+'set2010'!O25</f>
        <v>23980.000000000004</v>
      </c>
      <c r="Q25" s="11">
        <f>+$G$31*+'set2010'!P25</f>
        <v>19030</v>
      </c>
      <c r="R25" s="11">
        <f>+$G$31*+'set2010'!Q25</f>
        <v>22770.000000000004</v>
      </c>
      <c r="S25" s="11">
        <f>+$G$31*+'set2010'!R25</f>
        <v>23980.000000000004</v>
      </c>
      <c r="T25" s="11">
        <f>+$G$31*+'set2010'!S25</f>
        <v>23650.000000000004</v>
      </c>
      <c r="U25" s="11">
        <f>+$G$31*+'set2010'!T25</f>
        <v>24750.000000000004</v>
      </c>
      <c r="V25" s="11">
        <f>+$G$31*+'set2010'!U25</f>
        <v>25080.000000000004</v>
      </c>
      <c r="W25" s="11">
        <f>+$G$31*+'set2010'!V25</f>
        <v>22660.000000000004</v>
      </c>
      <c r="X25" s="11">
        <f>+$G$31*+'set2010'!W25</f>
        <v>22330</v>
      </c>
      <c r="Y25" s="11">
        <f>+$G$31*+'set2010'!X25</f>
        <v>24860.000000000004</v>
      </c>
      <c r="Z25" s="11">
        <f>+$G$31*+'set2010'!Y25</f>
        <v>24420.000000000004</v>
      </c>
      <c r="AA25" s="11">
        <f>+$G$31*+'set2010'!Z25</f>
        <v>23760.000000000004</v>
      </c>
      <c r="AB25" s="11">
        <f>+$G$31*+'set2010'!AA25</f>
        <v>25080.000000000004</v>
      </c>
      <c r="AC25" s="11">
        <f>+$G$31*+'set2010'!AB25</f>
        <v>24860.000000000004</v>
      </c>
      <c r="AD25" s="11">
        <f>+$G$31*+'set2010'!AC25</f>
        <v>22990.000000000004</v>
      </c>
      <c r="AE25" s="11">
        <f>+$G$31*+'set2010'!AD25</f>
        <v>22990.000000000004</v>
      </c>
      <c r="AF25" s="11">
        <f>+$G$31*+'set2010'!AE25</f>
        <v>26070.000000000004</v>
      </c>
      <c r="AG25" s="11">
        <f>+$G$31*+'set2010'!AF25</f>
        <v>26510.000000000004</v>
      </c>
      <c r="AH25" s="11">
        <f>+$G$31*+'set2010'!AG25</f>
        <v>26400.000000000004</v>
      </c>
      <c r="AI25" s="11">
        <f>+$G$31*+'set2010'!AH25</f>
        <v>23430.000000000004</v>
      </c>
      <c r="AJ25" s="11">
        <f>+'set2010'!AI25</f>
        <v>0</v>
      </c>
      <c r="AK25" s="11">
        <f>+'set2010'!AJ25</f>
        <v>0</v>
      </c>
      <c r="AL25" s="11">
        <f>+'set2010'!AK25</f>
        <v>0</v>
      </c>
      <c r="AM25" s="10">
        <f t="shared" si="2"/>
        <v>26510.000000000004</v>
      </c>
      <c r="AN25" s="10">
        <f t="shared" si="3"/>
        <v>19030</v>
      </c>
      <c r="AP25" s="10">
        <f t="shared" si="4"/>
        <v>26510.000000000004</v>
      </c>
      <c r="AQ25" s="10">
        <f t="shared" si="5"/>
        <v>25740.000000000004</v>
      </c>
      <c r="AR25" s="10">
        <f t="shared" si="5"/>
        <v>23980.000000000004</v>
      </c>
    </row>
    <row r="26" spans="1:44" s="14" customFormat="1" ht="12" customHeight="1">
      <c r="A26" s="15">
        <v>0.83333333333333337</v>
      </c>
      <c r="B26" s="11"/>
      <c r="C26" s="11"/>
      <c r="D26" s="11"/>
      <c r="E26" s="11"/>
      <c r="F26" s="11">
        <f>+$G$31*+'set2010'!E26</f>
        <v>25300.000000000004</v>
      </c>
      <c r="G26" s="11">
        <f>+$G$31*+'set2010'!F26</f>
        <v>25410.000000000004</v>
      </c>
      <c r="H26" s="11">
        <f>+$G$31*+'set2010'!G26</f>
        <v>25410.000000000004</v>
      </c>
      <c r="I26" s="11">
        <f>+$G$31*+'set2010'!H26</f>
        <v>23980.000000000004</v>
      </c>
      <c r="J26" s="11">
        <f>+$G$31*+'set2010'!I26</f>
        <v>22770.000000000004</v>
      </c>
      <c r="K26" s="11">
        <f>+$G$31*+'set2010'!J26</f>
        <v>24970.000000000004</v>
      </c>
      <c r="L26" s="11">
        <f>+$G$31*+'set2010'!K26</f>
        <v>24310.000000000004</v>
      </c>
      <c r="M26" s="11">
        <f>+$G$31*+'set2010'!L26</f>
        <v>23540.000000000004</v>
      </c>
      <c r="N26" s="11">
        <f>+$G$31*+'set2010'!M26</f>
        <v>23540.000000000004</v>
      </c>
      <c r="O26" s="11">
        <f>+$G$31*+'set2010'!N26</f>
        <v>23980.000000000004</v>
      </c>
      <c r="P26" s="11">
        <f>+$G$31*+'set2010'!O26</f>
        <v>25300.000000000004</v>
      </c>
      <c r="Q26" s="11">
        <f>+$G$31*+'set2010'!P26</f>
        <v>17600</v>
      </c>
      <c r="R26" s="11">
        <f>+$G$31*+'set2010'!Q26</f>
        <v>23430.000000000004</v>
      </c>
      <c r="S26" s="11">
        <f>+$G$31*+'set2010'!R26</f>
        <v>24970.000000000004</v>
      </c>
      <c r="T26" s="11">
        <f>+$G$31*+'set2010'!S26</f>
        <v>24640.000000000004</v>
      </c>
      <c r="U26" s="11">
        <f>+$G$31*+'set2010'!T26</f>
        <v>25410.000000000004</v>
      </c>
      <c r="V26" s="11">
        <f>+$G$31*+'set2010'!U26</f>
        <v>24860.000000000004</v>
      </c>
      <c r="W26" s="11">
        <f>+$G$31*+'set2010'!V26</f>
        <v>23760.000000000004</v>
      </c>
      <c r="X26" s="11">
        <f>+$G$31*+'set2010'!W26</f>
        <v>23650.000000000004</v>
      </c>
      <c r="Y26" s="11">
        <f>+$G$31*+'set2010'!X26</f>
        <v>25080.000000000004</v>
      </c>
      <c r="Z26" s="11">
        <f>+$G$31*+'set2010'!Y26</f>
        <v>25080.000000000004</v>
      </c>
      <c r="AA26" s="11">
        <f>+$G$31*+'set2010'!Z26</f>
        <v>24860.000000000004</v>
      </c>
      <c r="AB26" s="11">
        <f>+$G$31*+'set2010'!AA26</f>
        <v>25520.000000000004</v>
      </c>
      <c r="AC26" s="11">
        <f>+$G$31*+'set2010'!AB26</f>
        <v>25300.000000000004</v>
      </c>
      <c r="AD26" s="11">
        <f>+$G$31*+'set2010'!AC26</f>
        <v>24420.000000000004</v>
      </c>
      <c r="AE26" s="11">
        <f>+$G$31*+'set2010'!AD26</f>
        <v>23980.000000000004</v>
      </c>
      <c r="AF26" s="11">
        <f>+$G$31*+'set2010'!AE26</f>
        <v>26180.000000000004</v>
      </c>
      <c r="AG26" s="11">
        <f>+$G$31*+'set2010'!AF26</f>
        <v>26070.000000000004</v>
      </c>
      <c r="AH26" s="11">
        <f>+$G$31*+'set2010'!AG26</f>
        <v>26290.000000000004</v>
      </c>
      <c r="AI26" s="11">
        <f>+$G$31*+'set2010'!AH26</f>
        <v>24530.000000000004</v>
      </c>
      <c r="AJ26" s="11">
        <f>+'set2010'!AI26</f>
        <v>0</v>
      </c>
      <c r="AK26" s="11">
        <f>+'set2010'!AJ26</f>
        <v>0</v>
      </c>
      <c r="AL26" s="11">
        <f>+'set2010'!AK26</f>
        <v>0</v>
      </c>
      <c r="AM26" s="10">
        <f t="shared" si="2"/>
        <v>26290.000000000004</v>
      </c>
      <c r="AN26" s="10">
        <f t="shared" si="3"/>
        <v>17600</v>
      </c>
      <c r="AP26" s="10">
        <f t="shared" si="4"/>
        <v>26290.000000000004</v>
      </c>
      <c r="AQ26" s="10">
        <f t="shared" si="5"/>
        <v>25410.000000000004</v>
      </c>
      <c r="AR26" s="10">
        <f t="shared" si="5"/>
        <v>25300.000000000004</v>
      </c>
    </row>
    <row r="27" spans="1:44" s="14" customFormat="1" ht="12" customHeight="1">
      <c r="A27" s="15">
        <v>0.875</v>
      </c>
      <c r="B27" s="11"/>
      <c r="C27" s="11"/>
      <c r="D27" s="11"/>
      <c r="E27" s="11"/>
      <c r="F27" s="11">
        <f>+$G$31*+'set2010'!E27</f>
        <v>24750.000000000004</v>
      </c>
      <c r="G27" s="11">
        <f>+$G$31*+'set2010'!F27</f>
        <v>24640.000000000004</v>
      </c>
      <c r="H27" s="11">
        <f>+$G$31*+'set2010'!G27</f>
        <v>24750.000000000004</v>
      </c>
      <c r="I27" s="11">
        <f>+$G$31*+'set2010'!H27</f>
        <v>23430.000000000004</v>
      </c>
      <c r="J27" s="11">
        <f>+$G$31*+'set2010'!I27</f>
        <v>22770.000000000004</v>
      </c>
      <c r="K27" s="11">
        <f>+$G$31*+'set2010'!J27</f>
        <v>23870.000000000004</v>
      </c>
      <c r="L27" s="11">
        <f>+$G$31*+'set2010'!K27</f>
        <v>23320.000000000004</v>
      </c>
      <c r="M27" s="11">
        <f>+$G$31*+'set2010'!L27</f>
        <v>22330</v>
      </c>
      <c r="N27" s="11">
        <f>+$G$31*+'set2010'!M27</f>
        <v>22660.000000000004</v>
      </c>
      <c r="O27" s="11">
        <f>+$G$31*+'set2010'!N27</f>
        <v>22440</v>
      </c>
      <c r="P27" s="11">
        <f>+$G$31*+'set2010'!O27</f>
        <v>25080.000000000004</v>
      </c>
      <c r="Q27" s="11">
        <f>+$G$31*+'set2010'!P27</f>
        <v>19910</v>
      </c>
      <c r="R27" s="11">
        <f>+$G$31*+'set2010'!Q27</f>
        <v>22330</v>
      </c>
      <c r="S27" s="11">
        <f>+$G$31*+'set2010'!R27</f>
        <v>23870.000000000004</v>
      </c>
      <c r="T27" s="11">
        <f>+$G$31*+'set2010'!S27</f>
        <v>23430.000000000004</v>
      </c>
      <c r="U27" s="11">
        <f>+$G$31*+'set2010'!T27</f>
        <v>24530.000000000004</v>
      </c>
      <c r="V27" s="11">
        <f>+$G$31*+'set2010'!U27</f>
        <v>24420.000000000004</v>
      </c>
      <c r="W27" s="11">
        <f>+$G$31*+'set2010'!V27</f>
        <v>23210.000000000004</v>
      </c>
      <c r="X27" s="11">
        <f>+$G$31*+'set2010'!W27</f>
        <v>24530.000000000004</v>
      </c>
      <c r="Y27" s="11">
        <f>+$G$31*+'set2010'!X27</f>
        <v>24090.000000000004</v>
      </c>
      <c r="Z27" s="11">
        <f>+$G$31*+'set2010'!Y27</f>
        <v>23650.000000000004</v>
      </c>
      <c r="AA27" s="11">
        <f>+$G$31*+'set2010'!Z27</f>
        <v>23870.000000000004</v>
      </c>
      <c r="AB27" s="11">
        <f>+$G$31*+'set2010'!AA27</f>
        <v>24640.000000000004</v>
      </c>
      <c r="AC27" s="11">
        <f>+$G$31*+'set2010'!AB27</f>
        <v>24640.000000000004</v>
      </c>
      <c r="AD27" s="11">
        <f>+$G$31*+'set2010'!AC27</f>
        <v>23760.000000000004</v>
      </c>
      <c r="AE27" s="11">
        <f>+$G$31*+'set2010'!AD27</f>
        <v>23980.000000000004</v>
      </c>
      <c r="AF27" s="11">
        <f>+$G$31*+'set2010'!AE27</f>
        <v>25630.000000000004</v>
      </c>
      <c r="AG27" s="11">
        <f>+$G$31*+'set2010'!AF27</f>
        <v>25410.000000000004</v>
      </c>
      <c r="AH27" s="11">
        <f>+$G$31*+'set2010'!AG27</f>
        <v>24970.000000000004</v>
      </c>
      <c r="AI27" s="11">
        <f>+$G$31*+'set2010'!AH27</f>
        <v>24750.000000000004</v>
      </c>
      <c r="AJ27" s="11">
        <f>+'set2010'!AI27</f>
        <v>0</v>
      </c>
      <c r="AK27" s="11">
        <f>+'set2010'!AJ27</f>
        <v>0</v>
      </c>
      <c r="AL27" s="11">
        <f>+'set2010'!AK27</f>
        <v>0</v>
      </c>
      <c r="AM27" s="10">
        <f t="shared" si="2"/>
        <v>25630.000000000004</v>
      </c>
      <c r="AN27" s="10">
        <f t="shared" si="3"/>
        <v>19910</v>
      </c>
      <c r="AP27" s="10">
        <f t="shared" si="4"/>
        <v>25630.000000000004</v>
      </c>
      <c r="AQ27" s="10">
        <f t="shared" si="5"/>
        <v>24750.000000000004</v>
      </c>
      <c r="AR27" s="10">
        <f t="shared" si="5"/>
        <v>25080.000000000004</v>
      </c>
    </row>
    <row r="28" spans="1:44" ht="12" customHeight="1">
      <c r="A28" s="13" t="s">
        <v>25</v>
      </c>
      <c r="B28" s="11"/>
      <c r="C28" s="11"/>
      <c r="D28" s="11"/>
      <c r="E28" s="11"/>
      <c r="F28" s="11">
        <f>+$G$31*+'set2010'!E28</f>
        <v>23320.000000000004</v>
      </c>
      <c r="G28" s="11">
        <f>+$G$31*+'set2010'!F28</f>
        <v>23430.000000000004</v>
      </c>
      <c r="H28" s="11">
        <f>+$G$31*+'set2010'!G28</f>
        <v>23430.000000000004</v>
      </c>
      <c r="I28" s="11">
        <f>+$G$31*+'set2010'!H28</f>
        <v>21890</v>
      </c>
      <c r="J28" s="11">
        <f>+$G$31*+'set2010'!I28</f>
        <v>21670</v>
      </c>
      <c r="K28" s="11">
        <f>+$G$31*+'set2010'!J28</f>
        <v>23100.000000000004</v>
      </c>
      <c r="L28" s="11">
        <f>+$G$31*+'set2010'!K28</f>
        <v>22000</v>
      </c>
      <c r="M28" s="11">
        <f>+$G$31*+'set2010'!L28</f>
        <v>21560</v>
      </c>
      <c r="N28" s="11">
        <f>+$G$31*+'set2010'!M28</f>
        <v>21670</v>
      </c>
      <c r="O28" s="11">
        <f>+$G$31*+'set2010'!N28</f>
        <v>22440</v>
      </c>
      <c r="P28" s="11">
        <f>+$G$31*+'set2010'!O28</f>
        <v>23980.000000000004</v>
      </c>
      <c r="Q28" s="11">
        <f>+$G$31*+'set2010'!P28</f>
        <v>20240</v>
      </c>
      <c r="R28" s="11">
        <f>+$G$31*+'set2010'!Q28</f>
        <v>21230</v>
      </c>
      <c r="S28" s="11">
        <f>+$G$31*+'set2010'!R28</f>
        <v>22550.000000000004</v>
      </c>
      <c r="T28" s="11">
        <f>+$G$31*+'set2010'!S28</f>
        <v>22550.000000000004</v>
      </c>
      <c r="U28" s="11">
        <f>+$G$31*+'set2010'!T28</f>
        <v>23430.000000000004</v>
      </c>
      <c r="V28" s="11">
        <f>+$G$31*+'set2010'!U28</f>
        <v>23100.000000000004</v>
      </c>
      <c r="W28" s="11">
        <f>+$G$31*+'set2010'!V28</f>
        <v>21780</v>
      </c>
      <c r="X28" s="11">
        <f>+$G$31*+'set2010'!W28</f>
        <v>23430.000000000004</v>
      </c>
      <c r="Y28" s="11">
        <f>+$G$31*+'set2010'!X28</f>
        <v>22880.000000000004</v>
      </c>
      <c r="Z28" s="11">
        <f>+$G$31*+'set2010'!Y28</f>
        <v>22990.000000000004</v>
      </c>
      <c r="AA28" s="11">
        <f>+$G$31*+'set2010'!Z28</f>
        <v>24090.000000000004</v>
      </c>
      <c r="AB28" s="11">
        <f>+$G$31*+'set2010'!AA28</f>
        <v>23650.000000000004</v>
      </c>
      <c r="AC28" s="11">
        <f>+$G$31*+'set2010'!AB28</f>
        <v>22770.000000000004</v>
      </c>
      <c r="AD28" s="11">
        <f>+$G$31*+'set2010'!AC28</f>
        <v>22550.000000000004</v>
      </c>
      <c r="AE28" s="11">
        <f>+$G$31*+'set2010'!AD28</f>
        <v>23870.000000000004</v>
      </c>
      <c r="AF28" s="11">
        <f>+$G$31*+'set2010'!AE28</f>
        <v>24420.000000000004</v>
      </c>
      <c r="AG28" s="11">
        <f>+$G$31*+'set2010'!AF28</f>
        <v>24860.000000000004</v>
      </c>
      <c r="AH28" s="11">
        <f>+$G$31*+'set2010'!AG28</f>
        <v>23320.000000000004</v>
      </c>
      <c r="AI28" s="11">
        <f>+$G$31*+'set2010'!AH28</f>
        <v>22110</v>
      </c>
      <c r="AJ28" s="11">
        <f>+'set2010'!AI28</f>
        <v>0</v>
      </c>
      <c r="AK28" s="11">
        <f>+'set2010'!AJ28</f>
        <v>0</v>
      </c>
      <c r="AL28" s="11">
        <f>+'set2010'!AK28</f>
        <v>0</v>
      </c>
      <c r="AM28" s="10">
        <f t="shared" si="2"/>
        <v>24860.000000000004</v>
      </c>
      <c r="AN28" s="10">
        <f t="shared" si="3"/>
        <v>20240</v>
      </c>
      <c r="AP28" s="10">
        <f t="shared" si="4"/>
        <v>24860.000000000004</v>
      </c>
      <c r="AQ28" s="10">
        <f t="shared" si="5"/>
        <v>23430.000000000004</v>
      </c>
      <c r="AR28" s="10">
        <f t="shared" si="5"/>
        <v>23980.000000000004</v>
      </c>
    </row>
    <row r="29" spans="1:44" ht="12" customHeight="1">
      <c r="A29" s="15">
        <v>0.95833333333333337</v>
      </c>
      <c r="B29" s="11"/>
      <c r="C29" s="11"/>
      <c r="D29" s="11"/>
      <c r="E29" s="11"/>
      <c r="F29" s="11">
        <f>+$G$31*+'set2010'!E29</f>
        <v>21230</v>
      </c>
      <c r="G29" s="11">
        <f>+$G$31*+'set2010'!F29</f>
        <v>21450</v>
      </c>
      <c r="H29" s="11">
        <f>+$G$31*+'set2010'!G29</f>
        <v>21560</v>
      </c>
      <c r="I29" s="11">
        <f>+$G$31*+'set2010'!H29</f>
        <v>20790</v>
      </c>
      <c r="J29" s="11">
        <f>+$G$31*+'set2010'!I29</f>
        <v>20240</v>
      </c>
      <c r="K29" s="11">
        <f>+$G$31*+'set2010'!J29</f>
        <v>22440</v>
      </c>
      <c r="L29" s="11">
        <f>+$G$31*+'set2010'!K29</f>
        <v>19800</v>
      </c>
      <c r="M29" s="11">
        <f>+$G$31*+'set2010'!L29</f>
        <v>19250</v>
      </c>
      <c r="N29" s="11">
        <f>+$G$31*+'set2010'!M29</f>
        <v>19470</v>
      </c>
      <c r="O29" s="11">
        <f>+$G$31*+'set2010'!N29</f>
        <v>20350</v>
      </c>
      <c r="P29" s="11">
        <f>+$G$31*+'set2010'!O29</f>
        <v>20570</v>
      </c>
      <c r="Q29" s="11">
        <f>+$G$31*+'set2010'!P29</f>
        <v>18040</v>
      </c>
      <c r="R29" s="11">
        <f>+$G$31*+'set2010'!Q29</f>
        <v>19140</v>
      </c>
      <c r="S29" s="11">
        <f>+$G$31*+'set2010'!R29</f>
        <v>18920</v>
      </c>
      <c r="T29" s="11">
        <f>+$G$31*+'set2010'!S29</f>
        <v>20570</v>
      </c>
      <c r="U29" s="11">
        <f>+$G$31*+'set2010'!T29</f>
        <v>21560</v>
      </c>
      <c r="V29" s="11">
        <f>+$G$31*+'set2010'!U29</f>
        <v>21230</v>
      </c>
      <c r="W29" s="11">
        <f>+$G$31*+'set2010'!V29</f>
        <v>20130</v>
      </c>
      <c r="X29" s="11">
        <f>+$G$31*+'set2010'!W29</f>
        <v>18920</v>
      </c>
      <c r="Y29" s="11">
        <f>+$G$31*+'set2010'!X29</f>
        <v>19800</v>
      </c>
      <c r="Z29" s="11">
        <f>+$G$31*+'set2010'!Y29</f>
        <v>20240</v>
      </c>
      <c r="AA29" s="11">
        <f>+$G$31*+'set2010'!Z29</f>
        <v>20570</v>
      </c>
      <c r="AB29" s="11">
        <f>+$G$31*+'set2010'!AA29</f>
        <v>21010</v>
      </c>
      <c r="AC29" s="11">
        <f>+$G$31*+'set2010'!AB29</f>
        <v>21230</v>
      </c>
      <c r="AD29" s="11">
        <f>+$G$31*+'set2010'!AC29</f>
        <v>20460</v>
      </c>
      <c r="AE29" s="11">
        <f>+$G$31*+'set2010'!AD29</f>
        <v>20570</v>
      </c>
      <c r="AF29" s="11">
        <f>+$G$31*+'set2010'!AE29</f>
        <v>22220</v>
      </c>
      <c r="AG29" s="11">
        <f>+$G$31*+'set2010'!AF29</f>
        <v>21780</v>
      </c>
      <c r="AH29" s="11">
        <f>+$G$31*+'set2010'!AG29</f>
        <v>21560</v>
      </c>
      <c r="AI29" s="11">
        <f>+$G$31*+'set2010'!AH29</f>
        <v>20130</v>
      </c>
      <c r="AJ29" s="11">
        <f>+'set2010'!AI29</f>
        <v>0</v>
      </c>
      <c r="AK29" s="11">
        <f>+'set2010'!AJ29</f>
        <v>0</v>
      </c>
      <c r="AL29" s="11">
        <f>+'set2010'!AK29</f>
        <v>0</v>
      </c>
      <c r="AM29" s="10">
        <f t="shared" si="2"/>
        <v>22440</v>
      </c>
      <c r="AN29" s="10">
        <f t="shared" si="3"/>
        <v>18040</v>
      </c>
      <c r="AP29" s="10">
        <f t="shared" si="4"/>
        <v>22440</v>
      </c>
      <c r="AQ29" s="10">
        <f t="shared" si="5"/>
        <v>21560</v>
      </c>
      <c r="AR29" s="10">
        <f t="shared" si="5"/>
        <v>20790</v>
      </c>
    </row>
    <row r="30" spans="1:44" ht="12" customHeight="1" thickBot="1">
      <c r="A30" s="9" t="s">
        <v>26</v>
      </c>
      <c r="B30" s="11"/>
      <c r="C30" s="11"/>
      <c r="D30" s="11"/>
      <c r="E30" s="11"/>
      <c r="F30" s="11">
        <f>+$G$31*+'set2010'!E30</f>
        <v>13750.000000000002</v>
      </c>
      <c r="G30" s="11">
        <f>+$G$31*+'set2010'!F30</f>
        <v>19910</v>
      </c>
      <c r="H30" s="11">
        <f>+$G$31*+'set2010'!G30</f>
        <v>18810</v>
      </c>
      <c r="I30" s="11">
        <f>+$G$31*+'set2010'!H30</f>
        <v>19470</v>
      </c>
      <c r="J30" s="11">
        <f>+$G$31*+'set2010'!I30</f>
        <v>18590</v>
      </c>
      <c r="K30" s="11">
        <f>+$G$31*+'set2010'!J30</f>
        <v>19140</v>
      </c>
      <c r="L30" s="11">
        <f>+$G$31*+'set2010'!K30</f>
        <v>18480</v>
      </c>
      <c r="M30" s="11">
        <f>+$G$31*+'set2010'!L30</f>
        <v>17600</v>
      </c>
      <c r="N30" s="11">
        <f>+$G$31*+'set2010'!M30</f>
        <v>17600</v>
      </c>
      <c r="O30" s="11">
        <f>+$G$31*+'set2010'!N30</f>
        <v>19140</v>
      </c>
      <c r="P30" s="11">
        <f>+$G$31*+'set2010'!O30</f>
        <v>19360</v>
      </c>
      <c r="Q30" s="11">
        <f>+$G$31*+'set2010'!P30</f>
        <v>16720</v>
      </c>
      <c r="R30" s="11">
        <f>+$G$31*+'set2010'!Q30</f>
        <v>17490</v>
      </c>
      <c r="S30" s="11">
        <f>+$G$31*+'set2010'!R30</f>
        <v>18150</v>
      </c>
      <c r="T30" s="11">
        <f>+$G$31*+'set2010'!S30</f>
        <v>18480</v>
      </c>
      <c r="U30" s="11">
        <f>+$G$31*+'set2010'!T30</f>
        <v>18920</v>
      </c>
      <c r="V30" s="11">
        <f>+$G$31*+'set2010'!U30</f>
        <v>19470</v>
      </c>
      <c r="W30" s="11">
        <f>+$G$31*+'set2010'!V30</f>
        <v>19030</v>
      </c>
      <c r="X30" s="11">
        <f>+$G$31*+'set2010'!W30</f>
        <v>18480</v>
      </c>
      <c r="Y30" s="11">
        <f>+$G$31*+'set2010'!X30</f>
        <v>18590</v>
      </c>
      <c r="Z30" s="11">
        <f>+$G$31*+'set2010'!Y30</f>
        <v>18150</v>
      </c>
      <c r="AA30" s="11">
        <f>+$G$31*+'set2010'!Z30</f>
        <v>20020</v>
      </c>
      <c r="AB30" s="11">
        <f>+$G$31*+'set2010'!AA30</f>
        <v>19030</v>
      </c>
      <c r="AC30" s="11">
        <f>+$G$31*+'set2010'!AB30</f>
        <v>19910</v>
      </c>
      <c r="AD30" s="11">
        <f>+$G$31*+'set2010'!AC30</f>
        <v>19140</v>
      </c>
      <c r="AE30" s="11">
        <f>+$G$31*+'set2010'!AD30</f>
        <v>18700</v>
      </c>
      <c r="AF30" s="11">
        <f>+$G$31*+'set2010'!AE30</f>
        <v>19470</v>
      </c>
      <c r="AG30" s="11">
        <f>+$G$31*+'set2010'!AF30</f>
        <v>19580</v>
      </c>
      <c r="AH30" s="11">
        <f>+$G$31*+'set2010'!AG30</f>
        <v>19360</v>
      </c>
      <c r="AI30" s="11">
        <f>+$G$31*+'set2010'!AH30</f>
        <v>19580</v>
      </c>
      <c r="AJ30" s="11">
        <f>+'set2010'!AI30</f>
        <v>0</v>
      </c>
      <c r="AK30" s="11">
        <f>+'set2010'!AJ30</f>
        <v>0</v>
      </c>
      <c r="AL30" s="11">
        <f>+'set2010'!AK30</f>
        <v>0</v>
      </c>
      <c r="AM30" s="10">
        <f t="shared" si="2"/>
        <v>20020</v>
      </c>
      <c r="AN30" s="10">
        <f t="shared" si="3"/>
        <v>13750.000000000002</v>
      </c>
      <c r="AP30" s="10">
        <f t="shared" si="4"/>
        <v>20020</v>
      </c>
      <c r="AQ30" s="10">
        <f t="shared" si="5"/>
        <v>19910</v>
      </c>
      <c r="AR30" s="10">
        <f t="shared" si="5"/>
        <v>19470</v>
      </c>
    </row>
    <row r="31" spans="1:44" ht="12" customHeight="1" thickBot="1">
      <c r="A31" s="14" t="s">
        <v>112</v>
      </c>
      <c r="B31" s="16"/>
      <c r="C31" s="16"/>
      <c r="D31" s="16"/>
      <c r="E31" s="16"/>
      <c r="F31" s="17"/>
      <c r="G31" s="154">
        <v>1.1000000000000001</v>
      </c>
      <c r="H31" s="17"/>
      <c r="I31" s="17"/>
      <c r="J31" s="17"/>
      <c r="K31" s="17"/>
      <c r="L31" s="17"/>
      <c r="M31" s="17"/>
      <c r="N31" s="17"/>
      <c r="O31" s="17"/>
      <c r="P31" s="17"/>
      <c r="Q31" s="18"/>
      <c r="R31" s="19"/>
      <c r="S31" s="19"/>
      <c r="AC31" s="20"/>
    </row>
    <row r="32" spans="1:44">
      <c r="A32" s="21"/>
      <c r="B32" s="22" t="s">
        <v>27</v>
      </c>
      <c r="C32" s="21" t="s">
        <v>28</v>
      </c>
      <c r="D32" s="21" t="s">
        <v>29</v>
      </c>
      <c r="E32" s="23" t="s">
        <v>30</v>
      </c>
      <c r="F32" s="23" t="s">
        <v>31</v>
      </c>
      <c r="G32" s="23" t="s">
        <v>32</v>
      </c>
      <c r="H32" s="22" t="s">
        <v>33</v>
      </c>
      <c r="I32" s="22" t="s">
        <v>27</v>
      </c>
      <c r="J32" s="21" t="s">
        <v>28</v>
      </c>
      <c r="K32" s="21" t="s">
        <v>29</v>
      </c>
      <c r="L32" s="23" t="s">
        <v>30</v>
      </c>
      <c r="M32" s="23" t="s">
        <v>31</v>
      </c>
      <c r="N32" s="23" t="s">
        <v>32</v>
      </c>
      <c r="O32" s="22" t="s">
        <v>33</v>
      </c>
      <c r="P32" s="22" t="s">
        <v>27</v>
      </c>
      <c r="Q32" s="21" t="s">
        <v>28</v>
      </c>
      <c r="R32" s="21" t="s">
        <v>29</v>
      </c>
      <c r="S32" s="23" t="s">
        <v>30</v>
      </c>
      <c r="T32" s="23" t="s">
        <v>31</v>
      </c>
      <c r="U32" s="23" t="s">
        <v>32</v>
      </c>
      <c r="V32" s="22" t="s">
        <v>33</v>
      </c>
      <c r="W32" s="22" t="s">
        <v>27</v>
      </c>
      <c r="X32" s="21" t="s">
        <v>28</v>
      </c>
      <c r="Y32" s="21" t="s">
        <v>29</v>
      </c>
      <c r="Z32" s="23" t="s">
        <v>30</v>
      </c>
      <c r="AA32" s="23" t="s">
        <v>31</v>
      </c>
      <c r="AB32" s="23" t="s">
        <v>32</v>
      </c>
      <c r="AC32" s="22" t="s">
        <v>33</v>
      </c>
      <c r="AD32" s="22" t="s">
        <v>27</v>
      </c>
      <c r="AE32" s="21" t="s">
        <v>28</v>
      </c>
      <c r="AF32" s="21" t="s">
        <v>29</v>
      </c>
      <c r="AG32" s="23" t="s">
        <v>30</v>
      </c>
      <c r="AH32" s="23" t="s">
        <v>31</v>
      </c>
      <c r="AI32" s="23" t="s">
        <v>32</v>
      </c>
      <c r="AJ32" s="22" t="s">
        <v>33</v>
      </c>
      <c r="AK32" s="22" t="s">
        <v>27</v>
      </c>
      <c r="AL32" s="21" t="s">
        <v>28</v>
      </c>
      <c r="AN32" s="23"/>
      <c r="AO32" s="23"/>
      <c r="AP32" s="23"/>
      <c r="AQ32" s="23"/>
      <c r="AR32" s="23"/>
    </row>
    <row r="33" spans="1:40">
      <c r="A33" s="24"/>
      <c r="B33" s="24"/>
      <c r="C33" s="24"/>
      <c r="E33" s="25"/>
      <c r="F33" s="26"/>
      <c r="I33" s="21"/>
      <c r="J33" s="21"/>
      <c r="K33" s="21"/>
      <c r="L33" s="21"/>
      <c r="M33" s="21"/>
      <c r="N33" s="21"/>
      <c r="O33" s="21"/>
      <c r="P33" s="21"/>
      <c r="Q33" s="21"/>
      <c r="R33" s="28"/>
      <c r="T33" s="29"/>
      <c r="U33" s="28"/>
      <c r="V33" s="28"/>
      <c r="AC33" s="18"/>
    </row>
    <row r="34" spans="1:40">
      <c r="A34" s="24" t="s">
        <v>34</v>
      </c>
      <c r="B34" s="30">
        <f>MAX(B7:B30)</f>
        <v>0</v>
      </c>
      <c r="C34" s="30">
        <f t="shared" ref="C34:AN34" si="6">MAX(C7:C30)</f>
        <v>0</v>
      </c>
      <c r="D34" s="30">
        <f t="shared" si="6"/>
        <v>0</v>
      </c>
      <c r="E34" s="30">
        <f t="shared" si="6"/>
        <v>0</v>
      </c>
      <c r="F34" s="30">
        <f t="shared" si="6"/>
        <v>25520.000000000004</v>
      </c>
      <c r="G34" s="30">
        <f t="shared" si="6"/>
        <v>25850.000000000004</v>
      </c>
      <c r="H34" s="30">
        <f t="shared" si="6"/>
        <v>26400.000000000004</v>
      </c>
      <c r="I34" s="30">
        <f t="shared" si="6"/>
        <v>23980.000000000004</v>
      </c>
      <c r="J34" s="30">
        <f t="shared" si="6"/>
        <v>22770.000000000004</v>
      </c>
      <c r="K34" s="30">
        <f t="shared" si="6"/>
        <v>26290.000000000004</v>
      </c>
      <c r="L34" s="30">
        <f t="shared" si="6"/>
        <v>26620.000000000004</v>
      </c>
      <c r="M34" s="30">
        <f t="shared" si="6"/>
        <v>25190.000000000004</v>
      </c>
      <c r="N34" s="30">
        <f t="shared" si="6"/>
        <v>24200.000000000004</v>
      </c>
      <c r="O34" s="30">
        <f t="shared" si="6"/>
        <v>24530.000000000004</v>
      </c>
      <c r="P34" s="30">
        <f t="shared" si="6"/>
        <v>25300.000000000004</v>
      </c>
      <c r="Q34" s="30">
        <f t="shared" si="6"/>
        <v>20240</v>
      </c>
      <c r="R34" s="30">
        <f t="shared" si="6"/>
        <v>25630.000000000004</v>
      </c>
      <c r="S34" s="30">
        <f t="shared" si="6"/>
        <v>24970.000000000004</v>
      </c>
      <c r="T34" s="30">
        <f t="shared" si="6"/>
        <v>26840.000000000004</v>
      </c>
      <c r="U34" s="30">
        <f t="shared" si="6"/>
        <v>26070.000000000004</v>
      </c>
      <c r="V34" s="30">
        <f t="shared" si="6"/>
        <v>25740.000000000004</v>
      </c>
      <c r="W34" s="30">
        <f t="shared" si="6"/>
        <v>23760.000000000004</v>
      </c>
      <c r="X34" s="30">
        <f t="shared" si="6"/>
        <v>24530.000000000004</v>
      </c>
      <c r="Y34" s="30">
        <f t="shared" si="6"/>
        <v>26730.000000000004</v>
      </c>
      <c r="Z34" s="30">
        <f t="shared" si="6"/>
        <v>26180.000000000004</v>
      </c>
      <c r="AA34" s="30">
        <f t="shared" si="6"/>
        <v>26840.000000000004</v>
      </c>
      <c r="AB34" s="30">
        <f t="shared" si="6"/>
        <v>26400.000000000004</v>
      </c>
      <c r="AC34" s="30">
        <f t="shared" si="6"/>
        <v>26070.000000000004</v>
      </c>
      <c r="AD34" s="30">
        <f t="shared" si="6"/>
        <v>24420.000000000004</v>
      </c>
      <c r="AE34" s="30">
        <f t="shared" si="6"/>
        <v>23980.000000000004</v>
      </c>
      <c r="AF34" s="30">
        <f t="shared" si="6"/>
        <v>26620.000000000004</v>
      </c>
      <c r="AG34" s="30">
        <f t="shared" si="6"/>
        <v>27390.000000000004</v>
      </c>
      <c r="AH34" s="30">
        <f t="shared" si="6"/>
        <v>27610.000000000004</v>
      </c>
      <c r="AI34" s="30">
        <f t="shared" si="6"/>
        <v>24750.000000000004</v>
      </c>
      <c r="AJ34" s="30">
        <f t="shared" si="6"/>
        <v>0</v>
      </c>
      <c r="AK34" s="30">
        <f t="shared" si="6"/>
        <v>0</v>
      </c>
      <c r="AL34" s="30">
        <f t="shared" si="6"/>
        <v>0</v>
      </c>
      <c r="AM34" s="30">
        <f>MAX(AM7:AM30)</f>
        <v>27610.000000000004</v>
      </c>
      <c r="AN34" s="30">
        <f t="shared" si="6"/>
        <v>20240</v>
      </c>
    </row>
    <row r="35" spans="1:40">
      <c r="A35" s="24" t="s">
        <v>35</v>
      </c>
      <c r="B35" s="30">
        <f>MIN(B7:B30)</f>
        <v>0</v>
      </c>
      <c r="C35" s="30">
        <f t="shared" ref="C35:AN35" si="7">MIN(C7:C30)</f>
        <v>0</v>
      </c>
      <c r="D35" s="30">
        <f t="shared" si="7"/>
        <v>0</v>
      </c>
      <c r="E35" s="30">
        <f t="shared" si="7"/>
        <v>0</v>
      </c>
      <c r="F35" s="30">
        <f t="shared" si="7"/>
        <v>13750.000000000002</v>
      </c>
      <c r="G35" s="30">
        <f t="shared" si="7"/>
        <v>12320.000000000002</v>
      </c>
      <c r="H35" s="30">
        <f t="shared" si="7"/>
        <v>17160</v>
      </c>
      <c r="I35" s="30">
        <f t="shared" si="7"/>
        <v>1100</v>
      </c>
      <c r="J35" s="30">
        <f t="shared" si="7"/>
        <v>16170.000000000002</v>
      </c>
      <c r="K35" s="30">
        <f t="shared" si="7"/>
        <v>16280.000000000002</v>
      </c>
      <c r="L35" s="30">
        <f t="shared" si="7"/>
        <v>17050</v>
      </c>
      <c r="M35" s="30">
        <f t="shared" si="7"/>
        <v>15730.000000000002</v>
      </c>
      <c r="N35" s="30">
        <f t="shared" si="7"/>
        <v>15620.000000000002</v>
      </c>
      <c r="O35" s="30">
        <f t="shared" si="7"/>
        <v>11660.000000000002</v>
      </c>
      <c r="P35" s="30">
        <f t="shared" si="7"/>
        <v>14740.000000000002</v>
      </c>
      <c r="Q35" s="30">
        <f t="shared" si="7"/>
        <v>14190.000000000002</v>
      </c>
      <c r="R35" s="30">
        <f t="shared" si="7"/>
        <v>13310.000000000002</v>
      </c>
      <c r="S35" s="30">
        <f t="shared" si="7"/>
        <v>12980.000000000002</v>
      </c>
      <c r="T35" s="30">
        <f t="shared" si="7"/>
        <v>15840.000000000002</v>
      </c>
      <c r="U35" s="30">
        <f t="shared" si="7"/>
        <v>15950.000000000002</v>
      </c>
      <c r="V35" s="30">
        <f t="shared" si="7"/>
        <v>15950.000000000002</v>
      </c>
      <c r="W35" s="30">
        <f t="shared" si="7"/>
        <v>16500</v>
      </c>
      <c r="X35" s="30">
        <f t="shared" si="7"/>
        <v>10560</v>
      </c>
      <c r="Y35" s="30">
        <f t="shared" si="7"/>
        <v>15950.000000000002</v>
      </c>
      <c r="Z35" s="30">
        <f t="shared" si="7"/>
        <v>16390</v>
      </c>
      <c r="AA35" s="30">
        <f t="shared" si="7"/>
        <v>15510.000000000002</v>
      </c>
      <c r="AB35" s="30">
        <f t="shared" si="7"/>
        <v>15840.000000000002</v>
      </c>
      <c r="AC35" s="30">
        <f t="shared" si="7"/>
        <v>16280.000000000002</v>
      </c>
      <c r="AD35" s="30">
        <f t="shared" si="7"/>
        <v>16390</v>
      </c>
      <c r="AE35" s="30">
        <f t="shared" si="7"/>
        <v>16170.000000000002</v>
      </c>
      <c r="AF35" s="30">
        <f t="shared" si="7"/>
        <v>0</v>
      </c>
      <c r="AG35" s="30">
        <f t="shared" si="7"/>
        <v>16940</v>
      </c>
      <c r="AH35" s="30">
        <f t="shared" si="7"/>
        <v>17050</v>
      </c>
      <c r="AI35" s="30">
        <f t="shared" si="7"/>
        <v>13200.000000000002</v>
      </c>
      <c r="AJ35" s="30">
        <f t="shared" si="7"/>
        <v>0</v>
      </c>
      <c r="AK35" s="30">
        <f t="shared" si="7"/>
        <v>0</v>
      </c>
      <c r="AL35" s="30">
        <f t="shared" si="7"/>
        <v>0</v>
      </c>
      <c r="AM35" s="30">
        <f t="shared" si="7"/>
        <v>17160</v>
      </c>
      <c r="AN35" s="30">
        <f t="shared" si="7"/>
        <v>0</v>
      </c>
    </row>
    <row r="36" spans="1:40">
      <c r="A36" s="31"/>
      <c r="B36" s="31"/>
      <c r="C36" s="31"/>
      <c r="E36" s="32"/>
      <c r="F36" s="26"/>
      <c r="G36" s="26"/>
      <c r="H36" s="26"/>
      <c r="I36" s="26"/>
      <c r="J36" s="26"/>
      <c r="K36" s="26"/>
      <c r="L36" s="30"/>
      <c r="M36" s="33"/>
      <c r="N36" s="33"/>
      <c r="O36" s="33"/>
      <c r="P36" s="33"/>
      <c r="Q36" s="33"/>
      <c r="R36" s="28"/>
      <c r="T36" s="34"/>
      <c r="U36" s="28"/>
      <c r="V36" s="28"/>
      <c r="AC36" s="18"/>
    </row>
    <row r="37" spans="1:40">
      <c r="A37" s="14" t="s">
        <v>110</v>
      </c>
      <c r="C37" s="3"/>
      <c r="D37" s="3"/>
      <c r="F37" s="3"/>
      <c r="G37" s="35">
        <f>9350</f>
        <v>9350</v>
      </c>
      <c r="H37" s="90"/>
      <c r="I37" s="90"/>
      <c r="J37" s="3"/>
      <c r="K37" s="3"/>
      <c r="L37" s="3"/>
      <c r="M37" s="3"/>
      <c r="N37" s="3"/>
      <c r="O37" s="3"/>
      <c r="P37" s="3"/>
      <c r="Q37" s="3"/>
    </row>
    <row r="38" spans="1:40">
      <c r="A38" s="14" t="s">
        <v>40</v>
      </c>
      <c r="C38" s="3"/>
      <c r="D38" s="3"/>
      <c r="F38" s="3"/>
      <c r="G38" s="37">
        <v>0.3</v>
      </c>
      <c r="H38" s="3"/>
      <c r="I38" s="3"/>
      <c r="J38" s="3"/>
      <c r="K38" s="3"/>
      <c r="L38" s="3"/>
      <c r="M38" s="3"/>
      <c r="N38" s="3"/>
      <c r="O38" s="3"/>
      <c r="P38" s="3"/>
      <c r="Q38" s="3"/>
    </row>
    <row r="39" spans="1:40">
      <c r="A39" s="14" t="s">
        <v>41</v>
      </c>
      <c r="C39" s="3"/>
      <c r="D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</row>
    <row r="40" spans="1:40">
      <c r="A40" s="14" t="s">
        <v>42</v>
      </c>
      <c r="C40" s="3"/>
      <c r="D40" s="3"/>
      <c r="F40" s="3"/>
      <c r="G40" s="37">
        <v>0.5</v>
      </c>
      <c r="H40" s="3"/>
      <c r="I40" s="3"/>
      <c r="J40" s="3"/>
      <c r="K40" s="3"/>
      <c r="L40" s="3"/>
      <c r="M40" s="3"/>
      <c r="N40" s="3"/>
      <c r="O40" s="3"/>
      <c r="P40" s="3"/>
      <c r="Q40" s="3"/>
    </row>
    <row r="41" spans="1:40">
      <c r="A41" s="14" t="s">
        <v>43</v>
      </c>
      <c r="C41" s="30"/>
      <c r="F41" s="26"/>
      <c r="G41" s="14" t="s">
        <v>44</v>
      </c>
      <c r="H41" s="38"/>
      <c r="I41" s="38"/>
      <c r="J41" s="38"/>
      <c r="K41" s="38"/>
      <c r="L41" s="38"/>
      <c r="M41" s="38"/>
      <c r="N41" s="39"/>
      <c r="O41" s="39"/>
      <c r="P41" s="40"/>
      <c r="Q41" s="38"/>
      <c r="R41" s="28"/>
    </row>
    <row r="42" spans="1:40">
      <c r="A42" s="26" t="s">
        <v>45</v>
      </c>
      <c r="C42" s="30"/>
      <c r="E42" s="41"/>
      <c r="F42" s="26"/>
      <c r="G42" s="38"/>
      <c r="H42" s="38"/>
      <c r="I42" s="38"/>
      <c r="J42" s="38"/>
      <c r="K42" s="38"/>
      <c r="L42" s="38"/>
      <c r="M42" s="38"/>
      <c r="N42" s="39"/>
      <c r="O42" s="39"/>
      <c r="P42" s="40"/>
      <c r="Q42" s="38"/>
      <c r="R42" s="28"/>
    </row>
    <row r="43" spans="1:40" ht="12.75" customHeight="1">
      <c r="A43" s="287" t="s">
        <v>2</v>
      </c>
      <c r="B43" s="4">
        <f>+B$4</f>
        <v>0</v>
      </c>
      <c r="C43" s="4">
        <f t="shared" ref="C43:AL43" si="8">+C$4</f>
        <v>0</v>
      </c>
      <c r="D43" s="4">
        <f t="shared" si="8"/>
        <v>0</v>
      </c>
      <c r="E43" s="4">
        <f t="shared" si="8"/>
        <v>0</v>
      </c>
      <c r="F43" s="4">
        <f t="shared" si="8"/>
        <v>1</v>
      </c>
      <c r="G43" s="4">
        <f t="shared" si="8"/>
        <v>2</v>
      </c>
      <c r="H43" s="4">
        <f t="shared" si="8"/>
        <v>3</v>
      </c>
      <c r="I43" s="4">
        <f t="shared" si="8"/>
        <v>4</v>
      </c>
      <c r="J43" s="4">
        <f t="shared" si="8"/>
        <v>5</v>
      </c>
      <c r="K43" s="4">
        <f t="shared" si="8"/>
        <v>6</v>
      </c>
      <c r="L43" s="4">
        <f t="shared" si="8"/>
        <v>7</v>
      </c>
      <c r="M43" s="4">
        <f t="shared" si="8"/>
        <v>8</v>
      </c>
      <c r="N43" s="4">
        <f t="shared" si="8"/>
        <v>9</v>
      </c>
      <c r="O43" s="4">
        <f t="shared" si="8"/>
        <v>10</v>
      </c>
      <c r="P43" s="4">
        <f t="shared" si="8"/>
        <v>11</v>
      </c>
      <c r="Q43" s="4">
        <f t="shared" si="8"/>
        <v>12</v>
      </c>
      <c r="R43" s="4">
        <f t="shared" si="8"/>
        <v>13</v>
      </c>
      <c r="S43" s="4">
        <f t="shared" si="8"/>
        <v>14</v>
      </c>
      <c r="T43" s="4">
        <f t="shared" si="8"/>
        <v>15</v>
      </c>
      <c r="U43" s="4">
        <f t="shared" si="8"/>
        <v>16</v>
      </c>
      <c r="V43" s="4">
        <f t="shared" si="8"/>
        <v>17</v>
      </c>
      <c r="W43" s="4">
        <f t="shared" si="8"/>
        <v>18</v>
      </c>
      <c r="X43" s="4">
        <f t="shared" si="8"/>
        <v>19</v>
      </c>
      <c r="Y43" s="4">
        <f t="shared" si="8"/>
        <v>20</v>
      </c>
      <c r="Z43" s="4">
        <f t="shared" si="8"/>
        <v>21</v>
      </c>
      <c r="AA43" s="4">
        <f t="shared" si="8"/>
        <v>22</v>
      </c>
      <c r="AB43" s="4">
        <f t="shared" si="8"/>
        <v>23</v>
      </c>
      <c r="AC43" s="4">
        <f t="shared" si="8"/>
        <v>24</v>
      </c>
      <c r="AD43" s="4">
        <f t="shared" si="8"/>
        <v>25</v>
      </c>
      <c r="AE43" s="4">
        <f t="shared" si="8"/>
        <v>26</v>
      </c>
      <c r="AF43" s="4">
        <f t="shared" si="8"/>
        <v>27</v>
      </c>
      <c r="AG43" s="4">
        <f t="shared" si="8"/>
        <v>28</v>
      </c>
      <c r="AH43" s="4">
        <f t="shared" si="8"/>
        <v>29</v>
      </c>
      <c r="AI43" s="4">
        <f t="shared" si="8"/>
        <v>30</v>
      </c>
      <c r="AJ43" s="4">
        <f t="shared" si="8"/>
        <v>31</v>
      </c>
      <c r="AK43" s="4">
        <f t="shared" si="8"/>
        <v>32</v>
      </c>
      <c r="AL43" s="4">
        <f t="shared" si="8"/>
        <v>33</v>
      </c>
      <c r="AM43" s="116" t="s">
        <v>3</v>
      </c>
      <c r="AN43" s="5" t="s">
        <v>4</v>
      </c>
    </row>
    <row r="44" spans="1:40" s="6" customFormat="1" ht="11.25" customHeight="1">
      <c r="A44" s="288"/>
      <c r="B44" s="7">
        <f>B$5</f>
        <v>0</v>
      </c>
      <c r="C44" s="7">
        <f t="shared" ref="C44:AL44" si="9">C$5</f>
        <v>0</v>
      </c>
      <c r="D44" s="7">
        <f t="shared" si="9"/>
        <v>0</v>
      </c>
      <c r="E44" s="7">
        <f t="shared" si="9"/>
        <v>0</v>
      </c>
      <c r="F44" s="7">
        <f t="shared" si="9"/>
        <v>40787</v>
      </c>
      <c r="G44" s="7">
        <f t="shared" si="9"/>
        <v>40788</v>
      </c>
      <c r="H44" s="7">
        <f t="shared" si="9"/>
        <v>40789</v>
      </c>
      <c r="I44" s="7">
        <f t="shared" si="9"/>
        <v>40790</v>
      </c>
      <c r="J44" s="7">
        <f t="shared" si="9"/>
        <v>40791</v>
      </c>
      <c r="K44" s="7">
        <f t="shared" si="9"/>
        <v>40792</v>
      </c>
      <c r="L44" s="7">
        <f t="shared" si="9"/>
        <v>40793</v>
      </c>
      <c r="M44" s="7">
        <f t="shared" si="9"/>
        <v>40794</v>
      </c>
      <c r="N44" s="7">
        <f t="shared" si="9"/>
        <v>40795</v>
      </c>
      <c r="O44" s="7">
        <f t="shared" si="9"/>
        <v>40796</v>
      </c>
      <c r="P44" s="7">
        <f t="shared" si="9"/>
        <v>40797</v>
      </c>
      <c r="Q44" s="7">
        <f t="shared" si="9"/>
        <v>40798</v>
      </c>
      <c r="R44" s="7">
        <f t="shared" si="9"/>
        <v>40799</v>
      </c>
      <c r="S44" s="7">
        <f t="shared" si="9"/>
        <v>40800</v>
      </c>
      <c r="T44" s="7">
        <f t="shared" si="9"/>
        <v>40801</v>
      </c>
      <c r="U44" s="7">
        <f t="shared" si="9"/>
        <v>40802</v>
      </c>
      <c r="V44" s="7">
        <f t="shared" si="9"/>
        <v>40803</v>
      </c>
      <c r="W44" s="7">
        <f t="shared" si="9"/>
        <v>40804</v>
      </c>
      <c r="X44" s="7">
        <f t="shared" si="9"/>
        <v>40805</v>
      </c>
      <c r="Y44" s="7">
        <f t="shared" si="9"/>
        <v>40806</v>
      </c>
      <c r="Z44" s="7">
        <f t="shared" si="9"/>
        <v>40807</v>
      </c>
      <c r="AA44" s="7">
        <f t="shared" si="9"/>
        <v>40808</v>
      </c>
      <c r="AB44" s="7">
        <f t="shared" si="9"/>
        <v>40809</v>
      </c>
      <c r="AC44" s="7">
        <f t="shared" si="9"/>
        <v>40810</v>
      </c>
      <c r="AD44" s="7">
        <f t="shared" si="9"/>
        <v>40811</v>
      </c>
      <c r="AE44" s="7">
        <f t="shared" si="9"/>
        <v>40812</v>
      </c>
      <c r="AF44" s="7">
        <f t="shared" si="9"/>
        <v>40813</v>
      </c>
      <c r="AG44" s="158">
        <f t="shared" si="9"/>
        <v>40814</v>
      </c>
      <c r="AH44" s="158">
        <f t="shared" si="9"/>
        <v>40815</v>
      </c>
      <c r="AI44" s="158">
        <f t="shared" si="9"/>
        <v>40816</v>
      </c>
      <c r="AJ44" s="158">
        <f t="shared" si="9"/>
        <v>40817</v>
      </c>
      <c r="AK44" s="158">
        <f t="shared" si="9"/>
        <v>40818</v>
      </c>
      <c r="AL44" s="158">
        <f t="shared" si="9"/>
        <v>40819</v>
      </c>
      <c r="AM44" s="116"/>
      <c r="AN44" s="8"/>
    </row>
    <row r="45" spans="1:40">
      <c r="A45" s="289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4"/>
      <c r="AH45" s="44"/>
      <c r="AI45" s="44"/>
      <c r="AJ45" s="44"/>
      <c r="AK45" s="44"/>
      <c r="AL45" s="44"/>
      <c r="AM45" s="45" t="s">
        <v>8</v>
      </c>
      <c r="AN45" s="5" t="s">
        <v>8</v>
      </c>
    </row>
    <row r="46" spans="1:40">
      <c r="A46" s="9" t="s">
        <v>9</v>
      </c>
      <c r="B46" s="10">
        <f t="shared" ref="B46:AL52" si="10">B7-$G$38*B7+$G$40*($G$38*B7)</f>
        <v>0</v>
      </c>
      <c r="C46" s="10">
        <f t="shared" si="10"/>
        <v>0</v>
      </c>
      <c r="D46" s="10">
        <f>D7-$G$38*D7+$G$40*($G$38*D7)</f>
        <v>0</v>
      </c>
      <c r="E46" s="10">
        <f t="shared" si="10"/>
        <v>0</v>
      </c>
      <c r="F46" s="10">
        <f t="shared" si="10"/>
        <v>15521</v>
      </c>
      <c r="G46" s="10">
        <f t="shared" si="10"/>
        <v>11126.500000000002</v>
      </c>
      <c r="H46" s="10">
        <f t="shared" si="10"/>
        <v>15053.5</v>
      </c>
      <c r="I46" s="10">
        <f t="shared" si="10"/>
        <v>15895</v>
      </c>
      <c r="J46" s="10">
        <f t="shared" si="10"/>
        <v>15147</v>
      </c>
      <c r="K46" s="10">
        <f t="shared" si="10"/>
        <v>14960</v>
      </c>
      <c r="L46" s="10">
        <f t="shared" si="10"/>
        <v>15427.5</v>
      </c>
      <c r="M46" s="10">
        <f t="shared" si="10"/>
        <v>14679.5</v>
      </c>
      <c r="N46" s="10">
        <f t="shared" si="10"/>
        <v>14025</v>
      </c>
      <c r="O46" s="10">
        <f t="shared" si="10"/>
        <v>15240.5</v>
      </c>
      <c r="P46" s="10">
        <f t="shared" si="10"/>
        <v>14212</v>
      </c>
      <c r="Q46" s="10">
        <f t="shared" si="10"/>
        <v>15427.5</v>
      </c>
      <c r="R46" s="10">
        <f t="shared" si="10"/>
        <v>13557.500000000002</v>
      </c>
      <c r="S46" s="10">
        <f t="shared" si="10"/>
        <v>13557.500000000002</v>
      </c>
      <c r="T46" s="10">
        <f t="shared" si="10"/>
        <v>14586</v>
      </c>
      <c r="U46" s="10">
        <f t="shared" si="10"/>
        <v>14492.5</v>
      </c>
      <c r="V46" s="10">
        <f t="shared" si="10"/>
        <v>14586</v>
      </c>
      <c r="W46" s="10">
        <f t="shared" si="10"/>
        <v>15614.5</v>
      </c>
      <c r="X46" s="10">
        <f t="shared" si="10"/>
        <v>14866.5</v>
      </c>
      <c r="Y46" s="10">
        <f t="shared" si="10"/>
        <v>14586</v>
      </c>
      <c r="Z46" s="10">
        <f t="shared" si="10"/>
        <v>14679.5</v>
      </c>
      <c r="AA46" s="10">
        <f t="shared" si="10"/>
        <v>14866.5</v>
      </c>
      <c r="AB46" s="10">
        <f t="shared" si="10"/>
        <v>14773</v>
      </c>
      <c r="AC46" s="10">
        <f t="shared" si="10"/>
        <v>15240.5</v>
      </c>
      <c r="AD46" s="10">
        <f t="shared" si="10"/>
        <v>15240.5</v>
      </c>
      <c r="AE46" s="10">
        <f t="shared" si="10"/>
        <v>15801.5</v>
      </c>
      <c r="AF46" s="10">
        <f t="shared" si="10"/>
        <v>14305.5</v>
      </c>
      <c r="AG46" s="10">
        <f t="shared" si="10"/>
        <v>15427.5</v>
      </c>
      <c r="AH46" s="10">
        <f t="shared" si="10"/>
        <v>15801.5</v>
      </c>
      <c r="AI46" s="10">
        <f t="shared" si="10"/>
        <v>15801.5</v>
      </c>
      <c r="AJ46" s="10">
        <f t="shared" si="10"/>
        <v>0</v>
      </c>
      <c r="AK46" s="10">
        <f t="shared" si="10"/>
        <v>0</v>
      </c>
      <c r="AL46" s="10">
        <f t="shared" si="10"/>
        <v>0</v>
      </c>
      <c r="AM46" s="10">
        <f>MAX(B46:AL46)</f>
        <v>15895</v>
      </c>
      <c r="AN46" s="10">
        <f>MIN(B46:AF46)</f>
        <v>0</v>
      </c>
    </row>
    <row r="47" spans="1:40">
      <c r="A47" s="9" t="s">
        <v>10</v>
      </c>
      <c r="B47" s="10">
        <f t="shared" si="10"/>
        <v>0</v>
      </c>
      <c r="C47" s="10">
        <f t="shared" si="10"/>
        <v>0</v>
      </c>
      <c r="D47" s="10">
        <f t="shared" si="10"/>
        <v>0</v>
      </c>
      <c r="E47" s="10">
        <f t="shared" si="10"/>
        <v>0</v>
      </c>
      <c r="F47" s="10">
        <f t="shared" si="10"/>
        <v>14960</v>
      </c>
      <c r="G47" s="10">
        <f t="shared" si="10"/>
        <v>10939.500000000002</v>
      </c>
      <c r="H47" s="10">
        <f t="shared" si="10"/>
        <v>15240.5</v>
      </c>
      <c r="I47" s="10">
        <f t="shared" si="10"/>
        <v>14866.5</v>
      </c>
      <c r="J47" s="10">
        <f t="shared" si="10"/>
        <v>14492.5</v>
      </c>
      <c r="K47" s="10">
        <f t="shared" si="10"/>
        <v>14212</v>
      </c>
      <c r="L47" s="10">
        <f t="shared" si="10"/>
        <v>14866.5</v>
      </c>
      <c r="M47" s="10">
        <f t="shared" si="10"/>
        <v>14399</v>
      </c>
      <c r="N47" s="10">
        <f t="shared" si="10"/>
        <v>13651.000000000002</v>
      </c>
      <c r="O47" s="10">
        <f t="shared" si="10"/>
        <v>13464.000000000002</v>
      </c>
      <c r="P47" s="10">
        <f t="shared" si="10"/>
        <v>13090.000000000002</v>
      </c>
      <c r="Q47" s="10">
        <f t="shared" si="10"/>
        <v>14399</v>
      </c>
      <c r="R47" s="10">
        <f t="shared" si="10"/>
        <v>11313.500000000002</v>
      </c>
      <c r="S47" s="10">
        <f t="shared" si="10"/>
        <v>13277.000000000002</v>
      </c>
      <c r="T47" s="10">
        <f t="shared" si="10"/>
        <v>13838.000000000002</v>
      </c>
      <c r="U47" s="10">
        <f t="shared" si="10"/>
        <v>13931.5</v>
      </c>
      <c r="V47" s="10">
        <f t="shared" si="10"/>
        <v>14305.5</v>
      </c>
      <c r="W47" s="10">
        <f t="shared" si="10"/>
        <v>14773</v>
      </c>
      <c r="X47" s="10">
        <f t="shared" si="10"/>
        <v>14305.5</v>
      </c>
      <c r="Y47" s="10">
        <f t="shared" si="10"/>
        <v>14212</v>
      </c>
      <c r="Z47" s="10">
        <f t="shared" si="10"/>
        <v>14212</v>
      </c>
      <c r="AA47" s="10">
        <f t="shared" si="10"/>
        <v>13183.500000000002</v>
      </c>
      <c r="AB47" s="10">
        <f t="shared" si="10"/>
        <v>13931.5</v>
      </c>
      <c r="AC47" s="10">
        <f t="shared" si="10"/>
        <v>14492.5</v>
      </c>
      <c r="AD47" s="10">
        <f t="shared" si="10"/>
        <v>14679.5</v>
      </c>
      <c r="AE47" s="10">
        <f t="shared" si="10"/>
        <v>15240.5</v>
      </c>
      <c r="AF47" s="10">
        <f t="shared" si="10"/>
        <v>13931.5</v>
      </c>
      <c r="AG47" s="10">
        <f t="shared" si="10"/>
        <v>14960</v>
      </c>
      <c r="AH47" s="10">
        <f t="shared" si="10"/>
        <v>15240.5</v>
      </c>
      <c r="AI47" s="10">
        <f t="shared" si="10"/>
        <v>12435.500000000002</v>
      </c>
      <c r="AJ47" s="10">
        <f t="shared" si="10"/>
        <v>0</v>
      </c>
      <c r="AK47" s="10">
        <f t="shared" si="10"/>
        <v>0</v>
      </c>
      <c r="AL47" s="10">
        <f t="shared" si="10"/>
        <v>0</v>
      </c>
      <c r="AM47" s="10">
        <f t="shared" ref="AM47:AM69" si="11">MAX(B47:AL47)</f>
        <v>15240.5</v>
      </c>
      <c r="AN47" s="10">
        <f>MIN(B47:AF47)</f>
        <v>0</v>
      </c>
    </row>
    <row r="48" spans="1:40">
      <c r="A48" s="9" t="s">
        <v>11</v>
      </c>
      <c r="B48" s="10">
        <f t="shared" si="10"/>
        <v>0</v>
      </c>
      <c r="C48" s="10">
        <f t="shared" si="10"/>
        <v>0</v>
      </c>
      <c r="D48" s="10">
        <f t="shared" si="10"/>
        <v>0</v>
      </c>
      <c r="E48" s="10">
        <f t="shared" si="10"/>
        <v>0</v>
      </c>
      <c r="F48" s="10">
        <f t="shared" si="10"/>
        <v>14492.5</v>
      </c>
      <c r="G48" s="10">
        <f t="shared" si="10"/>
        <v>10472.000000000002</v>
      </c>
      <c r="H48" s="10">
        <f t="shared" si="10"/>
        <v>14960</v>
      </c>
      <c r="I48" s="10">
        <f t="shared" si="10"/>
        <v>14212</v>
      </c>
      <c r="J48" s="10">
        <f t="shared" si="10"/>
        <v>14212</v>
      </c>
      <c r="K48" s="10">
        <f t="shared" si="10"/>
        <v>13931.5</v>
      </c>
      <c r="L48" s="10">
        <f t="shared" si="10"/>
        <v>14492.5</v>
      </c>
      <c r="M48" s="10">
        <f t="shared" si="10"/>
        <v>13838.000000000002</v>
      </c>
      <c r="N48" s="10">
        <f t="shared" si="10"/>
        <v>13557.500000000002</v>
      </c>
      <c r="O48" s="10">
        <f t="shared" si="10"/>
        <v>13277.000000000002</v>
      </c>
      <c r="P48" s="10">
        <f t="shared" si="10"/>
        <v>12529.000000000002</v>
      </c>
      <c r="Q48" s="10">
        <f t="shared" si="10"/>
        <v>14399</v>
      </c>
      <c r="R48" s="10">
        <f t="shared" si="10"/>
        <v>12716.000000000002</v>
      </c>
      <c r="S48" s="10">
        <f t="shared" si="10"/>
        <v>12996.500000000002</v>
      </c>
      <c r="T48" s="10">
        <f t="shared" si="10"/>
        <v>13651.000000000002</v>
      </c>
      <c r="U48" s="10">
        <f t="shared" si="10"/>
        <v>13744.500000000002</v>
      </c>
      <c r="V48" s="10">
        <f t="shared" si="10"/>
        <v>13931.5</v>
      </c>
      <c r="W48" s="10">
        <f t="shared" si="10"/>
        <v>14305.5</v>
      </c>
      <c r="X48" s="10">
        <f t="shared" si="10"/>
        <v>13744.500000000002</v>
      </c>
      <c r="Y48" s="10">
        <f t="shared" si="10"/>
        <v>13838.000000000002</v>
      </c>
      <c r="Z48" s="10">
        <f t="shared" si="10"/>
        <v>14586</v>
      </c>
      <c r="AA48" s="10">
        <f t="shared" si="10"/>
        <v>14118.5</v>
      </c>
      <c r="AB48" s="10">
        <f t="shared" si="10"/>
        <v>13651.000000000002</v>
      </c>
      <c r="AC48" s="10">
        <f t="shared" si="10"/>
        <v>14118.5</v>
      </c>
      <c r="AD48" s="10">
        <f t="shared" si="10"/>
        <v>14399</v>
      </c>
      <c r="AE48" s="10">
        <f t="shared" si="10"/>
        <v>14492.5</v>
      </c>
      <c r="AF48" s="10">
        <f t="shared" si="10"/>
        <v>13744.500000000002</v>
      </c>
      <c r="AG48" s="10">
        <f t="shared" si="10"/>
        <v>14679.5</v>
      </c>
      <c r="AH48" s="10">
        <f t="shared" si="10"/>
        <v>14773</v>
      </c>
      <c r="AI48" s="10">
        <f t="shared" si="10"/>
        <v>12716.000000000002</v>
      </c>
      <c r="AJ48" s="10">
        <f t="shared" si="10"/>
        <v>0</v>
      </c>
      <c r="AK48" s="10">
        <f t="shared" si="10"/>
        <v>0</v>
      </c>
      <c r="AL48" s="10">
        <f t="shared" si="10"/>
        <v>0</v>
      </c>
      <c r="AM48" s="10">
        <f t="shared" si="11"/>
        <v>14960</v>
      </c>
      <c r="AN48" s="10">
        <f t="shared" ref="AN48:AN69" si="12">MIN(B48:AF48)</f>
        <v>0</v>
      </c>
    </row>
    <row r="49" spans="1:40">
      <c r="A49" s="9" t="s">
        <v>12</v>
      </c>
      <c r="B49" s="10">
        <f t="shared" si="10"/>
        <v>0</v>
      </c>
      <c r="C49" s="10">
        <f t="shared" si="10"/>
        <v>0</v>
      </c>
      <c r="D49" s="10">
        <f t="shared" si="10"/>
        <v>0</v>
      </c>
      <c r="E49" s="10">
        <f t="shared" si="10"/>
        <v>0</v>
      </c>
      <c r="F49" s="10">
        <f t="shared" si="10"/>
        <v>14212</v>
      </c>
      <c r="G49" s="10">
        <f t="shared" si="10"/>
        <v>10472.000000000002</v>
      </c>
      <c r="H49" s="10">
        <f t="shared" si="10"/>
        <v>14586</v>
      </c>
      <c r="I49" s="10">
        <f t="shared" si="10"/>
        <v>14118.5</v>
      </c>
      <c r="J49" s="10">
        <f t="shared" si="10"/>
        <v>14118.5</v>
      </c>
      <c r="K49" s="10">
        <f t="shared" si="10"/>
        <v>13931.5</v>
      </c>
      <c r="L49" s="10">
        <f t="shared" si="10"/>
        <v>14492.5</v>
      </c>
      <c r="M49" s="10">
        <f t="shared" si="10"/>
        <v>13464.000000000002</v>
      </c>
      <c r="N49" s="10">
        <f t="shared" si="10"/>
        <v>13464.000000000002</v>
      </c>
      <c r="O49" s="10">
        <f t="shared" si="10"/>
        <v>13090.000000000002</v>
      </c>
      <c r="P49" s="10">
        <f t="shared" si="10"/>
        <v>13464.000000000002</v>
      </c>
      <c r="Q49" s="10">
        <f t="shared" si="10"/>
        <v>14399</v>
      </c>
      <c r="R49" s="10">
        <f t="shared" si="10"/>
        <v>12342.000000000002</v>
      </c>
      <c r="S49" s="10">
        <f t="shared" si="10"/>
        <v>12903.000000000002</v>
      </c>
      <c r="T49" s="10">
        <f t="shared" si="10"/>
        <v>13464.000000000002</v>
      </c>
      <c r="U49" s="10">
        <f t="shared" si="10"/>
        <v>13651.000000000002</v>
      </c>
      <c r="V49" s="10">
        <f t="shared" si="10"/>
        <v>13744.500000000002</v>
      </c>
      <c r="W49" s="10">
        <f t="shared" si="10"/>
        <v>14025</v>
      </c>
      <c r="X49" s="10">
        <f t="shared" si="10"/>
        <v>13744.500000000002</v>
      </c>
      <c r="Y49" s="10">
        <f t="shared" si="10"/>
        <v>13557.500000000002</v>
      </c>
      <c r="Z49" s="10">
        <f t="shared" si="10"/>
        <v>14025</v>
      </c>
      <c r="AA49" s="10">
        <f t="shared" si="10"/>
        <v>13838.000000000002</v>
      </c>
      <c r="AB49" s="10">
        <f t="shared" si="10"/>
        <v>13464.000000000002</v>
      </c>
      <c r="AC49" s="10">
        <f t="shared" si="10"/>
        <v>13931.5</v>
      </c>
      <c r="AD49" s="10">
        <f t="shared" si="10"/>
        <v>14118.5</v>
      </c>
      <c r="AE49" s="10">
        <f t="shared" si="10"/>
        <v>14492.5</v>
      </c>
      <c r="AF49" s="10">
        <f t="shared" si="10"/>
        <v>13557.500000000002</v>
      </c>
      <c r="AG49" s="10">
        <f t="shared" si="10"/>
        <v>14399</v>
      </c>
      <c r="AH49" s="10">
        <f t="shared" si="10"/>
        <v>14492.5</v>
      </c>
      <c r="AI49" s="10">
        <f t="shared" si="10"/>
        <v>13744.500000000002</v>
      </c>
      <c r="AJ49" s="10">
        <f t="shared" si="10"/>
        <v>0</v>
      </c>
      <c r="AK49" s="10">
        <f t="shared" si="10"/>
        <v>0</v>
      </c>
      <c r="AL49" s="10">
        <f t="shared" si="10"/>
        <v>0</v>
      </c>
      <c r="AM49" s="10">
        <f t="shared" si="11"/>
        <v>14586</v>
      </c>
      <c r="AN49" s="10">
        <f t="shared" si="12"/>
        <v>0</v>
      </c>
    </row>
    <row r="50" spans="1:40">
      <c r="A50" s="9" t="s">
        <v>13</v>
      </c>
      <c r="B50" s="10">
        <f t="shared" si="10"/>
        <v>0</v>
      </c>
      <c r="C50" s="10">
        <f t="shared" si="10"/>
        <v>0</v>
      </c>
      <c r="D50" s="10">
        <f t="shared" si="10"/>
        <v>0</v>
      </c>
      <c r="E50" s="10">
        <f t="shared" si="10"/>
        <v>0</v>
      </c>
      <c r="F50" s="10">
        <f t="shared" si="10"/>
        <v>14025</v>
      </c>
      <c r="G50" s="10">
        <f t="shared" si="10"/>
        <v>10472.000000000002</v>
      </c>
      <c r="H50" s="10">
        <f t="shared" si="10"/>
        <v>14586</v>
      </c>
      <c r="I50" s="10">
        <f t="shared" si="10"/>
        <v>14025</v>
      </c>
      <c r="J50" s="10">
        <f t="shared" si="10"/>
        <v>14118.5</v>
      </c>
      <c r="K50" s="10">
        <f t="shared" si="10"/>
        <v>13838.000000000002</v>
      </c>
      <c r="L50" s="10">
        <f t="shared" si="10"/>
        <v>14492.5</v>
      </c>
      <c r="M50" s="10">
        <f t="shared" si="10"/>
        <v>13370.500000000002</v>
      </c>
      <c r="N50" s="10">
        <f t="shared" si="10"/>
        <v>13277.000000000002</v>
      </c>
      <c r="O50" s="10">
        <f t="shared" si="10"/>
        <v>13090.000000000002</v>
      </c>
      <c r="P50" s="10">
        <f t="shared" si="10"/>
        <v>13277.000000000002</v>
      </c>
      <c r="Q50" s="10">
        <f t="shared" si="10"/>
        <v>13464.000000000002</v>
      </c>
      <c r="R50" s="10">
        <f t="shared" si="10"/>
        <v>12342.000000000002</v>
      </c>
      <c r="S50" s="10">
        <f t="shared" si="10"/>
        <v>12996.500000000002</v>
      </c>
      <c r="T50" s="10">
        <f t="shared" si="10"/>
        <v>13464.000000000002</v>
      </c>
      <c r="U50" s="10">
        <f t="shared" si="10"/>
        <v>13557.500000000002</v>
      </c>
      <c r="V50" s="10">
        <f t="shared" si="10"/>
        <v>13557.500000000002</v>
      </c>
      <c r="W50" s="10">
        <f t="shared" si="10"/>
        <v>14025</v>
      </c>
      <c r="X50" s="10">
        <f t="shared" si="10"/>
        <v>13651.000000000002</v>
      </c>
      <c r="Y50" s="10">
        <f t="shared" si="10"/>
        <v>13838.000000000002</v>
      </c>
      <c r="Z50" s="10">
        <f t="shared" si="10"/>
        <v>13931.5</v>
      </c>
      <c r="AA50" s="10">
        <f t="shared" si="10"/>
        <v>14025</v>
      </c>
      <c r="AB50" s="10">
        <f t="shared" si="10"/>
        <v>13464.000000000002</v>
      </c>
      <c r="AC50" s="10">
        <f t="shared" si="10"/>
        <v>13838.000000000002</v>
      </c>
      <c r="AD50" s="10">
        <f t="shared" si="10"/>
        <v>13931.5</v>
      </c>
      <c r="AE50" s="10">
        <f t="shared" si="10"/>
        <v>14212</v>
      </c>
      <c r="AF50" s="10">
        <f t="shared" si="10"/>
        <v>13651.000000000002</v>
      </c>
      <c r="AG50" s="10">
        <f t="shared" si="10"/>
        <v>15240.5</v>
      </c>
      <c r="AH50" s="10">
        <f t="shared" si="10"/>
        <v>14586</v>
      </c>
      <c r="AI50" s="10">
        <f t="shared" si="10"/>
        <v>11220.000000000002</v>
      </c>
      <c r="AJ50" s="10">
        <f t="shared" si="10"/>
        <v>0</v>
      </c>
      <c r="AK50" s="10">
        <f t="shared" si="10"/>
        <v>0</v>
      </c>
      <c r="AL50" s="10">
        <f t="shared" si="10"/>
        <v>0</v>
      </c>
      <c r="AM50" s="10">
        <f t="shared" si="11"/>
        <v>15240.5</v>
      </c>
      <c r="AN50" s="10">
        <f t="shared" si="12"/>
        <v>0</v>
      </c>
    </row>
    <row r="51" spans="1:40">
      <c r="A51" s="9" t="s">
        <v>14</v>
      </c>
      <c r="B51" s="10">
        <f t="shared" si="10"/>
        <v>0</v>
      </c>
      <c r="C51" s="10">
        <f t="shared" si="10"/>
        <v>0</v>
      </c>
      <c r="D51" s="10">
        <f t="shared" si="10"/>
        <v>0</v>
      </c>
      <c r="E51" s="10">
        <f t="shared" si="10"/>
        <v>0</v>
      </c>
      <c r="F51" s="10">
        <f t="shared" si="10"/>
        <v>14399</v>
      </c>
      <c r="G51" s="10">
        <f t="shared" si="10"/>
        <v>10472.000000000002</v>
      </c>
      <c r="H51" s="10">
        <f t="shared" si="10"/>
        <v>14773</v>
      </c>
      <c r="I51" s="10">
        <f t="shared" si="10"/>
        <v>14118.5</v>
      </c>
      <c r="J51" s="10">
        <f t="shared" si="10"/>
        <v>14118.5</v>
      </c>
      <c r="K51" s="10">
        <f t="shared" si="10"/>
        <v>14212</v>
      </c>
      <c r="L51" s="10">
        <f t="shared" si="10"/>
        <v>14492.5</v>
      </c>
      <c r="M51" s="10">
        <f t="shared" si="10"/>
        <v>13651.000000000002</v>
      </c>
      <c r="N51" s="10">
        <f t="shared" si="10"/>
        <v>13464.000000000002</v>
      </c>
      <c r="O51" s="10">
        <f t="shared" si="10"/>
        <v>13557.500000000002</v>
      </c>
      <c r="P51" s="10">
        <f t="shared" si="10"/>
        <v>13277.000000000002</v>
      </c>
      <c r="Q51" s="10">
        <f t="shared" si="10"/>
        <v>13651.000000000002</v>
      </c>
      <c r="R51" s="10">
        <f t="shared" si="10"/>
        <v>12435.500000000002</v>
      </c>
      <c r="S51" s="10">
        <f t="shared" si="10"/>
        <v>13090.000000000002</v>
      </c>
      <c r="T51" s="10">
        <f t="shared" si="10"/>
        <v>13744.500000000002</v>
      </c>
      <c r="U51" s="10">
        <f t="shared" si="10"/>
        <v>13931.5</v>
      </c>
      <c r="V51" s="10">
        <f t="shared" si="10"/>
        <v>14118.5</v>
      </c>
      <c r="W51" s="10">
        <f t="shared" si="10"/>
        <v>14025</v>
      </c>
      <c r="X51" s="10">
        <f t="shared" si="10"/>
        <v>10472.000000000002</v>
      </c>
      <c r="Y51" s="10">
        <f t="shared" si="10"/>
        <v>13931.5</v>
      </c>
      <c r="Z51" s="10">
        <f t="shared" si="10"/>
        <v>14305.5</v>
      </c>
      <c r="AA51" s="10">
        <f t="shared" si="10"/>
        <v>14025</v>
      </c>
      <c r="AB51" s="10">
        <f t="shared" si="10"/>
        <v>13838.000000000002</v>
      </c>
      <c r="AC51" s="10">
        <f t="shared" si="10"/>
        <v>14305.5</v>
      </c>
      <c r="AD51" s="10">
        <f t="shared" si="10"/>
        <v>14118.5</v>
      </c>
      <c r="AE51" s="10">
        <f t="shared" si="10"/>
        <v>13931.5</v>
      </c>
      <c r="AF51" s="10">
        <f t="shared" si="10"/>
        <v>13651.000000000002</v>
      </c>
      <c r="AG51" s="10">
        <f t="shared" si="10"/>
        <v>15334</v>
      </c>
      <c r="AH51" s="10">
        <f t="shared" si="10"/>
        <v>14866.5</v>
      </c>
      <c r="AI51" s="10">
        <f t="shared" si="10"/>
        <v>11687.500000000002</v>
      </c>
      <c r="AJ51" s="10">
        <f t="shared" si="10"/>
        <v>0</v>
      </c>
      <c r="AK51" s="10">
        <f t="shared" si="10"/>
        <v>0</v>
      </c>
      <c r="AL51" s="10">
        <f t="shared" si="10"/>
        <v>0</v>
      </c>
      <c r="AM51" s="10">
        <f t="shared" si="11"/>
        <v>15334</v>
      </c>
      <c r="AN51" s="10">
        <f t="shared" si="12"/>
        <v>0</v>
      </c>
    </row>
    <row r="52" spans="1:40">
      <c r="A52" s="9" t="s">
        <v>15</v>
      </c>
      <c r="B52" s="10">
        <f t="shared" si="10"/>
        <v>0</v>
      </c>
      <c r="C52" s="10">
        <f t="shared" si="10"/>
        <v>0</v>
      </c>
      <c r="D52" s="10">
        <f t="shared" si="10"/>
        <v>0</v>
      </c>
      <c r="E52" s="10">
        <f t="shared" si="10"/>
        <v>0</v>
      </c>
      <c r="F52" s="10">
        <f t="shared" si="10"/>
        <v>14773</v>
      </c>
      <c r="G52" s="10">
        <f t="shared" si="10"/>
        <v>10939.500000000002</v>
      </c>
      <c r="H52" s="10">
        <f t="shared" si="10"/>
        <v>15334</v>
      </c>
      <c r="I52" s="10">
        <f t="shared" si="10"/>
        <v>13838.000000000002</v>
      </c>
      <c r="J52" s="10">
        <f t="shared" si="10"/>
        <v>13744.500000000002</v>
      </c>
      <c r="K52" s="10">
        <f t="shared" si="10"/>
        <v>14679.5</v>
      </c>
      <c r="L52" s="10">
        <f t="shared" si="10"/>
        <v>15147</v>
      </c>
      <c r="M52" s="10">
        <f t="shared" si="10"/>
        <v>14773</v>
      </c>
      <c r="N52" s="10">
        <f t="shared" si="10"/>
        <v>14118.5</v>
      </c>
      <c r="O52" s="10">
        <f t="shared" si="10"/>
        <v>14399</v>
      </c>
      <c r="P52" s="10">
        <f t="shared" si="10"/>
        <v>12996.500000000002</v>
      </c>
      <c r="Q52" s="10">
        <f t="shared" si="10"/>
        <v>13370.500000000002</v>
      </c>
      <c r="R52" s="10">
        <f t="shared" si="10"/>
        <v>13277.000000000002</v>
      </c>
      <c r="S52" s="10">
        <f t="shared" si="10"/>
        <v>14586</v>
      </c>
      <c r="T52" s="10">
        <f t="shared" si="10"/>
        <v>14492.5</v>
      </c>
      <c r="U52" s="10">
        <f t="shared" si="10"/>
        <v>14399</v>
      </c>
      <c r="V52" s="10">
        <f t="shared" si="10"/>
        <v>15053.5</v>
      </c>
      <c r="W52" s="10">
        <f t="shared" si="10"/>
        <v>14025</v>
      </c>
      <c r="X52" s="10">
        <f t="shared" si="10"/>
        <v>9911.0000000000018</v>
      </c>
      <c r="Y52" s="10">
        <f t="shared" si="10"/>
        <v>14960</v>
      </c>
      <c r="Z52" s="10">
        <f t="shared" si="10"/>
        <v>15427.5</v>
      </c>
      <c r="AA52" s="10">
        <f t="shared" si="10"/>
        <v>16082</v>
      </c>
      <c r="AB52" s="10">
        <f t="shared" si="10"/>
        <v>15240.5</v>
      </c>
      <c r="AC52" s="10">
        <f t="shared" si="10"/>
        <v>15240.5</v>
      </c>
      <c r="AD52" s="10">
        <f t="shared" si="10"/>
        <v>14679.5</v>
      </c>
      <c r="AE52" s="10">
        <f t="shared" si="10"/>
        <v>13744.500000000002</v>
      </c>
      <c r="AF52" s="10">
        <f t="shared" si="10"/>
        <v>14960</v>
      </c>
      <c r="AG52" s="10">
        <f t="shared" si="10"/>
        <v>16549.5</v>
      </c>
      <c r="AH52" s="10">
        <f t="shared" si="10"/>
        <v>15895</v>
      </c>
      <c r="AI52" s="10">
        <f t="shared" si="10"/>
        <v>12622.500000000002</v>
      </c>
      <c r="AJ52" s="10">
        <f t="shared" ref="AG52:AL67" si="13">AJ13-$G$38*AJ13+$G$40*($G$38*AJ13)</f>
        <v>0</v>
      </c>
      <c r="AK52" s="10">
        <f t="shared" si="13"/>
        <v>0</v>
      </c>
      <c r="AL52" s="10">
        <f t="shared" si="13"/>
        <v>0</v>
      </c>
      <c r="AM52" s="10">
        <f t="shared" si="11"/>
        <v>16549.5</v>
      </c>
      <c r="AN52" s="10">
        <f t="shared" si="12"/>
        <v>0</v>
      </c>
    </row>
    <row r="53" spans="1:40">
      <c r="A53" s="12" t="s">
        <v>16</v>
      </c>
      <c r="B53" s="10">
        <f t="shared" ref="B53:AF61" si="14">B14-$G$38*B14+$G$40*($G$38*B14)</f>
        <v>0</v>
      </c>
      <c r="C53" s="10">
        <f t="shared" si="14"/>
        <v>0</v>
      </c>
      <c r="D53" s="10">
        <f t="shared" si="14"/>
        <v>0</v>
      </c>
      <c r="E53" s="10">
        <f t="shared" si="14"/>
        <v>0</v>
      </c>
      <c r="F53" s="10">
        <f t="shared" si="14"/>
        <v>17765</v>
      </c>
      <c r="G53" s="10">
        <f t="shared" si="14"/>
        <v>12716.000000000002</v>
      </c>
      <c r="H53" s="10">
        <f t="shared" si="14"/>
        <v>18326</v>
      </c>
      <c r="I53" s="10">
        <f t="shared" si="14"/>
        <v>14586</v>
      </c>
      <c r="J53" s="10">
        <f t="shared" si="14"/>
        <v>14399</v>
      </c>
      <c r="K53" s="10">
        <f t="shared" si="14"/>
        <v>18326</v>
      </c>
      <c r="L53" s="10">
        <f t="shared" si="14"/>
        <v>18045.5</v>
      </c>
      <c r="M53" s="10">
        <f t="shared" si="14"/>
        <v>18045.5</v>
      </c>
      <c r="N53" s="10">
        <f t="shared" si="14"/>
        <v>17858.5</v>
      </c>
      <c r="O53" s="10">
        <f t="shared" si="14"/>
        <v>17765</v>
      </c>
      <c r="P53" s="10">
        <f t="shared" si="14"/>
        <v>14212</v>
      </c>
      <c r="Q53" s="10">
        <f t="shared" si="14"/>
        <v>14305.5</v>
      </c>
      <c r="R53" s="10">
        <f t="shared" si="14"/>
        <v>15521</v>
      </c>
      <c r="S53" s="10">
        <f t="shared" si="14"/>
        <v>17110.5</v>
      </c>
      <c r="T53" s="10">
        <f t="shared" si="14"/>
        <v>17858.5</v>
      </c>
      <c r="U53" s="10">
        <f t="shared" si="14"/>
        <v>17952</v>
      </c>
      <c r="V53" s="10">
        <f t="shared" si="14"/>
        <v>17952</v>
      </c>
      <c r="W53" s="10">
        <f t="shared" si="14"/>
        <v>15053.5</v>
      </c>
      <c r="X53" s="10">
        <f t="shared" si="14"/>
        <v>8976</v>
      </c>
      <c r="Y53" s="10">
        <f t="shared" si="14"/>
        <v>18887</v>
      </c>
      <c r="Z53" s="10">
        <f t="shared" si="14"/>
        <v>18980.5</v>
      </c>
      <c r="AA53" s="10">
        <f t="shared" si="14"/>
        <v>18045.5</v>
      </c>
      <c r="AB53" s="10">
        <f t="shared" si="14"/>
        <v>16643</v>
      </c>
      <c r="AC53" s="10">
        <f t="shared" si="14"/>
        <v>17858.5</v>
      </c>
      <c r="AD53" s="10">
        <f t="shared" si="14"/>
        <v>15708</v>
      </c>
      <c r="AE53" s="10">
        <f t="shared" si="14"/>
        <v>14960</v>
      </c>
      <c r="AF53" s="10">
        <f t="shared" si="14"/>
        <v>17578</v>
      </c>
      <c r="AG53" s="10">
        <f t="shared" si="13"/>
        <v>18606.5</v>
      </c>
      <c r="AH53" s="10">
        <f t="shared" si="13"/>
        <v>18232.5</v>
      </c>
      <c r="AI53" s="10">
        <f t="shared" si="13"/>
        <v>14305.5</v>
      </c>
      <c r="AJ53" s="10">
        <f t="shared" si="13"/>
        <v>0</v>
      </c>
      <c r="AK53" s="10">
        <f t="shared" si="13"/>
        <v>0</v>
      </c>
      <c r="AL53" s="10">
        <f t="shared" si="13"/>
        <v>0</v>
      </c>
      <c r="AM53" s="10">
        <f t="shared" si="11"/>
        <v>18980.5</v>
      </c>
      <c r="AN53" s="10">
        <f t="shared" si="12"/>
        <v>0</v>
      </c>
    </row>
    <row r="54" spans="1:40">
      <c r="A54" s="12" t="s">
        <v>17</v>
      </c>
      <c r="B54" s="10">
        <f t="shared" si="14"/>
        <v>0</v>
      </c>
      <c r="C54" s="10">
        <f t="shared" si="14"/>
        <v>0</v>
      </c>
      <c r="D54" s="10">
        <f t="shared" si="14"/>
        <v>0</v>
      </c>
      <c r="E54" s="10">
        <f t="shared" si="14"/>
        <v>0</v>
      </c>
      <c r="F54" s="10">
        <f t="shared" si="14"/>
        <v>20570.000000000004</v>
      </c>
      <c r="G54" s="10">
        <f t="shared" si="14"/>
        <v>15614.5</v>
      </c>
      <c r="H54" s="10">
        <f t="shared" si="14"/>
        <v>21879.000000000004</v>
      </c>
      <c r="I54" s="10">
        <f t="shared" si="14"/>
        <v>8228</v>
      </c>
      <c r="J54" s="10">
        <f t="shared" si="14"/>
        <v>15801.5</v>
      </c>
      <c r="K54" s="10">
        <f t="shared" si="14"/>
        <v>21131.000000000004</v>
      </c>
      <c r="L54" s="10">
        <f t="shared" si="14"/>
        <v>21598.500000000004</v>
      </c>
      <c r="M54" s="10">
        <f t="shared" si="14"/>
        <v>21411.500000000004</v>
      </c>
      <c r="N54" s="10">
        <f t="shared" si="14"/>
        <v>20383.000000000004</v>
      </c>
      <c r="O54" s="10">
        <f t="shared" si="14"/>
        <v>19822.000000000004</v>
      </c>
      <c r="P54" s="10">
        <f t="shared" si="14"/>
        <v>15895</v>
      </c>
      <c r="Q54" s="10">
        <f t="shared" si="14"/>
        <v>14866.5</v>
      </c>
      <c r="R54" s="10">
        <f t="shared" si="14"/>
        <v>19354.500000000004</v>
      </c>
      <c r="S54" s="10">
        <f t="shared" si="14"/>
        <v>19728.500000000004</v>
      </c>
      <c r="T54" s="10">
        <f t="shared" si="14"/>
        <v>20476.500000000004</v>
      </c>
      <c r="U54" s="10">
        <f t="shared" si="14"/>
        <v>21037.500000000004</v>
      </c>
      <c r="V54" s="10">
        <f t="shared" si="14"/>
        <v>21037.500000000004</v>
      </c>
      <c r="W54" s="10">
        <f t="shared" si="14"/>
        <v>16736.5</v>
      </c>
      <c r="X54" s="10">
        <f t="shared" si="14"/>
        <v>10004.500000000002</v>
      </c>
      <c r="Y54" s="10">
        <f t="shared" si="14"/>
        <v>21598.500000000004</v>
      </c>
      <c r="Z54" s="10">
        <f t="shared" si="14"/>
        <v>21598.500000000004</v>
      </c>
      <c r="AA54" s="10">
        <f t="shared" si="14"/>
        <v>21224.500000000004</v>
      </c>
      <c r="AB54" s="10">
        <f t="shared" si="14"/>
        <v>21318.000000000004</v>
      </c>
      <c r="AC54" s="10">
        <f t="shared" si="14"/>
        <v>21224.500000000004</v>
      </c>
      <c r="AD54" s="10">
        <f t="shared" si="14"/>
        <v>17204</v>
      </c>
      <c r="AE54" s="10">
        <f t="shared" si="14"/>
        <v>14212</v>
      </c>
      <c r="AF54" s="10">
        <f t="shared" si="14"/>
        <v>21785.500000000004</v>
      </c>
      <c r="AG54" s="10">
        <f t="shared" si="13"/>
        <v>22346.500000000004</v>
      </c>
      <c r="AH54" s="10">
        <f t="shared" si="13"/>
        <v>22159.500000000004</v>
      </c>
      <c r="AI54" s="10">
        <f t="shared" si="13"/>
        <v>17484.5</v>
      </c>
      <c r="AJ54" s="10">
        <f t="shared" si="13"/>
        <v>0</v>
      </c>
      <c r="AK54" s="10">
        <f t="shared" si="13"/>
        <v>0</v>
      </c>
      <c r="AL54" s="10">
        <f t="shared" si="13"/>
        <v>0</v>
      </c>
      <c r="AM54" s="10">
        <f t="shared" si="11"/>
        <v>22346.500000000004</v>
      </c>
      <c r="AN54" s="10">
        <f t="shared" si="12"/>
        <v>0</v>
      </c>
    </row>
    <row r="55" spans="1:40">
      <c r="A55" s="13">
        <v>0.41666666666666669</v>
      </c>
      <c r="B55" s="10">
        <f t="shared" si="14"/>
        <v>0</v>
      </c>
      <c r="C55" s="10">
        <f t="shared" si="14"/>
        <v>0</v>
      </c>
      <c r="D55" s="10">
        <f t="shared" si="14"/>
        <v>0</v>
      </c>
      <c r="E55" s="10">
        <f t="shared" si="14"/>
        <v>0</v>
      </c>
      <c r="F55" s="10">
        <f t="shared" si="14"/>
        <v>21224.500000000004</v>
      </c>
      <c r="G55" s="10">
        <f t="shared" si="14"/>
        <v>15801.5</v>
      </c>
      <c r="H55" s="10">
        <f t="shared" si="14"/>
        <v>22440.000000000004</v>
      </c>
      <c r="I55" s="10">
        <f t="shared" si="14"/>
        <v>935</v>
      </c>
      <c r="J55" s="10">
        <f t="shared" si="14"/>
        <v>15801.5</v>
      </c>
      <c r="K55" s="10">
        <f t="shared" si="14"/>
        <v>22066.000000000004</v>
      </c>
      <c r="L55" s="10">
        <f t="shared" si="14"/>
        <v>21411.500000000004</v>
      </c>
      <c r="M55" s="10">
        <f t="shared" si="14"/>
        <v>21224.500000000004</v>
      </c>
      <c r="N55" s="10">
        <f t="shared" si="14"/>
        <v>13277.000000000002</v>
      </c>
      <c r="O55" s="10">
        <f t="shared" si="14"/>
        <v>20663.500000000004</v>
      </c>
      <c r="P55" s="10">
        <f t="shared" si="14"/>
        <v>16736.5</v>
      </c>
      <c r="Q55" s="10">
        <f t="shared" si="14"/>
        <v>15147</v>
      </c>
      <c r="R55" s="10">
        <f t="shared" si="14"/>
        <v>20570.000000000004</v>
      </c>
      <c r="S55" s="10">
        <f t="shared" si="14"/>
        <v>20757.000000000004</v>
      </c>
      <c r="T55" s="10">
        <f t="shared" si="14"/>
        <v>20850.500000000004</v>
      </c>
      <c r="U55" s="10">
        <f t="shared" si="14"/>
        <v>21318.000000000004</v>
      </c>
      <c r="V55" s="10">
        <f t="shared" si="14"/>
        <v>21785.500000000004</v>
      </c>
      <c r="W55" s="10">
        <f t="shared" si="14"/>
        <v>17671.5</v>
      </c>
      <c r="X55" s="10">
        <f t="shared" si="14"/>
        <v>10004.500000000002</v>
      </c>
      <c r="Y55" s="10">
        <f t="shared" si="14"/>
        <v>22440.000000000004</v>
      </c>
      <c r="Z55" s="10">
        <f t="shared" si="14"/>
        <v>21879.000000000004</v>
      </c>
      <c r="AA55" s="10">
        <f t="shared" si="14"/>
        <v>22066.000000000004</v>
      </c>
      <c r="AB55" s="10">
        <f t="shared" si="14"/>
        <v>21972.500000000004</v>
      </c>
      <c r="AC55" s="10">
        <f t="shared" si="14"/>
        <v>21318.000000000004</v>
      </c>
      <c r="AD55" s="10">
        <f t="shared" si="14"/>
        <v>17952</v>
      </c>
      <c r="AE55" s="10">
        <f t="shared" si="14"/>
        <v>16269</v>
      </c>
      <c r="AF55" s="10">
        <f t="shared" si="14"/>
        <v>22627.000000000004</v>
      </c>
      <c r="AG55" s="10">
        <f t="shared" si="13"/>
        <v>22814.000000000004</v>
      </c>
      <c r="AH55" s="10">
        <f t="shared" si="13"/>
        <v>22720.500000000004</v>
      </c>
      <c r="AI55" s="10">
        <f t="shared" si="13"/>
        <v>19635.000000000004</v>
      </c>
      <c r="AJ55" s="10">
        <f t="shared" si="13"/>
        <v>0</v>
      </c>
      <c r="AK55" s="10">
        <f t="shared" si="13"/>
        <v>0</v>
      </c>
      <c r="AL55" s="10">
        <f t="shared" si="13"/>
        <v>0</v>
      </c>
      <c r="AM55" s="10">
        <f t="shared" si="11"/>
        <v>22814.000000000004</v>
      </c>
      <c r="AN55" s="10">
        <f t="shared" si="12"/>
        <v>0</v>
      </c>
    </row>
    <row r="56" spans="1:40">
      <c r="A56" s="13" t="s">
        <v>18</v>
      </c>
      <c r="B56" s="10">
        <f t="shared" si="14"/>
        <v>0</v>
      </c>
      <c r="C56" s="10">
        <f t="shared" si="14"/>
        <v>0</v>
      </c>
      <c r="D56" s="10">
        <f t="shared" si="14"/>
        <v>0</v>
      </c>
      <c r="E56" s="10">
        <f t="shared" si="14"/>
        <v>0</v>
      </c>
      <c r="F56" s="10">
        <f t="shared" si="14"/>
        <v>21224.500000000004</v>
      </c>
      <c r="G56" s="10">
        <f t="shared" si="14"/>
        <v>15988.5</v>
      </c>
      <c r="H56" s="10">
        <f t="shared" si="14"/>
        <v>21972.500000000004</v>
      </c>
      <c r="I56" s="10">
        <f t="shared" si="14"/>
        <v>5703.5000000000009</v>
      </c>
      <c r="J56" s="10">
        <f t="shared" si="14"/>
        <v>16269</v>
      </c>
      <c r="K56" s="10">
        <f t="shared" si="14"/>
        <v>22066.000000000004</v>
      </c>
      <c r="L56" s="10">
        <f t="shared" si="14"/>
        <v>22066.000000000004</v>
      </c>
      <c r="M56" s="10">
        <f t="shared" si="14"/>
        <v>20663.500000000004</v>
      </c>
      <c r="N56" s="10">
        <f t="shared" si="14"/>
        <v>14492.5</v>
      </c>
      <c r="O56" s="10">
        <f t="shared" si="14"/>
        <v>20196.000000000004</v>
      </c>
      <c r="P56" s="10">
        <f t="shared" si="14"/>
        <v>17204</v>
      </c>
      <c r="Q56" s="10">
        <f t="shared" si="14"/>
        <v>16082</v>
      </c>
      <c r="R56" s="10">
        <f t="shared" si="14"/>
        <v>20476.500000000004</v>
      </c>
      <c r="S56" s="10">
        <f t="shared" si="14"/>
        <v>11033.000000000002</v>
      </c>
      <c r="T56" s="10">
        <f t="shared" si="14"/>
        <v>21505.000000000004</v>
      </c>
      <c r="U56" s="10">
        <f t="shared" si="14"/>
        <v>22066.000000000004</v>
      </c>
      <c r="V56" s="10">
        <f t="shared" si="14"/>
        <v>21879.000000000004</v>
      </c>
      <c r="W56" s="10">
        <f t="shared" si="14"/>
        <v>17765</v>
      </c>
      <c r="X56" s="10">
        <f t="shared" si="14"/>
        <v>11594.000000000002</v>
      </c>
      <c r="Y56" s="10">
        <f t="shared" si="14"/>
        <v>22720.500000000004</v>
      </c>
      <c r="Z56" s="10">
        <f t="shared" si="14"/>
        <v>22159.500000000004</v>
      </c>
      <c r="AA56" s="10">
        <f t="shared" si="14"/>
        <v>21785.500000000004</v>
      </c>
      <c r="AB56" s="10">
        <f t="shared" si="14"/>
        <v>22346.500000000004</v>
      </c>
      <c r="AC56" s="10">
        <f t="shared" si="14"/>
        <v>20944.000000000004</v>
      </c>
      <c r="AD56" s="10">
        <f t="shared" si="14"/>
        <v>18326</v>
      </c>
      <c r="AE56" s="10">
        <f t="shared" si="14"/>
        <v>16736.5</v>
      </c>
      <c r="AF56" s="10">
        <f t="shared" si="14"/>
        <v>0</v>
      </c>
      <c r="AG56" s="10">
        <f t="shared" si="13"/>
        <v>23094.500000000004</v>
      </c>
      <c r="AH56" s="10">
        <f t="shared" si="13"/>
        <v>23468.500000000004</v>
      </c>
      <c r="AI56" s="10">
        <f t="shared" si="13"/>
        <v>20009.000000000004</v>
      </c>
      <c r="AJ56" s="10">
        <f t="shared" si="13"/>
        <v>0</v>
      </c>
      <c r="AK56" s="10">
        <f t="shared" si="13"/>
        <v>0</v>
      </c>
      <c r="AL56" s="10">
        <f t="shared" si="13"/>
        <v>0</v>
      </c>
      <c r="AM56" s="10">
        <f t="shared" si="11"/>
        <v>23468.500000000004</v>
      </c>
      <c r="AN56" s="10">
        <f t="shared" si="12"/>
        <v>0</v>
      </c>
    </row>
    <row r="57" spans="1:40">
      <c r="A57" s="13">
        <v>0.5</v>
      </c>
      <c r="B57" s="10">
        <f t="shared" si="14"/>
        <v>0</v>
      </c>
      <c r="C57" s="10">
        <f t="shared" si="14"/>
        <v>0</v>
      </c>
      <c r="D57" s="10">
        <f t="shared" si="14"/>
        <v>0</v>
      </c>
      <c r="E57" s="10">
        <f t="shared" si="14"/>
        <v>0</v>
      </c>
      <c r="F57" s="10">
        <f t="shared" si="14"/>
        <v>21692.000000000004</v>
      </c>
      <c r="G57" s="10">
        <f t="shared" si="14"/>
        <v>16456</v>
      </c>
      <c r="H57" s="10">
        <f t="shared" si="14"/>
        <v>22346.500000000004</v>
      </c>
      <c r="I57" s="10">
        <f t="shared" si="14"/>
        <v>11594.000000000002</v>
      </c>
      <c r="J57" s="10">
        <f t="shared" si="14"/>
        <v>16549.5</v>
      </c>
      <c r="K57" s="10">
        <f t="shared" si="14"/>
        <v>21785.500000000004</v>
      </c>
      <c r="L57" s="10">
        <f t="shared" si="14"/>
        <v>22627.000000000004</v>
      </c>
      <c r="M57" s="10">
        <f t="shared" si="14"/>
        <v>20757.000000000004</v>
      </c>
      <c r="N57" s="10">
        <f t="shared" si="14"/>
        <v>19915.500000000004</v>
      </c>
      <c r="O57" s="10">
        <f t="shared" si="14"/>
        <v>9911.0000000000018</v>
      </c>
      <c r="P57" s="10">
        <f t="shared" si="14"/>
        <v>17578</v>
      </c>
      <c r="Q57" s="10">
        <f t="shared" si="14"/>
        <v>16362.5</v>
      </c>
      <c r="R57" s="10">
        <f t="shared" si="14"/>
        <v>21785.500000000004</v>
      </c>
      <c r="S57" s="10">
        <f t="shared" si="14"/>
        <v>18700</v>
      </c>
      <c r="T57" s="10">
        <f t="shared" si="14"/>
        <v>22814.000000000004</v>
      </c>
      <c r="U57" s="10">
        <f t="shared" si="14"/>
        <v>22159.500000000004</v>
      </c>
      <c r="V57" s="10">
        <f t="shared" si="14"/>
        <v>21785.500000000004</v>
      </c>
      <c r="W57" s="10">
        <f t="shared" si="14"/>
        <v>17952</v>
      </c>
      <c r="X57" s="10">
        <f t="shared" si="14"/>
        <v>9537</v>
      </c>
      <c r="Y57" s="10">
        <f t="shared" si="14"/>
        <v>22720.500000000004</v>
      </c>
      <c r="Z57" s="10">
        <f t="shared" si="14"/>
        <v>22253.000000000004</v>
      </c>
      <c r="AA57" s="10">
        <f t="shared" si="14"/>
        <v>22814.000000000004</v>
      </c>
      <c r="AB57" s="10">
        <f t="shared" si="14"/>
        <v>22440.000000000004</v>
      </c>
      <c r="AC57" s="10">
        <f t="shared" si="14"/>
        <v>21785.500000000004</v>
      </c>
      <c r="AD57" s="10">
        <f t="shared" si="14"/>
        <v>18326</v>
      </c>
      <c r="AE57" s="10">
        <f t="shared" si="14"/>
        <v>17017</v>
      </c>
      <c r="AF57" s="10">
        <f t="shared" si="14"/>
        <v>5703.5000000000009</v>
      </c>
      <c r="AG57" s="10">
        <f t="shared" si="13"/>
        <v>23281.500000000004</v>
      </c>
      <c r="AH57" s="10">
        <f t="shared" si="13"/>
        <v>23468.500000000004</v>
      </c>
      <c r="AI57" s="10">
        <f t="shared" si="13"/>
        <v>19635.000000000004</v>
      </c>
      <c r="AJ57" s="10">
        <f t="shared" si="13"/>
        <v>0</v>
      </c>
      <c r="AK57" s="10">
        <f t="shared" si="13"/>
        <v>0</v>
      </c>
      <c r="AL57" s="10">
        <f t="shared" si="13"/>
        <v>0</v>
      </c>
      <c r="AM57" s="10">
        <f t="shared" si="11"/>
        <v>23468.500000000004</v>
      </c>
      <c r="AN57" s="10">
        <f t="shared" si="12"/>
        <v>0</v>
      </c>
    </row>
    <row r="58" spans="1:40">
      <c r="A58" s="13" t="s">
        <v>19</v>
      </c>
      <c r="B58" s="10">
        <f t="shared" si="14"/>
        <v>0</v>
      </c>
      <c r="C58" s="10">
        <f t="shared" si="14"/>
        <v>0</v>
      </c>
      <c r="D58" s="10">
        <f t="shared" si="14"/>
        <v>0</v>
      </c>
      <c r="E58" s="10">
        <f t="shared" si="14"/>
        <v>0</v>
      </c>
      <c r="F58" s="10">
        <f t="shared" si="14"/>
        <v>12061.500000000002</v>
      </c>
      <c r="G58" s="10">
        <f t="shared" si="14"/>
        <v>16175.5</v>
      </c>
      <c r="H58" s="10">
        <f t="shared" si="14"/>
        <v>21879.000000000004</v>
      </c>
      <c r="I58" s="10">
        <f t="shared" si="14"/>
        <v>11500.500000000002</v>
      </c>
      <c r="J58" s="10">
        <f t="shared" si="14"/>
        <v>16923.5</v>
      </c>
      <c r="K58" s="10">
        <f t="shared" si="14"/>
        <v>21505.000000000004</v>
      </c>
      <c r="L58" s="10">
        <f t="shared" si="14"/>
        <v>16736.5</v>
      </c>
      <c r="M58" s="10">
        <f t="shared" si="14"/>
        <v>20289.500000000004</v>
      </c>
      <c r="N58" s="10">
        <f t="shared" si="14"/>
        <v>19074</v>
      </c>
      <c r="O58" s="10">
        <f t="shared" si="14"/>
        <v>14679.5</v>
      </c>
      <c r="P58" s="10">
        <f t="shared" si="14"/>
        <v>18139</v>
      </c>
      <c r="Q58" s="10">
        <f t="shared" si="14"/>
        <v>15988.5</v>
      </c>
      <c r="R58" s="10">
        <f t="shared" si="14"/>
        <v>20476.500000000004</v>
      </c>
      <c r="S58" s="10">
        <f t="shared" si="14"/>
        <v>19915.500000000004</v>
      </c>
      <c r="T58" s="10">
        <f t="shared" si="14"/>
        <v>21598.500000000004</v>
      </c>
      <c r="U58" s="10">
        <f t="shared" si="14"/>
        <v>21224.500000000004</v>
      </c>
      <c r="V58" s="10">
        <f t="shared" si="14"/>
        <v>21692.000000000004</v>
      </c>
      <c r="W58" s="10">
        <f t="shared" si="14"/>
        <v>17765</v>
      </c>
      <c r="X58" s="10">
        <f t="shared" si="14"/>
        <v>18326</v>
      </c>
      <c r="Y58" s="10">
        <f t="shared" si="14"/>
        <v>21692.000000000004</v>
      </c>
      <c r="Z58" s="10">
        <f t="shared" si="14"/>
        <v>21692.000000000004</v>
      </c>
      <c r="AA58" s="10">
        <f t="shared" si="14"/>
        <v>21131.000000000004</v>
      </c>
      <c r="AB58" s="10">
        <f t="shared" si="14"/>
        <v>21505.000000000004</v>
      </c>
      <c r="AC58" s="10">
        <f t="shared" si="14"/>
        <v>22159.500000000004</v>
      </c>
      <c r="AD58" s="10">
        <f t="shared" si="14"/>
        <v>18139</v>
      </c>
      <c r="AE58" s="10">
        <f t="shared" si="14"/>
        <v>17204</v>
      </c>
      <c r="AF58" s="10">
        <f t="shared" si="14"/>
        <v>14399</v>
      </c>
      <c r="AG58" s="10">
        <f t="shared" si="13"/>
        <v>22253.000000000004</v>
      </c>
      <c r="AH58" s="10">
        <f t="shared" si="13"/>
        <v>22533.500000000004</v>
      </c>
      <c r="AI58" s="10">
        <f t="shared" si="13"/>
        <v>19728.500000000004</v>
      </c>
      <c r="AJ58" s="10">
        <f t="shared" si="13"/>
        <v>0</v>
      </c>
      <c r="AK58" s="10">
        <f t="shared" si="13"/>
        <v>0</v>
      </c>
      <c r="AL58" s="10">
        <f t="shared" si="13"/>
        <v>0</v>
      </c>
      <c r="AM58" s="10">
        <f t="shared" si="11"/>
        <v>22533.500000000004</v>
      </c>
      <c r="AN58" s="10">
        <f t="shared" si="12"/>
        <v>0</v>
      </c>
    </row>
    <row r="59" spans="1:40">
      <c r="A59" s="13">
        <v>0.58333333333333337</v>
      </c>
      <c r="B59" s="10">
        <f t="shared" si="14"/>
        <v>0</v>
      </c>
      <c r="C59" s="10">
        <f t="shared" si="14"/>
        <v>0</v>
      </c>
      <c r="D59" s="10">
        <f t="shared" si="14"/>
        <v>0</v>
      </c>
      <c r="E59" s="10">
        <f t="shared" si="14"/>
        <v>0</v>
      </c>
      <c r="F59" s="10">
        <f t="shared" si="14"/>
        <v>13838.000000000002</v>
      </c>
      <c r="G59" s="10">
        <f t="shared" si="14"/>
        <v>15895</v>
      </c>
      <c r="H59" s="10">
        <f t="shared" si="14"/>
        <v>21598.500000000004</v>
      </c>
      <c r="I59" s="10">
        <f t="shared" si="14"/>
        <v>17297.5</v>
      </c>
      <c r="J59" s="10">
        <f t="shared" si="14"/>
        <v>16736.5</v>
      </c>
      <c r="K59" s="10">
        <f t="shared" si="14"/>
        <v>21879.000000000004</v>
      </c>
      <c r="L59" s="10">
        <f t="shared" si="14"/>
        <v>16456</v>
      </c>
      <c r="M59" s="10">
        <f t="shared" si="14"/>
        <v>19822.000000000004</v>
      </c>
      <c r="N59" s="10">
        <f t="shared" si="14"/>
        <v>18606.5</v>
      </c>
      <c r="O59" s="10">
        <f t="shared" si="14"/>
        <v>20102.500000000004</v>
      </c>
      <c r="P59" s="10">
        <f t="shared" si="14"/>
        <v>17858.5</v>
      </c>
      <c r="Q59" s="10">
        <f t="shared" si="14"/>
        <v>12061.500000000002</v>
      </c>
      <c r="R59" s="10">
        <f t="shared" si="14"/>
        <v>20009.000000000004</v>
      </c>
      <c r="S59" s="10">
        <f t="shared" si="14"/>
        <v>19822.000000000004</v>
      </c>
      <c r="T59" s="10">
        <f t="shared" si="14"/>
        <v>22346.500000000004</v>
      </c>
      <c r="U59" s="10">
        <f t="shared" si="14"/>
        <v>21131.000000000004</v>
      </c>
      <c r="V59" s="10">
        <f t="shared" si="14"/>
        <v>21785.500000000004</v>
      </c>
      <c r="W59" s="10">
        <f t="shared" si="14"/>
        <v>17671.5</v>
      </c>
      <c r="X59" s="10">
        <f t="shared" si="14"/>
        <v>17017</v>
      </c>
      <c r="Y59" s="10">
        <f t="shared" si="14"/>
        <v>21879.000000000004</v>
      </c>
      <c r="Z59" s="10">
        <f t="shared" si="14"/>
        <v>21692.000000000004</v>
      </c>
      <c r="AA59" s="10">
        <f t="shared" si="14"/>
        <v>21411.500000000004</v>
      </c>
      <c r="AB59" s="10">
        <f t="shared" si="14"/>
        <v>21505.000000000004</v>
      </c>
      <c r="AC59" s="10">
        <f t="shared" si="14"/>
        <v>20476.500000000004</v>
      </c>
      <c r="AD59" s="10">
        <f t="shared" si="14"/>
        <v>18045.5</v>
      </c>
      <c r="AE59" s="10">
        <f t="shared" si="14"/>
        <v>17204</v>
      </c>
      <c r="AF59" s="10">
        <f t="shared" si="14"/>
        <v>18232.5</v>
      </c>
      <c r="AG59" s="10">
        <f t="shared" si="13"/>
        <v>22346.500000000004</v>
      </c>
      <c r="AH59" s="10">
        <f t="shared" si="13"/>
        <v>22533.500000000004</v>
      </c>
      <c r="AI59" s="10">
        <f t="shared" si="13"/>
        <v>19074</v>
      </c>
      <c r="AJ59" s="10">
        <f t="shared" si="13"/>
        <v>0</v>
      </c>
      <c r="AK59" s="10">
        <f t="shared" si="13"/>
        <v>0</v>
      </c>
      <c r="AL59" s="10">
        <f t="shared" si="13"/>
        <v>0</v>
      </c>
      <c r="AM59" s="10">
        <f t="shared" si="11"/>
        <v>22533.500000000004</v>
      </c>
      <c r="AN59" s="10">
        <f t="shared" si="12"/>
        <v>0</v>
      </c>
    </row>
    <row r="60" spans="1:40">
      <c r="A60" s="13" t="s">
        <v>20</v>
      </c>
      <c r="B60" s="10">
        <f t="shared" si="14"/>
        <v>0</v>
      </c>
      <c r="C60" s="10">
        <f t="shared" si="14"/>
        <v>0</v>
      </c>
      <c r="D60" s="10">
        <f t="shared" si="14"/>
        <v>0</v>
      </c>
      <c r="E60" s="10">
        <f t="shared" si="14"/>
        <v>0</v>
      </c>
      <c r="F60" s="10">
        <f t="shared" si="14"/>
        <v>19915.500000000004</v>
      </c>
      <c r="G60" s="10">
        <f t="shared" si="14"/>
        <v>21972.500000000004</v>
      </c>
      <c r="H60" s="10">
        <f t="shared" si="14"/>
        <v>22066.000000000004</v>
      </c>
      <c r="I60" s="10">
        <f t="shared" si="14"/>
        <v>16643</v>
      </c>
      <c r="J60" s="10">
        <f t="shared" si="14"/>
        <v>16175.5</v>
      </c>
      <c r="K60" s="10">
        <f t="shared" si="14"/>
        <v>22346.500000000004</v>
      </c>
      <c r="L60" s="10">
        <f t="shared" si="14"/>
        <v>19541.500000000004</v>
      </c>
      <c r="M60" s="10">
        <f t="shared" si="14"/>
        <v>20383.000000000004</v>
      </c>
      <c r="N60" s="10">
        <f t="shared" si="14"/>
        <v>20570.000000000004</v>
      </c>
      <c r="O60" s="10">
        <f t="shared" si="14"/>
        <v>20850.500000000004</v>
      </c>
      <c r="P60" s="10">
        <f t="shared" si="14"/>
        <v>17484.5</v>
      </c>
      <c r="Q60" s="10">
        <f t="shared" si="14"/>
        <v>12716.000000000002</v>
      </c>
      <c r="R60" s="10">
        <f t="shared" si="14"/>
        <v>19728.500000000004</v>
      </c>
      <c r="S60" s="10">
        <f t="shared" si="14"/>
        <v>20383.000000000004</v>
      </c>
      <c r="T60" s="10">
        <f t="shared" si="14"/>
        <v>21598.500000000004</v>
      </c>
      <c r="U60" s="10">
        <f t="shared" si="14"/>
        <v>21505.000000000004</v>
      </c>
      <c r="V60" s="10">
        <f t="shared" si="14"/>
        <v>21598.500000000004</v>
      </c>
      <c r="W60" s="10">
        <f t="shared" si="14"/>
        <v>17484.5</v>
      </c>
      <c r="X60" s="10">
        <f t="shared" si="14"/>
        <v>16456</v>
      </c>
      <c r="Y60" s="10">
        <f t="shared" si="14"/>
        <v>22440.000000000004</v>
      </c>
      <c r="Z60" s="10">
        <f t="shared" si="14"/>
        <v>21692.000000000004</v>
      </c>
      <c r="AA60" s="10">
        <f t="shared" si="14"/>
        <v>21785.500000000004</v>
      </c>
      <c r="AB60" s="10">
        <f t="shared" si="14"/>
        <v>21692.000000000004</v>
      </c>
      <c r="AC60" s="10">
        <f t="shared" si="14"/>
        <v>21785.500000000004</v>
      </c>
      <c r="AD60" s="10">
        <f t="shared" si="14"/>
        <v>17952</v>
      </c>
      <c r="AE60" s="10">
        <f t="shared" si="14"/>
        <v>17017</v>
      </c>
      <c r="AF60" s="10">
        <f t="shared" si="14"/>
        <v>17858.5</v>
      </c>
      <c r="AG60" s="10">
        <f t="shared" si="13"/>
        <v>22814.000000000004</v>
      </c>
      <c r="AH60" s="10">
        <f t="shared" si="13"/>
        <v>23188.000000000004</v>
      </c>
      <c r="AI60" s="10">
        <f t="shared" si="13"/>
        <v>20757.000000000004</v>
      </c>
      <c r="AJ60" s="10">
        <f t="shared" si="13"/>
        <v>0</v>
      </c>
      <c r="AK60" s="10">
        <f t="shared" si="13"/>
        <v>0</v>
      </c>
      <c r="AL60" s="10">
        <f t="shared" si="13"/>
        <v>0</v>
      </c>
      <c r="AM60" s="10">
        <f t="shared" si="11"/>
        <v>23188.000000000004</v>
      </c>
      <c r="AN60" s="10">
        <f t="shared" si="12"/>
        <v>0</v>
      </c>
    </row>
    <row r="61" spans="1:40">
      <c r="A61" s="12" t="s">
        <v>21</v>
      </c>
      <c r="B61" s="10">
        <f t="shared" si="14"/>
        <v>0</v>
      </c>
      <c r="C61" s="10">
        <f t="shared" si="14"/>
        <v>0</v>
      </c>
      <c r="D61" s="10">
        <f t="shared" si="14"/>
        <v>0</v>
      </c>
      <c r="E61" s="10">
        <f t="shared" si="14"/>
        <v>0</v>
      </c>
      <c r="F61" s="10">
        <f t="shared" si="14"/>
        <v>21692.000000000004</v>
      </c>
      <c r="G61" s="10">
        <f t="shared" si="14"/>
        <v>21692.000000000004</v>
      </c>
      <c r="H61" s="10">
        <f t="shared" si="14"/>
        <v>21224.500000000004</v>
      </c>
      <c r="I61" s="10">
        <f t="shared" ref="B61:AL69" si="15">I22-$G$38*I22+$G$40*($G$38*I22)</f>
        <v>16643</v>
      </c>
      <c r="J61" s="10">
        <f t="shared" si="15"/>
        <v>15895</v>
      </c>
      <c r="K61" s="10">
        <f t="shared" si="15"/>
        <v>21692.000000000004</v>
      </c>
      <c r="L61" s="10">
        <f t="shared" si="15"/>
        <v>19728.500000000004</v>
      </c>
      <c r="M61" s="10">
        <f t="shared" si="15"/>
        <v>20009.000000000004</v>
      </c>
      <c r="N61" s="10">
        <f t="shared" si="15"/>
        <v>20476.500000000004</v>
      </c>
      <c r="O61" s="10">
        <f t="shared" si="15"/>
        <v>20476.500000000004</v>
      </c>
      <c r="P61" s="10">
        <f t="shared" si="15"/>
        <v>17297.5</v>
      </c>
      <c r="Q61" s="10">
        <f t="shared" si="15"/>
        <v>13744.500000000002</v>
      </c>
      <c r="R61" s="10">
        <f t="shared" si="15"/>
        <v>19448.000000000004</v>
      </c>
      <c r="S61" s="10">
        <f t="shared" si="15"/>
        <v>20009.000000000004</v>
      </c>
      <c r="T61" s="10">
        <f t="shared" si="15"/>
        <v>20850.500000000004</v>
      </c>
      <c r="U61" s="10">
        <f t="shared" si="15"/>
        <v>20757.000000000004</v>
      </c>
      <c r="V61" s="10">
        <f t="shared" si="15"/>
        <v>21131.000000000004</v>
      </c>
      <c r="W61" s="10">
        <f t="shared" si="15"/>
        <v>16923.5</v>
      </c>
      <c r="X61" s="10">
        <f t="shared" si="15"/>
        <v>16175.5</v>
      </c>
      <c r="Y61" s="10">
        <f t="shared" si="15"/>
        <v>21411.500000000004</v>
      </c>
      <c r="Z61" s="10">
        <f t="shared" si="15"/>
        <v>21224.500000000004</v>
      </c>
      <c r="AA61" s="10">
        <f t="shared" si="15"/>
        <v>21411.500000000004</v>
      </c>
      <c r="AB61" s="10">
        <f t="shared" si="15"/>
        <v>20944.000000000004</v>
      </c>
      <c r="AC61" s="10">
        <f t="shared" si="15"/>
        <v>21972.500000000004</v>
      </c>
      <c r="AD61" s="10">
        <f t="shared" si="15"/>
        <v>17017</v>
      </c>
      <c r="AE61" s="10">
        <f t="shared" si="15"/>
        <v>16830</v>
      </c>
      <c r="AF61" s="10">
        <f t="shared" si="15"/>
        <v>21505.000000000004</v>
      </c>
      <c r="AG61" s="10">
        <f t="shared" si="13"/>
        <v>22393.250000000004</v>
      </c>
      <c r="AH61" s="10">
        <f t="shared" si="13"/>
        <v>22346.500000000004</v>
      </c>
      <c r="AI61" s="10">
        <f t="shared" si="13"/>
        <v>20570.000000000004</v>
      </c>
      <c r="AJ61" s="10">
        <f t="shared" si="13"/>
        <v>0</v>
      </c>
      <c r="AK61" s="10">
        <f t="shared" si="13"/>
        <v>0</v>
      </c>
      <c r="AL61" s="10">
        <f t="shared" si="13"/>
        <v>0</v>
      </c>
      <c r="AM61" s="10">
        <f t="shared" si="11"/>
        <v>22393.250000000004</v>
      </c>
      <c r="AN61" s="10">
        <f t="shared" si="12"/>
        <v>0</v>
      </c>
    </row>
    <row r="62" spans="1:40">
      <c r="A62" s="12" t="s">
        <v>22</v>
      </c>
      <c r="B62" s="10">
        <f t="shared" si="15"/>
        <v>0</v>
      </c>
      <c r="C62" s="10">
        <f t="shared" si="15"/>
        <v>0</v>
      </c>
      <c r="D62" s="10">
        <f t="shared" si="15"/>
        <v>0</v>
      </c>
      <c r="E62" s="10">
        <f t="shared" si="15"/>
        <v>0</v>
      </c>
      <c r="F62" s="10">
        <f t="shared" si="15"/>
        <v>21318.000000000004</v>
      </c>
      <c r="G62" s="10">
        <f t="shared" si="15"/>
        <v>19915.500000000004</v>
      </c>
      <c r="H62" s="10">
        <f t="shared" si="15"/>
        <v>20196.000000000004</v>
      </c>
      <c r="I62" s="10">
        <f t="shared" si="15"/>
        <v>16362.5</v>
      </c>
      <c r="J62" s="10">
        <f t="shared" si="15"/>
        <v>15708</v>
      </c>
      <c r="K62" s="10">
        <f t="shared" si="15"/>
        <v>21505.000000000004</v>
      </c>
      <c r="L62" s="10">
        <f t="shared" si="15"/>
        <v>19261.000000000004</v>
      </c>
      <c r="M62" s="10">
        <f t="shared" si="15"/>
        <v>19261.000000000004</v>
      </c>
      <c r="N62" s="10">
        <f t="shared" si="15"/>
        <v>16830</v>
      </c>
      <c r="O62" s="10">
        <f t="shared" si="15"/>
        <v>19635.000000000004</v>
      </c>
      <c r="P62" s="10">
        <f t="shared" si="15"/>
        <v>17110.5</v>
      </c>
      <c r="Q62" s="10">
        <f t="shared" si="15"/>
        <v>15147</v>
      </c>
      <c r="R62" s="10">
        <f t="shared" si="15"/>
        <v>18980.5</v>
      </c>
      <c r="S62" s="10">
        <f t="shared" si="15"/>
        <v>19635.000000000004</v>
      </c>
      <c r="T62" s="10">
        <f t="shared" si="15"/>
        <v>20570.000000000004</v>
      </c>
      <c r="U62" s="10">
        <f t="shared" si="15"/>
        <v>19822.000000000004</v>
      </c>
      <c r="V62" s="10">
        <f t="shared" si="15"/>
        <v>18232.5</v>
      </c>
      <c r="W62" s="10">
        <f t="shared" si="15"/>
        <v>16736.5</v>
      </c>
      <c r="X62" s="10">
        <f t="shared" si="15"/>
        <v>15988.5</v>
      </c>
      <c r="Y62" s="10">
        <f t="shared" si="15"/>
        <v>20289.500000000004</v>
      </c>
      <c r="Z62" s="10">
        <f t="shared" si="15"/>
        <v>19868.750000000004</v>
      </c>
      <c r="AA62" s="10">
        <f t="shared" si="15"/>
        <v>20289.500000000004</v>
      </c>
      <c r="AB62" s="10">
        <f t="shared" si="15"/>
        <v>20850.500000000004</v>
      </c>
      <c r="AC62" s="10">
        <f t="shared" si="15"/>
        <v>20663.500000000004</v>
      </c>
      <c r="AD62" s="10">
        <f t="shared" si="15"/>
        <v>16362.5</v>
      </c>
      <c r="AE62" s="10">
        <f t="shared" si="15"/>
        <v>16456</v>
      </c>
      <c r="AF62" s="10">
        <f t="shared" si="15"/>
        <v>20757.000000000004</v>
      </c>
      <c r="AG62" s="10">
        <f t="shared" si="13"/>
        <v>20663.500000000004</v>
      </c>
      <c r="AH62" s="10">
        <f t="shared" si="13"/>
        <v>21224.500000000004</v>
      </c>
      <c r="AI62" s="10">
        <f t="shared" si="13"/>
        <v>19448.000000000004</v>
      </c>
      <c r="AJ62" s="10">
        <f t="shared" si="13"/>
        <v>0</v>
      </c>
      <c r="AK62" s="10">
        <f t="shared" si="13"/>
        <v>0</v>
      </c>
      <c r="AL62" s="10">
        <f t="shared" si="13"/>
        <v>0</v>
      </c>
      <c r="AM62" s="10">
        <f t="shared" si="11"/>
        <v>21505.000000000004</v>
      </c>
      <c r="AN62" s="10">
        <f t="shared" si="12"/>
        <v>0</v>
      </c>
    </row>
    <row r="63" spans="1:40">
      <c r="A63" s="12" t="s">
        <v>23</v>
      </c>
      <c r="B63" s="10">
        <f t="shared" si="15"/>
        <v>0</v>
      </c>
      <c r="C63" s="10">
        <f t="shared" si="15"/>
        <v>0</v>
      </c>
      <c r="D63" s="10">
        <f t="shared" si="15"/>
        <v>0</v>
      </c>
      <c r="E63" s="10">
        <f t="shared" si="15"/>
        <v>0</v>
      </c>
      <c r="F63" s="10">
        <f t="shared" si="15"/>
        <v>20383.000000000004</v>
      </c>
      <c r="G63" s="10">
        <f t="shared" si="15"/>
        <v>19167.500000000004</v>
      </c>
      <c r="H63" s="10">
        <f t="shared" si="15"/>
        <v>19728.500000000004</v>
      </c>
      <c r="I63" s="10">
        <f t="shared" si="15"/>
        <v>16362.5</v>
      </c>
      <c r="J63" s="10">
        <f t="shared" si="15"/>
        <v>15708</v>
      </c>
      <c r="K63" s="10">
        <f t="shared" si="15"/>
        <v>19354.500000000004</v>
      </c>
      <c r="L63" s="10">
        <f t="shared" si="15"/>
        <v>18513</v>
      </c>
      <c r="M63" s="10">
        <f t="shared" si="15"/>
        <v>17671.5</v>
      </c>
      <c r="N63" s="10">
        <f t="shared" si="15"/>
        <v>17671.5</v>
      </c>
      <c r="O63" s="10">
        <f t="shared" si="15"/>
        <v>18793.5</v>
      </c>
      <c r="P63" s="10">
        <f t="shared" si="15"/>
        <v>16269</v>
      </c>
      <c r="Q63" s="10">
        <f t="shared" si="15"/>
        <v>15427.5</v>
      </c>
      <c r="R63" s="10">
        <f t="shared" si="15"/>
        <v>17858.5</v>
      </c>
      <c r="S63" s="10">
        <f t="shared" si="15"/>
        <v>19728.500000000004</v>
      </c>
      <c r="T63" s="10">
        <f t="shared" si="15"/>
        <v>18045.5</v>
      </c>
      <c r="U63" s="10">
        <f t="shared" si="15"/>
        <v>18793.5</v>
      </c>
      <c r="V63" s="10">
        <f t="shared" si="15"/>
        <v>18513</v>
      </c>
      <c r="W63" s="10">
        <f t="shared" si="15"/>
        <v>16549.5</v>
      </c>
      <c r="X63" s="10">
        <f t="shared" si="15"/>
        <v>16175.5</v>
      </c>
      <c r="Y63" s="10">
        <f t="shared" si="15"/>
        <v>19354.500000000004</v>
      </c>
      <c r="Z63" s="10">
        <f t="shared" si="15"/>
        <v>19354.500000000004</v>
      </c>
      <c r="AA63" s="10">
        <f t="shared" si="15"/>
        <v>18700</v>
      </c>
      <c r="AB63" s="10">
        <f t="shared" si="15"/>
        <v>20476.500000000004</v>
      </c>
      <c r="AC63" s="10">
        <f t="shared" si="15"/>
        <v>19261.000000000004</v>
      </c>
      <c r="AD63" s="10">
        <f t="shared" si="15"/>
        <v>17391</v>
      </c>
      <c r="AE63" s="10">
        <f t="shared" si="15"/>
        <v>16456</v>
      </c>
      <c r="AF63" s="10">
        <f t="shared" si="15"/>
        <v>20196.000000000004</v>
      </c>
      <c r="AG63" s="10">
        <f t="shared" si="13"/>
        <v>19728.500000000004</v>
      </c>
      <c r="AH63" s="10">
        <f t="shared" si="13"/>
        <v>19915.500000000004</v>
      </c>
      <c r="AI63" s="10">
        <f t="shared" si="13"/>
        <v>19822.000000000004</v>
      </c>
      <c r="AJ63" s="10">
        <f t="shared" si="13"/>
        <v>0</v>
      </c>
      <c r="AK63" s="10">
        <f t="shared" si="13"/>
        <v>0</v>
      </c>
      <c r="AL63" s="10">
        <f t="shared" si="13"/>
        <v>0</v>
      </c>
      <c r="AM63" s="10">
        <f t="shared" si="11"/>
        <v>20476.500000000004</v>
      </c>
      <c r="AN63" s="10">
        <f t="shared" si="12"/>
        <v>0</v>
      </c>
    </row>
    <row r="64" spans="1:40">
      <c r="A64" s="9" t="s">
        <v>24</v>
      </c>
      <c r="B64" s="10">
        <f t="shared" si="15"/>
        <v>0</v>
      </c>
      <c r="C64" s="10">
        <f t="shared" si="15"/>
        <v>0</v>
      </c>
      <c r="D64" s="10">
        <f t="shared" si="15"/>
        <v>0</v>
      </c>
      <c r="E64" s="10">
        <f t="shared" si="15"/>
        <v>0</v>
      </c>
      <c r="F64" s="10">
        <f t="shared" si="15"/>
        <v>20570.000000000004</v>
      </c>
      <c r="G64" s="10">
        <f t="shared" si="15"/>
        <v>20009.000000000004</v>
      </c>
      <c r="H64" s="10">
        <f t="shared" si="15"/>
        <v>21879.000000000004</v>
      </c>
      <c r="I64" s="10">
        <f t="shared" si="15"/>
        <v>18326</v>
      </c>
      <c r="J64" s="10">
        <f t="shared" si="15"/>
        <v>18045.5</v>
      </c>
      <c r="K64" s="10">
        <f t="shared" si="15"/>
        <v>20196.000000000004</v>
      </c>
      <c r="L64" s="10">
        <f t="shared" si="15"/>
        <v>19448.000000000004</v>
      </c>
      <c r="M64" s="10">
        <f t="shared" si="15"/>
        <v>18980.5</v>
      </c>
      <c r="N64" s="10">
        <f t="shared" si="15"/>
        <v>19261.000000000004</v>
      </c>
      <c r="O64" s="10">
        <f t="shared" si="15"/>
        <v>19167.500000000004</v>
      </c>
      <c r="P64" s="10">
        <f t="shared" si="15"/>
        <v>20383.000000000004</v>
      </c>
      <c r="Q64" s="10">
        <f t="shared" si="15"/>
        <v>16175.5</v>
      </c>
      <c r="R64" s="10">
        <f t="shared" si="15"/>
        <v>19354.500000000004</v>
      </c>
      <c r="S64" s="10">
        <f t="shared" si="15"/>
        <v>20383.000000000004</v>
      </c>
      <c r="T64" s="10">
        <f t="shared" si="15"/>
        <v>20102.500000000004</v>
      </c>
      <c r="U64" s="10">
        <f t="shared" si="15"/>
        <v>21037.500000000004</v>
      </c>
      <c r="V64" s="10">
        <f t="shared" si="15"/>
        <v>21318.000000000004</v>
      </c>
      <c r="W64" s="10">
        <f t="shared" si="15"/>
        <v>19261.000000000004</v>
      </c>
      <c r="X64" s="10">
        <f t="shared" si="15"/>
        <v>18980.5</v>
      </c>
      <c r="Y64" s="10">
        <f t="shared" si="15"/>
        <v>21131.000000000004</v>
      </c>
      <c r="Z64" s="10">
        <f t="shared" si="15"/>
        <v>20757.000000000004</v>
      </c>
      <c r="AA64" s="10">
        <f t="shared" si="15"/>
        <v>20196.000000000004</v>
      </c>
      <c r="AB64" s="10">
        <f t="shared" si="15"/>
        <v>21318.000000000004</v>
      </c>
      <c r="AC64" s="10">
        <f t="shared" si="15"/>
        <v>21131.000000000004</v>
      </c>
      <c r="AD64" s="10">
        <f t="shared" si="15"/>
        <v>19541.500000000004</v>
      </c>
      <c r="AE64" s="10">
        <f t="shared" si="15"/>
        <v>19541.500000000004</v>
      </c>
      <c r="AF64" s="10">
        <f t="shared" si="15"/>
        <v>22159.500000000004</v>
      </c>
      <c r="AG64" s="10">
        <f t="shared" si="13"/>
        <v>22533.500000000004</v>
      </c>
      <c r="AH64" s="10">
        <f t="shared" si="13"/>
        <v>22440.000000000004</v>
      </c>
      <c r="AI64" s="10">
        <f t="shared" si="13"/>
        <v>19915.500000000004</v>
      </c>
      <c r="AJ64" s="10">
        <f t="shared" si="13"/>
        <v>0</v>
      </c>
      <c r="AK64" s="10">
        <f t="shared" si="13"/>
        <v>0</v>
      </c>
      <c r="AL64" s="10">
        <f t="shared" si="13"/>
        <v>0</v>
      </c>
      <c r="AM64" s="10">
        <f t="shared" si="11"/>
        <v>22533.500000000004</v>
      </c>
      <c r="AN64" s="10">
        <f t="shared" si="12"/>
        <v>0</v>
      </c>
    </row>
    <row r="65" spans="1:40">
      <c r="A65" s="15">
        <v>0.83333333333333337</v>
      </c>
      <c r="B65" s="10">
        <f t="shared" si="15"/>
        <v>0</v>
      </c>
      <c r="C65" s="10">
        <f t="shared" si="15"/>
        <v>0</v>
      </c>
      <c r="D65" s="10">
        <f t="shared" si="15"/>
        <v>0</v>
      </c>
      <c r="E65" s="10">
        <f t="shared" si="15"/>
        <v>0</v>
      </c>
      <c r="F65" s="10">
        <f t="shared" si="15"/>
        <v>21505.000000000004</v>
      </c>
      <c r="G65" s="10">
        <f t="shared" si="15"/>
        <v>21598.500000000004</v>
      </c>
      <c r="H65" s="10">
        <f t="shared" si="15"/>
        <v>21598.500000000004</v>
      </c>
      <c r="I65" s="10">
        <f t="shared" si="15"/>
        <v>20383.000000000004</v>
      </c>
      <c r="J65" s="10">
        <f t="shared" si="15"/>
        <v>19354.500000000004</v>
      </c>
      <c r="K65" s="10">
        <f t="shared" si="15"/>
        <v>21224.500000000004</v>
      </c>
      <c r="L65" s="10">
        <f t="shared" si="15"/>
        <v>20663.500000000004</v>
      </c>
      <c r="M65" s="10">
        <f t="shared" si="15"/>
        <v>20009.000000000004</v>
      </c>
      <c r="N65" s="10">
        <f t="shared" si="15"/>
        <v>20009.000000000004</v>
      </c>
      <c r="O65" s="10">
        <f t="shared" si="15"/>
        <v>20383.000000000004</v>
      </c>
      <c r="P65" s="10">
        <f t="shared" si="15"/>
        <v>21505.000000000004</v>
      </c>
      <c r="Q65" s="10">
        <f t="shared" si="15"/>
        <v>14960</v>
      </c>
      <c r="R65" s="10">
        <f t="shared" si="15"/>
        <v>19915.500000000004</v>
      </c>
      <c r="S65" s="10">
        <f t="shared" si="15"/>
        <v>21224.500000000004</v>
      </c>
      <c r="T65" s="10">
        <f t="shared" si="15"/>
        <v>20944.000000000004</v>
      </c>
      <c r="U65" s="10">
        <f t="shared" si="15"/>
        <v>21598.500000000004</v>
      </c>
      <c r="V65" s="10">
        <f t="shared" si="15"/>
        <v>21131.000000000004</v>
      </c>
      <c r="W65" s="10">
        <f t="shared" si="15"/>
        <v>20196.000000000004</v>
      </c>
      <c r="X65" s="10">
        <f t="shared" si="15"/>
        <v>20102.500000000004</v>
      </c>
      <c r="Y65" s="10">
        <f t="shared" si="15"/>
        <v>21318.000000000004</v>
      </c>
      <c r="Z65" s="10">
        <f t="shared" si="15"/>
        <v>21318.000000000004</v>
      </c>
      <c r="AA65" s="10">
        <f t="shared" si="15"/>
        <v>21131.000000000004</v>
      </c>
      <c r="AB65" s="10">
        <f t="shared" si="15"/>
        <v>21692.000000000004</v>
      </c>
      <c r="AC65" s="10">
        <f t="shared" si="15"/>
        <v>21505.000000000004</v>
      </c>
      <c r="AD65" s="10">
        <f t="shared" si="15"/>
        <v>20757.000000000004</v>
      </c>
      <c r="AE65" s="10">
        <f t="shared" si="15"/>
        <v>20383.000000000004</v>
      </c>
      <c r="AF65" s="10">
        <f t="shared" si="15"/>
        <v>22253.000000000004</v>
      </c>
      <c r="AG65" s="10">
        <f t="shared" si="13"/>
        <v>22159.500000000004</v>
      </c>
      <c r="AH65" s="10">
        <f t="shared" si="13"/>
        <v>22346.500000000004</v>
      </c>
      <c r="AI65" s="10">
        <f t="shared" si="13"/>
        <v>20850.500000000004</v>
      </c>
      <c r="AJ65" s="10">
        <f t="shared" si="13"/>
        <v>0</v>
      </c>
      <c r="AK65" s="10">
        <f t="shared" si="13"/>
        <v>0</v>
      </c>
      <c r="AL65" s="10">
        <f t="shared" si="13"/>
        <v>0</v>
      </c>
      <c r="AM65" s="10">
        <f t="shared" si="11"/>
        <v>22346.500000000004</v>
      </c>
      <c r="AN65" s="10">
        <f t="shared" si="12"/>
        <v>0</v>
      </c>
    </row>
    <row r="66" spans="1:40">
      <c r="A66" s="15">
        <v>0.875</v>
      </c>
      <c r="B66" s="10">
        <f t="shared" si="15"/>
        <v>0</v>
      </c>
      <c r="C66" s="10">
        <f t="shared" si="15"/>
        <v>0</v>
      </c>
      <c r="D66" s="10">
        <f t="shared" si="15"/>
        <v>0</v>
      </c>
      <c r="E66" s="10">
        <f t="shared" si="15"/>
        <v>0</v>
      </c>
      <c r="F66" s="10">
        <f t="shared" si="15"/>
        <v>21037.500000000004</v>
      </c>
      <c r="G66" s="10">
        <f t="shared" si="15"/>
        <v>20944.000000000004</v>
      </c>
      <c r="H66" s="10">
        <f t="shared" si="15"/>
        <v>21037.500000000004</v>
      </c>
      <c r="I66" s="10">
        <f t="shared" si="15"/>
        <v>19915.500000000004</v>
      </c>
      <c r="J66" s="10">
        <f t="shared" si="15"/>
        <v>19354.500000000004</v>
      </c>
      <c r="K66" s="10">
        <f t="shared" si="15"/>
        <v>20289.500000000004</v>
      </c>
      <c r="L66" s="10">
        <f t="shared" si="15"/>
        <v>19822.000000000004</v>
      </c>
      <c r="M66" s="10">
        <f t="shared" si="15"/>
        <v>18980.5</v>
      </c>
      <c r="N66" s="10">
        <f t="shared" si="15"/>
        <v>19261.000000000004</v>
      </c>
      <c r="O66" s="10">
        <f t="shared" si="15"/>
        <v>19074</v>
      </c>
      <c r="P66" s="10">
        <f t="shared" si="15"/>
        <v>21318.000000000004</v>
      </c>
      <c r="Q66" s="10">
        <f t="shared" si="15"/>
        <v>16923.5</v>
      </c>
      <c r="R66" s="10">
        <f t="shared" si="15"/>
        <v>18980.5</v>
      </c>
      <c r="S66" s="10">
        <f t="shared" si="15"/>
        <v>20289.500000000004</v>
      </c>
      <c r="T66" s="10">
        <f t="shared" si="15"/>
        <v>19915.500000000004</v>
      </c>
      <c r="U66" s="10">
        <f t="shared" si="15"/>
        <v>20850.500000000004</v>
      </c>
      <c r="V66" s="10">
        <f t="shared" si="15"/>
        <v>20757.000000000004</v>
      </c>
      <c r="W66" s="10">
        <f t="shared" si="15"/>
        <v>19728.500000000004</v>
      </c>
      <c r="X66" s="10">
        <f t="shared" si="15"/>
        <v>20850.500000000004</v>
      </c>
      <c r="Y66" s="10">
        <f t="shared" si="15"/>
        <v>20476.500000000004</v>
      </c>
      <c r="Z66" s="10">
        <f t="shared" si="15"/>
        <v>20102.500000000004</v>
      </c>
      <c r="AA66" s="10">
        <f t="shared" si="15"/>
        <v>20289.500000000004</v>
      </c>
      <c r="AB66" s="10">
        <f t="shared" si="15"/>
        <v>20944.000000000004</v>
      </c>
      <c r="AC66" s="10">
        <f t="shared" si="15"/>
        <v>20944.000000000004</v>
      </c>
      <c r="AD66" s="10">
        <f t="shared" si="15"/>
        <v>20196.000000000004</v>
      </c>
      <c r="AE66" s="10">
        <f t="shared" si="15"/>
        <v>20383.000000000004</v>
      </c>
      <c r="AF66" s="10">
        <f t="shared" si="15"/>
        <v>21785.500000000004</v>
      </c>
      <c r="AG66" s="10">
        <f t="shared" si="13"/>
        <v>21598.500000000004</v>
      </c>
      <c r="AH66" s="10">
        <f t="shared" si="13"/>
        <v>21224.500000000004</v>
      </c>
      <c r="AI66" s="10">
        <f t="shared" si="13"/>
        <v>21037.500000000004</v>
      </c>
      <c r="AJ66" s="10">
        <f t="shared" si="13"/>
        <v>0</v>
      </c>
      <c r="AK66" s="10">
        <f t="shared" si="13"/>
        <v>0</v>
      </c>
      <c r="AL66" s="10">
        <f t="shared" si="13"/>
        <v>0</v>
      </c>
      <c r="AM66" s="10">
        <f t="shared" si="11"/>
        <v>21785.500000000004</v>
      </c>
      <c r="AN66" s="10">
        <f t="shared" si="12"/>
        <v>0</v>
      </c>
    </row>
    <row r="67" spans="1:40">
      <c r="A67" s="13" t="s">
        <v>25</v>
      </c>
      <c r="B67" s="10">
        <f t="shared" si="15"/>
        <v>0</v>
      </c>
      <c r="C67" s="10">
        <f t="shared" si="15"/>
        <v>0</v>
      </c>
      <c r="D67" s="10">
        <f t="shared" si="15"/>
        <v>0</v>
      </c>
      <c r="E67" s="10">
        <f t="shared" si="15"/>
        <v>0</v>
      </c>
      <c r="F67" s="10">
        <f t="shared" si="15"/>
        <v>19822.000000000004</v>
      </c>
      <c r="G67" s="10">
        <f t="shared" si="15"/>
        <v>19915.500000000004</v>
      </c>
      <c r="H67" s="10">
        <f t="shared" si="15"/>
        <v>19915.500000000004</v>
      </c>
      <c r="I67" s="10">
        <f t="shared" si="15"/>
        <v>18606.5</v>
      </c>
      <c r="J67" s="10">
        <f t="shared" si="15"/>
        <v>18419.5</v>
      </c>
      <c r="K67" s="10">
        <f t="shared" si="15"/>
        <v>19635.000000000004</v>
      </c>
      <c r="L67" s="10">
        <f t="shared" si="15"/>
        <v>18700</v>
      </c>
      <c r="M67" s="10">
        <f t="shared" si="15"/>
        <v>18326</v>
      </c>
      <c r="N67" s="10">
        <f t="shared" si="15"/>
        <v>18419.5</v>
      </c>
      <c r="O67" s="10">
        <f t="shared" si="15"/>
        <v>19074</v>
      </c>
      <c r="P67" s="10">
        <f t="shared" si="15"/>
        <v>20383.000000000004</v>
      </c>
      <c r="Q67" s="10">
        <f t="shared" si="15"/>
        <v>17204</v>
      </c>
      <c r="R67" s="10">
        <f t="shared" si="15"/>
        <v>18045.5</v>
      </c>
      <c r="S67" s="10">
        <f t="shared" si="15"/>
        <v>19167.500000000004</v>
      </c>
      <c r="T67" s="10">
        <f t="shared" si="15"/>
        <v>19167.500000000004</v>
      </c>
      <c r="U67" s="10">
        <f t="shared" si="15"/>
        <v>19915.500000000004</v>
      </c>
      <c r="V67" s="10">
        <f t="shared" si="15"/>
        <v>19635.000000000004</v>
      </c>
      <c r="W67" s="10">
        <f t="shared" si="15"/>
        <v>18513</v>
      </c>
      <c r="X67" s="10">
        <f t="shared" si="15"/>
        <v>19915.500000000004</v>
      </c>
      <c r="Y67" s="10">
        <f t="shared" si="15"/>
        <v>19448.000000000004</v>
      </c>
      <c r="Z67" s="10">
        <f t="shared" si="15"/>
        <v>19541.500000000004</v>
      </c>
      <c r="AA67" s="10">
        <f t="shared" si="15"/>
        <v>20476.500000000004</v>
      </c>
      <c r="AB67" s="10">
        <f t="shared" si="15"/>
        <v>20102.500000000004</v>
      </c>
      <c r="AC67" s="10">
        <f t="shared" si="15"/>
        <v>19354.500000000004</v>
      </c>
      <c r="AD67" s="10">
        <f t="shared" si="15"/>
        <v>19167.500000000004</v>
      </c>
      <c r="AE67" s="10">
        <f t="shared" si="15"/>
        <v>20289.500000000004</v>
      </c>
      <c r="AF67" s="10">
        <f t="shared" si="15"/>
        <v>20757.000000000004</v>
      </c>
      <c r="AG67" s="10">
        <f t="shared" si="13"/>
        <v>21131.000000000004</v>
      </c>
      <c r="AH67" s="10">
        <f t="shared" si="13"/>
        <v>19822.000000000004</v>
      </c>
      <c r="AI67" s="10">
        <f t="shared" si="13"/>
        <v>18793.5</v>
      </c>
      <c r="AJ67" s="10">
        <f t="shared" si="13"/>
        <v>0</v>
      </c>
      <c r="AK67" s="10">
        <f t="shared" si="13"/>
        <v>0</v>
      </c>
      <c r="AL67" s="10">
        <f t="shared" si="13"/>
        <v>0</v>
      </c>
      <c r="AM67" s="10">
        <f t="shared" si="11"/>
        <v>21131.000000000004</v>
      </c>
      <c r="AN67" s="10">
        <f t="shared" si="12"/>
        <v>0</v>
      </c>
    </row>
    <row r="68" spans="1:40">
      <c r="A68" s="15">
        <v>0.95833333333333337</v>
      </c>
      <c r="B68" s="10">
        <f t="shared" si="15"/>
        <v>0</v>
      </c>
      <c r="C68" s="10">
        <f t="shared" si="15"/>
        <v>0</v>
      </c>
      <c r="D68" s="10">
        <f t="shared" si="15"/>
        <v>0</v>
      </c>
      <c r="E68" s="10">
        <f t="shared" si="15"/>
        <v>0</v>
      </c>
      <c r="F68" s="10">
        <f t="shared" si="15"/>
        <v>18045.5</v>
      </c>
      <c r="G68" s="10">
        <f t="shared" si="15"/>
        <v>18232.5</v>
      </c>
      <c r="H68" s="10">
        <f t="shared" si="15"/>
        <v>18326</v>
      </c>
      <c r="I68" s="10">
        <f t="shared" si="15"/>
        <v>17671.5</v>
      </c>
      <c r="J68" s="10">
        <f t="shared" si="15"/>
        <v>17204</v>
      </c>
      <c r="K68" s="10">
        <f t="shared" si="15"/>
        <v>19074</v>
      </c>
      <c r="L68" s="10">
        <f t="shared" si="15"/>
        <v>16830</v>
      </c>
      <c r="M68" s="10">
        <f t="shared" si="15"/>
        <v>16362.5</v>
      </c>
      <c r="N68" s="10">
        <f t="shared" si="15"/>
        <v>16549.5</v>
      </c>
      <c r="O68" s="10">
        <f t="shared" si="15"/>
        <v>17297.5</v>
      </c>
      <c r="P68" s="10">
        <f t="shared" si="15"/>
        <v>17484.5</v>
      </c>
      <c r="Q68" s="10">
        <f t="shared" si="15"/>
        <v>15334</v>
      </c>
      <c r="R68" s="10">
        <f t="shared" si="15"/>
        <v>16269</v>
      </c>
      <c r="S68" s="10">
        <f t="shared" si="15"/>
        <v>16082</v>
      </c>
      <c r="T68" s="10">
        <f t="shared" si="15"/>
        <v>17484.5</v>
      </c>
      <c r="U68" s="10">
        <f t="shared" si="15"/>
        <v>18326</v>
      </c>
      <c r="V68" s="10">
        <f t="shared" si="15"/>
        <v>18045.5</v>
      </c>
      <c r="W68" s="10">
        <f t="shared" si="15"/>
        <v>17110.5</v>
      </c>
      <c r="X68" s="10">
        <f t="shared" si="15"/>
        <v>16082</v>
      </c>
      <c r="Y68" s="10">
        <f t="shared" si="15"/>
        <v>16830</v>
      </c>
      <c r="Z68" s="10">
        <f t="shared" si="15"/>
        <v>17204</v>
      </c>
      <c r="AA68" s="10">
        <f t="shared" si="15"/>
        <v>17484.5</v>
      </c>
      <c r="AB68" s="10">
        <f t="shared" si="15"/>
        <v>17858.5</v>
      </c>
      <c r="AC68" s="10">
        <f t="shared" si="15"/>
        <v>18045.5</v>
      </c>
      <c r="AD68" s="10">
        <f t="shared" si="15"/>
        <v>17391</v>
      </c>
      <c r="AE68" s="10">
        <f t="shared" si="15"/>
        <v>17484.5</v>
      </c>
      <c r="AF68" s="10">
        <f t="shared" si="15"/>
        <v>18887</v>
      </c>
      <c r="AG68" s="10">
        <f t="shared" si="15"/>
        <v>18513</v>
      </c>
      <c r="AH68" s="10">
        <f t="shared" si="15"/>
        <v>18326</v>
      </c>
      <c r="AI68" s="10">
        <f t="shared" si="15"/>
        <v>17110.5</v>
      </c>
      <c r="AJ68" s="10">
        <f t="shared" si="15"/>
        <v>0</v>
      </c>
      <c r="AK68" s="10">
        <f t="shared" si="15"/>
        <v>0</v>
      </c>
      <c r="AL68" s="10">
        <f t="shared" si="15"/>
        <v>0</v>
      </c>
      <c r="AM68" s="10">
        <f t="shared" si="11"/>
        <v>19074</v>
      </c>
      <c r="AN68" s="10">
        <f t="shared" si="12"/>
        <v>0</v>
      </c>
    </row>
    <row r="69" spans="1:40">
      <c r="A69" s="9" t="s">
        <v>26</v>
      </c>
      <c r="B69" s="10">
        <f t="shared" si="15"/>
        <v>0</v>
      </c>
      <c r="C69" s="10">
        <f t="shared" si="15"/>
        <v>0</v>
      </c>
      <c r="D69" s="10">
        <f t="shared" si="15"/>
        <v>0</v>
      </c>
      <c r="E69" s="10">
        <f t="shared" si="15"/>
        <v>0</v>
      </c>
      <c r="F69" s="10">
        <f t="shared" si="15"/>
        <v>11687.500000000002</v>
      </c>
      <c r="G69" s="10">
        <f t="shared" si="15"/>
        <v>16923.5</v>
      </c>
      <c r="H69" s="10">
        <f t="shared" si="15"/>
        <v>15988.5</v>
      </c>
      <c r="I69" s="10">
        <f t="shared" si="15"/>
        <v>16549.5</v>
      </c>
      <c r="J69" s="10">
        <f t="shared" ref="J69:AL69" si="16">J30-$G$38*J30+$G$40*($G$38*J30)</f>
        <v>15801.5</v>
      </c>
      <c r="K69" s="10">
        <f t="shared" si="16"/>
        <v>16269</v>
      </c>
      <c r="L69" s="10">
        <f t="shared" si="16"/>
        <v>15708</v>
      </c>
      <c r="M69" s="10">
        <f t="shared" si="16"/>
        <v>14960</v>
      </c>
      <c r="N69" s="10">
        <f t="shared" si="16"/>
        <v>14960</v>
      </c>
      <c r="O69" s="10">
        <f t="shared" si="16"/>
        <v>16269</v>
      </c>
      <c r="P69" s="10">
        <f t="shared" si="16"/>
        <v>16456</v>
      </c>
      <c r="Q69" s="10">
        <f t="shared" si="16"/>
        <v>14212</v>
      </c>
      <c r="R69" s="10">
        <f t="shared" si="16"/>
        <v>14866.5</v>
      </c>
      <c r="S69" s="10">
        <f t="shared" si="16"/>
        <v>15427.5</v>
      </c>
      <c r="T69" s="10">
        <f t="shared" si="16"/>
        <v>15708</v>
      </c>
      <c r="U69" s="10">
        <f t="shared" si="16"/>
        <v>16082</v>
      </c>
      <c r="V69" s="10">
        <f t="shared" si="16"/>
        <v>16549.5</v>
      </c>
      <c r="W69" s="10">
        <f t="shared" si="16"/>
        <v>16175.5</v>
      </c>
      <c r="X69" s="10">
        <f t="shared" si="16"/>
        <v>15708</v>
      </c>
      <c r="Y69" s="10">
        <f t="shared" si="16"/>
        <v>15801.5</v>
      </c>
      <c r="Z69" s="10">
        <f t="shared" si="16"/>
        <v>15427.5</v>
      </c>
      <c r="AA69" s="10">
        <f t="shared" si="16"/>
        <v>17017</v>
      </c>
      <c r="AB69" s="10">
        <f t="shared" si="16"/>
        <v>16175.5</v>
      </c>
      <c r="AC69" s="10">
        <f t="shared" si="16"/>
        <v>16923.5</v>
      </c>
      <c r="AD69" s="10">
        <f t="shared" si="16"/>
        <v>16269</v>
      </c>
      <c r="AE69" s="10">
        <f t="shared" si="16"/>
        <v>15895</v>
      </c>
      <c r="AF69" s="10">
        <f t="shared" si="16"/>
        <v>16549.5</v>
      </c>
      <c r="AG69" s="10">
        <f t="shared" si="16"/>
        <v>16643</v>
      </c>
      <c r="AH69" s="10">
        <f t="shared" si="16"/>
        <v>16456</v>
      </c>
      <c r="AI69" s="10">
        <f t="shared" si="16"/>
        <v>16643</v>
      </c>
      <c r="AJ69" s="10">
        <f t="shared" si="16"/>
        <v>0</v>
      </c>
      <c r="AK69" s="10">
        <f t="shared" si="16"/>
        <v>0</v>
      </c>
      <c r="AL69" s="10">
        <f t="shared" si="16"/>
        <v>0</v>
      </c>
      <c r="AM69" s="10">
        <f t="shared" si="11"/>
        <v>17017</v>
      </c>
      <c r="AN69" s="10">
        <f t="shared" si="12"/>
        <v>0</v>
      </c>
    </row>
    <row r="70" spans="1:40">
      <c r="A70" s="46"/>
      <c r="B70" s="46"/>
      <c r="C70" s="46"/>
      <c r="D70" s="46"/>
      <c r="E70" s="46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</row>
    <row r="71" spans="1:40">
      <c r="A71" s="48"/>
      <c r="B71" s="48"/>
      <c r="C71" s="48"/>
      <c r="D71" s="48"/>
      <c r="E71" s="48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</row>
    <row r="73" spans="1:40">
      <c r="A73" s="26" t="s">
        <v>46</v>
      </c>
      <c r="C73" s="30"/>
      <c r="E73" s="41"/>
      <c r="F73" s="26"/>
      <c r="G73" s="38"/>
      <c r="H73" s="38"/>
      <c r="I73" s="38"/>
      <c r="J73" s="38"/>
      <c r="K73" s="38"/>
      <c r="L73" s="38"/>
      <c r="M73" s="38"/>
      <c r="N73" s="39"/>
      <c r="O73" s="39"/>
      <c r="P73" s="40"/>
      <c r="Q73" s="38"/>
      <c r="R73" s="28"/>
    </row>
    <row r="74" spans="1:40" ht="13.5" customHeight="1">
      <c r="A74" s="287" t="s">
        <v>2</v>
      </c>
      <c r="B74" s="4">
        <f>+B$4</f>
        <v>0</v>
      </c>
      <c r="C74" s="4">
        <f t="shared" ref="C74:AL74" si="17">+C$4</f>
        <v>0</v>
      </c>
      <c r="D74" s="4">
        <f t="shared" si="17"/>
        <v>0</v>
      </c>
      <c r="E74" s="4">
        <f t="shared" si="17"/>
        <v>0</v>
      </c>
      <c r="F74" s="4">
        <f t="shared" si="17"/>
        <v>1</v>
      </c>
      <c r="G74" s="4">
        <f t="shared" si="17"/>
        <v>2</v>
      </c>
      <c r="H74" s="4">
        <f t="shared" si="17"/>
        <v>3</v>
      </c>
      <c r="I74" s="4">
        <f t="shared" si="17"/>
        <v>4</v>
      </c>
      <c r="J74" s="4">
        <f t="shared" si="17"/>
        <v>5</v>
      </c>
      <c r="K74" s="4">
        <f t="shared" si="17"/>
        <v>6</v>
      </c>
      <c r="L74" s="4">
        <f t="shared" si="17"/>
        <v>7</v>
      </c>
      <c r="M74" s="4">
        <f t="shared" si="17"/>
        <v>8</v>
      </c>
      <c r="N74" s="4">
        <f t="shared" si="17"/>
        <v>9</v>
      </c>
      <c r="O74" s="4">
        <f t="shared" si="17"/>
        <v>10</v>
      </c>
      <c r="P74" s="4">
        <f t="shared" si="17"/>
        <v>11</v>
      </c>
      <c r="Q74" s="4">
        <f t="shared" si="17"/>
        <v>12</v>
      </c>
      <c r="R74" s="4">
        <f t="shared" si="17"/>
        <v>13</v>
      </c>
      <c r="S74" s="4">
        <f t="shared" si="17"/>
        <v>14</v>
      </c>
      <c r="T74" s="4">
        <f t="shared" si="17"/>
        <v>15</v>
      </c>
      <c r="U74" s="4">
        <f t="shared" si="17"/>
        <v>16</v>
      </c>
      <c r="V74" s="4">
        <f t="shared" si="17"/>
        <v>17</v>
      </c>
      <c r="W74" s="4">
        <f t="shared" si="17"/>
        <v>18</v>
      </c>
      <c r="X74" s="4">
        <f t="shared" si="17"/>
        <v>19</v>
      </c>
      <c r="Y74" s="4">
        <f t="shared" si="17"/>
        <v>20</v>
      </c>
      <c r="Z74" s="4">
        <f t="shared" si="17"/>
        <v>21</v>
      </c>
      <c r="AA74" s="4">
        <f t="shared" si="17"/>
        <v>22</v>
      </c>
      <c r="AB74" s="4">
        <f t="shared" si="17"/>
        <v>23</v>
      </c>
      <c r="AC74" s="4">
        <f t="shared" si="17"/>
        <v>24</v>
      </c>
      <c r="AD74" s="4">
        <f t="shared" si="17"/>
        <v>25</v>
      </c>
      <c r="AE74" s="4">
        <f t="shared" si="17"/>
        <v>26</v>
      </c>
      <c r="AF74" s="4">
        <f t="shared" si="17"/>
        <v>27</v>
      </c>
      <c r="AG74" s="4">
        <f t="shared" si="17"/>
        <v>28</v>
      </c>
      <c r="AH74" s="4">
        <f t="shared" si="17"/>
        <v>29</v>
      </c>
      <c r="AI74" s="4">
        <f t="shared" si="17"/>
        <v>30</v>
      </c>
      <c r="AJ74" s="4">
        <f t="shared" si="17"/>
        <v>31</v>
      </c>
      <c r="AK74" s="4">
        <f t="shared" si="17"/>
        <v>32</v>
      </c>
      <c r="AL74" s="4">
        <f t="shared" si="17"/>
        <v>33</v>
      </c>
      <c r="AM74" s="116" t="s">
        <v>3</v>
      </c>
      <c r="AN74" s="5" t="s">
        <v>4</v>
      </c>
    </row>
    <row r="75" spans="1:40" s="6" customFormat="1" ht="11.25" customHeight="1">
      <c r="A75" s="288"/>
      <c r="B75" s="7">
        <f>B$5</f>
        <v>0</v>
      </c>
      <c r="C75" s="7">
        <f t="shared" ref="C75:AL75" si="18">C$5</f>
        <v>0</v>
      </c>
      <c r="D75" s="7">
        <f t="shared" si="18"/>
        <v>0</v>
      </c>
      <c r="E75" s="7">
        <f t="shared" si="18"/>
        <v>0</v>
      </c>
      <c r="F75" s="7">
        <f t="shared" si="18"/>
        <v>40787</v>
      </c>
      <c r="G75" s="7">
        <f t="shared" si="18"/>
        <v>40788</v>
      </c>
      <c r="H75" s="7">
        <f t="shared" si="18"/>
        <v>40789</v>
      </c>
      <c r="I75" s="7">
        <f t="shared" si="18"/>
        <v>40790</v>
      </c>
      <c r="J75" s="7">
        <f t="shared" si="18"/>
        <v>40791</v>
      </c>
      <c r="K75" s="7">
        <f t="shared" si="18"/>
        <v>40792</v>
      </c>
      <c r="L75" s="7">
        <f t="shared" si="18"/>
        <v>40793</v>
      </c>
      <c r="M75" s="7">
        <f t="shared" si="18"/>
        <v>40794</v>
      </c>
      <c r="N75" s="7">
        <f t="shared" si="18"/>
        <v>40795</v>
      </c>
      <c r="O75" s="7">
        <f t="shared" si="18"/>
        <v>40796</v>
      </c>
      <c r="P75" s="7">
        <f t="shared" si="18"/>
        <v>40797</v>
      </c>
      <c r="Q75" s="7">
        <f t="shared" si="18"/>
        <v>40798</v>
      </c>
      <c r="R75" s="7">
        <f t="shared" si="18"/>
        <v>40799</v>
      </c>
      <c r="S75" s="7">
        <f t="shared" si="18"/>
        <v>40800</v>
      </c>
      <c r="T75" s="7">
        <f t="shared" si="18"/>
        <v>40801</v>
      </c>
      <c r="U75" s="7">
        <f t="shared" si="18"/>
        <v>40802</v>
      </c>
      <c r="V75" s="7">
        <f t="shared" si="18"/>
        <v>40803</v>
      </c>
      <c r="W75" s="7">
        <f t="shared" si="18"/>
        <v>40804</v>
      </c>
      <c r="X75" s="7">
        <f t="shared" si="18"/>
        <v>40805</v>
      </c>
      <c r="Y75" s="7">
        <f t="shared" si="18"/>
        <v>40806</v>
      </c>
      <c r="Z75" s="7">
        <f t="shared" si="18"/>
        <v>40807</v>
      </c>
      <c r="AA75" s="7">
        <f t="shared" si="18"/>
        <v>40808</v>
      </c>
      <c r="AB75" s="7">
        <f t="shared" si="18"/>
        <v>40809</v>
      </c>
      <c r="AC75" s="7">
        <f t="shared" si="18"/>
        <v>40810</v>
      </c>
      <c r="AD75" s="7">
        <f t="shared" si="18"/>
        <v>40811</v>
      </c>
      <c r="AE75" s="7">
        <f t="shared" si="18"/>
        <v>40812</v>
      </c>
      <c r="AF75" s="7">
        <f t="shared" si="18"/>
        <v>40813</v>
      </c>
      <c r="AG75" s="158">
        <f t="shared" si="18"/>
        <v>40814</v>
      </c>
      <c r="AH75" s="158">
        <f t="shared" si="18"/>
        <v>40815</v>
      </c>
      <c r="AI75" s="158">
        <f t="shared" si="18"/>
        <v>40816</v>
      </c>
      <c r="AJ75" s="158">
        <f t="shared" si="18"/>
        <v>40817</v>
      </c>
      <c r="AK75" s="158">
        <f t="shared" si="18"/>
        <v>40818</v>
      </c>
      <c r="AL75" s="158">
        <f t="shared" si="18"/>
        <v>40819</v>
      </c>
      <c r="AM75" s="116"/>
      <c r="AN75" s="8"/>
    </row>
    <row r="76" spans="1:40">
      <c r="A76" s="289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4"/>
      <c r="AH76" s="44"/>
      <c r="AI76" s="44"/>
      <c r="AJ76" s="44"/>
      <c r="AK76" s="44"/>
      <c r="AL76" s="44"/>
      <c r="AM76" s="45" t="s">
        <v>8</v>
      </c>
      <c r="AN76" s="5" t="s">
        <v>8</v>
      </c>
    </row>
    <row r="77" spans="1:40">
      <c r="A77" s="9" t="s">
        <v>9</v>
      </c>
      <c r="B77" s="50">
        <f t="shared" ref="B77:AL92" si="19">($G$38*B7)/$G$37</f>
        <v>0</v>
      </c>
      <c r="C77" s="50">
        <f t="shared" si="19"/>
        <v>0</v>
      </c>
      <c r="D77" s="50">
        <f>($G$38*D7-D137)/$G$37</f>
        <v>0</v>
      </c>
      <c r="E77" s="50">
        <f t="shared" ref="E77:AG77" si="20">($G$38*E7-E137)/$G$37</f>
        <v>0</v>
      </c>
      <c r="F77" s="50">
        <f t="shared" si="20"/>
        <v>0.58588235294117652</v>
      </c>
      <c r="G77" s="50">
        <f t="shared" si="20"/>
        <v>0.42000000000000004</v>
      </c>
      <c r="H77" s="50">
        <f t="shared" si="20"/>
        <v>0.56823529411764706</v>
      </c>
      <c r="I77" s="50">
        <f t="shared" si="20"/>
        <v>0.6</v>
      </c>
      <c r="J77" s="50">
        <f t="shared" si="20"/>
        <v>0.57176470588235295</v>
      </c>
      <c r="K77" s="50">
        <f t="shared" si="20"/>
        <v>0.56470588235294117</v>
      </c>
      <c r="L77" s="50">
        <f t="shared" si="20"/>
        <v>0.58235294117647063</v>
      </c>
      <c r="M77" s="50">
        <f t="shared" si="20"/>
        <v>0.55411764705882349</v>
      </c>
      <c r="N77" s="50">
        <f t="shared" si="20"/>
        <v>0.52941176470588236</v>
      </c>
      <c r="O77" s="50">
        <f t="shared" si="20"/>
        <v>0.57529411764705884</v>
      </c>
      <c r="P77" s="50">
        <f t="shared" si="20"/>
        <v>0.53647058823529414</v>
      </c>
      <c r="Q77" s="50">
        <f t="shared" si="20"/>
        <v>0.58235294117647063</v>
      </c>
      <c r="R77" s="50">
        <f t="shared" si="20"/>
        <v>0.5117647058823529</v>
      </c>
      <c r="S77" s="50">
        <f t="shared" si="20"/>
        <v>0.5117647058823529</v>
      </c>
      <c r="T77" s="50">
        <f t="shared" si="20"/>
        <v>0.5505882352941176</v>
      </c>
      <c r="U77" s="50">
        <f t="shared" si="20"/>
        <v>0.54705882352941182</v>
      </c>
      <c r="V77" s="50">
        <f t="shared" si="20"/>
        <v>0.5505882352941176</v>
      </c>
      <c r="W77" s="50">
        <f t="shared" si="20"/>
        <v>0.5894117647058823</v>
      </c>
      <c r="X77" s="50">
        <f t="shared" si="20"/>
        <v>0.56117647058823528</v>
      </c>
      <c r="Y77" s="50">
        <f t="shared" si="20"/>
        <v>0.5505882352941176</v>
      </c>
      <c r="Z77" s="50">
        <f t="shared" si="20"/>
        <v>0.55411764705882349</v>
      </c>
      <c r="AA77" s="50">
        <f t="shared" si="20"/>
        <v>0.56117647058823528</v>
      </c>
      <c r="AB77" s="50">
        <f t="shared" si="20"/>
        <v>0.55764705882352938</v>
      </c>
      <c r="AC77" s="50">
        <f t="shared" si="20"/>
        <v>0.57529411764705884</v>
      </c>
      <c r="AD77" s="50">
        <f t="shared" si="20"/>
        <v>0.57529411764705884</v>
      </c>
      <c r="AE77" s="50">
        <f t="shared" si="20"/>
        <v>0.59647058823529409</v>
      </c>
      <c r="AF77" s="50">
        <f t="shared" si="20"/>
        <v>0.54</v>
      </c>
      <c r="AG77" s="50">
        <f t="shared" si="20"/>
        <v>0.58235294117647063</v>
      </c>
      <c r="AH77" s="50">
        <f t="shared" si="19"/>
        <v>0.59647058823529409</v>
      </c>
      <c r="AI77" s="50">
        <f t="shared" si="19"/>
        <v>0.59647058823529409</v>
      </c>
      <c r="AJ77" s="50">
        <f t="shared" si="19"/>
        <v>0</v>
      </c>
      <c r="AK77" s="50">
        <f t="shared" si="19"/>
        <v>0</v>
      </c>
      <c r="AL77" s="50">
        <f t="shared" si="19"/>
        <v>0</v>
      </c>
      <c r="AM77" s="51">
        <f>MAX(B77:AL77)</f>
        <v>0.6</v>
      </c>
      <c r="AN77" s="51">
        <f>MIN(B77:AF77)</f>
        <v>0</v>
      </c>
    </row>
    <row r="78" spans="1:40">
      <c r="A78" s="9" t="s">
        <v>10</v>
      </c>
      <c r="B78" s="50">
        <f t="shared" si="19"/>
        <v>0</v>
      </c>
      <c r="C78" s="50">
        <f t="shared" si="19"/>
        <v>0</v>
      </c>
      <c r="D78" s="50">
        <f t="shared" ref="D78:AG86" si="21">($G$38*D8-D138)/$G$37</f>
        <v>0</v>
      </c>
      <c r="E78" s="50">
        <f t="shared" si="21"/>
        <v>0</v>
      </c>
      <c r="F78" s="50">
        <f t="shared" si="21"/>
        <v>0.56470588235294117</v>
      </c>
      <c r="G78" s="50">
        <f t="shared" si="21"/>
        <v>0.41294117647058831</v>
      </c>
      <c r="H78" s="50">
        <f t="shared" si="21"/>
        <v>0.57529411764705884</v>
      </c>
      <c r="I78" s="50">
        <f t="shared" si="21"/>
        <v>0.56117647058823528</v>
      </c>
      <c r="J78" s="50">
        <f t="shared" si="21"/>
        <v>0.54705882352941182</v>
      </c>
      <c r="K78" s="50">
        <f t="shared" si="21"/>
        <v>0.53647058823529414</v>
      </c>
      <c r="L78" s="50">
        <f t="shared" si="21"/>
        <v>0.56117647058823528</v>
      </c>
      <c r="M78" s="50">
        <f t="shared" si="21"/>
        <v>0.54352941176470593</v>
      </c>
      <c r="N78" s="50">
        <f t="shared" si="21"/>
        <v>0.51529411764705879</v>
      </c>
      <c r="O78" s="50">
        <f t="shared" si="21"/>
        <v>0.50823529411764701</v>
      </c>
      <c r="P78" s="50">
        <f t="shared" si="21"/>
        <v>0.49411764705882355</v>
      </c>
      <c r="Q78" s="50">
        <f t="shared" si="21"/>
        <v>0.54352941176470593</v>
      </c>
      <c r="R78" s="50">
        <f t="shared" si="21"/>
        <v>0.42705882352941182</v>
      </c>
      <c r="S78" s="50">
        <f t="shared" si="21"/>
        <v>0.50117647058823533</v>
      </c>
      <c r="T78" s="50">
        <f t="shared" si="21"/>
        <v>0.52235294117647058</v>
      </c>
      <c r="U78" s="50">
        <f t="shared" si="21"/>
        <v>0.52588235294117647</v>
      </c>
      <c r="V78" s="50">
        <f t="shared" si="21"/>
        <v>0.54</v>
      </c>
      <c r="W78" s="50">
        <f t="shared" si="21"/>
        <v>0.55764705882352938</v>
      </c>
      <c r="X78" s="50">
        <f t="shared" si="21"/>
        <v>0.54</v>
      </c>
      <c r="Y78" s="50">
        <f t="shared" si="21"/>
        <v>0.53647058823529414</v>
      </c>
      <c r="Z78" s="50">
        <f t="shared" si="21"/>
        <v>0.53647058823529414</v>
      </c>
      <c r="AA78" s="50">
        <f t="shared" si="21"/>
        <v>0.49764705882352939</v>
      </c>
      <c r="AB78" s="50">
        <f t="shared" si="21"/>
        <v>0.52588235294117647</v>
      </c>
      <c r="AC78" s="50">
        <f t="shared" si="21"/>
        <v>0.54705882352941182</v>
      </c>
      <c r="AD78" s="50">
        <f t="shared" si="21"/>
        <v>0.55411764705882349</v>
      </c>
      <c r="AE78" s="50">
        <f t="shared" si="21"/>
        <v>0.57529411764705884</v>
      </c>
      <c r="AF78" s="50">
        <f t="shared" si="21"/>
        <v>0.52588235294117647</v>
      </c>
      <c r="AG78" s="50">
        <f t="shared" si="21"/>
        <v>0.56470588235294117</v>
      </c>
      <c r="AH78" s="50">
        <f t="shared" si="19"/>
        <v>0.57529411764705884</v>
      </c>
      <c r="AI78" s="50">
        <f t="shared" si="19"/>
        <v>0.46941176470588236</v>
      </c>
      <c r="AJ78" s="50">
        <f t="shared" si="19"/>
        <v>0</v>
      </c>
      <c r="AK78" s="50">
        <f t="shared" si="19"/>
        <v>0</v>
      </c>
      <c r="AL78" s="50">
        <f t="shared" si="19"/>
        <v>0</v>
      </c>
      <c r="AM78" s="51">
        <f t="shared" ref="AM78:AM100" si="22">MAX(B78:AL78)</f>
        <v>0.57529411764705884</v>
      </c>
      <c r="AN78" s="51">
        <f>MIN(B78:AF78)</f>
        <v>0</v>
      </c>
    </row>
    <row r="79" spans="1:40">
      <c r="A79" s="9" t="s">
        <v>11</v>
      </c>
      <c r="B79" s="50">
        <f t="shared" si="19"/>
        <v>0</v>
      </c>
      <c r="C79" s="50">
        <f t="shared" si="19"/>
        <v>0</v>
      </c>
      <c r="D79" s="50">
        <f t="shared" si="21"/>
        <v>0</v>
      </c>
      <c r="E79" s="50">
        <f t="shared" si="21"/>
        <v>0</v>
      </c>
      <c r="F79" s="50">
        <f t="shared" si="21"/>
        <v>0.54705882352941182</v>
      </c>
      <c r="G79" s="50">
        <f t="shared" si="21"/>
        <v>0.39529411764705885</v>
      </c>
      <c r="H79" s="50">
        <f t="shared" si="21"/>
        <v>0.56470588235294117</v>
      </c>
      <c r="I79" s="50">
        <f t="shared" si="21"/>
        <v>0.53647058823529414</v>
      </c>
      <c r="J79" s="50">
        <f t="shared" si="21"/>
        <v>0.53647058823529414</v>
      </c>
      <c r="K79" s="50">
        <f t="shared" si="21"/>
        <v>0.52588235294117647</v>
      </c>
      <c r="L79" s="50">
        <f t="shared" si="21"/>
        <v>0.54705882352941182</v>
      </c>
      <c r="M79" s="50">
        <f t="shared" si="21"/>
        <v>0.52235294117647058</v>
      </c>
      <c r="N79" s="50">
        <f t="shared" si="21"/>
        <v>0.5117647058823529</v>
      </c>
      <c r="O79" s="50">
        <f t="shared" si="21"/>
        <v>0.50117647058823533</v>
      </c>
      <c r="P79" s="50">
        <f t="shared" si="21"/>
        <v>0.47294117647058825</v>
      </c>
      <c r="Q79" s="50">
        <f t="shared" si="21"/>
        <v>0.54352941176470593</v>
      </c>
      <c r="R79" s="50">
        <f t="shared" si="21"/>
        <v>0.48</v>
      </c>
      <c r="S79" s="50">
        <f t="shared" si="21"/>
        <v>0.49058823529411766</v>
      </c>
      <c r="T79" s="50">
        <f t="shared" si="21"/>
        <v>0.51529411764705879</v>
      </c>
      <c r="U79" s="50">
        <f t="shared" si="21"/>
        <v>0.51882352941176468</v>
      </c>
      <c r="V79" s="50">
        <f t="shared" si="21"/>
        <v>0.52588235294117647</v>
      </c>
      <c r="W79" s="50">
        <f t="shared" si="21"/>
        <v>0.54</v>
      </c>
      <c r="X79" s="50">
        <f t="shared" si="21"/>
        <v>0.51882352941176468</v>
      </c>
      <c r="Y79" s="50">
        <f t="shared" si="21"/>
        <v>0.52235294117647058</v>
      </c>
      <c r="Z79" s="50">
        <f t="shared" si="21"/>
        <v>0.5505882352941176</v>
      </c>
      <c r="AA79" s="50">
        <f t="shared" si="21"/>
        <v>0.53294117647058825</v>
      </c>
      <c r="AB79" s="50">
        <f t="shared" si="21"/>
        <v>0.51529411764705879</v>
      </c>
      <c r="AC79" s="50">
        <f t="shared" si="21"/>
        <v>0.53294117647058825</v>
      </c>
      <c r="AD79" s="50">
        <f t="shared" si="21"/>
        <v>0.54352941176470593</v>
      </c>
      <c r="AE79" s="50">
        <f t="shared" si="21"/>
        <v>0.54705882352941182</v>
      </c>
      <c r="AF79" s="50">
        <f t="shared" si="21"/>
        <v>0.51882352941176468</v>
      </c>
      <c r="AG79" s="50">
        <f t="shared" si="21"/>
        <v>0.55411764705882349</v>
      </c>
      <c r="AH79" s="50">
        <f t="shared" si="19"/>
        <v>0.55764705882352938</v>
      </c>
      <c r="AI79" s="50">
        <f t="shared" si="19"/>
        <v>0.48</v>
      </c>
      <c r="AJ79" s="50">
        <f t="shared" si="19"/>
        <v>0</v>
      </c>
      <c r="AK79" s="50">
        <f t="shared" si="19"/>
        <v>0</v>
      </c>
      <c r="AL79" s="50">
        <f t="shared" si="19"/>
        <v>0</v>
      </c>
      <c r="AM79" s="51">
        <f t="shared" si="22"/>
        <v>0.56470588235294117</v>
      </c>
      <c r="AN79" s="51">
        <f t="shared" ref="AN79:AN100" si="23">MIN(B79:AF79)</f>
        <v>0</v>
      </c>
    </row>
    <row r="80" spans="1:40">
      <c r="A80" s="9" t="s">
        <v>12</v>
      </c>
      <c r="B80" s="50">
        <f t="shared" si="19"/>
        <v>0</v>
      </c>
      <c r="C80" s="50">
        <f t="shared" si="19"/>
        <v>0</v>
      </c>
      <c r="D80" s="50">
        <f t="shared" si="21"/>
        <v>0</v>
      </c>
      <c r="E80" s="50">
        <f t="shared" si="21"/>
        <v>0</v>
      </c>
      <c r="F80" s="50">
        <f t="shared" si="21"/>
        <v>0.53647058823529414</v>
      </c>
      <c r="G80" s="50">
        <f t="shared" si="21"/>
        <v>0.39529411764705885</v>
      </c>
      <c r="H80" s="50">
        <f t="shared" si="21"/>
        <v>0.5505882352941176</v>
      </c>
      <c r="I80" s="50">
        <f t="shared" si="21"/>
        <v>0.53294117647058825</v>
      </c>
      <c r="J80" s="50">
        <f t="shared" si="21"/>
        <v>0.53294117647058825</v>
      </c>
      <c r="K80" s="50">
        <f t="shared" si="21"/>
        <v>0.52588235294117647</v>
      </c>
      <c r="L80" s="50">
        <f t="shared" si="21"/>
        <v>0.54705882352941182</v>
      </c>
      <c r="M80" s="50">
        <f t="shared" si="21"/>
        <v>0.50823529411764701</v>
      </c>
      <c r="N80" s="50">
        <f t="shared" si="21"/>
        <v>0.50823529411764701</v>
      </c>
      <c r="O80" s="50">
        <f t="shared" si="21"/>
        <v>0.49411764705882355</v>
      </c>
      <c r="P80" s="50">
        <f t="shared" si="21"/>
        <v>0.50823529411764701</v>
      </c>
      <c r="Q80" s="50">
        <f t="shared" si="21"/>
        <v>0.54352941176470593</v>
      </c>
      <c r="R80" s="50">
        <f t="shared" si="21"/>
        <v>0.46588235294117647</v>
      </c>
      <c r="S80" s="50">
        <f t="shared" si="21"/>
        <v>0.48705882352941177</v>
      </c>
      <c r="T80" s="50">
        <f t="shared" si="21"/>
        <v>0.50823529411764701</v>
      </c>
      <c r="U80" s="50">
        <f t="shared" si="21"/>
        <v>0.51529411764705879</v>
      </c>
      <c r="V80" s="50">
        <f t="shared" si="21"/>
        <v>0.51882352941176468</v>
      </c>
      <c r="W80" s="50">
        <f t="shared" si="21"/>
        <v>0.52941176470588236</v>
      </c>
      <c r="X80" s="50">
        <f t="shared" si="21"/>
        <v>0.51882352941176468</v>
      </c>
      <c r="Y80" s="50">
        <f t="shared" si="21"/>
        <v>0.5117647058823529</v>
      </c>
      <c r="Z80" s="50">
        <f t="shared" si="21"/>
        <v>0.52941176470588236</v>
      </c>
      <c r="AA80" s="50">
        <f t="shared" si="21"/>
        <v>0.52235294117647058</v>
      </c>
      <c r="AB80" s="50">
        <f t="shared" si="21"/>
        <v>0.50823529411764701</v>
      </c>
      <c r="AC80" s="50">
        <f t="shared" si="21"/>
        <v>0.52588235294117647</v>
      </c>
      <c r="AD80" s="50">
        <f t="shared" si="21"/>
        <v>0.53294117647058825</v>
      </c>
      <c r="AE80" s="50">
        <f t="shared" si="21"/>
        <v>0.54705882352941182</v>
      </c>
      <c r="AF80" s="50">
        <f t="shared" si="21"/>
        <v>0.5117647058823529</v>
      </c>
      <c r="AG80" s="50">
        <f t="shared" si="21"/>
        <v>0.54352941176470593</v>
      </c>
      <c r="AH80" s="50">
        <f t="shared" si="19"/>
        <v>0.54705882352941182</v>
      </c>
      <c r="AI80" s="50">
        <f t="shared" si="19"/>
        <v>0.51882352941176468</v>
      </c>
      <c r="AJ80" s="50">
        <f t="shared" si="19"/>
        <v>0</v>
      </c>
      <c r="AK80" s="50">
        <f t="shared" si="19"/>
        <v>0</v>
      </c>
      <c r="AL80" s="50">
        <f t="shared" si="19"/>
        <v>0</v>
      </c>
      <c r="AM80" s="51">
        <f t="shared" si="22"/>
        <v>0.5505882352941176</v>
      </c>
      <c r="AN80" s="51">
        <f t="shared" si="23"/>
        <v>0</v>
      </c>
    </row>
    <row r="81" spans="1:40">
      <c r="A81" s="9" t="s">
        <v>13</v>
      </c>
      <c r="B81" s="50">
        <f t="shared" si="19"/>
        <v>0</v>
      </c>
      <c r="C81" s="50">
        <f t="shared" si="19"/>
        <v>0</v>
      </c>
      <c r="D81" s="50">
        <f t="shared" si="21"/>
        <v>0</v>
      </c>
      <c r="E81" s="50">
        <f t="shared" si="21"/>
        <v>0</v>
      </c>
      <c r="F81" s="50">
        <f t="shared" si="21"/>
        <v>0.52941176470588236</v>
      </c>
      <c r="G81" s="50">
        <f t="shared" si="21"/>
        <v>0.39529411764705885</v>
      </c>
      <c r="H81" s="50">
        <f t="shared" si="21"/>
        <v>0.5505882352941176</v>
      </c>
      <c r="I81" s="50">
        <f t="shared" si="21"/>
        <v>0.52941176470588236</v>
      </c>
      <c r="J81" s="50">
        <f t="shared" si="21"/>
        <v>0.53294117647058825</v>
      </c>
      <c r="K81" s="50">
        <f t="shared" si="21"/>
        <v>0.52235294117647058</v>
      </c>
      <c r="L81" s="50">
        <f t="shared" si="21"/>
        <v>0.54705882352941182</v>
      </c>
      <c r="M81" s="50">
        <f t="shared" si="21"/>
        <v>0.50470588235294123</v>
      </c>
      <c r="N81" s="50">
        <f t="shared" si="21"/>
        <v>0.50117647058823533</v>
      </c>
      <c r="O81" s="50">
        <f t="shared" si="21"/>
        <v>0.49411764705882355</v>
      </c>
      <c r="P81" s="50">
        <f t="shared" si="21"/>
        <v>0.50117647058823533</v>
      </c>
      <c r="Q81" s="50">
        <f t="shared" si="21"/>
        <v>0.50823529411764701</v>
      </c>
      <c r="R81" s="50">
        <f t="shared" si="21"/>
        <v>0.46588235294117647</v>
      </c>
      <c r="S81" s="50">
        <f t="shared" si="21"/>
        <v>0.49058823529411766</v>
      </c>
      <c r="T81" s="50">
        <f t="shared" si="21"/>
        <v>0.50823529411764701</v>
      </c>
      <c r="U81" s="50">
        <f t="shared" si="21"/>
        <v>0.5117647058823529</v>
      </c>
      <c r="V81" s="50">
        <f t="shared" si="21"/>
        <v>0.5117647058823529</v>
      </c>
      <c r="W81" s="50">
        <f t="shared" si="21"/>
        <v>0.52941176470588236</v>
      </c>
      <c r="X81" s="50">
        <f t="shared" si="21"/>
        <v>0.51529411764705879</v>
      </c>
      <c r="Y81" s="50">
        <f t="shared" si="21"/>
        <v>0.52235294117647058</v>
      </c>
      <c r="Z81" s="50">
        <f t="shared" si="21"/>
        <v>0.52588235294117647</v>
      </c>
      <c r="AA81" s="50">
        <f t="shared" si="21"/>
        <v>0.52941176470588236</v>
      </c>
      <c r="AB81" s="50">
        <f t="shared" si="21"/>
        <v>0.50823529411764701</v>
      </c>
      <c r="AC81" s="50">
        <f t="shared" si="21"/>
        <v>0.52235294117647058</v>
      </c>
      <c r="AD81" s="50">
        <f t="shared" si="21"/>
        <v>0.52588235294117647</v>
      </c>
      <c r="AE81" s="50">
        <f t="shared" si="21"/>
        <v>0.53647058823529414</v>
      </c>
      <c r="AF81" s="50">
        <f t="shared" si="21"/>
        <v>0.51529411764705879</v>
      </c>
      <c r="AG81" s="50">
        <f t="shared" si="21"/>
        <v>0.57529411764705884</v>
      </c>
      <c r="AH81" s="50">
        <f t="shared" si="19"/>
        <v>0.5505882352941176</v>
      </c>
      <c r="AI81" s="50">
        <f t="shared" si="19"/>
        <v>0.42352941176470593</v>
      </c>
      <c r="AJ81" s="50">
        <f t="shared" si="19"/>
        <v>0</v>
      </c>
      <c r="AK81" s="50">
        <f t="shared" si="19"/>
        <v>0</v>
      </c>
      <c r="AL81" s="50">
        <f t="shared" si="19"/>
        <v>0</v>
      </c>
      <c r="AM81" s="51">
        <f t="shared" si="22"/>
        <v>0.57529411764705884</v>
      </c>
      <c r="AN81" s="51">
        <f t="shared" si="23"/>
        <v>0</v>
      </c>
    </row>
    <row r="82" spans="1:40">
      <c r="A82" s="9" t="s">
        <v>14</v>
      </c>
      <c r="B82" s="50">
        <f t="shared" si="19"/>
        <v>0</v>
      </c>
      <c r="C82" s="50">
        <f t="shared" si="19"/>
        <v>0</v>
      </c>
      <c r="D82" s="50">
        <f t="shared" si="21"/>
        <v>0</v>
      </c>
      <c r="E82" s="50">
        <f t="shared" si="21"/>
        <v>0</v>
      </c>
      <c r="F82" s="50">
        <f t="shared" si="21"/>
        <v>0.54352941176470593</v>
      </c>
      <c r="G82" s="50">
        <f t="shared" si="21"/>
        <v>0.39529411764705885</v>
      </c>
      <c r="H82" s="50">
        <f t="shared" si="21"/>
        <v>0.55764705882352938</v>
      </c>
      <c r="I82" s="50">
        <f t="shared" si="21"/>
        <v>0.53294117647058825</v>
      </c>
      <c r="J82" s="50">
        <f t="shared" si="21"/>
        <v>0.53294117647058825</v>
      </c>
      <c r="K82" s="50">
        <f t="shared" si="21"/>
        <v>0.53647058823529414</v>
      </c>
      <c r="L82" s="50">
        <f t="shared" si="21"/>
        <v>0.54705882352941182</v>
      </c>
      <c r="M82" s="50">
        <f t="shared" si="21"/>
        <v>0.51529411764705879</v>
      </c>
      <c r="N82" s="50">
        <f t="shared" si="21"/>
        <v>0.50823529411764701</v>
      </c>
      <c r="O82" s="50">
        <f t="shared" si="21"/>
        <v>0.5117647058823529</v>
      </c>
      <c r="P82" s="50">
        <f t="shared" si="21"/>
        <v>0.50117647058823533</v>
      </c>
      <c r="Q82" s="50">
        <f t="shared" si="21"/>
        <v>0.51529411764705879</v>
      </c>
      <c r="R82" s="50">
        <f t="shared" si="21"/>
        <v>0.46941176470588236</v>
      </c>
      <c r="S82" s="50">
        <f t="shared" si="21"/>
        <v>0.49411764705882355</v>
      </c>
      <c r="T82" s="50">
        <f t="shared" si="21"/>
        <v>0.51882352941176468</v>
      </c>
      <c r="U82" s="50">
        <f t="shared" si="21"/>
        <v>0.52588235294117647</v>
      </c>
      <c r="V82" s="50">
        <f t="shared" si="21"/>
        <v>0.53294117647058825</v>
      </c>
      <c r="W82" s="50">
        <f t="shared" si="21"/>
        <v>0.52941176470588236</v>
      </c>
      <c r="X82" s="50">
        <f t="shared" si="21"/>
        <v>0.39529411764705885</v>
      </c>
      <c r="Y82" s="50">
        <f t="shared" si="21"/>
        <v>0.52588235294117647</v>
      </c>
      <c r="Z82" s="50">
        <f t="shared" si="21"/>
        <v>0.54</v>
      </c>
      <c r="AA82" s="50">
        <f t="shared" si="21"/>
        <v>0.52941176470588236</v>
      </c>
      <c r="AB82" s="50">
        <f t="shared" si="21"/>
        <v>0.52235294117647058</v>
      </c>
      <c r="AC82" s="50">
        <f t="shared" si="21"/>
        <v>0.54</v>
      </c>
      <c r="AD82" s="50">
        <f t="shared" si="21"/>
        <v>0.53294117647058825</v>
      </c>
      <c r="AE82" s="50">
        <f t="shared" si="21"/>
        <v>0.52588235294117647</v>
      </c>
      <c r="AF82" s="50">
        <f t="shared" si="21"/>
        <v>0.51529411764705879</v>
      </c>
      <c r="AG82" s="50">
        <f t="shared" si="21"/>
        <v>0.57882352941176474</v>
      </c>
      <c r="AH82" s="50">
        <f t="shared" si="19"/>
        <v>0.56117647058823528</v>
      </c>
      <c r="AI82" s="50">
        <f t="shared" si="19"/>
        <v>0.44117647058823528</v>
      </c>
      <c r="AJ82" s="50">
        <f t="shared" si="19"/>
        <v>0</v>
      </c>
      <c r="AK82" s="50">
        <f t="shared" si="19"/>
        <v>0</v>
      </c>
      <c r="AL82" s="50">
        <f t="shared" si="19"/>
        <v>0</v>
      </c>
      <c r="AM82" s="51">
        <f t="shared" si="22"/>
        <v>0.57882352941176474</v>
      </c>
      <c r="AN82" s="51">
        <f t="shared" si="23"/>
        <v>0</v>
      </c>
    </row>
    <row r="83" spans="1:40">
      <c r="A83" s="9" t="s">
        <v>15</v>
      </c>
      <c r="B83" s="50">
        <f t="shared" si="19"/>
        <v>0</v>
      </c>
      <c r="C83" s="50">
        <f t="shared" si="19"/>
        <v>0</v>
      </c>
      <c r="D83" s="50">
        <f t="shared" si="21"/>
        <v>0</v>
      </c>
      <c r="E83" s="50">
        <f t="shared" si="21"/>
        <v>0</v>
      </c>
      <c r="F83" s="50">
        <f t="shared" si="21"/>
        <v>0.55487165775401071</v>
      </c>
      <c r="G83" s="50">
        <f t="shared" si="21"/>
        <v>0.40477540106951876</v>
      </c>
      <c r="H83" s="50">
        <f t="shared" si="21"/>
        <v>0.57483315508021382</v>
      </c>
      <c r="I83" s="50">
        <f t="shared" si="21"/>
        <v>0.51759893048128347</v>
      </c>
      <c r="J83" s="50">
        <f t="shared" si="21"/>
        <v>0.51018823529411772</v>
      </c>
      <c r="K83" s="50">
        <f t="shared" si="21"/>
        <v>0.54865882352941175</v>
      </c>
      <c r="L83" s="50">
        <f t="shared" si="21"/>
        <v>0.5649390374331551</v>
      </c>
      <c r="M83" s="50">
        <f t="shared" si="21"/>
        <v>0.55454224598930479</v>
      </c>
      <c r="N83" s="50">
        <f t="shared" si="21"/>
        <v>0.52691016042780747</v>
      </c>
      <c r="O83" s="50">
        <f t="shared" si="21"/>
        <v>0.53462139037433154</v>
      </c>
      <c r="P83" s="50">
        <f t="shared" si="21"/>
        <v>0.49058823529411766</v>
      </c>
      <c r="Q83" s="50">
        <f t="shared" si="21"/>
        <v>0.49292085561497329</v>
      </c>
      <c r="R83" s="50">
        <f t="shared" si="21"/>
        <v>0.49726737967914436</v>
      </c>
      <c r="S83" s="50">
        <f t="shared" si="21"/>
        <v>0.54862780748663098</v>
      </c>
      <c r="T83" s="50">
        <f t="shared" si="21"/>
        <v>0.53868021390374332</v>
      </c>
      <c r="U83" s="50">
        <f t="shared" si="21"/>
        <v>0.53363743315508028</v>
      </c>
      <c r="V83" s="50">
        <f t="shared" si="21"/>
        <v>0.56328877005347588</v>
      </c>
      <c r="W83" s="50">
        <f t="shared" si="21"/>
        <v>0.52509090909090916</v>
      </c>
      <c r="X83" s="50">
        <f t="shared" si="21"/>
        <v>0.36535401069518719</v>
      </c>
      <c r="Y83" s="50">
        <f t="shared" si="21"/>
        <v>0.55738502673796797</v>
      </c>
      <c r="Z83" s="50">
        <f t="shared" si="21"/>
        <v>0.58174438502673798</v>
      </c>
      <c r="AA83" s="50">
        <f t="shared" si="21"/>
        <v>0.59821283422459892</v>
      </c>
      <c r="AB83" s="50">
        <f t="shared" si="21"/>
        <v>0.56776256684491977</v>
      </c>
      <c r="AC83" s="50">
        <f t="shared" si="21"/>
        <v>0.56516791443850267</v>
      </c>
      <c r="AD83" s="50">
        <f t="shared" si="21"/>
        <v>0.55017219251336891</v>
      </c>
      <c r="AE83" s="50">
        <f t="shared" si="21"/>
        <v>0.51600320855614978</v>
      </c>
      <c r="AF83" s="50">
        <f t="shared" si="21"/>
        <v>0.56470588235294117</v>
      </c>
      <c r="AG83" s="50">
        <f t="shared" si="21"/>
        <v>0.6160363636363636</v>
      </c>
      <c r="AH83" s="50">
        <f t="shared" si="19"/>
        <v>0.6</v>
      </c>
      <c r="AI83" s="50">
        <f t="shared" si="19"/>
        <v>0.47647058823529409</v>
      </c>
      <c r="AJ83" s="50">
        <f t="shared" si="19"/>
        <v>0</v>
      </c>
      <c r="AK83" s="50">
        <f t="shared" si="19"/>
        <v>0</v>
      </c>
      <c r="AL83" s="50">
        <f t="shared" si="19"/>
        <v>0</v>
      </c>
      <c r="AM83" s="51">
        <f t="shared" si="22"/>
        <v>0.6160363636363636</v>
      </c>
      <c r="AN83" s="51">
        <f t="shared" si="23"/>
        <v>0</v>
      </c>
    </row>
    <row r="84" spans="1:40">
      <c r="A84" s="12" t="s">
        <v>16</v>
      </c>
      <c r="B84" s="50">
        <f t="shared" si="19"/>
        <v>0</v>
      </c>
      <c r="C84" s="50">
        <f t="shared" si="19"/>
        <v>0</v>
      </c>
      <c r="D84" s="50">
        <f t="shared" si="21"/>
        <v>0</v>
      </c>
      <c r="E84" s="50">
        <f t="shared" si="21"/>
        <v>0</v>
      </c>
      <c r="F84" s="50">
        <f t="shared" si="21"/>
        <v>0.64080962566844912</v>
      </c>
      <c r="G84" s="50">
        <f t="shared" si="21"/>
        <v>0.42739358288770057</v>
      </c>
      <c r="H84" s="50">
        <f t="shared" si="21"/>
        <v>0.66134545454545457</v>
      </c>
      <c r="I84" s="50">
        <f t="shared" si="21"/>
        <v>0.50614973262032081</v>
      </c>
      <c r="J84" s="50">
        <f t="shared" si="21"/>
        <v>0.50577112299465243</v>
      </c>
      <c r="K84" s="50">
        <f t="shared" si="21"/>
        <v>0.64158395721925143</v>
      </c>
      <c r="L84" s="50">
        <f t="shared" si="21"/>
        <v>0.63513368983957219</v>
      </c>
      <c r="M84" s="50">
        <f t="shared" si="21"/>
        <v>0.63385454545454545</v>
      </c>
      <c r="N84" s="50">
        <f t="shared" si="21"/>
        <v>0.62901711229946533</v>
      </c>
      <c r="O84" s="50">
        <f t="shared" si="21"/>
        <v>0.61064385026737977</v>
      </c>
      <c r="P84" s="50">
        <f t="shared" si="21"/>
        <v>0.53647058823529414</v>
      </c>
      <c r="Q84" s="50">
        <f t="shared" si="21"/>
        <v>0.49801176470588232</v>
      </c>
      <c r="R84" s="50">
        <f t="shared" si="21"/>
        <v>0.56310909090909089</v>
      </c>
      <c r="S84" s="50">
        <f t="shared" si="21"/>
        <v>0.63356149732620326</v>
      </c>
      <c r="T84" s="50">
        <f t="shared" si="21"/>
        <v>0.61551229946524066</v>
      </c>
      <c r="U84" s="50">
        <f t="shared" si="21"/>
        <v>0.61696791443850263</v>
      </c>
      <c r="V84" s="50">
        <f t="shared" si="21"/>
        <v>0.62717967914438499</v>
      </c>
      <c r="W84" s="50">
        <f t="shared" si="21"/>
        <v>0.53370267379679148</v>
      </c>
      <c r="X84" s="50">
        <f t="shared" si="21"/>
        <v>0.28140427807486634</v>
      </c>
      <c r="Y84" s="50">
        <f t="shared" si="21"/>
        <v>0.65801390374331559</v>
      </c>
      <c r="Z84" s="50">
        <f t="shared" si="21"/>
        <v>0.71295508021390375</v>
      </c>
      <c r="AA84" s="50">
        <f t="shared" si="21"/>
        <v>0.6211604278074867</v>
      </c>
      <c r="AB84" s="50">
        <f t="shared" si="21"/>
        <v>0.57248235294117644</v>
      </c>
      <c r="AC84" s="50">
        <f t="shared" si="21"/>
        <v>0.6040641711229946</v>
      </c>
      <c r="AD84" s="50">
        <f t="shared" si="21"/>
        <v>0.55416256684491982</v>
      </c>
      <c r="AE84" s="50">
        <f t="shared" si="21"/>
        <v>0.548296256684492</v>
      </c>
      <c r="AF84" s="50">
        <f t="shared" si="21"/>
        <v>0.66352941176470592</v>
      </c>
      <c r="AG84" s="50">
        <f t="shared" si="21"/>
        <v>0.64246524064171129</v>
      </c>
      <c r="AH84" s="50">
        <f t="shared" si="19"/>
        <v>0.68823529411764706</v>
      </c>
      <c r="AI84" s="50">
        <f t="shared" si="19"/>
        <v>0.54</v>
      </c>
      <c r="AJ84" s="50">
        <f t="shared" si="19"/>
        <v>0</v>
      </c>
      <c r="AK84" s="50">
        <f t="shared" si="19"/>
        <v>0</v>
      </c>
      <c r="AL84" s="50">
        <f t="shared" si="19"/>
        <v>0</v>
      </c>
      <c r="AM84" s="51">
        <f t="shared" si="22"/>
        <v>0.71295508021390375</v>
      </c>
      <c r="AN84" s="51">
        <f t="shared" si="23"/>
        <v>0</v>
      </c>
    </row>
    <row r="85" spans="1:40">
      <c r="A85" s="12" t="s">
        <v>17</v>
      </c>
      <c r="B85" s="50">
        <f t="shared" si="19"/>
        <v>0</v>
      </c>
      <c r="C85" s="50">
        <f t="shared" si="19"/>
        <v>0</v>
      </c>
      <c r="D85" s="50">
        <f t="shared" si="21"/>
        <v>0</v>
      </c>
      <c r="E85" s="50">
        <f t="shared" si="21"/>
        <v>0</v>
      </c>
      <c r="F85" s="50">
        <f t="shared" si="21"/>
        <v>0.68916470588235301</v>
      </c>
      <c r="G85" s="50">
        <f t="shared" si="21"/>
        <v>0.47196256684491983</v>
      </c>
      <c r="H85" s="50">
        <f t="shared" si="21"/>
        <v>0.74233475935828885</v>
      </c>
      <c r="I85" s="50">
        <f t="shared" si="21"/>
        <v>0.17570160427807485</v>
      </c>
      <c r="J85" s="50">
        <f t="shared" si="21"/>
        <v>0.48913903743315507</v>
      </c>
      <c r="K85" s="50">
        <f t="shared" si="21"/>
        <v>0.64112299465240652</v>
      </c>
      <c r="L85" s="50">
        <f t="shared" si="21"/>
        <v>0.68805026737967923</v>
      </c>
      <c r="M85" s="50">
        <f t="shared" si="21"/>
        <v>0.66115935828877015</v>
      </c>
      <c r="N85" s="50">
        <f t="shared" si="21"/>
        <v>0.61635080213903759</v>
      </c>
      <c r="O85" s="50">
        <f t="shared" si="21"/>
        <v>0.5902438502673798</v>
      </c>
      <c r="P85" s="50">
        <f t="shared" si="21"/>
        <v>0.6</v>
      </c>
      <c r="Q85" s="50">
        <f t="shared" si="21"/>
        <v>0.45273689839572195</v>
      </c>
      <c r="R85" s="50">
        <f t="shared" si="21"/>
        <v>0.62669090909090919</v>
      </c>
      <c r="S85" s="50">
        <f t="shared" si="21"/>
        <v>0.66957219251336908</v>
      </c>
      <c r="T85" s="50">
        <f t="shared" si="21"/>
        <v>0.61073262032085562</v>
      </c>
      <c r="U85" s="50">
        <f t="shared" si="21"/>
        <v>0.63583957219251341</v>
      </c>
      <c r="V85" s="50">
        <f t="shared" si="21"/>
        <v>0.62981497326203217</v>
      </c>
      <c r="W85" s="50">
        <f t="shared" si="21"/>
        <v>0.49587700534759355</v>
      </c>
      <c r="X85" s="50">
        <f t="shared" si="21"/>
        <v>0.2169700534759359</v>
      </c>
      <c r="Y85" s="50">
        <f t="shared" si="21"/>
        <v>0.71641604278074877</v>
      </c>
      <c r="Z85" s="50">
        <f t="shared" si="21"/>
        <v>0.80061069518716588</v>
      </c>
      <c r="AA85" s="50">
        <f t="shared" si="21"/>
        <v>0.63308663101604279</v>
      </c>
      <c r="AB85" s="50">
        <f t="shared" si="21"/>
        <v>0.64028877005347606</v>
      </c>
      <c r="AC85" s="50">
        <f t="shared" si="21"/>
        <v>0.68313796791443859</v>
      </c>
      <c r="AD85" s="50">
        <f t="shared" si="21"/>
        <v>0.50243208556149732</v>
      </c>
      <c r="AE85" s="50">
        <f t="shared" si="21"/>
        <v>0.46056898395721924</v>
      </c>
      <c r="AF85" s="50">
        <f t="shared" si="21"/>
        <v>0.6404556149732622</v>
      </c>
      <c r="AG85" s="50">
        <f t="shared" si="21"/>
        <v>0.69014117647058826</v>
      </c>
      <c r="AH85" s="50">
        <f t="shared" si="19"/>
        <v>0.83647058823529419</v>
      </c>
      <c r="AI85" s="50">
        <f t="shared" si="19"/>
        <v>0.66</v>
      </c>
      <c r="AJ85" s="50">
        <f t="shared" si="19"/>
        <v>0</v>
      </c>
      <c r="AK85" s="50">
        <f t="shared" si="19"/>
        <v>0</v>
      </c>
      <c r="AL85" s="50">
        <f t="shared" si="19"/>
        <v>0</v>
      </c>
      <c r="AM85" s="51">
        <f t="shared" si="22"/>
        <v>0.83647058823529419</v>
      </c>
      <c r="AN85" s="51">
        <f t="shared" si="23"/>
        <v>0</v>
      </c>
    </row>
    <row r="86" spans="1:40">
      <c r="A86" s="13">
        <v>0.41666666666666669</v>
      </c>
      <c r="B86" s="50">
        <f t="shared" si="19"/>
        <v>0</v>
      </c>
      <c r="C86" s="50">
        <f t="shared" si="19"/>
        <v>0</v>
      </c>
      <c r="D86" s="50">
        <f t="shared" si="21"/>
        <v>0</v>
      </c>
      <c r="E86" s="50">
        <f t="shared" si="21"/>
        <v>0</v>
      </c>
      <c r="F86" s="50">
        <f t="shared" si="21"/>
        <v>0.67364171122994665</v>
      </c>
      <c r="G86" s="50">
        <f t="shared" si="21"/>
        <v>0.35357754010695186</v>
      </c>
      <c r="H86" s="50">
        <f t="shared" si="21"/>
        <v>0.68094010695187179</v>
      </c>
      <c r="I86" s="50">
        <f t="shared" si="21"/>
        <v>-0.18023743315508023</v>
      </c>
      <c r="J86" s="50">
        <f t="shared" si="21"/>
        <v>0.43233796791443846</v>
      </c>
      <c r="K86" s="50">
        <f t="shared" si="21"/>
        <v>0.58462887700534771</v>
      </c>
      <c r="L86" s="50">
        <f t="shared" si="21"/>
        <v>0.58398609625668452</v>
      </c>
      <c r="M86" s="50">
        <f t="shared" si="21"/>
        <v>0.58608235294117661</v>
      </c>
      <c r="N86" s="50">
        <f t="shared" si="21"/>
        <v>0.25907807486631018</v>
      </c>
      <c r="O86" s="50">
        <f t="shared" si="21"/>
        <v>0.53165347593582901</v>
      </c>
      <c r="P86" s="50">
        <f t="shared" si="21"/>
        <v>0.63176470588235289</v>
      </c>
      <c r="Q86" s="50">
        <f t="shared" si="21"/>
        <v>0.35304385026737967</v>
      </c>
      <c r="R86" s="50">
        <f t="shared" si="21"/>
        <v>0.55723850267379682</v>
      </c>
      <c r="S86" s="50">
        <f t="shared" ref="S86:AG86" si="24">($G$38*S16-S146)/$G$37</f>
        <v>0.6538994652406418</v>
      </c>
      <c r="T86" s="50">
        <f t="shared" si="24"/>
        <v>0.52900748663101615</v>
      </c>
      <c r="U86" s="50">
        <f t="shared" si="24"/>
        <v>0.55590588235294125</v>
      </c>
      <c r="V86" s="50">
        <f t="shared" si="24"/>
        <v>0.55549090909090926</v>
      </c>
      <c r="W86" s="50">
        <f t="shared" si="24"/>
        <v>0.42307914438502675</v>
      </c>
      <c r="X86" s="50">
        <f t="shared" si="24"/>
        <v>0.11987272727272731</v>
      </c>
      <c r="Y86" s="50">
        <f t="shared" si="24"/>
        <v>0.66261497326203211</v>
      </c>
      <c r="Z86" s="50">
        <f t="shared" si="24"/>
        <v>0.78250053475935843</v>
      </c>
      <c r="AA86" s="50">
        <f t="shared" si="24"/>
        <v>0.59483636363636372</v>
      </c>
      <c r="AB86" s="50">
        <f t="shared" si="24"/>
        <v>0.58184171122994666</v>
      </c>
      <c r="AC86" s="50">
        <f t="shared" si="24"/>
        <v>0.61067165775401078</v>
      </c>
      <c r="AD86" s="50">
        <f t="shared" si="24"/>
        <v>0.45251336898395722</v>
      </c>
      <c r="AE86" s="50">
        <f t="shared" si="24"/>
        <v>0.41007379679144385</v>
      </c>
      <c r="AF86" s="50">
        <f t="shared" si="24"/>
        <v>0.60855508021390381</v>
      </c>
      <c r="AG86" s="50">
        <f t="shared" si="24"/>
        <v>0.62137219251336906</v>
      </c>
      <c r="AH86" s="50">
        <f t="shared" si="19"/>
        <v>0.85764705882352954</v>
      </c>
      <c r="AI86" s="50">
        <f t="shared" si="19"/>
        <v>0.74117647058823544</v>
      </c>
      <c r="AJ86" s="50">
        <f t="shared" si="19"/>
        <v>0</v>
      </c>
      <c r="AK86" s="50">
        <f t="shared" si="19"/>
        <v>0</v>
      </c>
      <c r="AL86" s="50">
        <f t="shared" si="19"/>
        <v>0</v>
      </c>
      <c r="AM86" s="51">
        <f t="shared" si="22"/>
        <v>0.85764705882352954</v>
      </c>
      <c r="AN86" s="51">
        <f t="shared" si="23"/>
        <v>-0.18023743315508023</v>
      </c>
    </row>
    <row r="87" spans="1:40">
      <c r="A87" s="13" t="s">
        <v>18</v>
      </c>
      <c r="B87" s="50">
        <f t="shared" si="19"/>
        <v>0</v>
      </c>
      <c r="C87" s="50">
        <f t="shared" si="19"/>
        <v>0</v>
      </c>
      <c r="D87" s="50">
        <f t="shared" ref="D87:AG95" si="25">($G$38*D17-D147)/$G$37</f>
        <v>0</v>
      </c>
      <c r="E87" s="50">
        <f t="shared" si="25"/>
        <v>0</v>
      </c>
      <c r="F87" s="50">
        <f t="shared" si="25"/>
        <v>0.61315721925133693</v>
      </c>
      <c r="G87" s="50">
        <f t="shared" si="25"/>
        <v>0.3250812834224599</v>
      </c>
      <c r="H87" s="50">
        <f t="shared" si="25"/>
        <v>0.69366951871657767</v>
      </c>
      <c r="I87" s="50">
        <f t="shared" si="25"/>
        <v>-2.6324064171122982E-2</v>
      </c>
      <c r="J87" s="50">
        <f t="shared" si="25"/>
        <v>0.30170802139037434</v>
      </c>
      <c r="K87" s="50">
        <f t="shared" si="25"/>
        <v>0.53369625668449217</v>
      </c>
      <c r="L87" s="50">
        <f t="shared" si="25"/>
        <v>0.57860748663101624</v>
      </c>
      <c r="M87" s="50">
        <f t="shared" si="25"/>
        <v>0.48850374331550817</v>
      </c>
      <c r="N87" s="50">
        <f t="shared" si="25"/>
        <v>0.24943743315508018</v>
      </c>
      <c r="O87" s="50">
        <f t="shared" si="25"/>
        <v>0.4482748663101605</v>
      </c>
      <c r="P87" s="50">
        <f t="shared" si="25"/>
        <v>0.64941176470588236</v>
      </c>
      <c r="Q87" s="50">
        <f t="shared" si="25"/>
        <v>0.29327807486631019</v>
      </c>
      <c r="R87" s="50">
        <f t="shared" si="25"/>
        <v>0.58433368983957223</v>
      </c>
      <c r="S87" s="50">
        <f t="shared" si="25"/>
        <v>0.23619893048128349</v>
      </c>
      <c r="T87" s="50">
        <f t="shared" si="25"/>
        <v>0.48871336898395734</v>
      </c>
      <c r="U87" s="50">
        <f t="shared" si="25"/>
        <v>0.51959251336898404</v>
      </c>
      <c r="V87" s="50">
        <f t="shared" si="25"/>
        <v>0.50466096256684501</v>
      </c>
      <c r="W87" s="50">
        <f t="shared" si="25"/>
        <v>0.37196791443850269</v>
      </c>
      <c r="X87" s="50">
        <f t="shared" si="25"/>
        <v>0.1099967914438503</v>
      </c>
      <c r="Y87" s="50">
        <f t="shared" si="25"/>
        <v>0.66031978609625674</v>
      </c>
      <c r="Z87" s="50">
        <f t="shared" si="25"/>
        <v>0.67184278074866322</v>
      </c>
      <c r="AA87" s="50">
        <f t="shared" si="25"/>
        <v>0.55015080213903755</v>
      </c>
      <c r="AB87" s="50">
        <f t="shared" si="25"/>
        <v>0.54692513368983964</v>
      </c>
      <c r="AC87" s="50">
        <f t="shared" si="25"/>
        <v>0.47774759358288776</v>
      </c>
      <c r="AD87" s="50">
        <f t="shared" si="25"/>
        <v>0.42695508021390377</v>
      </c>
      <c r="AE87" s="50">
        <f t="shared" si="25"/>
        <v>0.30045026737967917</v>
      </c>
      <c r="AF87" s="50">
        <f t="shared" si="25"/>
        <v>-0.2752844919786096</v>
      </c>
      <c r="AG87" s="50">
        <f t="shared" si="25"/>
        <v>0.57359572192513375</v>
      </c>
      <c r="AH87" s="50">
        <f t="shared" si="19"/>
        <v>0.88588235294117645</v>
      </c>
      <c r="AI87" s="50">
        <f t="shared" si="19"/>
        <v>0.75529411764705889</v>
      </c>
      <c r="AJ87" s="50">
        <f t="shared" si="19"/>
        <v>0</v>
      </c>
      <c r="AK87" s="50">
        <f t="shared" si="19"/>
        <v>0</v>
      </c>
      <c r="AL87" s="50">
        <f t="shared" si="19"/>
        <v>0</v>
      </c>
      <c r="AM87" s="51">
        <f t="shared" si="22"/>
        <v>0.88588235294117645</v>
      </c>
      <c r="AN87" s="51">
        <f t="shared" si="23"/>
        <v>-0.2752844919786096</v>
      </c>
    </row>
    <row r="88" spans="1:40">
      <c r="A88" s="13">
        <v>0.5</v>
      </c>
      <c r="B88" s="50">
        <f t="shared" si="19"/>
        <v>0</v>
      </c>
      <c r="C88" s="50">
        <f t="shared" si="19"/>
        <v>0</v>
      </c>
      <c r="D88" s="50">
        <f t="shared" si="25"/>
        <v>0</v>
      </c>
      <c r="E88" s="50">
        <f t="shared" si="25"/>
        <v>0</v>
      </c>
      <c r="F88" s="50">
        <f t="shared" si="25"/>
        <v>0.55060000000000009</v>
      </c>
      <c r="G88" s="50">
        <f t="shared" si="25"/>
        <v>0.31277967914438498</v>
      </c>
      <c r="H88" s="50">
        <f t="shared" si="25"/>
        <v>0.69379144385026748</v>
      </c>
      <c r="I88" s="50">
        <f t="shared" si="25"/>
        <v>0.128116577540107</v>
      </c>
      <c r="J88" s="50">
        <f t="shared" si="25"/>
        <v>0.27378395721925136</v>
      </c>
      <c r="K88" s="50">
        <f t="shared" si="25"/>
        <v>0.48158074866310169</v>
      </c>
      <c r="L88" s="50">
        <f t="shared" si="25"/>
        <v>0.562005347593583</v>
      </c>
      <c r="M88" s="50">
        <f t="shared" si="25"/>
        <v>0.43157219251336904</v>
      </c>
      <c r="N88" s="50">
        <f t="shared" si="25"/>
        <v>0.58414759358288781</v>
      </c>
      <c r="O88" s="50">
        <f t="shared" si="25"/>
        <v>2.3463101604278135E-2</v>
      </c>
      <c r="P88" s="50">
        <f t="shared" si="25"/>
        <v>0.66352941176470592</v>
      </c>
      <c r="Q88" s="50">
        <f t="shared" si="25"/>
        <v>0.26788021390374328</v>
      </c>
      <c r="R88" s="50">
        <f t="shared" si="25"/>
        <v>0.57974117647058832</v>
      </c>
      <c r="S88" s="50">
        <f t="shared" si="25"/>
        <v>0.44538502673796793</v>
      </c>
      <c r="T88" s="50">
        <f t="shared" si="25"/>
        <v>0.54404812834224603</v>
      </c>
      <c r="U88" s="50">
        <f t="shared" si="25"/>
        <v>0.52775935828877019</v>
      </c>
      <c r="V88" s="50">
        <f t="shared" si="25"/>
        <v>0.52848342245989322</v>
      </c>
      <c r="W88" s="50">
        <f t="shared" si="25"/>
        <v>0.38887486631016044</v>
      </c>
      <c r="X88" s="50">
        <f t="shared" si="25"/>
        <v>-4.0652406417112531E-3</v>
      </c>
      <c r="Y88" s="50">
        <f t="shared" si="25"/>
        <v>0.54802994652406423</v>
      </c>
      <c r="Z88" s="50">
        <f t="shared" si="25"/>
        <v>0.50826737967914448</v>
      </c>
      <c r="AA88" s="50">
        <f t="shared" si="25"/>
        <v>0.5240877005347595</v>
      </c>
      <c r="AB88" s="50">
        <f t="shared" si="25"/>
        <v>0.54353796791443865</v>
      </c>
      <c r="AC88" s="50">
        <f t="shared" si="25"/>
        <v>0.49903957219251344</v>
      </c>
      <c r="AD88" s="50">
        <f t="shared" si="25"/>
        <v>0.3911572192513369</v>
      </c>
      <c r="AE88" s="50">
        <f t="shared" si="25"/>
        <v>0.31451229946524067</v>
      </c>
      <c r="AF88" s="50">
        <f t="shared" si="25"/>
        <v>-0.1527283422459893</v>
      </c>
      <c r="AG88" s="50">
        <f t="shared" si="25"/>
        <v>0.54738288770053478</v>
      </c>
      <c r="AH88" s="50">
        <f t="shared" si="19"/>
        <v>0.88588235294117645</v>
      </c>
      <c r="AI88" s="50">
        <f t="shared" si="19"/>
        <v>0.74117647058823544</v>
      </c>
      <c r="AJ88" s="50">
        <f t="shared" si="19"/>
        <v>0</v>
      </c>
      <c r="AK88" s="50">
        <f t="shared" si="19"/>
        <v>0</v>
      </c>
      <c r="AL88" s="50">
        <f t="shared" si="19"/>
        <v>0</v>
      </c>
      <c r="AM88" s="51">
        <f t="shared" si="22"/>
        <v>0.88588235294117645</v>
      </c>
      <c r="AN88" s="51">
        <f t="shared" si="23"/>
        <v>-0.1527283422459893</v>
      </c>
    </row>
    <row r="89" spans="1:40">
      <c r="A89" s="13" t="s">
        <v>19</v>
      </c>
      <c r="B89" s="50">
        <f t="shared" si="19"/>
        <v>0</v>
      </c>
      <c r="C89" s="50">
        <f t="shared" si="19"/>
        <v>0</v>
      </c>
      <c r="D89" s="50">
        <f t="shared" si="25"/>
        <v>0</v>
      </c>
      <c r="E89" s="50">
        <f t="shared" si="25"/>
        <v>0</v>
      </c>
      <c r="F89" s="50">
        <f t="shared" si="25"/>
        <v>0.18588235294117647</v>
      </c>
      <c r="G89" s="50">
        <f t="shared" si="25"/>
        <v>0.39172727272727276</v>
      </c>
      <c r="H89" s="50">
        <f t="shared" si="25"/>
        <v>0.65907272727272737</v>
      </c>
      <c r="I89" s="50">
        <f t="shared" si="25"/>
        <v>0.13763101604278077</v>
      </c>
      <c r="J89" s="50">
        <f t="shared" si="25"/>
        <v>0.28177860962566847</v>
      </c>
      <c r="K89" s="50">
        <f t="shared" si="25"/>
        <v>0.42924278074866323</v>
      </c>
      <c r="L89" s="50">
        <f t="shared" si="25"/>
        <v>0.33965240641711231</v>
      </c>
      <c r="M89" s="50">
        <f t="shared" si="25"/>
        <v>0.39974224598930491</v>
      </c>
      <c r="N89" s="50">
        <f t="shared" si="25"/>
        <v>0.56826524064171124</v>
      </c>
      <c r="O89" s="50">
        <f t="shared" si="25"/>
        <v>0.19250267379679145</v>
      </c>
      <c r="P89" s="50">
        <f t="shared" si="25"/>
        <v>0.47525882352941179</v>
      </c>
      <c r="Q89" s="50">
        <f t="shared" si="25"/>
        <v>0.23651443850267378</v>
      </c>
      <c r="R89" s="50">
        <f t="shared" si="25"/>
        <v>0.51346096256684504</v>
      </c>
      <c r="S89" s="50">
        <f t="shared" si="25"/>
        <v>0.40105989304812845</v>
      </c>
      <c r="T89" s="50">
        <f t="shared" si="25"/>
        <v>0.50723636363636371</v>
      </c>
      <c r="U89" s="50">
        <f t="shared" si="25"/>
        <v>0.59017005347593599</v>
      </c>
      <c r="V89" s="50">
        <f t="shared" si="25"/>
        <v>0.50521497326203224</v>
      </c>
      <c r="W89" s="50">
        <f t="shared" si="25"/>
        <v>0.39464705882352941</v>
      </c>
      <c r="X89" s="50">
        <f t="shared" si="25"/>
        <v>0.3165989304812834</v>
      </c>
      <c r="Y89" s="50">
        <f t="shared" si="25"/>
        <v>0.4747112299465242</v>
      </c>
      <c r="Z89" s="50">
        <f t="shared" si="25"/>
        <v>0.5268994652406418</v>
      </c>
      <c r="AA89" s="50">
        <f t="shared" si="25"/>
        <v>0.42603529411764712</v>
      </c>
      <c r="AB89" s="50">
        <f t="shared" si="25"/>
        <v>0.46966737967914451</v>
      </c>
      <c r="AC89" s="50">
        <f t="shared" si="25"/>
        <v>0.51207807486631018</v>
      </c>
      <c r="AD89" s="50">
        <f t="shared" si="25"/>
        <v>0.36389304812834228</v>
      </c>
      <c r="AE89" s="50">
        <f t="shared" si="25"/>
        <v>0.2796064171122995</v>
      </c>
      <c r="AF89" s="50">
        <f t="shared" si="25"/>
        <v>0.17171764705882353</v>
      </c>
      <c r="AG89" s="50">
        <f t="shared" si="25"/>
        <v>0.49488983957219262</v>
      </c>
      <c r="AH89" s="50">
        <f t="shared" si="19"/>
        <v>0.85058823529411776</v>
      </c>
      <c r="AI89" s="50">
        <f t="shared" si="19"/>
        <v>0.74470588235294133</v>
      </c>
      <c r="AJ89" s="50">
        <f t="shared" si="19"/>
        <v>0</v>
      </c>
      <c r="AK89" s="50">
        <f t="shared" si="19"/>
        <v>0</v>
      </c>
      <c r="AL89" s="50">
        <f t="shared" si="19"/>
        <v>0</v>
      </c>
      <c r="AM89" s="51">
        <f t="shared" si="22"/>
        <v>0.85058823529411776</v>
      </c>
      <c r="AN89" s="51">
        <f t="shared" si="23"/>
        <v>0</v>
      </c>
    </row>
    <row r="90" spans="1:40">
      <c r="A90" s="13">
        <v>0.58333333333333337</v>
      </c>
      <c r="B90" s="50">
        <f t="shared" si="19"/>
        <v>0</v>
      </c>
      <c r="C90" s="50">
        <f t="shared" si="19"/>
        <v>0</v>
      </c>
      <c r="D90" s="50">
        <f t="shared" si="25"/>
        <v>0</v>
      </c>
      <c r="E90" s="50">
        <f t="shared" si="25"/>
        <v>0</v>
      </c>
      <c r="F90" s="50">
        <f t="shared" si="25"/>
        <v>0.24992834224598931</v>
      </c>
      <c r="G90" s="50">
        <f t="shared" si="25"/>
        <v>0.30717112299465243</v>
      </c>
      <c r="H90" s="50">
        <f t="shared" si="25"/>
        <v>0.47767165775401083</v>
      </c>
      <c r="I90" s="50">
        <f t="shared" si="25"/>
        <v>0.36805133689839575</v>
      </c>
      <c r="J90" s="50">
        <f t="shared" si="25"/>
        <v>0.2797336898395722</v>
      </c>
      <c r="K90" s="50">
        <f t="shared" si="25"/>
        <v>0.4527657754010696</v>
      </c>
      <c r="L90" s="50">
        <f t="shared" si="25"/>
        <v>0.25174652406417114</v>
      </c>
      <c r="M90" s="50">
        <f t="shared" si="25"/>
        <v>0.38882032085561508</v>
      </c>
      <c r="N90" s="50">
        <f t="shared" si="25"/>
        <v>0.3488374331550802</v>
      </c>
      <c r="O90" s="50">
        <f t="shared" si="25"/>
        <v>0.40135935828877017</v>
      </c>
      <c r="P90" s="50">
        <f t="shared" si="25"/>
        <v>0.35739358288770057</v>
      </c>
      <c r="Q90" s="50">
        <f t="shared" si="25"/>
        <v>9.5925133689839584E-2</v>
      </c>
      <c r="R90" s="50">
        <f t="shared" si="25"/>
        <v>0.5234171122994653</v>
      </c>
      <c r="S90" s="50">
        <f t="shared" si="25"/>
        <v>0.38429625668449208</v>
      </c>
      <c r="T90" s="50">
        <f t="shared" si="25"/>
        <v>0.52287486631016056</v>
      </c>
      <c r="U90" s="50">
        <f t="shared" si="25"/>
        <v>0.61232620320855624</v>
      </c>
      <c r="V90" s="50">
        <f t="shared" si="25"/>
        <v>0.54133155080213913</v>
      </c>
      <c r="W90" s="50">
        <f t="shared" si="25"/>
        <v>0.66705882352941182</v>
      </c>
      <c r="X90" s="50">
        <f t="shared" si="25"/>
        <v>0.27684705882352939</v>
      </c>
      <c r="Y90" s="50">
        <f t="shared" si="25"/>
        <v>0.58600534759358303</v>
      </c>
      <c r="Z90" s="50">
        <f t="shared" si="25"/>
        <v>0.46830909090909095</v>
      </c>
      <c r="AA90" s="50">
        <f t="shared" si="25"/>
        <v>0.4446481283422461</v>
      </c>
      <c r="AB90" s="50">
        <f t="shared" si="25"/>
        <v>0.45646844919786111</v>
      </c>
      <c r="AC90" s="50">
        <f t="shared" si="25"/>
        <v>0.5534106951871659</v>
      </c>
      <c r="AD90" s="50">
        <f t="shared" si="25"/>
        <v>0.37450053475935829</v>
      </c>
      <c r="AE90" s="50">
        <f t="shared" si="25"/>
        <v>0.2943946524064171</v>
      </c>
      <c r="AF90" s="50">
        <f t="shared" si="25"/>
        <v>0.32899144385026741</v>
      </c>
      <c r="AG90" s="50">
        <f t="shared" si="25"/>
        <v>0.51471122994652418</v>
      </c>
      <c r="AH90" s="50">
        <f t="shared" si="19"/>
        <v>0.85058823529411776</v>
      </c>
      <c r="AI90" s="50">
        <f t="shared" si="19"/>
        <v>0.72</v>
      </c>
      <c r="AJ90" s="50">
        <f t="shared" si="19"/>
        <v>0</v>
      </c>
      <c r="AK90" s="50">
        <f t="shared" si="19"/>
        <v>0</v>
      </c>
      <c r="AL90" s="50">
        <f t="shared" si="19"/>
        <v>0</v>
      </c>
      <c r="AM90" s="51">
        <f t="shared" si="22"/>
        <v>0.85058823529411776</v>
      </c>
      <c r="AN90" s="51">
        <f t="shared" si="23"/>
        <v>0</v>
      </c>
    </row>
    <row r="91" spans="1:40">
      <c r="A91" s="13" t="s">
        <v>20</v>
      </c>
      <c r="B91" s="50">
        <f t="shared" si="19"/>
        <v>0</v>
      </c>
      <c r="C91" s="50">
        <f t="shared" si="19"/>
        <v>0</v>
      </c>
      <c r="D91" s="50">
        <f t="shared" si="25"/>
        <v>0</v>
      </c>
      <c r="E91" s="50">
        <f t="shared" si="25"/>
        <v>0</v>
      </c>
      <c r="F91" s="50">
        <f t="shared" si="25"/>
        <v>0.51992513368983972</v>
      </c>
      <c r="G91" s="50">
        <f t="shared" si="25"/>
        <v>0.64451229946524069</v>
      </c>
      <c r="H91" s="50">
        <f t="shared" si="25"/>
        <v>0.4922791443850269</v>
      </c>
      <c r="I91" s="50">
        <f t="shared" si="25"/>
        <v>0.35513475935828881</v>
      </c>
      <c r="J91" s="50">
        <f t="shared" si="25"/>
        <v>0.30087700534759354</v>
      </c>
      <c r="K91" s="50">
        <f t="shared" si="25"/>
        <v>0.50551871657754011</v>
      </c>
      <c r="L91" s="50">
        <f t="shared" si="25"/>
        <v>0.39317540106951882</v>
      </c>
      <c r="M91" s="50">
        <f t="shared" si="25"/>
        <v>0.44763957219251338</v>
      </c>
      <c r="N91" s="50">
        <f t="shared" si="25"/>
        <v>0.44644491978609635</v>
      </c>
      <c r="O91" s="50">
        <f t="shared" si="25"/>
        <v>0.46145347593582897</v>
      </c>
      <c r="P91" s="50">
        <f t="shared" si="25"/>
        <v>0.40005775401069521</v>
      </c>
      <c r="Q91" s="50">
        <f t="shared" si="25"/>
        <v>0.16600748663101605</v>
      </c>
      <c r="R91" s="50">
        <f t="shared" si="25"/>
        <v>0.4620160427807487</v>
      </c>
      <c r="S91" s="50">
        <f t="shared" si="25"/>
        <v>0.44270267379679151</v>
      </c>
      <c r="T91" s="50">
        <f t="shared" si="25"/>
        <v>0.48495187165775411</v>
      </c>
      <c r="U91" s="50">
        <f t="shared" si="25"/>
        <v>0.601329411764706</v>
      </c>
      <c r="V91" s="50">
        <f t="shared" si="25"/>
        <v>0.55208877005347601</v>
      </c>
      <c r="W91" s="50">
        <f t="shared" si="25"/>
        <v>0.64134438502673796</v>
      </c>
      <c r="X91" s="50">
        <f t="shared" si="25"/>
        <v>0.28897326203208556</v>
      </c>
      <c r="Y91" s="50">
        <f t="shared" si="25"/>
        <v>0.57321069518716583</v>
      </c>
      <c r="Z91" s="50">
        <f t="shared" si="25"/>
        <v>0.54120641711229955</v>
      </c>
      <c r="AA91" s="50">
        <f t="shared" si="25"/>
        <v>0.52118716577540114</v>
      </c>
      <c r="AB91" s="50">
        <f t="shared" si="25"/>
        <v>0.5090577540106952</v>
      </c>
      <c r="AC91" s="50">
        <f t="shared" si="25"/>
        <v>0.62799572192513387</v>
      </c>
      <c r="AD91" s="50">
        <f t="shared" si="25"/>
        <v>0.40260962566844921</v>
      </c>
      <c r="AE91" s="50">
        <f t="shared" si="25"/>
        <v>0.33121283422459896</v>
      </c>
      <c r="AF91" s="50">
        <f t="shared" si="25"/>
        <v>0.35102887700534757</v>
      </c>
      <c r="AG91" s="50">
        <f t="shared" si="25"/>
        <v>0.56847700534759371</v>
      </c>
      <c r="AH91" s="50">
        <f t="shared" si="19"/>
        <v>0.87529411764705889</v>
      </c>
      <c r="AI91" s="50">
        <f t="shared" si="19"/>
        <v>0.78352941176470603</v>
      </c>
      <c r="AJ91" s="50">
        <f t="shared" si="19"/>
        <v>0</v>
      </c>
      <c r="AK91" s="50">
        <f t="shared" si="19"/>
        <v>0</v>
      </c>
      <c r="AL91" s="50">
        <f t="shared" si="19"/>
        <v>0</v>
      </c>
      <c r="AM91" s="51">
        <f t="shared" si="22"/>
        <v>0.87529411764705889</v>
      </c>
      <c r="AN91" s="51">
        <f t="shared" si="23"/>
        <v>0</v>
      </c>
    </row>
    <row r="92" spans="1:40">
      <c r="A92" s="12" t="s">
        <v>21</v>
      </c>
      <c r="B92" s="50">
        <f t="shared" si="19"/>
        <v>0</v>
      </c>
      <c r="C92" s="50">
        <f t="shared" si="19"/>
        <v>0</v>
      </c>
      <c r="D92" s="50">
        <f t="shared" si="25"/>
        <v>0</v>
      </c>
      <c r="E92" s="50">
        <f t="shared" si="25"/>
        <v>0</v>
      </c>
      <c r="F92" s="50">
        <f t="shared" si="25"/>
        <v>0.81657860962566853</v>
      </c>
      <c r="G92" s="50">
        <f t="shared" si="25"/>
        <v>0.65272406417112316</v>
      </c>
      <c r="H92" s="50">
        <f t="shared" si="25"/>
        <v>0.57373582887700536</v>
      </c>
      <c r="I92" s="50">
        <f t="shared" si="25"/>
        <v>0.44984171122994659</v>
      </c>
      <c r="J92" s="50">
        <f t="shared" si="25"/>
        <v>0.33556256684491981</v>
      </c>
      <c r="K92" s="50">
        <f t="shared" si="25"/>
        <v>0.54490481283422465</v>
      </c>
      <c r="L92" s="50">
        <f t="shared" si="25"/>
        <v>0.47885668449197877</v>
      </c>
      <c r="M92" s="50">
        <f t="shared" si="25"/>
        <v>0.48486524064171133</v>
      </c>
      <c r="N92" s="50">
        <f t="shared" si="25"/>
        <v>0.63465775401069535</v>
      </c>
      <c r="O92" s="50">
        <f t="shared" si="25"/>
        <v>0.50020962566844929</v>
      </c>
      <c r="P92" s="50">
        <f t="shared" si="25"/>
        <v>0.46111443850267381</v>
      </c>
      <c r="Q92" s="50">
        <f t="shared" si="25"/>
        <v>0.2589401069518717</v>
      </c>
      <c r="R92" s="50">
        <f t="shared" si="25"/>
        <v>0.50026524064171141</v>
      </c>
      <c r="S92" s="50">
        <f t="shared" si="25"/>
        <v>0.59313689839572203</v>
      </c>
      <c r="T92" s="50">
        <f t="shared" si="25"/>
        <v>0.55214438502673813</v>
      </c>
      <c r="U92" s="50">
        <f t="shared" si="25"/>
        <v>0.60624919786096265</v>
      </c>
      <c r="V92" s="50">
        <f t="shared" si="25"/>
        <v>0.59827058823529422</v>
      </c>
      <c r="W92" s="50">
        <f t="shared" si="25"/>
        <v>0.46839465240641709</v>
      </c>
      <c r="X92" s="50">
        <f t="shared" si="25"/>
        <v>0.33977967914438501</v>
      </c>
      <c r="Y92" s="50">
        <f t="shared" si="25"/>
        <v>0.65262673796791459</v>
      </c>
      <c r="Z92" s="50">
        <f t="shared" si="25"/>
        <v>0.58445561497326215</v>
      </c>
      <c r="AA92" s="50">
        <f t="shared" si="25"/>
        <v>0.55818181818181833</v>
      </c>
      <c r="AB92" s="50">
        <f t="shared" si="25"/>
        <v>0.58367914438502688</v>
      </c>
      <c r="AC92" s="50">
        <f t="shared" si="25"/>
        <v>0.8294117647058824</v>
      </c>
      <c r="AD92" s="50">
        <f t="shared" si="25"/>
        <v>0.42023315508021386</v>
      </c>
      <c r="AE92" s="50">
        <f t="shared" si="25"/>
        <v>0.44811978609625669</v>
      </c>
      <c r="AF92" s="50">
        <f t="shared" si="25"/>
        <v>0.54905240641711239</v>
      </c>
      <c r="AG92" s="50">
        <f t="shared" si="25"/>
        <v>0.61272727272727279</v>
      </c>
      <c r="AH92" s="50">
        <f t="shared" si="19"/>
        <v>0.84352941176470597</v>
      </c>
      <c r="AI92" s="50">
        <f t="shared" si="19"/>
        <v>0.77647058823529425</v>
      </c>
      <c r="AJ92" s="50">
        <f t="shared" si="19"/>
        <v>0</v>
      </c>
      <c r="AK92" s="50">
        <f t="shared" si="19"/>
        <v>0</v>
      </c>
      <c r="AL92" s="50">
        <f t="shared" si="19"/>
        <v>0</v>
      </c>
      <c r="AM92" s="51">
        <f t="shared" si="22"/>
        <v>0.84352941176470597</v>
      </c>
      <c r="AN92" s="51">
        <f t="shared" si="23"/>
        <v>0</v>
      </c>
    </row>
    <row r="93" spans="1:40">
      <c r="A93" s="12" t="s">
        <v>22</v>
      </c>
      <c r="B93" s="50">
        <f t="shared" ref="B93:AL100" si="26">($G$38*B23)/$G$37</f>
        <v>0</v>
      </c>
      <c r="C93" s="50">
        <f t="shared" si="26"/>
        <v>0</v>
      </c>
      <c r="D93" s="50">
        <f t="shared" si="25"/>
        <v>0</v>
      </c>
      <c r="E93" s="50">
        <f t="shared" si="25"/>
        <v>0</v>
      </c>
      <c r="F93" s="50">
        <f t="shared" si="25"/>
        <v>0.69361711229946532</v>
      </c>
      <c r="G93" s="50">
        <f t="shared" si="25"/>
        <v>0.64689304812834236</v>
      </c>
      <c r="H93" s="50">
        <f t="shared" si="25"/>
        <v>0.62836470588235305</v>
      </c>
      <c r="I93" s="50">
        <f t="shared" si="25"/>
        <v>0.5240780748663102</v>
      </c>
      <c r="J93" s="50">
        <f t="shared" si="25"/>
        <v>0.41541069518716578</v>
      </c>
      <c r="K93" s="50">
        <f t="shared" si="25"/>
        <v>0.62493155080213914</v>
      </c>
      <c r="L93" s="50">
        <f t="shared" si="25"/>
        <v>0.60445347593582899</v>
      </c>
      <c r="M93" s="50">
        <f t="shared" si="25"/>
        <v>0.54401176470588253</v>
      </c>
      <c r="N93" s="50">
        <f t="shared" si="25"/>
        <v>0.57069197860962573</v>
      </c>
      <c r="O93" s="50">
        <f t="shared" si="25"/>
        <v>0.55626203208556158</v>
      </c>
      <c r="P93" s="50">
        <f t="shared" si="25"/>
        <v>0.47421176470588239</v>
      </c>
      <c r="Q93" s="50">
        <f t="shared" si="25"/>
        <v>0.46762780748663096</v>
      </c>
      <c r="R93" s="50">
        <f t="shared" si="25"/>
        <v>0.56638395721925139</v>
      </c>
      <c r="S93" s="50">
        <f t="shared" si="25"/>
        <v>0.64275614973262041</v>
      </c>
      <c r="T93" s="50">
        <f t="shared" si="25"/>
        <v>0.63551871657754011</v>
      </c>
      <c r="U93" s="50">
        <f t="shared" si="25"/>
        <v>0.6355304812834226</v>
      </c>
      <c r="V93" s="50">
        <f t="shared" si="25"/>
        <v>0.52676042780748666</v>
      </c>
      <c r="W93" s="50">
        <f t="shared" si="25"/>
        <v>0.52135614973262034</v>
      </c>
      <c r="X93" s="50">
        <f t="shared" si="25"/>
        <v>0.42877005347593583</v>
      </c>
      <c r="Y93" s="50">
        <f t="shared" si="25"/>
        <v>0.66444812834224609</v>
      </c>
      <c r="Z93" s="50">
        <f t="shared" si="25"/>
        <v>0.59241604278074877</v>
      </c>
      <c r="AA93" s="50">
        <f t="shared" si="25"/>
        <v>0.67248235294117653</v>
      </c>
      <c r="AB93" s="50">
        <f t="shared" si="25"/>
        <v>0.67333155080213924</v>
      </c>
      <c r="AC93" s="50">
        <f t="shared" si="25"/>
        <v>0.7100823529411765</v>
      </c>
      <c r="AD93" s="50">
        <f t="shared" si="25"/>
        <v>0.46804385026737966</v>
      </c>
      <c r="AE93" s="50">
        <f t="shared" si="25"/>
        <v>0.57445240641711226</v>
      </c>
      <c r="AF93" s="50">
        <f t="shared" si="25"/>
        <v>0.61616898395721942</v>
      </c>
      <c r="AG93" s="50">
        <f t="shared" si="25"/>
        <v>0.63180534759358298</v>
      </c>
      <c r="AH93" s="50">
        <f t="shared" si="26"/>
        <v>0.80117647058823538</v>
      </c>
      <c r="AI93" s="50">
        <f t="shared" si="26"/>
        <v>0.73411764705882365</v>
      </c>
      <c r="AJ93" s="50">
        <f t="shared" si="26"/>
        <v>0</v>
      </c>
      <c r="AK93" s="50">
        <f t="shared" si="26"/>
        <v>0</v>
      </c>
      <c r="AL93" s="50">
        <f t="shared" si="26"/>
        <v>0</v>
      </c>
      <c r="AM93" s="51">
        <f t="shared" si="22"/>
        <v>0.80117647058823538</v>
      </c>
      <c r="AN93" s="51">
        <f t="shared" si="23"/>
        <v>0</v>
      </c>
    </row>
    <row r="94" spans="1:40">
      <c r="A94" s="12" t="s">
        <v>23</v>
      </c>
      <c r="B94" s="50">
        <f t="shared" si="26"/>
        <v>0</v>
      </c>
      <c r="C94" s="50">
        <f t="shared" si="26"/>
        <v>0</v>
      </c>
      <c r="D94" s="50">
        <f t="shared" si="25"/>
        <v>0</v>
      </c>
      <c r="E94" s="50">
        <f t="shared" si="25"/>
        <v>0</v>
      </c>
      <c r="F94" s="50">
        <f t="shared" si="25"/>
        <v>0.7089786096256685</v>
      </c>
      <c r="G94" s="50">
        <f t="shared" si="25"/>
        <v>0.65002245989304819</v>
      </c>
      <c r="H94" s="50">
        <f t="shared" si="25"/>
        <v>0.66100962566844923</v>
      </c>
      <c r="I94" s="50">
        <f t="shared" si="25"/>
        <v>0.56266417112299461</v>
      </c>
      <c r="J94" s="50">
        <f t="shared" si="25"/>
        <v>0.52159144385026734</v>
      </c>
      <c r="K94" s="50">
        <f t="shared" si="25"/>
        <v>0.64701390374331558</v>
      </c>
      <c r="L94" s="50">
        <f t="shared" si="25"/>
        <v>0.65010802139037438</v>
      </c>
      <c r="M94" s="50">
        <f t="shared" si="25"/>
        <v>0.58925454545454548</v>
      </c>
      <c r="N94" s="50">
        <f t="shared" si="25"/>
        <v>0.62061069518716583</v>
      </c>
      <c r="O94" s="50">
        <f t="shared" si="25"/>
        <v>0.63031871657754002</v>
      </c>
      <c r="P94" s="50">
        <f t="shared" si="25"/>
        <v>0.5460705882352942</v>
      </c>
      <c r="Q94" s="50">
        <f t="shared" si="25"/>
        <v>0.51821604278074862</v>
      </c>
      <c r="R94" s="50">
        <f t="shared" si="25"/>
        <v>0.62439465240641712</v>
      </c>
      <c r="S94" s="50">
        <f t="shared" si="25"/>
        <v>0.69677112299465249</v>
      </c>
      <c r="T94" s="50">
        <f t="shared" si="25"/>
        <v>0.60403315508021393</v>
      </c>
      <c r="U94" s="50">
        <f t="shared" si="25"/>
        <v>0.67398609625668449</v>
      </c>
      <c r="V94" s="50">
        <f t="shared" si="25"/>
        <v>0.61986844919786099</v>
      </c>
      <c r="W94" s="50">
        <f t="shared" si="25"/>
        <v>0.58642887700534752</v>
      </c>
      <c r="X94" s="50">
        <f t="shared" si="25"/>
        <v>0.53547058823529403</v>
      </c>
      <c r="Y94" s="50">
        <f t="shared" si="25"/>
        <v>0.70004385026737981</v>
      </c>
      <c r="Z94" s="50">
        <f t="shared" si="25"/>
        <v>0.64602780748663113</v>
      </c>
      <c r="AA94" s="50">
        <f t="shared" si="25"/>
        <v>0.66208021390374328</v>
      </c>
      <c r="AB94" s="50">
        <f t="shared" si="25"/>
        <v>0.7264139037433156</v>
      </c>
      <c r="AC94" s="50">
        <f t="shared" si="25"/>
        <v>0.69279465240641724</v>
      </c>
      <c r="AD94" s="50">
        <f t="shared" si="25"/>
        <v>0.58559465240641706</v>
      </c>
      <c r="AE94" s="50">
        <f t="shared" si="25"/>
        <v>0.58458609625668445</v>
      </c>
      <c r="AF94" s="50">
        <f t="shared" si="25"/>
        <v>0.69895080213903749</v>
      </c>
      <c r="AG94" s="50">
        <f t="shared" si="25"/>
        <v>0.68398181818181836</v>
      </c>
      <c r="AH94" s="50">
        <f t="shared" si="26"/>
        <v>0.751764705882353</v>
      </c>
      <c r="AI94" s="50">
        <f t="shared" si="26"/>
        <v>0.74823529411764711</v>
      </c>
      <c r="AJ94" s="50">
        <f t="shared" si="26"/>
        <v>0</v>
      </c>
      <c r="AK94" s="50">
        <f t="shared" si="26"/>
        <v>0</v>
      </c>
      <c r="AL94" s="50">
        <f t="shared" si="26"/>
        <v>0</v>
      </c>
      <c r="AM94" s="51">
        <f t="shared" si="22"/>
        <v>0.751764705882353</v>
      </c>
      <c r="AN94" s="51">
        <f t="shared" si="23"/>
        <v>0</v>
      </c>
    </row>
    <row r="95" spans="1:40">
      <c r="A95" s="9" t="s">
        <v>24</v>
      </c>
      <c r="B95" s="50">
        <f t="shared" si="26"/>
        <v>0</v>
      </c>
      <c r="C95" s="50">
        <f t="shared" si="26"/>
        <v>0</v>
      </c>
      <c r="D95" s="50">
        <f t="shared" si="25"/>
        <v>0</v>
      </c>
      <c r="E95" s="50">
        <f t="shared" si="25"/>
        <v>0</v>
      </c>
      <c r="F95" s="50">
        <f t="shared" si="25"/>
        <v>0.76525454545454552</v>
      </c>
      <c r="G95" s="50">
        <f t="shared" si="25"/>
        <v>0.74219251336898406</v>
      </c>
      <c r="H95" s="50">
        <f t="shared" si="25"/>
        <v>0.80946951871657769</v>
      </c>
      <c r="I95" s="50">
        <f t="shared" si="25"/>
        <v>0.67478181818181815</v>
      </c>
      <c r="J95" s="50">
        <f t="shared" si="25"/>
        <v>0.66668342245989298</v>
      </c>
      <c r="K95" s="50">
        <f t="shared" si="25"/>
        <v>0.7456983957219252</v>
      </c>
      <c r="L95" s="50">
        <f t="shared" si="25"/>
        <v>0.72181283422459896</v>
      </c>
      <c r="M95" s="50">
        <f t="shared" si="25"/>
        <v>0.70588770053475935</v>
      </c>
      <c r="N95" s="50">
        <f t="shared" si="25"/>
        <v>0.71345668449197863</v>
      </c>
      <c r="O95" s="50">
        <f t="shared" si="25"/>
        <v>0.70647486631016054</v>
      </c>
      <c r="P95" s="50">
        <f t="shared" si="25"/>
        <v>0.75818930481283431</v>
      </c>
      <c r="Q95" s="50">
        <f t="shared" si="25"/>
        <v>0.59607058823529413</v>
      </c>
      <c r="R95" s="50">
        <f t="shared" si="25"/>
        <v>0.71933689839572201</v>
      </c>
      <c r="S95" s="50">
        <f t="shared" ref="S95:AG95" si="27">($G$38*S25-S155)/$G$37</f>
        <v>0.7604352941176471</v>
      </c>
      <c r="T95" s="50">
        <f t="shared" si="27"/>
        <v>0.74567914438502692</v>
      </c>
      <c r="U95" s="50">
        <f t="shared" si="27"/>
        <v>0.78336363636363648</v>
      </c>
      <c r="V95" s="50">
        <f t="shared" si="27"/>
        <v>0.78187058823529421</v>
      </c>
      <c r="W95" s="50">
        <f t="shared" si="27"/>
        <v>0.71833475935828894</v>
      </c>
      <c r="X95" s="50">
        <f t="shared" si="27"/>
        <v>0.70127700534759352</v>
      </c>
      <c r="Y95" s="50">
        <f t="shared" si="27"/>
        <v>0.79081176470588244</v>
      </c>
      <c r="Z95" s="50">
        <f t="shared" si="27"/>
        <v>0.78352941176470603</v>
      </c>
      <c r="AA95" s="50">
        <f t="shared" si="27"/>
        <v>0.75278609625668458</v>
      </c>
      <c r="AB95" s="50">
        <f t="shared" si="27"/>
        <v>0.79576042780748668</v>
      </c>
      <c r="AC95" s="50">
        <f t="shared" si="27"/>
        <v>0.78993155080213906</v>
      </c>
      <c r="AD95" s="50">
        <f t="shared" si="27"/>
        <v>0.7298962566844921</v>
      </c>
      <c r="AE95" s="50">
        <f t="shared" si="27"/>
        <v>0.72812513368983967</v>
      </c>
      <c r="AF95" s="50">
        <f t="shared" si="27"/>
        <v>0.82630481283422463</v>
      </c>
      <c r="AG95" s="50">
        <f t="shared" si="27"/>
        <v>0.84981711229946533</v>
      </c>
      <c r="AH95" s="50">
        <f t="shared" si="26"/>
        <v>0.84705882352941186</v>
      </c>
      <c r="AI95" s="50">
        <f t="shared" si="26"/>
        <v>0.751764705882353</v>
      </c>
      <c r="AJ95" s="50">
        <f t="shared" si="26"/>
        <v>0</v>
      </c>
      <c r="AK95" s="50">
        <f t="shared" si="26"/>
        <v>0</v>
      </c>
      <c r="AL95" s="50">
        <f t="shared" si="26"/>
        <v>0</v>
      </c>
      <c r="AM95" s="51">
        <f t="shared" si="22"/>
        <v>0.84981711229946533</v>
      </c>
      <c r="AN95" s="51">
        <f t="shared" si="23"/>
        <v>0</v>
      </c>
    </row>
    <row r="96" spans="1:40">
      <c r="A96" s="15">
        <v>0.83333333333333337</v>
      </c>
      <c r="B96" s="50">
        <f t="shared" si="26"/>
        <v>0</v>
      </c>
      <c r="C96" s="50">
        <f t="shared" si="26"/>
        <v>0</v>
      </c>
      <c r="D96" s="50">
        <f t="shared" ref="D96:AG100" si="28">($G$38*D26-D156)/$G$37</f>
        <v>0</v>
      </c>
      <c r="E96" s="50">
        <f t="shared" si="28"/>
        <v>0</v>
      </c>
      <c r="F96" s="50">
        <f t="shared" si="28"/>
        <v>0.81176470588235305</v>
      </c>
      <c r="G96" s="50">
        <f t="shared" si="28"/>
        <v>0.81529411764705895</v>
      </c>
      <c r="H96" s="50">
        <f t="shared" si="28"/>
        <v>0.81529411764705895</v>
      </c>
      <c r="I96" s="50">
        <f t="shared" si="28"/>
        <v>0.76941176470588246</v>
      </c>
      <c r="J96" s="50">
        <f t="shared" si="28"/>
        <v>0.73058823529411776</v>
      </c>
      <c r="K96" s="50">
        <f t="shared" si="28"/>
        <v>0.80117005347593584</v>
      </c>
      <c r="L96" s="50">
        <f t="shared" si="28"/>
        <v>0.78000000000000014</v>
      </c>
      <c r="M96" s="50">
        <f t="shared" si="28"/>
        <v>0.75529411764705889</v>
      </c>
      <c r="N96" s="50">
        <f t="shared" si="28"/>
        <v>0.75529411764705889</v>
      </c>
      <c r="O96" s="50">
        <f t="shared" si="28"/>
        <v>0.76941176470588246</v>
      </c>
      <c r="P96" s="50">
        <f t="shared" si="28"/>
        <v>0.81176470588235305</v>
      </c>
      <c r="Q96" s="50">
        <f t="shared" si="28"/>
        <v>0.56470588235294117</v>
      </c>
      <c r="R96" s="50">
        <f t="shared" si="28"/>
        <v>0.751764705882353</v>
      </c>
      <c r="S96" s="50">
        <f t="shared" si="28"/>
        <v>0.80117647058823538</v>
      </c>
      <c r="T96" s="50">
        <f t="shared" si="28"/>
        <v>0.7905882352941177</v>
      </c>
      <c r="U96" s="50">
        <f t="shared" si="28"/>
        <v>0.81529411764705895</v>
      </c>
      <c r="V96" s="50">
        <f t="shared" si="28"/>
        <v>0.79764705882352949</v>
      </c>
      <c r="W96" s="50">
        <f t="shared" si="28"/>
        <v>0.76235294117647068</v>
      </c>
      <c r="X96" s="50">
        <f t="shared" si="28"/>
        <v>0.75882352941176479</v>
      </c>
      <c r="Y96" s="50">
        <f t="shared" si="28"/>
        <v>0.80470588235294127</v>
      </c>
      <c r="Z96" s="50">
        <f t="shared" si="28"/>
        <v>0.80470588235294127</v>
      </c>
      <c r="AA96" s="50">
        <f t="shared" si="28"/>
        <v>0.79764705882352949</v>
      </c>
      <c r="AB96" s="50">
        <f t="shared" si="28"/>
        <v>0.81882352941176484</v>
      </c>
      <c r="AC96" s="50">
        <f t="shared" si="28"/>
        <v>0.81176470588235305</v>
      </c>
      <c r="AD96" s="50">
        <f t="shared" si="28"/>
        <v>0.78352941176470603</v>
      </c>
      <c r="AE96" s="50">
        <f t="shared" si="28"/>
        <v>0.76941176470588246</v>
      </c>
      <c r="AF96" s="50">
        <f t="shared" si="28"/>
        <v>0.84000000000000008</v>
      </c>
      <c r="AG96" s="50">
        <f t="shared" si="28"/>
        <v>0.83647058823529419</v>
      </c>
      <c r="AH96" s="50">
        <f t="shared" si="26"/>
        <v>0.84352941176470597</v>
      </c>
      <c r="AI96" s="50">
        <f t="shared" si="26"/>
        <v>0.78705882352941181</v>
      </c>
      <c r="AJ96" s="50">
        <f t="shared" si="26"/>
        <v>0</v>
      </c>
      <c r="AK96" s="50">
        <f t="shared" si="26"/>
        <v>0</v>
      </c>
      <c r="AL96" s="50">
        <f t="shared" si="26"/>
        <v>0</v>
      </c>
      <c r="AM96" s="51">
        <f t="shared" si="22"/>
        <v>0.84352941176470597</v>
      </c>
      <c r="AN96" s="51">
        <f t="shared" si="23"/>
        <v>0</v>
      </c>
    </row>
    <row r="97" spans="1:44">
      <c r="A97" s="15">
        <v>0.875</v>
      </c>
      <c r="B97" s="50">
        <f t="shared" si="26"/>
        <v>0</v>
      </c>
      <c r="C97" s="50">
        <f t="shared" si="26"/>
        <v>0</v>
      </c>
      <c r="D97" s="50">
        <f t="shared" si="28"/>
        <v>0</v>
      </c>
      <c r="E97" s="50">
        <f t="shared" si="28"/>
        <v>0</v>
      </c>
      <c r="F97" s="50">
        <f t="shared" si="28"/>
        <v>0.79411764705882359</v>
      </c>
      <c r="G97" s="50">
        <f t="shared" si="28"/>
        <v>0.7905882352941177</v>
      </c>
      <c r="H97" s="50">
        <f t="shared" si="28"/>
        <v>0.79411764705882359</v>
      </c>
      <c r="I97" s="50">
        <f t="shared" si="28"/>
        <v>0.751764705882353</v>
      </c>
      <c r="J97" s="50">
        <f t="shared" si="28"/>
        <v>0.73058823529411776</v>
      </c>
      <c r="K97" s="50">
        <f t="shared" si="28"/>
        <v>0.76588235294117657</v>
      </c>
      <c r="L97" s="50">
        <f t="shared" si="28"/>
        <v>0.74823529411764711</v>
      </c>
      <c r="M97" s="50">
        <f t="shared" si="28"/>
        <v>0.71647058823529408</v>
      </c>
      <c r="N97" s="50">
        <f t="shared" si="28"/>
        <v>0.72705882352941187</v>
      </c>
      <c r="O97" s="50">
        <f t="shared" si="28"/>
        <v>0.72</v>
      </c>
      <c r="P97" s="50">
        <f t="shared" si="28"/>
        <v>0.80470588235294127</v>
      </c>
      <c r="Q97" s="50">
        <f t="shared" si="28"/>
        <v>0.63882352941176468</v>
      </c>
      <c r="R97" s="50">
        <f t="shared" si="28"/>
        <v>0.71647058823529408</v>
      </c>
      <c r="S97" s="50">
        <f t="shared" si="28"/>
        <v>0.76588235294117657</v>
      </c>
      <c r="T97" s="50">
        <f t="shared" si="28"/>
        <v>0.751764705882353</v>
      </c>
      <c r="U97" s="50">
        <f t="shared" si="28"/>
        <v>0.78705882352941181</v>
      </c>
      <c r="V97" s="50">
        <f t="shared" si="28"/>
        <v>0.78352941176470603</v>
      </c>
      <c r="W97" s="50">
        <f t="shared" si="28"/>
        <v>0.74470588235294133</v>
      </c>
      <c r="X97" s="50">
        <f t="shared" si="28"/>
        <v>0.78705882352941181</v>
      </c>
      <c r="Y97" s="50">
        <f t="shared" si="28"/>
        <v>0.77294117647058835</v>
      </c>
      <c r="Z97" s="50">
        <f t="shared" si="28"/>
        <v>0.75882352941176479</v>
      </c>
      <c r="AA97" s="50">
        <f t="shared" si="28"/>
        <v>0.76588235294117657</v>
      </c>
      <c r="AB97" s="50">
        <f t="shared" si="28"/>
        <v>0.7905882352941177</v>
      </c>
      <c r="AC97" s="50">
        <f t="shared" si="28"/>
        <v>0.7905882352941177</v>
      </c>
      <c r="AD97" s="50">
        <f t="shared" si="28"/>
        <v>0.76235294117647068</v>
      </c>
      <c r="AE97" s="50">
        <f t="shared" si="28"/>
        <v>0.76941176470588246</v>
      </c>
      <c r="AF97" s="50">
        <f t="shared" si="28"/>
        <v>0.82235294117647073</v>
      </c>
      <c r="AG97" s="50">
        <f t="shared" si="28"/>
        <v>0.81529411764705895</v>
      </c>
      <c r="AH97" s="50">
        <f t="shared" si="26"/>
        <v>0.80117647058823538</v>
      </c>
      <c r="AI97" s="50">
        <f t="shared" si="26"/>
        <v>0.79411764705882359</v>
      </c>
      <c r="AJ97" s="50">
        <f t="shared" si="26"/>
        <v>0</v>
      </c>
      <c r="AK97" s="50">
        <f t="shared" si="26"/>
        <v>0</v>
      </c>
      <c r="AL97" s="50">
        <f t="shared" si="26"/>
        <v>0</v>
      </c>
      <c r="AM97" s="51">
        <f t="shared" si="22"/>
        <v>0.82235294117647073</v>
      </c>
      <c r="AN97" s="51">
        <f t="shared" si="23"/>
        <v>0</v>
      </c>
    </row>
    <row r="98" spans="1:44">
      <c r="A98" s="13" t="s">
        <v>25</v>
      </c>
      <c r="B98" s="50">
        <f t="shared" si="26"/>
        <v>0</v>
      </c>
      <c r="C98" s="50">
        <f t="shared" si="26"/>
        <v>0</v>
      </c>
      <c r="D98" s="50">
        <f t="shared" si="28"/>
        <v>0</v>
      </c>
      <c r="E98" s="50">
        <f t="shared" si="28"/>
        <v>0</v>
      </c>
      <c r="F98" s="50">
        <f t="shared" si="28"/>
        <v>0.74823529411764711</v>
      </c>
      <c r="G98" s="50">
        <f t="shared" si="28"/>
        <v>0.751764705882353</v>
      </c>
      <c r="H98" s="50">
        <f t="shared" si="28"/>
        <v>0.751764705882353</v>
      </c>
      <c r="I98" s="50">
        <f t="shared" si="28"/>
        <v>0.70235294117647062</v>
      </c>
      <c r="J98" s="50">
        <f t="shared" si="28"/>
        <v>0.69529411764705884</v>
      </c>
      <c r="K98" s="50">
        <f t="shared" si="28"/>
        <v>0.74117647058823544</v>
      </c>
      <c r="L98" s="50">
        <f t="shared" si="28"/>
        <v>0.70588235294117652</v>
      </c>
      <c r="M98" s="50">
        <f t="shared" si="28"/>
        <v>0.69176470588235295</v>
      </c>
      <c r="N98" s="50">
        <f t="shared" si="28"/>
        <v>0.69529411764705884</v>
      </c>
      <c r="O98" s="50">
        <f t="shared" si="28"/>
        <v>0.72</v>
      </c>
      <c r="P98" s="50">
        <f t="shared" si="28"/>
        <v>0.76941176470588246</v>
      </c>
      <c r="Q98" s="50">
        <f t="shared" si="28"/>
        <v>0.64941176470588236</v>
      </c>
      <c r="R98" s="50">
        <f t="shared" si="28"/>
        <v>0.68117647058823527</v>
      </c>
      <c r="S98" s="50">
        <f t="shared" si="28"/>
        <v>0.72352941176470598</v>
      </c>
      <c r="T98" s="50">
        <f t="shared" si="28"/>
        <v>0.72352941176470598</v>
      </c>
      <c r="U98" s="50">
        <f t="shared" si="28"/>
        <v>0.751764705882353</v>
      </c>
      <c r="V98" s="50">
        <f t="shared" si="28"/>
        <v>0.74117647058823544</v>
      </c>
      <c r="W98" s="50">
        <f t="shared" si="28"/>
        <v>0.69882352941176473</v>
      </c>
      <c r="X98" s="50">
        <f t="shared" si="28"/>
        <v>0.751764705882353</v>
      </c>
      <c r="Y98" s="50">
        <f t="shared" si="28"/>
        <v>0.73411764705882365</v>
      </c>
      <c r="Z98" s="50">
        <f t="shared" si="28"/>
        <v>0.73764705882352954</v>
      </c>
      <c r="AA98" s="50">
        <f t="shared" si="28"/>
        <v>0.77294117647058835</v>
      </c>
      <c r="AB98" s="50">
        <f t="shared" si="28"/>
        <v>0.75882352941176479</v>
      </c>
      <c r="AC98" s="50">
        <f t="shared" si="28"/>
        <v>0.73058823529411776</v>
      </c>
      <c r="AD98" s="50">
        <f t="shared" si="28"/>
        <v>0.72352941176470598</v>
      </c>
      <c r="AE98" s="50">
        <f t="shared" si="28"/>
        <v>0.76588235294117657</v>
      </c>
      <c r="AF98" s="50">
        <f t="shared" si="28"/>
        <v>0.78352941176470603</v>
      </c>
      <c r="AG98" s="50">
        <f t="shared" si="28"/>
        <v>0.79764705882352949</v>
      </c>
      <c r="AH98" s="50">
        <f t="shared" si="26"/>
        <v>0.74823529411764711</v>
      </c>
      <c r="AI98" s="50">
        <f t="shared" si="26"/>
        <v>0.70941176470588241</v>
      </c>
      <c r="AJ98" s="50">
        <f t="shared" si="26"/>
        <v>0</v>
      </c>
      <c r="AK98" s="50">
        <f t="shared" si="26"/>
        <v>0</v>
      </c>
      <c r="AL98" s="50">
        <f t="shared" si="26"/>
        <v>0</v>
      </c>
      <c r="AM98" s="51">
        <f t="shared" si="22"/>
        <v>0.79764705882352949</v>
      </c>
      <c r="AN98" s="51">
        <f t="shared" si="23"/>
        <v>0</v>
      </c>
    </row>
    <row r="99" spans="1:44">
      <c r="A99" s="15">
        <v>0.95833333333333337</v>
      </c>
      <c r="B99" s="50">
        <f t="shared" si="26"/>
        <v>0</v>
      </c>
      <c r="C99" s="50">
        <f t="shared" si="26"/>
        <v>0</v>
      </c>
      <c r="D99" s="50">
        <f t="shared" si="28"/>
        <v>0</v>
      </c>
      <c r="E99" s="50">
        <f t="shared" si="28"/>
        <v>0</v>
      </c>
      <c r="F99" s="50">
        <f t="shared" si="28"/>
        <v>0.68117647058823527</v>
      </c>
      <c r="G99" s="50">
        <f t="shared" si="28"/>
        <v>0.68823529411764706</v>
      </c>
      <c r="H99" s="50">
        <f t="shared" si="28"/>
        <v>0.69176470588235295</v>
      </c>
      <c r="I99" s="50">
        <f t="shared" si="28"/>
        <v>0.66705882352941182</v>
      </c>
      <c r="J99" s="50">
        <f t="shared" si="28"/>
        <v>0.64941176470588236</v>
      </c>
      <c r="K99" s="50">
        <f t="shared" si="28"/>
        <v>0.72</v>
      </c>
      <c r="L99" s="50">
        <f t="shared" si="28"/>
        <v>0.63529411764705879</v>
      </c>
      <c r="M99" s="50">
        <f t="shared" si="28"/>
        <v>0.61764705882352944</v>
      </c>
      <c r="N99" s="50">
        <f t="shared" si="28"/>
        <v>0.62470588235294122</v>
      </c>
      <c r="O99" s="50">
        <f t="shared" si="28"/>
        <v>0.65294117647058825</v>
      </c>
      <c r="P99" s="50">
        <f t="shared" si="28"/>
        <v>0.66</v>
      </c>
      <c r="Q99" s="50">
        <f t="shared" si="28"/>
        <v>0.57882352941176474</v>
      </c>
      <c r="R99" s="50">
        <f t="shared" si="28"/>
        <v>0.61411764705882355</v>
      </c>
      <c r="S99" s="50">
        <f t="shared" si="28"/>
        <v>0.60705882352941176</v>
      </c>
      <c r="T99" s="50">
        <f t="shared" si="28"/>
        <v>0.66</v>
      </c>
      <c r="U99" s="50">
        <f t="shared" si="28"/>
        <v>0.69176470588235295</v>
      </c>
      <c r="V99" s="50">
        <f t="shared" si="28"/>
        <v>0.68117647058823527</v>
      </c>
      <c r="W99" s="50">
        <f t="shared" si="28"/>
        <v>0.64588235294117646</v>
      </c>
      <c r="X99" s="50">
        <f t="shared" si="28"/>
        <v>0.60705882352941176</v>
      </c>
      <c r="Y99" s="50">
        <f t="shared" si="28"/>
        <v>0.63529411764705879</v>
      </c>
      <c r="Z99" s="50">
        <f t="shared" si="28"/>
        <v>0.64941176470588236</v>
      </c>
      <c r="AA99" s="50">
        <f t="shared" si="28"/>
        <v>0.66</v>
      </c>
      <c r="AB99" s="50">
        <f t="shared" si="28"/>
        <v>0.67411764705882349</v>
      </c>
      <c r="AC99" s="50">
        <f t="shared" si="28"/>
        <v>0.68117647058823527</v>
      </c>
      <c r="AD99" s="50">
        <f t="shared" si="28"/>
        <v>0.65647058823529414</v>
      </c>
      <c r="AE99" s="50">
        <f t="shared" si="28"/>
        <v>0.66</v>
      </c>
      <c r="AF99" s="50">
        <f t="shared" si="28"/>
        <v>0.71294117647058819</v>
      </c>
      <c r="AG99" s="50">
        <f t="shared" si="28"/>
        <v>0.69882352941176473</v>
      </c>
      <c r="AH99" s="50">
        <f t="shared" si="26"/>
        <v>0.69176470588235295</v>
      </c>
      <c r="AI99" s="50">
        <f t="shared" si="26"/>
        <v>0.64588235294117646</v>
      </c>
      <c r="AJ99" s="50">
        <f t="shared" si="26"/>
        <v>0</v>
      </c>
      <c r="AK99" s="50">
        <f t="shared" si="26"/>
        <v>0</v>
      </c>
      <c r="AL99" s="50">
        <f t="shared" si="26"/>
        <v>0</v>
      </c>
      <c r="AM99" s="51">
        <f t="shared" si="22"/>
        <v>0.72</v>
      </c>
      <c r="AN99" s="51">
        <f t="shared" si="23"/>
        <v>0</v>
      </c>
    </row>
    <row r="100" spans="1:44">
      <c r="A100" s="9" t="s">
        <v>26</v>
      </c>
      <c r="B100" s="50">
        <f t="shared" si="26"/>
        <v>0</v>
      </c>
      <c r="C100" s="50">
        <f t="shared" si="26"/>
        <v>0</v>
      </c>
      <c r="D100" s="50">
        <f t="shared" si="28"/>
        <v>0</v>
      </c>
      <c r="E100" s="50">
        <f t="shared" si="28"/>
        <v>0</v>
      </c>
      <c r="F100" s="50">
        <f t="shared" si="28"/>
        <v>0.44117647058823528</v>
      </c>
      <c r="G100" s="50">
        <f t="shared" si="28"/>
        <v>0.63882352941176468</v>
      </c>
      <c r="H100" s="50">
        <f t="shared" si="28"/>
        <v>0.60352941176470587</v>
      </c>
      <c r="I100" s="50">
        <f t="shared" si="28"/>
        <v>0.62470588235294122</v>
      </c>
      <c r="J100" s="50">
        <f t="shared" si="28"/>
        <v>0.59647058823529409</v>
      </c>
      <c r="K100" s="50">
        <f t="shared" si="28"/>
        <v>0.61411764705882355</v>
      </c>
      <c r="L100" s="50">
        <f t="shared" si="28"/>
        <v>0.59294117647058819</v>
      </c>
      <c r="M100" s="50">
        <f t="shared" si="28"/>
        <v>0.56470588235294117</v>
      </c>
      <c r="N100" s="50">
        <f t="shared" si="28"/>
        <v>0.56470588235294117</v>
      </c>
      <c r="O100" s="50">
        <f t="shared" si="28"/>
        <v>0.61411764705882355</v>
      </c>
      <c r="P100" s="50">
        <f t="shared" si="28"/>
        <v>0.62117647058823533</v>
      </c>
      <c r="Q100" s="50">
        <f t="shared" si="28"/>
        <v>0.53647058823529414</v>
      </c>
      <c r="R100" s="50">
        <f t="shared" si="28"/>
        <v>0.56117647058823528</v>
      </c>
      <c r="S100" s="50">
        <f t="shared" si="28"/>
        <v>0.58235294117647063</v>
      </c>
      <c r="T100" s="50">
        <f t="shared" si="28"/>
        <v>0.59294117647058819</v>
      </c>
      <c r="U100" s="50">
        <f t="shared" si="28"/>
        <v>0.60705882352941176</v>
      </c>
      <c r="V100" s="50">
        <f t="shared" si="28"/>
        <v>0.62470588235294122</v>
      </c>
      <c r="W100" s="50">
        <f t="shared" si="28"/>
        <v>0.61058823529411765</v>
      </c>
      <c r="X100" s="50">
        <f t="shared" si="28"/>
        <v>0.59294117647058819</v>
      </c>
      <c r="Y100" s="50">
        <f t="shared" si="28"/>
        <v>0.59647058823529409</v>
      </c>
      <c r="Z100" s="50">
        <f t="shared" si="28"/>
        <v>0.58235294117647063</v>
      </c>
      <c r="AA100" s="50">
        <f t="shared" si="28"/>
        <v>0.64235294117647057</v>
      </c>
      <c r="AB100" s="50">
        <f t="shared" si="28"/>
        <v>0.61058823529411765</v>
      </c>
      <c r="AC100" s="50">
        <f t="shared" si="28"/>
        <v>0.63882352941176468</v>
      </c>
      <c r="AD100" s="50">
        <f t="shared" si="28"/>
        <v>0.61411764705882355</v>
      </c>
      <c r="AE100" s="50">
        <f t="shared" si="28"/>
        <v>0.6</v>
      </c>
      <c r="AF100" s="50">
        <f t="shared" si="28"/>
        <v>0.62470588235294122</v>
      </c>
      <c r="AG100" s="50">
        <f t="shared" si="28"/>
        <v>0.62823529411764711</v>
      </c>
      <c r="AH100" s="50">
        <f t="shared" si="26"/>
        <v>0.62117647058823533</v>
      </c>
      <c r="AI100" s="50">
        <f t="shared" si="26"/>
        <v>0.62823529411764711</v>
      </c>
      <c r="AJ100" s="50">
        <f t="shared" si="26"/>
        <v>0</v>
      </c>
      <c r="AK100" s="50">
        <f t="shared" si="26"/>
        <v>0</v>
      </c>
      <c r="AL100" s="50">
        <f t="shared" si="26"/>
        <v>0</v>
      </c>
      <c r="AM100" s="51">
        <f t="shared" si="22"/>
        <v>0.64235294117647057</v>
      </c>
      <c r="AN100" s="51">
        <f t="shared" si="23"/>
        <v>0</v>
      </c>
    </row>
    <row r="103" spans="1:44">
      <c r="A103" s="26" t="s">
        <v>47</v>
      </c>
      <c r="C103" s="30"/>
      <c r="E103" s="41"/>
      <c r="F103" s="26"/>
      <c r="G103" s="38"/>
      <c r="H103" s="38"/>
      <c r="I103" s="38"/>
      <c r="J103" s="38"/>
      <c r="K103" s="38"/>
      <c r="L103" s="38"/>
      <c r="M103" s="38"/>
      <c r="N103" s="39"/>
      <c r="O103" s="39"/>
      <c r="P103" s="40"/>
      <c r="Q103" s="38"/>
      <c r="R103" s="28"/>
    </row>
    <row r="104" spans="1:44" ht="13.5" customHeight="1">
      <c r="A104" s="287" t="s">
        <v>2</v>
      </c>
      <c r="B104" s="4">
        <f>+B$4</f>
        <v>0</v>
      </c>
      <c r="C104" s="4">
        <f t="shared" ref="C104:AL104" si="29">+C$4</f>
        <v>0</v>
      </c>
      <c r="D104" s="4">
        <f t="shared" si="29"/>
        <v>0</v>
      </c>
      <c r="E104" s="4">
        <f t="shared" si="29"/>
        <v>0</v>
      </c>
      <c r="F104" s="4">
        <f t="shared" si="29"/>
        <v>1</v>
      </c>
      <c r="G104" s="4">
        <f t="shared" si="29"/>
        <v>2</v>
      </c>
      <c r="H104" s="4">
        <f t="shared" si="29"/>
        <v>3</v>
      </c>
      <c r="I104" s="4">
        <f t="shared" si="29"/>
        <v>4</v>
      </c>
      <c r="J104" s="4">
        <f t="shared" si="29"/>
        <v>5</v>
      </c>
      <c r="K104" s="4">
        <f t="shared" si="29"/>
        <v>6</v>
      </c>
      <c r="L104" s="4">
        <f t="shared" si="29"/>
        <v>7</v>
      </c>
      <c r="M104" s="4">
        <f t="shared" si="29"/>
        <v>8</v>
      </c>
      <c r="N104" s="4">
        <f t="shared" si="29"/>
        <v>9</v>
      </c>
      <c r="O104" s="4">
        <f t="shared" si="29"/>
        <v>10</v>
      </c>
      <c r="P104" s="4">
        <f t="shared" si="29"/>
        <v>11</v>
      </c>
      <c r="Q104" s="4">
        <f t="shared" si="29"/>
        <v>12</v>
      </c>
      <c r="R104" s="4">
        <f t="shared" si="29"/>
        <v>13</v>
      </c>
      <c r="S104" s="4">
        <f t="shared" si="29"/>
        <v>14</v>
      </c>
      <c r="T104" s="4">
        <f t="shared" si="29"/>
        <v>15</v>
      </c>
      <c r="U104" s="4">
        <f t="shared" si="29"/>
        <v>16</v>
      </c>
      <c r="V104" s="4">
        <f t="shared" si="29"/>
        <v>17</v>
      </c>
      <c r="W104" s="4">
        <f t="shared" si="29"/>
        <v>18</v>
      </c>
      <c r="X104" s="4">
        <f t="shared" si="29"/>
        <v>19</v>
      </c>
      <c r="Y104" s="4">
        <f t="shared" si="29"/>
        <v>20</v>
      </c>
      <c r="Z104" s="4">
        <f t="shared" si="29"/>
        <v>21</v>
      </c>
      <c r="AA104" s="4">
        <f t="shared" si="29"/>
        <v>22</v>
      </c>
      <c r="AB104" s="4">
        <f t="shared" si="29"/>
        <v>23</v>
      </c>
      <c r="AC104" s="4">
        <f t="shared" si="29"/>
        <v>24</v>
      </c>
      <c r="AD104" s="4">
        <f t="shared" si="29"/>
        <v>25</v>
      </c>
      <c r="AE104" s="4">
        <f t="shared" si="29"/>
        <v>26</v>
      </c>
      <c r="AF104" s="4">
        <f t="shared" si="29"/>
        <v>27</v>
      </c>
      <c r="AG104" s="4">
        <f t="shared" si="29"/>
        <v>28</v>
      </c>
      <c r="AH104" s="4">
        <f t="shared" si="29"/>
        <v>29</v>
      </c>
      <c r="AI104" s="4">
        <f t="shared" si="29"/>
        <v>30</v>
      </c>
      <c r="AJ104" s="4">
        <f t="shared" si="29"/>
        <v>31</v>
      </c>
      <c r="AK104" s="4">
        <f t="shared" si="29"/>
        <v>32</v>
      </c>
      <c r="AL104" s="4">
        <f t="shared" si="29"/>
        <v>33</v>
      </c>
      <c r="AM104" s="116" t="s">
        <v>3</v>
      </c>
      <c r="AN104" s="5" t="s">
        <v>4</v>
      </c>
    </row>
    <row r="105" spans="1:44" s="6" customFormat="1" ht="11.25" customHeight="1">
      <c r="A105" s="288"/>
      <c r="B105" s="7">
        <f>B$5</f>
        <v>0</v>
      </c>
      <c r="C105" s="7">
        <f t="shared" ref="C105:AL105" si="30">C$5</f>
        <v>0</v>
      </c>
      <c r="D105" s="7">
        <f t="shared" si="30"/>
        <v>0</v>
      </c>
      <c r="E105" s="7">
        <f t="shared" si="30"/>
        <v>0</v>
      </c>
      <c r="F105" s="7">
        <f t="shared" si="30"/>
        <v>40787</v>
      </c>
      <c r="G105" s="7">
        <f t="shared" si="30"/>
        <v>40788</v>
      </c>
      <c r="H105" s="7">
        <f t="shared" si="30"/>
        <v>40789</v>
      </c>
      <c r="I105" s="7">
        <f t="shared" si="30"/>
        <v>40790</v>
      </c>
      <c r="J105" s="7">
        <f t="shared" si="30"/>
        <v>40791</v>
      </c>
      <c r="K105" s="7">
        <f t="shared" si="30"/>
        <v>40792</v>
      </c>
      <c r="L105" s="7">
        <f t="shared" si="30"/>
        <v>40793</v>
      </c>
      <c r="M105" s="7">
        <f t="shared" si="30"/>
        <v>40794</v>
      </c>
      <c r="N105" s="7">
        <f t="shared" si="30"/>
        <v>40795</v>
      </c>
      <c r="O105" s="7">
        <f t="shared" si="30"/>
        <v>40796</v>
      </c>
      <c r="P105" s="7">
        <f t="shared" si="30"/>
        <v>40797</v>
      </c>
      <c r="Q105" s="7">
        <f t="shared" si="30"/>
        <v>40798</v>
      </c>
      <c r="R105" s="7">
        <f t="shared" si="30"/>
        <v>40799</v>
      </c>
      <c r="S105" s="7">
        <f t="shared" si="30"/>
        <v>40800</v>
      </c>
      <c r="T105" s="7">
        <f t="shared" si="30"/>
        <v>40801</v>
      </c>
      <c r="U105" s="7">
        <f t="shared" si="30"/>
        <v>40802</v>
      </c>
      <c r="V105" s="7">
        <f t="shared" si="30"/>
        <v>40803</v>
      </c>
      <c r="W105" s="7">
        <f t="shared" si="30"/>
        <v>40804</v>
      </c>
      <c r="X105" s="7">
        <f t="shared" si="30"/>
        <v>40805</v>
      </c>
      <c r="Y105" s="7">
        <f t="shared" si="30"/>
        <v>40806</v>
      </c>
      <c r="Z105" s="7">
        <f t="shared" si="30"/>
        <v>40807</v>
      </c>
      <c r="AA105" s="7">
        <f t="shared" si="30"/>
        <v>40808</v>
      </c>
      <c r="AB105" s="7">
        <f t="shared" si="30"/>
        <v>40809</v>
      </c>
      <c r="AC105" s="7">
        <f t="shared" si="30"/>
        <v>40810</v>
      </c>
      <c r="AD105" s="7">
        <f t="shared" si="30"/>
        <v>40811</v>
      </c>
      <c r="AE105" s="7">
        <f t="shared" si="30"/>
        <v>40812</v>
      </c>
      <c r="AF105" s="7">
        <f t="shared" si="30"/>
        <v>40813</v>
      </c>
      <c r="AG105" s="158">
        <f t="shared" si="30"/>
        <v>40814</v>
      </c>
      <c r="AH105" s="158">
        <f t="shared" si="30"/>
        <v>40815</v>
      </c>
      <c r="AI105" s="158">
        <f t="shared" si="30"/>
        <v>40816</v>
      </c>
      <c r="AJ105" s="158">
        <f t="shared" si="30"/>
        <v>40817</v>
      </c>
      <c r="AK105" s="158">
        <f t="shared" si="30"/>
        <v>40818</v>
      </c>
      <c r="AL105" s="158">
        <f t="shared" si="30"/>
        <v>40819</v>
      </c>
      <c r="AM105" s="116"/>
      <c r="AN105" s="8"/>
    </row>
    <row r="106" spans="1:44">
      <c r="A106" s="289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4"/>
      <c r="AH106" s="44"/>
      <c r="AI106" s="44"/>
      <c r="AJ106" s="44"/>
      <c r="AK106" s="44"/>
      <c r="AL106" s="44"/>
      <c r="AM106" s="45" t="s">
        <v>8</v>
      </c>
      <c r="AN106" s="5" t="s">
        <v>8</v>
      </c>
    </row>
    <row r="107" spans="1:44">
      <c r="A107" s="9" t="s">
        <v>9</v>
      </c>
      <c r="B107" s="52">
        <f t="shared" ref="B107:AL122" si="31">$G$38*B7</f>
        <v>0</v>
      </c>
      <c r="C107" s="52">
        <f t="shared" si="31"/>
        <v>0</v>
      </c>
      <c r="D107" s="52">
        <f>$G$38*D7-D137</f>
        <v>0</v>
      </c>
      <c r="E107" s="52">
        <f t="shared" ref="E107:AG107" si="32">$G$38*E7-E137</f>
        <v>0</v>
      </c>
      <c r="F107" s="52">
        <f t="shared" si="32"/>
        <v>5478</v>
      </c>
      <c r="G107" s="52">
        <f t="shared" si="32"/>
        <v>3927.0000000000005</v>
      </c>
      <c r="H107" s="52">
        <f t="shared" si="32"/>
        <v>5313</v>
      </c>
      <c r="I107" s="52">
        <f t="shared" si="32"/>
        <v>5610</v>
      </c>
      <c r="J107" s="52">
        <f t="shared" si="32"/>
        <v>5346</v>
      </c>
      <c r="K107" s="52">
        <f t="shared" si="32"/>
        <v>5280</v>
      </c>
      <c r="L107" s="52">
        <f t="shared" si="32"/>
        <v>5445</v>
      </c>
      <c r="M107" s="52">
        <f t="shared" si="32"/>
        <v>5181</v>
      </c>
      <c r="N107" s="52">
        <f t="shared" si="32"/>
        <v>4950</v>
      </c>
      <c r="O107" s="52">
        <f t="shared" si="32"/>
        <v>5379</v>
      </c>
      <c r="P107" s="52">
        <f t="shared" si="32"/>
        <v>5016</v>
      </c>
      <c r="Q107" s="52">
        <f t="shared" si="32"/>
        <v>5445</v>
      </c>
      <c r="R107" s="52">
        <f t="shared" si="32"/>
        <v>4785</v>
      </c>
      <c r="S107" s="52">
        <f t="shared" si="32"/>
        <v>4785</v>
      </c>
      <c r="T107" s="52">
        <f t="shared" si="32"/>
        <v>5148</v>
      </c>
      <c r="U107" s="52">
        <f t="shared" si="32"/>
        <v>5115</v>
      </c>
      <c r="V107" s="52">
        <f t="shared" si="32"/>
        <v>5148</v>
      </c>
      <c r="W107" s="52">
        <f t="shared" si="32"/>
        <v>5511</v>
      </c>
      <c r="X107" s="52">
        <f t="shared" si="32"/>
        <v>5247</v>
      </c>
      <c r="Y107" s="52">
        <f t="shared" si="32"/>
        <v>5148</v>
      </c>
      <c r="Z107" s="52">
        <f t="shared" si="32"/>
        <v>5181</v>
      </c>
      <c r="AA107" s="52">
        <f t="shared" si="32"/>
        <v>5247</v>
      </c>
      <c r="AB107" s="52">
        <f t="shared" si="32"/>
        <v>5214</v>
      </c>
      <c r="AC107" s="52">
        <f t="shared" si="32"/>
        <v>5379</v>
      </c>
      <c r="AD107" s="52">
        <f t="shared" si="32"/>
        <v>5379</v>
      </c>
      <c r="AE107" s="52">
        <f t="shared" si="32"/>
        <v>5577</v>
      </c>
      <c r="AF107" s="52">
        <f t="shared" si="32"/>
        <v>5049</v>
      </c>
      <c r="AG107" s="52">
        <f t="shared" si="32"/>
        <v>5445</v>
      </c>
      <c r="AH107" s="52">
        <f t="shared" si="31"/>
        <v>5577</v>
      </c>
      <c r="AI107" s="52">
        <f t="shared" si="31"/>
        <v>5577</v>
      </c>
      <c r="AJ107" s="52">
        <f t="shared" si="31"/>
        <v>0</v>
      </c>
      <c r="AK107" s="52">
        <f t="shared" si="31"/>
        <v>0</v>
      </c>
      <c r="AL107" s="52">
        <f t="shared" si="31"/>
        <v>0</v>
      </c>
      <c r="AM107" s="10">
        <f>MAX(B107:AL107)</f>
        <v>5610</v>
      </c>
      <c r="AN107" s="10">
        <f>MIN(B107:AF107)</f>
        <v>0</v>
      </c>
      <c r="AR107" s="10">
        <f>SUM(B107:AL107)</f>
        <v>156882</v>
      </c>
    </row>
    <row r="108" spans="1:44">
      <c r="A108" s="9" t="s">
        <v>10</v>
      </c>
      <c r="B108" s="52">
        <f t="shared" si="31"/>
        <v>0</v>
      </c>
      <c r="C108" s="52">
        <f t="shared" si="31"/>
        <v>0</v>
      </c>
      <c r="D108" s="52">
        <f t="shared" ref="D108:AG116" si="33">$G$38*D8-D138</f>
        <v>0</v>
      </c>
      <c r="E108" s="52">
        <f t="shared" si="33"/>
        <v>0</v>
      </c>
      <c r="F108" s="52">
        <f t="shared" si="33"/>
        <v>5280</v>
      </c>
      <c r="G108" s="52">
        <f t="shared" si="33"/>
        <v>3861.0000000000005</v>
      </c>
      <c r="H108" s="52">
        <f t="shared" si="33"/>
        <v>5379</v>
      </c>
      <c r="I108" s="52">
        <f t="shared" si="33"/>
        <v>5247</v>
      </c>
      <c r="J108" s="52">
        <f t="shared" si="33"/>
        <v>5115</v>
      </c>
      <c r="K108" s="52">
        <f t="shared" si="33"/>
        <v>5016</v>
      </c>
      <c r="L108" s="52">
        <f t="shared" si="33"/>
        <v>5247</v>
      </c>
      <c r="M108" s="52">
        <f t="shared" si="33"/>
        <v>5082</v>
      </c>
      <c r="N108" s="52">
        <f t="shared" si="33"/>
        <v>4818</v>
      </c>
      <c r="O108" s="52">
        <f t="shared" si="33"/>
        <v>4752</v>
      </c>
      <c r="P108" s="52">
        <f t="shared" si="33"/>
        <v>4620</v>
      </c>
      <c r="Q108" s="52">
        <f t="shared" si="33"/>
        <v>5082</v>
      </c>
      <c r="R108" s="52">
        <f t="shared" si="33"/>
        <v>3993.0000000000005</v>
      </c>
      <c r="S108" s="52">
        <f t="shared" si="33"/>
        <v>4686</v>
      </c>
      <c r="T108" s="52">
        <f t="shared" si="33"/>
        <v>4884</v>
      </c>
      <c r="U108" s="52">
        <f t="shared" si="33"/>
        <v>4917</v>
      </c>
      <c r="V108" s="52">
        <f t="shared" si="33"/>
        <v>5049</v>
      </c>
      <c r="W108" s="52">
        <f t="shared" si="33"/>
        <v>5214</v>
      </c>
      <c r="X108" s="52">
        <f t="shared" si="33"/>
        <v>5049</v>
      </c>
      <c r="Y108" s="52">
        <f t="shared" si="33"/>
        <v>5016</v>
      </c>
      <c r="Z108" s="52">
        <f t="shared" si="33"/>
        <v>5016</v>
      </c>
      <c r="AA108" s="52">
        <f t="shared" si="33"/>
        <v>4653</v>
      </c>
      <c r="AB108" s="52">
        <f t="shared" si="33"/>
        <v>4917</v>
      </c>
      <c r="AC108" s="52">
        <f t="shared" si="33"/>
        <v>5115</v>
      </c>
      <c r="AD108" s="52">
        <f t="shared" si="33"/>
        <v>5181</v>
      </c>
      <c r="AE108" s="52">
        <f t="shared" si="33"/>
        <v>5379</v>
      </c>
      <c r="AF108" s="52">
        <f t="shared" si="33"/>
        <v>4917</v>
      </c>
      <c r="AG108" s="52">
        <f t="shared" si="33"/>
        <v>5280</v>
      </c>
      <c r="AH108" s="52">
        <f t="shared" si="31"/>
        <v>5379</v>
      </c>
      <c r="AI108" s="52">
        <f t="shared" si="31"/>
        <v>4389</v>
      </c>
      <c r="AJ108" s="52">
        <f t="shared" si="31"/>
        <v>0</v>
      </c>
      <c r="AK108" s="52">
        <f t="shared" si="31"/>
        <v>0</v>
      </c>
      <c r="AL108" s="52">
        <f t="shared" si="31"/>
        <v>0</v>
      </c>
      <c r="AM108" s="10">
        <f t="shared" ref="AM108:AM130" si="34">MAX(B108:AL108)</f>
        <v>5379</v>
      </c>
      <c r="AN108" s="10">
        <f>MIN(B108:AF108)</f>
        <v>0</v>
      </c>
      <c r="AR108" s="10">
        <f t="shared" ref="AR108:AR130" si="35">SUM(B108:AL108)</f>
        <v>148533</v>
      </c>
    </row>
    <row r="109" spans="1:44">
      <c r="A109" s="9" t="s">
        <v>11</v>
      </c>
      <c r="B109" s="52">
        <f t="shared" si="31"/>
        <v>0</v>
      </c>
      <c r="C109" s="52">
        <f t="shared" si="31"/>
        <v>0</v>
      </c>
      <c r="D109" s="52">
        <f t="shared" si="33"/>
        <v>0</v>
      </c>
      <c r="E109" s="52">
        <f t="shared" si="33"/>
        <v>0</v>
      </c>
      <c r="F109" s="52">
        <f t="shared" si="33"/>
        <v>5115</v>
      </c>
      <c r="G109" s="52">
        <f t="shared" si="33"/>
        <v>3696.0000000000005</v>
      </c>
      <c r="H109" s="52">
        <f t="shared" si="33"/>
        <v>5280</v>
      </c>
      <c r="I109" s="52">
        <f t="shared" si="33"/>
        <v>5016</v>
      </c>
      <c r="J109" s="52">
        <f t="shared" si="33"/>
        <v>5016</v>
      </c>
      <c r="K109" s="52">
        <f t="shared" si="33"/>
        <v>4917</v>
      </c>
      <c r="L109" s="52">
        <f t="shared" si="33"/>
        <v>5115</v>
      </c>
      <c r="M109" s="52">
        <f t="shared" si="33"/>
        <v>4884</v>
      </c>
      <c r="N109" s="52">
        <f t="shared" si="33"/>
        <v>4785</v>
      </c>
      <c r="O109" s="52">
        <f t="shared" si="33"/>
        <v>4686</v>
      </c>
      <c r="P109" s="52">
        <f t="shared" si="33"/>
        <v>4422</v>
      </c>
      <c r="Q109" s="52">
        <f t="shared" si="33"/>
        <v>5082</v>
      </c>
      <c r="R109" s="52">
        <f t="shared" si="33"/>
        <v>4488</v>
      </c>
      <c r="S109" s="52">
        <f t="shared" si="33"/>
        <v>4587</v>
      </c>
      <c r="T109" s="52">
        <f t="shared" si="33"/>
        <v>4818</v>
      </c>
      <c r="U109" s="52">
        <f t="shared" si="33"/>
        <v>4851</v>
      </c>
      <c r="V109" s="52">
        <f t="shared" si="33"/>
        <v>4917</v>
      </c>
      <c r="W109" s="52">
        <f t="shared" si="33"/>
        <v>5049</v>
      </c>
      <c r="X109" s="52">
        <f t="shared" si="33"/>
        <v>4851</v>
      </c>
      <c r="Y109" s="52">
        <f t="shared" si="33"/>
        <v>4884</v>
      </c>
      <c r="Z109" s="52">
        <f t="shared" si="33"/>
        <v>5148</v>
      </c>
      <c r="AA109" s="52">
        <f t="shared" si="33"/>
        <v>4983</v>
      </c>
      <c r="AB109" s="52">
        <f t="shared" si="33"/>
        <v>4818</v>
      </c>
      <c r="AC109" s="52">
        <f t="shared" si="33"/>
        <v>4983</v>
      </c>
      <c r="AD109" s="52">
        <f t="shared" si="33"/>
        <v>5082</v>
      </c>
      <c r="AE109" s="52">
        <f t="shared" si="33"/>
        <v>5115</v>
      </c>
      <c r="AF109" s="52">
        <f t="shared" si="33"/>
        <v>4851</v>
      </c>
      <c r="AG109" s="52">
        <f t="shared" si="33"/>
        <v>5181</v>
      </c>
      <c r="AH109" s="52">
        <f t="shared" si="31"/>
        <v>5214</v>
      </c>
      <c r="AI109" s="52">
        <f t="shared" si="31"/>
        <v>4488</v>
      </c>
      <c r="AJ109" s="52">
        <f t="shared" si="31"/>
        <v>0</v>
      </c>
      <c r="AK109" s="52">
        <f t="shared" si="31"/>
        <v>0</v>
      </c>
      <c r="AL109" s="52">
        <f t="shared" si="31"/>
        <v>0</v>
      </c>
      <c r="AM109" s="10">
        <f t="shared" si="34"/>
        <v>5280</v>
      </c>
      <c r="AN109" s="10">
        <f t="shared" ref="AN109:AN130" si="36">MIN(B109:AF109)</f>
        <v>0</v>
      </c>
      <c r="AR109" s="10">
        <f t="shared" si="35"/>
        <v>146322</v>
      </c>
    </row>
    <row r="110" spans="1:44">
      <c r="A110" s="9" t="s">
        <v>12</v>
      </c>
      <c r="B110" s="52">
        <f t="shared" si="31"/>
        <v>0</v>
      </c>
      <c r="C110" s="52">
        <f t="shared" si="31"/>
        <v>0</v>
      </c>
      <c r="D110" s="52">
        <f t="shared" si="33"/>
        <v>0</v>
      </c>
      <c r="E110" s="52">
        <f t="shared" si="33"/>
        <v>0</v>
      </c>
      <c r="F110" s="52">
        <f t="shared" si="33"/>
        <v>5016</v>
      </c>
      <c r="G110" s="52">
        <f t="shared" si="33"/>
        <v>3696.0000000000005</v>
      </c>
      <c r="H110" s="52">
        <f t="shared" si="33"/>
        <v>5148</v>
      </c>
      <c r="I110" s="52">
        <f t="shared" si="33"/>
        <v>4983</v>
      </c>
      <c r="J110" s="52">
        <f t="shared" si="33"/>
        <v>4983</v>
      </c>
      <c r="K110" s="52">
        <f t="shared" si="33"/>
        <v>4917</v>
      </c>
      <c r="L110" s="52">
        <f t="shared" si="33"/>
        <v>5115</v>
      </c>
      <c r="M110" s="52">
        <f t="shared" si="33"/>
        <v>4752</v>
      </c>
      <c r="N110" s="52">
        <f t="shared" si="33"/>
        <v>4752</v>
      </c>
      <c r="O110" s="52">
        <f t="shared" si="33"/>
        <v>4620</v>
      </c>
      <c r="P110" s="52">
        <f t="shared" si="33"/>
        <v>4752</v>
      </c>
      <c r="Q110" s="52">
        <f t="shared" si="33"/>
        <v>5082</v>
      </c>
      <c r="R110" s="52">
        <f t="shared" si="33"/>
        <v>4356</v>
      </c>
      <c r="S110" s="52">
        <f t="shared" si="33"/>
        <v>4554</v>
      </c>
      <c r="T110" s="52">
        <f t="shared" si="33"/>
        <v>4752</v>
      </c>
      <c r="U110" s="52">
        <f t="shared" si="33"/>
        <v>4818</v>
      </c>
      <c r="V110" s="52">
        <f t="shared" si="33"/>
        <v>4851</v>
      </c>
      <c r="W110" s="52">
        <f t="shared" si="33"/>
        <v>4950</v>
      </c>
      <c r="X110" s="52">
        <f t="shared" si="33"/>
        <v>4851</v>
      </c>
      <c r="Y110" s="52">
        <f t="shared" si="33"/>
        <v>4785</v>
      </c>
      <c r="Z110" s="52">
        <f t="shared" si="33"/>
        <v>4950</v>
      </c>
      <c r="AA110" s="52">
        <f t="shared" si="33"/>
        <v>4884</v>
      </c>
      <c r="AB110" s="52">
        <f t="shared" si="33"/>
        <v>4752</v>
      </c>
      <c r="AC110" s="52">
        <f t="shared" si="33"/>
        <v>4917</v>
      </c>
      <c r="AD110" s="52">
        <f t="shared" si="33"/>
        <v>4983</v>
      </c>
      <c r="AE110" s="52">
        <f t="shared" si="33"/>
        <v>5115</v>
      </c>
      <c r="AF110" s="52">
        <f t="shared" si="33"/>
        <v>4785</v>
      </c>
      <c r="AG110" s="52">
        <f t="shared" si="33"/>
        <v>5082</v>
      </c>
      <c r="AH110" s="52">
        <f t="shared" si="31"/>
        <v>5115</v>
      </c>
      <c r="AI110" s="52">
        <f t="shared" si="31"/>
        <v>4851</v>
      </c>
      <c r="AJ110" s="52">
        <f t="shared" si="31"/>
        <v>0</v>
      </c>
      <c r="AK110" s="52">
        <f t="shared" si="31"/>
        <v>0</v>
      </c>
      <c r="AL110" s="52">
        <f t="shared" si="31"/>
        <v>0</v>
      </c>
      <c r="AM110" s="10">
        <f t="shared" si="34"/>
        <v>5148</v>
      </c>
      <c r="AN110" s="10">
        <f t="shared" si="36"/>
        <v>0</v>
      </c>
      <c r="AR110" s="10">
        <f t="shared" si="35"/>
        <v>145167</v>
      </c>
    </row>
    <row r="111" spans="1:44">
      <c r="A111" s="9" t="s">
        <v>13</v>
      </c>
      <c r="B111" s="52">
        <f t="shared" si="31"/>
        <v>0</v>
      </c>
      <c r="C111" s="52">
        <f t="shared" si="31"/>
        <v>0</v>
      </c>
      <c r="D111" s="52">
        <f t="shared" si="33"/>
        <v>0</v>
      </c>
      <c r="E111" s="52">
        <f t="shared" si="33"/>
        <v>0</v>
      </c>
      <c r="F111" s="52">
        <f t="shared" si="33"/>
        <v>4950</v>
      </c>
      <c r="G111" s="52">
        <f t="shared" si="33"/>
        <v>3696.0000000000005</v>
      </c>
      <c r="H111" s="52">
        <f t="shared" si="33"/>
        <v>5148</v>
      </c>
      <c r="I111" s="52">
        <f t="shared" si="33"/>
        <v>4950</v>
      </c>
      <c r="J111" s="52">
        <f t="shared" si="33"/>
        <v>4983</v>
      </c>
      <c r="K111" s="52">
        <f t="shared" si="33"/>
        <v>4884</v>
      </c>
      <c r="L111" s="52">
        <f t="shared" si="33"/>
        <v>5115</v>
      </c>
      <c r="M111" s="52">
        <f t="shared" si="33"/>
        <v>4719</v>
      </c>
      <c r="N111" s="52">
        <f t="shared" si="33"/>
        <v>4686</v>
      </c>
      <c r="O111" s="52">
        <f t="shared" si="33"/>
        <v>4620</v>
      </c>
      <c r="P111" s="52">
        <f t="shared" si="33"/>
        <v>4686</v>
      </c>
      <c r="Q111" s="52">
        <f t="shared" si="33"/>
        <v>4752</v>
      </c>
      <c r="R111" s="52">
        <f t="shared" si="33"/>
        <v>4356</v>
      </c>
      <c r="S111" s="52">
        <f t="shared" si="33"/>
        <v>4587</v>
      </c>
      <c r="T111" s="52">
        <f t="shared" si="33"/>
        <v>4752</v>
      </c>
      <c r="U111" s="52">
        <f t="shared" si="33"/>
        <v>4785</v>
      </c>
      <c r="V111" s="52">
        <f t="shared" si="33"/>
        <v>4785</v>
      </c>
      <c r="W111" s="52">
        <f t="shared" si="33"/>
        <v>4950</v>
      </c>
      <c r="X111" s="52">
        <f t="shared" si="33"/>
        <v>4818</v>
      </c>
      <c r="Y111" s="52">
        <f t="shared" si="33"/>
        <v>4884</v>
      </c>
      <c r="Z111" s="52">
        <f t="shared" si="33"/>
        <v>4917</v>
      </c>
      <c r="AA111" s="52">
        <f t="shared" si="33"/>
        <v>4950</v>
      </c>
      <c r="AB111" s="52">
        <f t="shared" si="33"/>
        <v>4752</v>
      </c>
      <c r="AC111" s="52">
        <f t="shared" si="33"/>
        <v>4884</v>
      </c>
      <c r="AD111" s="52">
        <f t="shared" si="33"/>
        <v>4917</v>
      </c>
      <c r="AE111" s="52">
        <f t="shared" si="33"/>
        <v>5016</v>
      </c>
      <c r="AF111" s="52">
        <f t="shared" si="33"/>
        <v>4818</v>
      </c>
      <c r="AG111" s="52">
        <f t="shared" si="33"/>
        <v>5379</v>
      </c>
      <c r="AH111" s="52">
        <f t="shared" si="31"/>
        <v>5148</v>
      </c>
      <c r="AI111" s="52">
        <f t="shared" si="31"/>
        <v>3960.0000000000005</v>
      </c>
      <c r="AJ111" s="52">
        <f t="shared" si="31"/>
        <v>0</v>
      </c>
      <c r="AK111" s="52">
        <f t="shared" si="31"/>
        <v>0</v>
      </c>
      <c r="AL111" s="52">
        <f t="shared" si="31"/>
        <v>0</v>
      </c>
      <c r="AM111" s="10">
        <f t="shared" si="34"/>
        <v>5379</v>
      </c>
      <c r="AN111" s="10">
        <f t="shared" si="36"/>
        <v>0</v>
      </c>
      <c r="AR111" s="10">
        <f t="shared" si="35"/>
        <v>143847</v>
      </c>
    </row>
    <row r="112" spans="1:44">
      <c r="A112" s="9" t="s">
        <v>14</v>
      </c>
      <c r="B112" s="52">
        <f t="shared" si="31"/>
        <v>0</v>
      </c>
      <c r="C112" s="52">
        <f t="shared" si="31"/>
        <v>0</v>
      </c>
      <c r="D112" s="52">
        <f t="shared" si="33"/>
        <v>0</v>
      </c>
      <c r="E112" s="52">
        <f t="shared" si="33"/>
        <v>0</v>
      </c>
      <c r="F112" s="52">
        <f t="shared" si="33"/>
        <v>5082</v>
      </c>
      <c r="G112" s="52">
        <f t="shared" si="33"/>
        <v>3696.0000000000005</v>
      </c>
      <c r="H112" s="52">
        <f t="shared" si="33"/>
        <v>5214</v>
      </c>
      <c r="I112" s="52">
        <f t="shared" si="33"/>
        <v>4983</v>
      </c>
      <c r="J112" s="52">
        <f t="shared" si="33"/>
        <v>4983</v>
      </c>
      <c r="K112" s="52">
        <f t="shared" si="33"/>
        <v>5016</v>
      </c>
      <c r="L112" s="52">
        <f t="shared" si="33"/>
        <v>5115</v>
      </c>
      <c r="M112" s="52">
        <f t="shared" si="33"/>
        <v>4818</v>
      </c>
      <c r="N112" s="52">
        <f t="shared" si="33"/>
        <v>4752</v>
      </c>
      <c r="O112" s="52">
        <f t="shared" si="33"/>
        <v>4785</v>
      </c>
      <c r="P112" s="52">
        <f t="shared" si="33"/>
        <v>4686</v>
      </c>
      <c r="Q112" s="52">
        <f t="shared" si="33"/>
        <v>4818</v>
      </c>
      <c r="R112" s="52">
        <f t="shared" si="33"/>
        <v>4389</v>
      </c>
      <c r="S112" s="52">
        <f t="shared" si="33"/>
        <v>4620</v>
      </c>
      <c r="T112" s="52">
        <f t="shared" si="33"/>
        <v>4851</v>
      </c>
      <c r="U112" s="52">
        <f t="shared" si="33"/>
        <v>4917</v>
      </c>
      <c r="V112" s="52">
        <f t="shared" si="33"/>
        <v>4983</v>
      </c>
      <c r="W112" s="52">
        <f t="shared" si="33"/>
        <v>4950</v>
      </c>
      <c r="X112" s="52">
        <f t="shared" si="33"/>
        <v>3696.0000000000005</v>
      </c>
      <c r="Y112" s="52">
        <f t="shared" si="33"/>
        <v>4917</v>
      </c>
      <c r="Z112" s="52">
        <f t="shared" si="33"/>
        <v>5049</v>
      </c>
      <c r="AA112" s="52">
        <f t="shared" si="33"/>
        <v>4950</v>
      </c>
      <c r="AB112" s="52">
        <f t="shared" si="33"/>
        <v>4884</v>
      </c>
      <c r="AC112" s="52">
        <f t="shared" si="33"/>
        <v>5049</v>
      </c>
      <c r="AD112" s="52">
        <f t="shared" si="33"/>
        <v>4983</v>
      </c>
      <c r="AE112" s="52">
        <f t="shared" si="33"/>
        <v>4917</v>
      </c>
      <c r="AF112" s="52">
        <f t="shared" si="33"/>
        <v>4818</v>
      </c>
      <c r="AG112" s="52">
        <f t="shared" si="33"/>
        <v>5412</v>
      </c>
      <c r="AH112" s="52">
        <f t="shared" si="31"/>
        <v>5247</v>
      </c>
      <c r="AI112" s="52">
        <f t="shared" si="31"/>
        <v>4125</v>
      </c>
      <c r="AJ112" s="52">
        <f t="shared" si="31"/>
        <v>0</v>
      </c>
      <c r="AK112" s="52">
        <f t="shared" si="31"/>
        <v>0</v>
      </c>
      <c r="AL112" s="52">
        <f t="shared" si="31"/>
        <v>0</v>
      </c>
      <c r="AM112" s="10">
        <f t="shared" si="34"/>
        <v>5412</v>
      </c>
      <c r="AN112" s="10">
        <f t="shared" si="36"/>
        <v>0</v>
      </c>
      <c r="AR112" s="10">
        <f t="shared" si="35"/>
        <v>144705</v>
      </c>
    </row>
    <row r="113" spans="1:44">
      <c r="A113" s="9" t="s">
        <v>15</v>
      </c>
      <c r="B113" s="52">
        <f t="shared" si="31"/>
        <v>0</v>
      </c>
      <c r="C113" s="52">
        <f t="shared" si="31"/>
        <v>0</v>
      </c>
      <c r="D113" s="52">
        <f t="shared" si="33"/>
        <v>0</v>
      </c>
      <c r="E113" s="52">
        <f t="shared" si="33"/>
        <v>0</v>
      </c>
      <c r="F113" s="52">
        <f t="shared" si="33"/>
        <v>5188.05</v>
      </c>
      <c r="G113" s="52">
        <f t="shared" si="33"/>
        <v>3784.6500000000005</v>
      </c>
      <c r="H113" s="52">
        <f t="shared" si="33"/>
        <v>5374.69</v>
      </c>
      <c r="I113" s="52">
        <f t="shared" si="33"/>
        <v>4839.55</v>
      </c>
      <c r="J113" s="52">
        <f t="shared" si="33"/>
        <v>4770.26</v>
      </c>
      <c r="K113" s="52">
        <f t="shared" si="33"/>
        <v>5129.96</v>
      </c>
      <c r="L113" s="52">
        <f t="shared" si="33"/>
        <v>5282.18</v>
      </c>
      <c r="M113" s="52">
        <f t="shared" si="33"/>
        <v>5184.97</v>
      </c>
      <c r="N113" s="52">
        <f t="shared" si="33"/>
        <v>4926.6099999999997</v>
      </c>
      <c r="O113" s="52">
        <f t="shared" si="33"/>
        <v>4998.71</v>
      </c>
      <c r="P113" s="52">
        <f t="shared" si="33"/>
        <v>4587</v>
      </c>
      <c r="Q113" s="52">
        <f t="shared" si="33"/>
        <v>4608.8100000000004</v>
      </c>
      <c r="R113" s="52">
        <f t="shared" si="33"/>
        <v>4649.45</v>
      </c>
      <c r="S113" s="52">
        <f t="shared" si="33"/>
        <v>5129.67</v>
      </c>
      <c r="T113" s="52">
        <f t="shared" si="33"/>
        <v>5036.66</v>
      </c>
      <c r="U113" s="52">
        <f t="shared" si="33"/>
        <v>4989.51</v>
      </c>
      <c r="V113" s="52">
        <f t="shared" si="33"/>
        <v>5266.75</v>
      </c>
      <c r="W113" s="52">
        <f t="shared" si="33"/>
        <v>4909.6000000000004</v>
      </c>
      <c r="X113" s="52">
        <f t="shared" si="33"/>
        <v>3416.0600000000004</v>
      </c>
      <c r="Y113" s="52">
        <f t="shared" si="33"/>
        <v>5211.55</v>
      </c>
      <c r="Z113" s="52">
        <f t="shared" si="33"/>
        <v>5439.31</v>
      </c>
      <c r="AA113" s="52">
        <f t="shared" si="33"/>
        <v>5593.29</v>
      </c>
      <c r="AB113" s="52">
        <f t="shared" si="33"/>
        <v>5308.58</v>
      </c>
      <c r="AC113" s="52">
        <f t="shared" si="33"/>
        <v>5284.32</v>
      </c>
      <c r="AD113" s="52">
        <f t="shared" si="33"/>
        <v>5144.1099999999997</v>
      </c>
      <c r="AE113" s="52">
        <f t="shared" si="33"/>
        <v>4824.63</v>
      </c>
      <c r="AF113" s="52">
        <f t="shared" si="33"/>
        <v>5280</v>
      </c>
      <c r="AG113" s="52">
        <f t="shared" si="33"/>
        <v>5759.94</v>
      </c>
      <c r="AH113" s="52">
        <f t="shared" si="31"/>
        <v>5610</v>
      </c>
      <c r="AI113" s="52">
        <f t="shared" si="31"/>
        <v>4455</v>
      </c>
      <c r="AJ113" s="52">
        <f t="shared" si="31"/>
        <v>0</v>
      </c>
      <c r="AK113" s="52">
        <f t="shared" si="31"/>
        <v>0</v>
      </c>
      <c r="AL113" s="52">
        <f t="shared" si="31"/>
        <v>0</v>
      </c>
      <c r="AM113" s="10">
        <f t="shared" si="34"/>
        <v>5759.94</v>
      </c>
      <c r="AN113" s="10">
        <f t="shared" si="36"/>
        <v>0</v>
      </c>
      <c r="AR113" s="10">
        <f t="shared" si="35"/>
        <v>149983.87</v>
      </c>
    </row>
    <row r="114" spans="1:44">
      <c r="A114" s="12" t="s">
        <v>16</v>
      </c>
      <c r="B114" s="52">
        <f t="shared" si="31"/>
        <v>0</v>
      </c>
      <c r="C114" s="52">
        <f t="shared" si="31"/>
        <v>0</v>
      </c>
      <c r="D114" s="52">
        <f t="shared" si="33"/>
        <v>0</v>
      </c>
      <c r="E114" s="52">
        <f t="shared" si="33"/>
        <v>0</v>
      </c>
      <c r="F114" s="52">
        <f t="shared" si="33"/>
        <v>5991.57</v>
      </c>
      <c r="G114" s="52">
        <f t="shared" si="33"/>
        <v>3996.13</v>
      </c>
      <c r="H114" s="52">
        <f t="shared" si="33"/>
        <v>6183.58</v>
      </c>
      <c r="I114" s="52">
        <f t="shared" si="33"/>
        <v>4732.5</v>
      </c>
      <c r="J114" s="52">
        <f t="shared" si="33"/>
        <v>4728.96</v>
      </c>
      <c r="K114" s="52">
        <f t="shared" si="33"/>
        <v>5998.81</v>
      </c>
      <c r="L114" s="52">
        <f t="shared" si="33"/>
        <v>5938.5</v>
      </c>
      <c r="M114" s="52">
        <f t="shared" si="33"/>
        <v>5926.54</v>
      </c>
      <c r="N114" s="52">
        <f t="shared" si="33"/>
        <v>5881.31</v>
      </c>
      <c r="O114" s="52">
        <f t="shared" si="33"/>
        <v>5709.52</v>
      </c>
      <c r="P114" s="52">
        <f t="shared" si="33"/>
        <v>5016</v>
      </c>
      <c r="Q114" s="52">
        <f t="shared" si="33"/>
        <v>4656.41</v>
      </c>
      <c r="R114" s="52">
        <f t="shared" si="33"/>
        <v>5265.07</v>
      </c>
      <c r="S114" s="52">
        <f t="shared" si="33"/>
        <v>5923.8</v>
      </c>
      <c r="T114" s="52">
        <f t="shared" si="33"/>
        <v>5755.04</v>
      </c>
      <c r="U114" s="52">
        <f t="shared" si="33"/>
        <v>5768.65</v>
      </c>
      <c r="V114" s="52">
        <f t="shared" si="33"/>
        <v>5864.13</v>
      </c>
      <c r="W114" s="52">
        <f t="shared" si="33"/>
        <v>4990.12</v>
      </c>
      <c r="X114" s="52">
        <f t="shared" si="33"/>
        <v>2631.13</v>
      </c>
      <c r="Y114" s="52">
        <f t="shared" si="33"/>
        <v>6152.43</v>
      </c>
      <c r="Z114" s="52">
        <f t="shared" si="33"/>
        <v>6666.13</v>
      </c>
      <c r="AA114" s="52">
        <f t="shared" si="33"/>
        <v>5807.85</v>
      </c>
      <c r="AB114" s="52">
        <f t="shared" si="33"/>
        <v>5352.71</v>
      </c>
      <c r="AC114" s="52">
        <f t="shared" si="33"/>
        <v>5648</v>
      </c>
      <c r="AD114" s="52">
        <f t="shared" si="33"/>
        <v>5181.42</v>
      </c>
      <c r="AE114" s="52">
        <f t="shared" si="33"/>
        <v>5126.57</v>
      </c>
      <c r="AF114" s="52">
        <f t="shared" si="33"/>
        <v>6204</v>
      </c>
      <c r="AG114" s="52">
        <f t="shared" si="33"/>
        <v>6007.05</v>
      </c>
      <c r="AH114" s="52">
        <f t="shared" si="31"/>
        <v>6435</v>
      </c>
      <c r="AI114" s="52">
        <f t="shared" si="31"/>
        <v>5049</v>
      </c>
      <c r="AJ114" s="52">
        <f t="shared" si="31"/>
        <v>0</v>
      </c>
      <c r="AK114" s="52">
        <f t="shared" si="31"/>
        <v>0</v>
      </c>
      <c r="AL114" s="52">
        <f t="shared" si="31"/>
        <v>0</v>
      </c>
      <c r="AM114" s="10">
        <f t="shared" si="34"/>
        <v>6666.13</v>
      </c>
      <c r="AN114" s="10">
        <f t="shared" si="36"/>
        <v>0</v>
      </c>
      <c r="AR114" s="10">
        <f t="shared" si="35"/>
        <v>164587.93</v>
      </c>
    </row>
    <row r="115" spans="1:44">
      <c r="A115" s="12" t="s">
        <v>17</v>
      </c>
      <c r="B115" s="52">
        <f t="shared" si="31"/>
        <v>0</v>
      </c>
      <c r="C115" s="52">
        <f t="shared" si="31"/>
        <v>0</v>
      </c>
      <c r="D115" s="52">
        <f t="shared" si="33"/>
        <v>0</v>
      </c>
      <c r="E115" s="52">
        <f t="shared" si="33"/>
        <v>0</v>
      </c>
      <c r="F115" s="52">
        <f t="shared" si="33"/>
        <v>6443.6900000000005</v>
      </c>
      <c r="G115" s="52">
        <f t="shared" si="33"/>
        <v>4412.8500000000004</v>
      </c>
      <c r="H115" s="52">
        <f t="shared" si="33"/>
        <v>6940.8300000000008</v>
      </c>
      <c r="I115" s="52">
        <f t="shared" si="33"/>
        <v>1642.81</v>
      </c>
      <c r="J115" s="52">
        <f t="shared" si="33"/>
        <v>4573.45</v>
      </c>
      <c r="K115" s="52">
        <f t="shared" si="33"/>
        <v>5994.5000000000009</v>
      </c>
      <c r="L115" s="52">
        <f t="shared" si="33"/>
        <v>6433.27</v>
      </c>
      <c r="M115" s="52">
        <f t="shared" si="33"/>
        <v>6181.8400000000011</v>
      </c>
      <c r="N115" s="52">
        <f t="shared" si="33"/>
        <v>5762.880000000001</v>
      </c>
      <c r="O115" s="52">
        <f t="shared" si="33"/>
        <v>5518.7800000000007</v>
      </c>
      <c r="P115" s="52">
        <f t="shared" si="33"/>
        <v>5610</v>
      </c>
      <c r="Q115" s="52">
        <f t="shared" si="33"/>
        <v>4233.09</v>
      </c>
      <c r="R115" s="52">
        <f t="shared" si="33"/>
        <v>5859.5600000000013</v>
      </c>
      <c r="S115" s="52">
        <f t="shared" si="33"/>
        <v>6260.5000000000009</v>
      </c>
      <c r="T115" s="52">
        <f t="shared" si="33"/>
        <v>5710.35</v>
      </c>
      <c r="U115" s="52">
        <f t="shared" si="33"/>
        <v>5945.1</v>
      </c>
      <c r="V115" s="52">
        <f t="shared" si="33"/>
        <v>5888.77</v>
      </c>
      <c r="W115" s="52">
        <f t="shared" si="33"/>
        <v>4636.45</v>
      </c>
      <c r="X115" s="52">
        <f t="shared" si="33"/>
        <v>2028.6700000000005</v>
      </c>
      <c r="Y115" s="52">
        <f t="shared" si="33"/>
        <v>6698.4900000000007</v>
      </c>
      <c r="Z115" s="52">
        <f t="shared" si="33"/>
        <v>7485.7100000000009</v>
      </c>
      <c r="AA115" s="52">
        <f t="shared" si="33"/>
        <v>5919.3600000000006</v>
      </c>
      <c r="AB115" s="52">
        <f t="shared" si="33"/>
        <v>5986.7000000000007</v>
      </c>
      <c r="AC115" s="52">
        <f t="shared" si="33"/>
        <v>6387.3400000000011</v>
      </c>
      <c r="AD115" s="52">
        <f t="shared" si="33"/>
        <v>4697.74</v>
      </c>
      <c r="AE115" s="52">
        <f t="shared" si="33"/>
        <v>4306.32</v>
      </c>
      <c r="AF115" s="52">
        <f t="shared" si="33"/>
        <v>5988.2600000000011</v>
      </c>
      <c r="AG115" s="52">
        <f t="shared" si="33"/>
        <v>6452.8200000000006</v>
      </c>
      <c r="AH115" s="52">
        <f t="shared" si="31"/>
        <v>7821.0000000000009</v>
      </c>
      <c r="AI115" s="52">
        <f t="shared" si="31"/>
        <v>6171</v>
      </c>
      <c r="AJ115" s="52">
        <f t="shared" si="31"/>
        <v>0</v>
      </c>
      <c r="AK115" s="52">
        <f t="shared" si="31"/>
        <v>0</v>
      </c>
      <c r="AL115" s="52">
        <f t="shared" si="31"/>
        <v>0</v>
      </c>
      <c r="AM115" s="10">
        <f t="shared" si="34"/>
        <v>7821.0000000000009</v>
      </c>
      <c r="AN115" s="10">
        <f t="shared" si="36"/>
        <v>0</v>
      </c>
      <c r="AR115" s="10">
        <f t="shared" si="35"/>
        <v>167992.13000000003</v>
      </c>
    </row>
    <row r="116" spans="1:44">
      <c r="A116" s="13">
        <v>0.41666666666666669</v>
      </c>
      <c r="B116" s="52">
        <f t="shared" si="31"/>
        <v>0</v>
      </c>
      <c r="C116" s="52">
        <f t="shared" si="31"/>
        <v>0</v>
      </c>
      <c r="D116" s="52">
        <f t="shared" si="33"/>
        <v>0</v>
      </c>
      <c r="E116" s="52">
        <f t="shared" si="33"/>
        <v>0</v>
      </c>
      <c r="F116" s="52">
        <f t="shared" si="33"/>
        <v>6298.5500000000011</v>
      </c>
      <c r="G116" s="52">
        <f t="shared" si="33"/>
        <v>3305.95</v>
      </c>
      <c r="H116" s="52">
        <f t="shared" si="33"/>
        <v>6366.7900000000009</v>
      </c>
      <c r="I116" s="52">
        <f t="shared" si="33"/>
        <v>-1685.22</v>
      </c>
      <c r="J116" s="52">
        <f t="shared" si="33"/>
        <v>4042.3599999999997</v>
      </c>
      <c r="K116" s="52">
        <f t="shared" si="33"/>
        <v>5466.2800000000007</v>
      </c>
      <c r="L116" s="52">
        <f t="shared" si="33"/>
        <v>5460.27</v>
      </c>
      <c r="M116" s="52">
        <f t="shared" si="33"/>
        <v>5479.8700000000008</v>
      </c>
      <c r="N116" s="52">
        <f t="shared" si="33"/>
        <v>2422.38</v>
      </c>
      <c r="O116" s="52">
        <f t="shared" si="33"/>
        <v>4970.9600000000009</v>
      </c>
      <c r="P116" s="52">
        <f t="shared" si="33"/>
        <v>5907</v>
      </c>
      <c r="Q116" s="52">
        <f t="shared" si="33"/>
        <v>3300.96</v>
      </c>
      <c r="R116" s="52">
        <f t="shared" si="33"/>
        <v>5210.18</v>
      </c>
      <c r="S116" s="52">
        <f t="shared" ref="S116:AG116" si="37">$G$38*S16-S146</f>
        <v>6113.9600000000009</v>
      </c>
      <c r="T116" s="52">
        <f t="shared" si="37"/>
        <v>4946.2200000000012</v>
      </c>
      <c r="U116" s="52">
        <f t="shared" si="37"/>
        <v>5197.7200000000012</v>
      </c>
      <c r="V116" s="52">
        <f t="shared" si="37"/>
        <v>5193.8400000000011</v>
      </c>
      <c r="W116" s="52">
        <f t="shared" si="37"/>
        <v>3955.79</v>
      </c>
      <c r="X116" s="52">
        <f t="shared" si="37"/>
        <v>1120.8100000000004</v>
      </c>
      <c r="Y116" s="52">
        <f t="shared" si="37"/>
        <v>6195.4500000000007</v>
      </c>
      <c r="Z116" s="52">
        <f t="shared" si="37"/>
        <v>7316.380000000001</v>
      </c>
      <c r="AA116" s="52">
        <f t="shared" si="37"/>
        <v>5561.7200000000012</v>
      </c>
      <c r="AB116" s="52">
        <f t="shared" si="37"/>
        <v>5440.2200000000012</v>
      </c>
      <c r="AC116" s="52">
        <f t="shared" si="37"/>
        <v>5709.7800000000007</v>
      </c>
      <c r="AD116" s="52">
        <f t="shared" si="37"/>
        <v>4231</v>
      </c>
      <c r="AE116" s="52">
        <f t="shared" si="37"/>
        <v>3834.19</v>
      </c>
      <c r="AF116" s="52">
        <f t="shared" si="37"/>
        <v>5689.9900000000007</v>
      </c>
      <c r="AG116" s="52">
        <f t="shared" si="37"/>
        <v>5809.8300000000008</v>
      </c>
      <c r="AH116" s="52">
        <f t="shared" si="31"/>
        <v>8019.0000000000009</v>
      </c>
      <c r="AI116" s="52">
        <f t="shared" si="31"/>
        <v>6930.0000000000009</v>
      </c>
      <c r="AJ116" s="52">
        <f t="shared" si="31"/>
        <v>0</v>
      </c>
      <c r="AK116" s="52">
        <f t="shared" si="31"/>
        <v>0</v>
      </c>
      <c r="AL116" s="52">
        <f t="shared" si="31"/>
        <v>0</v>
      </c>
      <c r="AM116" s="10">
        <f t="shared" si="34"/>
        <v>8019.0000000000009</v>
      </c>
      <c r="AN116" s="10">
        <f t="shared" si="36"/>
        <v>-1685.22</v>
      </c>
      <c r="AR116" s="10">
        <f t="shared" si="35"/>
        <v>147812.22999999998</v>
      </c>
    </row>
    <row r="117" spans="1:44">
      <c r="A117" s="13" t="s">
        <v>18</v>
      </c>
      <c r="B117" s="52">
        <f t="shared" si="31"/>
        <v>0</v>
      </c>
      <c r="C117" s="52">
        <f t="shared" si="31"/>
        <v>0</v>
      </c>
      <c r="D117" s="52">
        <f t="shared" ref="D117:AG125" si="38">$G$38*D17-D147</f>
        <v>0</v>
      </c>
      <c r="E117" s="52">
        <f t="shared" si="38"/>
        <v>0</v>
      </c>
      <c r="F117" s="52">
        <f t="shared" si="38"/>
        <v>5733.02</v>
      </c>
      <c r="G117" s="52">
        <f t="shared" si="38"/>
        <v>3039.51</v>
      </c>
      <c r="H117" s="52">
        <f t="shared" si="38"/>
        <v>6485.8100000000013</v>
      </c>
      <c r="I117" s="52">
        <f t="shared" si="38"/>
        <v>-246.12999999999988</v>
      </c>
      <c r="J117" s="52">
        <f t="shared" si="38"/>
        <v>2820.97</v>
      </c>
      <c r="K117" s="52">
        <f t="shared" si="38"/>
        <v>4990.0600000000013</v>
      </c>
      <c r="L117" s="52">
        <f t="shared" si="38"/>
        <v>5409.9800000000014</v>
      </c>
      <c r="M117" s="52">
        <f t="shared" si="38"/>
        <v>4567.5100000000011</v>
      </c>
      <c r="N117" s="52">
        <f t="shared" si="38"/>
        <v>2332.2399999999998</v>
      </c>
      <c r="O117" s="52">
        <f t="shared" si="38"/>
        <v>4191.3700000000008</v>
      </c>
      <c r="P117" s="52">
        <f t="shared" si="38"/>
        <v>6072</v>
      </c>
      <c r="Q117" s="52">
        <f t="shared" si="38"/>
        <v>2742.15</v>
      </c>
      <c r="R117" s="52">
        <f t="shared" si="38"/>
        <v>5463.52</v>
      </c>
      <c r="S117" s="52">
        <f t="shared" si="38"/>
        <v>2208.4600000000005</v>
      </c>
      <c r="T117" s="52">
        <f t="shared" si="38"/>
        <v>4569.4700000000012</v>
      </c>
      <c r="U117" s="52">
        <f t="shared" si="38"/>
        <v>4858.1900000000005</v>
      </c>
      <c r="V117" s="52">
        <f t="shared" si="38"/>
        <v>4718.5800000000008</v>
      </c>
      <c r="W117" s="52">
        <f t="shared" si="38"/>
        <v>3477.9</v>
      </c>
      <c r="X117" s="52">
        <f t="shared" si="38"/>
        <v>1028.4700000000003</v>
      </c>
      <c r="Y117" s="52">
        <f t="shared" si="38"/>
        <v>6173.9900000000007</v>
      </c>
      <c r="Z117" s="52">
        <f t="shared" si="38"/>
        <v>6281.7300000000014</v>
      </c>
      <c r="AA117" s="52">
        <f t="shared" si="38"/>
        <v>5143.9100000000008</v>
      </c>
      <c r="AB117" s="52">
        <f t="shared" si="38"/>
        <v>5113.7500000000009</v>
      </c>
      <c r="AC117" s="52">
        <f t="shared" si="38"/>
        <v>4466.9400000000005</v>
      </c>
      <c r="AD117" s="52">
        <f t="shared" si="38"/>
        <v>3992.03</v>
      </c>
      <c r="AE117" s="52">
        <f t="shared" si="38"/>
        <v>2809.21</v>
      </c>
      <c r="AF117" s="52">
        <f t="shared" si="38"/>
        <v>-2573.91</v>
      </c>
      <c r="AG117" s="52">
        <f t="shared" si="38"/>
        <v>5363.1200000000008</v>
      </c>
      <c r="AH117" s="52">
        <f t="shared" si="31"/>
        <v>8283</v>
      </c>
      <c r="AI117" s="52">
        <f t="shared" si="31"/>
        <v>7062.0000000000009</v>
      </c>
      <c r="AJ117" s="52">
        <f t="shared" si="31"/>
        <v>0</v>
      </c>
      <c r="AK117" s="52">
        <f t="shared" si="31"/>
        <v>0</v>
      </c>
      <c r="AL117" s="52">
        <f t="shared" si="31"/>
        <v>0</v>
      </c>
      <c r="AM117" s="10">
        <f t="shared" si="34"/>
        <v>8283</v>
      </c>
      <c r="AN117" s="10">
        <f t="shared" si="36"/>
        <v>-2573.91</v>
      </c>
      <c r="AR117" s="10">
        <f t="shared" si="35"/>
        <v>126578.85</v>
      </c>
    </row>
    <row r="118" spans="1:44">
      <c r="A118" s="13">
        <v>0.5</v>
      </c>
      <c r="B118" s="52">
        <f t="shared" si="31"/>
        <v>0</v>
      </c>
      <c r="C118" s="52">
        <f t="shared" si="31"/>
        <v>0</v>
      </c>
      <c r="D118" s="52">
        <f t="shared" si="38"/>
        <v>0</v>
      </c>
      <c r="E118" s="52">
        <f t="shared" si="38"/>
        <v>0</v>
      </c>
      <c r="F118" s="52">
        <f t="shared" si="38"/>
        <v>5148.1100000000006</v>
      </c>
      <c r="G118" s="52">
        <f t="shared" si="38"/>
        <v>2924.49</v>
      </c>
      <c r="H118" s="52">
        <f t="shared" si="38"/>
        <v>6486.9500000000007</v>
      </c>
      <c r="I118" s="52">
        <f t="shared" si="38"/>
        <v>1197.8900000000003</v>
      </c>
      <c r="J118" s="52">
        <f t="shared" si="38"/>
        <v>2559.88</v>
      </c>
      <c r="K118" s="52">
        <f t="shared" si="38"/>
        <v>4502.7800000000007</v>
      </c>
      <c r="L118" s="52">
        <f t="shared" si="38"/>
        <v>5254.7500000000009</v>
      </c>
      <c r="M118" s="52">
        <f t="shared" si="38"/>
        <v>4035.2000000000007</v>
      </c>
      <c r="N118" s="52">
        <f t="shared" si="38"/>
        <v>5461.7800000000007</v>
      </c>
      <c r="O118" s="52">
        <f t="shared" si="38"/>
        <v>219.38000000000056</v>
      </c>
      <c r="P118" s="52">
        <f t="shared" si="38"/>
        <v>6204</v>
      </c>
      <c r="Q118" s="52">
        <f t="shared" si="38"/>
        <v>2504.6799999999998</v>
      </c>
      <c r="R118" s="52">
        <f t="shared" si="38"/>
        <v>5420.5800000000008</v>
      </c>
      <c r="S118" s="52">
        <f t="shared" si="38"/>
        <v>4164.3500000000004</v>
      </c>
      <c r="T118" s="52">
        <f t="shared" si="38"/>
        <v>5086.8500000000004</v>
      </c>
      <c r="U118" s="52">
        <f t="shared" si="38"/>
        <v>4934.5500000000011</v>
      </c>
      <c r="V118" s="52">
        <f t="shared" si="38"/>
        <v>4941.3200000000015</v>
      </c>
      <c r="W118" s="52">
        <f t="shared" si="38"/>
        <v>3635.98</v>
      </c>
      <c r="X118" s="52">
        <f t="shared" si="38"/>
        <v>-38.010000000000218</v>
      </c>
      <c r="Y118" s="52">
        <f t="shared" si="38"/>
        <v>5124.0800000000008</v>
      </c>
      <c r="Z118" s="52">
        <f t="shared" si="38"/>
        <v>4752.3000000000011</v>
      </c>
      <c r="AA118" s="52">
        <f t="shared" si="38"/>
        <v>4900.2200000000012</v>
      </c>
      <c r="AB118" s="52">
        <f t="shared" si="38"/>
        <v>5082.0800000000008</v>
      </c>
      <c r="AC118" s="52">
        <f t="shared" si="38"/>
        <v>4666.0200000000004</v>
      </c>
      <c r="AD118" s="52">
        <f t="shared" si="38"/>
        <v>3657.32</v>
      </c>
      <c r="AE118" s="52">
        <f t="shared" si="38"/>
        <v>2940.69</v>
      </c>
      <c r="AF118" s="52">
        <f t="shared" si="38"/>
        <v>-1428.01</v>
      </c>
      <c r="AG118" s="52">
        <f t="shared" si="38"/>
        <v>5118.0300000000007</v>
      </c>
      <c r="AH118" s="52">
        <f t="shared" si="31"/>
        <v>8283</v>
      </c>
      <c r="AI118" s="52">
        <f t="shared" si="31"/>
        <v>6930.0000000000009</v>
      </c>
      <c r="AJ118" s="52">
        <f t="shared" si="31"/>
        <v>0</v>
      </c>
      <c r="AK118" s="52">
        <f t="shared" si="31"/>
        <v>0</v>
      </c>
      <c r="AL118" s="52">
        <f t="shared" si="31"/>
        <v>0</v>
      </c>
      <c r="AM118" s="10">
        <f t="shared" si="34"/>
        <v>8283</v>
      </c>
      <c r="AN118" s="10">
        <f t="shared" si="36"/>
        <v>-1428.01</v>
      </c>
      <c r="AR118" s="10">
        <f t="shared" si="35"/>
        <v>124671.24000000003</v>
      </c>
    </row>
    <row r="119" spans="1:44">
      <c r="A119" s="13" t="s">
        <v>19</v>
      </c>
      <c r="B119" s="52">
        <f t="shared" si="31"/>
        <v>0</v>
      </c>
      <c r="C119" s="52">
        <f t="shared" si="31"/>
        <v>0</v>
      </c>
      <c r="D119" s="52">
        <f t="shared" si="38"/>
        <v>0</v>
      </c>
      <c r="E119" s="52">
        <f t="shared" si="38"/>
        <v>0</v>
      </c>
      <c r="F119" s="52">
        <f t="shared" si="38"/>
        <v>1738</v>
      </c>
      <c r="G119" s="52">
        <f t="shared" si="38"/>
        <v>3662.65</v>
      </c>
      <c r="H119" s="52">
        <f t="shared" si="38"/>
        <v>6162.3300000000008</v>
      </c>
      <c r="I119" s="52">
        <f t="shared" si="38"/>
        <v>1286.8500000000004</v>
      </c>
      <c r="J119" s="52">
        <f t="shared" si="38"/>
        <v>2634.63</v>
      </c>
      <c r="K119" s="52">
        <f t="shared" si="38"/>
        <v>4013.420000000001</v>
      </c>
      <c r="L119" s="52">
        <f t="shared" si="38"/>
        <v>3175.75</v>
      </c>
      <c r="M119" s="52">
        <f t="shared" si="38"/>
        <v>3737.5900000000011</v>
      </c>
      <c r="N119" s="52">
        <f t="shared" si="38"/>
        <v>5313.28</v>
      </c>
      <c r="O119" s="52">
        <f t="shared" si="38"/>
        <v>1799.9</v>
      </c>
      <c r="P119" s="52">
        <f t="shared" si="38"/>
        <v>4443.67</v>
      </c>
      <c r="Q119" s="52">
        <f t="shared" si="38"/>
        <v>2211.41</v>
      </c>
      <c r="R119" s="52">
        <f t="shared" si="38"/>
        <v>4800.8600000000006</v>
      </c>
      <c r="S119" s="52">
        <f t="shared" si="38"/>
        <v>3749.9100000000008</v>
      </c>
      <c r="T119" s="52">
        <f t="shared" si="38"/>
        <v>4742.6600000000008</v>
      </c>
      <c r="U119" s="52">
        <f t="shared" si="38"/>
        <v>5518.0900000000011</v>
      </c>
      <c r="V119" s="52">
        <f t="shared" si="38"/>
        <v>4723.7600000000011</v>
      </c>
      <c r="W119" s="52">
        <f t="shared" si="38"/>
        <v>3689.95</v>
      </c>
      <c r="X119" s="52">
        <f t="shared" si="38"/>
        <v>2960.2</v>
      </c>
      <c r="Y119" s="52">
        <f t="shared" si="38"/>
        <v>4438.5500000000011</v>
      </c>
      <c r="Z119" s="52">
        <f t="shared" si="38"/>
        <v>4926.5100000000011</v>
      </c>
      <c r="AA119" s="52">
        <f t="shared" si="38"/>
        <v>3983.4300000000007</v>
      </c>
      <c r="AB119" s="52">
        <f t="shared" si="38"/>
        <v>4391.3900000000012</v>
      </c>
      <c r="AC119" s="52">
        <f t="shared" si="38"/>
        <v>4787.93</v>
      </c>
      <c r="AD119" s="52">
        <f t="shared" si="38"/>
        <v>3402.4</v>
      </c>
      <c r="AE119" s="52">
        <f t="shared" si="38"/>
        <v>2614.3200000000002</v>
      </c>
      <c r="AF119" s="52">
        <f t="shared" si="38"/>
        <v>1605.56</v>
      </c>
      <c r="AG119" s="52">
        <f t="shared" si="38"/>
        <v>4627.2200000000012</v>
      </c>
      <c r="AH119" s="52">
        <f t="shared" si="31"/>
        <v>7953.0000000000009</v>
      </c>
      <c r="AI119" s="52">
        <f t="shared" si="31"/>
        <v>6963.0000000000009</v>
      </c>
      <c r="AJ119" s="52">
        <f t="shared" si="31"/>
        <v>0</v>
      </c>
      <c r="AK119" s="52">
        <f t="shared" si="31"/>
        <v>0</v>
      </c>
      <c r="AL119" s="52">
        <f t="shared" si="31"/>
        <v>0</v>
      </c>
      <c r="AM119" s="10">
        <f t="shared" si="34"/>
        <v>7953.0000000000009</v>
      </c>
      <c r="AN119" s="10">
        <f t="shared" si="36"/>
        <v>0</v>
      </c>
      <c r="AR119" s="10">
        <f t="shared" si="35"/>
        <v>120058.22</v>
      </c>
    </row>
    <row r="120" spans="1:44">
      <c r="A120" s="13">
        <v>0.58333333333333337</v>
      </c>
      <c r="B120" s="52">
        <f t="shared" si="31"/>
        <v>0</v>
      </c>
      <c r="C120" s="52">
        <f t="shared" si="31"/>
        <v>0</v>
      </c>
      <c r="D120" s="52">
        <f t="shared" si="38"/>
        <v>0</v>
      </c>
      <c r="E120" s="52">
        <f t="shared" si="38"/>
        <v>0</v>
      </c>
      <c r="F120" s="52">
        <f t="shared" si="38"/>
        <v>2336.83</v>
      </c>
      <c r="G120" s="52">
        <f t="shared" si="38"/>
        <v>2872.05</v>
      </c>
      <c r="H120" s="52">
        <f t="shared" si="38"/>
        <v>4466.2300000000014</v>
      </c>
      <c r="I120" s="52">
        <f t="shared" si="38"/>
        <v>3441.28</v>
      </c>
      <c r="J120" s="52">
        <f t="shared" si="38"/>
        <v>2615.5100000000002</v>
      </c>
      <c r="K120" s="52">
        <f t="shared" si="38"/>
        <v>4233.3600000000006</v>
      </c>
      <c r="L120" s="52">
        <f t="shared" si="38"/>
        <v>2353.83</v>
      </c>
      <c r="M120" s="52">
        <f t="shared" si="38"/>
        <v>3635.4700000000007</v>
      </c>
      <c r="N120" s="52">
        <f t="shared" si="38"/>
        <v>3261.63</v>
      </c>
      <c r="O120" s="52">
        <f t="shared" si="38"/>
        <v>3752.7100000000009</v>
      </c>
      <c r="P120" s="52">
        <f t="shared" si="38"/>
        <v>3341.63</v>
      </c>
      <c r="Q120" s="52">
        <f t="shared" si="38"/>
        <v>896.90000000000009</v>
      </c>
      <c r="R120" s="52">
        <f t="shared" si="38"/>
        <v>4893.9500000000007</v>
      </c>
      <c r="S120" s="52">
        <f t="shared" si="38"/>
        <v>3593.170000000001</v>
      </c>
      <c r="T120" s="52">
        <f t="shared" si="38"/>
        <v>4888.880000000001</v>
      </c>
      <c r="U120" s="52">
        <f t="shared" si="38"/>
        <v>5725.2500000000009</v>
      </c>
      <c r="V120" s="52">
        <f t="shared" si="38"/>
        <v>5061.4500000000007</v>
      </c>
      <c r="W120" s="52">
        <f t="shared" si="38"/>
        <v>6237</v>
      </c>
      <c r="X120" s="52">
        <f t="shared" si="38"/>
        <v>2588.52</v>
      </c>
      <c r="Y120" s="52">
        <f t="shared" si="38"/>
        <v>5479.1500000000015</v>
      </c>
      <c r="Z120" s="52">
        <f t="shared" si="38"/>
        <v>4378.6900000000005</v>
      </c>
      <c r="AA120" s="52">
        <f t="shared" si="38"/>
        <v>4157.4600000000009</v>
      </c>
      <c r="AB120" s="52">
        <f t="shared" si="38"/>
        <v>4267.9800000000014</v>
      </c>
      <c r="AC120" s="52">
        <f t="shared" si="38"/>
        <v>5174.3900000000012</v>
      </c>
      <c r="AD120" s="52">
        <f t="shared" si="38"/>
        <v>3501.58</v>
      </c>
      <c r="AE120" s="52">
        <f t="shared" si="38"/>
        <v>2752.59</v>
      </c>
      <c r="AF120" s="52">
        <f t="shared" si="38"/>
        <v>3076.07</v>
      </c>
      <c r="AG120" s="52">
        <f t="shared" si="38"/>
        <v>4812.5500000000011</v>
      </c>
      <c r="AH120" s="52">
        <f t="shared" si="31"/>
        <v>7953.0000000000009</v>
      </c>
      <c r="AI120" s="52">
        <f t="shared" si="31"/>
        <v>6732</v>
      </c>
      <c r="AJ120" s="52">
        <f t="shared" si="31"/>
        <v>0</v>
      </c>
      <c r="AK120" s="52">
        <f t="shared" si="31"/>
        <v>0</v>
      </c>
      <c r="AL120" s="52">
        <f t="shared" si="31"/>
        <v>0</v>
      </c>
      <c r="AM120" s="10">
        <f t="shared" si="34"/>
        <v>7953.0000000000009</v>
      </c>
      <c r="AN120" s="10">
        <f t="shared" si="36"/>
        <v>0</v>
      </c>
      <c r="AR120" s="10">
        <f t="shared" si="35"/>
        <v>122481.11000000003</v>
      </c>
    </row>
    <row r="121" spans="1:44">
      <c r="A121" s="13" t="s">
        <v>20</v>
      </c>
      <c r="B121" s="52">
        <f t="shared" si="31"/>
        <v>0</v>
      </c>
      <c r="C121" s="52">
        <f t="shared" si="31"/>
        <v>0</v>
      </c>
      <c r="D121" s="52">
        <f t="shared" si="38"/>
        <v>0</v>
      </c>
      <c r="E121" s="52">
        <f t="shared" si="38"/>
        <v>0</v>
      </c>
      <c r="F121" s="52">
        <f t="shared" si="38"/>
        <v>4861.3000000000011</v>
      </c>
      <c r="G121" s="52">
        <f t="shared" si="38"/>
        <v>6026.1900000000005</v>
      </c>
      <c r="H121" s="52">
        <f t="shared" si="38"/>
        <v>4602.8100000000013</v>
      </c>
      <c r="I121" s="52">
        <f t="shared" si="38"/>
        <v>3320.51</v>
      </c>
      <c r="J121" s="52">
        <f t="shared" si="38"/>
        <v>2813.2</v>
      </c>
      <c r="K121" s="52">
        <f t="shared" si="38"/>
        <v>4726.6000000000004</v>
      </c>
      <c r="L121" s="52">
        <f t="shared" si="38"/>
        <v>3676.190000000001</v>
      </c>
      <c r="M121" s="52">
        <f t="shared" si="38"/>
        <v>4185.43</v>
      </c>
      <c r="N121" s="52">
        <f t="shared" si="38"/>
        <v>4174.2600000000011</v>
      </c>
      <c r="O121" s="52">
        <f t="shared" si="38"/>
        <v>4314.5900000000011</v>
      </c>
      <c r="P121" s="52">
        <f t="shared" si="38"/>
        <v>3740.54</v>
      </c>
      <c r="Q121" s="52">
        <f t="shared" si="38"/>
        <v>1552.17</v>
      </c>
      <c r="R121" s="52">
        <f t="shared" si="38"/>
        <v>4319.8500000000004</v>
      </c>
      <c r="S121" s="52">
        <f t="shared" si="38"/>
        <v>4139.2700000000004</v>
      </c>
      <c r="T121" s="52">
        <f t="shared" si="38"/>
        <v>4534.3000000000011</v>
      </c>
      <c r="U121" s="52">
        <f t="shared" si="38"/>
        <v>5622.4300000000012</v>
      </c>
      <c r="V121" s="52">
        <f t="shared" si="38"/>
        <v>5162.0300000000007</v>
      </c>
      <c r="W121" s="52">
        <f t="shared" si="38"/>
        <v>5996.57</v>
      </c>
      <c r="X121" s="52">
        <f t="shared" si="38"/>
        <v>2701.9</v>
      </c>
      <c r="Y121" s="52">
        <f t="shared" si="38"/>
        <v>5359.52</v>
      </c>
      <c r="Z121" s="52">
        <f t="shared" si="38"/>
        <v>5060.2800000000007</v>
      </c>
      <c r="AA121" s="52">
        <f t="shared" si="38"/>
        <v>4873.1000000000004</v>
      </c>
      <c r="AB121" s="52">
        <f t="shared" si="38"/>
        <v>4759.6900000000005</v>
      </c>
      <c r="AC121" s="52">
        <f t="shared" si="38"/>
        <v>5871.7600000000011</v>
      </c>
      <c r="AD121" s="52">
        <f t="shared" si="38"/>
        <v>3764.4</v>
      </c>
      <c r="AE121" s="52">
        <f t="shared" si="38"/>
        <v>3096.84</v>
      </c>
      <c r="AF121" s="52">
        <f t="shared" si="38"/>
        <v>3282.12</v>
      </c>
      <c r="AG121" s="52">
        <f t="shared" si="38"/>
        <v>5315.2600000000011</v>
      </c>
      <c r="AH121" s="52">
        <f t="shared" si="31"/>
        <v>8184.0000000000009</v>
      </c>
      <c r="AI121" s="52">
        <f t="shared" si="31"/>
        <v>7326.0000000000009</v>
      </c>
      <c r="AJ121" s="52">
        <f t="shared" si="31"/>
        <v>0</v>
      </c>
      <c r="AK121" s="52">
        <f t="shared" si="31"/>
        <v>0</v>
      </c>
      <c r="AL121" s="52">
        <f t="shared" si="31"/>
        <v>0</v>
      </c>
      <c r="AM121" s="10">
        <f t="shared" si="34"/>
        <v>8184.0000000000009</v>
      </c>
      <c r="AN121" s="10">
        <f t="shared" si="36"/>
        <v>0</v>
      </c>
      <c r="AR121" s="10">
        <f t="shared" si="35"/>
        <v>137363.11000000002</v>
      </c>
    </row>
    <row r="122" spans="1:44">
      <c r="A122" s="12" t="s">
        <v>21</v>
      </c>
      <c r="B122" s="52">
        <f t="shared" si="31"/>
        <v>0</v>
      </c>
      <c r="C122" s="52">
        <f t="shared" si="31"/>
        <v>0</v>
      </c>
      <c r="D122" s="52">
        <f t="shared" si="38"/>
        <v>0</v>
      </c>
      <c r="E122" s="52">
        <f t="shared" si="38"/>
        <v>0</v>
      </c>
      <c r="F122" s="52">
        <f t="shared" si="38"/>
        <v>7635.0100000000011</v>
      </c>
      <c r="G122" s="52">
        <f t="shared" si="38"/>
        <v>6102.9700000000012</v>
      </c>
      <c r="H122" s="52">
        <f t="shared" si="38"/>
        <v>5364.43</v>
      </c>
      <c r="I122" s="52">
        <f t="shared" si="38"/>
        <v>4206.0200000000004</v>
      </c>
      <c r="J122" s="52">
        <f t="shared" si="38"/>
        <v>3137.51</v>
      </c>
      <c r="K122" s="52">
        <f t="shared" si="38"/>
        <v>5094.8600000000006</v>
      </c>
      <c r="L122" s="52">
        <f t="shared" si="38"/>
        <v>4477.3100000000013</v>
      </c>
      <c r="M122" s="52">
        <f t="shared" si="38"/>
        <v>4533.4900000000007</v>
      </c>
      <c r="N122" s="52">
        <f t="shared" si="38"/>
        <v>5934.0500000000011</v>
      </c>
      <c r="O122" s="52">
        <f t="shared" si="38"/>
        <v>4676.9600000000009</v>
      </c>
      <c r="P122" s="52">
        <f t="shared" si="38"/>
        <v>4311.42</v>
      </c>
      <c r="Q122" s="52">
        <f t="shared" si="38"/>
        <v>2421.09</v>
      </c>
      <c r="R122" s="52">
        <f t="shared" si="38"/>
        <v>4677.4800000000014</v>
      </c>
      <c r="S122" s="52">
        <f t="shared" si="38"/>
        <v>5545.8300000000008</v>
      </c>
      <c r="T122" s="52">
        <f t="shared" si="38"/>
        <v>5162.5500000000011</v>
      </c>
      <c r="U122" s="52">
        <f t="shared" si="38"/>
        <v>5668.4300000000012</v>
      </c>
      <c r="V122" s="52">
        <f t="shared" si="38"/>
        <v>5593.8300000000008</v>
      </c>
      <c r="W122" s="52">
        <f t="shared" si="38"/>
        <v>4379.49</v>
      </c>
      <c r="X122" s="52">
        <f t="shared" si="38"/>
        <v>3176.94</v>
      </c>
      <c r="Y122" s="52">
        <f t="shared" si="38"/>
        <v>6102.0600000000013</v>
      </c>
      <c r="Z122" s="52">
        <f t="shared" si="38"/>
        <v>5464.6600000000008</v>
      </c>
      <c r="AA122" s="52">
        <f t="shared" si="38"/>
        <v>5219.0000000000009</v>
      </c>
      <c r="AB122" s="52">
        <f t="shared" si="38"/>
        <v>5457.4000000000015</v>
      </c>
      <c r="AC122" s="52">
        <f t="shared" si="38"/>
        <v>7755.0000000000009</v>
      </c>
      <c r="AD122" s="52">
        <f t="shared" si="38"/>
        <v>3929.18</v>
      </c>
      <c r="AE122" s="52">
        <f t="shared" si="38"/>
        <v>4189.92</v>
      </c>
      <c r="AF122" s="52">
        <f t="shared" si="38"/>
        <v>5133.6400000000012</v>
      </c>
      <c r="AG122" s="52">
        <f t="shared" si="38"/>
        <v>5729.0000000000009</v>
      </c>
      <c r="AH122" s="52">
        <f t="shared" si="31"/>
        <v>7887.0000000000009</v>
      </c>
      <c r="AI122" s="52">
        <f t="shared" si="31"/>
        <v>7260.0000000000009</v>
      </c>
      <c r="AJ122" s="52">
        <f t="shared" si="31"/>
        <v>0</v>
      </c>
      <c r="AK122" s="52">
        <f t="shared" si="31"/>
        <v>0</v>
      </c>
      <c r="AL122" s="52">
        <f t="shared" si="31"/>
        <v>0</v>
      </c>
      <c r="AM122" s="10">
        <f t="shared" si="34"/>
        <v>7887.0000000000009</v>
      </c>
      <c r="AN122" s="10">
        <f t="shared" si="36"/>
        <v>0</v>
      </c>
      <c r="AR122" s="10">
        <f t="shared" si="35"/>
        <v>156226.53</v>
      </c>
    </row>
    <row r="123" spans="1:44">
      <c r="A123" s="12" t="s">
        <v>22</v>
      </c>
      <c r="B123" s="52">
        <f t="shared" ref="B123:AL130" si="39">$G$38*B23</f>
        <v>0</v>
      </c>
      <c r="C123" s="52">
        <f t="shared" si="39"/>
        <v>0</v>
      </c>
      <c r="D123" s="52">
        <f t="shared" si="38"/>
        <v>0</v>
      </c>
      <c r="E123" s="52">
        <f t="shared" si="38"/>
        <v>0</v>
      </c>
      <c r="F123" s="52">
        <f t="shared" si="38"/>
        <v>6485.3200000000006</v>
      </c>
      <c r="G123" s="52">
        <f t="shared" si="38"/>
        <v>6048.4500000000007</v>
      </c>
      <c r="H123" s="52">
        <f t="shared" si="38"/>
        <v>5875.2100000000009</v>
      </c>
      <c r="I123" s="52">
        <f t="shared" si="38"/>
        <v>4900.13</v>
      </c>
      <c r="J123" s="52">
        <f t="shared" si="38"/>
        <v>3884.09</v>
      </c>
      <c r="K123" s="52">
        <f t="shared" si="38"/>
        <v>5843.1100000000006</v>
      </c>
      <c r="L123" s="52">
        <f t="shared" si="38"/>
        <v>5651.6400000000012</v>
      </c>
      <c r="M123" s="52">
        <f t="shared" si="38"/>
        <v>5086.5100000000011</v>
      </c>
      <c r="N123" s="52">
        <f t="shared" si="38"/>
        <v>5335.97</v>
      </c>
      <c r="O123" s="52">
        <f t="shared" si="38"/>
        <v>5201.0500000000011</v>
      </c>
      <c r="P123" s="52">
        <f t="shared" si="38"/>
        <v>4433.88</v>
      </c>
      <c r="Q123" s="52">
        <f t="shared" si="38"/>
        <v>4372.32</v>
      </c>
      <c r="R123" s="52">
        <f t="shared" si="38"/>
        <v>5295.6900000000005</v>
      </c>
      <c r="S123" s="52">
        <f t="shared" si="38"/>
        <v>6009.77</v>
      </c>
      <c r="T123" s="52">
        <f t="shared" si="38"/>
        <v>5942.1</v>
      </c>
      <c r="U123" s="52">
        <f t="shared" si="38"/>
        <v>5942.2100000000009</v>
      </c>
      <c r="V123" s="52">
        <f t="shared" si="38"/>
        <v>4925.21</v>
      </c>
      <c r="W123" s="52">
        <f t="shared" si="38"/>
        <v>4874.68</v>
      </c>
      <c r="X123" s="52">
        <f t="shared" si="38"/>
        <v>4009</v>
      </c>
      <c r="Y123" s="52">
        <f t="shared" si="38"/>
        <v>6212.5900000000011</v>
      </c>
      <c r="Z123" s="52">
        <f t="shared" si="38"/>
        <v>5539.0900000000011</v>
      </c>
      <c r="AA123" s="52">
        <f t="shared" si="38"/>
        <v>6287.7100000000009</v>
      </c>
      <c r="AB123" s="52">
        <f t="shared" si="38"/>
        <v>6295.6500000000015</v>
      </c>
      <c r="AC123" s="52">
        <f t="shared" si="38"/>
        <v>6639.27</v>
      </c>
      <c r="AD123" s="52">
        <f t="shared" si="38"/>
        <v>4376.21</v>
      </c>
      <c r="AE123" s="52">
        <f t="shared" si="38"/>
        <v>5371.13</v>
      </c>
      <c r="AF123" s="52">
        <f t="shared" si="38"/>
        <v>5761.1800000000012</v>
      </c>
      <c r="AG123" s="52">
        <f t="shared" si="38"/>
        <v>5907.380000000001</v>
      </c>
      <c r="AH123" s="52">
        <f t="shared" si="39"/>
        <v>7491.0000000000009</v>
      </c>
      <c r="AI123" s="52">
        <f t="shared" si="39"/>
        <v>6864.0000000000009</v>
      </c>
      <c r="AJ123" s="52">
        <f t="shared" si="39"/>
        <v>0</v>
      </c>
      <c r="AK123" s="52">
        <f t="shared" si="39"/>
        <v>0</v>
      </c>
      <c r="AL123" s="52">
        <f t="shared" si="39"/>
        <v>0</v>
      </c>
      <c r="AM123" s="10">
        <f t="shared" si="34"/>
        <v>7491.0000000000009</v>
      </c>
      <c r="AN123" s="10">
        <f t="shared" si="36"/>
        <v>0</v>
      </c>
      <c r="AR123" s="10">
        <f t="shared" si="35"/>
        <v>166861.55000000002</v>
      </c>
    </row>
    <row r="124" spans="1:44">
      <c r="A124" s="12" t="s">
        <v>23</v>
      </c>
      <c r="B124" s="52">
        <f t="shared" si="39"/>
        <v>0</v>
      </c>
      <c r="C124" s="52">
        <f t="shared" si="39"/>
        <v>0</v>
      </c>
      <c r="D124" s="52">
        <f t="shared" si="38"/>
        <v>0</v>
      </c>
      <c r="E124" s="52">
        <f t="shared" si="38"/>
        <v>0</v>
      </c>
      <c r="F124" s="52">
        <f t="shared" si="38"/>
        <v>6628.9500000000007</v>
      </c>
      <c r="G124" s="52">
        <f t="shared" si="38"/>
        <v>6077.7100000000009</v>
      </c>
      <c r="H124" s="52">
        <f t="shared" si="38"/>
        <v>6180.4400000000005</v>
      </c>
      <c r="I124" s="52">
        <f t="shared" si="38"/>
        <v>5260.91</v>
      </c>
      <c r="J124" s="52">
        <f t="shared" si="38"/>
        <v>4876.88</v>
      </c>
      <c r="K124" s="52">
        <f t="shared" si="38"/>
        <v>6049.5800000000008</v>
      </c>
      <c r="L124" s="52">
        <f t="shared" si="38"/>
        <v>6078.51</v>
      </c>
      <c r="M124" s="52">
        <f t="shared" si="38"/>
        <v>5509.53</v>
      </c>
      <c r="N124" s="52">
        <f t="shared" si="38"/>
        <v>5802.71</v>
      </c>
      <c r="O124" s="52">
        <f t="shared" si="38"/>
        <v>5893.48</v>
      </c>
      <c r="P124" s="52">
        <f t="shared" si="38"/>
        <v>5105.76</v>
      </c>
      <c r="Q124" s="52">
        <f t="shared" si="38"/>
        <v>4845.32</v>
      </c>
      <c r="R124" s="52">
        <f t="shared" si="38"/>
        <v>5838.09</v>
      </c>
      <c r="S124" s="52">
        <f t="shared" si="38"/>
        <v>6514.8100000000013</v>
      </c>
      <c r="T124" s="52">
        <f t="shared" si="38"/>
        <v>5647.71</v>
      </c>
      <c r="U124" s="52">
        <f t="shared" si="38"/>
        <v>6301.77</v>
      </c>
      <c r="V124" s="52">
        <f t="shared" si="38"/>
        <v>5795.77</v>
      </c>
      <c r="W124" s="52">
        <f t="shared" si="38"/>
        <v>5483.11</v>
      </c>
      <c r="X124" s="52">
        <f t="shared" si="38"/>
        <v>5006.6499999999996</v>
      </c>
      <c r="Y124" s="52">
        <f t="shared" si="38"/>
        <v>6545.4100000000008</v>
      </c>
      <c r="Z124" s="52">
        <f t="shared" si="38"/>
        <v>6040.3600000000006</v>
      </c>
      <c r="AA124" s="52">
        <f t="shared" si="38"/>
        <v>6190.45</v>
      </c>
      <c r="AB124" s="52">
        <f t="shared" si="38"/>
        <v>6791.9700000000012</v>
      </c>
      <c r="AC124" s="52">
        <f t="shared" si="38"/>
        <v>6477.630000000001</v>
      </c>
      <c r="AD124" s="52">
        <f t="shared" si="38"/>
        <v>5475.3099999999995</v>
      </c>
      <c r="AE124" s="52">
        <f t="shared" si="38"/>
        <v>5465.88</v>
      </c>
      <c r="AF124" s="52">
        <f t="shared" si="38"/>
        <v>6535.1900000000005</v>
      </c>
      <c r="AG124" s="52">
        <f t="shared" si="38"/>
        <v>6395.2300000000014</v>
      </c>
      <c r="AH124" s="52">
        <f t="shared" si="39"/>
        <v>7029.0000000000009</v>
      </c>
      <c r="AI124" s="52">
        <f t="shared" si="39"/>
        <v>6996.0000000000009</v>
      </c>
      <c r="AJ124" s="52">
        <f t="shared" si="39"/>
        <v>0</v>
      </c>
      <c r="AK124" s="52">
        <f t="shared" si="39"/>
        <v>0</v>
      </c>
      <c r="AL124" s="52">
        <f t="shared" si="39"/>
        <v>0</v>
      </c>
      <c r="AM124" s="10">
        <f t="shared" si="34"/>
        <v>7029.0000000000009</v>
      </c>
      <c r="AN124" s="10">
        <f t="shared" si="36"/>
        <v>0</v>
      </c>
      <c r="AR124" s="10">
        <f t="shared" si="35"/>
        <v>178840.12000000002</v>
      </c>
    </row>
    <row r="125" spans="1:44">
      <c r="A125" s="9" t="s">
        <v>24</v>
      </c>
      <c r="B125" s="52">
        <f t="shared" si="39"/>
        <v>0</v>
      </c>
      <c r="C125" s="52">
        <f t="shared" si="39"/>
        <v>0</v>
      </c>
      <c r="D125" s="52">
        <f t="shared" si="38"/>
        <v>0</v>
      </c>
      <c r="E125" s="52">
        <f t="shared" si="38"/>
        <v>0</v>
      </c>
      <c r="F125" s="52">
        <f t="shared" si="38"/>
        <v>7155.130000000001</v>
      </c>
      <c r="G125" s="52">
        <f t="shared" si="38"/>
        <v>6939.5000000000009</v>
      </c>
      <c r="H125" s="52">
        <f t="shared" si="38"/>
        <v>7568.5400000000009</v>
      </c>
      <c r="I125" s="52">
        <f t="shared" si="38"/>
        <v>6309.21</v>
      </c>
      <c r="J125" s="52">
        <f t="shared" si="38"/>
        <v>6233.49</v>
      </c>
      <c r="K125" s="52">
        <f t="shared" si="38"/>
        <v>6972.2800000000007</v>
      </c>
      <c r="L125" s="52">
        <f t="shared" si="38"/>
        <v>6748.9500000000007</v>
      </c>
      <c r="M125" s="52">
        <f t="shared" si="38"/>
        <v>6600.05</v>
      </c>
      <c r="N125" s="52">
        <f t="shared" si="38"/>
        <v>6670.8200000000006</v>
      </c>
      <c r="O125" s="52">
        <f t="shared" si="38"/>
        <v>6605.5400000000009</v>
      </c>
      <c r="P125" s="52">
        <f t="shared" si="38"/>
        <v>7089.0700000000006</v>
      </c>
      <c r="Q125" s="52">
        <f t="shared" si="38"/>
        <v>5573.26</v>
      </c>
      <c r="R125" s="52">
        <f t="shared" si="38"/>
        <v>6725.8000000000011</v>
      </c>
      <c r="S125" s="52">
        <f t="shared" ref="S125:AG125" si="40">$G$38*S25-S155</f>
        <v>7110.0700000000006</v>
      </c>
      <c r="T125" s="52">
        <f t="shared" si="40"/>
        <v>6972.1000000000013</v>
      </c>
      <c r="U125" s="52">
        <f t="shared" si="40"/>
        <v>7324.4500000000007</v>
      </c>
      <c r="V125" s="52">
        <f t="shared" si="40"/>
        <v>7310.4900000000007</v>
      </c>
      <c r="W125" s="52">
        <f t="shared" si="40"/>
        <v>6716.4300000000012</v>
      </c>
      <c r="X125" s="52">
        <f t="shared" si="40"/>
        <v>6556.94</v>
      </c>
      <c r="Y125" s="52">
        <f t="shared" si="40"/>
        <v>7394.0900000000011</v>
      </c>
      <c r="Z125" s="52">
        <f t="shared" si="40"/>
        <v>7326.0000000000009</v>
      </c>
      <c r="AA125" s="52">
        <f t="shared" si="40"/>
        <v>7038.5500000000011</v>
      </c>
      <c r="AB125" s="52">
        <f t="shared" si="40"/>
        <v>7440.3600000000006</v>
      </c>
      <c r="AC125" s="52">
        <f t="shared" si="40"/>
        <v>7385.8600000000006</v>
      </c>
      <c r="AD125" s="52">
        <f t="shared" si="40"/>
        <v>6824.5300000000007</v>
      </c>
      <c r="AE125" s="52">
        <f t="shared" si="40"/>
        <v>6807.9700000000012</v>
      </c>
      <c r="AF125" s="52">
        <f t="shared" si="40"/>
        <v>7725.9500000000007</v>
      </c>
      <c r="AG125" s="52">
        <f t="shared" si="40"/>
        <v>7945.7900000000009</v>
      </c>
      <c r="AH125" s="52">
        <f t="shared" si="39"/>
        <v>7920.0000000000009</v>
      </c>
      <c r="AI125" s="52">
        <f t="shared" si="39"/>
        <v>7029.0000000000009</v>
      </c>
      <c r="AJ125" s="52">
        <f t="shared" si="39"/>
        <v>0</v>
      </c>
      <c r="AK125" s="52">
        <f t="shared" si="39"/>
        <v>0</v>
      </c>
      <c r="AL125" s="52">
        <f t="shared" si="39"/>
        <v>0</v>
      </c>
      <c r="AM125" s="10">
        <f t="shared" si="34"/>
        <v>7945.7900000000009</v>
      </c>
      <c r="AN125" s="10">
        <f t="shared" si="36"/>
        <v>0</v>
      </c>
      <c r="AR125" s="10">
        <f t="shared" si="35"/>
        <v>210020.22000000006</v>
      </c>
    </row>
    <row r="126" spans="1:44">
      <c r="A126" s="15">
        <v>0.83333333333333337</v>
      </c>
      <c r="B126" s="52">
        <f t="shared" si="39"/>
        <v>0</v>
      </c>
      <c r="C126" s="52">
        <f t="shared" si="39"/>
        <v>0</v>
      </c>
      <c r="D126" s="52">
        <f t="shared" ref="D126:AG130" si="41">$G$38*D26-D156</f>
        <v>0</v>
      </c>
      <c r="E126" s="52">
        <f t="shared" si="41"/>
        <v>0</v>
      </c>
      <c r="F126" s="52">
        <f t="shared" si="41"/>
        <v>7590.0000000000009</v>
      </c>
      <c r="G126" s="52">
        <f t="shared" si="41"/>
        <v>7623.0000000000009</v>
      </c>
      <c r="H126" s="52">
        <f t="shared" si="41"/>
        <v>7623.0000000000009</v>
      </c>
      <c r="I126" s="52">
        <f t="shared" si="41"/>
        <v>7194.0000000000009</v>
      </c>
      <c r="J126" s="52">
        <f t="shared" si="41"/>
        <v>6831.0000000000009</v>
      </c>
      <c r="K126" s="52">
        <f t="shared" si="41"/>
        <v>7490.9400000000005</v>
      </c>
      <c r="L126" s="52">
        <f t="shared" si="41"/>
        <v>7293.0000000000009</v>
      </c>
      <c r="M126" s="52">
        <f t="shared" si="41"/>
        <v>7062.0000000000009</v>
      </c>
      <c r="N126" s="52">
        <f t="shared" si="41"/>
        <v>7062.0000000000009</v>
      </c>
      <c r="O126" s="52">
        <f t="shared" si="41"/>
        <v>7194.0000000000009</v>
      </c>
      <c r="P126" s="52">
        <f t="shared" si="41"/>
        <v>7590.0000000000009</v>
      </c>
      <c r="Q126" s="52">
        <f t="shared" si="41"/>
        <v>5280</v>
      </c>
      <c r="R126" s="52">
        <f t="shared" si="41"/>
        <v>7029.0000000000009</v>
      </c>
      <c r="S126" s="52">
        <f t="shared" si="41"/>
        <v>7491.0000000000009</v>
      </c>
      <c r="T126" s="52">
        <f t="shared" si="41"/>
        <v>7392.0000000000009</v>
      </c>
      <c r="U126" s="52">
        <f t="shared" si="41"/>
        <v>7623.0000000000009</v>
      </c>
      <c r="V126" s="52">
        <f t="shared" si="41"/>
        <v>7458.0000000000009</v>
      </c>
      <c r="W126" s="52">
        <f t="shared" si="41"/>
        <v>7128.0000000000009</v>
      </c>
      <c r="X126" s="52">
        <f t="shared" si="41"/>
        <v>7095.0000000000009</v>
      </c>
      <c r="Y126" s="52">
        <f t="shared" si="41"/>
        <v>7524.0000000000009</v>
      </c>
      <c r="Z126" s="52">
        <f t="shared" si="41"/>
        <v>7524.0000000000009</v>
      </c>
      <c r="AA126" s="52">
        <f t="shared" si="41"/>
        <v>7458.0000000000009</v>
      </c>
      <c r="AB126" s="52">
        <f t="shared" si="41"/>
        <v>7656.0000000000009</v>
      </c>
      <c r="AC126" s="52">
        <f t="shared" si="41"/>
        <v>7590.0000000000009</v>
      </c>
      <c r="AD126" s="52">
        <f t="shared" si="41"/>
        <v>7326.0000000000009</v>
      </c>
      <c r="AE126" s="52">
        <f t="shared" si="41"/>
        <v>7194.0000000000009</v>
      </c>
      <c r="AF126" s="52">
        <f t="shared" si="41"/>
        <v>7854.0000000000009</v>
      </c>
      <c r="AG126" s="52">
        <f t="shared" si="41"/>
        <v>7821.0000000000009</v>
      </c>
      <c r="AH126" s="52">
        <f t="shared" si="39"/>
        <v>7887.0000000000009</v>
      </c>
      <c r="AI126" s="52">
        <f t="shared" si="39"/>
        <v>7359.0000000000009</v>
      </c>
      <c r="AJ126" s="52">
        <f t="shared" si="39"/>
        <v>0</v>
      </c>
      <c r="AK126" s="52">
        <f t="shared" si="39"/>
        <v>0</v>
      </c>
      <c r="AL126" s="52">
        <f t="shared" si="39"/>
        <v>0</v>
      </c>
      <c r="AM126" s="10">
        <f t="shared" si="34"/>
        <v>7887.0000000000009</v>
      </c>
      <c r="AN126" s="10">
        <f t="shared" si="36"/>
        <v>0</v>
      </c>
      <c r="AR126" s="10">
        <f t="shared" si="35"/>
        <v>220241.94000000003</v>
      </c>
    </row>
    <row r="127" spans="1:44">
      <c r="A127" s="15">
        <v>0.875</v>
      </c>
      <c r="B127" s="52">
        <f t="shared" si="39"/>
        <v>0</v>
      </c>
      <c r="C127" s="52">
        <f t="shared" si="39"/>
        <v>0</v>
      </c>
      <c r="D127" s="52">
        <f t="shared" si="41"/>
        <v>0</v>
      </c>
      <c r="E127" s="52">
        <f t="shared" si="41"/>
        <v>0</v>
      </c>
      <c r="F127" s="52">
        <f t="shared" si="41"/>
        <v>7425.0000000000009</v>
      </c>
      <c r="G127" s="52">
        <f t="shared" si="41"/>
        <v>7392.0000000000009</v>
      </c>
      <c r="H127" s="52">
        <f t="shared" si="41"/>
        <v>7425.0000000000009</v>
      </c>
      <c r="I127" s="52">
        <f t="shared" si="41"/>
        <v>7029.0000000000009</v>
      </c>
      <c r="J127" s="52">
        <f t="shared" si="41"/>
        <v>6831.0000000000009</v>
      </c>
      <c r="K127" s="52">
        <f t="shared" si="41"/>
        <v>7161.0000000000009</v>
      </c>
      <c r="L127" s="52">
        <f t="shared" si="41"/>
        <v>6996.0000000000009</v>
      </c>
      <c r="M127" s="52">
        <f t="shared" si="41"/>
        <v>6699</v>
      </c>
      <c r="N127" s="52">
        <f t="shared" si="41"/>
        <v>6798.0000000000009</v>
      </c>
      <c r="O127" s="52">
        <f t="shared" si="41"/>
        <v>6732</v>
      </c>
      <c r="P127" s="52">
        <f t="shared" si="41"/>
        <v>7524.0000000000009</v>
      </c>
      <c r="Q127" s="52">
        <f t="shared" si="41"/>
        <v>5973</v>
      </c>
      <c r="R127" s="52">
        <f t="shared" si="41"/>
        <v>6699</v>
      </c>
      <c r="S127" s="52">
        <f t="shared" si="41"/>
        <v>7161.0000000000009</v>
      </c>
      <c r="T127" s="52">
        <f t="shared" si="41"/>
        <v>7029.0000000000009</v>
      </c>
      <c r="U127" s="52">
        <f t="shared" si="41"/>
        <v>7359.0000000000009</v>
      </c>
      <c r="V127" s="52">
        <f t="shared" si="41"/>
        <v>7326.0000000000009</v>
      </c>
      <c r="W127" s="52">
        <f t="shared" si="41"/>
        <v>6963.0000000000009</v>
      </c>
      <c r="X127" s="52">
        <f t="shared" si="41"/>
        <v>7359.0000000000009</v>
      </c>
      <c r="Y127" s="52">
        <f t="shared" si="41"/>
        <v>7227.0000000000009</v>
      </c>
      <c r="Z127" s="52">
        <f t="shared" si="41"/>
        <v>7095.0000000000009</v>
      </c>
      <c r="AA127" s="52">
        <f t="shared" si="41"/>
        <v>7161.0000000000009</v>
      </c>
      <c r="AB127" s="52">
        <f t="shared" si="41"/>
        <v>7392.0000000000009</v>
      </c>
      <c r="AC127" s="52">
        <f t="shared" si="41"/>
        <v>7392.0000000000009</v>
      </c>
      <c r="AD127" s="52">
        <f t="shared" si="41"/>
        <v>7128.0000000000009</v>
      </c>
      <c r="AE127" s="52">
        <f t="shared" si="41"/>
        <v>7194.0000000000009</v>
      </c>
      <c r="AF127" s="52">
        <f t="shared" si="41"/>
        <v>7689.0000000000009</v>
      </c>
      <c r="AG127" s="52">
        <f t="shared" si="41"/>
        <v>7623.0000000000009</v>
      </c>
      <c r="AH127" s="52">
        <f t="shared" si="39"/>
        <v>7491.0000000000009</v>
      </c>
      <c r="AI127" s="52">
        <f t="shared" si="39"/>
        <v>7425.0000000000009</v>
      </c>
      <c r="AJ127" s="52">
        <f t="shared" si="39"/>
        <v>0</v>
      </c>
      <c r="AK127" s="52">
        <f t="shared" si="39"/>
        <v>0</v>
      </c>
      <c r="AL127" s="52">
        <f t="shared" si="39"/>
        <v>0</v>
      </c>
      <c r="AM127" s="10">
        <f t="shared" si="34"/>
        <v>7689.0000000000009</v>
      </c>
      <c r="AN127" s="10">
        <f t="shared" si="36"/>
        <v>0</v>
      </c>
      <c r="AR127" s="10">
        <f t="shared" si="35"/>
        <v>214698</v>
      </c>
    </row>
    <row r="128" spans="1:44">
      <c r="A128" s="13" t="s">
        <v>25</v>
      </c>
      <c r="B128" s="52">
        <f t="shared" si="39"/>
        <v>0</v>
      </c>
      <c r="C128" s="52">
        <f t="shared" si="39"/>
        <v>0</v>
      </c>
      <c r="D128" s="52">
        <f t="shared" si="41"/>
        <v>0</v>
      </c>
      <c r="E128" s="52">
        <f t="shared" si="41"/>
        <v>0</v>
      </c>
      <c r="F128" s="52">
        <f t="shared" si="41"/>
        <v>6996.0000000000009</v>
      </c>
      <c r="G128" s="52">
        <f t="shared" si="41"/>
        <v>7029.0000000000009</v>
      </c>
      <c r="H128" s="52">
        <f t="shared" si="41"/>
        <v>7029.0000000000009</v>
      </c>
      <c r="I128" s="52">
        <f t="shared" si="41"/>
        <v>6567</v>
      </c>
      <c r="J128" s="52">
        <f t="shared" si="41"/>
        <v>6501</v>
      </c>
      <c r="K128" s="52">
        <f t="shared" si="41"/>
        <v>6930.0000000000009</v>
      </c>
      <c r="L128" s="52">
        <f t="shared" si="41"/>
        <v>6600</v>
      </c>
      <c r="M128" s="52">
        <f t="shared" si="41"/>
        <v>6468</v>
      </c>
      <c r="N128" s="52">
        <f t="shared" si="41"/>
        <v>6501</v>
      </c>
      <c r="O128" s="52">
        <f t="shared" si="41"/>
        <v>6732</v>
      </c>
      <c r="P128" s="52">
        <f t="shared" si="41"/>
        <v>7194.0000000000009</v>
      </c>
      <c r="Q128" s="52">
        <f t="shared" si="41"/>
        <v>6072</v>
      </c>
      <c r="R128" s="52">
        <f t="shared" si="41"/>
        <v>6369</v>
      </c>
      <c r="S128" s="52">
        <f t="shared" si="41"/>
        <v>6765.0000000000009</v>
      </c>
      <c r="T128" s="52">
        <f t="shared" si="41"/>
        <v>6765.0000000000009</v>
      </c>
      <c r="U128" s="52">
        <f t="shared" si="41"/>
        <v>7029.0000000000009</v>
      </c>
      <c r="V128" s="52">
        <f t="shared" si="41"/>
        <v>6930.0000000000009</v>
      </c>
      <c r="W128" s="52">
        <f t="shared" si="41"/>
        <v>6534</v>
      </c>
      <c r="X128" s="52">
        <f t="shared" si="41"/>
        <v>7029.0000000000009</v>
      </c>
      <c r="Y128" s="52">
        <f t="shared" si="41"/>
        <v>6864.0000000000009</v>
      </c>
      <c r="Z128" s="52">
        <f t="shared" si="41"/>
        <v>6897.0000000000009</v>
      </c>
      <c r="AA128" s="52">
        <f t="shared" si="41"/>
        <v>7227.0000000000009</v>
      </c>
      <c r="AB128" s="52">
        <f t="shared" si="41"/>
        <v>7095.0000000000009</v>
      </c>
      <c r="AC128" s="52">
        <f t="shared" si="41"/>
        <v>6831.0000000000009</v>
      </c>
      <c r="AD128" s="52">
        <f t="shared" si="41"/>
        <v>6765.0000000000009</v>
      </c>
      <c r="AE128" s="52">
        <f t="shared" si="41"/>
        <v>7161.0000000000009</v>
      </c>
      <c r="AF128" s="52">
        <f t="shared" si="41"/>
        <v>7326.0000000000009</v>
      </c>
      <c r="AG128" s="52">
        <f t="shared" si="41"/>
        <v>7458.0000000000009</v>
      </c>
      <c r="AH128" s="52">
        <f t="shared" si="39"/>
        <v>6996.0000000000009</v>
      </c>
      <c r="AI128" s="52">
        <f t="shared" si="39"/>
        <v>6633</v>
      </c>
      <c r="AJ128" s="52">
        <f t="shared" si="39"/>
        <v>0</v>
      </c>
      <c r="AK128" s="52">
        <f t="shared" si="39"/>
        <v>0</v>
      </c>
      <c r="AL128" s="52">
        <f t="shared" si="39"/>
        <v>0</v>
      </c>
      <c r="AM128" s="10">
        <f t="shared" si="34"/>
        <v>7458.0000000000009</v>
      </c>
      <c r="AN128" s="10">
        <f t="shared" si="36"/>
        <v>0</v>
      </c>
      <c r="AR128" s="10">
        <f t="shared" si="35"/>
        <v>205293</v>
      </c>
    </row>
    <row r="129" spans="1:45">
      <c r="A129" s="15">
        <v>0.95833333333333337</v>
      </c>
      <c r="B129" s="52">
        <f t="shared" si="39"/>
        <v>0</v>
      </c>
      <c r="C129" s="52">
        <f t="shared" si="39"/>
        <v>0</v>
      </c>
      <c r="D129" s="52">
        <f t="shared" si="41"/>
        <v>0</v>
      </c>
      <c r="E129" s="52">
        <f t="shared" si="41"/>
        <v>0</v>
      </c>
      <c r="F129" s="52">
        <f t="shared" si="41"/>
        <v>6369</v>
      </c>
      <c r="G129" s="52">
        <f t="shared" si="41"/>
        <v>6435</v>
      </c>
      <c r="H129" s="52">
        <f t="shared" si="41"/>
        <v>6468</v>
      </c>
      <c r="I129" s="52">
        <f t="shared" si="41"/>
        <v>6237</v>
      </c>
      <c r="J129" s="52">
        <f t="shared" si="41"/>
        <v>6072</v>
      </c>
      <c r="K129" s="52">
        <f t="shared" si="41"/>
        <v>6732</v>
      </c>
      <c r="L129" s="52">
        <f t="shared" si="41"/>
        <v>5940</v>
      </c>
      <c r="M129" s="52">
        <f t="shared" si="41"/>
        <v>5775</v>
      </c>
      <c r="N129" s="52">
        <f t="shared" si="41"/>
        <v>5841</v>
      </c>
      <c r="O129" s="52">
        <f t="shared" si="41"/>
        <v>6105</v>
      </c>
      <c r="P129" s="52">
        <f t="shared" si="41"/>
        <v>6171</v>
      </c>
      <c r="Q129" s="52">
        <f t="shared" si="41"/>
        <v>5412</v>
      </c>
      <c r="R129" s="52">
        <f t="shared" si="41"/>
        <v>5742</v>
      </c>
      <c r="S129" s="52">
        <f t="shared" si="41"/>
        <v>5676</v>
      </c>
      <c r="T129" s="52">
        <f t="shared" si="41"/>
        <v>6171</v>
      </c>
      <c r="U129" s="52">
        <f t="shared" si="41"/>
        <v>6468</v>
      </c>
      <c r="V129" s="52">
        <f t="shared" si="41"/>
        <v>6369</v>
      </c>
      <c r="W129" s="52">
        <f t="shared" si="41"/>
        <v>6039</v>
      </c>
      <c r="X129" s="52">
        <f t="shared" si="41"/>
        <v>5676</v>
      </c>
      <c r="Y129" s="52">
        <f t="shared" si="41"/>
        <v>5940</v>
      </c>
      <c r="Z129" s="52">
        <f t="shared" si="41"/>
        <v>6072</v>
      </c>
      <c r="AA129" s="52">
        <f t="shared" si="41"/>
        <v>6171</v>
      </c>
      <c r="AB129" s="52">
        <f t="shared" si="41"/>
        <v>6303</v>
      </c>
      <c r="AC129" s="52">
        <f t="shared" si="41"/>
        <v>6369</v>
      </c>
      <c r="AD129" s="52">
        <f t="shared" si="41"/>
        <v>6138</v>
      </c>
      <c r="AE129" s="52">
        <f t="shared" si="41"/>
        <v>6171</v>
      </c>
      <c r="AF129" s="52">
        <f t="shared" si="41"/>
        <v>6666</v>
      </c>
      <c r="AG129" s="52">
        <f t="shared" si="41"/>
        <v>6534</v>
      </c>
      <c r="AH129" s="52">
        <f t="shared" si="39"/>
        <v>6468</v>
      </c>
      <c r="AI129" s="52">
        <f t="shared" si="39"/>
        <v>6039</v>
      </c>
      <c r="AJ129" s="52">
        <f t="shared" si="39"/>
        <v>0</v>
      </c>
      <c r="AK129" s="52">
        <f t="shared" si="39"/>
        <v>0</v>
      </c>
      <c r="AL129" s="52">
        <f t="shared" si="39"/>
        <v>0</v>
      </c>
      <c r="AM129" s="10">
        <f t="shared" si="34"/>
        <v>6732</v>
      </c>
      <c r="AN129" s="10">
        <f t="shared" si="36"/>
        <v>0</v>
      </c>
      <c r="AR129" s="10">
        <f t="shared" si="35"/>
        <v>184569</v>
      </c>
    </row>
    <row r="130" spans="1:45">
      <c r="A130" s="9" t="s">
        <v>26</v>
      </c>
      <c r="B130" s="52">
        <f t="shared" si="39"/>
        <v>0</v>
      </c>
      <c r="C130" s="52">
        <f t="shared" si="39"/>
        <v>0</v>
      </c>
      <c r="D130" s="52">
        <f>$G$38*D30-D160</f>
        <v>0</v>
      </c>
      <c r="E130" s="52">
        <f t="shared" si="41"/>
        <v>0</v>
      </c>
      <c r="F130" s="52">
        <f t="shared" si="41"/>
        <v>4125</v>
      </c>
      <c r="G130" s="52">
        <f t="shared" si="41"/>
        <v>5973</v>
      </c>
      <c r="H130" s="52">
        <f t="shared" si="41"/>
        <v>5643</v>
      </c>
      <c r="I130" s="52">
        <f t="shared" si="41"/>
        <v>5841</v>
      </c>
      <c r="J130" s="52">
        <f t="shared" si="41"/>
        <v>5577</v>
      </c>
      <c r="K130" s="52">
        <f t="shared" si="41"/>
        <v>5742</v>
      </c>
      <c r="L130" s="52">
        <f t="shared" si="41"/>
        <v>5544</v>
      </c>
      <c r="M130" s="52">
        <f t="shared" si="41"/>
        <v>5280</v>
      </c>
      <c r="N130" s="52">
        <f t="shared" si="41"/>
        <v>5280</v>
      </c>
      <c r="O130" s="52">
        <f t="shared" si="41"/>
        <v>5742</v>
      </c>
      <c r="P130" s="52">
        <f t="shared" si="41"/>
        <v>5808</v>
      </c>
      <c r="Q130" s="52">
        <f t="shared" si="41"/>
        <v>5016</v>
      </c>
      <c r="R130" s="52">
        <f t="shared" si="41"/>
        <v>5247</v>
      </c>
      <c r="S130" s="52">
        <f t="shared" si="41"/>
        <v>5445</v>
      </c>
      <c r="T130" s="52">
        <f t="shared" si="41"/>
        <v>5544</v>
      </c>
      <c r="U130" s="52">
        <f t="shared" si="41"/>
        <v>5676</v>
      </c>
      <c r="V130" s="52">
        <f t="shared" si="41"/>
        <v>5841</v>
      </c>
      <c r="W130" s="52">
        <f t="shared" si="41"/>
        <v>5709</v>
      </c>
      <c r="X130" s="52">
        <f t="shared" si="41"/>
        <v>5544</v>
      </c>
      <c r="Y130" s="52">
        <f t="shared" si="41"/>
        <v>5577</v>
      </c>
      <c r="Z130" s="52">
        <f t="shared" si="41"/>
        <v>5445</v>
      </c>
      <c r="AA130" s="52">
        <f t="shared" si="41"/>
        <v>6006</v>
      </c>
      <c r="AB130" s="52">
        <f t="shared" si="41"/>
        <v>5709</v>
      </c>
      <c r="AC130" s="52">
        <f t="shared" si="41"/>
        <v>5973</v>
      </c>
      <c r="AD130" s="52">
        <f t="shared" si="41"/>
        <v>5742</v>
      </c>
      <c r="AE130" s="52">
        <f t="shared" si="41"/>
        <v>5610</v>
      </c>
      <c r="AF130" s="52">
        <f t="shared" si="41"/>
        <v>5841</v>
      </c>
      <c r="AG130" s="52">
        <f t="shared" si="41"/>
        <v>5874</v>
      </c>
      <c r="AH130" s="52">
        <f t="shared" si="39"/>
        <v>5808</v>
      </c>
      <c r="AI130" s="52">
        <f t="shared" si="39"/>
        <v>5874</v>
      </c>
      <c r="AJ130" s="52">
        <f t="shared" si="39"/>
        <v>0</v>
      </c>
      <c r="AK130" s="52">
        <f t="shared" si="39"/>
        <v>0</v>
      </c>
      <c r="AL130" s="52">
        <f t="shared" si="39"/>
        <v>0</v>
      </c>
      <c r="AM130" s="10">
        <f t="shared" si="34"/>
        <v>6006</v>
      </c>
      <c r="AN130" s="10">
        <f t="shared" si="36"/>
        <v>0</v>
      </c>
      <c r="AR130" s="10">
        <f t="shared" si="35"/>
        <v>168036</v>
      </c>
    </row>
    <row r="131" spans="1:45">
      <c r="AR131" s="27">
        <f>SUM(AR107:AR130)</f>
        <v>3851771.0500000003</v>
      </c>
      <c r="AS131" s="14" t="s">
        <v>48</v>
      </c>
    </row>
    <row r="133" spans="1:45">
      <c r="A133" s="26" t="s">
        <v>109</v>
      </c>
      <c r="C133" s="30"/>
      <c r="E133" s="41"/>
      <c r="F133" s="26"/>
      <c r="G133" s="38"/>
      <c r="H133" s="38"/>
      <c r="I133" s="38"/>
      <c r="J133" s="38"/>
      <c r="K133" s="38"/>
      <c r="L133" s="38"/>
      <c r="M133" s="38"/>
      <c r="N133" s="39"/>
      <c r="O133" s="39"/>
      <c r="P133" s="40"/>
      <c r="Q133" s="38"/>
      <c r="R133" s="28"/>
    </row>
    <row r="134" spans="1:45" ht="13.5" customHeight="1">
      <c r="A134" s="287" t="s">
        <v>2</v>
      </c>
      <c r="B134" s="4">
        <f>+B$4</f>
        <v>0</v>
      </c>
      <c r="C134" s="4">
        <f t="shared" ref="C134:AL134" si="42">+C$4</f>
        <v>0</v>
      </c>
      <c r="D134" s="4">
        <f>+D$4</f>
        <v>0</v>
      </c>
      <c r="E134" s="4">
        <f t="shared" si="42"/>
        <v>0</v>
      </c>
      <c r="F134" s="4">
        <f t="shared" si="42"/>
        <v>1</v>
      </c>
      <c r="G134" s="4">
        <f t="shared" si="42"/>
        <v>2</v>
      </c>
      <c r="H134" s="4">
        <f t="shared" si="42"/>
        <v>3</v>
      </c>
      <c r="I134" s="4">
        <f t="shared" si="42"/>
        <v>4</v>
      </c>
      <c r="J134" s="4">
        <f t="shared" si="42"/>
        <v>5</v>
      </c>
      <c r="K134" s="4">
        <f t="shared" si="42"/>
        <v>6</v>
      </c>
      <c r="L134" s="4">
        <f t="shared" si="42"/>
        <v>7</v>
      </c>
      <c r="M134" s="4">
        <f t="shared" si="42"/>
        <v>8</v>
      </c>
      <c r="N134" s="4">
        <f t="shared" si="42"/>
        <v>9</v>
      </c>
      <c r="O134" s="4">
        <f t="shared" si="42"/>
        <v>10</v>
      </c>
      <c r="P134" s="4">
        <f t="shared" si="42"/>
        <v>11</v>
      </c>
      <c r="Q134" s="4">
        <f t="shared" si="42"/>
        <v>12</v>
      </c>
      <c r="R134" s="4">
        <f t="shared" si="42"/>
        <v>13</v>
      </c>
      <c r="S134" s="4">
        <f t="shared" si="42"/>
        <v>14</v>
      </c>
      <c r="T134" s="4">
        <f t="shared" si="42"/>
        <v>15</v>
      </c>
      <c r="U134" s="4">
        <f t="shared" si="42"/>
        <v>16</v>
      </c>
      <c r="V134" s="4">
        <f t="shared" si="42"/>
        <v>17</v>
      </c>
      <c r="W134" s="4">
        <f t="shared" si="42"/>
        <v>18</v>
      </c>
      <c r="X134" s="4">
        <f t="shared" si="42"/>
        <v>19</v>
      </c>
      <c r="Y134" s="4">
        <f t="shared" si="42"/>
        <v>20</v>
      </c>
      <c r="Z134" s="4">
        <f t="shared" si="42"/>
        <v>21</v>
      </c>
      <c r="AA134" s="4">
        <f t="shared" si="42"/>
        <v>22</v>
      </c>
      <c r="AB134" s="4">
        <f t="shared" si="42"/>
        <v>23</v>
      </c>
      <c r="AC134" s="4">
        <f t="shared" si="42"/>
        <v>24</v>
      </c>
      <c r="AD134" s="4">
        <f t="shared" si="42"/>
        <v>25</v>
      </c>
      <c r="AE134" s="4">
        <f t="shared" si="42"/>
        <v>26</v>
      </c>
      <c r="AF134" s="4">
        <f t="shared" si="42"/>
        <v>27</v>
      </c>
      <c r="AG134" s="4">
        <f t="shared" si="42"/>
        <v>28</v>
      </c>
      <c r="AH134" s="4">
        <f t="shared" si="42"/>
        <v>29</v>
      </c>
      <c r="AI134" s="4">
        <f t="shared" si="42"/>
        <v>30</v>
      </c>
      <c r="AJ134" s="4">
        <f t="shared" si="42"/>
        <v>31</v>
      </c>
      <c r="AK134" s="4">
        <f t="shared" si="42"/>
        <v>32</v>
      </c>
      <c r="AL134" s="4">
        <f t="shared" si="42"/>
        <v>33</v>
      </c>
      <c r="AM134" s="116" t="s">
        <v>3</v>
      </c>
      <c r="AN134" s="5" t="s">
        <v>4</v>
      </c>
    </row>
    <row r="135" spans="1:45">
      <c r="A135" s="288"/>
      <c r="B135" s="7">
        <f>B$5</f>
        <v>0</v>
      </c>
      <c r="C135" s="7">
        <f t="shared" ref="C135:AL135" si="43">C$5</f>
        <v>0</v>
      </c>
      <c r="D135" s="7">
        <f>D$5</f>
        <v>0</v>
      </c>
      <c r="E135" s="7">
        <f t="shared" si="43"/>
        <v>0</v>
      </c>
      <c r="F135" s="7">
        <f t="shared" si="43"/>
        <v>40787</v>
      </c>
      <c r="G135" s="7">
        <f t="shared" si="43"/>
        <v>40788</v>
      </c>
      <c r="H135" s="7">
        <f t="shared" si="43"/>
        <v>40789</v>
      </c>
      <c r="I135" s="7">
        <f t="shared" si="43"/>
        <v>40790</v>
      </c>
      <c r="J135" s="7">
        <f t="shared" si="43"/>
        <v>40791</v>
      </c>
      <c r="K135" s="7">
        <f t="shared" si="43"/>
        <v>40792</v>
      </c>
      <c r="L135" s="7">
        <f t="shared" si="43"/>
        <v>40793</v>
      </c>
      <c r="M135" s="7">
        <f t="shared" si="43"/>
        <v>40794</v>
      </c>
      <c r="N135" s="7">
        <f t="shared" si="43"/>
        <v>40795</v>
      </c>
      <c r="O135" s="7">
        <f t="shared" si="43"/>
        <v>40796</v>
      </c>
      <c r="P135" s="7">
        <f t="shared" si="43"/>
        <v>40797</v>
      </c>
      <c r="Q135" s="7">
        <f t="shared" si="43"/>
        <v>40798</v>
      </c>
      <c r="R135" s="7">
        <f t="shared" si="43"/>
        <v>40799</v>
      </c>
      <c r="S135" s="7">
        <f t="shared" si="43"/>
        <v>40800</v>
      </c>
      <c r="T135" s="7">
        <f t="shared" si="43"/>
        <v>40801</v>
      </c>
      <c r="U135" s="7">
        <f t="shared" si="43"/>
        <v>40802</v>
      </c>
      <c r="V135" s="7">
        <f t="shared" si="43"/>
        <v>40803</v>
      </c>
      <c r="W135" s="7">
        <f t="shared" si="43"/>
        <v>40804</v>
      </c>
      <c r="X135" s="7">
        <f t="shared" si="43"/>
        <v>40805</v>
      </c>
      <c r="Y135" s="7">
        <f t="shared" si="43"/>
        <v>40806</v>
      </c>
      <c r="Z135" s="7">
        <f t="shared" si="43"/>
        <v>40807</v>
      </c>
      <c r="AA135" s="7">
        <f t="shared" si="43"/>
        <v>40808</v>
      </c>
      <c r="AB135" s="7">
        <f t="shared" si="43"/>
        <v>40809</v>
      </c>
      <c r="AC135" s="7">
        <f t="shared" si="43"/>
        <v>40810</v>
      </c>
      <c r="AD135" s="7">
        <f t="shared" si="43"/>
        <v>40811</v>
      </c>
      <c r="AE135" s="7">
        <f t="shared" si="43"/>
        <v>40812</v>
      </c>
      <c r="AF135" s="7">
        <f t="shared" si="43"/>
        <v>40813</v>
      </c>
      <c r="AG135" s="158">
        <f t="shared" si="43"/>
        <v>40814</v>
      </c>
      <c r="AH135" s="158">
        <f t="shared" si="43"/>
        <v>40815</v>
      </c>
      <c r="AI135" s="158">
        <f t="shared" si="43"/>
        <v>40816</v>
      </c>
      <c r="AJ135" s="158">
        <f t="shared" si="43"/>
        <v>40817</v>
      </c>
      <c r="AK135" s="158">
        <f t="shared" si="43"/>
        <v>40818</v>
      </c>
      <c r="AL135" s="158">
        <f t="shared" si="43"/>
        <v>40819</v>
      </c>
      <c r="AM135" s="116"/>
      <c r="AN135" s="8"/>
    </row>
    <row r="136" spans="1:45">
      <c r="A136" s="289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4"/>
      <c r="AH136" s="44"/>
      <c r="AI136" s="44"/>
      <c r="AJ136" s="44"/>
      <c r="AK136" s="44"/>
      <c r="AL136" s="44"/>
      <c r="AM136" s="45" t="s">
        <v>8</v>
      </c>
      <c r="AN136" s="5" t="s">
        <v>8</v>
      </c>
    </row>
    <row r="137" spans="1:45">
      <c r="A137" s="9" t="s">
        <v>9</v>
      </c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10">
        <f>MAX(B137:AL137)</f>
        <v>0</v>
      </c>
      <c r="AN137" s="10">
        <f>MIN(B137:AF137)</f>
        <v>0</v>
      </c>
    </row>
    <row r="138" spans="1:45">
      <c r="A138" s="9" t="s">
        <v>10</v>
      </c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10">
        <f t="shared" ref="AM138:AM160" si="44">MAX(B138:AL138)</f>
        <v>0</v>
      </c>
      <c r="AN138" s="10">
        <f>MIN(B138:AF138)</f>
        <v>0</v>
      </c>
    </row>
    <row r="139" spans="1:45">
      <c r="A139" s="9" t="s">
        <v>11</v>
      </c>
      <c r="B139" s="52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10">
        <f t="shared" si="44"/>
        <v>0</v>
      </c>
      <c r="AN139" s="10">
        <f t="shared" ref="AN139:AN160" si="45">MIN(B139:AF139)</f>
        <v>0</v>
      </c>
    </row>
    <row r="140" spans="1:45">
      <c r="A140" s="9" t="s">
        <v>12</v>
      </c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10">
        <f t="shared" si="44"/>
        <v>0</v>
      </c>
      <c r="AN140" s="10">
        <f t="shared" si="45"/>
        <v>0</v>
      </c>
    </row>
    <row r="141" spans="1:45">
      <c r="A141" s="9" t="s">
        <v>13</v>
      </c>
      <c r="B141" s="52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10">
        <f t="shared" si="44"/>
        <v>0</v>
      </c>
      <c r="AN141" s="10">
        <f t="shared" si="45"/>
        <v>0</v>
      </c>
    </row>
    <row r="142" spans="1:45" ht="14">
      <c r="A142" s="9" t="s">
        <v>14</v>
      </c>
      <c r="B142" s="52"/>
      <c r="C142" s="52"/>
      <c r="D142" s="52"/>
      <c r="E142" s="52"/>
      <c r="F142" s="264">
        <v>0</v>
      </c>
      <c r="G142" s="264">
        <v>0</v>
      </c>
      <c r="H142" s="264">
        <v>0</v>
      </c>
      <c r="I142" s="264">
        <v>0</v>
      </c>
      <c r="J142" s="264">
        <v>0</v>
      </c>
      <c r="K142" s="264">
        <v>0</v>
      </c>
      <c r="L142" s="264">
        <v>0</v>
      </c>
      <c r="M142" s="264">
        <v>0</v>
      </c>
      <c r="N142" s="264">
        <v>0</v>
      </c>
      <c r="O142" s="264">
        <v>0</v>
      </c>
      <c r="P142" s="264">
        <v>0</v>
      </c>
      <c r="Q142" s="264">
        <v>0</v>
      </c>
      <c r="R142" s="264">
        <v>0</v>
      </c>
      <c r="S142" s="264">
        <v>0</v>
      </c>
      <c r="T142" s="264">
        <v>0</v>
      </c>
      <c r="U142" s="264">
        <v>0</v>
      </c>
      <c r="V142" s="264">
        <v>0</v>
      </c>
      <c r="W142" s="264">
        <v>0</v>
      </c>
      <c r="X142" s="264">
        <v>0</v>
      </c>
      <c r="Y142" s="264">
        <v>0</v>
      </c>
      <c r="Z142" s="264">
        <v>0</v>
      </c>
      <c r="AA142" s="264">
        <v>0</v>
      </c>
      <c r="AB142" s="264">
        <v>0</v>
      </c>
      <c r="AC142" s="264">
        <v>0</v>
      </c>
      <c r="AD142" s="264">
        <v>0</v>
      </c>
      <c r="AE142" s="264">
        <v>0</v>
      </c>
      <c r="AF142" s="264">
        <v>0</v>
      </c>
      <c r="AG142" s="264">
        <v>0</v>
      </c>
      <c r="AH142" s="264">
        <v>0</v>
      </c>
      <c r="AI142" s="264">
        <v>0</v>
      </c>
      <c r="AJ142" s="52"/>
      <c r="AK142" s="52"/>
      <c r="AL142" s="52"/>
      <c r="AM142" s="10">
        <f t="shared" si="44"/>
        <v>0</v>
      </c>
      <c r="AN142" s="10">
        <f t="shared" si="45"/>
        <v>0</v>
      </c>
    </row>
    <row r="143" spans="1:45" ht="14">
      <c r="A143" s="9" t="s">
        <v>15</v>
      </c>
      <c r="B143" s="52"/>
      <c r="C143" s="52"/>
      <c r="D143" s="52"/>
      <c r="E143" s="52"/>
      <c r="F143" s="264">
        <v>25.95</v>
      </c>
      <c r="G143" s="264">
        <v>76.349999999999994</v>
      </c>
      <c r="H143" s="264">
        <v>37.31</v>
      </c>
      <c r="I143" s="264">
        <v>44.45</v>
      </c>
      <c r="J143" s="264">
        <v>80.739999999999995</v>
      </c>
      <c r="K143" s="264">
        <v>51.04</v>
      </c>
      <c r="L143" s="264">
        <v>63.82</v>
      </c>
      <c r="M143" s="264">
        <v>29.03</v>
      </c>
      <c r="N143" s="264">
        <v>56.39</v>
      </c>
      <c r="O143" s="264">
        <v>83.29</v>
      </c>
      <c r="P143" s="264">
        <v>0</v>
      </c>
      <c r="Q143" s="264">
        <v>110.19</v>
      </c>
      <c r="R143" s="264">
        <v>36.549999999999997</v>
      </c>
      <c r="S143" s="264">
        <v>18.329999999999998</v>
      </c>
      <c r="T143" s="264">
        <v>78.34</v>
      </c>
      <c r="U143" s="264">
        <v>92.49</v>
      </c>
      <c r="V143" s="264">
        <v>46.25</v>
      </c>
      <c r="W143" s="264">
        <v>40.4</v>
      </c>
      <c r="X143" s="264">
        <v>81.94</v>
      </c>
      <c r="Y143" s="264">
        <v>68.45</v>
      </c>
      <c r="Z143" s="264">
        <v>5.69</v>
      </c>
      <c r="AA143" s="264">
        <v>82.71</v>
      </c>
      <c r="AB143" s="264">
        <v>70.42</v>
      </c>
      <c r="AC143" s="264">
        <v>94.68</v>
      </c>
      <c r="AD143" s="264">
        <v>36.89</v>
      </c>
      <c r="AE143" s="264">
        <v>26.37</v>
      </c>
      <c r="AF143" s="264">
        <v>0</v>
      </c>
      <c r="AG143" s="264">
        <v>81.06</v>
      </c>
      <c r="AH143" s="264">
        <v>103.11</v>
      </c>
      <c r="AI143" s="264">
        <v>89.63</v>
      </c>
      <c r="AJ143" s="52"/>
      <c r="AK143" s="52"/>
      <c r="AL143" s="52"/>
      <c r="AM143" s="10">
        <f t="shared" si="44"/>
        <v>110.19</v>
      </c>
      <c r="AN143" s="10">
        <f t="shared" si="45"/>
        <v>0</v>
      </c>
    </row>
    <row r="144" spans="1:45" ht="14">
      <c r="A144" s="12" t="s">
        <v>16</v>
      </c>
      <c r="B144" s="52"/>
      <c r="C144" s="52"/>
      <c r="D144" s="52"/>
      <c r="E144" s="52"/>
      <c r="F144" s="264">
        <v>278.43</v>
      </c>
      <c r="G144" s="264">
        <v>491.87</v>
      </c>
      <c r="H144" s="264">
        <v>284.42</v>
      </c>
      <c r="I144" s="264">
        <v>415.5</v>
      </c>
      <c r="J144" s="264">
        <v>353.04</v>
      </c>
      <c r="K144" s="264">
        <v>469.19</v>
      </c>
      <c r="L144" s="264">
        <v>430.5</v>
      </c>
      <c r="M144" s="264">
        <v>442.46</v>
      </c>
      <c r="N144" s="264">
        <v>421.69</v>
      </c>
      <c r="O144" s="264">
        <v>560.48</v>
      </c>
      <c r="P144" s="264">
        <v>0</v>
      </c>
      <c r="Q144" s="264">
        <v>392.59</v>
      </c>
      <c r="R144" s="264">
        <v>212.93</v>
      </c>
      <c r="S144" s="264">
        <v>115.2</v>
      </c>
      <c r="T144" s="264">
        <v>547.96</v>
      </c>
      <c r="U144" s="264">
        <v>567.35</v>
      </c>
      <c r="V144" s="264">
        <v>471.87</v>
      </c>
      <c r="W144" s="264">
        <v>322.88</v>
      </c>
      <c r="X144" s="264">
        <v>536.87</v>
      </c>
      <c r="Y144" s="264">
        <v>513.57000000000005</v>
      </c>
      <c r="Z144" s="264">
        <v>32.869999999999997</v>
      </c>
      <c r="AA144" s="264">
        <v>561.15</v>
      </c>
      <c r="AB144" s="264">
        <v>521.29</v>
      </c>
      <c r="AC144" s="264">
        <v>655</v>
      </c>
      <c r="AD144" s="264">
        <v>362.58</v>
      </c>
      <c r="AE144" s="264">
        <v>153.43</v>
      </c>
      <c r="AF144" s="264">
        <v>0</v>
      </c>
      <c r="AG144" s="264">
        <v>559.95000000000005</v>
      </c>
      <c r="AH144" s="264">
        <v>604.05999999999995</v>
      </c>
      <c r="AI144" s="264">
        <v>547.16999999999996</v>
      </c>
      <c r="AJ144" s="52"/>
      <c r="AK144" s="52"/>
      <c r="AL144" s="52"/>
      <c r="AM144" s="10">
        <f t="shared" si="44"/>
        <v>655</v>
      </c>
      <c r="AN144" s="10">
        <f t="shared" si="45"/>
        <v>0</v>
      </c>
    </row>
    <row r="145" spans="1:40" ht="14">
      <c r="A145" s="12" t="s">
        <v>17</v>
      </c>
      <c r="B145" s="52"/>
      <c r="C145" s="52"/>
      <c r="D145" s="52"/>
      <c r="E145" s="52"/>
      <c r="F145" s="264">
        <v>816.31</v>
      </c>
      <c r="G145" s="264">
        <v>1098.1500000000001</v>
      </c>
      <c r="H145" s="264">
        <v>781.17</v>
      </c>
      <c r="I145" s="264">
        <v>1261.19</v>
      </c>
      <c r="J145" s="264">
        <v>1003.55</v>
      </c>
      <c r="K145" s="264">
        <v>1463.5</v>
      </c>
      <c r="L145" s="264">
        <v>1189.73</v>
      </c>
      <c r="M145" s="264">
        <v>1375.16</v>
      </c>
      <c r="N145" s="264">
        <v>1431.12</v>
      </c>
      <c r="O145" s="264">
        <v>1477.22</v>
      </c>
      <c r="P145" s="264">
        <v>0</v>
      </c>
      <c r="Q145" s="264">
        <v>1013.91</v>
      </c>
      <c r="R145" s="264">
        <v>971.44</v>
      </c>
      <c r="S145" s="264">
        <v>702.5</v>
      </c>
      <c r="T145" s="264">
        <v>1516.65</v>
      </c>
      <c r="U145" s="264">
        <v>1479.9</v>
      </c>
      <c r="V145" s="264">
        <v>1536.23</v>
      </c>
      <c r="W145" s="264">
        <v>1270.55</v>
      </c>
      <c r="X145" s="264">
        <v>1502.33</v>
      </c>
      <c r="Y145" s="264">
        <v>924.51</v>
      </c>
      <c r="Z145" s="264">
        <v>137.29</v>
      </c>
      <c r="AA145" s="264">
        <v>1571.64</v>
      </c>
      <c r="AB145" s="264">
        <v>1537.3</v>
      </c>
      <c r="AC145" s="264">
        <v>1103.6600000000001</v>
      </c>
      <c r="AD145" s="264">
        <v>1374.26</v>
      </c>
      <c r="AE145" s="264">
        <v>709.68</v>
      </c>
      <c r="AF145" s="264">
        <v>1700.74</v>
      </c>
      <c r="AG145" s="264">
        <v>1434.18</v>
      </c>
      <c r="AH145" s="264">
        <v>1588.49</v>
      </c>
      <c r="AI145" s="264">
        <v>1498.7</v>
      </c>
      <c r="AJ145" s="52"/>
      <c r="AK145" s="52"/>
      <c r="AL145" s="52"/>
      <c r="AM145" s="10">
        <f t="shared" si="44"/>
        <v>1700.74</v>
      </c>
      <c r="AN145" s="10">
        <f t="shared" si="45"/>
        <v>0</v>
      </c>
    </row>
    <row r="146" spans="1:40" ht="14">
      <c r="A146" s="13">
        <v>0.41666666666666669</v>
      </c>
      <c r="B146" s="52"/>
      <c r="C146" s="52"/>
      <c r="D146" s="52"/>
      <c r="E146" s="52"/>
      <c r="F146" s="264">
        <v>1192.45</v>
      </c>
      <c r="G146" s="264">
        <v>2271.0500000000002</v>
      </c>
      <c r="H146" s="264">
        <v>1553.21</v>
      </c>
      <c r="I146" s="264">
        <v>2015.22</v>
      </c>
      <c r="J146" s="264">
        <v>1534.64</v>
      </c>
      <c r="K146" s="264">
        <v>2321.7199999999998</v>
      </c>
      <c r="L146" s="264">
        <v>2096.73</v>
      </c>
      <c r="M146" s="264">
        <v>2011.13</v>
      </c>
      <c r="N146" s="264">
        <v>2263.62</v>
      </c>
      <c r="O146" s="264">
        <v>2322.04</v>
      </c>
      <c r="P146" s="264">
        <v>0</v>
      </c>
      <c r="Q146" s="264">
        <v>2045.04</v>
      </c>
      <c r="R146" s="264">
        <v>2049.8200000000002</v>
      </c>
      <c r="S146" s="264">
        <v>1212.04</v>
      </c>
      <c r="T146" s="264">
        <v>2412.7800000000002</v>
      </c>
      <c r="U146" s="264">
        <v>2326.2800000000002</v>
      </c>
      <c r="V146" s="264">
        <v>2495.16</v>
      </c>
      <c r="W146" s="264">
        <v>2281.21</v>
      </c>
      <c r="X146" s="264">
        <v>2410.19</v>
      </c>
      <c r="Y146" s="264">
        <v>1724.55</v>
      </c>
      <c r="Z146" s="264">
        <v>405.62</v>
      </c>
      <c r="AA146" s="264">
        <v>2226.2800000000002</v>
      </c>
      <c r="AB146" s="264">
        <v>2314.7800000000002</v>
      </c>
      <c r="AC146" s="264">
        <v>1814.22</v>
      </c>
      <c r="AD146" s="264">
        <v>2105</v>
      </c>
      <c r="AE146" s="264">
        <v>1907.81</v>
      </c>
      <c r="AF146" s="264">
        <v>2296.0100000000002</v>
      </c>
      <c r="AG146" s="264">
        <v>2242.17</v>
      </c>
      <c r="AH146" s="264">
        <v>2475</v>
      </c>
      <c r="AI146" s="264">
        <v>2173.62</v>
      </c>
      <c r="AJ146" s="52"/>
      <c r="AK146" s="52"/>
      <c r="AL146" s="52"/>
      <c r="AM146" s="10">
        <f t="shared" si="44"/>
        <v>2495.16</v>
      </c>
      <c r="AN146" s="10">
        <f t="shared" si="45"/>
        <v>0</v>
      </c>
    </row>
    <row r="147" spans="1:40" ht="14">
      <c r="A147" s="13" t="s">
        <v>18</v>
      </c>
      <c r="B147" s="52"/>
      <c r="C147" s="52"/>
      <c r="D147" s="52"/>
      <c r="E147" s="52"/>
      <c r="F147" s="264">
        <v>1757.98</v>
      </c>
      <c r="G147" s="264">
        <v>2603.4899999999998</v>
      </c>
      <c r="H147" s="264">
        <v>1269.19</v>
      </c>
      <c r="I147" s="264">
        <v>2259.13</v>
      </c>
      <c r="J147" s="264">
        <v>2921.03</v>
      </c>
      <c r="K147" s="264">
        <v>2797.94</v>
      </c>
      <c r="L147" s="264">
        <v>2378.02</v>
      </c>
      <c r="M147" s="264">
        <v>2725.49</v>
      </c>
      <c r="N147" s="264">
        <v>2782.76</v>
      </c>
      <c r="O147" s="264">
        <v>2936.63</v>
      </c>
      <c r="P147" s="264">
        <v>0</v>
      </c>
      <c r="Q147" s="264">
        <v>2933.85</v>
      </c>
      <c r="R147" s="264">
        <v>1763.48</v>
      </c>
      <c r="S147" s="264">
        <v>1685.54</v>
      </c>
      <c r="T147" s="264">
        <v>3020.53</v>
      </c>
      <c r="U147" s="264">
        <v>2929.81</v>
      </c>
      <c r="V147" s="264">
        <v>3003.42</v>
      </c>
      <c r="W147" s="264">
        <v>2792.1</v>
      </c>
      <c r="X147" s="264">
        <v>3063.53</v>
      </c>
      <c r="Y147" s="264">
        <v>1845.01</v>
      </c>
      <c r="Z147" s="264">
        <v>1539.27</v>
      </c>
      <c r="AA147" s="264">
        <v>2545.09</v>
      </c>
      <c r="AB147" s="264">
        <v>2773.25</v>
      </c>
      <c r="AC147" s="264">
        <v>2925.06</v>
      </c>
      <c r="AD147" s="264">
        <v>2475.9699999999998</v>
      </c>
      <c r="AE147" s="264">
        <v>3097.79</v>
      </c>
      <c r="AF147" s="264">
        <v>2573.91</v>
      </c>
      <c r="AG147" s="264">
        <v>2787.88</v>
      </c>
      <c r="AH147" s="264">
        <v>3041.4</v>
      </c>
      <c r="AI147" s="264">
        <v>3108.41</v>
      </c>
      <c r="AJ147" s="52"/>
      <c r="AK147" s="52"/>
      <c r="AL147" s="52"/>
      <c r="AM147" s="10">
        <f t="shared" si="44"/>
        <v>3108.41</v>
      </c>
      <c r="AN147" s="10">
        <f t="shared" si="45"/>
        <v>0</v>
      </c>
    </row>
    <row r="148" spans="1:40" ht="14">
      <c r="A148" s="13">
        <v>0.5</v>
      </c>
      <c r="B148" s="52"/>
      <c r="C148" s="52"/>
      <c r="D148" s="52"/>
      <c r="E148" s="52"/>
      <c r="F148" s="264">
        <v>2507.89</v>
      </c>
      <c r="G148" s="264">
        <v>2883.51</v>
      </c>
      <c r="H148" s="264">
        <v>1400.05</v>
      </c>
      <c r="I148" s="264">
        <v>2894.11</v>
      </c>
      <c r="J148" s="264">
        <v>3281.12</v>
      </c>
      <c r="K148" s="264">
        <v>3186.22</v>
      </c>
      <c r="L148" s="264">
        <v>2731.25</v>
      </c>
      <c r="M148" s="264">
        <v>3290.8</v>
      </c>
      <c r="N148" s="264">
        <v>1567.22</v>
      </c>
      <c r="O148" s="264">
        <v>3278.62</v>
      </c>
      <c r="P148" s="264">
        <v>0</v>
      </c>
      <c r="Q148" s="264">
        <v>3270.32</v>
      </c>
      <c r="R148" s="264">
        <v>2268.42</v>
      </c>
      <c r="S148" s="264">
        <v>2435.65</v>
      </c>
      <c r="T148" s="264">
        <v>2965.15</v>
      </c>
      <c r="U148" s="264">
        <v>2886.45</v>
      </c>
      <c r="V148" s="264">
        <v>2747.68</v>
      </c>
      <c r="W148" s="264">
        <v>2700.02</v>
      </c>
      <c r="X148" s="264">
        <v>3404.01</v>
      </c>
      <c r="Y148" s="264">
        <v>2894.92</v>
      </c>
      <c r="Z148" s="264">
        <v>3101.7</v>
      </c>
      <c r="AA148" s="264">
        <v>3151.78</v>
      </c>
      <c r="AB148" s="264">
        <v>2837.92</v>
      </c>
      <c r="AC148" s="264">
        <v>3022.98</v>
      </c>
      <c r="AD148" s="264">
        <v>2810.68</v>
      </c>
      <c r="AE148" s="264">
        <v>3065.31</v>
      </c>
      <c r="AF148" s="264">
        <v>3441.01</v>
      </c>
      <c r="AG148" s="264">
        <v>3098.97</v>
      </c>
      <c r="AH148" s="264">
        <v>3350.74</v>
      </c>
      <c r="AI148" s="264">
        <v>3333.29</v>
      </c>
      <c r="AJ148" s="52"/>
      <c r="AK148" s="52"/>
      <c r="AL148" s="52"/>
      <c r="AM148" s="10">
        <f t="shared" si="44"/>
        <v>3441.01</v>
      </c>
      <c r="AN148" s="10">
        <f t="shared" si="45"/>
        <v>0</v>
      </c>
    </row>
    <row r="149" spans="1:40" ht="14">
      <c r="A149" s="13" t="s">
        <v>19</v>
      </c>
      <c r="B149" s="52"/>
      <c r="C149" s="52"/>
      <c r="D149" s="52"/>
      <c r="E149" s="52"/>
      <c r="F149" s="264">
        <v>2519</v>
      </c>
      <c r="G149" s="264">
        <v>2046.35</v>
      </c>
      <c r="H149" s="264">
        <v>1559.67</v>
      </c>
      <c r="I149" s="264">
        <v>2772.15</v>
      </c>
      <c r="J149" s="264">
        <v>3338.37</v>
      </c>
      <c r="K149" s="264">
        <v>3576.58</v>
      </c>
      <c r="L149" s="264">
        <v>2731.25</v>
      </c>
      <c r="M149" s="264">
        <v>3423.41</v>
      </c>
      <c r="N149" s="264">
        <v>1418.72</v>
      </c>
      <c r="O149" s="264">
        <v>3381.1</v>
      </c>
      <c r="P149" s="264">
        <v>1958.33</v>
      </c>
      <c r="Q149" s="264">
        <v>3431.59</v>
      </c>
      <c r="R149" s="264">
        <v>2426.14</v>
      </c>
      <c r="S149" s="264">
        <v>3279.09</v>
      </c>
      <c r="T149" s="264">
        <v>2880.34</v>
      </c>
      <c r="U149" s="264">
        <v>1972.91</v>
      </c>
      <c r="V149" s="264">
        <v>2932.24</v>
      </c>
      <c r="W149" s="264">
        <v>2580.0500000000002</v>
      </c>
      <c r="X149" s="264">
        <v>3507.8</v>
      </c>
      <c r="Y149" s="264">
        <v>3217.45</v>
      </c>
      <c r="Z149" s="264">
        <v>2729.49</v>
      </c>
      <c r="AA149" s="264">
        <v>3474.57</v>
      </c>
      <c r="AB149" s="264">
        <v>3198.61</v>
      </c>
      <c r="AC149" s="264">
        <v>3033.07</v>
      </c>
      <c r="AD149" s="264">
        <v>2999.6</v>
      </c>
      <c r="AE149" s="264">
        <v>3457.68</v>
      </c>
      <c r="AF149" s="264">
        <v>3476.44</v>
      </c>
      <c r="AG149" s="264">
        <v>3226.78</v>
      </c>
      <c r="AH149" s="264">
        <v>3534.26</v>
      </c>
      <c r="AI149" s="264">
        <v>3388.36</v>
      </c>
      <c r="AJ149" s="52"/>
      <c r="AK149" s="52"/>
      <c r="AL149" s="52"/>
      <c r="AM149" s="10">
        <f t="shared" si="44"/>
        <v>3576.58</v>
      </c>
      <c r="AN149" s="10">
        <f t="shared" si="45"/>
        <v>1418.72</v>
      </c>
    </row>
    <row r="150" spans="1:40" ht="14">
      <c r="A150" s="13">
        <v>0.58333333333333337</v>
      </c>
      <c r="B150" s="52"/>
      <c r="C150" s="52"/>
      <c r="D150" s="52"/>
      <c r="E150" s="52"/>
      <c r="F150" s="264">
        <v>2547.17</v>
      </c>
      <c r="G150" s="264">
        <v>2737.95</v>
      </c>
      <c r="H150" s="264">
        <v>3156.77</v>
      </c>
      <c r="I150" s="264">
        <v>2663.72</v>
      </c>
      <c r="J150" s="264">
        <v>3291.49</v>
      </c>
      <c r="K150" s="264">
        <v>3488.64</v>
      </c>
      <c r="L150" s="264">
        <v>3454.17</v>
      </c>
      <c r="M150" s="264">
        <v>3360.53</v>
      </c>
      <c r="N150" s="264">
        <v>3305.37</v>
      </c>
      <c r="O150" s="264">
        <v>3342.29</v>
      </c>
      <c r="P150" s="264">
        <v>2961.37</v>
      </c>
      <c r="Q150" s="264">
        <v>3360.1</v>
      </c>
      <c r="R150" s="264">
        <v>2168.0500000000002</v>
      </c>
      <c r="S150" s="264">
        <v>3402.83</v>
      </c>
      <c r="T150" s="264">
        <v>2998.12</v>
      </c>
      <c r="U150" s="264">
        <v>1732.75</v>
      </c>
      <c r="V150" s="264">
        <v>2627.55</v>
      </c>
      <c r="W150" s="264">
        <v>0</v>
      </c>
      <c r="X150" s="264">
        <v>3417.48</v>
      </c>
      <c r="Y150" s="264">
        <v>2242.85</v>
      </c>
      <c r="Z150" s="264">
        <v>3277.31</v>
      </c>
      <c r="AA150" s="264">
        <v>3399.54</v>
      </c>
      <c r="AB150" s="264">
        <v>3322.02</v>
      </c>
      <c r="AC150" s="264">
        <v>2052.61</v>
      </c>
      <c r="AD150" s="264">
        <v>2867.42</v>
      </c>
      <c r="AE150" s="264">
        <v>3319.41</v>
      </c>
      <c r="AF150" s="264">
        <v>3358.93</v>
      </c>
      <c r="AG150" s="264">
        <v>3074.45</v>
      </c>
      <c r="AH150" s="264">
        <v>3455.39</v>
      </c>
      <c r="AI150" s="264">
        <v>2337.7199999999998</v>
      </c>
      <c r="AJ150" s="52"/>
      <c r="AK150" s="52"/>
      <c r="AL150" s="52"/>
      <c r="AM150" s="10">
        <f t="shared" si="44"/>
        <v>3488.64</v>
      </c>
      <c r="AN150" s="10">
        <f t="shared" si="45"/>
        <v>0</v>
      </c>
    </row>
    <row r="151" spans="1:40" ht="14">
      <c r="A151" s="13" t="s">
        <v>20</v>
      </c>
      <c r="B151" s="52"/>
      <c r="C151" s="52"/>
      <c r="D151" s="52"/>
      <c r="E151" s="52"/>
      <c r="F151" s="264">
        <v>2167.6999999999998</v>
      </c>
      <c r="G151" s="264">
        <v>1728.81</v>
      </c>
      <c r="H151" s="264">
        <v>3185.19</v>
      </c>
      <c r="I151" s="264">
        <v>2553.4899999999998</v>
      </c>
      <c r="J151" s="264">
        <v>2895.8</v>
      </c>
      <c r="K151" s="264">
        <v>3160.4</v>
      </c>
      <c r="L151" s="264">
        <v>3220.81</v>
      </c>
      <c r="M151" s="264">
        <v>3008.57</v>
      </c>
      <c r="N151" s="264">
        <v>3085.74</v>
      </c>
      <c r="O151" s="264">
        <v>3044.41</v>
      </c>
      <c r="P151" s="264">
        <v>2430.46</v>
      </c>
      <c r="Q151" s="264">
        <v>2935.83</v>
      </c>
      <c r="R151" s="264">
        <v>2643.15</v>
      </c>
      <c r="S151" s="264">
        <v>3054.73</v>
      </c>
      <c r="T151" s="264">
        <v>3088.7</v>
      </c>
      <c r="U151" s="264">
        <v>1967.57</v>
      </c>
      <c r="V151" s="264">
        <v>2460.9699999999998</v>
      </c>
      <c r="W151" s="264">
        <v>174.43</v>
      </c>
      <c r="X151" s="264">
        <v>3106.1</v>
      </c>
      <c r="Y151" s="264">
        <v>2560.48</v>
      </c>
      <c r="Z151" s="264">
        <v>2595.7199999999998</v>
      </c>
      <c r="AA151" s="264">
        <v>2815.9</v>
      </c>
      <c r="AB151" s="264">
        <v>2896.31</v>
      </c>
      <c r="AC151" s="264">
        <v>1817.24</v>
      </c>
      <c r="AD151" s="264">
        <v>2571.6</v>
      </c>
      <c r="AE151" s="264">
        <v>2909.16</v>
      </c>
      <c r="AF151" s="264">
        <v>3020.88</v>
      </c>
      <c r="AG151" s="264">
        <v>2736.74</v>
      </c>
      <c r="AH151" s="264">
        <v>3161.6</v>
      </c>
      <c r="AI151" s="264">
        <v>2136.59</v>
      </c>
      <c r="AJ151" s="52"/>
      <c r="AK151" s="52"/>
      <c r="AL151" s="52"/>
      <c r="AM151" s="10">
        <f t="shared" si="44"/>
        <v>3220.81</v>
      </c>
      <c r="AN151" s="10">
        <f t="shared" si="45"/>
        <v>174.43</v>
      </c>
    </row>
    <row r="152" spans="1:40" ht="14">
      <c r="A152" s="12" t="s">
        <v>21</v>
      </c>
      <c r="B152" s="52"/>
      <c r="C152" s="52"/>
      <c r="D152" s="52"/>
      <c r="E152" s="52"/>
      <c r="F152" s="264">
        <v>20.99</v>
      </c>
      <c r="G152" s="264">
        <v>1553.03</v>
      </c>
      <c r="H152" s="264">
        <v>2126.5700000000002</v>
      </c>
      <c r="I152" s="264">
        <v>1667.98</v>
      </c>
      <c r="J152" s="264">
        <v>2472.4899999999998</v>
      </c>
      <c r="K152" s="264">
        <v>2561.14</v>
      </c>
      <c r="L152" s="264">
        <v>2485.69</v>
      </c>
      <c r="M152" s="264">
        <v>2528.5100000000002</v>
      </c>
      <c r="N152" s="264">
        <v>1292.95</v>
      </c>
      <c r="O152" s="264">
        <v>2550.04</v>
      </c>
      <c r="P152" s="264">
        <v>1793.58</v>
      </c>
      <c r="Q152" s="264">
        <v>2429.91</v>
      </c>
      <c r="R152" s="264">
        <v>2186.52</v>
      </c>
      <c r="S152" s="264">
        <v>1516.17</v>
      </c>
      <c r="T152" s="264">
        <v>2196.4499999999998</v>
      </c>
      <c r="U152" s="264">
        <v>1657.57</v>
      </c>
      <c r="V152" s="264">
        <v>1864.17</v>
      </c>
      <c r="W152" s="264">
        <v>1593.51</v>
      </c>
      <c r="X152" s="264">
        <v>2532.06</v>
      </c>
      <c r="Y152" s="264">
        <v>1454.94</v>
      </c>
      <c r="Z152" s="264">
        <v>2026.34</v>
      </c>
      <c r="AA152" s="264">
        <v>2338</v>
      </c>
      <c r="AB152" s="264">
        <v>1934.6</v>
      </c>
      <c r="AC152" s="264">
        <v>0</v>
      </c>
      <c r="AD152" s="264">
        <v>2076.8200000000002</v>
      </c>
      <c r="AE152" s="264">
        <v>1750.08</v>
      </c>
      <c r="AF152" s="264">
        <v>2456.36</v>
      </c>
      <c r="AG152" s="264">
        <v>2174.5</v>
      </c>
      <c r="AH152" s="264">
        <v>2350.35</v>
      </c>
      <c r="AI152" s="264"/>
      <c r="AJ152" s="52"/>
      <c r="AK152" s="52"/>
      <c r="AL152" s="52"/>
      <c r="AM152" s="10">
        <f t="shared" si="44"/>
        <v>2561.14</v>
      </c>
      <c r="AN152" s="10">
        <f t="shared" si="45"/>
        <v>0</v>
      </c>
    </row>
    <row r="153" spans="1:40" ht="14">
      <c r="A153" s="12" t="s">
        <v>22</v>
      </c>
      <c r="B153" s="52"/>
      <c r="C153" s="52"/>
      <c r="D153" s="52"/>
      <c r="E153" s="52"/>
      <c r="F153" s="264">
        <v>1038.68</v>
      </c>
      <c r="G153" s="264">
        <v>980.55</v>
      </c>
      <c r="H153" s="264">
        <v>1252.79</v>
      </c>
      <c r="I153" s="264">
        <v>874.87</v>
      </c>
      <c r="J153" s="264">
        <v>1659.91</v>
      </c>
      <c r="K153" s="264">
        <v>1746.89</v>
      </c>
      <c r="L153" s="264">
        <v>1146.3599999999999</v>
      </c>
      <c r="M153" s="264">
        <v>1711.49</v>
      </c>
      <c r="N153" s="264">
        <v>604.03</v>
      </c>
      <c r="O153" s="264">
        <v>1728.95</v>
      </c>
      <c r="P153" s="264">
        <v>1605.12</v>
      </c>
      <c r="Q153" s="264">
        <v>973.68</v>
      </c>
      <c r="R153" s="264">
        <v>1403.31</v>
      </c>
      <c r="S153" s="264">
        <v>920.23</v>
      </c>
      <c r="T153" s="264">
        <v>1317.9</v>
      </c>
      <c r="U153" s="264">
        <v>1053.79</v>
      </c>
      <c r="V153" s="264">
        <v>1509.79</v>
      </c>
      <c r="W153" s="264">
        <v>1032.32</v>
      </c>
      <c r="X153" s="264">
        <v>1634</v>
      </c>
      <c r="Y153" s="264">
        <v>948.41</v>
      </c>
      <c r="Z153" s="264">
        <v>1473.41</v>
      </c>
      <c r="AA153" s="264">
        <v>873.29</v>
      </c>
      <c r="AB153" s="264">
        <v>1063.3499999999999</v>
      </c>
      <c r="AC153" s="264">
        <v>653.73</v>
      </c>
      <c r="AD153" s="264">
        <v>1398.79</v>
      </c>
      <c r="AE153" s="264">
        <v>436.87</v>
      </c>
      <c r="AF153" s="264">
        <v>1564.82</v>
      </c>
      <c r="AG153" s="264">
        <v>1385.62</v>
      </c>
      <c r="AH153" s="264">
        <v>842.1</v>
      </c>
      <c r="AI153" s="264"/>
      <c r="AJ153" s="52"/>
      <c r="AK153" s="52"/>
      <c r="AL153" s="52"/>
      <c r="AM153" s="10">
        <f t="shared" si="44"/>
        <v>1746.89</v>
      </c>
      <c r="AN153" s="10">
        <f t="shared" si="45"/>
        <v>436.87</v>
      </c>
    </row>
    <row r="154" spans="1:40" ht="14">
      <c r="A154" s="12" t="s">
        <v>23</v>
      </c>
      <c r="B154" s="52"/>
      <c r="C154" s="52"/>
      <c r="D154" s="52"/>
      <c r="E154" s="52"/>
      <c r="F154" s="264">
        <v>565.04999999999995</v>
      </c>
      <c r="G154" s="264">
        <v>687.29</v>
      </c>
      <c r="H154" s="264">
        <v>782.56</v>
      </c>
      <c r="I154" s="264">
        <v>514.09</v>
      </c>
      <c r="J154" s="264">
        <v>667.12</v>
      </c>
      <c r="K154" s="264">
        <v>781.42</v>
      </c>
      <c r="L154" s="264">
        <v>455.49</v>
      </c>
      <c r="M154" s="264">
        <v>727.47</v>
      </c>
      <c r="N154" s="264">
        <v>434.29</v>
      </c>
      <c r="O154" s="264">
        <v>739.52</v>
      </c>
      <c r="P154" s="264">
        <v>636.24</v>
      </c>
      <c r="Q154" s="264">
        <v>599.67999999999995</v>
      </c>
      <c r="R154" s="264">
        <v>464.91</v>
      </c>
      <c r="S154" s="264">
        <v>448.19</v>
      </c>
      <c r="T154" s="264">
        <v>721.29</v>
      </c>
      <c r="U154" s="264">
        <v>331.23</v>
      </c>
      <c r="V154" s="264">
        <v>738.23</v>
      </c>
      <c r="W154" s="264">
        <v>357.89</v>
      </c>
      <c r="X154" s="264">
        <v>702.35</v>
      </c>
      <c r="Y154" s="264">
        <v>285.58999999999997</v>
      </c>
      <c r="Z154" s="264">
        <v>790.64</v>
      </c>
      <c r="AA154" s="264">
        <v>409.55</v>
      </c>
      <c r="AB154" s="264">
        <v>435.03</v>
      </c>
      <c r="AC154" s="264">
        <v>320.37</v>
      </c>
      <c r="AD154" s="264">
        <v>662.69</v>
      </c>
      <c r="AE154" s="264">
        <v>342.12</v>
      </c>
      <c r="AF154" s="264">
        <v>592.80999999999995</v>
      </c>
      <c r="AG154" s="264">
        <v>567.77</v>
      </c>
      <c r="AH154" s="264">
        <v>661.69</v>
      </c>
      <c r="AI154" s="264"/>
      <c r="AJ154" s="52"/>
      <c r="AK154" s="52"/>
      <c r="AL154" s="52"/>
      <c r="AM154" s="10">
        <f t="shared" si="44"/>
        <v>790.64</v>
      </c>
      <c r="AN154" s="10">
        <f t="shared" si="45"/>
        <v>285.58999999999997</v>
      </c>
    </row>
    <row r="155" spans="1:40" ht="14">
      <c r="A155" s="9" t="s">
        <v>24</v>
      </c>
      <c r="B155" s="52"/>
      <c r="C155" s="52"/>
      <c r="D155" s="52"/>
      <c r="E155" s="52"/>
      <c r="F155" s="264">
        <v>104.87</v>
      </c>
      <c r="G155" s="264">
        <v>122.5</v>
      </c>
      <c r="H155" s="264">
        <v>153.46</v>
      </c>
      <c r="I155" s="264">
        <v>158.79</v>
      </c>
      <c r="J155" s="264">
        <v>135.51</v>
      </c>
      <c r="K155" s="264">
        <v>155.72</v>
      </c>
      <c r="L155" s="264">
        <v>115.05</v>
      </c>
      <c r="M155" s="264">
        <v>98.95</v>
      </c>
      <c r="N155" s="264">
        <v>127.18</v>
      </c>
      <c r="O155" s="264">
        <v>159.46</v>
      </c>
      <c r="P155" s="264">
        <v>104.93</v>
      </c>
      <c r="Q155" s="264">
        <v>135.74</v>
      </c>
      <c r="R155" s="264">
        <v>105.2</v>
      </c>
      <c r="S155" s="264">
        <v>83.93</v>
      </c>
      <c r="T155" s="264">
        <v>122.9</v>
      </c>
      <c r="U155" s="264">
        <v>100.55</v>
      </c>
      <c r="V155" s="264">
        <v>213.51</v>
      </c>
      <c r="W155" s="264">
        <v>81.569999999999993</v>
      </c>
      <c r="X155" s="264">
        <v>142.06</v>
      </c>
      <c r="Y155" s="264">
        <v>63.91</v>
      </c>
      <c r="Z155" s="264">
        <v>0</v>
      </c>
      <c r="AA155" s="264">
        <v>89.45</v>
      </c>
      <c r="AB155" s="264">
        <v>83.64</v>
      </c>
      <c r="AC155" s="264">
        <v>72.14</v>
      </c>
      <c r="AD155" s="264">
        <v>72.47</v>
      </c>
      <c r="AE155" s="264">
        <v>89.03</v>
      </c>
      <c r="AF155" s="264">
        <v>95.05</v>
      </c>
      <c r="AG155" s="264">
        <v>7.21</v>
      </c>
      <c r="AH155" s="264">
        <v>89.15</v>
      </c>
      <c r="AI155" s="264"/>
      <c r="AJ155" s="52"/>
      <c r="AK155" s="52"/>
      <c r="AL155" s="52"/>
      <c r="AM155" s="10">
        <f t="shared" si="44"/>
        <v>213.51</v>
      </c>
      <c r="AN155" s="10">
        <f t="shared" si="45"/>
        <v>0</v>
      </c>
    </row>
    <row r="156" spans="1:40" ht="14">
      <c r="A156" s="15">
        <v>0.83333333333333337</v>
      </c>
      <c r="B156" s="52"/>
      <c r="C156" s="52"/>
      <c r="D156" s="52"/>
      <c r="E156" s="52"/>
      <c r="F156" s="264">
        <v>0</v>
      </c>
      <c r="G156" s="264">
        <v>0</v>
      </c>
      <c r="H156" s="264">
        <v>0</v>
      </c>
      <c r="I156" s="264">
        <v>0</v>
      </c>
      <c r="J156" s="264">
        <v>0</v>
      </c>
      <c r="K156" s="264">
        <v>0.06</v>
      </c>
      <c r="L156" s="264">
        <v>0</v>
      </c>
      <c r="M156" s="264">
        <v>0</v>
      </c>
      <c r="N156" s="264">
        <v>0</v>
      </c>
      <c r="O156" s="264">
        <v>0</v>
      </c>
      <c r="P156" s="264">
        <v>0</v>
      </c>
      <c r="Q156" s="264">
        <v>0</v>
      </c>
      <c r="R156" s="264">
        <v>0</v>
      </c>
      <c r="S156" s="264">
        <v>0</v>
      </c>
      <c r="T156" s="264">
        <v>0</v>
      </c>
      <c r="U156" s="264">
        <v>0</v>
      </c>
      <c r="V156" s="264">
        <v>0</v>
      </c>
      <c r="W156" s="264">
        <v>0</v>
      </c>
      <c r="X156" s="264">
        <v>0</v>
      </c>
      <c r="Y156" s="264">
        <v>0</v>
      </c>
      <c r="Z156" s="264">
        <v>0</v>
      </c>
      <c r="AA156" s="264">
        <v>0</v>
      </c>
      <c r="AB156" s="264">
        <v>0</v>
      </c>
      <c r="AC156" s="264">
        <v>0</v>
      </c>
      <c r="AD156" s="264">
        <v>0</v>
      </c>
      <c r="AE156" s="264">
        <v>0</v>
      </c>
      <c r="AF156" s="264">
        <v>0</v>
      </c>
      <c r="AG156" s="264">
        <v>0</v>
      </c>
      <c r="AH156" s="264">
        <v>0</v>
      </c>
      <c r="AI156" s="264">
        <v>0</v>
      </c>
      <c r="AJ156" s="52"/>
      <c r="AK156" s="52"/>
      <c r="AL156" s="52"/>
      <c r="AM156" s="10">
        <f t="shared" si="44"/>
        <v>0.06</v>
      </c>
      <c r="AN156" s="10">
        <f t="shared" si="45"/>
        <v>0</v>
      </c>
    </row>
    <row r="157" spans="1:40">
      <c r="A157" s="15">
        <v>0.875</v>
      </c>
      <c r="B157" s="52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10">
        <f t="shared" si="44"/>
        <v>0</v>
      </c>
      <c r="AN157" s="10">
        <f t="shared" si="45"/>
        <v>0</v>
      </c>
    </row>
    <row r="158" spans="1:40">
      <c r="A158" s="13" t="s">
        <v>25</v>
      </c>
      <c r="B158" s="52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10">
        <f t="shared" si="44"/>
        <v>0</v>
      </c>
      <c r="AN158" s="10">
        <f t="shared" si="45"/>
        <v>0</v>
      </c>
    </row>
    <row r="159" spans="1:40">
      <c r="A159" s="15">
        <v>0.95833333333333337</v>
      </c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10">
        <f t="shared" si="44"/>
        <v>0</v>
      </c>
      <c r="AN159" s="10">
        <f t="shared" si="45"/>
        <v>0</v>
      </c>
    </row>
    <row r="160" spans="1:40">
      <c r="A160" s="9" t="s">
        <v>26</v>
      </c>
      <c r="B160" s="52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10">
        <f t="shared" si="44"/>
        <v>0</v>
      </c>
      <c r="AN160" s="10">
        <f t="shared" si="45"/>
        <v>0</v>
      </c>
    </row>
    <row r="163" spans="1:39">
      <c r="A163" s="26" t="s">
        <v>130</v>
      </c>
      <c r="C163" s="30"/>
      <c r="E163" s="41"/>
      <c r="F163" s="26"/>
      <c r="G163" s="38"/>
      <c r="H163" s="38"/>
      <c r="I163" s="38"/>
      <c r="J163" s="38"/>
      <c r="K163" s="38"/>
      <c r="L163" s="38"/>
      <c r="M163" s="38"/>
      <c r="N163" s="39"/>
      <c r="O163" s="39"/>
      <c r="P163" s="40"/>
      <c r="Q163" s="38"/>
      <c r="R163" s="28"/>
    </row>
    <row r="164" spans="1:39">
      <c r="A164" s="287" t="s">
        <v>2</v>
      </c>
      <c r="B164" s="4">
        <f>+B$4</f>
        <v>0</v>
      </c>
      <c r="C164" s="4">
        <f t="shared" ref="C164:AL164" si="46">+C$4</f>
        <v>0</v>
      </c>
      <c r="D164" s="4">
        <f>+D$4</f>
        <v>0</v>
      </c>
      <c r="E164" s="4">
        <f t="shared" si="46"/>
        <v>0</v>
      </c>
      <c r="F164" s="4">
        <f t="shared" si="46"/>
        <v>1</v>
      </c>
      <c r="G164" s="4">
        <f t="shared" si="46"/>
        <v>2</v>
      </c>
      <c r="H164" s="4">
        <f t="shared" si="46"/>
        <v>3</v>
      </c>
      <c r="I164" s="4">
        <f t="shared" si="46"/>
        <v>4</v>
      </c>
      <c r="J164" s="4">
        <f t="shared" si="46"/>
        <v>5</v>
      </c>
      <c r="K164" s="4">
        <f t="shared" si="46"/>
        <v>6</v>
      </c>
      <c r="L164" s="4">
        <f t="shared" si="46"/>
        <v>7</v>
      </c>
      <c r="M164" s="4">
        <f t="shared" si="46"/>
        <v>8</v>
      </c>
      <c r="N164" s="4">
        <f t="shared" si="46"/>
        <v>9</v>
      </c>
      <c r="O164" s="4">
        <f t="shared" si="46"/>
        <v>10</v>
      </c>
      <c r="P164" s="4">
        <f t="shared" si="46"/>
        <v>11</v>
      </c>
      <c r="Q164" s="4">
        <f t="shared" si="46"/>
        <v>12</v>
      </c>
      <c r="R164" s="4">
        <f t="shared" si="46"/>
        <v>13</v>
      </c>
      <c r="S164" s="4">
        <f t="shared" si="46"/>
        <v>14</v>
      </c>
      <c r="T164" s="4">
        <f t="shared" si="46"/>
        <v>15</v>
      </c>
      <c r="U164" s="4">
        <f t="shared" si="46"/>
        <v>16</v>
      </c>
      <c r="V164" s="4">
        <f t="shared" si="46"/>
        <v>17</v>
      </c>
      <c r="W164" s="4">
        <f t="shared" si="46"/>
        <v>18</v>
      </c>
      <c r="X164" s="4">
        <f t="shared" si="46"/>
        <v>19</v>
      </c>
      <c r="Y164" s="4">
        <f t="shared" si="46"/>
        <v>20</v>
      </c>
      <c r="Z164" s="4">
        <f t="shared" si="46"/>
        <v>21</v>
      </c>
      <c r="AA164" s="4">
        <f t="shared" si="46"/>
        <v>22</v>
      </c>
      <c r="AB164" s="4">
        <f t="shared" si="46"/>
        <v>23</v>
      </c>
      <c r="AC164" s="4">
        <f t="shared" si="46"/>
        <v>24</v>
      </c>
      <c r="AD164" s="4">
        <f t="shared" si="46"/>
        <v>25</v>
      </c>
      <c r="AE164" s="4">
        <f t="shared" si="46"/>
        <v>26</v>
      </c>
      <c r="AF164" s="4">
        <f t="shared" si="46"/>
        <v>27</v>
      </c>
      <c r="AG164" s="4">
        <f t="shared" si="46"/>
        <v>28</v>
      </c>
      <c r="AH164" s="4">
        <f t="shared" si="46"/>
        <v>29</v>
      </c>
      <c r="AI164" s="4">
        <f t="shared" si="46"/>
        <v>30</v>
      </c>
      <c r="AJ164" s="4">
        <f t="shared" si="46"/>
        <v>31</v>
      </c>
      <c r="AK164" s="4">
        <f t="shared" si="46"/>
        <v>32</v>
      </c>
      <c r="AL164" s="4">
        <f t="shared" si="46"/>
        <v>33</v>
      </c>
      <c r="AM164" s="116" t="s">
        <v>3</v>
      </c>
    </row>
    <row r="165" spans="1:39">
      <c r="A165" s="288"/>
      <c r="B165" s="7">
        <f>B$5</f>
        <v>0</v>
      </c>
      <c r="C165" s="7">
        <f t="shared" ref="C165:AL165" si="47">C$5</f>
        <v>0</v>
      </c>
      <c r="D165" s="7">
        <f>D$5</f>
        <v>0</v>
      </c>
      <c r="E165" s="7">
        <f t="shared" si="47"/>
        <v>0</v>
      </c>
      <c r="F165" s="7">
        <f t="shared" si="47"/>
        <v>40787</v>
      </c>
      <c r="G165" s="7">
        <f t="shared" si="47"/>
        <v>40788</v>
      </c>
      <c r="H165" s="7">
        <f t="shared" si="47"/>
        <v>40789</v>
      </c>
      <c r="I165" s="7">
        <f t="shared" si="47"/>
        <v>40790</v>
      </c>
      <c r="J165" s="7">
        <f t="shared" si="47"/>
        <v>40791</v>
      </c>
      <c r="K165" s="7">
        <f t="shared" si="47"/>
        <v>40792</v>
      </c>
      <c r="L165" s="7">
        <f t="shared" si="47"/>
        <v>40793</v>
      </c>
      <c r="M165" s="7">
        <f t="shared" si="47"/>
        <v>40794</v>
      </c>
      <c r="N165" s="7">
        <f t="shared" si="47"/>
        <v>40795</v>
      </c>
      <c r="O165" s="7">
        <f t="shared" si="47"/>
        <v>40796</v>
      </c>
      <c r="P165" s="7">
        <f t="shared" si="47"/>
        <v>40797</v>
      </c>
      <c r="Q165" s="7">
        <f t="shared" si="47"/>
        <v>40798</v>
      </c>
      <c r="R165" s="7">
        <f t="shared" si="47"/>
        <v>40799</v>
      </c>
      <c r="S165" s="7">
        <f t="shared" si="47"/>
        <v>40800</v>
      </c>
      <c r="T165" s="7">
        <f t="shared" si="47"/>
        <v>40801</v>
      </c>
      <c r="U165" s="7">
        <f t="shared" si="47"/>
        <v>40802</v>
      </c>
      <c r="V165" s="7">
        <f t="shared" si="47"/>
        <v>40803</v>
      </c>
      <c r="W165" s="7">
        <f t="shared" si="47"/>
        <v>40804</v>
      </c>
      <c r="X165" s="7">
        <f t="shared" si="47"/>
        <v>40805</v>
      </c>
      <c r="Y165" s="7">
        <f t="shared" si="47"/>
        <v>40806</v>
      </c>
      <c r="Z165" s="7">
        <f t="shared" si="47"/>
        <v>40807</v>
      </c>
      <c r="AA165" s="7">
        <f t="shared" si="47"/>
        <v>40808</v>
      </c>
      <c r="AB165" s="7">
        <f t="shared" si="47"/>
        <v>40809</v>
      </c>
      <c r="AC165" s="7">
        <f t="shared" si="47"/>
        <v>40810</v>
      </c>
      <c r="AD165" s="7">
        <f t="shared" si="47"/>
        <v>40811</v>
      </c>
      <c r="AE165" s="7">
        <f t="shared" si="47"/>
        <v>40812</v>
      </c>
      <c r="AF165" s="7">
        <f t="shared" si="47"/>
        <v>40813</v>
      </c>
      <c r="AG165" s="199">
        <f t="shared" si="47"/>
        <v>40814</v>
      </c>
      <c r="AH165" s="199">
        <f t="shared" si="47"/>
        <v>40815</v>
      </c>
      <c r="AI165" s="199">
        <f t="shared" si="47"/>
        <v>40816</v>
      </c>
      <c r="AJ165" s="199">
        <f t="shared" si="47"/>
        <v>40817</v>
      </c>
      <c r="AK165" s="199">
        <f t="shared" si="47"/>
        <v>40818</v>
      </c>
      <c r="AL165" s="199">
        <f t="shared" si="47"/>
        <v>40819</v>
      </c>
      <c r="AM165" s="116"/>
    </row>
    <row r="166" spans="1:39">
      <c r="A166" s="289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4"/>
      <c r="AH166" s="44"/>
      <c r="AI166" s="44"/>
      <c r="AJ166" s="44"/>
      <c r="AK166" s="44"/>
      <c r="AL166" s="44"/>
      <c r="AM166" s="45" t="s">
        <v>8</v>
      </c>
    </row>
    <row r="167" spans="1:39">
      <c r="A167" s="9" t="s">
        <v>9</v>
      </c>
      <c r="B167" s="52">
        <f t="shared" ref="B167:Q182" si="48">+$G$40*(B107+B137)</f>
        <v>0</v>
      </c>
      <c r="C167" s="52">
        <f t="shared" si="48"/>
        <v>0</v>
      </c>
      <c r="D167" s="52">
        <f>+$G$40*(D107+D137)</f>
        <v>0</v>
      </c>
      <c r="E167" s="52">
        <f t="shared" ref="E167:AL174" si="49">+$G$40*(E107+E137)</f>
        <v>0</v>
      </c>
      <c r="F167" s="52">
        <f t="shared" si="49"/>
        <v>2739</v>
      </c>
      <c r="G167" s="52">
        <f t="shared" si="49"/>
        <v>1963.5000000000002</v>
      </c>
      <c r="H167" s="52">
        <f t="shared" si="49"/>
        <v>2656.5</v>
      </c>
      <c r="I167" s="52">
        <f t="shared" si="49"/>
        <v>2805</v>
      </c>
      <c r="J167" s="52">
        <f t="shared" si="49"/>
        <v>2673</v>
      </c>
      <c r="K167" s="52">
        <f t="shared" si="49"/>
        <v>2640</v>
      </c>
      <c r="L167" s="52">
        <f t="shared" si="49"/>
        <v>2722.5</v>
      </c>
      <c r="M167" s="52">
        <f t="shared" si="49"/>
        <v>2590.5</v>
      </c>
      <c r="N167" s="52">
        <f t="shared" si="49"/>
        <v>2475</v>
      </c>
      <c r="O167" s="52">
        <f t="shared" si="49"/>
        <v>2689.5</v>
      </c>
      <c r="P167" s="52">
        <f t="shared" si="49"/>
        <v>2508</v>
      </c>
      <c r="Q167" s="52">
        <f t="shared" si="49"/>
        <v>2722.5</v>
      </c>
      <c r="R167" s="52">
        <f t="shared" si="49"/>
        <v>2392.5</v>
      </c>
      <c r="S167" s="52">
        <f t="shared" si="49"/>
        <v>2392.5</v>
      </c>
      <c r="T167" s="52">
        <f t="shared" si="49"/>
        <v>2574</v>
      </c>
      <c r="U167" s="52">
        <f t="shared" si="49"/>
        <v>2557.5</v>
      </c>
      <c r="V167" s="52">
        <f t="shared" si="49"/>
        <v>2574</v>
      </c>
      <c r="W167" s="52">
        <f t="shared" si="49"/>
        <v>2755.5</v>
      </c>
      <c r="X167" s="52">
        <f t="shared" si="49"/>
        <v>2623.5</v>
      </c>
      <c r="Y167" s="52">
        <f t="shared" si="49"/>
        <v>2574</v>
      </c>
      <c r="Z167" s="52">
        <f t="shared" si="49"/>
        <v>2590.5</v>
      </c>
      <c r="AA167" s="52">
        <f t="shared" si="49"/>
        <v>2623.5</v>
      </c>
      <c r="AB167" s="52">
        <f t="shared" si="49"/>
        <v>2607</v>
      </c>
      <c r="AC167" s="52">
        <f t="shared" si="49"/>
        <v>2689.5</v>
      </c>
      <c r="AD167" s="52">
        <f t="shared" si="49"/>
        <v>2689.5</v>
      </c>
      <c r="AE167" s="52">
        <f t="shared" si="49"/>
        <v>2788.5</v>
      </c>
      <c r="AF167" s="52">
        <f t="shared" si="49"/>
        <v>2524.5</v>
      </c>
      <c r="AG167" s="52">
        <f t="shared" si="49"/>
        <v>2722.5</v>
      </c>
      <c r="AH167" s="52">
        <f t="shared" si="49"/>
        <v>2788.5</v>
      </c>
      <c r="AI167" s="52">
        <f t="shared" si="49"/>
        <v>2788.5</v>
      </c>
      <c r="AJ167" s="52">
        <f t="shared" si="49"/>
        <v>0</v>
      </c>
      <c r="AK167" s="52">
        <f t="shared" si="49"/>
        <v>0</v>
      </c>
      <c r="AL167" s="52">
        <f t="shared" si="49"/>
        <v>0</v>
      </c>
      <c r="AM167" s="10">
        <f>MAX(B167:AL167)</f>
        <v>2805</v>
      </c>
    </row>
    <row r="168" spans="1:39">
      <c r="A168" s="9" t="s">
        <v>10</v>
      </c>
      <c r="B168" s="52">
        <f t="shared" si="48"/>
        <v>0</v>
      </c>
      <c r="C168" s="52">
        <f t="shared" si="48"/>
        <v>0</v>
      </c>
      <c r="D168" s="52">
        <f t="shared" si="48"/>
        <v>0</v>
      </c>
      <c r="E168" s="52">
        <f t="shared" si="48"/>
        <v>0</v>
      </c>
      <c r="F168" s="52">
        <f t="shared" si="48"/>
        <v>2640</v>
      </c>
      <c r="G168" s="52">
        <f t="shared" si="49"/>
        <v>1930.5000000000002</v>
      </c>
      <c r="H168" s="52">
        <f t="shared" si="49"/>
        <v>2689.5</v>
      </c>
      <c r="I168" s="52">
        <f t="shared" si="49"/>
        <v>2623.5</v>
      </c>
      <c r="J168" s="52">
        <f t="shared" si="49"/>
        <v>2557.5</v>
      </c>
      <c r="K168" s="52">
        <f t="shared" si="49"/>
        <v>2508</v>
      </c>
      <c r="L168" s="52">
        <f t="shared" si="49"/>
        <v>2623.5</v>
      </c>
      <c r="M168" s="52">
        <f t="shared" si="49"/>
        <v>2541</v>
      </c>
      <c r="N168" s="52">
        <f t="shared" si="49"/>
        <v>2409</v>
      </c>
      <c r="O168" s="52">
        <f t="shared" si="49"/>
        <v>2376</v>
      </c>
      <c r="P168" s="52">
        <f t="shared" si="49"/>
        <v>2310</v>
      </c>
      <c r="Q168" s="52">
        <f t="shared" si="49"/>
        <v>2541</v>
      </c>
      <c r="R168" s="52">
        <f t="shared" si="49"/>
        <v>1996.5000000000002</v>
      </c>
      <c r="S168" s="52">
        <f t="shared" si="49"/>
        <v>2343</v>
      </c>
      <c r="T168" s="52">
        <f t="shared" si="49"/>
        <v>2442</v>
      </c>
      <c r="U168" s="52">
        <f t="shared" si="49"/>
        <v>2458.5</v>
      </c>
      <c r="V168" s="52">
        <f t="shared" si="49"/>
        <v>2524.5</v>
      </c>
      <c r="W168" s="52">
        <f t="shared" si="49"/>
        <v>2607</v>
      </c>
      <c r="X168" s="52">
        <f t="shared" si="49"/>
        <v>2524.5</v>
      </c>
      <c r="Y168" s="52">
        <f t="shared" si="49"/>
        <v>2508</v>
      </c>
      <c r="Z168" s="52">
        <f t="shared" si="49"/>
        <v>2508</v>
      </c>
      <c r="AA168" s="52">
        <f t="shared" si="49"/>
        <v>2326.5</v>
      </c>
      <c r="AB168" s="52">
        <f t="shared" si="49"/>
        <v>2458.5</v>
      </c>
      <c r="AC168" s="52">
        <f t="shared" si="49"/>
        <v>2557.5</v>
      </c>
      <c r="AD168" s="52">
        <f t="shared" si="49"/>
        <v>2590.5</v>
      </c>
      <c r="AE168" s="52">
        <f t="shared" si="49"/>
        <v>2689.5</v>
      </c>
      <c r="AF168" s="52">
        <f t="shared" si="49"/>
        <v>2458.5</v>
      </c>
      <c r="AG168" s="52">
        <f t="shared" si="49"/>
        <v>2640</v>
      </c>
      <c r="AH168" s="52">
        <f t="shared" si="49"/>
        <v>2689.5</v>
      </c>
      <c r="AI168" s="52">
        <f t="shared" si="49"/>
        <v>2194.5</v>
      </c>
      <c r="AJ168" s="52">
        <f t="shared" si="49"/>
        <v>0</v>
      </c>
      <c r="AK168" s="52">
        <f t="shared" si="49"/>
        <v>0</v>
      </c>
      <c r="AL168" s="52">
        <f t="shared" si="49"/>
        <v>0</v>
      </c>
      <c r="AM168" s="10">
        <f t="shared" ref="AM168:AM190" si="50">MAX(B168:AL168)</f>
        <v>2689.5</v>
      </c>
    </row>
    <row r="169" spans="1:39">
      <c r="A169" s="9" t="s">
        <v>11</v>
      </c>
      <c r="B169" s="52">
        <f t="shared" si="48"/>
        <v>0</v>
      </c>
      <c r="C169" s="52">
        <f t="shared" si="48"/>
        <v>0</v>
      </c>
      <c r="D169" s="52">
        <f t="shared" si="48"/>
        <v>0</v>
      </c>
      <c r="E169" s="52">
        <f t="shared" si="48"/>
        <v>0</v>
      </c>
      <c r="F169" s="52">
        <f t="shared" si="48"/>
        <v>2557.5</v>
      </c>
      <c r="G169" s="52">
        <f t="shared" si="49"/>
        <v>1848.0000000000002</v>
      </c>
      <c r="H169" s="52">
        <f t="shared" si="49"/>
        <v>2640</v>
      </c>
      <c r="I169" s="52">
        <f t="shared" si="49"/>
        <v>2508</v>
      </c>
      <c r="J169" s="52">
        <f t="shared" si="49"/>
        <v>2508</v>
      </c>
      <c r="K169" s="52">
        <f t="shared" si="49"/>
        <v>2458.5</v>
      </c>
      <c r="L169" s="52">
        <f t="shared" si="49"/>
        <v>2557.5</v>
      </c>
      <c r="M169" s="52">
        <f t="shared" si="49"/>
        <v>2442</v>
      </c>
      <c r="N169" s="52">
        <f t="shared" si="49"/>
        <v>2392.5</v>
      </c>
      <c r="O169" s="52">
        <f t="shared" si="49"/>
        <v>2343</v>
      </c>
      <c r="P169" s="52">
        <f t="shared" si="49"/>
        <v>2211</v>
      </c>
      <c r="Q169" s="52">
        <f t="shared" si="49"/>
        <v>2541</v>
      </c>
      <c r="R169" s="52">
        <f t="shared" si="49"/>
        <v>2244</v>
      </c>
      <c r="S169" s="52">
        <f t="shared" si="49"/>
        <v>2293.5</v>
      </c>
      <c r="T169" s="52">
        <f t="shared" si="49"/>
        <v>2409</v>
      </c>
      <c r="U169" s="52">
        <f t="shared" si="49"/>
        <v>2425.5</v>
      </c>
      <c r="V169" s="52">
        <f t="shared" si="49"/>
        <v>2458.5</v>
      </c>
      <c r="W169" s="52">
        <f t="shared" si="49"/>
        <v>2524.5</v>
      </c>
      <c r="X169" s="52">
        <f t="shared" si="49"/>
        <v>2425.5</v>
      </c>
      <c r="Y169" s="52">
        <f t="shared" si="49"/>
        <v>2442</v>
      </c>
      <c r="Z169" s="52">
        <f t="shared" si="49"/>
        <v>2574</v>
      </c>
      <c r="AA169" s="52">
        <f t="shared" si="49"/>
        <v>2491.5</v>
      </c>
      <c r="AB169" s="52">
        <f t="shared" si="49"/>
        <v>2409</v>
      </c>
      <c r="AC169" s="52">
        <f t="shared" si="49"/>
        <v>2491.5</v>
      </c>
      <c r="AD169" s="52">
        <f t="shared" si="49"/>
        <v>2541</v>
      </c>
      <c r="AE169" s="52">
        <f t="shared" si="49"/>
        <v>2557.5</v>
      </c>
      <c r="AF169" s="52">
        <f t="shared" si="49"/>
        <v>2425.5</v>
      </c>
      <c r="AG169" s="52">
        <f t="shared" si="49"/>
        <v>2590.5</v>
      </c>
      <c r="AH169" s="52">
        <f t="shared" si="49"/>
        <v>2607</v>
      </c>
      <c r="AI169" s="52">
        <f t="shared" si="49"/>
        <v>2244</v>
      </c>
      <c r="AJ169" s="52">
        <f t="shared" si="49"/>
        <v>0</v>
      </c>
      <c r="AK169" s="52">
        <f t="shared" si="49"/>
        <v>0</v>
      </c>
      <c r="AL169" s="52">
        <f t="shared" si="49"/>
        <v>0</v>
      </c>
      <c r="AM169" s="10">
        <f t="shared" si="50"/>
        <v>2640</v>
      </c>
    </row>
    <row r="170" spans="1:39">
      <c r="A170" s="9" t="s">
        <v>12</v>
      </c>
      <c r="B170" s="52">
        <f t="shared" si="48"/>
        <v>0</v>
      </c>
      <c r="C170" s="52">
        <f t="shared" si="48"/>
        <v>0</v>
      </c>
      <c r="D170" s="52">
        <f t="shared" si="48"/>
        <v>0</v>
      </c>
      <c r="E170" s="52">
        <f t="shared" si="48"/>
        <v>0</v>
      </c>
      <c r="F170" s="52">
        <f t="shared" si="48"/>
        <v>2508</v>
      </c>
      <c r="G170" s="52">
        <f t="shared" si="49"/>
        <v>1848.0000000000002</v>
      </c>
      <c r="H170" s="52">
        <f t="shared" si="49"/>
        <v>2574</v>
      </c>
      <c r="I170" s="52">
        <f t="shared" si="49"/>
        <v>2491.5</v>
      </c>
      <c r="J170" s="52">
        <f t="shared" si="49"/>
        <v>2491.5</v>
      </c>
      <c r="K170" s="52">
        <f t="shared" si="49"/>
        <v>2458.5</v>
      </c>
      <c r="L170" s="52">
        <f t="shared" si="49"/>
        <v>2557.5</v>
      </c>
      <c r="M170" s="52">
        <f t="shared" si="49"/>
        <v>2376</v>
      </c>
      <c r="N170" s="52">
        <f t="shared" si="49"/>
        <v>2376</v>
      </c>
      <c r="O170" s="52">
        <f t="shared" si="49"/>
        <v>2310</v>
      </c>
      <c r="P170" s="52">
        <f t="shared" si="49"/>
        <v>2376</v>
      </c>
      <c r="Q170" s="52">
        <f t="shared" si="49"/>
        <v>2541</v>
      </c>
      <c r="R170" s="52">
        <f t="shared" si="49"/>
        <v>2178</v>
      </c>
      <c r="S170" s="52">
        <f t="shared" si="49"/>
        <v>2277</v>
      </c>
      <c r="T170" s="52">
        <f t="shared" si="49"/>
        <v>2376</v>
      </c>
      <c r="U170" s="52">
        <f t="shared" si="49"/>
        <v>2409</v>
      </c>
      <c r="V170" s="52">
        <f t="shared" si="49"/>
        <v>2425.5</v>
      </c>
      <c r="W170" s="52">
        <f t="shared" si="49"/>
        <v>2475</v>
      </c>
      <c r="X170" s="52">
        <f t="shared" si="49"/>
        <v>2425.5</v>
      </c>
      <c r="Y170" s="52">
        <f t="shared" si="49"/>
        <v>2392.5</v>
      </c>
      <c r="Z170" s="52">
        <f t="shared" si="49"/>
        <v>2475</v>
      </c>
      <c r="AA170" s="52">
        <f t="shared" si="49"/>
        <v>2442</v>
      </c>
      <c r="AB170" s="52">
        <f t="shared" si="49"/>
        <v>2376</v>
      </c>
      <c r="AC170" s="52">
        <f t="shared" si="49"/>
        <v>2458.5</v>
      </c>
      <c r="AD170" s="52">
        <f t="shared" si="49"/>
        <v>2491.5</v>
      </c>
      <c r="AE170" s="52">
        <f t="shared" si="49"/>
        <v>2557.5</v>
      </c>
      <c r="AF170" s="52">
        <f t="shared" si="49"/>
        <v>2392.5</v>
      </c>
      <c r="AG170" s="52">
        <f t="shared" si="49"/>
        <v>2541</v>
      </c>
      <c r="AH170" s="52">
        <f t="shared" si="49"/>
        <v>2557.5</v>
      </c>
      <c r="AI170" s="52">
        <f t="shared" si="49"/>
        <v>2425.5</v>
      </c>
      <c r="AJ170" s="52">
        <f t="shared" si="49"/>
        <v>0</v>
      </c>
      <c r="AK170" s="52">
        <f t="shared" si="49"/>
        <v>0</v>
      </c>
      <c r="AL170" s="52">
        <f t="shared" si="49"/>
        <v>0</v>
      </c>
      <c r="AM170" s="10">
        <f t="shared" si="50"/>
        <v>2574</v>
      </c>
    </row>
    <row r="171" spans="1:39">
      <c r="A171" s="9" t="s">
        <v>13</v>
      </c>
      <c r="B171" s="52">
        <f t="shared" si="48"/>
        <v>0</v>
      </c>
      <c r="C171" s="52">
        <f t="shared" si="48"/>
        <v>0</v>
      </c>
      <c r="D171" s="52">
        <f t="shared" si="48"/>
        <v>0</v>
      </c>
      <c r="E171" s="52">
        <f t="shared" si="48"/>
        <v>0</v>
      </c>
      <c r="F171" s="52">
        <f t="shared" si="48"/>
        <v>2475</v>
      </c>
      <c r="G171" s="52">
        <f t="shared" si="49"/>
        <v>1848.0000000000002</v>
      </c>
      <c r="H171" s="52">
        <f t="shared" si="49"/>
        <v>2574</v>
      </c>
      <c r="I171" s="52">
        <f t="shared" si="49"/>
        <v>2475</v>
      </c>
      <c r="J171" s="52">
        <f t="shared" si="49"/>
        <v>2491.5</v>
      </c>
      <c r="K171" s="52">
        <f t="shared" si="49"/>
        <v>2442</v>
      </c>
      <c r="L171" s="52">
        <f t="shared" si="49"/>
        <v>2557.5</v>
      </c>
      <c r="M171" s="52">
        <f t="shared" si="49"/>
        <v>2359.5</v>
      </c>
      <c r="N171" s="52">
        <f t="shared" si="49"/>
        <v>2343</v>
      </c>
      <c r="O171" s="52">
        <f t="shared" si="49"/>
        <v>2310</v>
      </c>
      <c r="P171" s="52">
        <f t="shared" si="49"/>
        <v>2343</v>
      </c>
      <c r="Q171" s="52">
        <f t="shared" si="49"/>
        <v>2376</v>
      </c>
      <c r="R171" s="52">
        <f t="shared" si="49"/>
        <v>2178</v>
      </c>
      <c r="S171" s="52">
        <f t="shared" si="49"/>
        <v>2293.5</v>
      </c>
      <c r="T171" s="52">
        <f t="shared" si="49"/>
        <v>2376</v>
      </c>
      <c r="U171" s="52">
        <f t="shared" si="49"/>
        <v>2392.5</v>
      </c>
      <c r="V171" s="52">
        <f t="shared" si="49"/>
        <v>2392.5</v>
      </c>
      <c r="W171" s="52">
        <f t="shared" si="49"/>
        <v>2475</v>
      </c>
      <c r="X171" s="52">
        <f t="shared" si="49"/>
        <v>2409</v>
      </c>
      <c r="Y171" s="52">
        <f t="shared" si="49"/>
        <v>2442</v>
      </c>
      <c r="Z171" s="52">
        <f t="shared" si="49"/>
        <v>2458.5</v>
      </c>
      <c r="AA171" s="52">
        <f t="shared" si="49"/>
        <v>2475</v>
      </c>
      <c r="AB171" s="52">
        <f t="shared" si="49"/>
        <v>2376</v>
      </c>
      <c r="AC171" s="52">
        <f t="shared" si="49"/>
        <v>2442</v>
      </c>
      <c r="AD171" s="52">
        <f t="shared" si="49"/>
        <v>2458.5</v>
      </c>
      <c r="AE171" s="52">
        <f t="shared" si="49"/>
        <v>2508</v>
      </c>
      <c r="AF171" s="52">
        <f t="shared" si="49"/>
        <v>2409</v>
      </c>
      <c r="AG171" s="52">
        <f t="shared" si="49"/>
        <v>2689.5</v>
      </c>
      <c r="AH171" s="52">
        <f t="shared" si="49"/>
        <v>2574</v>
      </c>
      <c r="AI171" s="52">
        <f t="shared" si="49"/>
        <v>1980.0000000000002</v>
      </c>
      <c r="AJ171" s="52">
        <f t="shared" si="49"/>
        <v>0</v>
      </c>
      <c r="AK171" s="52">
        <f t="shared" si="49"/>
        <v>0</v>
      </c>
      <c r="AL171" s="52">
        <f t="shared" si="49"/>
        <v>0</v>
      </c>
      <c r="AM171" s="10">
        <f t="shared" si="50"/>
        <v>2689.5</v>
      </c>
    </row>
    <row r="172" spans="1:39">
      <c r="A172" s="9" t="s">
        <v>14</v>
      </c>
      <c r="B172" s="52">
        <f t="shared" si="48"/>
        <v>0</v>
      </c>
      <c r="C172" s="52">
        <f t="shared" si="48"/>
        <v>0</v>
      </c>
      <c r="D172" s="52">
        <f t="shared" si="48"/>
        <v>0</v>
      </c>
      <c r="E172" s="52">
        <f t="shared" si="48"/>
        <v>0</v>
      </c>
      <c r="F172" s="52">
        <f t="shared" si="48"/>
        <v>2541</v>
      </c>
      <c r="G172" s="52">
        <f t="shared" si="49"/>
        <v>1848.0000000000002</v>
      </c>
      <c r="H172" s="52">
        <f t="shared" si="49"/>
        <v>2607</v>
      </c>
      <c r="I172" s="52">
        <f t="shared" si="49"/>
        <v>2491.5</v>
      </c>
      <c r="J172" s="52">
        <f t="shared" si="49"/>
        <v>2491.5</v>
      </c>
      <c r="K172" s="52">
        <f t="shared" si="49"/>
        <v>2508</v>
      </c>
      <c r="L172" s="52">
        <f t="shared" si="49"/>
        <v>2557.5</v>
      </c>
      <c r="M172" s="52">
        <f t="shared" si="49"/>
        <v>2409</v>
      </c>
      <c r="N172" s="52">
        <f t="shared" si="49"/>
        <v>2376</v>
      </c>
      <c r="O172" s="52">
        <f t="shared" si="49"/>
        <v>2392.5</v>
      </c>
      <c r="P172" s="52">
        <f t="shared" si="49"/>
        <v>2343</v>
      </c>
      <c r="Q172" s="52">
        <f t="shared" si="49"/>
        <v>2409</v>
      </c>
      <c r="R172" s="52">
        <f t="shared" si="49"/>
        <v>2194.5</v>
      </c>
      <c r="S172" s="52">
        <f t="shared" si="49"/>
        <v>2310</v>
      </c>
      <c r="T172" s="52">
        <f t="shared" si="49"/>
        <v>2425.5</v>
      </c>
      <c r="U172" s="52">
        <f t="shared" si="49"/>
        <v>2458.5</v>
      </c>
      <c r="V172" s="52">
        <f t="shared" si="49"/>
        <v>2491.5</v>
      </c>
      <c r="W172" s="52">
        <f t="shared" si="49"/>
        <v>2475</v>
      </c>
      <c r="X172" s="52">
        <f t="shared" si="49"/>
        <v>1848.0000000000002</v>
      </c>
      <c r="Y172" s="52">
        <f t="shared" si="49"/>
        <v>2458.5</v>
      </c>
      <c r="Z172" s="52">
        <f t="shared" si="49"/>
        <v>2524.5</v>
      </c>
      <c r="AA172" s="52">
        <f t="shared" si="49"/>
        <v>2475</v>
      </c>
      <c r="AB172" s="52">
        <f t="shared" si="49"/>
        <v>2442</v>
      </c>
      <c r="AC172" s="52">
        <f t="shared" si="49"/>
        <v>2524.5</v>
      </c>
      <c r="AD172" s="52">
        <f t="shared" si="49"/>
        <v>2491.5</v>
      </c>
      <c r="AE172" s="52">
        <f t="shared" si="49"/>
        <v>2458.5</v>
      </c>
      <c r="AF172" s="52">
        <f t="shared" si="49"/>
        <v>2409</v>
      </c>
      <c r="AG172" s="52">
        <f t="shared" si="49"/>
        <v>2706</v>
      </c>
      <c r="AH172" s="52">
        <f t="shared" si="49"/>
        <v>2623.5</v>
      </c>
      <c r="AI172" s="52">
        <f t="shared" si="49"/>
        <v>2062.5</v>
      </c>
      <c r="AJ172" s="52">
        <f t="shared" si="49"/>
        <v>0</v>
      </c>
      <c r="AK172" s="52">
        <f t="shared" si="49"/>
        <v>0</v>
      </c>
      <c r="AL172" s="52">
        <f t="shared" si="49"/>
        <v>0</v>
      </c>
      <c r="AM172" s="10">
        <f t="shared" si="50"/>
        <v>2706</v>
      </c>
    </row>
    <row r="173" spans="1:39">
      <c r="A173" s="9" t="s">
        <v>15</v>
      </c>
      <c r="B173" s="52">
        <f t="shared" si="48"/>
        <v>0</v>
      </c>
      <c r="C173" s="52">
        <f t="shared" si="48"/>
        <v>0</v>
      </c>
      <c r="D173" s="52">
        <f t="shared" si="48"/>
        <v>0</v>
      </c>
      <c r="E173" s="52">
        <f t="shared" si="48"/>
        <v>0</v>
      </c>
      <c r="F173" s="52">
        <f t="shared" si="48"/>
        <v>2607</v>
      </c>
      <c r="G173" s="52">
        <f t="shared" si="49"/>
        <v>1930.5000000000002</v>
      </c>
      <c r="H173" s="52">
        <f t="shared" si="49"/>
        <v>2706</v>
      </c>
      <c r="I173" s="52">
        <f t="shared" si="49"/>
        <v>2442</v>
      </c>
      <c r="J173" s="52">
        <f t="shared" si="49"/>
        <v>2425.5</v>
      </c>
      <c r="K173" s="52">
        <f t="shared" si="49"/>
        <v>2590.5</v>
      </c>
      <c r="L173" s="52">
        <f t="shared" si="49"/>
        <v>2673</v>
      </c>
      <c r="M173" s="52">
        <f t="shared" si="49"/>
        <v>2607</v>
      </c>
      <c r="N173" s="52">
        <f t="shared" si="49"/>
        <v>2491.5</v>
      </c>
      <c r="O173" s="52">
        <f t="shared" si="49"/>
        <v>2541</v>
      </c>
      <c r="P173" s="52">
        <f t="shared" si="49"/>
        <v>2293.5</v>
      </c>
      <c r="Q173" s="52">
        <f t="shared" si="49"/>
        <v>2359.5</v>
      </c>
      <c r="R173" s="52">
        <f t="shared" si="49"/>
        <v>2343</v>
      </c>
      <c r="S173" s="52">
        <f t="shared" si="49"/>
        <v>2574</v>
      </c>
      <c r="T173" s="52">
        <f t="shared" si="49"/>
        <v>2557.5</v>
      </c>
      <c r="U173" s="52">
        <f t="shared" si="49"/>
        <v>2541</v>
      </c>
      <c r="V173" s="52">
        <f t="shared" si="49"/>
        <v>2656.5</v>
      </c>
      <c r="W173" s="52">
        <f t="shared" si="49"/>
        <v>2475</v>
      </c>
      <c r="X173" s="52">
        <f t="shared" si="49"/>
        <v>1749.0000000000002</v>
      </c>
      <c r="Y173" s="52">
        <f t="shared" si="49"/>
        <v>2640</v>
      </c>
      <c r="Z173" s="52">
        <f t="shared" si="49"/>
        <v>2722.5</v>
      </c>
      <c r="AA173" s="52">
        <f t="shared" si="49"/>
        <v>2838</v>
      </c>
      <c r="AB173" s="52">
        <f t="shared" si="49"/>
        <v>2689.5</v>
      </c>
      <c r="AC173" s="52">
        <f t="shared" si="49"/>
        <v>2689.5</v>
      </c>
      <c r="AD173" s="52">
        <f t="shared" si="49"/>
        <v>2590.5</v>
      </c>
      <c r="AE173" s="52">
        <f t="shared" si="49"/>
        <v>2425.5</v>
      </c>
      <c r="AF173" s="52">
        <f t="shared" si="49"/>
        <v>2640</v>
      </c>
      <c r="AG173" s="52">
        <f t="shared" si="49"/>
        <v>2920.5</v>
      </c>
      <c r="AH173" s="52">
        <f t="shared" si="49"/>
        <v>2856.5549999999998</v>
      </c>
      <c r="AI173" s="52">
        <f t="shared" si="49"/>
        <v>2272.3150000000001</v>
      </c>
      <c r="AJ173" s="52">
        <f t="shared" si="49"/>
        <v>0</v>
      </c>
      <c r="AK173" s="52">
        <f t="shared" si="49"/>
        <v>0</v>
      </c>
      <c r="AL173" s="52">
        <f t="shared" si="49"/>
        <v>0</v>
      </c>
      <c r="AM173" s="10">
        <f t="shared" si="50"/>
        <v>2920.5</v>
      </c>
    </row>
    <row r="174" spans="1:39">
      <c r="A174" s="12" t="s">
        <v>16</v>
      </c>
      <c r="B174" s="52">
        <f t="shared" si="48"/>
        <v>0</v>
      </c>
      <c r="C174" s="52">
        <f t="shared" si="48"/>
        <v>0</v>
      </c>
      <c r="D174" s="52">
        <f t="shared" si="48"/>
        <v>0</v>
      </c>
      <c r="E174" s="52">
        <f t="shared" si="48"/>
        <v>0</v>
      </c>
      <c r="F174" s="52">
        <f t="shared" si="48"/>
        <v>3135</v>
      </c>
      <c r="G174" s="52">
        <f t="shared" si="49"/>
        <v>2244</v>
      </c>
      <c r="H174" s="52">
        <f t="shared" si="49"/>
        <v>3234</v>
      </c>
      <c r="I174" s="52">
        <f t="shared" si="49"/>
        <v>2574</v>
      </c>
      <c r="J174" s="52">
        <f t="shared" si="49"/>
        <v>2541</v>
      </c>
      <c r="K174" s="52">
        <f t="shared" si="49"/>
        <v>3234</v>
      </c>
      <c r="L174" s="52">
        <f t="shared" si="49"/>
        <v>3184.5</v>
      </c>
      <c r="M174" s="52">
        <f t="shared" si="49"/>
        <v>3184.5</v>
      </c>
      <c r="N174" s="52">
        <f t="shared" si="49"/>
        <v>3151.5</v>
      </c>
      <c r="O174" s="52">
        <f t="shared" si="49"/>
        <v>3135</v>
      </c>
      <c r="P174" s="52">
        <f t="shared" si="49"/>
        <v>2508</v>
      </c>
      <c r="Q174" s="52">
        <f t="shared" si="49"/>
        <v>2524.5</v>
      </c>
      <c r="R174" s="52">
        <f t="shared" si="49"/>
        <v>2739</v>
      </c>
      <c r="S174" s="52">
        <f t="shared" si="49"/>
        <v>3019.5</v>
      </c>
      <c r="T174" s="52">
        <f t="shared" si="49"/>
        <v>3151.5</v>
      </c>
      <c r="U174" s="52">
        <f t="shared" si="49"/>
        <v>3168</v>
      </c>
      <c r="V174" s="52">
        <f t="shared" si="49"/>
        <v>3168</v>
      </c>
      <c r="W174" s="52">
        <f t="shared" si="49"/>
        <v>2656.5</v>
      </c>
      <c r="X174" s="52">
        <f t="shared" si="49"/>
        <v>1584</v>
      </c>
      <c r="Y174" s="52">
        <f t="shared" si="49"/>
        <v>3333</v>
      </c>
      <c r="Z174" s="52">
        <f t="shared" si="49"/>
        <v>3349.5</v>
      </c>
      <c r="AA174" s="52">
        <f t="shared" si="49"/>
        <v>3184.5</v>
      </c>
      <c r="AB174" s="52">
        <f t="shared" si="49"/>
        <v>2937</v>
      </c>
      <c r="AC174" s="52">
        <f t="shared" si="49"/>
        <v>3151.5</v>
      </c>
      <c r="AD174" s="52">
        <f t="shared" si="49"/>
        <v>2772</v>
      </c>
      <c r="AE174" s="52">
        <f t="shared" si="49"/>
        <v>2640</v>
      </c>
      <c r="AF174" s="52">
        <f t="shared" si="49"/>
        <v>3102</v>
      </c>
      <c r="AG174" s="52">
        <f t="shared" si="49"/>
        <v>3283.5</v>
      </c>
      <c r="AH174" s="52">
        <f t="shared" si="49"/>
        <v>3519.5299999999997</v>
      </c>
      <c r="AI174" s="52">
        <f t="shared" si="49"/>
        <v>2798.085</v>
      </c>
      <c r="AJ174" s="52">
        <f t="shared" ref="AJ174:AL174" si="51">+$G$40*(AJ114+AJ144)</f>
        <v>0</v>
      </c>
      <c r="AK174" s="52">
        <f t="shared" si="51"/>
        <v>0</v>
      </c>
      <c r="AL174" s="52">
        <f t="shared" si="51"/>
        <v>0</v>
      </c>
      <c r="AM174" s="10">
        <f t="shared" si="50"/>
        <v>3519.5299999999997</v>
      </c>
    </row>
    <row r="175" spans="1:39">
      <c r="A175" s="12" t="s">
        <v>17</v>
      </c>
      <c r="B175" s="52">
        <f t="shared" si="48"/>
        <v>0</v>
      </c>
      <c r="C175" s="52">
        <f t="shared" si="48"/>
        <v>0</v>
      </c>
      <c r="D175" s="52">
        <f t="shared" si="48"/>
        <v>0</v>
      </c>
      <c r="E175" s="52">
        <f t="shared" si="48"/>
        <v>0</v>
      </c>
      <c r="F175" s="52">
        <f t="shared" si="48"/>
        <v>3630</v>
      </c>
      <c r="G175" s="52">
        <f t="shared" si="48"/>
        <v>2755.5</v>
      </c>
      <c r="H175" s="52">
        <f t="shared" si="48"/>
        <v>3861.0000000000005</v>
      </c>
      <c r="I175" s="52">
        <f t="shared" si="48"/>
        <v>1452</v>
      </c>
      <c r="J175" s="52">
        <f t="shared" si="48"/>
        <v>2788.5</v>
      </c>
      <c r="K175" s="52">
        <f t="shared" si="48"/>
        <v>3729.0000000000005</v>
      </c>
      <c r="L175" s="52">
        <f t="shared" si="48"/>
        <v>3811.5</v>
      </c>
      <c r="M175" s="52">
        <f t="shared" si="48"/>
        <v>3778.5000000000005</v>
      </c>
      <c r="N175" s="52">
        <f t="shared" si="48"/>
        <v>3597.0000000000005</v>
      </c>
      <c r="O175" s="52">
        <f t="shared" si="48"/>
        <v>3498.0000000000005</v>
      </c>
      <c r="P175" s="52">
        <f t="shared" si="48"/>
        <v>2805</v>
      </c>
      <c r="Q175" s="52">
        <f t="shared" si="48"/>
        <v>2623.5</v>
      </c>
      <c r="R175" s="52">
        <f t="shared" ref="R175:AL182" si="52">+$G$40*(R115+R145)</f>
        <v>3415.5000000000009</v>
      </c>
      <c r="S175" s="52">
        <f t="shared" si="52"/>
        <v>3481.5000000000005</v>
      </c>
      <c r="T175" s="52">
        <f t="shared" si="52"/>
        <v>3613.5</v>
      </c>
      <c r="U175" s="52">
        <f t="shared" si="52"/>
        <v>3712.5</v>
      </c>
      <c r="V175" s="52">
        <f t="shared" si="52"/>
        <v>3712.5</v>
      </c>
      <c r="W175" s="52">
        <f t="shared" si="52"/>
        <v>2953.5</v>
      </c>
      <c r="X175" s="52">
        <f t="shared" si="52"/>
        <v>1765.5000000000002</v>
      </c>
      <c r="Y175" s="52">
        <f t="shared" si="52"/>
        <v>3811.5000000000005</v>
      </c>
      <c r="Z175" s="52">
        <f t="shared" si="52"/>
        <v>3811.5000000000005</v>
      </c>
      <c r="AA175" s="52">
        <f t="shared" si="52"/>
        <v>3745.5000000000005</v>
      </c>
      <c r="AB175" s="52">
        <f t="shared" si="52"/>
        <v>3762.0000000000005</v>
      </c>
      <c r="AC175" s="52">
        <f t="shared" si="52"/>
        <v>3745.5000000000005</v>
      </c>
      <c r="AD175" s="52">
        <f t="shared" si="52"/>
        <v>3036</v>
      </c>
      <c r="AE175" s="52">
        <f t="shared" si="52"/>
        <v>2508</v>
      </c>
      <c r="AF175" s="52">
        <f t="shared" si="52"/>
        <v>3844.5000000000005</v>
      </c>
      <c r="AG175" s="52">
        <f t="shared" si="52"/>
        <v>3943.5000000000005</v>
      </c>
      <c r="AH175" s="52">
        <f t="shared" si="52"/>
        <v>4704.7450000000008</v>
      </c>
      <c r="AI175" s="52">
        <f t="shared" si="52"/>
        <v>3834.85</v>
      </c>
      <c r="AJ175" s="52">
        <f t="shared" si="52"/>
        <v>0</v>
      </c>
      <c r="AK175" s="52">
        <f t="shared" si="52"/>
        <v>0</v>
      </c>
      <c r="AL175" s="52">
        <f t="shared" si="52"/>
        <v>0</v>
      </c>
      <c r="AM175" s="10">
        <f t="shared" si="50"/>
        <v>4704.7450000000008</v>
      </c>
    </row>
    <row r="176" spans="1:39">
      <c r="A176" s="13">
        <v>0.41666666666666669</v>
      </c>
      <c r="B176" s="52">
        <f t="shared" si="48"/>
        <v>0</v>
      </c>
      <c r="C176" s="52">
        <f t="shared" si="48"/>
        <v>0</v>
      </c>
      <c r="D176" s="52">
        <f t="shared" si="48"/>
        <v>0</v>
      </c>
      <c r="E176" s="52">
        <f t="shared" si="48"/>
        <v>0</v>
      </c>
      <c r="F176" s="52">
        <f t="shared" si="48"/>
        <v>3745.5000000000005</v>
      </c>
      <c r="G176" s="52">
        <f t="shared" si="48"/>
        <v>2788.5</v>
      </c>
      <c r="H176" s="52">
        <f t="shared" si="48"/>
        <v>3960.0000000000005</v>
      </c>
      <c r="I176" s="52">
        <f t="shared" si="48"/>
        <v>165</v>
      </c>
      <c r="J176" s="52">
        <f t="shared" si="48"/>
        <v>2788.5</v>
      </c>
      <c r="K176" s="52">
        <f t="shared" si="48"/>
        <v>3894</v>
      </c>
      <c r="L176" s="52">
        <f t="shared" si="48"/>
        <v>3778.5</v>
      </c>
      <c r="M176" s="52">
        <f t="shared" si="48"/>
        <v>3745.5000000000005</v>
      </c>
      <c r="N176" s="52">
        <f t="shared" si="48"/>
        <v>2343</v>
      </c>
      <c r="O176" s="52">
        <f t="shared" si="48"/>
        <v>3646.5000000000005</v>
      </c>
      <c r="P176" s="52">
        <f t="shared" si="48"/>
        <v>2953.5</v>
      </c>
      <c r="Q176" s="52">
        <f t="shared" si="48"/>
        <v>2673</v>
      </c>
      <c r="R176" s="52">
        <f t="shared" si="52"/>
        <v>3630</v>
      </c>
      <c r="S176" s="52">
        <f t="shared" si="52"/>
        <v>3663.0000000000005</v>
      </c>
      <c r="T176" s="52">
        <f t="shared" si="52"/>
        <v>3679.5000000000009</v>
      </c>
      <c r="U176" s="52">
        <f t="shared" si="52"/>
        <v>3762.0000000000009</v>
      </c>
      <c r="V176" s="52">
        <f t="shared" si="52"/>
        <v>3844.5000000000005</v>
      </c>
      <c r="W176" s="52">
        <f t="shared" si="52"/>
        <v>3118.5</v>
      </c>
      <c r="X176" s="52">
        <f t="shared" si="52"/>
        <v>1765.5000000000002</v>
      </c>
      <c r="Y176" s="52">
        <f t="shared" si="52"/>
        <v>3960.0000000000005</v>
      </c>
      <c r="Z176" s="52">
        <f t="shared" si="52"/>
        <v>3861.0000000000005</v>
      </c>
      <c r="AA176" s="52">
        <f t="shared" si="52"/>
        <v>3894.0000000000009</v>
      </c>
      <c r="AB176" s="52">
        <f t="shared" si="52"/>
        <v>3877.5000000000009</v>
      </c>
      <c r="AC176" s="52">
        <f t="shared" si="52"/>
        <v>3762.0000000000005</v>
      </c>
      <c r="AD176" s="52">
        <f t="shared" si="52"/>
        <v>3168</v>
      </c>
      <c r="AE176" s="52">
        <f t="shared" si="52"/>
        <v>2871</v>
      </c>
      <c r="AF176" s="52">
        <f t="shared" si="52"/>
        <v>3993.0000000000005</v>
      </c>
      <c r="AG176" s="52">
        <f t="shared" si="52"/>
        <v>4026.0000000000005</v>
      </c>
      <c r="AH176" s="52">
        <f t="shared" si="52"/>
        <v>5247</v>
      </c>
      <c r="AI176" s="52">
        <f t="shared" si="52"/>
        <v>4551.8100000000004</v>
      </c>
      <c r="AJ176" s="52">
        <f t="shared" si="52"/>
        <v>0</v>
      </c>
      <c r="AK176" s="52">
        <f t="shared" si="52"/>
        <v>0</v>
      </c>
      <c r="AL176" s="52">
        <f t="shared" si="52"/>
        <v>0</v>
      </c>
      <c r="AM176" s="10">
        <f t="shared" si="50"/>
        <v>5247</v>
      </c>
    </row>
    <row r="177" spans="1:39">
      <c r="A177" s="13" t="s">
        <v>18</v>
      </c>
      <c r="B177" s="52">
        <f t="shared" si="48"/>
        <v>0</v>
      </c>
      <c r="C177" s="52">
        <f t="shared" si="48"/>
        <v>0</v>
      </c>
      <c r="D177" s="52">
        <f t="shared" si="48"/>
        <v>0</v>
      </c>
      <c r="E177" s="52">
        <f t="shared" si="48"/>
        <v>0</v>
      </c>
      <c r="F177" s="52">
        <f t="shared" si="48"/>
        <v>3745.5</v>
      </c>
      <c r="G177" s="52">
        <f t="shared" si="48"/>
        <v>2821.5</v>
      </c>
      <c r="H177" s="52">
        <f t="shared" si="48"/>
        <v>3877.5000000000009</v>
      </c>
      <c r="I177" s="52">
        <f t="shared" si="48"/>
        <v>1006.5000000000001</v>
      </c>
      <c r="J177" s="52">
        <f t="shared" si="48"/>
        <v>2871</v>
      </c>
      <c r="K177" s="52">
        <f t="shared" si="48"/>
        <v>3894.0000000000009</v>
      </c>
      <c r="L177" s="52">
        <f t="shared" si="48"/>
        <v>3894.0000000000009</v>
      </c>
      <c r="M177" s="52">
        <f t="shared" si="48"/>
        <v>3646.5000000000005</v>
      </c>
      <c r="N177" s="52">
        <f t="shared" si="48"/>
        <v>2557.5</v>
      </c>
      <c r="O177" s="52">
        <f t="shared" si="48"/>
        <v>3564.0000000000005</v>
      </c>
      <c r="P177" s="52">
        <f t="shared" si="48"/>
        <v>3036</v>
      </c>
      <c r="Q177" s="52">
        <f t="shared" si="48"/>
        <v>2838</v>
      </c>
      <c r="R177" s="52">
        <f t="shared" si="52"/>
        <v>3613.5</v>
      </c>
      <c r="S177" s="52">
        <f t="shared" si="52"/>
        <v>1947.0000000000002</v>
      </c>
      <c r="T177" s="52">
        <f t="shared" si="52"/>
        <v>3795.0000000000009</v>
      </c>
      <c r="U177" s="52">
        <f t="shared" si="52"/>
        <v>3894</v>
      </c>
      <c r="V177" s="52">
        <f t="shared" si="52"/>
        <v>3861.0000000000005</v>
      </c>
      <c r="W177" s="52">
        <f t="shared" si="52"/>
        <v>3135</v>
      </c>
      <c r="X177" s="52">
        <f t="shared" si="52"/>
        <v>2046.0000000000002</v>
      </c>
      <c r="Y177" s="52">
        <f t="shared" si="52"/>
        <v>4009.5000000000005</v>
      </c>
      <c r="Z177" s="52">
        <f t="shared" si="52"/>
        <v>3910.5000000000009</v>
      </c>
      <c r="AA177" s="52">
        <f t="shared" si="52"/>
        <v>3844.5000000000005</v>
      </c>
      <c r="AB177" s="52">
        <f t="shared" si="52"/>
        <v>3943.5000000000005</v>
      </c>
      <c r="AC177" s="52">
        <f t="shared" si="52"/>
        <v>3696</v>
      </c>
      <c r="AD177" s="52">
        <f t="shared" si="52"/>
        <v>3234</v>
      </c>
      <c r="AE177" s="52">
        <f t="shared" si="52"/>
        <v>2953.5</v>
      </c>
      <c r="AF177" s="52">
        <f t="shared" si="52"/>
        <v>0</v>
      </c>
      <c r="AG177" s="52">
        <f t="shared" si="52"/>
        <v>4075.5000000000005</v>
      </c>
      <c r="AH177" s="52">
        <f t="shared" si="52"/>
        <v>5662.2</v>
      </c>
      <c r="AI177" s="52">
        <f t="shared" si="52"/>
        <v>5085.2049999999999</v>
      </c>
      <c r="AJ177" s="52">
        <f t="shared" si="52"/>
        <v>0</v>
      </c>
      <c r="AK177" s="52">
        <f t="shared" si="52"/>
        <v>0</v>
      </c>
      <c r="AL177" s="52">
        <f t="shared" si="52"/>
        <v>0</v>
      </c>
      <c r="AM177" s="10">
        <f t="shared" si="50"/>
        <v>5662.2</v>
      </c>
    </row>
    <row r="178" spans="1:39">
      <c r="A178" s="13">
        <v>0.5</v>
      </c>
      <c r="B178" s="52">
        <f t="shared" si="48"/>
        <v>0</v>
      </c>
      <c r="C178" s="52">
        <f t="shared" si="48"/>
        <v>0</v>
      </c>
      <c r="D178" s="52">
        <f t="shared" si="48"/>
        <v>0</v>
      </c>
      <c r="E178" s="52">
        <f t="shared" si="48"/>
        <v>0</v>
      </c>
      <c r="F178" s="52">
        <f t="shared" si="48"/>
        <v>3828</v>
      </c>
      <c r="G178" s="52">
        <f t="shared" si="48"/>
        <v>2904</v>
      </c>
      <c r="H178" s="52">
        <f t="shared" si="48"/>
        <v>3943.5000000000005</v>
      </c>
      <c r="I178" s="52">
        <f t="shared" si="48"/>
        <v>2046.0000000000002</v>
      </c>
      <c r="J178" s="52">
        <f t="shared" si="48"/>
        <v>2920.5</v>
      </c>
      <c r="K178" s="52">
        <f t="shared" si="48"/>
        <v>3844.5</v>
      </c>
      <c r="L178" s="52">
        <f t="shared" si="48"/>
        <v>3993.0000000000005</v>
      </c>
      <c r="M178" s="52">
        <f t="shared" si="48"/>
        <v>3663.0000000000005</v>
      </c>
      <c r="N178" s="52">
        <f t="shared" si="48"/>
        <v>3514.5000000000005</v>
      </c>
      <c r="O178" s="52">
        <f t="shared" si="48"/>
        <v>1749.0000000000002</v>
      </c>
      <c r="P178" s="52">
        <f t="shared" si="48"/>
        <v>3102</v>
      </c>
      <c r="Q178" s="52">
        <f t="shared" si="48"/>
        <v>2887.5</v>
      </c>
      <c r="R178" s="52">
        <f t="shared" si="52"/>
        <v>3844.5000000000005</v>
      </c>
      <c r="S178" s="52">
        <f t="shared" si="52"/>
        <v>3300</v>
      </c>
      <c r="T178" s="52">
        <f t="shared" si="52"/>
        <v>4026</v>
      </c>
      <c r="U178" s="52">
        <f t="shared" si="52"/>
        <v>3910.5000000000005</v>
      </c>
      <c r="V178" s="52">
        <f t="shared" si="52"/>
        <v>3844.5000000000009</v>
      </c>
      <c r="W178" s="52">
        <f t="shared" si="52"/>
        <v>3168</v>
      </c>
      <c r="X178" s="52">
        <f t="shared" si="52"/>
        <v>1683</v>
      </c>
      <c r="Y178" s="52">
        <f t="shared" si="52"/>
        <v>4009.5000000000005</v>
      </c>
      <c r="Z178" s="52">
        <f t="shared" si="52"/>
        <v>3927.0000000000005</v>
      </c>
      <c r="AA178" s="52">
        <f t="shared" si="52"/>
        <v>4026.0000000000009</v>
      </c>
      <c r="AB178" s="52">
        <f t="shared" si="52"/>
        <v>3960.0000000000005</v>
      </c>
      <c r="AC178" s="52">
        <f t="shared" si="52"/>
        <v>3844.5</v>
      </c>
      <c r="AD178" s="52">
        <f t="shared" si="52"/>
        <v>3234</v>
      </c>
      <c r="AE178" s="52">
        <f t="shared" si="52"/>
        <v>3003</v>
      </c>
      <c r="AF178" s="52">
        <f t="shared" si="52"/>
        <v>1006.5000000000001</v>
      </c>
      <c r="AG178" s="52">
        <f t="shared" si="52"/>
        <v>4108.5</v>
      </c>
      <c r="AH178" s="52">
        <f t="shared" si="52"/>
        <v>5816.87</v>
      </c>
      <c r="AI178" s="52">
        <f t="shared" si="52"/>
        <v>5131.6450000000004</v>
      </c>
      <c r="AJ178" s="52">
        <f t="shared" si="52"/>
        <v>0</v>
      </c>
      <c r="AK178" s="52">
        <f t="shared" si="52"/>
        <v>0</v>
      </c>
      <c r="AL178" s="52">
        <f t="shared" si="52"/>
        <v>0</v>
      </c>
      <c r="AM178" s="10">
        <f t="shared" si="50"/>
        <v>5816.87</v>
      </c>
    </row>
    <row r="179" spans="1:39">
      <c r="A179" s="13" t="s">
        <v>19</v>
      </c>
      <c r="B179" s="52">
        <f t="shared" si="48"/>
        <v>0</v>
      </c>
      <c r="C179" s="52">
        <f t="shared" si="48"/>
        <v>0</v>
      </c>
      <c r="D179" s="52">
        <f t="shared" si="48"/>
        <v>0</v>
      </c>
      <c r="E179" s="52">
        <f t="shared" si="48"/>
        <v>0</v>
      </c>
      <c r="F179" s="52">
        <f t="shared" si="48"/>
        <v>2128.5</v>
      </c>
      <c r="G179" s="52">
        <f t="shared" si="48"/>
        <v>2854.5</v>
      </c>
      <c r="H179" s="52">
        <f t="shared" si="48"/>
        <v>3861.0000000000005</v>
      </c>
      <c r="I179" s="52">
        <f t="shared" si="48"/>
        <v>2029.5000000000002</v>
      </c>
      <c r="J179" s="52">
        <f t="shared" si="48"/>
        <v>2986.5</v>
      </c>
      <c r="K179" s="52">
        <f t="shared" si="48"/>
        <v>3795.0000000000005</v>
      </c>
      <c r="L179" s="52">
        <f t="shared" si="48"/>
        <v>2953.5</v>
      </c>
      <c r="M179" s="52">
        <f t="shared" si="48"/>
        <v>3580.5000000000005</v>
      </c>
      <c r="N179" s="52">
        <f t="shared" si="48"/>
        <v>3366</v>
      </c>
      <c r="O179" s="52">
        <f t="shared" si="48"/>
        <v>2590.5</v>
      </c>
      <c r="P179" s="52">
        <f t="shared" si="48"/>
        <v>3201</v>
      </c>
      <c r="Q179" s="52">
        <f t="shared" si="48"/>
        <v>2821.5</v>
      </c>
      <c r="R179" s="52">
        <f t="shared" si="52"/>
        <v>3613.5</v>
      </c>
      <c r="S179" s="52">
        <f t="shared" si="52"/>
        <v>3514.5000000000005</v>
      </c>
      <c r="T179" s="52">
        <f t="shared" si="52"/>
        <v>3811.5000000000005</v>
      </c>
      <c r="U179" s="52">
        <f t="shared" si="52"/>
        <v>3745.5000000000005</v>
      </c>
      <c r="V179" s="52">
        <f t="shared" si="52"/>
        <v>3828.0000000000005</v>
      </c>
      <c r="W179" s="52">
        <f t="shared" si="52"/>
        <v>3135</v>
      </c>
      <c r="X179" s="52">
        <f t="shared" si="52"/>
        <v>3234</v>
      </c>
      <c r="Y179" s="52">
        <f t="shared" si="52"/>
        <v>3828.0000000000005</v>
      </c>
      <c r="Z179" s="52">
        <f t="shared" si="52"/>
        <v>3828.0000000000005</v>
      </c>
      <c r="AA179" s="52">
        <f t="shared" si="52"/>
        <v>3729.0000000000005</v>
      </c>
      <c r="AB179" s="52">
        <f t="shared" si="52"/>
        <v>3795.0000000000009</v>
      </c>
      <c r="AC179" s="52">
        <f t="shared" si="52"/>
        <v>3910.5</v>
      </c>
      <c r="AD179" s="52">
        <f t="shared" si="52"/>
        <v>3201</v>
      </c>
      <c r="AE179" s="52">
        <f t="shared" si="52"/>
        <v>3036</v>
      </c>
      <c r="AF179" s="52">
        <f t="shared" si="52"/>
        <v>2541</v>
      </c>
      <c r="AG179" s="52">
        <f t="shared" si="52"/>
        <v>3927.0000000000009</v>
      </c>
      <c r="AH179" s="52">
        <f t="shared" si="52"/>
        <v>5743.630000000001</v>
      </c>
      <c r="AI179" s="52">
        <f t="shared" si="52"/>
        <v>5175.68</v>
      </c>
      <c r="AJ179" s="52">
        <f t="shared" si="52"/>
        <v>0</v>
      </c>
      <c r="AK179" s="52">
        <f t="shared" si="52"/>
        <v>0</v>
      </c>
      <c r="AL179" s="52">
        <f t="shared" si="52"/>
        <v>0</v>
      </c>
      <c r="AM179" s="10">
        <f t="shared" si="50"/>
        <v>5743.630000000001</v>
      </c>
    </row>
    <row r="180" spans="1:39">
      <c r="A180" s="13">
        <v>0.58333333333333337</v>
      </c>
      <c r="B180" s="52">
        <f t="shared" si="48"/>
        <v>0</v>
      </c>
      <c r="C180" s="52">
        <f t="shared" si="48"/>
        <v>0</v>
      </c>
      <c r="D180" s="52">
        <f t="shared" si="48"/>
        <v>0</v>
      </c>
      <c r="E180" s="52">
        <f t="shared" si="48"/>
        <v>0</v>
      </c>
      <c r="F180" s="52">
        <f t="shared" si="48"/>
        <v>2442</v>
      </c>
      <c r="G180" s="52">
        <f t="shared" si="48"/>
        <v>2805</v>
      </c>
      <c r="H180" s="52">
        <f t="shared" si="48"/>
        <v>3811.5000000000009</v>
      </c>
      <c r="I180" s="52">
        <f t="shared" si="48"/>
        <v>3052.5</v>
      </c>
      <c r="J180" s="52">
        <f t="shared" si="48"/>
        <v>2953.5</v>
      </c>
      <c r="K180" s="52">
        <f t="shared" si="48"/>
        <v>3861</v>
      </c>
      <c r="L180" s="52">
        <f t="shared" si="48"/>
        <v>2904</v>
      </c>
      <c r="M180" s="52">
        <f t="shared" si="48"/>
        <v>3498.0000000000005</v>
      </c>
      <c r="N180" s="52">
        <f t="shared" si="48"/>
        <v>3283.5</v>
      </c>
      <c r="O180" s="52">
        <f t="shared" si="48"/>
        <v>3547.5000000000005</v>
      </c>
      <c r="P180" s="52">
        <f t="shared" si="48"/>
        <v>3151.5</v>
      </c>
      <c r="Q180" s="52">
        <f t="shared" si="48"/>
        <v>2128.5</v>
      </c>
      <c r="R180" s="52">
        <f t="shared" si="52"/>
        <v>3531.0000000000005</v>
      </c>
      <c r="S180" s="52">
        <f t="shared" si="52"/>
        <v>3498.0000000000005</v>
      </c>
      <c r="T180" s="52">
        <f t="shared" si="52"/>
        <v>3943.5000000000005</v>
      </c>
      <c r="U180" s="52">
        <f t="shared" si="52"/>
        <v>3729.0000000000005</v>
      </c>
      <c r="V180" s="52">
        <f t="shared" si="52"/>
        <v>3844.5000000000005</v>
      </c>
      <c r="W180" s="52">
        <f t="shared" si="52"/>
        <v>3118.5</v>
      </c>
      <c r="X180" s="52">
        <f t="shared" si="52"/>
        <v>3003</v>
      </c>
      <c r="Y180" s="52">
        <f t="shared" si="52"/>
        <v>3861.0000000000009</v>
      </c>
      <c r="Z180" s="52">
        <f t="shared" si="52"/>
        <v>3828</v>
      </c>
      <c r="AA180" s="52">
        <f t="shared" si="52"/>
        <v>3778.5000000000005</v>
      </c>
      <c r="AB180" s="52">
        <f t="shared" si="52"/>
        <v>3795.0000000000009</v>
      </c>
      <c r="AC180" s="52">
        <f t="shared" si="52"/>
        <v>3613.5000000000009</v>
      </c>
      <c r="AD180" s="52">
        <f t="shared" si="52"/>
        <v>3184.5</v>
      </c>
      <c r="AE180" s="52">
        <f t="shared" si="52"/>
        <v>3036</v>
      </c>
      <c r="AF180" s="52">
        <f t="shared" si="52"/>
        <v>3217.5</v>
      </c>
      <c r="AG180" s="52">
        <f t="shared" si="52"/>
        <v>3943.5000000000005</v>
      </c>
      <c r="AH180" s="52">
        <f t="shared" si="52"/>
        <v>5704.1950000000006</v>
      </c>
      <c r="AI180" s="52">
        <f t="shared" si="52"/>
        <v>4534.8599999999997</v>
      </c>
      <c r="AJ180" s="52">
        <f t="shared" si="52"/>
        <v>0</v>
      </c>
      <c r="AK180" s="52">
        <f t="shared" si="52"/>
        <v>0</v>
      </c>
      <c r="AL180" s="52">
        <f t="shared" si="52"/>
        <v>0</v>
      </c>
      <c r="AM180" s="10">
        <f t="shared" si="50"/>
        <v>5704.1950000000006</v>
      </c>
    </row>
    <row r="181" spans="1:39">
      <c r="A181" s="13" t="s">
        <v>20</v>
      </c>
      <c r="B181" s="52">
        <f t="shared" si="48"/>
        <v>0</v>
      </c>
      <c r="C181" s="52">
        <f t="shared" si="48"/>
        <v>0</v>
      </c>
      <c r="D181" s="52">
        <f t="shared" si="48"/>
        <v>0</v>
      </c>
      <c r="E181" s="52">
        <f t="shared" si="48"/>
        <v>0</v>
      </c>
      <c r="F181" s="52">
        <f t="shared" si="48"/>
        <v>3514.5000000000005</v>
      </c>
      <c r="G181" s="52">
        <f t="shared" si="48"/>
        <v>3877.5</v>
      </c>
      <c r="H181" s="52">
        <f t="shared" si="48"/>
        <v>3894.0000000000009</v>
      </c>
      <c r="I181" s="52">
        <f t="shared" si="48"/>
        <v>2937</v>
      </c>
      <c r="J181" s="52">
        <f t="shared" si="48"/>
        <v>2854.5</v>
      </c>
      <c r="K181" s="52">
        <f t="shared" si="48"/>
        <v>3943.5</v>
      </c>
      <c r="L181" s="52">
        <f t="shared" si="48"/>
        <v>3448.5000000000005</v>
      </c>
      <c r="M181" s="52">
        <f t="shared" si="48"/>
        <v>3597</v>
      </c>
      <c r="N181" s="52">
        <f t="shared" si="48"/>
        <v>3630.0000000000005</v>
      </c>
      <c r="O181" s="52">
        <f t="shared" si="48"/>
        <v>3679.5000000000005</v>
      </c>
      <c r="P181" s="52">
        <f t="shared" si="48"/>
        <v>3085.5</v>
      </c>
      <c r="Q181" s="52">
        <f t="shared" si="48"/>
        <v>2244</v>
      </c>
      <c r="R181" s="52">
        <f t="shared" si="52"/>
        <v>3481.5</v>
      </c>
      <c r="S181" s="52">
        <f t="shared" si="52"/>
        <v>3597</v>
      </c>
      <c r="T181" s="52">
        <f t="shared" si="52"/>
        <v>3811.5000000000005</v>
      </c>
      <c r="U181" s="52">
        <f t="shared" si="52"/>
        <v>3795.0000000000005</v>
      </c>
      <c r="V181" s="52">
        <f t="shared" si="52"/>
        <v>3811.5</v>
      </c>
      <c r="W181" s="52">
        <f t="shared" si="52"/>
        <v>3085.5</v>
      </c>
      <c r="X181" s="52">
        <f t="shared" si="52"/>
        <v>2904</v>
      </c>
      <c r="Y181" s="52">
        <f t="shared" si="52"/>
        <v>3960</v>
      </c>
      <c r="Z181" s="52">
        <f t="shared" si="52"/>
        <v>3828</v>
      </c>
      <c r="AA181" s="52">
        <f t="shared" si="52"/>
        <v>3844.5</v>
      </c>
      <c r="AB181" s="52">
        <f t="shared" si="52"/>
        <v>3828</v>
      </c>
      <c r="AC181" s="52">
        <f t="shared" si="52"/>
        <v>3844.5000000000005</v>
      </c>
      <c r="AD181" s="52">
        <f t="shared" si="52"/>
        <v>3168</v>
      </c>
      <c r="AE181" s="52">
        <f t="shared" si="52"/>
        <v>3003</v>
      </c>
      <c r="AF181" s="52">
        <f t="shared" si="52"/>
        <v>3151.5</v>
      </c>
      <c r="AG181" s="52">
        <f t="shared" si="52"/>
        <v>4026.0000000000005</v>
      </c>
      <c r="AH181" s="52">
        <f t="shared" si="52"/>
        <v>5672.8</v>
      </c>
      <c r="AI181" s="52">
        <f t="shared" si="52"/>
        <v>4731.2950000000001</v>
      </c>
      <c r="AJ181" s="52">
        <f t="shared" si="52"/>
        <v>0</v>
      </c>
      <c r="AK181" s="52">
        <f t="shared" si="52"/>
        <v>0</v>
      </c>
      <c r="AL181" s="52">
        <f t="shared" si="52"/>
        <v>0</v>
      </c>
      <c r="AM181" s="10">
        <f t="shared" si="50"/>
        <v>5672.8</v>
      </c>
    </row>
    <row r="182" spans="1:39">
      <c r="A182" s="12" t="s">
        <v>21</v>
      </c>
      <c r="B182" s="52">
        <f t="shared" si="48"/>
        <v>0</v>
      </c>
      <c r="C182" s="52">
        <f t="shared" si="48"/>
        <v>0</v>
      </c>
      <c r="D182" s="52">
        <f t="shared" si="48"/>
        <v>0</v>
      </c>
      <c r="E182" s="52">
        <f t="shared" si="48"/>
        <v>0</v>
      </c>
      <c r="F182" s="52">
        <f t="shared" si="48"/>
        <v>3828.0000000000005</v>
      </c>
      <c r="G182" s="52">
        <f t="shared" si="48"/>
        <v>3828.0000000000005</v>
      </c>
      <c r="H182" s="52">
        <f t="shared" si="48"/>
        <v>3745.5</v>
      </c>
      <c r="I182" s="52">
        <f t="shared" si="48"/>
        <v>2937</v>
      </c>
      <c r="J182" s="52">
        <f t="shared" si="48"/>
        <v>2805</v>
      </c>
      <c r="K182" s="52">
        <f t="shared" si="48"/>
        <v>3828</v>
      </c>
      <c r="L182" s="52">
        <f t="shared" si="48"/>
        <v>3481.5000000000009</v>
      </c>
      <c r="M182" s="52">
        <f t="shared" si="48"/>
        <v>3531.0000000000005</v>
      </c>
      <c r="N182" s="52">
        <f t="shared" si="48"/>
        <v>3613.5000000000005</v>
      </c>
      <c r="O182" s="52">
        <f t="shared" si="48"/>
        <v>3613.5000000000005</v>
      </c>
      <c r="P182" s="52">
        <f t="shared" si="48"/>
        <v>3052.5</v>
      </c>
      <c r="Q182" s="52">
        <f t="shared" si="48"/>
        <v>2425.5</v>
      </c>
      <c r="R182" s="52">
        <f t="shared" si="52"/>
        <v>3432.0000000000009</v>
      </c>
      <c r="S182" s="52">
        <f t="shared" si="52"/>
        <v>3531.0000000000005</v>
      </c>
      <c r="T182" s="52">
        <f t="shared" si="52"/>
        <v>3679.5000000000005</v>
      </c>
      <c r="U182" s="52">
        <f t="shared" si="52"/>
        <v>3663.0000000000005</v>
      </c>
      <c r="V182" s="52">
        <f t="shared" si="52"/>
        <v>3729.0000000000005</v>
      </c>
      <c r="W182" s="52">
        <f t="shared" si="52"/>
        <v>2986.5</v>
      </c>
      <c r="X182" s="52">
        <f t="shared" si="52"/>
        <v>2854.5</v>
      </c>
      <c r="Y182" s="52">
        <f t="shared" si="52"/>
        <v>3778.5000000000009</v>
      </c>
      <c r="Z182" s="52">
        <f t="shared" si="52"/>
        <v>3745.5000000000005</v>
      </c>
      <c r="AA182" s="52">
        <f t="shared" si="52"/>
        <v>3778.5000000000005</v>
      </c>
      <c r="AB182" s="52">
        <f t="shared" si="52"/>
        <v>3696.0000000000009</v>
      </c>
      <c r="AC182" s="52">
        <f t="shared" si="52"/>
        <v>3877.5000000000005</v>
      </c>
      <c r="AD182" s="52">
        <f t="shared" si="52"/>
        <v>3003</v>
      </c>
      <c r="AE182" s="52">
        <f t="shared" si="52"/>
        <v>2970</v>
      </c>
      <c r="AF182" s="52">
        <f t="shared" si="52"/>
        <v>3795.0000000000009</v>
      </c>
      <c r="AG182" s="52">
        <f t="shared" si="52"/>
        <v>3951.7500000000005</v>
      </c>
      <c r="AH182" s="52">
        <f t="shared" si="52"/>
        <v>5118.6750000000002</v>
      </c>
      <c r="AI182" s="52">
        <f t="shared" si="52"/>
        <v>3630.0000000000005</v>
      </c>
      <c r="AJ182" s="52">
        <f t="shared" si="52"/>
        <v>0</v>
      </c>
      <c r="AK182" s="52">
        <f t="shared" si="52"/>
        <v>0</v>
      </c>
      <c r="AL182" s="52">
        <f t="shared" si="52"/>
        <v>0</v>
      </c>
      <c r="AM182" s="10">
        <f t="shared" si="50"/>
        <v>5118.6750000000002</v>
      </c>
    </row>
    <row r="183" spans="1:39">
      <c r="A183" s="12" t="s">
        <v>22</v>
      </c>
      <c r="B183" s="52">
        <f t="shared" ref="B183:AL189" si="53">+$G$40*(B123+B153)</f>
        <v>0</v>
      </c>
      <c r="C183" s="52">
        <f t="shared" si="53"/>
        <v>0</v>
      </c>
      <c r="D183" s="52">
        <f t="shared" si="53"/>
        <v>0</v>
      </c>
      <c r="E183" s="52">
        <f t="shared" si="53"/>
        <v>0</v>
      </c>
      <c r="F183" s="52">
        <f t="shared" si="53"/>
        <v>3762.0000000000005</v>
      </c>
      <c r="G183" s="52">
        <f t="shared" si="53"/>
        <v>3514.5000000000005</v>
      </c>
      <c r="H183" s="52">
        <f t="shared" si="53"/>
        <v>3564.0000000000005</v>
      </c>
      <c r="I183" s="52">
        <f t="shared" si="53"/>
        <v>2887.5</v>
      </c>
      <c r="J183" s="52">
        <f t="shared" si="53"/>
        <v>2772</v>
      </c>
      <c r="K183" s="52">
        <f t="shared" si="53"/>
        <v>3795.0000000000005</v>
      </c>
      <c r="L183" s="52">
        <f t="shared" si="53"/>
        <v>3399.0000000000005</v>
      </c>
      <c r="M183" s="52">
        <f t="shared" si="53"/>
        <v>3399.0000000000005</v>
      </c>
      <c r="N183" s="52">
        <f t="shared" si="53"/>
        <v>2970</v>
      </c>
      <c r="O183" s="52">
        <f t="shared" si="53"/>
        <v>3465.0000000000005</v>
      </c>
      <c r="P183" s="52">
        <f t="shared" si="53"/>
        <v>3019.5</v>
      </c>
      <c r="Q183" s="52">
        <f t="shared" si="53"/>
        <v>2673</v>
      </c>
      <c r="R183" s="52">
        <f t="shared" si="53"/>
        <v>3349.5</v>
      </c>
      <c r="S183" s="52">
        <f t="shared" si="53"/>
        <v>3465</v>
      </c>
      <c r="T183" s="52">
        <f t="shared" si="53"/>
        <v>3630</v>
      </c>
      <c r="U183" s="52">
        <f t="shared" si="53"/>
        <v>3498.0000000000005</v>
      </c>
      <c r="V183" s="52">
        <f t="shared" si="53"/>
        <v>3217.5</v>
      </c>
      <c r="W183" s="52">
        <f t="shared" si="53"/>
        <v>2953.5</v>
      </c>
      <c r="X183" s="52">
        <f t="shared" si="53"/>
        <v>2821.5</v>
      </c>
      <c r="Y183" s="52">
        <f t="shared" si="53"/>
        <v>3580.5000000000005</v>
      </c>
      <c r="Z183" s="52">
        <f t="shared" si="53"/>
        <v>3506.2500000000005</v>
      </c>
      <c r="AA183" s="52">
        <f t="shared" si="53"/>
        <v>3580.5000000000005</v>
      </c>
      <c r="AB183" s="52">
        <f t="shared" si="53"/>
        <v>3679.5000000000009</v>
      </c>
      <c r="AC183" s="52">
        <f t="shared" si="53"/>
        <v>3646.5</v>
      </c>
      <c r="AD183" s="52">
        <f t="shared" si="53"/>
        <v>2887.5</v>
      </c>
      <c r="AE183" s="52">
        <f t="shared" si="53"/>
        <v>2904</v>
      </c>
      <c r="AF183" s="52">
        <f t="shared" si="53"/>
        <v>3663.0000000000005</v>
      </c>
      <c r="AG183" s="52">
        <f t="shared" si="53"/>
        <v>3646.5000000000005</v>
      </c>
      <c r="AH183" s="52">
        <f t="shared" si="53"/>
        <v>4166.55</v>
      </c>
      <c r="AI183" s="52">
        <f t="shared" si="53"/>
        <v>3432.0000000000005</v>
      </c>
      <c r="AJ183" s="52">
        <f t="shared" si="53"/>
        <v>0</v>
      </c>
      <c r="AK183" s="52">
        <f t="shared" si="53"/>
        <v>0</v>
      </c>
      <c r="AL183" s="52">
        <f t="shared" si="53"/>
        <v>0</v>
      </c>
      <c r="AM183" s="10">
        <f t="shared" si="50"/>
        <v>4166.55</v>
      </c>
    </row>
    <row r="184" spans="1:39">
      <c r="A184" s="12" t="s">
        <v>23</v>
      </c>
      <c r="B184" s="52">
        <f t="shared" si="53"/>
        <v>0</v>
      </c>
      <c r="C184" s="52">
        <f t="shared" si="53"/>
        <v>0</v>
      </c>
      <c r="D184" s="52">
        <f t="shared" si="53"/>
        <v>0</v>
      </c>
      <c r="E184" s="52">
        <f t="shared" si="53"/>
        <v>0</v>
      </c>
      <c r="F184" s="52">
        <f t="shared" si="53"/>
        <v>3597.0000000000005</v>
      </c>
      <c r="G184" s="52">
        <f t="shared" si="53"/>
        <v>3382.5000000000005</v>
      </c>
      <c r="H184" s="52">
        <f t="shared" si="53"/>
        <v>3481.5</v>
      </c>
      <c r="I184" s="52">
        <f t="shared" si="53"/>
        <v>2887.5</v>
      </c>
      <c r="J184" s="52">
        <f t="shared" si="53"/>
        <v>2772</v>
      </c>
      <c r="K184" s="52">
        <f t="shared" si="53"/>
        <v>3415.5000000000005</v>
      </c>
      <c r="L184" s="52">
        <f t="shared" si="53"/>
        <v>3267</v>
      </c>
      <c r="M184" s="52">
        <f t="shared" si="53"/>
        <v>3118.5</v>
      </c>
      <c r="N184" s="52">
        <f t="shared" si="53"/>
        <v>3118.5</v>
      </c>
      <c r="O184" s="52">
        <f t="shared" si="53"/>
        <v>3316.5</v>
      </c>
      <c r="P184" s="52">
        <f t="shared" si="53"/>
        <v>2871</v>
      </c>
      <c r="Q184" s="52">
        <f t="shared" si="53"/>
        <v>2722.5</v>
      </c>
      <c r="R184" s="52">
        <f t="shared" si="53"/>
        <v>3151.5</v>
      </c>
      <c r="S184" s="52">
        <f t="shared" si="53"/>
        <v>3481.5000000000005</v>
      </c>
      <c r="T184" s="52">
        <f t="shared" si="53"/>
        <v>3184.5</v>
      </c>
      <c r="U184" s="52">
        <f t="shared" si="53"/>
        <v>3316.5</v>
      </c>
      <c r="V184" s="52">
        <f t="shared" si="53"/>
        <v>3267</v>
      </c>
      <c r="W184" s="52">
        <f t="shared" si="53"/>
        <v>2920.5</v>
      </c>
      <c r="X184" s="52">
        <f t="shared" si="53"/>
        <v>2854.5</v>
      </c>
      <c r="Y184" s="52">
        <f t="shared" si="53"/>
        <v>3415.5000000000005</v>
      </c>
      <c r="Z184" s="52">
        <f t="shared" si="53"/>
        <v>3415.5000000000005</v>
      </c>
      <c r="AA184" s="52">
        <f t="shared" si="53"/>
        <v>3300</v>
      </c>
      <c r="AB184" s="52">
        <f t="shared" si="53"/>
        <v>3613.5000000000005</v>
      </c>
      <c r="AC184" s="52">
        <f t="shared" si="53"/>
        <v>3399.0000000000005</v>
      </c>
      <c r="AD184" s="52">
        <f t="shared" si="53"/>
        <v>3069</v>
      </c>
      <c r="AE184" s="52">
        <f t="shared" si="53"/>
        <v>2904</v>
      </c>
      <c r="AF184" s="52">
        <f t="shared" si="53"/>
        <v>3564</v>
      </c>
      <c r="AG184" s="52">
        <f t="shared" si="53"/>
        <v>3481.5000000000009</v>
      </c>
      <c r="AH184" s="52">
        <f t="shared" si="53"/>
        <v>3845.3450000000003</v>
      </c>
      <c r="AI184" s="52">
        <f t="shared" si="53"/>
        <v>3498.0000000000005</v>
      </c>
      <c r="AJ184" s="52">
        <f t="shared" si="53"/>
        <v>0</v>
      </c>
      <c r="AK184" s="52">
        <f t="shared" si="53"/>
        <v>0</v>
      </c>
      <c r="AL184" s="52">
        <f t="shared" si="53"/>
        <v>0</v>
      </c>
      <c r="AM184" s="10">
        <f t="shared" si="50"/>
        <v>3845.3450000000003</v>
      </c>
    </row>
    <row r="185" spans="1:39">
      <c r="A185" s="9" t="s">
        <v>24</v>
      </c>
      <c r="B185" s="52">
        <f t="shared" si="53"/>
        <v>0</v>
      </c>
      <c r="C185" s="52">
        <f t="shared" si="53"/>
        <v>0</v>
      </c>
      <c r="D185" s="52">
        <f t="shared" si="53"/>
        <v>0</v>
      </c>
      <c r="E185" s="52">
        <f t="shared" si="53"/>
        <v>0</v>
      </c>
      <c r="F185" s="52">
        <f t="shared" si="53"/>
        <v>3630.0000000000005</v>
      </c>
      <c r="G185" s="52">
        <f t="shared" si="53"/>
        <v>3531.0000000000005</v>
      </c>
      <c r="H185" s="52">
        <f t="shared" si="53"/>
        <v>3861.0000000000005</v>
      </c>
      <c r="I185" s="52">
        <f t="shared" si="53"/>
        <v>3234</v>
      </c>
      <c r="J185" s="52">
        <f t="shared" si="53"/>
        <v>3184.5</v>
      </c>
      <c r="K185" s="52">
        <f t="shared" si="53"/>
        <v>3564.0000000000005</v>
      </c>
      <c r="L185" s="52">
        <f t="shared" si="53"/>
        <v>3432.0000000000005</v>
      </c>
      <c r="M185" s="52">
        <f t="shared" si="53"/>
        <v>3349.5</v>
      </c>
      <c r="N185" s="52">
        <f t="shared" si="53"/>
        <v>3399.0000000000005</v>
      </c>
      <c r="O185" s="52">
        <f t="shared" si="53"/>
        <v>3382.5000000000005</v>
      </c>
      <c r="P185" s="52">
        <f t="shared" si="53"/>
        <v>3597.0000000000005</v>
      </c>
      <c r="Q185" s="52">
        <f t="shared" si="53"/>
        <v>2854.5</v>
      </c>
      <c r="R185" s="52">
        <f t="shared" si="53"/>
        <v>3415.5000000000005</v>
      </c>
      <c r="S185" s="52">
        <f t="shared" si="53"/>
        <v>3597.0000000000005</v>
      </c>
      <c r="T185" s="52">
        <f t="shared" si="53"/>
        <v>3547.5000000000005</v>
      </c>
      <c r="U185" s="52">
        <f t="shared" si="53"/>
        <v>3712.5000000000005</v>
      </c>
      <c r="V185" s="52">
        <f t="shared" si="53"/>
        <v>3762.0000000000005</v>
      </c>
      <c r="W185" s="52">
        <f t="shared" si="53"/>
        <v>3399.0000000000005</v>
      </c>
      <c r="X185" s="52">
        <f t="shared" si="53"/>
        <v>3349.5</v>
      </c>
      <c r="Y185" s="52">
        <f t="shared" si="53"/>
        <v>3729.0000000000005</v>
      </c>
      <c r="Z185" s="52">
        <f t="shared" si="53"/>
        <v>3663.0000000000005</v>
      </c>
      <c r="AA185" s="52">
        <f t="shared" si="53"/>
        <v>3564.0000000000005</v>
      </c>
      <c r="AB185" s="52">
        <f t="shared" si="53"/>
        <v>3762.0000000000005</v>
      </c>
      <c r="AC185" s="52">
        <f t="shared" si="53"/>
        <v>3729.0000000000005</v>
      </c>
      <c r="AD185" s="52">
        <f t="shared" si="53"/>
        <v>3448.5000000000005</v>
      </c>
      <c r="AE185" s="52">
        <f t="shared" si="53"/>
        <v>3448.5000000000005</v>
      </c>
      <c r="AF185" s="52">
        <f t="shared" si="53"/>
        <v>3910.5000000000005</v>
      </c>
      <c r="AG185" s="52">
        <f t="shared" si="53"/>
        <v>3976.5000000000005</v>
      </c>
      <c r="AH185" s="52">
        <f t="shared" si="53"/>
        <v>4004.5750000000003</v>
      </c>
      <c r="AI185" s="52">
        <f t="shared" si="53"/>
        <v>3514.5000000000005</v>
      </c>
      <c r="AJ185" s="52">
        <f t="shared" si="53"/>
        <v>0</v>
      </c>
      <c r="AK185" s="52">
        <f t="shared" si="53"/>
        <v>0</v>
      </c>
      <c r="AL185" s="52">
        <f t="shared" si="53"/>
        <v>0</v>
      </c>
      <c r="AM185" s="10">
        <f t="shared" si="50"/>
        <v>4004.5750000000003</v>
      </c>
    </row>
    <row r="186" spans="1:39">
      <c r="A186" s="15">
        <v>0.83333333333333337</v>
      </c>
      <c r="B186" s="52">
        <f t="shared" si="53"/>
        <v>0</v>
      </c>
      <c r="C186" s="52">
        <f t="shared" si="53"/>
        <v>0</v>
      </c>
      <c r="D186" s="52">
        <f t="shared" si="53"/>
        <v>0</v>
      </c>
      <c r="E186" s="52">
        <f t="shared" si="53"/>
        <v>0</v>
      </c>
      <c r="F186" s="52">
        <f t="shared" si="53"/>
        <v>3795.0000000000005</v>
      </c>
      <c r="G186" s="52">
        <f t="shared" si="53"/>
        <v>3811.5000000000005</v>
      </c>
      <c r="H186" s="52">
        <f t="shared" si="53"/>
        <v>3811.5000000000005</v>
      </c>
      <c r="I186" s="52">
        <f t="shared" si="53"/>
        <v>3597.0000000000005</v>
      </c>
      <c r="J186" s="52">
        <f t="shared" si="53"/>
        <v>3415.5000000000005</v>
      </c>
      <c r="K186" s="52">
        <f t="shared" si="53"/>
        <v>3745.5000000000005</v>
      </c>
      <c r="L186" s="52">
        <f t="shared" si="53"/>
        <v>3646.5000000000005</v>
      </c>
      <c r="M186" s="52">
        <f t="shared" si="53"/>
        <v>3531.0000000000005</v>
      </c>
      <c r="N186" s="52">
        <f t="shared" si="53"/>
        <v>3531.0000000000005</v>
      </c>
      <c r="O186" s="52">
        <f t="shared" si="53"/>
        <v>3597.0000000000005</v>
      </c>
      <c r="P186" s="52">
        <f t="shared" si="53"/>
        <v>3795.0000000000005</v>
      </c>
      <c r="Q186" s="52">
        <f t="shared" si="53"/>
        <v>2640</v>
      </c>
      <c r="R186" s="52">
        <f t="shared" si="53"/>
        <v>3514.5000000000005</v>
      </c>
      <c r="S186" s="52">
        <f t="shared" si="53"/>
        <v>3745.5000000000005</v>
      </c>
      <c r="T186" s="52">
        <f t="shared" si="53"/>
        <v>3696.0000000000005</v>
      </c>
      <c r="U186" s="52">
        <f t="shared" si="53"/>
        <v>3811.5000000000005</v>
      </c>
      <c r="V186" s="52">
        <f t="shared" si="53"/>
        <v>3729.0000000000005</v>
      </c>
      <c r="W186" s="52">
        <f t="shared" si="53"/>
        <v>3564.0000000000005</v>
      </c>
      <c r="X186" s="52">
        <f t="shared" si="53"/>
        <v>3547.5000000000005</v>
      </c>
      <c r="Y186" s="52">
        <f t="shared" si="53"/>
        <v>3762.0000000000005</v>
      </c>
      <c r="Z186" s="52">
        <f t="shared" si="53"/>
        <v>3762.0000000000005</v>
      </c>
      <c r="AA186" s="52">
        <f t="shared" si="53"/>
        <v>3729.0000000000005</v>
      </c>
      <c r="AB186" s="52">
        <f t="shared" si="53"/>
        <v>3828.0000000000005</v>
      </c>
      <c r="AC186" s="52">
        <f t="shared" si="53"/>
        <v>3795.0000000000005</v>
      </c>
      <c r="AD186" s="52">
        <f t="shared" si="53"/>
        <v>3663.0000000000005</v>
      </c>
      <c r="AE186" s="52">
        <f t="shared" si="53"/>
        <v>3597.0000000000005</v>
      </c>
      <c r="AF186" s="52">
        <f t="shared" si="53"/>
        <v>3927.0000000000005</v>
      </c>
      <c r="AG186" s="52">
        <f t="shared" si="53"/>
        <v>3910.5000000000005</v>
      </c>
      <c r="AH186" s="52">
        <f t="shared" si="53"/>
        <v>3943.5000000000005</v>
      </c>
      <c r="AI186" s="52">
        <f t="shared" si="53"/>
        <v>3679.5000000000005</v>
      </c>
      <c r="AJ186" s="52">
        <f t="shared" si="53"/>
        <v>0</v>
      </c>
      <c r="AK186" s="52">
        <f t="shared" si="53"/>
        <v>0</v>
      </c>
      <c r="AL186" s="52">
        <f t="shared" si="53"/>
        <v>0</v>
      </c>
      <c r="AM186" s="10">
        <f t="shared" si="50"/>
        <v>3943.5000000000005</v>
      </c>
    </row>
    <row r="187" spans="1:39">
      <c r="A187" s="15">
        <v>0.875</v>
      </c>
      <c r="B187" s="52">
        <f t="shared" si="53"/>
        <v>0</v>
      </c>
      <c r="C187" s="52">
        <f t="shared" si="53"/>
        <v>0</v>
      </c>
      <c r="D187" s="52">
        <f t="shared" si="53"/>
        <v>0</v>
      </c>
      <c r="E187" s="52">
        <f t="shared" si="53"/>
        <v>0</v>
      </c>
      <c r="F187" s="52">
        <f t="shared" si="53"/>
        <v>3712.5000000000005</v>
      </c>
      <c r="G187" s="52">
        <f t="shared" si="53"/>
        <v>3696.0000000000005</v>
      </c>
      <c r="H187" s="52">
        <f t="shared" si="53"/>
        <v>3712.5000000000005</v>
      </c>
      <c r="I187" s="52">
        <f t="shared" si="53"/>
        <v>3514.5000000000005</v>
      </c>
      <c r="J187" s="52">
        <f t="shared" si="53"/>
        <v>3415.5000000000005</v>
      </c>
      <c r="K187" s="52">
        <f t="shared" si="53"/>
        <v>3580.5000000000005</v>
      </c>
      <c r="L187" s="52">
        <f t="shared" si="53"/>
        <v>3498.0000000000005</v>
      </c>
      <c r="M187" s="52">
        <f t="shared" si="53"/>
        <v>3349.5</v>
      </c>
      <c r="N187" s="52">
        <f t="shared" si="53"/>
        <v>3399.0000000000005</v>
      </c>
      <c r="O187" s="52">
        <f t="shared" si="53"/>
        <v>3366</v>
      </c>
      <c r="P187" s="52">
        <f t="shared" si="53"/>
        <v>3762.0000000000005</v>
      </c>
      <c r="Q187" s="52">
        <f t="shared" si="53"/>
        <v>2986.5</v>
      </c>
      <c r="R187" s="52">
        <f t="shared" si="53"/>
        <v>3349.5</v>
      </c>
      <c r="S187" s="52">
        <f t="shared" si="53"/>
        <v>3580.5000000000005</v>
      </c>
      <c r="T187" s="52">
        <f t="shared" si="53"/>
        <v>3514.5000000000005</v>
      </c>
      <c r="U187" s="52">
        <f t="shared" si="53"/>
        <v>3679.5000000000005</v>
      </c>
      <c r="V187" s="52">
        <f t="shared" si="53"/>
        <v>3663.0000000000005</v>
      </c>
      <c r="W187" s="52">
        <f t="shared" si="53"/>
        <v>3481.5000000000005</v>
      </c>
      <c r="X187" s="52">
        <f t="shared" si="53"/>
        <v>3679.5000000000005</v>
      </c>
      <c r="Y187" s="52">
        <f t="shared" si="53"/>
        <v>3613.5000000000005</v>
      </c>
      <c r="Z187" s="52">
        <f t="shared" si="53"/>
        <v>3547.5000000000005</v>
      </c>
      <c r="AA187" s="52">
        <f t="shared" si="53"/>
        <v>3580.5000000000005</v>
      </c>
      <c r="AB187" s="52">
        <f t="shared" si="53"/>
        <v>3696.0000000000005</v>
      </c>
      <c r="AC187" s="52">
        <f t="shared" si="53"/>
        <v>3696.0000000000005</v>
      </c>
      <c r="AD187" s="52">
        <f t="shared" si="53"/>
        <v>3564.0000000000005</v>
      </c>
      <c r="AE187" s="52">
        <f t="shared" si="53"/>
        <v>3597.0000000000005</v>
      </c>
      <c r="AF187" s="52">
        <f t="shared" si="53"/>
        <v>3844.5000000000005</v>
      </c>
      <c r="AG187" s="52">
        <f t="shared" si="53"/>
        <v>3811.5000000000005</v>
      </c>
      <c r="AH187" s="52">
        <f t="shared" si="53"/>
        <v>3745.5000000000005</v>
      </c>
      <c r="AI187" s="52">
        <f t="shared" si="53"/>
        <v>3712.5000000000005</v>
      </c>
      <c r="AJ187" s="52">
        <f t="shared" si="53"/>
        <v>0</v>
      </c>
      <c r="AK187" s="52">
        <f t="shared" si="53"/>
        <v>0</v>
      </c>
      <c r="AL187" s="52">
        <f t="shared" si="53"/>
        <v>0</v>
      </c>
      <c r="AM187" s="10">
        <f t="shared" si="50"/>
        <v>3844.5000000000005</v>
      </c>
    </row>
    <row r="188" spans="1:39">
      <c r="A188" s="13" t="s">
        <v>25</v>
      </c>
      <c r="B188" s="52">
        <f t="shared" si="53"/>
        <v>0</v>
      </c>
      <c r="C188" s="52">
        <f t="shared" si="53"/>
        <v>0</v>
      </c>
      <c r="D188" s="52">
        <f t="shared" si="53"/>
        <v>0</v>
      </c>
      <c r="E188" s="52">
        <f t="shared" si="53"/>
        <v>0</v>
      </c>
      <c r="F188" s="52">
        <f t="shared" si="53"/>
        <v>3498.0000000000005</v>
      </c>
      <c r="G188" s="52">
        <f t="shared" si="53"/>
        <v>3514.5000000000005</v>
      </c>
      <c r="H188" s="52">
        <f t="shared" si="53"/>
        <v>3514.5000000000005</v>
      </c>
      <c r="I188" s="52">
        <f t="shared" si="53"/>
        <v>3283.5</v>
      </c>
      <c r="J188" s="52">
        <f t="shared" si="53"/>
        <v>3250.5</v>
      </c>
      <c r="K188" s="52">
        <f t="shared" si="53"/>
        <v>3465.0000000000005</v>
      </c>
      <c r="L188" s="52">
        <f t="shared" si="53"/>
        <v>3300</v>
      </c>
      <c r="M188" s="52">
        <f t="shared" si="53"/>
        <v>3234</v>
      </c>
      <c r="N188" s="52">
        <f t="shared" si="53"/>
        <v>3250.5</v>
      </c>
      <c r="O188" s="52">
        <f t="shared" si="53"/>
        <v>3366</v>
      </c>
      <c r="P188" s="52">
        <f t="shared" si="53"/>
        <v>3597.0000000000005</v>
      </c>
      <c r="Q188" s="52">
        <f t="shared" si="53"/>
        <v>3036</v>
      </c>
      <c r="R188" s="52">
        <f t="shared" si="53"/>
        <v>3184.5</v>
      </c>
      <c r="S188" s="52">
        <f t="shared" si="53"/>
        <v>3382.5000000000005</v>
      </c>
      <c r="T188" s="52">
        <f t="shared" si="53"/>
        <v>3382.5000000000005</v>
      </c>
      <c r="U188" s="52">
        <f t="shared" si="53"/>
        <v>3514.5000000000005</v>
      </c>
      <c r="V188" s="52">
        <f t="shared" si="53"/>
        <v>3465.0000000000005</v>
      </c>
      <c r="W188" s="52">
        <f t="shared" si="53"/>
        <v>3267</v>
      </c>
      <c r="X188" s="52">
        <f t="shared" si="53"/>
        <v>3514.5000000000005</v>
      </c>
      <c r="Y188" s="52">
        <f t="shared" si="53"/>
        <v>3432.0000000000005</v>
      </c>
      <c r="Z188" s="52">
        <f t="shared" si="53"/>
        <v>3448.5000000000005</v>
      </c>
      <c r="AA188" s="52">
        <f t="shared" si="53"/>
        <v>3613.5000000000005</v>
      </c>
      <c r="AB188" s="52">
        <f t="shared" si="53"/>
        <v>3547.5000000000005</v>
      </c>
      <c r="AC188" s="52">
        <f t="shared" si="53"/>
        <v>3415.5000000000005</v>
      </c>
      <c r="AD188" s="52">
        <f t="shared" si="53"/>
        <v>3382.5000000000005</v>
      </c>
      <c r="AE188" s="52">
        <f t="shared" si="53"/>
        <v>3580.5000000000005</v>
      </c>
      <c r="AF188" s="52">
        <f t="shared" si="53"/>
        <v>3663.0000000000005</v>
      </c>
      <c r="AG188" s="52">
        <f t="shared" si="53"/>
        <v>3729.0000000000005</v>
      </c>
      <c r="AH188" s="52">
        <f t="shared" si="53"/>
        <v>3498.0000000000005</v>
      </c>
      <c r="AI188" s="52">
        <f t="shared" si="53"/>
        <v>3316.5</v>
      </c>
      <c r="AJ188" s="52">
        <f t="shared" si="53"/>
        <v>0</v>
      </c>
      <c r="AK188" s="52">
        <f t="shared" si="53"/>
        <v>0</v>
      </c>
      <c r="AL188" s="52">
        <f t="shared" si="53"/>
        <v>0</v>
      </c>
      <c r="AM188" s="10">
        <f t="shared" si="50"/>
        <v>3729.0000000000005</v>
      </c>
    </row>
    <row r="189" spans="1:39">
      <c r="A189" s="15">
        <v>0.95833333333333337</v>
      </c>
      <c r="B189" s="52">
        <f t="shared" si="53"/>
        <v>0</v>
      </c>
      <c r="C189" s="52">
        <f t="shared" si="53"/>
        <v>0</v>
      </c>
      <c r="D189" s="52">
        <f t="shared" si="53"/>
        <v>0</v>
      </c>
      <c r="E189" s="52">
        <f t="shared" si="53"/>
        <v>0</v>
      </c>
      <c r="F189" s="52">
        <f t="shared" si="53"/>
        <v>3184.5</v>
      </c>
      <c r="G189" s="52">
        <f t="shared" si="53"/>
        <v>3217.5</v>
      </c>
      <c r="H189" s="52">
        <f t="shared" si="53"/>
        <v>3234</v>
      </c>
      <c r="I189" s="52">
        <f t="shared" si="53"/>
        <v>3118.5</v>
      </c>
      <c r="J189" s="52">
        <f t="shared" si="53"/>
        <v>3036</v>
      </c>
      <c r="K189" s="52">
        <f t="shared" si="53"/>
        <v>3366</v>
      </c>
      <c r="L189" s="52">
        <f t="shared" si="53"/>
        <v>2970</v>
      </c>
      <c r="M189" s="52">
        <f t="shared" si="53"/>
        <v>2887.5</v>
      </c>
      <c r="N189" s="52">
        <f t="shared" si="53"/>
        <v>2920.5</v>
      </c>
      <c r="O189" s="52">
        <f t="shared" si="53"/>
        <v>3052.5</v>
      </c>
      <c r="P189" s="52">
        <f t="shared" si="53"/>
        <v>3085.5</v>
      </c>
      <c r="Q189" s="52">
        <f t="shared" si="53"/>
        <v>2706</v>
      </c>
      <c r="R189" s="52">
        <f t="shared" si="53"/>
        <v>2871</v>
      </c>
      <c r="S189" s="52">
        <f t="shared" si="53"/>
        <v>2838</v>
      </c>
      <c r="T189" s="52">
        <f t="shared" si="53"/>
        <v>3085.5</v>
      </c>
      <c r="U189" s="52">
        <f t="shared" si="53"/>
        <v>3234</v>
      </c>
      <c r="V189" s="52">
        <f t="shared" si="53"/>
        <v>3184.5</v>
      </c>
      <c r="W189" s="52">
        <f t="shared" si="53"/>
        <v>3019.5</v>
      </c>
      <c r="X189" s="52">
        <f t="shared" si="53"/>
        <v>2838</v>
      </c>
      <c r="Y189" s="52">
        <f t="shared" si="53"/>
        <v>2970</v>
      </c>
      <c r="Z189" s="52">
        <f t="shared" si="53"/>
        <v>3036</v>
      </c>
      <c r="AA189" s="52">
        <f t="shared" si="53"/>
        <v>3085.5</v>
      </c>
      <c r="AB189" s="52">
        <f t="shared" si="53"/>
        <v>3151.5</v>
      </c>
      <c r="AC189" s="52">
        <f t="shared" si="53"/>
        <v>3184.5</v>
      </c>
      <c r="AD189" s="52">
        <f t="shared" si="53"/>
        <v>3069</v>
      </c>
      <c r="AE189" s="52">
        <f t="shared" si="53"/>
        <v>3085.5</v>
      </c>
      <c r="AF189" s="52">
        <f t="shared" si="53"/>
        <v>3333</v>
      </c>
      <c r="AG189" s="52">
        <f t="shared" si="53"/>
        <v>3267</v>
      </c>
      <c r="AH189" s="52">
        <f t="shared" si="53"/>
        <v>3234</v>
      </c>
      <c r="AI189" s="52">
        <f t="shared" ref="AI189:AL189" si="54">+$G$40*(AI129+AI159)</f>
        <v>3019.5</v>
      </c>
      <c r="AJ189" s="52">
        <f t="shared" si="54"/>
        <v>0</v>
      </c>
      <c r="AK189" s="52">
        <f t="shared" si="54"/>
        <v>0</v>
      </c>
      <c r="AL189" s="52">
        <f t="shared" si="54"/>
        <v>0</v>
      </c>
      <c r="AM189" s="10">
        <f t="shared" si="50"/>
        <v>3366</v>
      </c>
    </row>
    <row r="190" spans="1:39">
      <c r="A190" s="9" t="s">
        <v>26</v>
      </c>
      <c r="B190" s="52">
        <f t="shared" ref="B190:AL190" si="55">+$G$40*(B130+B160)</f>
        <v>0</v>
      </c>
      <c r="C190" s="52">
        <f t="shared" si="55"/>
        <v>0</v>
      </c>
      <c r="D190" s="52">
        <f t="shared" si="55"/>
        <v>0</v>
      </c>
      <c r="E190" s="52">
        <f t="shared" si="55"/>
        <v>0</v>
      </c>
      <c r="F190" s="52">
        <f t="shared" si="55"/>
        <v>2062.5</v>
      </c>
      <c r="G190" s="52">
        <f t="shared" si="55"/>
        <v>2986.5</v>
      </c>
      <c r="H190" s="52">
        <f t="shared" si="55"/>
        <v>2821.5</v>
      </c>
      <c r="I190" s="52">
        <f t="shared" si="55"/>
        <v>2920.5</v>
      </c>
      <c r="J190" s="52">
        <f t="shared" si="55"/>
        <v>2788.5</v>
      </c>
      <c r="K190" s="52">
        <f t="shared" si="55"/>
        <v>2871</v>
      </c>
      <c r="L190" s="52">
        <f t="shared" si="55"/>
        <v>2772</v>
      </c>
      <c r="M190" s="52">
        <f t="shared" si="55"/>
        <v>2640</v>
      </c>
      <c r="N190" s="52">
        <f t="shared" si="55"/>
        <v>2640</v>
      </c>
      <c r="O190" s="52">
        <f t="shared" si="55"/>
        <v>2871</v>
      </c>
      <c r="P190" s="52">
        <f t="shared" si="55"/>
        <v>2904</v>
      </c>
      <c r="Q190" s="52">
        <f t="shared" si="55"/>
        <v>2508</v>
      </c>
      <c r="R190" s="52">
        <f t="shared" si="55"/>
        <v>2623.5</v>
      </c>
      <c r="S190" s="52">
        <f t="shared" si="55"/>
        <v>2722.5</v>
      </c>
      <c r="T190" s="52">
        <f t="shared" si="55"/>
        <v>2772</v>
      </c>
      <c r="U190" s="52">
        <f t="shared" si="55"/>
        <v>2838</v>
      </c>
      <c r="V190" s="52">
        <f t="shared" si="55"/>
        <v>2920.5</v>
      </c>
      <c r="W190" s="52">
        <f t="shared" si="55"/>
        <v>2854.5</v>
      </c>
      <c r="X190" s="52">
        <f t="shared" si="55"/>
        <v>2772</v>
      </c>
      <c r="Y190" s="52">
        <f t="shared" si="55"/>
        <v>2788.5</v>
      </c>
      <c r="Z190" s="52">
        <f t="shared" si="55"/>
        <v>2722.5</v>
      </c>
      <c r="AA190" s="52">
        <f t="shared" si="55"/>
        <v>3003</v>
      </c>
      <c r="AB190" s="52">
        <f t="shared" si="55"/>
        <v>2854.5</v>
      </c>
      <c r="AC190" s="52">
        <f t="shared" si="55"/>
        <v>2986.5</v>
      </c>
      <c r="AD190" s="52">
        <f t="shared" si="55"/>
        <v>2871</v>
      </c>
      <c r="AE190" s="52">
        <f t="shared" si="55"/>
        <v>2805</v>
      </c>
      <c r="AF190" s="52">
        <f t="shared" si="55"/>
        <v>2920.5</v>
      </c>
      <c r="AG190" s="52">
        <f t="shared" si="55"/>
        <v>2937</v>
      </c>
      <c r="AH190" s="52">
        <f t="shared" si="55"/>
        <v>2904</v>
      </c>
      <c r="AI190" s="52">
        <f t="shared" si="55"/>
        <v>2937</v>
      </c>
      <c r="AJ190" s="52">
        <f t="shared" si="55"/>
        <v>0</v>
      </c>
      <c r="AK190" s="52">
        <f t="shared" si="55"/>
        <v>0</v>
      </c>
      <c r="AL190" s="52">
        <f t="shared" si="55"/>
        <v>0</v>
      </c>
      <c r="AM190" s="10">
        <f t="shared" si="50"/>
        <v>3003</v>
      </c>
    </row>
  </sheetData>
  <mergeCells count="9">
    <mergeCell ref="A164:A166"/>
    <mergeCell ref="A104:A106"/>
    <mergeCell ref="A134:A136"/>
    <mergeCell ref="A1:AM1"/>
    <mergeCell ref="A2:AM2"/>
    <mergeCell ref="A3:AM3"/>
    <mergeCell ref="A4:A6"/>
    <mergeCell ref="A43:A45"/>
    <mergeCell ref="A74:A76"/>
  </mergeCells>
  <conditionalFormatting sqref="Q31">
    <cfRule type="cellIs" dxfId="46" priority="8" stopIfTrue="1" operator="equal">
      <formula>MIN($Q$7:$Q$30)</formula>
    </cfRule>
    <cfRule type="cellIs" dxfId="45" priority="9" stopIfTrue="1" operator="equal">
      <formula>MAX($Q$7:$Q$30)</formula>
    </cfRule>
  </conditionalFormatting>
  <conditionalFormatting sqref="AP7:AR30 AM46:AN69 AM77:AN100 AM107:AN130 B7:AN30">
    <cfRule type="cellIs" dxfId="44" priority="7" operator="lessThan">
      <formula>1</formula>
    </cfRule>
  </conditionalFormatting>
  <conditionalFormatting sqref="AM137:AM160">
    <cfRule type="cellIs" dxfId="43" priority="6" operator="lessThan">
      <formula>1</formula>
    </cfRule>
  </conditionalFormatting>
  <conditionalFormatting sqref="AN137:AN160">
    <cfRule type="cellIs" dxfId="42" priority="5" operator="lessThan">
      <formula>1</formula>
    </cfRule>
  </conditionalFormatting>
  <conditionalFormatting sqref="AM107:AN130 AM46:AN69 AM77:AN100">
    <cfRule type="cellIs" dxfId="41" priority="4" operator="lessThan">
      <formula>1</formula>
    </cfRule>
  </conditionalFormatting>
  <conditionalFormatting sqref="AM137:AM160">
    <cfRule type="cellIs" dxfId="40" priority="3" operator="lessThan">
      <formula>1</formula>
    </cfRule>
  </conditionalFormatting>
  <conditionalFormatting sqref="AN137:AN160">
    <cfRule type="cellIs" dxfId="39" priority="2" operator="lessThan">
      <formula>1</formula>
    </cfRule>
  </conditionalFormatting>
  <conditionalFormatting sqref="AM167:AM190">
    <cfRule type="cellIs" dxfId="38" priority="1" operator="lessThan">
      <formula>1</formula>
    </cfRule>
  </conditionalFormatting>
  <printOptions horizontalCentered="1" verticalCentered="1"/>
  <pageMargins left="0.78740157499999996" right="0.78740157499999996" top="0" bottom="0" header="0" footer="0"/>
  <pageSetup paperSize="9" scale="90" orientation="landscape" horizontalDpi="300" verticalDpi="300"/>
  <headerFooter alignWithMargin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90"/>
  <sheetViews>
    <sheetView topLeftCell="A136" zoomScale="70" zoomScaleNormal="70" zoomScalePageLayoutView="70" workbookViewId="0">
      <selection activeCell="G38" sqref="G38"/>
    </sheetView>
  </sheetViews>
  <sheetFormatPr baseColWidth="10" defaultColWidth="8.83203125" defaultRowHeight="12" x14ac:dyDescent="0"/>
  <cols>
    <col min="1" max="1" width="4.5" style="6" customWidth="1"/>
    <col min="2" max="5" width="9" style="6" hidden="1" customWidth="1"/>
    <col min="6" max="6" width="9" style="27" hidden="1" customWidth="1"/>
    <col min="7" max="17" width="9" style="27" customWidth="1"/>
    <col min="18" max="38" width="9" style="3" customWidth="1"/>
    <col min="39" max="39" width="9.83203125" style="3" customWidth="1"/>
    <col min="40" max="40" width="8" style="3" hidden="1" customWidth="1"/>
    <col min="41" max="16384" width="8.83203125" style="3"/>
  </cols>
  <sheetData>
    <row r="1" spans="1:44" s="1" customFormat="1" ht="18">
      <c r="A1" s="290" t="s">
        <v>0</v>
      </c>
      <c r="B1" s="291"/>
      <c r="C1" s="291"/>
      <c r="D1" s="291"/>
      <c r="E1" s="291"/>
      <c r="F1" s="291"/>
      <c r="G1" s="291"/>
      <c r="H1" s="291"/>
      <c r="I1" s="291"/>
      <c r="J1" s="291"/>
      <c r="K1" s="291"/>
      <c r="L1" s="291"/>
      <c r="M1" s="291"/>
      <c r="N1" s="291"/>
      <c r="O1" s="291"/>
      <c r="P1" s="291"/>
      <c r="Q1" s="291"/>
      <c r="R1" s="291"/>
      <c r="S1" s="291"/>
      <c r="T1" s="291"/>
      <c r="U1" s="291"/>
      <c r="V1" s="291"/>
      <c r="W1" s="291"/>
      <c r="X1" s="291"/>
      <c r="Y1" s="291"/>
      <c r="Z1" s="291"/>
      <c r="AA1" s="291"/>
      <c r="AB1" s="291"/>
      <c r="AC1" s="291"/>
      <c r="AD1" s="291"/>
      <c r="AE1" s="291"/>
      <c r="AF1" s="291"/>
      <c r="AG1" s="291"/>
      <c r="AH1" s="291"/>
      <c r="AI1" s="291"/>
      <c r="AJ1" s="291"/>
      <c r="AK1" s="291"/>
      <c r="AL1" s="291"/>
      <c r="AM1" s="291"/>
    </row>
    <row r="2" spans="1:44" s="2" customFormat="1" ht="15">
      <c r="A2" s="292" t="s">
        <v>114</v>
      </c>
      <c r="B2" s="291"/>
      <c r="C2" s="291"/>
      <c r="D2" s="291"/>
      <c r="E2" s="291"/>
      <c r="F2" s="291"/>
      <c r="G2" s="291"/>
      <c r="H2" s="291"/>
      <c r="I2" s="291"/>
      <c r="J2" s="291"/>
      <c r="K2" s="291"/>
      <c r="L2" s="291"/>
      <c r="M2" s="291"/>
      <c r="N2" s="291"/>
      <c r="O2" s="291"/>
      <c r="P2" s="291"/>
      <c r="Q2" s="291"/>
      <c r="R2" s="291"/>
      <c r="S2" s="291"/>
      <c r="T2" s="291"/>
      <c r="U2" s="291"/>
      <c r="V2" s="291"/>
      <c r="W2" s="291"/>
      <c r="X2" s="291"/>
      <c r="Y2" s="291"/>
      <c r="Z2" s="291"/>
      <c r="AA2" s="291"/>
      <c r="AB2" s="291"/>
      <c r="AC2" s="291"/>
      <c r="AD2" s="291"/>
      <c r="AE2" s="291"/>
      <c r="AF2" s="291"/>
      <c r="AG2" s="291"/>
      <c r="AH2" s="291"/>
      <c r="AI2" s="291"/>
      <c r="AJ2" s="291"/>
      <c r="AK2" s="291"/>
      <c r="AL2" s="291"/>
      <c r="AM2" s="291"/>
    </row>
    <row r="3" spans="1:44">
      <c r="A3" s="293">
        <v>40817</v>
      </c>
      <c r="B3" s="294"/>
      <c r="C3" s="294"/>
      <c r="D3" s="294"/>
      <c r="E3" s="294"/>
      <c r="F3" s="294"/>
      <c r="G3" s="294"/>
      <c r="H3" s="294"/>
      <c r="I3" s="294"/>
      <c r="J3" s="294"/>
      <c r="K3" s="294"/>
      <c r="L3" s="294"/>
      <c r="M3" s="294"/>
      <c r="N3" s="294"/>
      <c r="O3" s="294"/>
      <c r="P3" s="294"/>
      <c r="Q3" s="294"/>
      <c r="R3" s="294"/>
      <c r="S3" s="294"/>
      <c r="T3" s="294"/>
      <c r="U3" s="294"/>
      <c r="V3" s="294"/>
      <c r="W3" s="294"/>
      <c r="X3" s="294"/>
      <c r="Y3" s="294"/>
      <c r="Z3" s="294"/>
      <c r="AA3" s="294"/>
      <c r="AB3" s="294"/>
      <c r="AC3" s="294"/>
      <c r="AD3" s="294"/>
      <c r="AE3" s="294"/>
      <c r="AF3" s="294"/>
      <c r="AG3" s="294"/>
      <c r="AH3" s="294"/>
      <c r="AI3" s="294"/>
      <c r="AJ3" s="294"/>
      <c r="AK3" s="294"/>
      <c r="AL3" s="294"/>
      <c r="AM3" s="294"/>
    </row>
    <row r="4" spans="1:44" s="6" customFormat="1" ht="12" customHeight="1">
      <c r="A4" s="287" t="s">
        <v>2</v>
      </c>
      <c r="C4" s="87"/>
      <c r="D4" s="87"/>
      <c r="E4" s="87"/>
      <c r="F4" s="87"/>
      <c r="G4" s="87"/>
      <c r="H4" s="87">
        <v>1</v>
      </c>
      <c r="I4" s="87">
        <f t="shared" ref="I4:X5" si="0">+H4+1</f>
        <v>2</v>
      </c>
      <c r="J4" s="87">
        <f t="shared" si="0"/>
        <v>3</v>
      </c>
      <c r="K4" s="87">
        <f t="shared" si="0"/>
        <v>4</v>
      </c>
      <c r="L4" s="87">
        <f t="shared" si="0"/>
        <v>5</v>
      </c>
      <c r="M4" s="87">
        <f t="shared" si="0"/>
        <v>6</v>
      </c>
      <c r="N4" s="87">
        <f t="shared" si="0"/>
        <v>7</v>
      </c>
      <c r="O4" s="87">
        <f t="shared" si="0"/>
        <v>8</v>
      </c>
      <c r="P4" s="87">
        <f t="shared" si="0"/>
        <v>9</v>
      </c>
      <c r="Q4" s="87">
        <f t="shared" si="0"/>
        <v>10</v>
      </c>
      <c r="R4" s="87">
        <f t="shared" si="0"/>
        <v>11</v>
      </c>
      <c r="S4" s="87">
        <f t="shared" si="0"/>
        <v>12</v>
      </c>
      <c r="T4" s="87">
        <f t="shared" si="0"/>
        <v>13</v>
      </c>
      <c r="U4" s="87">
        <f t="shared" si="0"/>
        <v>14</v>
      </c>
      <c r="V4" s="87">
        <f t="shared" si="0"/>
        <v>15</v>
      </c>
      <c r="W4" s="87">
        <f t="shared" si="0"/>
        <v>16</v>
      </c>
      <c r="X4" s="87">
        <f t="shared" si="0"/>
        <v>17</v>
      </c>
      <c r="Y4" s="87">
        <f t="shared" ref="U4:AJ5" si="1">+X4+1</f>
        <v>18</v>
      </c>
      <c r="Z4" s="87">
        <f t="shared" si="1"/>
        <v>19</v>
      </c>
      <c r="AA4" s="87">
        <f t="shared" si="1"/>
        <v>20</v>
      </c>
      <c r="AB4" s="87">
        <f t="shared" si="1"/>
        <v>21</v>
      </c>
      <c r="AC4" s="87">
        <f t="shared" si="1"/>
        <v>22</v>
      </c>
      <c r="AD4" s="87">
        <f t="shared" si="1"/>
        <v>23</v>
      </c>
      <c r="AE4" s="87">
        <f t="shared" si="1"/>
        <v>24</v>
      </c>
      <c r="AF4" s="87">
        <f t="shared" si="1"/>
        <v>25</v>
      </c>
      <c r="AG4" s="87">
        <f t="shared" si="1"/>
        <v>26</v>
      </c>
      <c r="AH4" s="87">
        <f t="shared" si="1"/>
        <v>27</v>
      </c>
      <c r="AI4" s="87">
        <f t="shared" si="1"/>
        <v>28</v>
      </c>
      <c r="AJ4" s="87">
        <f t="shared" si="1"/>
        <v>29</v>
      </c>
      <c r="AK4" s="87">
        <f>+AJ4+1</f>
        <v>30</v>
      </c>
      <c r="AL4" s="87">
        <f>+AK4+1</f>
        <v>31</v>
      </c>
      <c r="AM4" s="5" t="s">
        <v>3</v>
      </c>
      <c r="AN4" s="5" t="s">
        <v>4</v>
      </c>
      <c r="AP4" s="5" t="s">
        <v>3</v>
      </c>
      <c r="AQ4" s="5" t="s">
        <v>3</v>
      </c>
      <c r="AR4" s="5" t="s">
        <v>3</v>
      </c>
    </row>
    <row r="5" spans="1:44" s="6" customFormat="1" ht="11.25" customHeight="1">
      <c r="A5" s="288"/>
      <c r="B5" s="7"/>
      <c r="C5" s="7"/>
      <c r="D5" s="7"/>
      <c r="E5" s="7"/>
      <c r="F5" s="7"/>
      <c r="G5" s="7"/>
      <c r="H5" s="7">
        <v>40817</v>
      </c>
      <c r="I5" s="7">
        <f t="shared" si="0"/>
        <v>40818</v>
      </c>
      <c r="J5" s="7">
        <f t="shared" si="0"/>
        <v>40819</v>
      </c>
      <c r="K5" s="7">
        <f t="shared" si="0"/>
        <v>40820</v>
      </c>
      <c r="L5" s="7">
        <f t="shared" si="0"/>
        <v>40821</v>
      </c>
      <c r="M5" s="7">
        <f t="shared" si="0"/>
        <v>40822</v>
      </c>
      <c r="N5" s="7">
        <f t="shared" si="0"/>
        <v>40823</v>
      </c>
      <c r="O5" s="7">
        <f t="shared" si="0"/>
        <v>40824</v>
      </c>
      <c r="P5" s="7">
        <f t="shared" si="0"/>
        <v>40825</v>
      </c>
      <c r="Q5" s="7">
        <f t="shared" si="0"/>
        <v>40826</v>
      </c>
      <c r="R5" s="7">
        <f t="shared" si="0"/>
        <v>40827</v>
      </c>
      <c r="S5" s="7">
        <f t="shared" si="0"/>
        <v>40828</v>
      </c>
      <c r="T5" s="7">
        <f t="shared" si="0"/>
        <v>40829</v>
      </c>
      <c r="U5" s="7">
        <f t="shared" si="1"/>
        <v>40830</v>
      </c>
      <c r="V5" s="7">
        <f t="shared" si="1"/>
        <v>40831</v>
      </c>
      <c r="W5" s="7">
        <f t="shared" si="1"/>
        <v>40832</v>
      </c>
      <c r="X5" s="7">
        <f t="shared" si="1"/>
        <v>40833</v>
      </c>
      <c r="Y5" s="7">
        <f t="shared" si="1"/>
        <v>40834</v>
      </c>
      <c r="Z5" s="7">
        <f t="shared" si="1"/>
        <v>40835</v>
      </c>
      <c r="AA5" s="7">
        <f t="shared" si="1"/>
        <v>40836</v>
      </c>
      <c r="AB5" s="7">
        <f t="shared" si="1"/>
        <v>40837</v>
      </c>
      <c r="AC5" s="7">
        <f t="shared" si="1"/>
        <v>40838</v>
      </c>
      <c r="AD5" s="7">
        <f t="shared" si="1"/>
        <v>40839</v>
      </c>
      <c r="AE5" s="7">
        <f t="shared" si="1"/>
        <v>40840</v>
      </c>
      <c r="AF5" s="7">
        <f t="shared" si="1"/>
        <v>40841</v>
      </c>
      <c r="AG5" s="7">
        <f t="shared" si="1"/>
        <v>40842</v>
      </c>
      <c r="AH5" s="7">
        <f t="shared" si="1"/>
        <v>40843</v>
      </c>
      <c r="AI5" s="7">
        <f t="shared" si="1"/>
        <v>40844</v>
      </c>
      <c r="AJ5" s="7">
        <f t="shared" si="1"/>
        <v>40845</v>
      </c>
      <c r="AK5" s="7">
        <f>+AJ5+1</f>
        <v>40846</v>
      </c>
      <c r="AL5" s="7">
        <f>+AK5+1</f>
        <v>40847</v>
      </c>
      <c r="AM5" s="5"/>
      <c r="AN5" s="8"/>
      <c r="AP5" s="5" t="s">
        <v>5</v>
      </c>
      <c r="AQ5" s="5" t="s">
        <v>6</v>
      </c>
      <c r="AR5" s="5" t="s">
        <v>7</v>
      </c>
    </row>
    <row r="6" spans="1:44" s="6" customFormat="1" ht="12" customHeight="1">
      <c r="A6" s="289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 t="s">
        <v>8</v>
      </c>
      <c r="AN6" s="5" t="s">
        <v>8</v>
      </c>
      <c r="AP6" s="5" t="s">
        <v>8</v>
      </c>
      <c r="AQ6" s="5" t="s">
        <v>8</v>
      </c>
      <c r="AR6" s="5" t="s">
        <v>8</v>
      </c>
    </row>
    <row r="7" spans="1:44" ht="12" customHeight="1">
      <c r="A7" s="9" t="s">
        <v>9</v>
      </c>
      <c r="B7" s="11"/>
      <c r="C7" s="11"/>
      <c r="D7" s="11"/>
      <c r="E7" s="11"/>
      <c r="F7" s="11"/>
      <c r="G7" s="11"/>
      <c r="H7" s="10">
        <f>+$G$31*'Out2010'!G7</f>
        <v>15900</v>
      </c>
      <c r="I7" s="10">
        <f>+$G$31*'Out2010'!H7</f>
        <v>16800</v>
      </c>
      <c r="J7" s="10">
        <f>+$G$31*'Out2010'!I7</f>
        <v>16600</v>
      </c>
      <c r="K7" s="10">
        <f>+$G$31*'Out2010'!J7</f>
        <v>16000</v>
      </c>
      <c r="L7" s="10">
        <f>+$G$31*'Out2010'!K7</f>
        <v>16600</v>
      </c>
      <c r="M7" s="10">
        <f>+$G$31*'Out2010'!L7</f>
        <v>16500</v>
      </c>
      <c r="N7" s="10">
        <f>+$G$31*'Out2010'!M7</f>
        <v>16200</v>
      </c>
      <c r="O7" s="10">
        <f>+$G$31*'Out2010'!N7</f>
        <v>16500</v>
      </c>
      <c r="P7" s="10">
        <f>+$G$31*'Out2010'!O7</f>
        <v>16400</v>
      </c>
      <c r="Q7" s="10">
        <f>+$G$31*'Out2010'!P7</f>
        <v>16000</v>
      </c>
      <c r="R7" s="10">
        <f>+$G$31*'Out2010'!Q7</f>
        <v>15500</v>
      </c>
      <c r="S7" s="10">
        <f>+$G$31*'Out2010'!R7</f>
        <v>15800</v>
      </c>
      <c r="T7" s="10">
        <f>+$G$31*'Out2010'!S7</f>
        <v>15800</v>
      </c>
      <c r="U7" s="10">
        <f>+$G$31*'Out2010'!T7</f>
        <v>16400</v>
      </c>
      <c r="V7" s="10">
        <f>+$G$31*'Out2010'!U7</f>
        <v>15900</v>
      </c>
      <c r="W7" s="10">
        <f>+$G$31*'Out2010'!V7</f>
        <v>16500</v>
      </c>
      <c r="X7" s="10">
        <f>+$G$31*'Out2010'!W7</f>
        <v>16400</v>
      </c>
      <c r="Y7" s="10">
        <f>+$G$31*'Out2010'!X7</f>
        <v>11600</v>
      </c>
      <c r="Z7" s="10">
        <f>+$G$31*'Out2010'!Y7</f>
        <v>16300</v>
      </c>
      <c r="AA7" s="10">
        <f>+$G$31*'Out2010'!Z7</f>
        <v>16500</v>
      </c>
      <c r="AB7" s="10">
        <f>+$G$31*'Out2010'!AA7</f>
        <v>16200</v>
      </c>
      <c r="AC7" s="10">
        <f>+$G$31*'Out2010'!AB7</f>
        <v>16600</v>
      </c>
      <c r="AD7" s="10">
        <f>+$G$31*'Out2010'!AC7</f>
        <v>12700</v>
      </c>
      <c r="AE7" s="10">
        <f>+$G$31*'Out2010'!AD7</f>
        <v>14400</v>
      </c>
      <c r="AF7" s="10">
        <f>+$G$31*'Out2010'!AE7</f>
        <v>14700</v>
      </c>
      <c r="AG7" s="10">
        <f>+$G$31*'Out2010'!AF7</f>
        <v>14900</v>
      </c>
      <c r="AH7" s="10">
        <f>+$G$31*'Out2010'!AG7</f>
        <v>14500</v>
      </c>
      <c r="AI7" s="10">
        <f>+$G$31*'Out2010'!AH7</f>
        <v>14400</v>
      </c>
      <c r="AJ7" s="10">
        <f>+$G$31*'Out2010'!AI7</f>
        <v>15200</v>
      </c>
      <c r="AK7" s="10">
        <f>+$G$31*'Out2010'!AJ7</f>
        <v>15800</v>
      </c>
      <c r="AL7" s="10">
        <f>+$G$31*'Out2010'!AK7</f>
        <v>16100</v>
      </c>
      <c r="AM7" s="10">
        <f>MAX(B7:AL7)</f>
        <v>16800</v>
      </c>
      <c r="AN7" s="10">
        <f>MIN(C7:AL7)</f>
        <v>11600</v>
      </c>
      <c r="AP7" s="10">
        <f>MAX(C7:G7,J7:N7,Q7:U7,X7:AB7,AE7:AI7,AL7)</f>
        <v>16600</v>
      </c>
      <c r="AQ7" s="10">
        <f>MAX(H7,O7,V7,AC7,AJ7)</f>
        <v>16600</v>
      </c>
      <c r="AR7" s="10">
        <f>MAX(I7,P7,W7,AD7,AK7)</f>
        <v>16800</v>
      </c>
    </row>
    <row r="8" spans="1:44" ht="12" customHeight="1">
      <c r="A8" s="9" t="s">
        <v>10</v>
      </c>
      <c r="B8" s="11"/>
      <c r="C8" s="11"/>
      <c r="D8" s="11"/>
      <c r="E8" s="11"/>
      <c r="F8" s="11"/>
      <c r="G8" s="11"/>
      <c r="H8" s="10">
        <f>+$G$31*'Out2010'!G8</f>
        <v>15100</v>
      </c>
      <c r="I8" s="10">
        <f>+$G$31*'Out2010'!H8</f>
        <v>16000</v>
      </c>
      <c r="J8" s="10">
        <f>+$G$31*'Out2010'!I8</f>
        <v>15800</v>
      </c>
      <c r="K8" s="10">
        <f>+$G$31*'Out2010'!J8</f>
        <v>15400</v>
      </c>
      <c r="L8" s="10">
        <f>+$G$31*'Out2010'!K8</f>
        <v>15500</v>
      </c>
      <c r="M8" s="10">
        <f>+$G$31*'Out2010'!L8</f>
        <v>16100</v>
      </c>
      <c r="N8" s="10">
        <f>+$G$31*'Out2010'!M8</f>
        <v>15700</v>
      </c>
      <c r="O8" s="10">
        <f>+$G$31*'Out2010'!N8</f>
        <v>15900</v>
      </c>
      <c r="P8" s="10">
        <f>+$G$31*'Out2010'!O8</f>
        <v>15800</v>
      </c>
      <c r="Q8" s="10">
        <f>+$G$31*'Out2010'!P8</f>
        <v>15500</v>
      </c>
      <c r="R8" s="10">
        <f>+$G$31*'Out2010'!Q8</f>
        <v>15000</v>
      </c>
      <c r="S8" s="10">
        <f>+$G$31*'Out2010'!R8</f>
        <v>15400</v>
      </c>
      <c r="T8" s="10">
        <f>+$G$31*'Out2010'!S8</f>
        <v>15100</v>
      </c>
      <c r="U8" s="10">
        <f>+$G$31*'Out2010'!T8</f>
        <v>15600</v>
      </c>
      <c r="V8" s="10">
        <f>+$G$31*'Out2010'!U8</f>
        <v>15500</v>
      </c>
      <c r="W8" s="10">
        <f>+$G$31*'Out2010'!V8</f>
        <v>15700</v>
      </c>
      <c r="X8" s="10">
        <f>+$G$31*'Out2010'!W8</f>
        <v>15900</v>
      </c>
      <c r="Y8" s="10">
        <f>+$G$31*'Out2010'!X8</f>
        <v>10600</v>
      </c>
      <c r="Z8" s="10">
        <f>+$G$31*'Out2010'!Y8</f>
        <v>15800</v>
      </c>
      <c r="AA8" s="10">
        <f>+$G$31*'Out2010'!Z8</f>
        <v>15700</v>
      </c>
      <c r="AB8" s="10">
        <f>+$G$31*'Out2010'!AA8</f>
        <v>15200</v>
      </c>
      <c r="AC8" s="10">
        <f>+$G$31*'Out2010'!AB8</f>
        <v>15100</v>
      </c>
      <c r="AD8" s="10">
        <f>+$G$31*'Out2010'!AC8</f>
        <v>12700</v>
      </c>
      <c r="AE8" s="10">
        <f>+$G$31*'Out2010'!AD8</f>
        <v>13900</v>
      </c>
      <c r="AF8" s="10">
        <f>+$G$31*'Out2010'!AE8</f>
        <v>13900</v>
      </c>
      <c r="AG8" s="10">
        <f>+$G$31*'Out2010'!AF8</f>
        <v>14300</v>
      </c>
      <c r="AH8" s="10">
        <f>+$G$31*'Out2010'!AG8</f>
        <v>13900</v>
      </c>
      <c r="AI8" s="10">
        <f>+$G$31*'Out2010'!AH8</f>
        <v>14100</v>
      </c>
      <c r="AJ8" s="10">
        <f>+$G$31*'Out2010'!AI8</f>
        <v>14700</v>
      </c>
      <c r="AK8" s="10">
        <f>+$G$31*'Out2010'!AJ8</f>
        <v>15200</v>
      </c>
      <c r="AL8" s="10">
        <f>+$G$31*'Out2010'!AK8</f>
        <v>15600</v>
      </c>
      <c r="AM8" s="10">
        <f t="shared" ref="AM8:AM30" si="2">MAX(B8:AL8)</f>
        <v>16100</v>
      </c>
      <c r="AN8" s="10">
        <f t="shared" ref="AN8:AN30" si="3">MIN(C8:AL8)</f>
        <v>10600</v>
      </c>
      <c r="AP8" s="10">
        <f t="shared" ref="AP8:AP30" si="4">MAX(C8:G8,J8:N8,Q8:U8,X8:AB8,AE8:AI8,AL8)</f>
        <v>16100</v>
      </c>
      <c r="AQ8" s="10">
        <f t="shared" ref="AQ8:AR30" si="5">MAX(H8,O8,V8,AC8,AJ8)</f>
        <v>15900</v>
      </c>
      <c r="AR8" s="10">
        <f t="shared" si="5"/>
        <v>16000</v>
      </c>
    </row>
    <row r="9" spans="1:44" ht="12" customHeight="1">
      <c r="A9" s="9" t="s">
        <v>11</v>
      </c>
      <c r="B9" s="11"/>
      <c r="C9" s="11"/>
      <c r="D9" s="11"/>
      <c r="E9" s="11"/>
      <c r="F9" s="11"/>
      <c r="G9" s="11"/>
      <c r="H9" s="10">
        <f>+$G$31*'Out2010'!G9</f>
        <v>14900</v>
      </c>
      <c r="I9" s="10">
        <f>+$G$31*'Out2010'!H9</f>
        <v>15500</v>
      </c>
      <c r="J9" s="10">
        <f>+$G$31*'Out2010'!I9</f>
        <v>15300</v>
      </c>
      <c r="K9" s="10">
        <f>+$G$31*'Out2010'!J9</f>
        <v>15200</v>
      </c>
      <c r="L9" s="10">
        <f>+$G$31*'Out2010'!K9</f>
        <v>15500</v>
      </c>
      <c r="M9" s="10">
        <f>+$G$31*'Out2010'!L9</f>
        <v>15700</v>
      </c>
      <c r="N9" s="10">
        <f>+$G$31*'Out2010'!M9</f>
        <v>15200</v>
      </c>
      <c r="O9" s="10">
        <f>+$G$31*'Out2010'!N9</f>
        <v>15500</v>
      </c>
      <c r="P9" s="10">
        <f>+$G$31*'Out2010'!O9</f>
        <v>15100</v>
      </c>
      <c r="Q9" s="10">
        <f>+$G$31*'Out2010'!P9</f>
        <v>15000</v>
      </c>
      <c r="R9" s="10">
        <f>+$G$31*'Out2010'!Q9</f>
        <v>14700</v>
      </c>
      <c r="S9" s="10">
        <f>+$G$31*'Out2010'!R9</f>
        <v>15000</v>
      </c>
      <c r="T9" s="10">
        <f>+$G$31*'Out2010'!S9</f>
        <v>14900</v>
      </c>
      <c r="U9" s="10">
        <f>+$G$31*'Out2010'!T9</f>
        <v>15300</v>
      </c>
      <c r="V9" s="10">
        <f>+$G$31*'Out2010'!U9</f>
        <v>15300</v>
      </c>
      <c r="W9" s="10">
        <f>+$G$31*'Out2010'!V9</f>
        <v>15400</v>
      </c>
      <c r="X9" s="10">
        <f>+$G$31*'Out2010'!W9</f>
        <v>15500</v>
      </c>
      <c r="Y9" s="10">
        <f>+$G$31*'Out2010'!X9</f>
        <v>7800</v>
      </c>
      <c r="Z9" s="10">
        <f>+$G$31*'Out2010'!Y9</f>
        <v>15400</v>
      </c>
      <c r="AA9" s="10">
        <f>+$G$31*'Out2010'!Z9</f>
        <v>15200</v>
      </c>
      <c r="AB9" s="10">
        <f>+$G$31*'Out2010'!AA9</f>
        <v>15000</v>
      </c>
      <c r="AC9" s="10">
        <f>+$G$31*'Out2010'!AB9</f>
        <v>14200</v>
      </c>
      <c r="AD9" s="10">
        <f>+$G$31*'Out2010'!AC9</f>
        <v>12700</v>
      </c>
      <c r="AE9" s="10">
        <f>+$G$31*'Out2010'!AD9</f>
        <v>13500</v>
      </c>
      <c r="AF9" s="10">
        <f>+$G$31*'Out2010'!AE9</f>
        <v>13500</v>
      </c>
      <c r="AG9" s="10">
        <f>+$G$31*'Out2010'!AF9</f>
        <v>14100</v>
      </c>
      <c r="AH9" s="10">
        <f>+$G$31*'Out2010'!AG9</f>
        <v>13900</v>
      </c>
      <c r="AI9" s="10">
        <f>+$G$31*'Out2010'!AH9</f>
        <v>13900</v>
      </c>
      <c r="AJ9" s="10">
        <f>+$G$31*'Out2010'!AI9</f>
        <v>14400</v>
      </c>
      <c r="AK9" s="10">
        <f>+$G$31*'Out2010'!AJ9</f>
        <v>14600</v>
      </c>
      <c r="AL9" s="10">
        <f>+$G$31*'Out2010'!AK9</f>
        <v>15300</v>
      </c>
      <c r="AM9" s="10">
        <f t="shared" si="2"/>
        <v>15700</v>
      </c>
      <c r="AN9" s="10">
        <f t="shared" si="3"/>
        <v>7800</v>
      </c>
      <c r="AP9" s="10">
        <f t="shared" si="4"/>
        <v>15700</v>
      </c>
      <c r="AQ9" s="10">
        <f t="shared" si="5"/>
        <v>15500</v>
      </c>
      <c r="AR9" s="10">
        <f t="shared" si="5"/>
        <v>15500</v>
      </c>
    </row>
    <row r="10" spans="1:44" ht="12" customHeight="1">
      <c r="A10" s="9" t="s">
        <v>12</v>
      </c>
      <c r="B10" s="11"/>
      <c r="C10" s="11"/>
      <c r="D10" s="11"/>
      <c r="E10" s="11"/>
      <c r="F10" s="11"/>
      <c r="G10" s="11"/>
      <c r="H10" s="10">
        <f>+$G$31*'Out2010'!G10</f>
        <v>14700</v>
      </c>
      <c r="I10" s="10">
        <f>+$G$31*'Out2010'!H10</f>
        <v>15100</v>
      </c>
      <c r="J10" s="10">
        <f>+$G$31*'Out2010'!I10</f>
        <v>15000</v>
      </c>
      <c r="K10" s="10">
        <f>+$G$31*'Out2010'!J10</f>
        <v>14900</v>
      </c>
      <c r="L10" s="10">
        <f>+$G$31*'Out2010'!K10</f>
        <v>15400</v>
      </c>
      <c r="M10" s="10">
        <f>+$G$31*'Out2010'!L10</f>
        <v>15500</v>
      </c>
      <c r="N10" s="10">
        <f>+$G$31*'Out2010'!M10</f>
        <v>15000</v>
      </c>
      <c r="O10" s="10">
        <f>+$G$31*'Out2010'!N10</f>
        <v>15300</v>
      </c>
      <c r="P10" s="10">
        <f>+$G$31*'Out2010'!O10</f>
        <v>15000</v>
      </c>
      <c r="Q10" s="10">
        <f>+$G$31*'Out2010'!P10</f>
        <v>14900</v>
      </c>
      <c r="R10" s="10">
        <f>+$G$31*'Out2010'!Q10</f>
        <v>14500</v>
      </c>
      <c r="S10" s="10">
        <f>+$G$31*'Out2010'!R10</f>
        <v>15000</v>
      </c>
      <c r="T10" s="10">
        <f>+$G$31*'Out2010'!S10</f>
        <v>14800</v>
      </c>
      <c r="U10" s="10">
        <f>+$G$31*'Out2010'!T10</f>
        <v>15000</v>
      </c>
      <c r="V10" s="10">
        <f>+$G$31*'Out2010'!U10</f>
        <v>15000</v>
      </c>
      <c r="W10" s="10">
        <f>+$G$31*'Out2010'!V10</f>
        <v>15200</v>
      </c>
      <c r="X10" s="10">
        <f>+$G$31*'Out2010'!W10</f>
        <v>15100</v>
      </c>
      <c r="Y10" s="10">
        <f>+$G$31*'Out2010'!X10</f>
        <v>10400</v>
      </c>
      <c r="Z10" s="10">
        <f>+$G$31*'Out2010'!Y10</f>
        <v>15300</v>
      </c>
      <c r="AA10" s="10">
        <f>+$G$31*'Out2010'!Z10</f>
        <v>15200</v>
      </c>
      <c r="AB10" s="10">
        <f>+$G$31*'Out2010'!AA10</f>
        <v>14800</v>
      </c>
      <c r="AC10" s="10">
        <f>+$G$31*'Out2010'!AB10</f>
        <v>14000</v>
      </c>
      <c r="AD10" s="10">
        <f>+$G$31*'Out2010'!AC10</f>
        <v>12500</v>
      </c>
      <c r="AE10" s="10">
        <f>+$G$31*'Out2010'!AD10</f>
        <v>13400</v>
      </c>
      <c r="AF10" s="10">
        <f>+$G$31*'Out2010'!AE10</f>
        <v>13500</v>
      </c>
      <c r="AG10" s="10">
        <f>+$G$31*'Out2010'!AF10</f>
        <v>14100</v>
      </c>
      <c r="AH10" s="10">
        <f>+$G$31*'Out2010'!AG10</f>
        <v>13600</v>
      </c>
      <c r="AI10" s="10">
        <f>+$G$31*'Out2010'!AH10</f>
        <v>14000</v>
      </c>
      <c r="AJ10" s="10">
        <f>+$G$31*'Out2010'!AI10</f>
        <v>14200</v>
      </c>
      <c r="AK10" s="10">
        <f>+$G$31*'Out2010'!AJ10</f>
        <v>14400</v>
      </c>
      <c r="AL10" s="10">
        <f>+$G$31*'Out2010'!AK10</f>
        <v>14900</v>
      </c>
      <c r="AM10" s="10">
        <f t="shared" si="2"/>
        <v>15500</v>
      </c>
      <c r="AN10" s="10">
        <f t="shared" si="3"/>
        <v>10400</v>
      </c>
      <c r="AP10" s="10">
        <f t="shared" si="4"/>
        <v>15500</v>
      </c>
      <c r="AQ10" s="10">
        <f t="shared" si="5"/>
        <v>15300</v>
      </c>
      <c r="AR10" s="10">
        <f t="shared" si="5"/>
        <v>15200</v>
      </c>
    </row>
    <row r="11" spans="1:44" ht="12" customHeight="1">
      <c r="A11" s="9" t="s">
        <v>13</v>
      </c>
      <c r="B11" s="11"/>
      <c r="C11" s="11"/>
      <c r="D11" s="11"/>
      <c r="E11" s="11"/>
      <c r="F11" s="11"/>
      <c r="G11" s="11"/>
      <c r="H11" s="10">
        <f>+$G$31*'Out2010'!G11</f>
        <v>14600</v>
      </c>
      <c r="I11" s="10">
        <f>+$G$31*'Out2010'!H11</f>
        <v>15000</v>
      </c>
      <c r="J11" s="10">
        <f>+$G$31*'Out2010'!I11</f>
        <v>14900</v>
      </c>
      <c r="K11" s="10">
        <f>+$G$31*'Out2010'!J11</f>
        <v>14800</v>
      </c>
      <c r="L11" s="10">
        <f>+$G$31*'Out2010'!K11</f>
        <v>15500</v>
      </c>
      <c r="M11" s="10">
        <f>+$G$31*'Out2010'!L11</f>
        <v>15600</v>
      </c>
      <c r="N11" s="10">
        <f>+$G$31*'Out2010'!M11</f>
        <v>15000</v>
      </c>
      <c r="O11" s="10">
        <f>+$G$31*'Out2010'!N11</f>
        <v>15600</v>
      </c>
      <c r="P11" s="10">
        <f>+$G$31*'Out2010'!O11</f>
        <v>14800</v>
      </c>
      <c r="Q11" s="10">
        <f>+$G$31*'Out2010'!P11</f>
        <v>14700</v>
      </c>
      <c r="R11" s="10">
        <f>+$G$31*'Out2010'!Q11</f>
        <v>14800</v>
      </c>
      <c r="S11" s="10">
        <f>+$G$31*'Out2010'!R11</f>
        <v>14800</v>
      </c>
      <c r="T11" s="10">
        <f>+$G$31*'Out2010'!S11</f>
        <v>14500</v>
      </c>
      <c r="U11" s="10">
        <f>+$G$31*'Out2010'!T11</f>
        <v>15000</v>
      </c>
      <c r="V11" s="10">
        <f>+$G$31*'Out2010'!U11</f>
        <v>15000</v>
      </c>
      <c r="W11" s="10">
        <f>+$G$31*'Out2010'!V11</f>
        <v>15100</v>
      </c>
      <c r="X11" s="10">
        <f>+$G$31*'Out2010'!W11</f>
        <v>15200</v>
      </c>
      <c r="Y11" s="10">
        <f>+$G$31*'Out2010'!X11</f>
        <v>10700</v>
      </c>
      <c r="Z11" s="10">
        <f>+$G$31*'Out2010'!Y11</f>
        <v>15200</v>
      </c>
      <c r="AA11" s="10">
        <f>+$G$31*'Out2010'!Z11</f>
        <v>15100</v>
      </c>
      <c r="AB11" s="10">
        <f>+$G$31*'Out2010'!AA11</f>
        <v>14700</v>
      </c>
      <c r="AC11" s="10">
        <f>+$G$31*'Out2010'!AB11</f>
        <v>13900</v>
      </c>
      <c r="AD11" s="10">
        <f>+$G$31*'Out2010'!AC11</f>
        <v>12400</v>
      </c>
      <c r="AE11" s="10">
        <f>+$G$31*'Out2010'!AD11</f>
        <v>13200</v>
      </c>
      <c r="AF11" s="10">
        <f>+$G$31*'Out2010'!AE11</f>
        <v>13500</v>
      </c>
      <c r="AG11" s="10">
        <f>+$G$31*'Out2010'!AF11</f>
        <v>13900</v>
      </c>
      <c r="AH11" s="10">
        <f>+$G$31*'Out2010'!AG11</f>
        <v>13500</v>
      </c>
      <c r="AI11" s="10">
        <f>+$G$31*'Out2010'!AH11</f>
        <v>13800</v>
      </c>
      <c r="AJ11" s="10">
        <f>+$G$31*'Out2010'!AI11</f>
        <v>14500</v>
      </c>
      <c r="AK11" s="10">
        <f>+$G$31*'Out2010'!AJ11</f>
        <v>14400</v>
      </c>
      <c r="AL11" s="10">
        <f>+$G$31*'Out2010'!AK11</f>
        <v>14900</v>
      </c>
      <c r="AM11" s="10">
        <f t="shared" si="2"/>
        <v>15600</v>
      </c>
      <c r="AN11" s="10">
        <f t="shared" si="3"/>
        <v>10700</v>
      </c>
      <c r="AP11" s="10">
        <f t="shared" si="4"/>
        <v>15600</v>
      </c>
      <c r="AQ11" s="10">
        <f t="shared" si="5"/>
        <v>15600</v>
      </c>
      <c r="AR11" s="10">
        <f t="shared" si="5"/>
        <v>15100</v>
      </c>
    </row>
    <row r="12" spans="1:44" ht="12" customHeight="1">
      <c r="A12" s="9" t="s">
        <v>14</v>
      </c>
      <c r="B12" s="11"/>
      <c r="C12" s="11"/>
      <c r="D12" s="11"/>
      <c r="E12" s="11"/>
      <c r="F12" s="11"/>
      <c r="G12" s="11"/>
      <c r="H12" s="10">
        <f>+$G$31*'Out2010'!G12</f>
        <v>14900</v>
      </c>
      <c r="I12" s="10">
        <f>+$G$31*'Out2010'!H12</f>
        <v>15100</v>
      </c>
      <c r="J12" s="10">
        <f>+$G$31*'Out2010'!I12</f>
        <v>14900</v>
      </c>
      <c r="K12" s="10">
        <f>+$G$31*'Out2010'!J12</f>
        <v>15600</v>
      </c>
      <c r="L12" s="10">
        <f>+$G$31*'Out2010'!K12</f>
        <v>16100</v>
      </c>
      <c r="M12" s="10">
        <f>+$G$31*'Out2010'!L12</f>
        <v>15600</v>
      </c>
      <c r="N12" s="10">
        <f>+$G$31*'Out2010'!M12</f>
        <v>15000</v>
      </c>
      <c r="O12" s="10">
        <f>+$G$31*'Out2010'!N12</f>
        <v>15600</v>
      </c>
      <c r="P12" s="10">
        <f>+$G$31*'Out2010'!O12</f>
        <v>15100</v>
      </c>
      <c r="Q12" s="10">
        <f>+$G$31*'Out2010'!P12</f>
        <v>14700</v>
      </c>
      <c r="R12" s="10">
        <f>+$G$31*'Out2010'!Q12</f>
        <v>15200</v>
      </c>
      <c r="S12" s="10">
        <f>+$G$31*'Out2010'!R12</f>
        <v>15300</v>
      </c>
      <c r="T12" s="10">
        <f>+$G$31*'Out2010'!S12</f>
        <v>15000</v>
      </c>
      <c r="U12" s="10">
        <f>+$G$31*'Out2010'!T12</f>
        <v>15300</v>
      </c>
      <c r="V12" s="10">
        <f>+$G$31*'Out2010'!U12</f>
        <v>15300</v>
      </c>
      <c r="W12" s="10">
        <f>+$G$31*'Out2010'!V12</f>
        <v>15400</v>
      </c>
      <c r="X12" s="10">
        <f>+$G$31*'Out2010'!W12</f>
        <v>15200</v>
      </c>
      <c r="Y12" s="10">
        <f>+$G$31*'Out2010'!X12</f>
        <v>11200</v>
      </c>
      <c r="Z12" s="10">
        <f>+$G$31*'Out2010'!Y12</f>
        <v>15800</v>
      </c>
      <c r="AA12" s="10">
        <f>+$G$31*'Out2010'!Z12</f>
        <v>16000</v>
      </c>
      <c r="AB12" s="10">
        <f>+$G$31*'Out2010'!AA12</f>
        <v>14900</v>
      </c>
      <c r="AC12" s="10">
        <f>+$G$31*'Out2010'!AB12</f>
        <v>14600</v>
      </c>
      <c r="AD12" s="10">
        <f>+$G$31*'Out2010'!AC12</f>
        <v>12700</v>
      </c>
      <c r="AE12" s="10">
        <f>+$G$31*'Out2010'!AD12</f>
        <v>13200</v>
      </c>
      <c r="AF12" s="10">
        <f>+$G$31*'Out2010'!AE12</f>
        <v>14100</v>
      </c>
      <c r="AG12" s="10">
        <f>+$G$31*'Out2010'!AF12</f>
        <v>14500</v>
      </c>
      <c r="AH12" s="10">
        <f>+$G$31*'Out2010'!AG12</f>
        <v>14000</v>
      </c>
      <c r="AI12" s="10">
        <f>+$G$31*'Out2010'!AH12</f>
        <v>14500</v>
      </c>
      <c r="AJ12" s="10">
        <f>+$G$31*'Out2010'!AI12</f>
        <v>15200</v>
      </c>
      <c r="AK12" s="10">
        <f>+$G$31*'Out2010'!AJ12</f>
        <v>14800</v>
      </c>
      <c r="AL12" s="10">
        <f>+$G$31*'Out2010'!AK12</f>
        <v>14900</v>
      </c>
      <c r="AM12" s="10">
        <f t="shared" si="2"/>
        <v>16100</v>
      </c>
      <c r="AN12" s="10">
        <f t="shared" si="3"/>
        <v>11200</v>
      </c>
      <c r="AP12" s="10">
        <f t="shared" si="4"/>
        <v>16100</v>
      </c>
      <c r="AQ12" s="10">
        <f t="shared" si="5"/>
        <v>15600</v>
      </c>
      <c r="AR12" s="10">
        <f t="shared" si="5"/>
        <v>15400</v>
      </c>
    </row>
    <row r="13" spans="1:44" ht="12" customHeight="1">
      <c r="A13" s="9" t="s">
        <v>15</v>
      </c>
      <c r="B13" s="11"/>
      <c r="C13" s="11"/>
      <c r="D13" s="11"/>
      <c r="E13" s="11"/>
      <c r="F13" s="11"/>
      <c r="G13" s="11"/>
      <c r="H13" s="10">
        <f>+$G$31*'Out2010'!G13</f>
        <v>15000</v>
      </c>
      <c r="I13" s="10">
        <f>+$G$31*'Out2010'!H13</f>
        <v>15500</v>
      </c>
      <c r="J13" s="10">
        <f>+$G$31*'Out2010'!I13</f>
        <v>14500</v>
      </c>
      <c r="K13" s="10">
        <f>+$G$31*'Out2010'!J13</f>
        <v>17000</v>
      </c>
      <c r="L13" s="10">
        <f>+$G$31*'Out2010'!K13</f>
        <v>17400</v>
      </c>
      <c r="M13" s="10">
        <f>+$G$31*'Out2010'!L13</f>
        <v>15900</v>
      </c>
      <c r="N13" s="10">
        <f>+$G$31*'Out2010'!M13</f>
        <v>15500</v>
      </c>
      <c r="O13" s="10">
        <f>+$G$31*'Out2010'!N13</f>
        <v>17100</v>
      </c>
      <c r="P13" s="10">
        <f>+$G$31*'Out2010'!O13</f>
        <v>15400</v>
      </c>
      <c r="Q13" s="10">
        <f>+$G$31*'Out2010'!P13</f>
        <v>10400</v>
      </c>
      <c r="R13" s="10">
        <f>+$G$31*'Out2010'!Q13</f>
        <v>16400</v>
      </c>
      <c r="S13" s="10">
        <f>+$G$31*'Out2010'!R13</f>
        <v>16500</v>
      </c>
      <c r="T13" s="10">
        <f>+$G$31*'Out2010'!S13</f>
        <v>16400</v>
      </c>
      <c r="U13" s="10">
        <f>+$G$31*'Out2010'!T13</f>
        <v>16600</v>
      </c>
      <c r="V13" s="10">
        <f>+$G$31*'Out2010'!U13</f>
        <v>16700</v>
      </c>
      <c r="W13" s="10">
        <f>+$G$31*'Out2010'!V13</f>
        <v>15500</v>
      </c>
      <c r="X13" s="10">
        <f>+$G$31*'Out2010'!W13</f>
        <v>14800</v>
      </c>
      <c r="Y13" s="10">
        <f>+$G$31*'Out2010'!X13</f>
        <v>12400</v>
      </c>
      <c r="Z13" s="10">
        <f>+$G$31*'Out2010'!Y13</f>
        <v>17500</v>
      </c>
      <c r="AA13" s="10">
        <f>+$G$31*'Out2010'!Z13</f>
        <v>17200</v>
      </c>
      <c r="AB13" s="10">
        <f>+$G$31*'Out2010'!AA13</f>
        <v>15000</v>
      </c>
      <c r="AC13" s="10">
        <f>+$G$31*'Out2010'!AB13</f>
        <v>16000</v>
      </c>
      <c r="AD13" s="10">
        <f>+$G$31*'Out2010'!AC13</f>
        <v>13400</v>
      </c>
      <c r="AE13" s="10">
        <f>+$G$31*'Out2010'!AD13</f>
        <v>13100</v>
      </c>
      <c r="AF13" s="10">
        <f>+$G$31*'Out2010'!AE13</f>
        <v>15600</v>
      </c>
      <c r="AG13" s="10">
        <f>+$G$31*'Out2010'!AF13</f>
        <v>16300</v>
      </c>
      <c r="AH13" s="10">
        <f>+$G$31*'Out2010'!AG13</f>
        <v>16200</v>
      </c>
      <c r="AI13" s="10">
        <f>+$G$31*'Out2010'!AH13</f>
        <v>15900</v>
      </c>
      <c r="AJ13" s="10">
        <f>+$G$31*'Out2010'!AI13</f>
        <v>16800</v>
      </c>
      <c r="AK13" s="10">
        <f>+$G$31*'Out2010'!AJ13</f>
        <v>15400</v>
      </c>
      <c r="AL13" s="10">
        <f>+$G$31*'Out2010'!AK13</f>
        <v>14500</v>
      </c>
      <c r="AM13" s="10">
        <f t="shared" si="2"/>
        <v>17500</v>
      </c>
      <c r="AN13" s="10">
        <f t="shared" si="3"/>
        <v>10400</v>
      </c>
      <c r="AP13" s="10">
        <f t="shared" si="4"/>
        <v>17500</v>
      </c>
      <c r="AQ13" s="10">
        <f t="shared" si="5"/>
        <v>17100</v>
      </c>
      <c r="AR13" s="10">
        <f t="shared" si="5"/>
        <v>15500</v>
      </c>
    </row>
    <row r="14" spans="1:44" ht="12" customHeight="1">
      <c r="A14" s="12" t="s">
        <v>16</v>
      </c>
      <c r="B14" s="11"/>
      <c r="C14" s="11"/>
      <c r="D14" s="11"/>
      <c r="E14" s="11"/>
      <c r="F14" s="11"/>
      <c r="G14" s="11"/>
      <c r="H14" s="10">
        <f>+$G$31*'Out2010'!G14</f>
        <v>16700</v>
      </c>
      <c r="I14" s="10">
        <f>+$G$31*'Out2010'!H14</f>
        <v>16400</v>
      </c>
      <c r="J14" s="10">
        <f>+$G$31*'Out2010'!I14</f>
        <v>15200</v>
      </c>
      <c r="K14" s="10">
        <f>+$G$31*'Out2010'!J14</f>
        <v>19500</v>
      </c>
      <c r="L14" s="10">
        <f>+$G$31*'Out2010'!K14</f>
        <v>20100</v>
      </c>
      <c r="M14" s="10">
        <f>+$G$31*'Out2010'!L14</f>
        <v>18600</v>
      </c>
      <c r="N14" s="10">
        <f>+$G$31*'Out2010'!M14</f>
        <v>19500</v>
      </c>
      <c r="O14" s="10">
        <f>+$G$31*'Out2010'!N14</f>
        <v>19000</v>
      </c>
      <c r="P14" s="10">
        <f>+$G$31*'Out2010'!O14</f>
        <v>16500</v>
      </c>
      <c r="Q14" s="10">
        <f>+$G$31*'Out2010'!P14</f>
        <v>10400</v>
      </c>
      <c r="R14" s="10">
        <f>+$G$31*'Out2010'!Q14</f>
        <v>19500</v>
      </c>
      <c r="S14" s="10">
        <f>+$G$31*'Out2010'!R14</f>
        <v>20700</v>
      </c>
      <c r="T14" s="10">
        <f>+$G$31*'Out2010'!S14</f>
        <v>18700</v>
      </c>
      <c r="U14" s="10">
        <f>+$G$31*'Out2010'!T14</f>
        <v>19200</v>
      </c>
      <c r="V14" s="10">
        <f>+$G$31*'Out2010'!U14</f>
        <v>20100</v>
      </c>
      <c r="W14" s="10">
        <f>+$G$31*'Out2010'!V14</f>
        <v>16300</v>
      </c>
      <c r="X14" s="10">
        <f>+$G$31*'Out2010'!W14</f>
        <v>15600</v>
      </c>
      <c r="Y14" s="10">
        <f>+$G$31*'Out2010'!X14</f>
        <v>13300</v>
      </c>
      <c r="Z14" s="10">
        <f>+$G$31*'Out2010'!Y14</f>
        <v>20600</v>
      </c>
      <c r="AA14" s="10">
        <f>+$G$31*'Out2010'!Z14</f>
        <v>19800</v>
      </c>
      <c r="AB14" s="10">
        <f>+$G$31*'Out2010'!AA14</f>
        <v>21100</v>
      </c>
      <c r="AC14" s="10">
        <f>+$G$31*'Out2010'!AB14</f>
        <v>12000</v>
      </c>
      <c r="AD14" s="10">
        <f>+$G$31*'Out2010'!AC14</f>
        <v>14800</v>
      </c>
      <c r="AE14" s="10">
        <f>+$G$31*'Out2010'!AD14</f>
        <v>14000</v>
      </c>
      <c r="AF14" s="10">
        <f>+$G$31*'Out2010'!AE14</f>
        <v>17700</v>
      </c>
      <c r="AG14" s="10">
        <f>+$G$31*'Out2010'!AF14</f>
        <v>18100</v>
      </c>
      <c r="AH14" s="10">
        <f>+$G$31*'Out2010'!AG14</f>
        <v>18700</v>
      </c>
      <c r="AI14" s="10">
        <f>+$G$31*'Out2010'!AH14</f>
        <v>17200</v>
      </c>
      <c r="AJ14" s="10">
        <f>+$G$31*'Out2010'!AI14</f>
        <v>19200</v>
      </c>
      <c r="AK14" s="10">
        <f>+$G$31*'Out2010'!AJ14</f>
        <v>16200</v>
      </c>
      <c r="AL14" s="10">
        <f>+$G$31*'Out2010'!AK14</f>
        <v>15100</v>
      </c>
      <c r="AM14" s="10">
        <f t="shared" si="2"/>
        <v>21100</v>
      </c>
      <c r="AN14" s="10">
        <f t="shared" si="3"/>
        <v>10400</v>
      </c>
      <c r="AP14" s="10">
        <f t="shared" si="4"/>
        <v>21100</v>
      </c>
      <c r="AQ14" s="10">
        <f t="shared" si="5"/>
        <v>20100</v>
      </c>
      <c r="AR14" s="10">
        <f t="shared" si="5"/>
        <v>16500</v>
      </c>
    </row>
    <row r="15" spans="1:44" ht="12" customHeight="1">
      <c r="A15" s="12" t="s">
        <v>17</v>
      </c>
      <c r="B15" s="11"/>
      <c r="C15" s="11"/>
      <c r="D15" s="11"/>
      <c r="E15" s="11"/>
      <c r="F15" s="11"/>
      <c r="G15" s="11"/>
      <c r="H15" s="10">
        <f>+$G$31*'Out2010'!G15</f>
        <v>19600</v>
      </c>
      <c r="I15" s="10">
        <f>+$G$31*'Out2010'!H15</f>
        <v>17500</v>
      </c>
      <c r="J15" s="10">
        <f>+$G$31*'Out2010'!I15</f>
        <v>16400</v>
      </c>
      <c r="K15" s="10">
        <f>+$G$31*'Out2010'!J15</f>
        <v>25000</v>
      </c>
      <c r="L15" s="10">
        <f>+$G$31*'Out2010'!K15</f>
        <v>24000</v>
      </c>
      <c r="M15" s="10">
        <f>+$G$31*'Out2010'!L15</f>
        <v>23600</v>
      </c>
      <c r="N15" s="10">
        <f>+$G$31*'Out2010'!M15</f>
        <v>21000</v>
      </c>
      <c r="O15" s="10">
        <f>+$G$31*'Out2010'!N15</f>
        <v>22600</v>
      </c>
      <c r="P15" s="10">
        <f>+$G$31*'Out2010'!O15</f>
        <v>19400</v>
      </c>
      <c r="Q15" s="10">
        <f>+$G$31*'Out2010'!P15</f>
        <v>11500</v>
      </c>
      <c r="R15" s="10">
        <f>+$G$31*'Out2010'!Q15</f>
        <v>23000</v>
      </c>
      <c r="S15" s="10">
        <f>+$G$31*'Out2010'!R15</f>
        <v>23700</v>
      </c>
      <c r="T15" s="10">
        <f>+$G$31*'Out2010'!S15</f>
        <v>23400</v>
      </c>
      <c r="U15" s="10">
        <f>+$G$31*'Out2010'!T15</f>
        <v>21700</v>
      </c>
      <c r="V15" s="10">
        <f>+$G$31*'Out2010'!U15</f>
        <v>22400</v>
      </c>
      <c r="W15" s="10">
        <f>+$G$31*'Out2010'!V15</f>
        <v>18100</v>
      </c>
      <c r="X15" s="10">
        <f>+$G$31*'Out2010'!W15</f>
        <v>16500</v>
      </c>
      <c r="Y15" s="10">
        <f>+$G$31*'Out2010'!X15</f>
        <v>16600</v>
      </c>
      <c r="Z15" s="10">
        <f>+$G$31*'Out2010'!Y15</f>
        <v>23600</v>
      </c>
      <c r="AA15" s="10">
        <f>+$G$31*'Out2010'!Z15</f>
        <v>22900</v>
      </c>
      <c r="AB15" s="10">
        <f>+$G$31*'Out2010'!AA15</f>
        <v>23900</v>
      </c>
      <c r="AC15" s="10">
        <f>+$G$31*'Out2010'!AB15</f>
        <v>19700</v>
      </c>
      <c r="AD15" s="10">
        <f>+$G$31*'Out2010'!AC15</f>
        <v>15300</v>
      </c>
      <c r="AE15" s="10">
        <f>+$G$31*'Out2010'!AD15</f>
        <v>15300</v>
      </c>
      <c r="AF15" s="10">
        <f>+$G$31*'Out2010'!AE15</f>
        <v>21100</v>
      </c>
      <c r="AG15" s="10">
        <f>+$G$31*'Out2010'!AF15</f>
        <v>22000</v>
      </c>
      <c r="AH15" s="10">
        <f>+$G$31*'Out2010'!AG15</f>
        <v>21500</v>
      </c>
      <c r="AI15" s="10">
        <f>+$G$31*'Out2010'!AH15</f>
        <v>21400</v>
      </c>
      <c r="AJ15" s="10">
        <f>+$G$31*'Out2010'!AI15</f>
        <v>22500</v>
      </c>
      <c r="AK15" s="10">
        <f>+$G$31*'Out2010'!AJ15</f>
        <v>18200</v>
      </c>
      <c r="AL15" s="10">
        <f>+$G$31*'Out2010'!AK15</f>
        <v>16700</v>
      </c>
      <c r="AM15" s="10">
        <f t="shared" si="2"/>
        <v>25000</v>
      </c>
      <c r="AN15" s="10">
        <f t="shared" si="3"/>
        <v>11500</v>
      </c>
      <c r="AP15" s="10">
        <f t="shared" si="4"/>
        <v>25000</v>
      </c>
      <c r="AQ15" s="10">
        <f t="shared" si="5"/>
        <v>22600</v>
      </c>
      <c r="AR15" s="10">
        <f t="shared" si="5"/>
        <v>19400</v>
      </c>
    </row>
    <row r="16" spans="1:44" ht="12" customHeight="1">
      <c r="A16" s="13">
        <v>0.41666666666666669</v>
      </c>
      <c r="B16" s="11"/>
      <c r="C16" s="11"/>
      <c r="D16" s="11"/>
      <c r="E16" s="11"/>
      <c r="F16" s="11"/>
      <c r="G16" s="11"/>
      <c r="H16" s="10">
        <f>+$G$31*'Out2010'!G16</f>
        <v>22600</v>
      </c>
      <c r="I16" s="10">
        <f>+$G$31*'Out2010'!H16</f>
        <v>19300</v>
      </c>
      <c r="J16" s="10">
        <f>+$G$31*'Out2010'!I16</f>
        <v>17200</v>
      </c>
      <c r="K16" s="10">
        <f>+$G$31*'Out2010'!J16</f>
        <v>24700</v>
      </c>
      <c r="L16" s="10">
        <f>+$G$31*'Out2010'!K16</f>
        <v>24400</v>
      </c>
      <c r="M16" s="10">
        <f>+$G$31*'Out2010'!L16</f>
        <v>23900</v>
      </c>
      <c r="N16" s="10">
        <f>+$G$31*'Out2010'!M16</f>
        <v>19300</v>
      </c>
      <c r="O16" s="10">
        <f>+$G$31*'Out2010'!N16</f>
        <v>24100</v>
      </c>
      <c r="P16" s="10">
        <f>+$G$31*'Out2010'!O16</f>
        <v>17700</v>
      </c>
      <c r="Q16" s="10">
        <f>+$G$31*'Out2010'!P16</f>
        <v>11500</v>
      </c>
      <c r="R16" s="10">
        <f>+$G$31*'Out2010'!Q16</f>
        <v>25000</v>
      </c>
      <c r="S16" s="10">
        <f>+$G$31*'Out2010'!R16</f>
        <v>23900</v>
      </c>
      <c r="T16" s="10">
        <f>+$G$31*'Out2010'!S16</f>
        <v>23200</v>
      </c>
      <c r="U16" s="10">
        <f>+$G$31*'Out2010'!T16</f>
        <v>23500</v>
      </c>
      <c r="V16" s="10">
        <f>+$G$31*'Out2010'!U16</f>
        <v>22300</v>
      </c>
      <c r="W16" s="10">
        <f>+$G$31*'Out2010'!V16</f>
        <v>18800</v>
      </c>
      <c r="X16" s="10">
        <f>+$G$31*'Out2010'!W16</f>
        <v>17000</v>
      </c>
      <c r="Y16" s="10">
        <f>+$G$31*'Out2010'!X16</f>
        <v>14900</v>
      </c>
      <c r="Z16" s="10">
        <f>+$G$31*'Out2010'!Y16</f>
        <v>24100</v>
      </c>
      <c r="AA16" s="10">
        <f>+$G$31*'Out2010'!Z16</f>
        <v>23600</v>
      </c>
      <c r="AB16" s="10">
        <f>+$G$31*'Out2010'!AA16</f>
        <v>24000</v>
      </c>
      <c r="AC16" s="10">
        <f>+$G$31*'Out2010'!AB16</f>
        <v>21700</v>
      </c>
      <c r="AD16" s="10">
        <f>+$G$31*'Out2010'!AC16</f>
        <v>16600</v>
      </c>
      <c r="AE16" s="10">
        <f>+$G$31*'Out2010'!AD16</f>
        <v>15900</v>
      </c>
      <c r="AF16" s="10">
        <f>+$G$31*'Out2010'!AE16</f>
        <v>22600</v>
      </c>
      <c r="AG16" s="10">
        <f>+$G$31*'Out2010'!AF16</f>
        <v>22700</v>
      </c>
      <c r="AH16" s="10">
        <f>+$G$31*'Out2010'!AG16</f>
        <v>23500</v>
      </c>
      <c r="AI16" s="10">
        <f>+$G$31*'Out2010'!AH16</f>
        <v>21700</v>
      </c>
      <c r="AJ16" s="10">
        <f>+$G$31*'Out2010'!AI16</f>
        <v>22300</v>
      </c>
      <c r="AK16" s="10">
        <f>+$G$31*'Out2010'!AJ16</f>
        <v>18300</v>
      </c>
      <c r="AL16" s="10">
        <f>+$G$31*'Out2010'!AK16</f>
        <v>16700</v>
      </c>
      <c r="AM16" s="10">
        <f t="shared" si="2"/>
        <v>25000</v>
      </c>
      <c r="AN16" s="10">
        <f t="shared" si="3"/>
        <v>11500</v>
      </c>
      <c r="AP16" s="10">
        <f t="shared" si="4"/>
        <v>25000</v>
      </c>
      <c r="AQ16" s="10">
        <f t="shared" si="5"/>
        <v>24100</v>
      </c>
      <c r="AR16" s="10">
        <f t="shared" si="5"/>
        <v>19300</v>
      </c>
    </row>
    <row r="17" spans="1:44" ht="12" customHeight="1">
      <c r="A17" s="13" t="s">
        <v>18</v>
      </c>
      <c r="B17" s="11"/>
      <c r="C17" s="11"/>
      <c r="D17" s="11"/>
      <c r="E17" s="11"/>
      <c r="F17" s="11"/>
      <c r="G17" s="11"/>
      <c r="H17" s="10">
        <f>+$G$31*'Out2010'!G17</f>
        <v>20800</v>
      </c>
      <c r="I17" s="10">
        <f>+$G$31*'Out2010'!H17</f>
        <v>19500</v>
      </c>
      <c r="J17" s="10">
        <f>+$G$31*'Out2010'!I17</f>
        <v>18900</v>
      </c>
      <c r="K17" s="10">
        <f>+$G$31*'Out2010'!J17</f>
        <v>25100</v>
      </c>
      <c r="L17" s="10">
        <f>+$G$31*'Out2010'!K17</f>
        <v>20200</v>
      </c>
      <c r="M17" s="10">
        <f>+$G$31*'Out2010'!L17</f>
        <v>24200</v>
      </c>
      <c r="N17" s="10">
        <f>+$G$31*'Out2010'!M17</f>
        <v>23100</v>
      </c>
      <c r="O17" s="10">
        <f>+$G$31*'Out2010'!N17</f>
        <v>22700</v>
      </c>
      <c r="P17" s="10">
        <f>+$G$31*'Out2010'!O17</f>
        <v>18200</v>
      </c>
      <c r="Q17" s="10">
        <f>+$G$31*'Out2010'!P17</f>
        <v>17400</v>
      </c>
      <c r="R17" s="10">
        <f>+$G$31*'Out2010'!Q17</f>
        <v>24600</v>
      </c>
      <c r="S17" s="10">
        <f>+$G$31*'Out2010'!R17</f>
        <v>23100</v>
      </c>
      <c r="T17" s="10">
        <f>+$G$31*'Out2010'!S17</f>
        <v>23600</v>
      </c>
      <c r="U17" s="10">
        <f>+$G$31*'Out2010'!T17</f>
        <v>22850</v>
      </c>
      <c r="V17" s="10">
        <f>+$G$31*'Out2010'!U17</f>
        <v>23100</v>
      </c>
      <c r="W17" s="10">
        <f>+$G$31*'Out2010'!V17</f>
        <v>18100</v>
      </c>
      <c r="X17" s="10">
        <f>+$G$31*'Out2010'!W17</f>
        <v>16700</v>
      </c>
      <c r="Y17" s="10">
        <f>+$G$31*'Out2010'!X17</f>
        <v>20500</v>
      </c>
      <c r="Z17" s="10">
        <f>+$G$31*'Out2010'!Y17</f>
        <v>24100</v>
      </c>
      <c r="AA17" s="10">
        <f>+$G$31*'Out2010'!Z17</f>
        <v>23900</v>
      </c>
      <c r="AB17" s="10">
        <f>+$G$31*'Out2010'!AA17</f>
        <v>24100</v>
      </c>
      <c r="AC17" s="10">
        <f>+$G$31*'Out2010'!AB17</f>
        <v>21800</v>
      </c>
      <c r="AD17" s="10">
        <f>+$G$31*'Out2010'!AC17</f>
        <v>17000</v>
      </c>
      <c r="AE17" s="10">
        <f>+$G$31*'Out2010'!AD17</f>
        <v>15600</v>
      </c>
      <c r="AF17" s="10">
        <f>+$G$31*'Out2010'!AE17</f>
        <v>22500</v>
      </c>
      <c r="AG17" s="10">
        <f>+$G$31*'Out2010'!AF17</f>
        <v>22600</v>
      </c>
      <c r="AH17" s="10">
        <f>+$G$31*'Out2010'!AG17</f>
        <v>22600</v>
      </c>
      <c r="AI17" s="10">
        <f>+$G$31*'Out2010'!AH17</f>
        <v>22700</v>
      </c>
      <c r="AJ17" s="10">
        <f>+$G$31*'Out2010'!AI17</f>
        <v>22800</v>
      </c>
      <c r="AK17" s="10">
        <f>+$G$31*'Out2010'!AJ17</f>
        <v>18400</v>
      </c>
      <c r="AL17" s="10">
        <f>+$G$31*'Out2010'!AK17</f>
        <v>17200</v>
      </c>
      <c r="AM17" s="10">
        <f t="shared" si="2"/>
        <v>25100</v>
      </c>
      <c r="AN17" s="10">
        <f t="shared" si="3"/>
        <v>15600</v>
      </c>
      <c r="AP17" s="10">
        <f t="shared" si="4"/>
        <v>25100</v>
      </c>
      <c r="AQ17" s="10">
        <f t="shared" si="5"/>
        <v>23100</v>
      </c>
      <c r="AR17" s="10">
        <f t="shared" si="5"/>
        <v>19500</v>
      </c>
    </row>
    <row r="18" spans="1:44" ht="12" customHeight="1">
      <c r="A18" s="13">
        <v>0.5</v>
      </c>
      <c r="B18" s="11"/>
      <c r="C18" s="11"/>
      <c r="D18" s="11"/>
      <c r="E18" s="11"/>
      <c r="F18" s="11"/>
      <c r="G18" s="11"/>
      <c r="H18" s="10">
        <f>+$G$31*'Out2010'!G18</f>
        <v>23200</v>
      </c>
      <c r="I18" s="10">
        <f>+$G$31*'Out2010'!H18</f>
        <v>19600</v>
      </c>
      <c r="J18" s="10">
        <f>+$G$31*'Out2010'!I18</f>
        <v>19700</v>
      </c>
      <c r="K18" s="10">
        <f>+$G$31*'Out2010'!J18</f>
        <v>23400</v>
      </c>
      <c r="L18" s="10">
        <f>+$G$31*'Out2010'!K18</f>
        <v>20400</v>
      </c>
      <c r="M18" s="10">
        <f>+$G$31*'Out2010'!L18</f>
        <v>24400</v>
      </c>
      <c r="N18" s="10">
        <f>+$G$31*'Out2010'!M18</f>
        <v>23700</v>
      </c>
      <c r="O18" s="10">
        <f>+$G$31*'Out2010'!N18</f>
        <v>22400</v>
      </c>
      <c r="P18" s="10">
        <f>+$G$31*'Out2010'!O18</f>
        <v>18200</v>
      </c>
      <c r="Q18" s="10">
        <f>+$G$31*'Out2010'!P18</f>
        <v>17700</v>
      </c>
      <c r="R18" s="10">
        <f>+$G$31*'Out2010'!Q18</f>
        <v>24800</v>
      </c>
      <c r="S18" s="10">
        <f>+$G$31*'Out2010'!R18</f>
        <v>23400</v>
      </c>
      <c r="T18" s="10">
        <f>+$G$31*'Out2010'!S18</f>
        <v>23400</v>
      </c>
      <c r="U18" s="10">
        <f>+$G$31*'Out2010'!T18</f>
        <v>24550</v>
      </c>
      <c r="V18" s="10">
        <f>+$G$31*'Out2010'!U18</f>
        <v>23600</v>
      </c>
      <c r="W18" s="10">
        <f>+$G$31*'Out2010'!V18</f>
        <v>19300</v>
      </c>
      <c r="X18" s="10">
        <f>+$G$31*'Out2010'!W18</f>
        <v>16800</v>
      </c>
      <c r="Y18" s="10">
        <f>+$G$31*'Out2010'!X18</f>
        <v>18800</v>
      </c>
      <c r="Z18" s="10">
        <f>+$G$31*'Out2010'!Y18</f>
        <v>24500</v>
      </c>
      <c r="AA18" s="10">
        <f>+$G$31*'Out2010'!Z18</f>
        <v>24700</v>
      </c>
      <c r="AB18" s="10">
        <f>+$G$31*'Out2010'!AA18</f>
        <v>24200</v>
      </c>
      <c r="AC18" s="10">
        <f>+$G$31*'Out2010'!AB18</f>
        <v>22000</v>
      </c>
      <c r="AD18" s="10">
        <f>+$G$31*'Out2010'!AC18</f>
        <v>17300</v>
      </c>
      <c r="AE18" s="10">
        <f>+$G$31*'Out2010'!AD18</f>
        <v>17000</v>
      </c>
      <c r="AF18" s="10">
        <f>+$G$31*'Out2010'!AE18</f>
        <v>23200</v>
      </c>
      <c r="AG18" s="10">
        <f>+$G$31*'Out2010'!AF18</f>
        <v>23500</v>
      </c>
      <c r="AH18" s="10">
        <f>+$G$31*'Out2010'!AG18</f>
        <v>22900</v>
      </c>
      <c r="AI18" s="10">
        <f>+$G$31*'Out2010'!AH18</f>
        <v>22600</v>
      </c>
      <c r="AJ18" s="10">
        <f>+$G$31*'Out2010'!AI18</f>
        <v>23300</v>
      </c>
      <c r="AK18" s="10">
        <f>+$G$31*'Out2010'!AJ18</f>
        <v>19400</v>
      </c>
      <c r="AL18" s="10">
        <f>+$G$31*'Out2010'!AK18</f>
        <v>17200</v>
      </c>
      <c r="AM18" s="10">
        <f t="shared" si="2"/>
        <v>24800</v>
      </c>
      <c r="AN18" s="10">
        <f t="shared" si="3"/>
        <v>16800</v>
      </c>
      <c r="AP18" s="10">
        <f t="shared" si="4"/>
        <v>24800</v>
      </c>
      <c r="AQ18" s="10">
        <f t="shared" si="5"/>
        <v>23600</v>
      </c>
      <c r="AR18" s="10">
        <f t="shared" si="5"/>
        <v>19600</v>
      </c>
    </row>
    <row r="19" spans="1:44" ht="12" customHeight="1">
      <c r="A19" s="13" t="s">
        <v>19</v>
      </c>
      <c r="B19" s="11"/>
      <c r="C19" s="11"/>
      <c r="D19" s="11"/>
      <c r="E19" s="11"/>
      <c r="F19" s="11"/>
      <c r="G19" s="11"/>
      <c r="H19" s="10">
        <f>+$G$31*'Out2010'!G19</f>
        <v>21900</v>
      </c>
      <c r="I19" s="10">
        <f>+$G$31*'Out2010'!H19</f>
        <v>18500</v>
      </c>
      <c r="J19" s="10">
        <f>+$G$31*'Out2010'!I19</f>
        <v>20700</v>
      </c>
      <c r="K19" s="10">
        <f>+$G$31*'Out2010'!J19</f>
        <v>24700</v>
      </c>
      <c r="L19" s="10">
        <f>+$G$31*'Out2010'!K19</f>
        <v>23400</v>
      </c>
      <c r="M19" s="10">
        <f>+$G$31*'Out2010'!L19</f>
        <v>23500</v>
      </c>
      <c r="N19" s="10">
        <f>+$G$31*'Out2010'!M19</f>
        <v>23800</v>
      </c>
      <c r="O19" s="10">
        <f>+$G$31*'Out2010'!N19</f>
        <v>21900</v>
      </c>
      <c r="P19" s="10">
        <f>+$G$31*'Out2010'!O19</f>
        <v>18400</v>
      </c>
      <c r="Q19" s="10">
        <f>+$G$31*'Out2010'!P19</f>
        <v>18100</v>
      </c>
      <c r="R19" s="10">
        <f>+$G$31*'Out2010'!Q19</f>
        <v>24700</v>
      </c>
      <c r="S19" s="10">
        <f>+$G$31*'Out2010'!R19</f>
        <v>21400</v>
      </c>
      <c r="T19" s="10">
        <f>+$G$31*'Out2010'!S19</f>
        <v>24100</v>
      </c>
      <c r="U19" s="10">
        <f>+$G$31*'Out2010'!T19</f>
        <v>23750</v>
      </c>
      <c r="V19" s="10">
        <f>+$G$31*'Out2010'!U19</f>
        <v>23200</v>
      </c>
      <c r="W19" s="10">
        <f>+$G$31*'Out2010'!V19</f>
        <v>20500</v>
      </c>
      <c r="X19" s="10">
        <f>+$G$31*'Out2010'!W19</f>
        <v>17200</v>
      </c>
      <c r="Y19" s="10">
        <f>+$G$31*'Out2010'!X19</f>
        <v>18300</v>
      </c>
      <c r="Z19" s="10">
        <f>+$G$31*'Out2010'!Y19</f>
        <v>23400</v>
      </c>
      <c r="AA19" s="10">
        <f>+$G$31*'Out2010'!Z19</f>
        <v>23900</v>
      </c>
      <c r="AB19" s="10">
        <f>+$G$31*'Out2010'!AA19</f>
        <v>23800</v>
      </c>
      <c r="AC19" s="10">
        <f>+$G$31*'Out2010'!AB19</f>
        <v>20700</v>
      </c>
      <c r="AD19" s="10">
        <f>+$G$31*'Out2010'!AC19</f>
        <v>17000</v>
      </c>
      <c r="AE19" s="10">
        <f>+$G$31*'Out2010'!AD19</f>
        <v>15800</v>
      </c>
      <c r="AF19" s="10">
        <f>+$G$31*'Out2010'!AE19</f>
        <v>22300</v>
      </c>
      <c r="AG19" s="10">
        <f>+$G$31*'Out2010'!AF19</f>
        <v>23400</v>
      </c>
      <c r="AH19" s="10">
        <f>+$G$31*'Out2010'!AG19</f>
        <v>20600</v>
      </c>
      <c r="AI19" s="10">
        <f>+$G$31*'Out2010'!AH19</f>
        <v>21600</v>
      </c>
      <c r="AJ19" s="10">
        <f>+$G$31*'Out2010'!AI19</f>
        <v>22300</v>
      </c>
      <c r="AK19" s="10">
        <f>+$G$31*'Out2010'!AJ19</f>
        <v>20300</v>
      </c>
      <c r="AL19" s="10">
        <f>+$G$31*'Out2010'!AK19</f>
        <v>17500</v>
      </c>
      <c r="AM19" s="10">
        <f t="shared" si="2"/>
        <v>24700</v>
      </c>
      <c r="AN19" s="10">
        <f t="shared" si="3"/>
        <v>15800</v>
      </c>
      <c r="AP19" s="10">
        <f t="shared" si="4"/>
        <v>24700</v>
      </c>
      <c r="AQ19" s="10">
        <f t="shared" si="5"/>
        <v>23200</v>
      </c>
      <c r="AR19" s="10">
        <f t="shared" si="5"/>
        <v>20500</v>
      </c>
    </row>
    <row r="20" spans="1:44" ht="12" customHeight="1">
      <c r="A20" s="13">
        <v>0.58333333333333337</v>
      </c>
      <c r="B20" s="11"/>
      <c r="C20" s="11"/>
      <c r="D20" s="11"/>
      <c r="E20" s="11"/>
      <c r="F20" s="11"/>
      <c r="G20" s="11"/>
      <c r="H20" s="10">
        <f>+$G$31*'Out2010'!G20</f>
        <v>22500</v>
      </c>
      <c r="I20" s="10">
        <f>+$G$31*'Out2010'!H20</f>
        <v>18900</v>
      </c>
      <c r="J20" s="10">
        <f>+$G$31*'Out2010'!I20</f>
        <v>19000</v>
      </c>
      <c r="K20" s="10">
        <f>+$G$31*'Out2010'!J20</f>
        <v>24300</v>
      </c>
      <c r="L20" s="10">
        <f>+$G$31*'Out2010'!K20</f>
        <v>23200</v>
      </c>
      <c r="M20" s="10">
        <f>+$G$31*'Out2010'!L20</f>
        <v>23200</v>
      </c>
      <c r="N20" s="10">
        <f>+$G$31*'Out2010'!M20</f>
        <v>23300</v>
      </c>
      <c r="O20" s="10">
        <f>+$G$31*'Out2010'!N20</f>
        <v>22500</v>
      </c>
      <c r="P20" s="10">
        <f>+$G$31*'Out2010'!O20</f>
        <v>18500</v>
      </c>
      <c r="Q20" s="10">
        <f>+$G$31*'Out2010'!P20</f>
        <v>18100</v>
      </c>
      <c r="R20" s="10">
        <f>+$G$31*'Out2010'!Q20</f>
        <v>24600</v>
      </c>
      <c r="S20" s="10">
        <f>+$G$31*'Out2010'!R20</f>
        <v>17800</v>
      </c>
      <c r="T20" s="10">
        <f>+$G$31*'Out2010'!S20</f>
        <v>23800</v>
      </c>
      <c r="U20" s="10">
        <f>+$G$31*'Out2010'!T20</f>
        <v>23550</v>
      </c>
      <c r="V20" s="10">
        <f>+$G$31*'Out2010'!U20</f>
        <v>22400</v>
      </c>
      <c r="W20" s="10">
        <f>+$G$31*'Out2010'!V20</f>
        <v>19100</v>
      </c>
      <c r="X20" s="10">
        <f>+$G$31*'Out2010'!W20</f>
        <v>17000</v>
      </c>
      <c r="Y20" s="10">
        <f>+$G$31*'Out2010'!X20</f>
        <v>17600</v>
      </c>
      <c r="Z20" s="10">
        <f>+$G$31*'Out2010'!Y20</f>
        <v>22200</v>
      </c>
      <c r="AA20" s="10">
        <f>+$G$31*'Out2010'!Z20</f>
        <v>23700</v>
      </c>
      <c r="AB20" s="10">
        <f>+$G$31*'Out2010'!AA20</f>
        <v>22300</v>
      </c>
      <c r="AC20" s="10">
        <f>+$G$31*'Out2010'!AB20</f>
        <v>20250</v>
      </c>
      <c r="AD20" s="10">
        <f>+$G$31*'Out2010'!AC20</f>
        <v>17600</v>
      </c>
      <c r="AE20" s="10">
        <f>+$G$31*'Out2010'!AD20</f>
        <v>16100</v>
      </c>
      <c r="AF20" s="10">
        <f>+$G$31*'Out2010'!AE20</f>
        <v>22000</v>
      </c>
      <c r="AG20" s="10">
        <f>+$G$31*'Out2010'!AF20</f>
        <v>22600</v>
      </c>
      <c r="AH20" s="10">
        <f>+$G$31*'Out2010'!AG20</f>
        <v>20700</v>
      </c>
      <c r="AI20" s="10">
        <f>+$G$31*'Out2010'!AH20</f>
        <v>22400</v>
      </c>
      <c r="AJ20" s="10">
        <f>+$G$31*'Out2010'!AI20</f>
        <v>22200</v>
      </c>
      <c r="AK20" s="10">
        <f>+$G$31*'Out2010'!AJ20</f>
        <v>18700</v>
      </c>
      <c r="AL20" s="10">
        <f>+$G$31*'Out2010'!AK20</f>
        <v>17500</v>
      </c>
      <c r="AM20" s="10">
        <f t="shared" si="2"/>
        <v>24600</v>
      </c>
      <c r="AN20" s="10">
        <f t="shared" si="3"/>
        <v>16100</v>
      </c>
      <c r="AP20" s="10">
        <f t="shared" si="4"/>
        <v>24600</v>
      </c>
      <c r="AQ20" s="10">
        <f t="shared" si="5"/>
        <v>22500</v>
      </c>
      <c r="AR20" s="10">
        <f t="shared" si="5"/>
        <v>19100</v>
      </c>
    </row>
    <row r="21" spans="1:44" ht="12" customHeight="1">
      <c r="A21" s="13" t="s">
        <v>20</v>
      </c>
      <c r="B21" s="11"/>
      <c r="C21" s="11"/>
      <c r="D21" s="11"/>
      <c r="E21" s="11"/>
      <c r="F21" s="11"/>
      <c r="G21" s="11"/>
      <c r="H21" s="10">
        <f>+$G$31*'Out2010'!G21</f>
        <v>23600</v>
      </c>
      <c r="I21" s="10">
        <f>+$G$31*'Out2010'!H21</f>
        <v>19200</v>
      </c>
      <c r="J21" s="10">
        <f>+$G$31*'Out2010'!I21</f>
        <v>18300</v>
      </c>
      <c r="K21" s="10">
        <f>+$G$31*'Out2010'!J21</f>
        <v>24300</v>
      </c>
      <c r="L21" s="10">
        <f>+$G$31*'Out2010'!K21</f>
        <v>16400</v>
      </c>
      <c r="M21" s="10">
        <f>+$G$31*'Out2010'!L21</f>
        <v>23700</v>
      </c>
      <c r="N21" s="10">
        <f>+$G$31*'Out2010'!M21</f>
        <v>23900</v>
      </c>
      <c r="O21" s="10">
        <f>+$G$31*'Out2010'!N21</f>
        <v>22500</v>
      </c>
      <c r="P21" s="10">
        <f>+$G$31*'Out2010'!O21</f>
        <v>17400</v>
      </c>
      <c r="Q21" s="10">
        <f>+$G$31*'Out2010'!P21</f>
        <v>17700</v>
      </c>
      <c r="R21" s="10">
        <f>+$G$31*'Out2010'!Q21</f>
        <v>24000</v>
      </c>
      <c r="S21" s="10">
        <f>+$G$31*'Out2010'!R21</f>
        <v>17800</v>
      </c>
      <c r="T21" s="10">
        <f>+$G$31*'Out2010'!S21</f>
        <v>23500</v>
      </c>
      <c r="U21" s="10">
        <f>+$G$31*'Out2010'!T21</f>
        <v>23450</v>
      </c>
      <c r="V21" s="10">
        <f>+$G$31*'Out2010'!U21</f>
        <v>17900</v>
      </c>
      <c r="W21" s="10">
        <f>+$G$31*'Out2010'!V21</f>
        <v>18500</v>
      </c>
      <c r="X21" s="10">
        <f>+$G$31*'Out2010'!W21</f>
        <v>16500</v>
      </c>
      <c r="Y21" s="10">
        <f>+$G$31*'Out2010'!X21</f>
        <v>17600</v>
      </c>
      <c r="Z21" s="10">
        <f>+$G$31*'Out2010'!Y21</f>
        <v>22900</v>
      </c>
      <c r="AA21" s="10">
        <f>+$G$31*'Out2010'!Z21</f>
        <v>24400</v>
      </c>
      <c r="AB21" s="10">
        <f>+$G$31*'Out2010'!AA21</f>
        <v>22600</v>
      </c>
      <c r="AC21" s="10">
        <f>+$G$31*'Out2010'!AB21</f>
        <v>21300</v>
      </c>
      <c r="AD21" s="10">
        <f>+$G$31*'Out2010'!AC21</f>
        <v>17700</v>
      </c>
      <c r="AE21" s="10">
        <f>+$G$31*'Out2010'!AD21</f>
        <v>18100</v>
      </c>
      <c r="AF21" s="10">
        <f>+$G$31*'Out2010'!AE21</f>
        <v>22100</v>
      </c>
      <c r="AG21" s="10">
        <f>+$G$31*'Out2010'!AF21</f>
        <v>21400</v>
      </c>
      <c r="AH21" s="10">
        <f>+$G$31*'Out2010'!AG21</f>
        <v>21000</v>
      </c>
      <c r="AI21" s="10">
        <f>+$G$31*'Out2010'!AH21</f>
        <v>22400</v>
      </c>
      <c r="AJ21" s="10">
        <f>+$G$31*'Out2010'!AI21</f>
        <v>22600</v>
      </c>
      <c r="AK21" s="10">
        <f>+$G$31*'Out2010'!AJ21</f>
        <v>18300</v>
      </c>
      <c r="AL21" s="10">
        <f>+$G$31*'Out2010'!AK21</f>
        <v>17100</v>
      </c>
      <c r="AM21" s="10">
        <f t="shared" si="2"/>
        <v>24400</v>
      </c>
      <c r="AN21" s="10">
        <f t="shared" si="3"/>
        <v>16400</v>
      </c>
      <c r="AP21" s="10">
        <f t="shared" si="4"/>
        <v>24400</v>
      </c>
      <c r="AQ21" s="10">
        <f t="shared" si="5"/>
        <v>23600</v>
      </c>
      <c r="AR21" s="10">
        <f t="shared" si="5"/>
        <v>19200</v>
      </c>
    </row>
    <row r="22" spans="1:44" ht="12" customHeight="1">
      <c r="A22" s="12" t="s">
        <v>21</v>
      </c>
      <c r="B22" s="11"/>
      <c r="C22" s="11"/>
      <c r="D22" s="11"/>
      <c r="E22" s="11"/>
      <c r="F22" s="11"/>
      <c r="G22" s="11"/>
      <c r="H22" s="10">
        <f>+$G$31*'Out2010'!G22</f>
        <v>23300</v>
      </c>
      <c r="I22" s="10">
        <f>+$G$31*'Out2010'!H22</f>
        <v>18900</v>
      </c>
      <c r="J22" s="10">
        <f>+$G$31*'Out2010'!I22</f>
        <v>17000</v>
      </c>
      <c r="K22" s="10">
        <f>+$G$31*'Out2010'!J22</f>
        <v>24200</v>
      </c>
      <c r="L22" s="10">
        <f>+$G$31*'Out2010'!K22</f>
        <v>16900</v>
      </c>
      <c r="M22" s="10">
        <f>+$G$31*'Out2010'!L22</f>
        <v>22700</v>
      </c>
      <c r="N22" s="10">
        <f>+$G$31*'Out2010'!M22</f>
        <v>22900</v>
      </c>
      <c r="O22" s="10">
        <f>+$G$31*'Out2010'!N22</f>
        <v>22500</v>
      </c>
      <c r="P22" s="10">
        <f>+$G$31*'Out2010'!O22</f>
        <v>16800</v>
      </c>
      <c r="Q22" s="10">
        <f>+$G$31*'Out2010'!P22</f>
        <v>17400</v>
      </c>
      <c r="R22" s="10">
        <f>+$G$31*'Out2010'!Q22</f>
        <v>23300</v>
      </c>
      <c r="S22" s="10">
        <f>+$G$31*'Out2010'!R22</f>
        <v>17200</v>
      </c>
      <c r="T22" s="10">
        <f>+$G$31*'Out2010'!S22</f>
        <v>21500</v>
      </c>
      <c r="U22" s="10">
        <f>+$G$31*'Out2010'!T22</f>
        <v>22650</v>
      </c>
      <c r="V22" s="10">
        <f>+$G$31*'Out2010'!U22</f>
        <v>16900</v>
      </c>
      <c r="W22" s="10">
        <f>+$G$31*'Out2010'!V22</f>
        <v>18600</v>
      </c>
      <c r="X22" s="10">
        <f>+$G$31*'Out2010'!W22</f>
        <v>16200</v>
      </c>
      <c r="Y22" s="10">
        <f>+$G$31*'Out2010'!X22</f>
        <v>15800</v>
      </c>
      <c r="Z22" s="10">
        <f>+$G$31*'Out2010'!Y22</f>
        <v>22900</v>
      </c>
      <c r="AA22" s="10">
        <f>+$G$31*'Out2010'!Z22</f>
        <v>24000</v>
      </c>
      <c r="AB22" s="10">
        <f>+$G$31*'Out2010'!AA22</f>
        <v>22600</v>
      </c>
      <c r="AC22" s="10">
        <f>+$G$31*'Out2010'!AB22</f>
        <v>0</v>
      </c>
      <c r="AD22" s="10">
        <f>+$G$31*'Out2010'!AC22</f>
        <v>16000</v>
      </c>
      <c r="AE22" s="10">
        <f>+$G$31*'Out2010'!AD22</f>
        <v>16400</v>
      </c>
      <c r="AF22" s="10">
        <f>+$G$31*'Out2010'!AE22</f>
        <v>22200</v>
      </c>
      <c r="AG22" s="10">
        <f>+$G$31*'Out2010'!AF22</f>
        <v>20200</v>
      </c>
      <c r="AH22" s="10">
        <f>+$G$31*'Out2010'!AG22</f>
        <v>20500</v>
      </c>
      <c r="AI22" s="10">
        <f>+$G$31*'Out2010'!AH22</f>
        <v>22400</v>
      </c>
      <c r="AJ22" s="10">
        <f>+$G$31*'Out2010'!AI22</f>
        <v>22000</v>
      </c>
      <c r="AK22" s="10">
        <f>+$G$31*'Out2010'!AJ22</f>
        <v>17800</v>
      </c>
      <c r="AL22" s="10">
        <f>+$G$31*'Out2010'!AK22</f>
        <v>16200</v>
      </c>
      <c r="AM22" s="10">
        <f t="shared" si="2"/>
        <v>24200</v>
      </c>
      <c r="AN22" s="10">
        <f t="shared" si="3"/>
        <v>0</v>
      </c>
      <c r="AP22" s="10">
        <f t="shared" si="4"/>
        <v>24200</v>
      </c>
      <c r="AQ22" s="10">
        <f t="shared" si="5"/>
        <v>23300</v>
      </c>
      <c r="AR22" s="10">
        <f t="shared" si="5"/>
        <v>18900</v>
      </c>
    </row>
    <row r="23" spans="1:44" ht="12" customHeight="1">
      <c r="A23" s="12" t="s">
        <v>22</v>
      </c>
      <c r="B23" s="11"/>
      <c r="C23" s="11"/>
      <c r="D23" s="11"/>
      <c r="E23" s="11"/>
      <c r="F23" s="11"/>
      <c r="G23" s="11"/>
      <c r="H23" s="10">
        <f>+$G$31*'Out2010'!G23</f>
        <v>21900</v>
      </c>
      <c r="I23" s="10">
        <f>+$G$31*'Out2010'!H23</f>
        <v>18300</v>
      </c>
      <c r="J23" s="10">
        <f>+$G$31*'Out2010'!I23</f>
        <v>17200</v>
      </c>
      <c r="K23" s="10">
        <f>+$G$31*'Out2010'!J23</f>
        <v>23200</v>
      </c>
      <c r="L23" s="10">
        <f>+$G$31*'Out2010'!K23</f>
        <v>22300</v>
      </c>
      <c r="M23" s="10">
        <f>+$G$31*'Out2010'!L23</f>
        <v>21700</v>
      </c>
      <c r="N23" s="10">
        <f>+$G$31*'Out2010'!M23</f>
        <v>21000</v>
      </c>
      <c r="O23" s="10">
        <f>+$G$31*'Out2010'!N23</f>
        <v>23700</v>
      </c>
      <c r="P23" s="10">
        <f>+$G$31*'Out2010'!O23</f>
        <v>18900</v>
      </c>
      <c r="Q23" s="10">
        <f>+$G$31*'Out2010'!P23</f>
        <v>17400</v>
      </c>
      <c r="R23" s="10">
        <f>+$G$31*'Out2010'!Q23</f>
        <v>21700</v>
      </c>
      <c r="S23" s="10">
        <f>+$G$31*'Out2010'!R23</f>
        <v>21400</v>
      </c>
      <c r="T23" s="10">
        <f>+$G$31*'Out2010'!S23</f>
        <v>21400</v>
      </c>
      <c r="U23" s="10">
        <f>+$G$31*'Out2010'!T23</f>
        <v>22100</v>
      </c>
      <c r="V23" s="10">
        <f>+$G$31*'Out2010'!U23</f>
        <v>16100</v>
      </c>
      <c r="W23" s="10">
        <f>+$G$31*'Out2010'!V23</f>
        <v>16800</v>
      </c>
      <c r="X23" s="10">
        <f>+$G$31*'Out2010'!W23</f>
        <v>16800</v>
      </c>
      <c r="Y23" s="10">
        <f>+$G$31*'Out2010'!X23</f>
        <v>22900</v>
      </c>
      <c r="Z23" s="10">
        <f>+$G$31*'Out2010'!Y23</f>
        <v>21300</v>
      </c>
      <c r="AA23" s="10">
        <f>+$G$31*'Out2010'!Z23</f>
        <v>22700</v>
      </c>
      <c r="AB23" s="10">
        <f>+$G$31*'Out2010'!AA23</f>
        <v>20600</v>
      </c>
      <c r="AC23" s="10">
        <f>+$G$31*'Out2010'!AB23</f>
        <v>8600</v>
      </c>
      <c r="AD23" s="10">
        <f>+$G$31*'Out2010'!AC23</f>
        <v>16500</v>
      </c>
      <c r="AE23" s="10">
        <f>+$G$31*'Out2010'!AD23</f>
        <v>15800</v>
      </c>
      <c r="AF23" s="10">
        <f>+$G$31*'Out2010'!AE23</f>
        <v>21300</v>
      </c>
      <c r="AG23" s="10">
        <f>+$G$31*'Out2010'!AF23</f>
        <v>19600</v>
      </c>
      <c r="AH23" s="10">
        <f>+$G$31*'Out2010'!AG23</f>
        <v>19800</v>
      </c>
      <c r="AI23" s="10">
        <f>+$G$31*'Out2010'!AH23</f>
        <v>20600</v>
      </c>
      <c r="AJ23" s="10">
        <f>+$G$31*'Out2010'!AI23</f>
        <v>21200</v>
      </c>
      <c r="AK23" s="10">
        <f>+$G$31*'Out2010'!AJ23</f>
        <v>16900</v>
      </c>
      <c r="AL23" s="10">
        <f>+$G$31*'Out2010'!AK23</f>
        <v>16700</v>
      </c>
      <c r="AM23" s="10">
        <f t="shared" si="2"/>
        <v>23700</v>
      </c>
      <c r="AN23" s="10">
        <f t="shared" si="3"/>
        <v>8600</v>
      </c>
      <c r="AP23" s="10">
        <f t="shared" si="4"/>
        <v>23200</v>
      </c>
      <c r="AQ23" s="10">
        <f t="shared" si="5"/>
        <v>23700</v>
      </c>
      <c r="AR23" s="10">
        <f t="shared" si="5"/>
        <v>18900</v>
      </c>
    </row>
    <row r="24" spans="1:44" ht="12" customHeight="1">
      <c r="A24" s="12" t="s">
        <v>23</v>
      </c>
      <c r="B24" s="11"/>
      <c r="C24" s="11"/>
      <c r="D24" s="11"/>
      <c r="E24" s="11"/>
      <c r="F24" s="11"/>
      <c r="G24" s="11"/>
      <c r="H24" s="10">
        <f>+$G$31*'Out2010'!G24</f>
        <v>21700</v>
      </c>
      <c r="I24" s="10">
        <f>+$G$31*'Out2010'!H24</f>
        <v>18400</v>
      </c>
      <c r="J24" s="10">
        <f>+$G$31*'Out2010'!I24</f>
        <v>17400</v>
      </c>
      <c r="K24" s="10">
        <f>+$G$31*'Out2010'!J24</f>
        <v>23200</v>
      </c>
      <c r="L24" s="10">
        <f>+$G$31*'Out2010'!K24</f>
        <v>20100</v>
      </c>
      <c r="M24" s="10">
        <f>+$G$31*'Out2010'!L24</f>
        <v>20300</v>
      </c>
      <c r="N24" s="10">
        <f>+$G$31*'Out2010'!M24</f>
        <v>20200</v>
      </c>
      <c r="O24" s="10">
        <f>+$G$31*'Out2010'!N24</f>
        <v>21300</v>
      </c>
      <c r="P24" s="10">
        <f>+$G$31*'Out2010'!O24</f>
        <v>18000</v>
      </c>
      <c r="Q24" s="10">
        <f>+$G$31*'Out2010'!P24</f>
        <v>17700</v>
      </c>
      <c r="R24" s="10">
        <f>+$G$31*'Out2010'!Q24</f>
        <v>21000</v>
      </c>
      <c r="S24" s="10">
        <f>+$G$31*'Out2010'!R24</f>
        <v>19600</v>
      </c>
      <c r="T24" s="10">
        <f>+$G$31*'Out2010'!S24</f>
        <v>20400</v>
      </c>
      <c r="U24" s="10">
        <f>+$G$31*'Out2010'!T24</f>
        <v>21000</v>
      </c>
      <c r="V24" s="10">
        <f>+$G$31*'Out2010'!U24</f>
        <v>20600</v>
      </c>
      <c r="W24" s="10">
        <f>+$G$31*'Out2010'!V24</f>
        <v>18200</v>
      </c>
      <c r="X24" s="10">
        <f>+$G$31*'Out2010'!W24</f>
        <v>17700</v>
      </c>
      <c r="Y24" s="10">
        <f>+$G$31*'Out2010'!X24</f>
        <v>21100</v>
      </c>
      <c r="Z24" s="10">
        <f>+$G$31*'Out2010'!Y24</f>
        <v>20800</v>
      </c>
      <c r="AA24" s="10">
        <f>+$G$31*'Out2010'!Z24</f>
        <v>21700</v>
      </c>
      <c r="AB24" s="10">
        <f>+$G$31*'Out2010'!AA24</f>
        <v>20400</v>
      </c>
      <c r="AC24" s="10">
        <f>+$G$31*'Out2010'!AB24</f>
        <v>16700</v>
      </c>
      <c r="AD24" s="10">
        <f>+$G$31*'Out2010'!AC24</f>
        <v>17300</v>
      </c>
      <c r="AE24" s="10">
        <f>+$G$31*'Out2010'!AD24</f>
        <v>16400</v>
      </c>
      <c r="AF24" s="10">
        <f>+$G$31*'Out2010'!AE24</f>
        <v>20800</v>
      </c>
      <c r="AG24" s="10">
        <f>+$G$31*'Out2010'!AF24</f>
        <v>19500</v>
      </c>
      <c r="AH24" s="10">
        <f>+$G$31*'Out2010'!AG24</f>
        <v>19500</v>
      </c>
      <c r="AI24" s="10">
        <f>+$G$31*'Out2010'!AH24</f>
        <v>19900</v>
      </c>
      <c r="AJ24" s="10">
        <f>+$G$31*'Out2010'!AI24</f>
        <v>20600</v>
      </c>
      <c r="AK24" s="10">
        <f>+$G$31*'Out2010'!AJ24</f>
        <v>18300</v>
      </c>
      <c r="AL24" s="10">
        <f>+$G$31*'Out2010'!AK24</f>
        <v>17500</v>
      </c>
      <c r="AM24" s="10">
        <f t="shared" si="2"/>
        <v>23200</v>
      </c>
      <c r="AN24" s="10">
        <f t="shared" si="3"/>
        <v>16400</v>
      </c>
      <c r="AP24" s="10">
        <f t="shared" si="4"/>
        <v>23200</v>
      </c>
      <c r="AQ24" s="10">
        <f t="shared" si="5"/>
        <v>21700</v>
      </c>
      <c r="AR24" s="10">
        <f t="shared" si="5"/>
        <v>18400</v>
      </c>
    </row>
    <row r="25" spans="1:44" s="14" customFormat="1" ht="12" customHeight="1">
      <c r="A25" s="9" t="s">
        <v>24</v>
      </c>
      <c r="B25" s="11"/>
      <c r="C25" s="11"/>
      <c r="D25" s="11"/>
      <c r="E25" s="11"/>
      <c r="F25" s="11"/>
      <c r="G25" s="11"/>
      <c r="H25" s="10">
        <f>+$G$31*'Out2010'!G25</f>
        <v>24000</v>
      </c>
      <c r="I25" s="10">
        <f>+$G$31*'Out2010'!H25</f>
        <v>21200</v>
      </c>
      <c r="J25" s="10">
        <f>+$G$31*'Out2010'!I25</f>
        <v>20600</v>
      </c>
      <c r="K25" s="10">
        <f>+$G$31*'Out2010'!J25</f>
        <v>23900</v>
      </c>
      <c r="L25" s="10">
        <f>+$G$31*'Out2010'!K25</f>
        <v>23800</v>
      </c>
      <c r="M25" s="10">
        <f>+$G$31*'Out2010'!L25</f>
        <v>22700</v>
      </c>
      <c r="N25" s="10">
        <f>+$G$31*'Out2010'!M25</f>
        <v>23200</v>
      </c>
      <c r="O25" s="10">
        <f>+$G$31*'Out2010'!N25</f>
        <v>22900</v>
      </c>
      <c r="P25" s="10">
        <f>+$G$31*'Out2010'!O25</f>
        <v>21600</v>
      </c>
      <c r="Q25" s="10">
        <f>+$G$31*'Out2010'!P25</f>
        <v>20500</v>
      </c>
      <c r="R25" s="10">
        <f>+$G$31*'Out2010'!Q25</f>
        <v>23100</v>
      </c>
      <c r="S25" s="10">
        <f>+$G$31*'Out2010'!R25</f>
        <v>22900</v>
      </c>
      <c r="T25" s="10">
        <f>+$G$31*'Out2010'!S25</f>
        <v>23600</v>
      </c>
      <c r="U25" s="10">
        <f>+$G$31*'Out2010'!T25</f>
        <v>24000</v>
      </c>
      <c r="V25" s="10">
        <f>+$G$31*'Out2010'!U25</f>
        <v>23400</v>
      </c>
      <c r="W25" s="10">
        <f>+$G$31*'Out2010'!V25</f>
        <v>21800</v>
      </c>
      <c r="X25" s="10">
        <f>+$G$31*'Out2010'!W25</f>
        <v>13100</v>
      </c>
      <c r="Y25" s="10">
        <f>+$G$31*'Out2010'!X25</f>
        <v>24100</v>
      </c>
      <c r="Z25" s="10">
        <f>+$G$31*'Out2010'!Y25</f>
        <v>23400</v>
      </c>
      <c r="AA25" s="10">
        <f>+$G$31*'Out2010'!Z25</f>
        <v>24300</v>
      </c>
      <c r="AB25" s="10">
        <f>+$G$31*'Out2010'!AA25</f>
        <v>23300</v>
      </c>
      <c r="AC25" s="10">
        <f>+$G$31*'Out2010'!AB25</f>
        <v>18800</v>
      </c>
      <c r="AD25" s="10">
        <f>+$G$31*'Out2010'!AC25</f>
        <v>20600</v>
      </c>
      <c r="AE25" s="10">
        <f>+$G$31*'Out2010'!AD25</f>
        <v>20500</v>
      </c>
      <c r="AF25" s="10">
        <f>+$G$31*'Out2010'!AE25</f>
        <v>22700</v>
      </c>
      <c r="AG25" s="10">
        <f>+$G$31*'Out2010'!AF25</f>
        <v>22000</v>
      </c>
      <c r="AH25" s="10">
        <f>+$G$31*'Out2010'!AG25</f>
        <v>22100</v>
      </c>
      <c r="AI25" s="10">
        <f>+$G$31*'Out2010'!AH25</f>
        <v>22700</v>
      </c>
      <c r="AJ25" s="10">
        <f>+$G$31*'Out2010'!AI25</f>
        <v>23500</v>
      </c>
      <c r="AK25" s="10">
        <f>+$G$31*'Out2010'!AJ25</f>
        <v>20900</v>
      </c>
      <c r="AL25" s="10">
        <f>+$G$31*'Out2010'!AK25</f>
        <v>20500</v>
      </c>
      <c r="AM25" s="10">
        <f t="shared" si="2"/>
        <v>24300</v>
      </c>
      <c r="AN25" s="10">
        <f t="shared" si="3"/>
        <v>13100</v>
      </c>
      <c r="AP25" s="10">
        <f t="shared" si="4"/>
        <v>24300</v>
      </c>
      <c r="AQ25" s="10">
        <f t="shared" si="5"/>
        <v>24000</v>
      </c>
      <c r="AR25" s="10">
        <f t="shared" si="5"/>
        <v>21800</v>
      </c>
    </row>
    <row r="26" spans="1:44" s="14" customFormat="1" ht="12" customHeight="1">
      <c r="A26" s="15">
        <v>0.83333333333333337</v>
      </c>
      <c r="B26" s="11"/>
      <c r="C26" s="11"/>
      <c r="D26" s="11"/>
      <c r="E26" s="11"/>
      <c r="F26" s="11"/>
      <c r="G26" s="11"/>
      <c r="H26" s="10">
        <f>+$G$31*'Out2010'!G26</f>
        <v>23900</v>
      </c>
      <c r="I26" s="10">
        <f>+$G$31*'Out2010'!H26</f>
        <v>22000</v>
      </c>
      <c r="J26" s="10">
        <f>+$G$31*'Out2010'!I26</f>
        <v>21800</v>
      </c>
      <c r="K26" s="10">
        <f>+$G$31*'Out2010'!J26</f>
        <v>23800</v>
      </c>
      <c r="L26" s="10">
        <f>+$G$31*'Out2010'!K26</f>
        <v>23200</v>
      </c>
      <c r="M26" s="10">
        <f>+$G$31*'Out2010'!L26</f>
        <v>23900</v>
      </c>
      <c r="N26" s="10">
        <f>+$G$31*'Out2010'!M26</f>
        <v>23300</v>
      </c>
      <c r="O26" s="10">
        <f>+$G$31*'Out2010'!N26</f>
        <v>22900</v>
      </c>
      <c r="P26" s="10">
        <f>+$G$31*'Out2010'!O26</f>
        <v>21900</v>
      </c>
      <c r="Q26" s="10">
        <f>+$G$31*'Out2010'!P26</f>
        <v>21000</v>
      </c>
      <c r="R26" s="10">
        <f>+$G$31*'Out2010'!Q26</f>
        <v>23400</v>
      </c>
      <c r="S26" s="10">
        <f>+$G$31*'Out2010'!R26</f>
        <v>23300</v>
      </c>
      <c r="T26" s="10">
        <f>+$G$31*'Out2010'!S26</f>
        <v>23600</v>
      </c>
      <c r="U26" s="10">
        <f>+$G$31*'Out2010'!T26</f>
        <v>23800</v>
      </c>
      <c r="V26" s="10">
        <f>+$G$31*'Out2010'!U26</f>
        <v>23200</v>
      </c>
      <c r="W26" s="10">
        <f>+$G$31*'Out2010'!V26</f>
        <v>22400</v>
      </c>
      <c r="X26" s="10">
        <f>+$G$31*'Out2010'!W26</f>
        <v>8100</v>
      </c>
      <c r="Y26" s="10">
        <f>+$G$31*'Out2010'!X26</f>
        <v>22800</v>
      </c>
      <c r="Z26" s="10">
        <f>+$G$31*'Out2010'!Y26</f>
        <v>23600</v>
      </c>
      <c r="AA26" s="10">
        <f>+$G$31*'Out2010'!Z26</f>
        <v>24000</v>
      </c>
      <c r="AB26" s="10">
        <f>+$G$31*'Out2010'!AA26</f>
        <v>23000</v>
      </c>
      <c r="AC26" s="10">
        <f>+$G$31*'Out2010'!AB26</f>
        <v>19700</v>
      </c>
      <c r="AD26" s="10">
        <f>+$G$31*'Out2010'!AC26</f>
        <v>20600</v>
      </c>
      <c r="AE26" s="10">
        <f>+$G$31*'Out2010'!AD26</f>
        <v>20500</v>
      </c>
      <c r="AF26" s="10">
        <f>+$G$31*'Out2010'!AE26</f>
        <v>22600</v>
      </c>
      <c r="AG26" s="10">
        <f>+$G$31*'Out2010'!AF26</f>
        <v>21600</v>
      </c>
      <c r="AH26" s="10">
        <f>+$G$31*'Out2010'!AG26</f>
        <v>21900</v>
      </c>
      <c r="AI26" s="10">
        <f>+$G$31*'Out2010'!AH26</f>
        <v>21100</v>
      </c>
      <c r="AJ26" s="10">
        <f>+$G$31*'Out2010'!AI26</f>
        <v>22900</v>
      </c>
      <c r="AK26" s="10">
        <f>+$G$31*'Out2010'!AJ26</f>
        <v>21700</v>
      </c>
      <c r="AL26" s="10">
        <f>+$G$31*'Out2010'!AK26</f>
        <v>21400</v>
      </c>
      <c r="AM26" s="10">
        <f t="shared" si="2"/>
        <v>24000</v>
      </c>
      <c r="AN26" s="10">
        <f t="shared" si="3"/>
        <v>8100</v>
      </c>
      <c r="AP26" s="10">
        <f t="shared" si="4"/>
        <v>24000</v>
      </c>
      <c r="AQ26" s="10">
        <f t="shared" si="5"/>
        <v>23900</v>
      </c>
      <c r="AR26" s="10">
        <f t="shared" si="5"/>
        <v>22400</v>
      </c>
    </row>
    <row r="27" spans="1:44" s="14" customFormat="1" ht="12" customHeight="1">
      <c r="A27" s="15">
        <v>0.875</v>
      </c>
      <c r="B27" s="11"/>
      <c r="C27" s="11"/>
      <c r="D27" s="11"/>
      <c r="E27" s="11"/>
      <c r="F27" s="11"/>
      <c r="G27" s="11"/>
      <c r="H27" s="10">
        <f>+$G$31*'Out2010'!G27</f>
        <v>22400</v>
      </c>
      <c r="I27" s="10">
        <f>+$G$31*'Out2010'!H27</f>
        <v>20200</v>
      </c>
      <c r="J27" s="10">
        <f>+$G$31*'Out2010'!I27</f>
        <v>21600</v>
      </c>
      <c r="K27" s="10">
        <f>+$G$31*'Out2010'!J27</f>
        <v>24200</v>
      </c>
      <c r="L27" s="10">
        <f>+$G$31*'Out2010'!K27</f>
        <v>22000</v>
      </c>
      <c r="M27" s="10">
        <f>+$G$31*'Out2010'!L27</f>
        <v>23400</v>
      </c>
      <c r="N27" s="10">
        <f>+$G$31*'Out2010'!M27</f>
        <v>23000</v>
      </c>
      <c r="O27" s="10">
        <f>+$G$31*'Out2010'!N27</f>
        <v>23000</v>
      </c>
      <c r="P27" s="10">
        <f>+$G$31*'Out2010'!O27</f>
        <v>21500</v>
      </c>
      <c r="Q27" s="10">
        <f>+$G$31*'Out2010'!P27</f>
        <v>20800</v>
      </c>
      <c r="R27" s="10">
        <f>+$G$31*'Out2010'!Q27</f>
        <v>22500</v>
      </c>
      <c r="S27" s="10">
        <f>+$G$31*'Out2010'!R27</f>
        <v>22200</v>
      </c>
      <c r="T27" s="10">
        <f>+$G$31*'Out2010'!S27</f>
        <v>24200</v>
      </c>
      <c r="U27" s="10">
        <f>+$G$31*'Out2010'!T27</f>
        <v>22700</v>
      </c>
      <c r="V27" s="10">
        <f>+$G$31*'Out2010'!U27</f>
        <v>22200</v>
      </c>
      <c r="W27" s="10">
        <f>+$G$31*'Out2010'!V27</f>
        <v>21300</v>
      </c>
      <c r="X27" s="10">
        <f>+$G$31*'Out2010'!W27</f>
        <v>12200</v>
      </c>
      <c r="Y27" s="10">
        <f>+$G$31*'Out2010'!X27</f>
        <v>21600</v>
      </c>
      <c r="Z27" s="10">
        <f>+$G$31*'Out2010'!Y27</f>
        <v>22200</v>
      </c>
      <c r="AA27" s="10">
        <f>+$G$31*'Out2010'!Z27</f>
        <v>22600</v>
      </c>
      <c r="AB27" s="10">
        <f>+$G$31*'Out2010'!AA27</f>
        <v>21800</v>
      </c>
      <c r="AC27" s="10">
        <f>+$G$31*'Out2010'!AB27</f>
        <v>17100</v>
      </c>
      <c r="AD27" s="10">
        <f>+$G$31*'Out2010'!AC27</f>
        <v>20000</v>
      </c>
      <c r="AE27" s="10">
        <f>+$G$31*'Out2010'!AD27</f>
        <v>20100</v>
      </c>
      <c r="AF27" s="10">
        <f>+$G$31*'Out2010'!AE27</f>
        <v>21400</v>
      </c>
      <c r="AG27" s="10">
        <f>+$G$31*'Out2010'!AF27</f>
        <v>21700</v>
      </c>
      <c r="AH27" s="10">
        <f>+$G$31*'Out2010'!AG27</f>
        <v>21400</v>
      </c>
      <c r="AI27" s="10">
        <f>+$G$31*'Out2010'!AH27</f>
        <v>20500</v>
      </c>
      <c r="AJ27" s="10">
        <f>+$G$31*'Out2010'!AI27</f>
        <v>23200</v>
      </c>
      <c r="AK27" s="10">
        <f>+$G$31*'Out2010'!AJ27</f>
        <v>21500</v>
      </c>
      <c r="AL27" s="10">
        <f>+$G$31*'Out2010'!AK27</f>
        <v>20200</v>
      </c>
      <c r="AM27" s="10">
        <f t="shared" si="2"/>
        <v>24200</v>
      </c>
      <c r="AN27" s="10">
        <f t="shared" si="3"/>
        <v>12200</v>
      </c>
      <c r="AP27" s="10">
        <f t="shared" si="4"/>
        <v>24200</v>
      </c>
      <c r="AQ27" s="10">
        <f t="shared" si="5"/>
        <v>23200</v>
      </c>
      <c r="AR27" s="10">
        <f t="shared" si="5"/>
        <v>21500</v>
      </c>
    </row>
    <row r="28" spans="1:44" ht="12" customHeight="1">
      <c r="A28" s="13" t="s">
        <v>25</v>
      </c>
      <c r="B28" s="11"/>
      <c r="C28" s="11"/>
      <c r="D28" s="11"/>
      <c r="E28" s="11"/>
      <c r="F28" s="11"/>
      <c r="G28" s="11"/>
      <c r="H28" s="10">
        <f>+$G$31*'Out2010'!G28</f>
        <v>20900</v>
      </c>
      <c r="I28" s="10">
        <f>+$G$31*'Out2010'!H28</f>
        <v>20500</v>
      </c>
      <c r="J28" s="10">
        <f>+$G$31*'Out2010'!I28</f>
        <v>20400</v>
      </c>
      <c r="K28" s="10">
        <f>+$G$31*'Out2010'!J28</f>
        <v>21600</v>
      </c>
      <c r="L28" s="10">
        <f>+$G$31*'Out2010'!K28</f>
        <v>22100</v>
      </c>
      <c r="M28" s="10">
        <f>+$G$31*'Out2010'!L28</f>
        <v>21600</v>
      </c>
      <c r="N28" s="10">
        <f>+$G$31*'Out2010'!M28</f>
        <v>20000</v>
      </c>
      <c r="O28" s="10">
        <f>+$G$31*'Out2010'!N28</f>
        <v>20900</v>
      </c>
      <c r="P28" s="10">
        <f>+$G$31*'Out2010'!O28</f>
        <v>20200</v>
      </c>
      <c r="Q28" s="10">
        <f>+$G$31*'Out2010'!P28</f>
        <v>19700</v>
      </c>
      <c r="R28" s="10">
        <f>+$G$31*'Out2010'!Q28</f>
        <v>22200</v>
      </c>
      <c r="S28" s="10">
        <f>+$G$31*'Out2010'!R28</f>
        <v>17400</v>
      </c>
      <c r="T28" s="10">
        <f>+$G$31*'Out2010'!S28</f>
        <v>21400</v>
      </c>
      <c r="U28" s="10">
        <f>+$G$31*'Out2010'!T28</f>
        <v>21000</v>
      </c>
      <c r="V28" s="10">
        <f>+$G$31*'Out2010'!U28</f>
        <v>21500</v>
      </c>
      <c r="W28" s="10">
        <f>+$G$31*'Out2010'!V28</f>
        <v>21000</v>
      </c>
      <c r="X28" s="10">
        <f>+$G$31*'Out2010'!W28</f>
        <v>12400</v>
      </c>
      <c r="Y28" s="10">
        <f>+$G$31*'Out2010'!X28</f>
        <v>19900</v>
      </c>
      <c r="Z28" s="10">
        <f>+$G$31*'Out2010'!Y28</f>
        <v>21100</v>
      </c>
      <c r="AA28" s="10">
        <f>+$G$31*'Out2010'!Z28</f>
        <v>21000</v>
      </c>
      <c r="AB28" s="10">
        <f>+$G$31*'Out2010'!AA28</f>
        <v>20600</v>
      </c>
      <c r="AC28" s="10">
        <f>+$G$31*'Out2010'!AB28</f>
        <v>16900</v>
      </c>
      <c r="AD28" s="10">
        <f>+$G$31*'Out2010'!AC28</f>
        <v>17600</v>
      </c>
      <c r="AE28" s="10">
        <f>+$G$31*'Out2010'!AD28</f>
        <v>18700</v>
      </c>
      <c r="AF28" s="10">
        <f>+$G$31*'Out2010'!AE28</f>
        <v>21200</v>
      </c>
      <c r="AG28" s="10">
        <f>+$G$31*'Out2010'!AF28</f>
        <v>19000</v>
      </c>
      <c r="AH28" s="10">
        <f>+$G$31*'Out2010'!AG28</f>
        <v>20000</v>
      </c>
      <c r="AI28" s="10">
        <f>+$G$31*'Out2010'!AH28</f>
        <v>21100</v>
      </c>
      <c r="AJ28" s="10">
        <f>+$G$31*'Out2010'!AI28</f>
        <v>21500</v>
      </c>
      <c r="AK28" s="10">
        <f>+$G$31*'Out2010'!AJ28</f>
        <v>19700</v>
      </c>
      <c r="AL28" s="10">
        <f>+$G$31*'Out2010'!AK28</f>
        <v>19500</v>
      </c>
      <c r="AM28" s="10">
        <f t="shared" si="2"/>
        <v>22200</v>
      </c>
      <c r="AN28" s="10">
        <f t="shared" si="3"/>
        <v>12400</v>
      </c>
      <c r="AP28" s="10">
        <f t="shared" si="4"/>
        <v>22200</v>
      </c>
      <c r="AQ28" s="10">
        <f t="shared" si="5"/>
        <v>21500</v>
      </c>
      <c r="AR28" s="10">
        <f t="shared" si="5"/>
        <v>21000</v>
      </c>
    </row>
    <row r="29" spans="1:44" ht="12" customHeight="1">
      <c r="A29" s="15">
        <v>0.95833333333333337</v>
      </c>
      <c r="B29" s="11"/>
      <c r="C29" s="11"/>
      <c r="D29" s="11"/>
      <c r="E29" s="11"/>
      <c r="F29" s="11"/>
      <c r="G29" s="11"/>
      <c r="H29" s="10">
        <f>+$G$31*'Out2010'!G29</f>
        <v>19000</v>
      </c>
      <c r="I29" s="10">
        <f>+$G$31*'Out2010'!H29</f>
        <v>19000</v>
      </c>
      <c r="J29" s="10">
        <f>+$G$31*'Out2010'!I29</f>
        <v>18500</v>
      </c>
      <c r="K29" s="10">
        <f>+$G$31*'Out2010'!J29</f>
        <v>19700</v>
      </c>
      <c r="L29" s="10">
        <f>+$G$31*'Out2010'!K29</f>
        <v>20400</v>
      </c>
      <c r="M29" s="10">
        <f>+$G$31*'Out2010'!L29</f>
        <v>20400</v>
      </c>
      <c r="N29" s="10">
        <f>+$G$31*'Out2010'!M29</f>
        <v>19300</v>
      </c>
      <c r="O29" s="10">
        <f>+$G$31*'Out2010'!N29</f>
        <v>20900</v>
      </c>
      <c r="P29" s="10">
        <f>+$G$31*'Out2010'!O29</f>
        <v>18800</v>
      </c>
      <c r="Q29" s="10">
        <f>+$G$31*'Out2010'!P29</f>
        <v>18800</v>
      </c>
      <c r="R29" s="10">
        <f>+$G$31*'Out2010'!Q29</f>
        <v>19200</v>
      </c>
      <c r="S29" s="10">
        <f>+$G$31*'Out2010'!R29</f>
        <v>17000</v>
      </c>
      <c r="T29" s="10">
        <f>+$G$31*'Out2010'!S29</f>
        <v>20400</v>
      </c>
      <c r="U29" s="10">
        <f>+$G$31*'Out2010'!T29</f>
        <v>19000</v>
      </c>
      <c r="V29" s="10">
        <f>+$G$31*'Out2010'!U29</f>
        <v>19200</v>
      </c>
      <c r="W29" s="10">
        <f>+$G$31*'Out2010'!V29</f>
        <v>19600</v>
      </c>
      <c r="X29" s="10">
        <f>+$G$31*'Out2010'!W29</f>
        <v>11800</v>
      </c>
      <c r="Y29" s="10">
        <f>+$G$31*'Out2010'!X29</f>
        <v>19300</v>
      </c>
      <c r="Z29" s="10">
        <f>+$G$31*'Out2010'!Y29</f>
        <v>19200</v>
      </c>
      <c r="AA29" s="10">
        <f>+$G$31*'Out2010'!Z29</f>
        <v>20100</v>
      </c>
      <c r="AB29" s="10">
        <f>+$G$31*'Out2010'!AA29</f>
        <v>18300</v>
      </c>
      <c r="AC29" s="10">
        <f>+$G$31*'Out2010'!AB29</f>
        <v>15200</v>
      </c>
      <c r="AD29" s="10">
        <f>+$G$31*'Out2010'!AC29</f>
        <v>17300</v>
      </c>
      <c r="AE29" s="10">
        <f>+$G$31*'Out2010'!AD29</f>
        <v>16700</v>
      </c>
      <c r="AF29" s="10">
        <f>+$G$31*'Out2010'!AE29</f>
        <v>18000</v>
      </c>
      <c r="AG29" s="10">
        <f>+$G$31*'Out2010'!AF29</f>
        <v>18000</v>
      </c>
      <c r="AH29" s="10">
        <f>+$G$31*'Out2010'!AG29</f>
        <v>17500</v>
      </c>
      <c r="AI29" s="10">
        <f>+$G$31*'Out2010'!AH29</f>
        <v>17900</v>
      </c>
      <c r="AJ29" s="10">
        <f>+$G$31*'Out2010'!AI29</f>
        <v>18800</v>
      </c>
      <c r="AK29" s="10">
        <f>+$G$31*'Out2010'!AJ29</f>
        <v>18900</v>
      </c>
      <c r="AL29" s="10">
        <f>+$G$31*'Out2010'!AK29</f>
        <v>18800</v>
      </c>
      <c r="AM29" s="10">
        <f t="shared" si="2"/>
        <v>20900</v>
      </c>
      <c r="AN29" s="10">
        <f t="shared" si="3"/>
        <v>11800</v>
      </c>
      <c r="AP29" s="10">
        <f t="shared" si="4"/>
        <v>20400</v>
      </c>
      <c r="AQ29" s="10">
        <f t="shared" si="5"/>
        <v>20900</v>
      </c>
      <c r="AR29" s="10">
        <f t="shared" si="5"/>
        <v>19600</v>
      </c>
    </row>
    <row r="30" spans="1:44" ht="12" customHeight="1" thickBot="1">
      <c r="A30" s="9" t="s">
        <v>26</v>
      </c>
      <c r="B30" s="11"/>
      <c r="C30" s="11"/>
      <c r="D30" s="11"/>
      <c r="E30" s="11"/>
      <c r="F30" s="11"/>
      <c r="G30" s="11"/>
      <c r="H30" s="10">
        <f>+$G$31*'Out2010'!G30</f>
        <v>17600</v>
      </c>
      <c r="I30" s="10">
        <f>+$G$31*'Out2010'!H30</f>
        <v>17800</v>
      </c>
      <c r="J30" s="10">
        <f>+$G$31*'Out2010'!I30</f>
        <v>17300</v>
      </c>
      <c r="K30" s="10">
        <f>+$G$31*'Out2010'!J30</f>
        <v>17700</v>
      </c>
      <c r="L30" s="10">
        <f>+$G$31*'Out2010'!K30</f>
        <v>18900</v>
      </c>
      <c r="M30" s="10">
        <f>+$G$31*'Out2010'!L30</f>
        <v>18400</v>
      </c>
      <c r="N30" s="10">
        <f>+$G$31*'Out2010'!M30</f>
        <v>17500</v>
      </c>
      <c r="O30" s="10">
        <f>+$G$31*'Out2010'!N30</f>
        <v>17100</v>
      </c>
      <c r="P30" s="10">
        <f>+$G$31*'Out2010'!O30</f>
        <v>17200</v>
      </c>
      <c r="Q30" s="10">
        <f>+$G$31*'Out2010'!P30</f>
        <v>16400</v>
      </c>
      <c r="R30" s="10">
        <f>+$G$31*'Out2010'!Q30</f>
        <v>16800</v>
      </c>
      <c r="S30" s="10">
        <f>+$G$31*'Out2010'!R30</f>
        <v>16900</v>
      </c>
      <c r="T30" s="10">
        <f>+$G$31*'Out2010'!S30</f>
        <v>17400</v>
      </c>
      <c r="U30" s="10">
        <f>+$G$31*'Out2010'!T30</f>
        <v>17200</v>
      </c>
      <c r="V30" s="10">
        <f>+$G$31*'Out2010'!U30</f>
        <v>17100</v>
      </c>
      <c r="W30" s="10">
        <f>+$G$31*'Out2010'!V30</f>
        <v>18800</v>
      </c>
      <c r="X30" s="10">
        <f>+$G$31*'Out2010'!W30</f>
        <v>10800</v>
      </c>
      <c r="Y30" s="10">
        <f>+$G$31*'Out2010'!X30</f>
        <v>17200</v>
      </c>
      <c r="Z30" s="10">
        <f>+$G$31*'Out2010'!Y30</f>
        <v>17200</v>
      </c>
      <c r="AA30" s="10">
        <f>+$G$31*'Out2010'!Z30</f>
        <v>17200</v>
      </c>
      <c r="AB30" s="10">
        <f>+$G$31*'Out2010'!AA30</f>
        <v>16800</v>
      </c>
      <c r="AC30" s="10">
        <f>+$G$31*'Out2010'!AB30</f>
        <v>14400</v>
      </c>
      <c r="AD30" s="10">
        <f>+$G$31*'Out2010'!AC30</f>
        <v>16100</v>
      </c>
      <c r="AE30" s="10">
        <f>+$G$31*'Out2010'!AD30</f>
        <v>15400</v>
      </c>
      <c r="AF30" s="10">
        <f>+$G$31*'Out2010'!AE30</f>
        <v>16000</v>
      </c>
      <c r="AG30" s="10">
        <f>+$G$31*'Out2010'!AF30</f>
        <v>15700</v>
      </c>
      <c r="AH30" s="10">
        <f>+$G$31*'Out2010'!AG30</f>
        <v>16000</v>
      </c>
      <c r="AI30" s="10">
        <f>+$G$31*'Out2010'!AH30</f>
        <v>16500</v>
      </c>
      <c r="AJ30" s="10">
        <f>+$G$31*'Out2010'!AI30</f>
        <v>16500</v>
      </c>
      <c r="AK30" s="10">
        <f>+$G$31*'Out2010'!AJ30</f>
        <v>17300</v>
      </c>
      <c r="AL30" s="10">
        <f>+$G$31*'Out2010'!AK30</f>
        <v>17600</v>
      </c>
      <c r="AM30" s="10">
        <f t="shared" si="2"/>
        <v>18900</v>
      </c>
      <c r="AN30" s="10">
        <f t="shared" si="3"/>
        <v>10800</v>
      </c>
      <c r="AP30" s="10">
        <f t="shared" si="4"/>
        <v>18900</v>
      </c>
      <c r="AQ30" s="10">
        <f t="shared" si="5"/>
        <v>17600</v>
      </c>
      <c r="AR30" s="10">
        <f t="shared" si="5"/>
        <v>18800</v>
      </c>
    </row>
    <row r="31" spans="1:44" ht="12" customHeight="1" thickBot="1">
      <c r="A31" s="14" t="s">
        <v>112</v>
      </c>
      <c r="B31" s="16"/>
      <c r="C31" s="16"/>
      <c r="D31" s="16"/>
      <c r="E31" s="16"/>
      <c r="F31" s="17"/>
      <c r="G31" s="154">
        <v>1</v>
      </c>
      <c r="H31" s="17"/>
      <c r="I31" s="17"/>
      <c r="J31" s="17"/>
      <c r="K31" s="17"/>
      <c r="L31" s="17"/>
      <c r="M31" s="17"/>
      <c r="N31" s="17"/>
      <c r="O31" s="17"/>
      <c r="P31" s="17"/>
      <c r="Q31" s="18"/>
      <c r="R31" s="19"/>
      <c r="S31" s="19"/>
      <c r="AC31" s="20"/>
    </row>
    <row r="32" spans="1:44">
      <c r="A32" s="21"/>
      <c r="B32" s="22" t="s">
        <v>27</v>
      </c>
      <c r="C32" s="21" t="s">
        <v>28</v>
      </c>
      <c r="D32" s="21" t="s">
        <v>29</v>
      </c>
      <c r="E32" s="23" t="s">
        <v>30</v>
      </c>
      <c r="F32" s="23" t="s">
        <v>31</v>
      </c>
      <c r="G32" s="23" t="s">
        <v>32</v>
      </c>
      <c r="H32" s="22" t="s">
        <v>33</v>
      </c>
      <c r="I32" s="22" t="s">
        <v>27</v>
      </c>
      <c r="J32" s="21" t="s">
        <v>28</v>
      </c>
      <c r="K32" s="21" t="s">
        <v>29</v>
      </c>
      <c r="L32" s="23" t="s">
        <v>30</v>
      </c>
      <c r="M32" s="23" t="s">
        <v>31</v>
      </c>
      <c r="N32" s="23" t="s">
        <v>32</v>
      </c>
      <c r="O32" s="22" t="s">
        <v>33</v>
      </c>
      <c r="P32" s="22" t="s">
        <v>27</v>
      </c>
      <c r="Q32" s="21" t="s">
        <v>28</v>
      </c>
      <c r="R32" s="21" t="s">
        <v>29</v>
      </c>
      <c r="S32" s="23" t="s">
        <v>30</v>
      </c>
      <c r="T32" s="23" t="s">
        <v>31</v>
      </c>
      <c r="U32" s="23" t="s">
        <v>32</v>
      </c>
      <c r="V32" s="22" t="s">
        <v>33</v>
      </c>
      <c r="W32" s="22" t="s">
        <v>27</v>
      </c>
      <c r="X32" s="21" t="s">
        <v>28</v>
      </c>
      <c r="Y32" s="21" t="s">
        <v>29</v>
      </c>
      <c r="Z32" s="23" t="s">
        <v>30</v>
      </c>
      <c r="AA32" s="23" t="s">
        <v>31</v>
      </c>
      <c r="AB32" s="23" t="s">
        <v>32</v>
      </c>
      <c r="AC32" s="22" t="s">
        <v>33</v>
      </c>
      <c r="AD32" s="22" t="s">
        <v>27</v>
      </c>
      <c r="AE32" s="21" t="s">
        <v>28</v>
      </c>
      <c r="AF32" s="21" t="s">
        <v>29</v>
      </c>
      <c r="AG32" s="23" t="s">
        <v>30</v>
      </c>
      <c r="AH32" s="23" t="s">
        <v>31</v>
      </c>
      <c r="AI32" s="23" t="s">
        <v>32</v>
      </c>
      <c r="AJ32" s="22" t="s">
        <v>33</v>
      </c>
      <c r="AK32" s="22" t="s">
        <v>27</v>
      </c>
      <c r="AL32" s="21" t="s">
        <v>28</v>
      </c>
      <c r="AN32" s="23"/>
      <c r="AO32" s="23"/>
      <c r="AP32" s="23"/>
      <c r="AQ32" s="23"/>
      <c r="AR32" s="23"/>
    </row>
    <row r="33" spans="1:40">
      <c r="A33" s="24"/>
      <c r="B33" s="24"/>
      <c r="C33" s="24"/>
      <c r="E33" s="25"/>
      <c r="F33" s="26"/>
      <c r="I33" s="21"/>
      <c r="J33" s="21"/>
      <c r="K33" s="21"/>
      <c r="L33" s="21"/>
      <c r="M33" s="21"/>
      <c r="N33" s="21"/>
      <c r="O33" s="21"/>
      <c r="P33" s="21"/>
      <c r="Q33" s="21"/>
      <c r="R33" s="28"/>
      <c r="T33" s="29"/>
      <c r="U33" s="28"/>
      <c r="V33" s="28"/>
      <c r="AC33" s="18"/>
    </row>
    <row r="34" spans="1:40">
      <c r="A34" s="24" t="s">
        <v>34</v>
      </c>
      <c r="B34" s="30">
        <f>MAX(B7:B30)</f>
        <v>0</v>
      </c>
      <c r="C34" s="30">
        <f t="shared" ref="C34:AN34" si="6">MAX(C7:C30)</f>
        <v>0</v>
      </c>
      <c r="D34" s="30">
        <f t="shared" si="6"/>
        <v>0</v>
      </c>
      <c r="E34" s="30">
        <f t="shared" si="6"/>
        <v>0</v>
      </c>
      <c r="F34" s="30">
        <f t="shared" si="6"/>
        <v>0</v>
      </c>
      <c r="G34" s="30">
        <f t="shared" si="6"/>
        <v>0</v>
      </c>
      <c r="H34" s="30">
        <f t="shared" si="6"/>
        <v>24000</v>
      </c>
      <c r="I34" s="30">
        <f t="shared" si="6"/>
        <v>22000</v>
      </c>
      <c r="J34" s="30">
        <f t="shared" si="6"/>
        <v>21800</v>
      </c>
      <c r="K34" s="30">
        <f t="shared" si="6"/>
        <v>25100</v>
      </c>
      <c r="L34" s="30">
        <f t="shared" si="6"/>
        <v>24400</v>
      </c>
      <c r="M34" s="30">
        <f t="shared" si="6"/>
        <v>24400</v>
      </c>
      <c r="N34" s="30">
        <f t="shared" si="6"/>
        <v>23900</v>
      </c>
      <c r="O34" s="30">
        <f t="shared" si="6"/>
        <v>24100</v>
      </c>
      <c r="P34" s="30">
        <f t="shared" si="6"/>
        <v>21900</v>
      </c>
      <c r="Q34" s="30">
        <f t="shared" si="6"/>
        <v>21000</v>
      </c>
      <c r="R34" s="30">
        <f t="shared" si="6"/>
        <v>25000</v>
      </c>
      <c r="S34" s="30">
        <f t="shared" si="6"/>
        <v>23900</v>
      </c>
      <c r="T34" s="30">
        <f t="shared" si="6"/>
        <v>24200</v>
      </c>
      <c r="U34" s="30">
        <f t="shared" si="6"/>
        <v>24550</v>
      </c>
      <c r="V34" s="30">
        <f t="shared" si="6"/>
        <v>23600</v>
      </c>
      <c r="W34" s="30">
        <f t="shared" si="6"/>
        <v>22400</v>
      </c>
      <c r="X34" s="30">
        <f t="shared" si="6"/>
        <v>17700</v>
      </c>
      <c r="Y34" s="30">
        <f t="shared" si="6"/>
        <v>24100</v>
      </c>
      <c r="Z34" s="30">
        <f t="shared" si="6"/>
        <v>24500</v>
      </c>
      <c r="AA34" s="30">
        <f t="shared" si="6"/>
        <v>24700</v>
      </c>
      <c r="AB34" s="30">
        <f t="shared" si="6"/>
        <v>24200</v>
      </c>
      <c r="AC34" s="30">
        <f t="shared" si="6"/>
        <v>22000</v>
      </c>
      <c r="AD34" s="30">
        <f t="shared" si="6"/>
        <v>20600</v>
      </c>
      <c r="AE34" s="30">
        <f t="shared" si="6"/>
        <v>20500</v>
      </c>
      <c r="AF34" s="30">
        <f t="shared" si="6"/>
        <v>23200</v>
      </c>
      <c r="AG34" s="30">
        <f t="shared" si="6"/>
        <v>23500</v>
      </c>
      <c r="AH34" s="30">
        <f t="shared" si="6"/>
        <v>23500</v>
      </c>
      <c r="AI34" s="30">
        <f t="shared" si="6"/>
        <v>22700</v>
      </c>
      <c r="AJ34" s="30">
        <f t="shared" si="6"/>
        <v>23500</v>
      </c>
      <c r="AK34" s="30">
        <f>MAX(AK7:AK30)</f>
        <v>21700</v>
      </c>
      <c r="AL34" s="30">
        <f>MAX(AL7:AL30)</f>
        <v>21400</v>
      </c>
      <c r="AM34" s="30">
        <f>MAX(AM7:AM30)</f>
        <v>25100</v>
      </c>
      <c r="AN34" s="30">
        <f t="shared" si="6"/>
        <v>16800</v>
      </c>
    </row>
    <row r="35" spans="1:40">
      <c r="A35" s="24" t="s">
        <v>35</v>
      </c>
      <c r="B35" s="30">
        <f>MIN(B7:B30)</f>
        <v>0</v>
      </c>
      <c r="C35" s="30">
        <f t="shared" ref="C35:AN35" si="7">MIN(C7:C30)</f>
        <v>0</v>
      </c>
      <c r="D35" s="30">
        <f t="shared" si="7"/>
        <v>0</v>
      </c>
      <c r="E35" s="30">
        <f t="shared" si="7"/>
        <v>0</v>
      </c>
      <c r="F35" s="30">
        <f t="shared" si="7"/>
        <v>0</v>
      </c>
      <c r="G35" s="30">
        <f t="shared" si="7"/>
        <v>0</v>
      </c>
      <c r="H35" s="30">
        <f t="shared" si="7"/>
        <v>14600</v>
      </c>
      <c r="I35" s="30">
        <f t="shared" si="7"/>
        <v>15000</v>
      </c>
      <c r="J35" s="30">
        <f t="shared" si="7"/>
        <v>14500</v>
      </c>
      <c r="K35" s="30">
        <f t="shared" si="7"/>
        <v>14800</v>
      </c>
      <c r="L35" s="30">
        <f t="shared" si="7"/>
        <v>15400</v>
      </c>
      <c r="M35" s="30">
        <f t="shared" si="7"/>
        <v>15500</v>
      </c>
      <c r="N35" s="30">
        <f t="shared" si="7"/>
        <v>15000</v>
      </c>
      <c r="O35" s="30">
        <f t="shared" si="7"/>
        <v>15300</v>
      </c>
      <c r="P35" s="30">
        <f t="shared" si="7"/>
        <v>14800</v>
      </c>
      <c r="Q35" s="30">
        <f t="shared" si="7"/>
        <v>10400</v>
      </c>
      <c r="R35" s="30">
        <f t="shared" si="7"/>
        <v>14500</v>
      </c>
      <c r="S35" s="30">
        <f t="shared" si="7"/>
        <v>14800</v>
      </c>
      <c r="T35" s="30">
        <f t="shared" si="7"/>
        <v>14500</v>
      </c>
      <c r="U35" s="30">
        <f t="shared" si="7"/>
        <v>15000</v>
      </c>
      <c r="V35" s="30">
        <f t="shared" si="7"/>
        <v>15000</v>
      </c>
      <c r="W35" s="30">
        <f t="shared" si="7"/>
        <v>15100</v>
      </c>
      <c r="X35" s="30">
        <f t="shared" si="7"/>
        <v>8100</v>
      </c>
      <c r="Y35" s="30">
        <f t="shared" si="7"/>
        <v>7800</v>
      </c>
      <c r="Z35" s="30">
        <f t="shared" si="7"/>
        <v>15200</v>
      </c>
      <c r="AA35" s="30">
        <f t="shared" si="7"/>
        <v>15100</v>
      </c>
      <c r="AB35" s="30">
        <f t="shared" si="7"/>
        <v>14700</v>
      </c>
      <c r="AC35" s="30">
        <f t="shared" si="7"/>
        <v>0</v>
      </c>
      <c r="AD35" s="30">
        <f t="shared" si="7"/>
        <v>12400</v>
      </c>
      <c r="AE35" s="30">
        <f t="shared" si="7"/>
        <v>13100</v>
      </c>
      <c r="AF35" s="30">
        <f t="shared" si="7"/>
        <v>13500</v>
      </c>
      <c r="AG35" s="30">
        <f t="shared" si="7"/>
        <v>13900</v>
      </c>
      <c r="AH35" s="30">
        <f t="shared" si="7"/>
        <v>13500</v>
      </c>
      <c r="AI35" s="30">
        <f t="shared" si="7"/>
        <v>13800</v>
      </c>
      <c r="AJ35" s="30">
        <f t="shared" si="7"/>
        <v>14200</v>
      </c>
      <c r="AK35" s="30">
        <f t="shared" si="7"/>
        <v>14400</v>
      </c>
      <c r="AL35" s="30">
        <f t="shared" si="7"/>
        <v>14500</v>
      </c>
      <c r="AM35" s="30">
        <f t="shared" si="7"/>
        <v>15500</v>
      </c>
      <c r="AN35" s="30">
        <f t="shared" si="7"/>
        <v>0</v>
      </c>
    </row>
    <row r="36" spans="1:40">
      <c r="A36" s="31"/>
      <c r="B36" s="31"/>
      <c r="C36" s="31"/>
      <c r="E36" s="32"/>
      <c r="F36" s="26"/>
      <c r="G36" s="26"/>
      <c r="H36" s="26"/>
      <c r="I36" s="26"/>
      <c r="J36" s="26"/>
      <c r="K36" s="26"/>
      <c r="L36" s="30"/>
      <c r="M36" s="33"/>
      <c r="N36" s="33"/>
      <c r="O36" s="33"/>
      <c r="P36" s="33"/>
      <c r="Q36" s="33"/>
      <c r="R36" s="28"/>
      <c r="T36" s="34"/>
      <c r="U36" s="28"/>
      <c r="V36" s="28"/>
      <c r="AC36" s="18"/>
    </row>
    <row r="37" spans="1:40">
      <c r="A37" s="14" t="s">
        <v>110</v>
      </c>
      <c r="C37" s="3"/>
      <c r="D37" s="3"/>
      <c r="F37" s="3"/>
      <c r="G37" s="35">
        <f>9350</f>
        <v>9350</v>
      </c>
      <c r="H37" s="90"/>
      <c r="I37" s="90"/>
      <c r="J37" s="3"/>
      <c r="K37" s="3"/>
      <c r="L37" s="3"/>
      <c r="M37" s="3"/>
      <c r="N37" s="3"/>
      <c r="O37" s="3"/>
      <c r="P37" s="3"/>
      <c r="Q37" s="3"/>
    </row>
    <row r="38" spans="1:40">
      <c r="A38" s="14" t="s">
        <v>40</v>
      </c>
      <c r="C38" s="3"/>
      <c r="D38" s="3"/>
      <c r="F38" s="3"/>
      <c r="G38" s="37">
        <v>0.3</v>
      </c>
      <c r="H38" s="3"/>
      <c r="I38" s="3"/>
      <c r="J38" s="3"/>
      <c r="K38" s="3"/>
      <c r="L38" s="3"/>
      <c r="M38" s="3"/>
      <c r="N38" s="3"/>
      <c r="O38" s="3"/>
      <c r="P38" s="3"/>
      <c r="Q38" s="3"/>
    </row>
    <row r="39" spans="1:40">
      <c r="A39" s="14" t="s">
        <v>41</v>
      </c>
      <c r="C39" s="3"/>
      <c r="D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</row>
    <row r="40" spans="1:40">
      <c r="A40" s="14" t="s">
        <v>42</v>
      </c>
      <c r="C40" s="3"/>
      <c r="D40" s="3"/>
      <c r="F40" s="3"/>
      <c r="G40" s="37">
        <v>0.5</v>
      </c>
      <c r="H40" s="3"/>
      <c r="I40" s="3"/>
      <c r="J40" s="3"/>
      <c r="K40" s="3"/>
      <c r="L40" s="3"/>
      <c r="M40" s="3"/>
      <c r="N40" s="3"/>
      <c r="O40" s="3"/>
      <c r="P40" s="3"/>
      <c r="Q40" s="3"/>
    </row>
    <row r="41" spans="1:40">
      <c r="A41" s="14" t="s">
        <v>43</v>
      </c>
      <c r="C41" s="30"/>
      <c r="F41" s="26"/>
      <c r="G41" s="14" t="s">
        <v>44</v>
      </c>
      <c r="H41" s="38"/>
      <c r="I41" s="38"/>
      <c r="J41" s="38"/>
      <c r="K41" s="38"/>
      <c r="L41" s="38"/>
      <c r="M41" s="38"/>
      <c r="N41" s="39"/>
      <c r="O41" s="39"/>
      <c r="P41" s="40"/>
      <c r="Q41" s="38"/>
      <c r="R41" s="28"/>
    </row>
    <row r="42" spans="1:40">
      <c r="A42" s="26" t="s">
        <v>45</v>
      </c>
      <c r="C42" s="30"/>
      <c r="E42" s="41"/>
      <c r="F42" s="26"/>
      <c r="G42" s="38"/>
      <c r="H42" s="38"/>
      <c r="I42" s="38"/>
      <c r="J42" s="38"/>
      <c r="K42" s="38"/>
      <c r="L42" s="38"/>
      <c r="M42" s="38"/>
      <c r="N42" s="39"/>
      <c r="O42" s="39"/>
      <c r="P42" s="40"/>
      <c r="Q42" s="38"/>
      <c r="R42" s="28"/>
    </row>
    <row r="43" spans="1:40" ht="12.75" customHeight="1">
      <c r="A43" s="287" t="s">
        <v>2</v>
      </c>
      <c r="B43" s="4">
        <f>+B$4</f>
        <v>0</v>
      </c>
      <c r="C43" s="4">
        <f t="shared" ref="C43:AL43" si="8">+C$4</f>
        <v>0</v>
      </c>
      <c r="D43" s="4">
        <f t="shared" si="8"/>
        <v>0</v>
      </c>
      <c r="E43" s="4">
        <f t="shared" si="8"/>
        <v>0</v>
      </c>
      <c r="F43" s="4">
        <f t="shared" si="8"/>
        <v>0</v>
      </c>
      <c r="G43" s="4">
        <f t="shared" si="8"/>
        <v>0</v>
      </c>
      <c r="H43" s="4">
        <f t="shared" si="8"/>
        <v>1</v>
      </c>
      <c r="I43" s="4">
        <f t="shared" si="8"/>
        <v>2</v>
      </c>
      <c r="J43" s="4">
        <f t="shared" si="8"/>
        <v>3</v>
      </c>
      <c r="K43" s="4">
        <f t="shared" si="8"/>
        <v>4</v>
      </c>
      <c r="L43" s="4">
        <f t="shared" si="8"/>
        <v>5</v>
      </c>
      <c r="M43" s="4">
        <f t="shared" si="8"/>
        <v>6</v>
      </c>
      <c r="N43" s="4">
        <f t="shared" si="8"/>
        <v>7</v>
      </c>
      <c r="O43" s="4">
        <f t="shared" si="8"/>
        <v>8</v>
      </c>
      <c r="P43" s="4">
        <f t="shared" si="8"/>
        <v>9</v>
      </c>
      <c r="Q43" s="4">
        <f t="shared" si="8"/>
        <v>10</v>
      </c>
      <c r="R43" s="4">
        <f t="shared" si="8"/>
        <v>11</v>
      </c>
      <c r="S43" s="4">
        <f t="shared" si="8"/>
        <v>12</v>
      </c>
      <c r="T43" s="4">
        <f t="shared" si="8"/>
        <v>13</v>
      </c>
      <c r="U43" s="4">
        <f t="shared" si="8"/>
        <v>14</v>
      </c>
      <c r="V43" s="4">
        <f t="shared" si="8"/>
        <v>15</v>
      </c>
      <c r="W43" s="4">
        <f t="shared" si="8"/>
        <v>16</v>
      </c>
      <c r="X43" s="4">
        <f t="shared" si="8"/>
        <v>17</v>
      </c>
      <c r="Y43" s="4">
        <f t="shared" si="8"/>
        <v>18</v>
      </c>
      <c r="Z43" s="4">
        <f t="shared" si="8"/>
        <v>19</v>
      </c>
      <c r="AA43" s="4">
        <f t="shared" si="8"/>
        <v>20</v>
      </c>
      <c r="AB43" s="4">
        <f t="shared" si="8"/>
        <v>21</v>
      </c>
      <c r="AC43" s="4">
        <f t="shared" si="8"/>
        <v>22</v>
      </c>
      <c r="AD43" s="4">
        <f t="shared" si="8"/>
        <v>23</v>
      </c>
      <c r="AE43" s="4">
        <f t="shared" si="8"/>
        <v>24</v>
      </c>
      <c r="AF43" s="4">
        <f t="shared" si="8"/>
        <v>25</v>
      </c>
      <c r="AG43" s="4">
        <f t="shared" si="8"/>
        <v>26</v>
      </c>
      <c r="AH43" s="4">
        <f t="shared" si="8"/>
        <v>27</v>
      </c>
      <c r="AI43" s="4">
        <f t="shared" si="8"/>
        <v>28</v>
      </c>
      <c r="AJ43" s="4">
        <f t="shared" si="8"/>
        <v>29</v>
      </c>
      <c r="AK43" s="4">
        <f t="shared" si="8"/>
        <v>30</v>
      </c>
      <c r="AL43" s="4">
        <f t="shared" si="8"/>
        <v>31</v>
      </c>
      <c r="AM43" s="116" t="s">
        <v>3</v>
      </c>
      <c r="AN43" s="5" t="s">
        <v>4</v>
      </c>
    </row>
    <row r="44" spans="1:40" s="6" customFormat="1" ht="11.25" customHeight="1">
      <c r="A44" s="288"/>
      <c r="B44" s="7">
        <f>B$5</f>
        <v>0</v>
      </c>
      <c r="C44" s="7">
        <f t="shared" ref="C44:AL44" si="9">C$5</f>
        <v>0</v>
      </c>
      <c r="D44" s="7">
        <f t="shared" si="9"/>
        <v>0</v>
      </c>
      <c r="E44" s="7">
        <f t="shared" si="9"/>
        <v>0</v>
      </c>
      <c r="F44" s="7">
        <f t="shared" si="9"/>
        <v>0</v>
      </c>
      <c r="G44" s="7">
        <f t="shared" si="9"/>
        <v>0</v>
      </c>
      <c r="H44" s="7">
        <f t="shared" si="9"/>
        <v>40817</v>
      </c>
      <c r="I44" s="7">
        <f t="shared" si="9"/>
        <v>40818</v>
      </c>
      <c r="J44" s="7">
        <f t="shared" si="9"/>
        <v>40819</v>
      </c>
      <c r="K44" s="7">
        <f t="shared" si="9"/>
        <v>40820</v>
      </c>
      <c r="L44" s="7">
        <f t="shared" si="9"/>
        <v>40821</v>
      </c>
      <c r="M44" s="7">
        <f t="shared" si="9"/>
        <v>40822</v>
      </c>
      <c r="N44" s="7">
        <f t="shared" si="9"/>
        <v>40823</v>
      </c>
      <c r="O44" s="7">
        <f t="shared" si="9"/>
        <v>40824</v>
      </c>
      <c r="P44" s="7">
        <f t="shared" si="9"/>
        <v>40825</v>
      </c>
      <c r="Q44" s="7">
        <f t="shared" si="9"/>
        <v>40826</v>
      </c>
      <c r="R44" s="7">
        <f t="shared" si="9"/>
        <v>40827</v>
      </c>
      <c r="S44" s="7">
        <f t="shared" si="9"/>
        <v>40828</v>
      </c>
      <c r="T44" s="7">
        <f t="shared" si="9"/>
        <v>40829</v>
      </c>
      <c r="U44" s="7">
        <f t="shared" si="9"/>
        <v>40830</v>
      </c>
      <c r="V44" s="7">
        <f t="shared" si="9"/>
        <v>40831</v>
      </c>
      <c r="W44" s="7">
        <f t="shared" si="9"/>
        <v>40832</v>
      </c>
      <c r="X44" s="7">
        <f t="shared" si="9"/>
        <v>40833</v>
      </c>
      <c r="Y44" s="7">
        <f t="shared" si="9"/>
        <v>40834</v>
      </c>
      <c r="Z44" s="7">
        <f t="shared" si="9"/>
        <v>40835</v>
      </c>
      <c r="AA44" s="7">
        <f t="shared" si="9"/>
        <v>40836</v>
      </c>
      <c r="AB44" s="7">
        <f t="shared" si="9"/>
        <v>40837</v>
      </c>
      <c r="AC44" s="7">
        <f t="shared" si="9"/>
        <v>40838</v>
      </c>
      <c r="AD44" s="7">
        <f t="shared" si="9"/>
        <v>40839</v>
      </c>
      <c r="AE44" s="7">
        <f t="shared" si="9"/>
        <v>40840</v>
      </c>
      <c r="AF44" s="7">
        <f t="shared" si="9"/>
        <v>40841</v>
      </c>
      <c r="AG44" s="158">
        <f t="shared" si="9"/>
        <v>40842</v>
      </c>
      <c r="AH44" s="158">
        <f t="shared" si="9"/>
        <v>40843</v>
      </c>
      <c r="AI44" s="158">
        <f t="shared" si="9"/>
        <v>40844</v>
      </c>
      <c r="AJ44" s="158">
        <f t="shared" si="9"/>
        <v>40845</v>
      </c>
      <c r="AK44" s="158">
        <f t="shared" si="9"/>
        <v>40846</v>
      </c>
      <c r="AL44" s="158">
        <f t="shared" si="9"/>
        <v>40847</v>
      </c>
      <c r="AM44" s="116"/>
      <c r="AN44" s="8"/>
    </row>
    <row r="45" spans="1:40">
      <c r="A45" s="289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4"/>
      <c r="AH45" s="44"/>
      <c r="AI45" s="44"/>
      <c r="AJ45" s="44"/>
      <c r="AK45" s="44"/>
      <c r="AL45" s="44"/>
      <c r="AM45" s="45" t="s">
        <v>8</v>
      </c>
      <c r="AN45" s="5" t="s">
        <v>8</v>
      </c>
    </row>
    <row r="46" spans="1:40">
      <c r="A46" s="9" t="s">
        <v>9</v>
      </c>
      <c r="B46" s="10">
        <f t="shared" ref="B46:AL52" si="10">B7-$G$38*B7+$G$40*($G$38*B7)</f>
        <v>0</v>
      </c>
      <c r="C46" s="10">
        <f t="shared" si="10"/>
        <v>0</v>
      </c>
      <c r="D46" s="10">
        <f>D7-$G$38*D7+$G$40*($G$38*D7)</f>
        <v>0</v>
      </c>
      <c r="E46" s="10">
        <f t="shared" si="10"/>
        <v>0</v>
      </c>
      <c r="F46" s="10">
        <f t="shared" si="10"/>
        <v>0</v>
      </c>
      <c r="G46" s="10">
        <f t="shared" si="10"/>
        <v>0</v>
      </c>
      <c r="H46" s="10">
        <f t="shared" si="10"/>
        <v>13515</v>
      </c>
      <c r="I46" s="10">
        <f t="shared" si="10"/>
        <v>14280</v>
      </c>
      <c r="J46" s="10">
        <f t="shared" si="10"/>
        <v>14110</v>
      </c>
      <c r="K46" s="10">
        <f t="shared" si="10"/>
        <v>13600</v>
      </c>
      <c r="L46" s="10">
        <f t="shared" si="10"/>
        <v>14110</v>
      </c>
      <c r="M46" s="10">
        <f t="shared" si="10"/>
        <v>14025</v>
      </c>
      <c r="N46" s="10">
        <f t="shared" si="10"/>
        <v>13770</v>
      </c>
      <c r="O46" s="10">
        <f t="shared" si="10"/>
        <v>14025</v>
      </c>
      <c r="P46" s="10">
        <f t="shared" si="10"/>
        <v>13940</v>
      </c>
      <c r="Q46" s="10">
        <f t="shared" si="10"/>
        <v>13600</v>
      </c>
      <c r="R46" s="10">
        <f t="shared" si="10"/>
        <v>13175</v>
      </c>
      <c r="S46" s="10">
        <f t="shared" si="10"/>
        <v>13430</v>
      </c>
      <c r="T46" s="10">
        <f t="shared" si="10"/>
        <v>13430</v>
      </c>
      <c r="U46" s="10">
        <f t="shared" si="10"/>
        <v>13940</v>
      </c>
      <c r="V46" s="10">
        <f t="shared" si="10"/>
        <v>13515</v>
      </c>
      <c r="W46" s="10">
        <f t="shared" si="10"/>
        <v>14025</v>
      </c>
      <c r="X46" s="10">
        <f t="shared" si="10"/>
        <v>13940</v>
      </c>
      <c r="Y46" s="10">
        <f t="shared" si="10"/>
        <v>9860</v>
      </c>
      <c r="Z46" s="10">
        <f t="shared" si="10"/>
        <v>13855</v>
      </c>
      <c r="AA46" s="10">
        <f t="shared" si="10"/>
        <v>14025</v>
      </c>
      <c r="AB46" s="10">
        <f t="shared" si="10"/>
        <v>13770</v>
      </c>
      <c r="AC46" s="10">
        <f t="shared" si="10"/>
        <v>14110</v>
      </c>
      <c r="AD46" s="10">
        <f t="shared" si="10"/>
        <v>10795</v>
      </c>
      <c r="AE46" s="10">
        <f t="shared" si="10"/>
        <v>12240</v>
      </c>
      <c r="AF46" s="10">
        <f t="shared" si="10"/>
        <v>12495</v>
      </c>
      <c r="AG46" s="10">
        <f t="shared" si="10"/>
        <v>12665</v>
      </c>
      <c r="AH46" s="10">
        <f t="shared" si="10"/>
        <v>12325</v>
      </c>
      <c r="AI46" s="10">
        <f t="shared" si="10"/>
        <v>12240</v>
      </c>
      <c r="AJ46" s="10">
        <f t="shared" si="10"/>
        <v>12920</v>
      </c>
      <c r="AK46" s="10">
        <f t="shared" si="10"/>
        <v>13430</v>
      </c>
      <c r="AL46" s="10">
        <f t="shared" si="10"/>
        <v>13685</v>
      </c>
      <c r="AM46" s="10">
        <f>MAX(B46:AL46)</f>
        <v>14280</v>
      </c>
      <c r="AN46" s="10">
        <f>MIN(B46:AF46)</f>
        <v>0</v>
      </c>
    </row>
    <row r="47" spans="1:40">
      <c r="A47" s="9" t="s">
        <v>10</v>
      </c>
      <c r="B47" s="10">
        <f t="shared" si="10"/>
        <v>0</v>
      </c>
      <c r="C47" s="10">
        <f t="shared" si="10"/>
        <v>0</v>
      </c>
      <c r="D47" s="10">
        <f t="shared" si="10"/>
        <v>0</v>
      </c>
      <c r="E47" s="10">
        <f t="shared" si="10"/>
        <v>0</v>
      </c>
      <c r="F47" s="10">
        <f t="shared" si="10"/>
        <v>0</v>
      </c>
      <c r="G47" s="10">
        <f t="shared" si="10"/>
        <v>0</v>
      </c>
      <c r="H47" s="10">
        <f t="shared" si="10"/>
        <v>12835</v>
      </c>
      <c r="I47" s="10">
        <f t="shared" si="10"/>
        <v>13600</v>
      </c>
      <c r="J47" s="10">
        <f t="shared" si="10"/>
        <v>13430</v>
      </c>
      <c r="K47" s="10">
        <f t="shared" si="10"/>
        <v>13090</v>
      </c>
      <c r="L47" s="10">
        <f t="shared" si="10"/>
        <v>13175</v>
      </c>
      <c r="M47" s="10">
        <f t="shared" si="10"/>
        <v>13685</v>
      </c>
      <c r="N47" s="10">
        <f t="shared" si="10"/>
        <v>13345</v>
      </c>
      <c r="O47" s="10">
        <f t="shared" si="10"/>
        <v>13515</v>
      </c>
      <c r="P47" s="10">
        <f t="shared" si="10"/>
        <v>13430</v>
      </c>
      <c r="Q47" s="10">
        <f t="shared" si="10"/>
        <v>13175</v>
      </c>
      <c r="R47" s="10">
        <f t="shared" si="10"/>
        <v>12750</v>
      </c>
      <c r="S47" s="10">
        <f t="shared" si="10"/>
        <v>13090</v>
      </c>
      <c r="T47" s="10">
        <f t="shared" si="10"/>
        <v>12835</v>
      </c>
      <c r="U47" s="10">
        <f t="shared" si="10"/>
        <v>13260</v>
      </c>
      <c r="V47" s="10">
        <f t="shared" si="10"/>
        <v>13175</v>
      </c>
      <c r="W47" s="10">
        <f t="shared" si="10"/>
        <v>13345</v>
      </c>
      <c r="X47" s="10">
        <f t="shared" si="10"/>
        <v>13515</v>
      </c>
      <c r="Y47" s="10">
        <f t="shared" si="10"/>
        <v>9010</v>
      </c>
      <c r="Z47" s="10">
        <f t="shared" si="10"/>
        <v>13430</v>
      </c>
      <c r="AA47" s="10">
        <f t="shared" si="10"/>
        <v>13345</v>
      </c>
      <c r="AB47" s="10">
        <f t="shared" si="10"/>
        <v>12920</v>
      </c>
      <c r="AC47" s="10">
        <f t="shared" si="10"/>
        <v>12835</v>
      </c>
      <c r="AD47" s="10">
        <f t="shared" si="10"/>
        <v>10795</v>
      </c>
      <c r="AE47" s="10">
        <f t="shared" si="10"/>
        <v>11815</v>
      </c>
      <c r="AF47" s="10">
        <f t="shared" si="10"/>
        <v>11815</v>
      </c>
      <c r="AG47" s="10">
        <f t="shared" si="10"/>
        <v>12155</v>
      </c>
      <c r="AH47" s="10">
        <f t="shared" si="10"/>
        <v>11815</v>
      </c>
      <c r="AI47" s="10">
        <f t="shared" si="10"/>
        <v>11985</v>
      </c>
      <c r="AJ47" s="10">
        <f t="shared" si="10"/>
        <v>12495</v>
      </c>
      <c r="AK47" s="10">
        <f t="shared" si="10"/>
        <v>12920</v>
      </c>
      <c r="AL47" s="10">
        <f t="shared" si="10"/>
        <v>13260</v>
      </c>
      <c r="AM47" s="10">
        <f t="shared" ref="AM47:AM69" si="11">MAX(B47:AL47)</f>
        <v>13685</v>
      </c>
      <c r="AN47" s="10">
        <f>MIN(B47:AF47)</f>
        <v>0</v>
      </c>
    </row>
    <row r="48" spans="1:40">
      <c r="A48" s="9" t="s">
        <v>11</v>
      </c>
      <c r="B48" s="10">
        <f t="shared" si="10"/>
        <v>0</v>
      </c>
      <c r="C48" s="10">
        <f t="shared" si="10"/>
        <v>0</v>
      </c>
      <c r="D48" s="10">
        <f t="shared" si="10"/>
        <v>0</v>
      </c>
      <c r="E48" s="10">
        <f t="shared" si="10"/>
        <v>0</v>
      </c>
      <c r="F48" s="10">
        <f t="shared" si="10"/>
        <v>0</v>
      </c>
      <c r="G48" s="10">
        <f t="shared" si="10"/>
        <v>0</v>
      </c>
      <c r="H48" s="10">
        <f t="shared" si="10"/>
        <v>12665</v>
      </c>
      <c r="I48" s="10">
        <f t="shared" si="10"/>
        <v>13175</v>
      </c>
      <c r="J48" s="10">
        <f t="shared" si="10"/>
        <v>13005</v>
      </c>
      <c r="K48" s="10">
        <f t="shared" si="10"/>
        <v>12920</v>
      </c>
      <c r="L48" s="10">
        <f t="shared" si="10"/>
        <v>13175</v>
      </c>
      <c r="M48" s="10">
        <f t="shared" si="10"/>
        <v>13345</v>
      </c>
      <c r="N48" s="10">
        <f t="shared" si="10"/>
        <v>12920</v>
      </c>
      <c r="O48" s="10">
        <f t="shared" si="10"/>
        <v>13175</v>
      </c>
      <c r="P48" s="10">
        <f t="shared" si="10"/>
        <v>12835</v>
      </c>
      <c r="Q48" s="10">
        <f t="shared" si="10"/>
        <v>12750</v>
      </c>
      <c r="R48" s="10">
        <f t="shared" si="10"/>
        <v>12495</v>
      </c>
      <c r="S48" s="10">
        <f t="shared" si="10"/>
        <v>12750</v>
      </c>
      <c r="T48" s="10">
        <f t="shared" si="10"/>
        <v>12665</v>
      </c>
      <c r="U48" s="10">
        <f t="shared" si="10"/>
        <v>13005</v>
      </c>
      <c r="V48" s="10">
        <f t="shared" si="10"/>
        <v>13005</v>
      </c>
      <c r="W48" s="10">
        <f t="shared" si="10"/>
        <v>13090</v>
      </c>
      <c r="X48" s="10">
        <f t="shared" si="10"/>
        <v>13175</v>
      </c>
      <c r="Y48" s="10">
        <f t="shared" si="10"/>
        <v>6630</v>
      </c>
      <c r="Z48" s="10">
        <f t="shared" si="10"/>
        <v>13090</v>
      </c>
      <c r="AA48" s="10">
        <f t="shared" si="10"/>
        <v>12920</v>
      </c>
      <c r="AB48" s="10">
        <f t="shared" si="10"/>
        <v>12750</v>
      </c>
      <c r="AC48" s="10">
        <f t="shared" si="10"/>
        <v>12070</v>
      </c>
      <c r="AD48" s="10">
        <f t="shared" si="10"/>
        <v>10795</v>
      </c>
      <c r="AE48" s="10">
        <f t="shared" si="10"/>
        <v>11475</v>
      </c>
      <c r="AF48" s="10">
        <f t="shared" si="10"/>
        <v>11475</v>
      </c>
      <c r="AG48" s="10">
        <f t="shared" si="10"/>
        <v>11985</v>
      </c>
      <c r="AH48" s="10">
        <f t="shared" si="10"/>
        <v>11815</v>
      </c>
      <c r="AI48" s="10">
        <f t="shared" si="10"/>
        <v>11815</v>
      </c>
      <c r="AJ48" s="10">
        <f t="shared" si="10"/>
        <v>12240</v>
      </c>
      <c r="AK48" s="10">
        <f t="shared" si="10"/>
        <v>12410</v>
      </c>
      <c r="AL48" s="10">
        <f t="shared" si="10"/>
        <v>13005</v>
      </c>
      <c r="AM48" s="10">
        <f t="shared" si="11"/>
        <v>13345</v>
      </c>
      <c r="AN48" s="10">
        <f t="shared" ref="AN48:AN69" si="12">MIN(B48:AF48)</f>
        <v>0</v>
      </c>
    </row>
    <row r="49" spans="1:40">
      <c r="A49" s="9" t="s">
        <v>12</v>
      </c>
      <c r="B49" s="10">
        <f t="shared" si="10"/>
        <v>0</v>
      </c>
      <c r="C49" s="10">
        <f t="shared" si="10"/>
        <v>0</v>
      </c>
      <c r="D49" s="10">
        <f t="shared" si="10"/>
        <v>0</v>
      </c>
      <c r="E49" s="10">
        <f t="shared" si="10"/>
        <v>0</v>
      </c>
      <c r="F49" s="10">
        <f t="shared" si="10"/>
        <v>0</v>
      </c>
      <c r="G49" s="10">
        <f t="shared" si="10"/>
        <v>0</v>
      </c>
      <c r="H49" s="10">
        <f t="shared" si="10"/>
        <v>12495</v>
      </c>
      <c r="I49" s="10">
        <f t="shared" si="10"/>
        <v>12835</v>
      </c>
      <c r="J49" s="10">
        <f t="shared" si="10"/>
        <v>12750</v>
      </c>
      <c r="K49" s="10">
        <f t="shared" si="10"/>
        <v>12665</v>
      </c>
      <c r="L49" s="10">
        <f t="shared" si="10"/>
        <v>13090</v>
      </c>
      <c r="M49" s="10">
        <f t="shared" si="10"/>
        <v>13175</v>
      </c>
      <c r="N49" s="10">
        <f t="shared" si="10"/>
        <v>12750</v>
      </c>
      <c r="O49" s="10">
        <f t="shared" si="10"/>
        <v>13005</v>
      </c>
      <c r="P49" s="10">
        <f t="shared" si="10"/>
        <v>12750</v>
      </c>
      <c r="Q49" s="10">
        <f t="shared" si="10"/>
        <v>12665</v>
      </c>
      <c r="R49" s="10">
        <f t="shared" si="10"/>
        <v>12325</v>
      </c>
      <c r="S49" s="10">
        <f t="shared" si="10"/>
        <v>12750</v>
      </c>
      <c r="T49" s="10">
        <f t="shared" si="10"/>
        <v>12580</v>
      </c>
      <c r="U49" s="10">
        <f t="shared" si="10"/>
        <v>12750</v>
      </c>
      <c r="V49" s="10">
        <f t="shared" si="10"/>
        <v>12750</v>
      </c>
      <c r="W49" s="10">
        <f t="shared" si="10"/>
        <v>12920</v>
      </c>
      <c r="X49" s="10">
        <f t="shared" si="10"/>
        <v>12835</v>
      </c>
      <c r="Y49" s="10">
        <f t="shared" si="10"/>
        <v>8840</v>
      </c>
      <c r="Z49" s="10">
        <f t="shared" si="10"/>
        <v>13005</v>
      </c>
      <c r="AA49" s="10">
        <f t="shared" si="10"/>
        <v>12920</v>
      </c>
      <c r="AB49" s="10">
        <f t="shared" si="10"/>
        <v>12580</v>
      </c>
      <c r="AC49" s="10">
        <f t="shared" si="10"/>
        <v>11900</v>
      </c>
      <c r="AD49" s="10">
        <f t="shared" si="10"/>
        <v>10625</v>
      </c>
      <c r="AE49" s="10">
        <f t="shared" si="10"/>
        <v>11390</v>
      </c>
      <c r="AF49" s="10">
        <f t="shared" si="10"/>
        <v>11475</v>
      </c>
      <c r="AG49" s="10">
        <f t="shared" si="10"/>
        <v>11985</v>
      </c>
      <c r="AH49" s="10">
        <f t="shared" si="10"/>
        <v>11560</v>
      </c>
      <c r="AI49" s="10">
        <f t="shared" si="10"/>
        <v>11900</v>
      </c>
      <c r="AJ49" s="10">
        <f t="shared" si="10"/>
        <v>12070</v>
      </c>
      <c r="AK49" s="10">
        <f t="shared" si="10"/>
        <v>12240</v>
      </c>
      <c r="AL49" s="10">
        <f t="shared" si="10"/>
        <v>12665</v>
      </c>
      <c r="AM49" s="10">
        <f t="shared" si="11"/>
        <v>13175</v>
      </c>
      <c r="AN49" s="10">
        <f t="shared" si="12"/>
        <v>0</v>
      </c>
    </row>
    <row r="50" spans="1:40">
      <c r="A50" s="9" t="s">
        <v>13</v>
      </c>
      <c r="B50" s="10">
        <f t="shared" si="10"/>
        <v>0</v>
      </c>
      <c r="C50" s="10">
        <f t="shared" si="10"/>
        <v>0</v>
      </c>
      <c r="D50" s="10">
        <f t="shared" si="10"/>
        <v>0</v>
      </c>
      <c r="E50" s="10">
        <f t="shared" si="10"/>
        <v>0</v>
      </c>
      <c r="F50" s="10">
        <f t="shared" si="10"/>
        <v>0</v>
      </c>
      <c r="G50" s="10">
        <f t="shared" si="10"/>
        <v>0</v>
      </c>
      <c r="H50" s="10">
        <f t="shared" si="10"/>
        <v>12410</v>
      </c>
      <c r="I50" s="10">
        <f t="shared" si="10"/>
        <v>12750</v>
      </c>
      <c r="J50" s="10">
        <f t="shared" si="10"/>
        <v>12665</v>
      </c>
      <c r="K50" s="10">
        <f t="shared" si="10"/>
        <v>12580</v>
      </c>
      <c r="L50" s="10">
        <f t="shared" si="10"/>
        <v>13175</v>
      </c>
      <c r="M50" s="10">
        <f t="shared" si="10"/>
        <v>13260</v>
      </c>
      <c r="N50" s="10">
        <f t="shared" si="10"/>
        <v>12750</v>
      </c>
      <c r="O50" s="10">
        <f t="shared" si="10"/>
        <v>13260</v>
      </c>
      <c r="P50" s="10">
        <f t="shared" si="10"/>
        <v>12580</v>
      </c>
      <c r="Q50" s="10">
        <f t="shared" si="10"/>
        <v>12495</v>
      </c>
      <c r="R50" s="10">
        <f t="shared" si="10"/>
        <v>12580</v>
      </c>
      <c r="S50" s="10">
        <f t="shared" si="10"/>
        <v>12580</v>
      </c>
      <c r="T50" s="10">
        <f t="shared" si="10"/>
        <v>12325</v>
      </c>
      <c r="U50" s="10">
        <f t="shared" si="10"/>
        <v>12750</v>
      </c>
      <c r="V50" s="10">
        <f t="shared" si="10"/>
        <v>12750</v>
      </c>
      <c r="W50" s="10">
        <f t="shared" si="10"/>
        <v>12835</v>
      </c>
      <c r="X50" s="10">
        <f t="shared" si="10"/>
        <v>12920</v>
      </c>
      <c r="Y50" s="10">
        <f t="shared" si="10"/>
        <v>9095</v>
      </c>
      <c r="Z50" s="10">
        <f t="shared" si="10"/>
        <v>12920</v>
      </c>
      <c r="AA50" s="10">
        <f t="shared" si="10"/>
        <v>12835</v>
      </c>
      <c r="AB50" s="10">
        <f t="shared" si="10"/>
        <v>12495</v>
      </c>
      <c r="AC50" s="10">
        <f t="shared" si="10"/>
        <v>11815</v>
      </c>
      <c r="AD50" s="10">
        <f t="shared" si="10"/>
        <v>10540</v>
      </c>
      <c r="AE50" s="10">
        <f t="shared" si="10"/>
        <v>11220</v>
      </c>
      <c r="AF50" s="10">
        <f t="shared" si="10"/>
        <v>11475</v>
      </c>
      <c r="AG50" s="10">
        <f t="shared" si="10"/>
        <v>11815</v>
      </c>
      <c r="AH50" s="10">
        <f t="shared" si="10"/>
        <v>11475</v>
      </c>
      <c r="AI50" s="10">
        <f t="shared" si="10"/>
        <v>11730</v>
      </c>
      <c r="AJ50" s="10">
        <f t="shared" si="10"/>
        <v>12325</v>
      </c>
      <c r="AK50" s="10">
        <f t="shared" si="10"/>
        <v>12240</v>
      </c>
      <c r="AL50" s="10">
        <f t="shared" si="10"/>
        <v>12665</v>
      </c>
      <c r="AM50" s="10">
        <f t="shared" si="11"/>
        <v>13260</v>
      </c>
      <c r="AN50" s="10">
        <f t="shared" si="12"/>
        <v>0</v>
      </c>
    </row>
    <row r="51" spans="1:40">
      <c r="A51" s="9" t="s">
        <v>14</v>
      </c>
      <c r="B51" s="10">
        <f t="shared" si="10"/>
        <v>0</v>
      </c>
      <c r="C51" s="10">
        <f t="shared" si="10"/>
        <v>0</v>
      </c>
      <c r="D51" s="10">
        <f t="shared" si="10"/>
        <v>0</v>
      </c>
      <c r="E51" s="10">
        <f t="shared" si="10"/>
        <v>0</v>
      </c>
      <c r="F51" s="10">
        <f t="shared" si="10"/>
        <v>0</v>
      </c>
      <c r="G51" s="10">
        <f t="shared" si="10"/>
        <v>0</v>
      </c>
      <c r="H51" s="10">
        <f t="shared" si="10"/>
        <v>12665</v>
      </c>
      <c r="I51" s="10">
        <f t="shared" si="10"/>
        <v>12835</v>
      </c>
      <c r="J51" s="10">
        <f t="shared" si="10"/>
        <v>12665</v>
      </c>
      <c r="K51" s="10">
        <f t="shared" si="10"/>
        <v>13260</v>
      </c>
      <c r="L51" s="10">
        <f t="shared" si="10"/>
        <v>13685</v>
      </c>
      <c r="M51" s="10">
        <f t="shared" si="10"/>
        <v>13260</v>
      </c>
      <c r="N51" s="10">
        <f t="shared" si="10"/>
        <v>12750</v>
      </c>
      <c r="O51" s="10">
        <f t="shared" si="10"/>
        <v>13260</v>
      </c>
      <c r="P51" s="10">
        <f t="shared" si="10"/>
        <v>12835</v>
      </c>
      <c r="Q51" s="10">
        <f t="shared" si="10"/>
        <v>12495</v>
      </c>
      <c r="R51" s="10">
        <f t="shared" si="10"/>
        <v>12920</v>
      </c>
      <c r="S51" s="10">
        <f t="shared" si="10"/>
        <v>13005</v>
      </c>
      <c r="T51" s="10">
        <f t="shared" si="10"/>
        <v>12750</v>
      </c>
      <c r="U51" s="10">
        <f t="shared" si="10"/>
        <v>13005</v>
      </c>
      <c r="V51" s="10">
        <f t="shared" si="10"/>
        <v>13005</v>
      </c>
      <c r="W51" s="10">
        <f t="shared" si="10"/>
        <v>13090</v>
      </c>
      <c r="X51" s="10">
        <f t="shared" si="10"/>
        <v>12920</v>
      </c>
      <c r="Y51" s="10">
        <f t="shared" si="10"/>
        <v>9520</v>
      </c>
      <c r="Z51" s="10">
        <f t="shared" si="10"/>
        <v>13430</v>
      </c>
      <c r="AA51" s="10">
        <f t="shared" si="10"/>
        <v>13600</v>
      </c>
      <c r="AB51" s="10">
        <f t="shared" si="10"/>
        <v>12665</v>
      </c>
      <c r="AC51" s="10">
        <f t="shared" si="10"/>
        <v>12410</v>
      </c>
      <c r="AD51" s="10">
        <f t="shared" si="10"/>
        <v>10795</v>
      </c>
      <c r="AE51" s="10">
        <f t="shared" si="10"/>
        <v>11220</v>
      </c>
      <c r="AF51" s="10">
        <f t="shared" si="10"/>
        <v>11985</v>
      </c>
      <c r="AG51" s="10">
        <f t="shared" si="10"/>
        <v>12325</v>
      </c>
      <c r="AH51" s="10">
        <f t="shared" si="10"/>
        <v>11900</v>
      </c>
      <c r="AI51" s="10">
        <f t="shared" si="10"/>
        <v>12325</v>
      </c>
      <c r="AJ51" s="10">
        <f t="shared" si="10"/>
        <v>12920</v>
      </c>
      <c r="AK51" s="10">
        <f t="shared" si="10"/>
        <v>12580</v>
      </c>
      <c r="AL51" s="10">
        <f t="shared" si="10"/>
        <v>12665</v>
      </c>
      <c r="AM51" s="10">
        <f t="shared" si="11"/>
        <v>13685</v>
      </c>
      <c r="AN51" s="10">
        <f t="shared" si="12"/>
        <v>0</v>
      </c>
    </row>
    <row r="52" spans="1:40">
      <c r="A52" s="9" t="s">
        <v>15</v>
      </c>
      <c r="B52" s="10">
        <f t="shared" si="10"/>
        <v>0</v>
      </c>
      <c r="C52" s="10">
        <f t="shared" si="10"/>
        <v>0</v>
      </c>
      <c r="D52" s="10">
        <f t="shared" si="10"/>
        <v>0</v>
      </c>
      <c r="E52" s="10">
        <f t="shared" si="10"/>
        <v>0</v>
      </c>
      <c r="F52" s="10">
        <f t="shared" si="10"/>
        <v>0</v>
      </c>
      <c r="G52" s="10">
        <f t="shared" si="10"/>
        <v>0</v>
      </c>
      <c r="H52" s="10">
        <f t="shared" si="10"/>
        <v>12750</v>
      </c>
      <c r="I52" s="10">
        <f t="shared" si="10"/>
        <v>13175</v>
      </c>
      <c r="J52" s="10">
        <f t="shared" si="10"/>
        <v>12325</v>
      </c>
      <c r="K52" s="10">
        <f t="shared" si="10"/>
        <v>14450</v>
      </c>
      <c r="L52" s="10">
        <f t="shared" si="10"/>
        <v>14790</v>
      </c>
      <c r="M52" s="10">
        <f t="shared" si="10"/>
        <v>13515</v>
      </c>
      <c r="N52" s="10">
        <f t="shared" si="10"/>
        <v>13175</v>
      </c>
      <c r="O52" s="10">
        <f t="shared" si="10"/>
        <v>14535</v>
      </c>
      <c r="P52" s="10">
        <f t="shared" si="10"/>
        <v>13090</v>
      </c>
      <c r="Q52" s="10">
        <f t="shared" si="10"/>
        <v>8840</v>
      </c>
      <c r="R52" s="10">
        <f t="shared" si="10"/>
        <v>13940</v>
      </c>
      <c r="S52" s="10">
        <f t="shared" si="10"/>
        <v>14025</v>
      </c>
      <c r="T52" s="10">
        <f t="shared" si="10"/>
        <v>13940</v>
      </c>
      <c r="U52" s="10">
        <f t="shared" si="10"/>
        <v>14110</v>
      </c>
      <c r="V52" s="10">
        <f t="shared" si="10"/>
        <v>14195</v>
      </c>
      <c r="W52" s="10">
        <f t="shared" si="10"/>
        <v>13175</v>
      </c>
      <c r="X52" s="10">
        <f t="shared" si="10"/>
        <v>12580</v>
      </c>
      <c r="Y52" s="10">
        <f t="shared" si="10"/>
        <v>10540</v>
      </c>
      <c r="Z52" s="10">
        <f t="shared" si="10"/>
        <v>14875</v>
      </c>
      <c r="AA52" s="10">
        <f t="shared" si="10"/>
        <v>14620</v>
      </c>
      <c r="AB52" s="10">
        <f t="shared" si="10"/>
        <v>12750</v>
      </c>
      <c r="AC52" s="10">
        <f t="shared" si="10"/>
        <v>13600</v>
      </c>
      <c r="AD52" s="10">
        <f t="shared" si="10"/>
        <v>11390</v>
      </c>
      <c r="AE52" s="10">
        <f t="shared" si="10"/>
        <v>11135</v>
      </c>
      <c r="AF52" s="10">
        <f t="shared" si="10"/>
        <v>13260</v>
      </c>
      <c r="AG52" s="10">
        <f t="shared" si="10"/>
        <v>13855</v>
      </c>
      <c r="AH52" s="10">
        <f t="shared" si="10"/>
        <v>13770</v>
      </c>
      <c r="AI52" s="10">
        <f t="shared" si="10"/>
        <v>13515</v>
      </c>
      <c r="AJ52" s="10">
        <f t="shared" ref="AG52:AL67" si="13">AJ13-$G$38*AJ13+$G$40*($G$38*AJ13)</f>
        <v>14280</v>
      </c>
      <c r="AK52" s="10">
        <f t="shared" si="13"/>
        <v>13090</v>
      </c>
      <c r="AL52" s="10">
        <f t="shared" si="13"/>
        <v>12325</v>
      </c>
      <c r="AM52" s="10">
        <f t="shared" si="11"/>
        <v>14875</v>
      </c>
      <c r="AN52" s="10">
        <f t="shared" si="12"/>
        <v>0</v>
      </c>
    </row>
    <row r="53" spans="1:40">
      <c r="A53" s="12" t="s">
        <v>16</v>
      </c>
      <c r="B53" s="10">
        <f t="shared" ref="B53:AF61" si="14">B14-$G$38*B14+$G$40*($G$38*B14)</f>
        <v>0</v>
      </c>
      <c r="C53" s="10">
        <f t="shared" si="14"/>
        <v>0</v>
      </c>
      <c r="D53" s="10">
        <f t="shared" si="14"/>
        <v>0</v>
      </c>
      <c r="E53" s="10">
        <f t="shared" si="14"/>
        <v>0</v>
      </c>
      <c r="F53" s="10">
        <f t="shared" si="14"/>
        <v>0</v>
      </c>
      <c r="G53" s="10">
        <f t="shared" si="14"/>
        <v>0</v>
      </c>
      <c r="H53" s="10">
        <f t="shared" si="14"/>
        <v>14195</v>
      </c>
      <c r="I53" s="10">
        <f t="shared" si="14"/>
        <v>13940</v>
      </c>
      <c r="J53" s="10">
        <f t="shared" si="14"/>
        <v>12920</v>
      </c>
      <c r="K53" s="10">
        <f t="shared" si="14"/>
        <v>16575</v>
      </c>
      <c r="L53" s="10">
        <f t="shared" si="14"/>
        <v>17085</v>
      </c>
      <c r="M53" s="10">
        <f t="shared" si="14"/>
        <v>15810</v>
      </c>
      <c r="N53" s="10">
        <f t="shared" si="14"/>
        <v>16575</v>
      </c>
      <c r="O53" s="10">
        <f t="shared" si="14"/>
        <v>16150</v>
      </c>
      <c r="P53" s="10">
        <f t="shared" si="14"/>
        <v>14025</v>
      </c>
      <c r="Q53" s="10">
        <f t="shared" si="14"/>
        <v>8840</v>
      </c>
      <c r="R53" s="10">
        <f t="shared" si="14"/>
        <v>16575</v>
      </c>
      <c r="S53" s="10">
        <f t="shared" si="14"/>
        <v>17595</v>
      </c>
      <c r="T53" s="10">
        <f t="shared" si="14"/>
        <v>15895</v>
      </c>
      <c r="U53" s="10">
        <f t="shared" si="14"/>
        <v>16320</v>
      </c>
      <c r="V53" s="10">
        <f t="shared" si="14"/>
        <v>17085</v>
      </c>
      <c r="W53" s="10">
        <f t="shared" si="14"/>
        <v>13855</v>
      </c>
      <c r="X53" s="10">
        <f t="shared" si="14"/>
        <v>13260</v>
      </c>
      <c r="Y53" s="10">
        <f t="shared" si="14"/>
        <v>11305</v>
      </c>
      <c r="Z53" s="10">
        <f t="shared" si="14"/>
        <v>17510</v>
      </c>
      <c r="AA53" s="10">
        <f t="shared" si="14"/>
        <v>16830</v>
      </c>
      <c r="AB53" s="10">
        <f t="shared" si="14"/>
        <v>17935</v>
      </c>
      <c r="AC53" s="10">
        <f t="shared" si="14"/>
        <v>10200</v>
      </c>
      <c r="AD53" s="10">
        <f t="shared" si="14"/>
        <v>12580</v>
      </c>
      <c r="AE53" s="10">
        <f t="shared" si="14"/>
        <v>11900</v>
      </c>
      <c r="AF53" s="10">
        <f t="shared" si="14"/>
        <v>15045</v>
      </c>
      <c r="AG53" s="10">
        <f t="shared" si="13"/>
        <v>15385</v>
      </c>
      <c r="AH53" s="10">
        <f t="shared" si="13"/>
        <v>15895</v>
      </c>
      <c r="AI53" s="10">
        <f t="shared" si="13"/>
        <v>14620</v>
      </c>
      <c r="AJ53" s="10">
        <f t="shared" si="13"/>
        <v>16320</v>
      </c>
      <c r="AK53" s="10">
        <f t="shared" si="13"/>
        <v>13770</v>
      </c>
      <c r="AL53" s="10">
        <f t="shared" si="13"/>
        <v>12835</v>
      </c>
      <c r="AM53" s="10">
        <f t="shared" si="11"/>
        <v>17935</v>
      </c>
      <c r="AN53" s="10">
        <f t="shared" si="12"/>
        <v>0</v>
      </c>
    </row>
    <row r="54" spans="1:40">
      <c r="A54" s="12" t="s">
        <v>17</v>
      </c>
      <c r="B54" s="10">
        <f t="shared" si="14"/>
        <v>0</v>
      </c>
      <c r="C54" s="10">
        <f t="shared" si="14"/>
        <v>0</v>
      </c>
      <c r="D54" s="10">
        <f t="shared" si="14"/>
        <v>0</v>
      </c>
      <c r="E54" s="10">
        <f t="shared" si="14"/>
        <v>0</v>
      </c>
      <c r="F54" s="10">
        <f t="shared" si="14"/>
        <v>0</v>
      </c>
      <c r="G54" s="10">
        <f t="shared" si="14"/>
        <v>0</v>
      </c>
      <c r="H54" s="10">
        <f t="shared" si="14"/>
        <v>16660</v>
      </c>
      <c r="I54" s="10">
        <f t="shared" si="14"/>
        <v>14875</v>
      </c>
      <c r="J54" s="10">
        <f t="shared" si="14"/>
        <v>13940</v>
      </c>
      <c r="K54" s="10">
        <f t="shared" si="14"/>
        <v>21250</v>
      </c>
      <c r="L54" s="10">
        <f t="shared" si="14"/>
        <v>20400</v>
      </c>
      <c r="M54" s="10">
        <f t="shared" si="14"/>
        <v>20060</v>
      </c>
      <c r="N54" s="10">
        <f t="shared" si="14"/>
        <v>17850</v>
      </c>
      <c r="O54" s="10">
        <f t="shared" si="14"/>
        <v>19210</v>
      </c>
      <c r="P54" s="10">
        <f t="shared" si="14"/>
        <v>16490</v>
      </c>
      <c r="Q54" s="10">
        <f t="shared" si="14"/>
        <v>9775</v>
      </c>
      <c r="R54" s="10">
        <f t="shared" si="14"/>
        <v>19550</v>
      </c>
      <c r="S54" s="10">
        <f t="shared" si="14"/>
        <v>20145</v>
      </c>
      <c r="T54" s="10">
        <f t="shared" si="14"/>
        <v>19890</v>
      </c>
      <c r="U54" s="10">
        <f t="shared" si="14"/>
        <v>18445</v>
      </c>
      <c r="V54" s="10">
        <f t="shared" si="14"/>
        <v>19040</v>
      </c>
      <c r="W54" s="10">
        <f t="shared" si="14"/>
        <v>15385</v>
      </c>
      <c r="X54" s="10">
        <f t="shared" si="14"/>
        <v>14025</v>
      </c>
      <c r="Y54" s="10">
        <f t="shared" si="14"/>
        <v>14110</v>
      </c>
      <c r="Z54" s="10">
        <f t="shared" si="14"/>
        <v>20060</v>
      </c>
      <c r="AA54" s="10">
        <f t="shared" si="14"/>
        <v>19465</v>
      </c>
      <c r="AB54" s="10">
        <f t="shared" si="14"/>
        <v>20315</v>
      </c>
      <c r="AC54" s="10">
        <f t="shared" si="14"/>
        <v>16745</v>
      </c>
      <c r="AD54" s="10">
        <f t="shared" si="14"/>
        <v>13005</v>
      </c>
      <c r="AE54" s="10">
        <f t="shared" si="14"/>
        <v>13005</v>
      </c>
      <c r="AF54" s="10">
        <f t="shared" si="14"/>
        <v>17935</v>
      </c>
      <c r="AG54" s="10">
        <f t="shared" si="13"/>
        <v>18700</v>
      </c>
      <c r="AH54" s="10">
        <f t="shared" si="13"/>
        <v>18275</v>
      </c>
      <c r="AI54" s="10">
        <f t="shared" si="13"/>
        <v>18190</v>
      </c>
      <c r="AJ54" s="10">
        <f t="shared" si="13"/>
        <v>19125</v>
      </c>
      <c r="AK54" s="10">
        <f t="shared" si="13"/>
        <v>15470</v>
      </c>
      <c r="AL54" s="10">
        <f t="shared" si="13"/>
        <v>14195</v>
      </c>
      <c r="AM54" s="10">
        <f t="shared" si="11"/>
        <v>21250</v>
      </c>
      <c r="AN54" s="10">
        <f t="shared" si="12"/>
        <v>0</v>
      </c>
    </row>
    <row r="55" spans="1:40">
      <c r="A55" s="13">
        <v>0.41666666666666669</v>
      </c>
      <c r="B55" s="10">
        <f t="shared" si="14"/>
        <v>0</v>
      </c>
      <c r="C55" s="10">
        <f t="shared" si="14"/>
        <v>0</v>
      </c>
      <c r="D55" s="10">
        <f t="shared" si="14"/>
        <v>0</v>
      </c>
      <c r="E55" s="10">
        <f t="shared" si="14"/>
        <v>0</v>
      </c>
      <c r="F55" s="10">
        <f t="shared" si="14"/>
        <v>0</v>
      </c>
      <c r="G55" s="10">
        <f t="shared" si="14"/>
        <v>0</v>
      </c>
      <c r="H55" s="10">
        <f t="shared" si="14"/>
        <v>19210</v>
      </c>
      <c r="I55" s="10">
        <f t="shared" si="14"/>
        <v>16405</v>
      </c>
      <c r="J55" s="10">
        <f t="shared" si="14"/>
        <v>14620</v>
      </c>
      <c r="K55" s="10">
        <f t="shared" si="14"/>
        <v>20995</v>
      </c>
      <c r="L55" s="10">
        <f t="shared" si="14"/>
        <v>20740</v>
      </c>
      <c r="M55" s="10">
        <f t="shared" si="14"/>
        <v>20315</v>
      </c>
      <c r="N55" s="10">
        <f t="shared" si="14"/>
        <v>16405</v>
      </c>
      <c r="O55" s="10">
        <f t="shared" si="14"/>
        <v>20485</v>
      </c>
      <c r="P55" s="10">
        <f t="shared" si="14"/>
        <v>15045</v>
      </c>
      <c r="Q55" s="10">
        <f t="shared" si="14"/>
        <v>9775</v>
      </c>
      <c r="R55" s="10">
        <f t="shared" si="14"/>
        <v>21250</v>
      </c>
      <c r="S55" s="10">
        <f t="shared" si="14"/>
        <v>20315</v>
      </c>
      <c r="T55" s="10">
        <f t="shared" si="14"/>
        <v>19720</v>
      </c>
      <c r="U55" s="10">
        <f t="shared" si="14"/>
        <v>19975</v>
      </c>
      <c r="V55" s="10">
        <f t="shared" si="14"/>
        <v>18955</v>
      </c>
      <c r="W55" s="10">
        <f t="shared" si="14"/>
        <v>15980</v>
      </c>
      <c r="X55" s="10">
        <f t="shared" si="14"/>
        <v>14450</v>
      </c>
      <c r="Y55" s="10">
        <f t="shared" si="14"/>
        <v>12665</v>
      </c>
      <c r="Z55" s="10">
        <f t="shared" si="14"/>
        <v>20485</v>
      </c>
      <c r="AA55" s="10">
        <f t="shared" si="14"/>
        <v>20060</v>
      </c>
      <c r="AB55" s="10">
        <f t="shared" si="14"/>
        <v>20400</v>
      </c>
      <c r="AC55" s="10">
        <f t="shared" si="14"/>
        <v>18445</v>
      </c>
      <c r="AD55" s="10">
        <f t="shared" si="14"/>
        <v>14110</v>
      </c>
      <c r="AE55" s="10">
        <f t="shared" si="14"/>
        <v>13515</v>
      </c>
      <c r="AF55" s="10">
        <f t="shared" si="14"/>
        <v>19210</v>
      </c>
      <c r="AG55" s="10">
        <f t="shared" si="13"/>
        <v>19295</v>
      </c>
      <c r="AH55" s="10">
        <f t="shared" si="13"/>
        <v>19975</v>
      </c>
      <c r="AI55" s="10">
        <f t="shared" si="13"/>
        <v>18445</v>
      </c>
      <c r="AJ55" s="10">
        <f t="shared" si="13"/>
        <v>18955</v>
      </c>
      <c r="AK55" s="10">
        <f t="shared" si="13"/>
        <v>15555</v>
      </c>
      <c r="AL55" s="10">
        <f t="shared" si="13"/>
        <v>14195</v>
      </c>
      <c r="AM55" s="10">
        <f t="shared" si="11"/>
        <v>21250</v>
      </c>
      <c r="AN55" s="10">
        <f t="shared" si="12"/>
        <v>0</v>
      </c>
    </row>
    <row r="56" spans="1:40">
      <c r="A56" s="13" t="s">
        <v>18</v>
      </c>
      <c r="B56" s="10">
        <f t="shared" si="14"/>
        <v>0</v>
      </c>
      <c r="C56" s="10">
        <f t="shared" si="14"/>
        <v>0</v>
      </c>
      <c r="D56" s="10">
        <f t="shared" si="14"/>
        <v>0</v>
      </c>
      <c r="E56" s="10">
        <f t="shared" si="14"/>
        <v>0</v>
      </c>
      <c r="F56" s="10">
        <f t="shared" si="14"/>
        <v>0</v>
      </c>
      <c r="G56" s="10">
        <f t="shared" si="14"/>
        <v>0</v>
      </c>
      <c r="H56" s="10">
        <f t="shared" si="14"/>
        <v>17680</v>
      </c>
      <c r="I56" s="10">
        <f t="shared" si="14"/>
        <v>16575</v>
      </c>
      <c r="J56" s="10">
        <f t="shared" si="14"/>
        <v>16065</v>
      </c>
      <c r="K56" s="10">
        <f t="shared" si="14"/>
        <v>21335</v>
      </c>
      <c r="L56" s="10">
        <f t="shared" si="14"/>
        <v>17170</v>
      </c>
      <c r="M56" s="10">
        <f t="shared" si="14"/>
        <v>20570</v>
      </c>
      <c r="N56" s="10">
        <f t="shared" si="14"/>
        <v>19635</v>
      </c>
      <c r="O56" s="10">
        <f t="shared" si="14"/>
        <v>19295</v>
      </c>
      <c r="P56" s="10">
        <f t="shared" si="14"/>
        <v>15470</v>
      </c>
      <c r="Q56" s="10">
        <f t="shared" si="14"/>
        <v>14790</v>
      </c>
      <c r="R56" s="10">
        <f t="shared" si="14"/>
        <v>20910</v>
      </c>
      <c r="S56" s="10">
        <f t="shared" si="14"/>
        <v>19635</v>
      </c>
      <c r="T56" s="10">
        <f t="shared" si="14"/>
        <v>20060</v>
      </c>
      <c r="U56" s="10">
        <f t="shared" si="14"/>
        <v>19422.5</v>
      </c>
      <c r="V56" s="10">
        <f t="shared" si="14"/>
        <v>19635</v>
      </c>
      <c r="W56" s="10">
        <f t="shared" si="14"/>
        <v>15385</v>
      </c>
      <c r="X56" s="10">
        <f t="shared" si="14"/>
        <v>14195</v>
      </c>
      <c r="Y56" s="10">
        <f t="shared" si="14"/>
        <v>17425</v>
      </c>
      <c r="Z56" s="10">
        <f t="shared" si="14"/>
        <v>20485</v>
      </c>
      <c r="AA56" s="10">
        <f t="shared" si="14"/>
        <v>20315</v>
      </c>
      <c r="AB56" s="10">
        <f t="shared" si="14"/>
        <v>20485</v>
      </c>
      <c r="AC56" s="10">
        <f t="shared" si="14"/>
        <v>18530</v>
      </c>
      <c r="AD56" s="10">
        <f t="shared" si="14"/>
        <v>14450</v>
      </c>
      <c r="AE56" s="10">
        <f t="shared" si="14"/>
        <v>13260</v>
      </c>
      <c r="AF56" s="10">
        <f t="shared" si="14"/>
        <v>19125</v>
      </c>
      <c r="AG56" s="10">
        <f t="shared" si="13"/>
        <v>19210</v>
      </c>
      <c r="AH56" s="10">
        <f t="shared" si="13"/>
        <v>19210</v>
      </c>
      <c r="AI56" s="10">
        <f t="shared" si="13"/>
        <v>19295</v>
      </c>
      <c r="AJ56" s="10">
        <f t="shared" si="13"/>
        <v>19380</v>
      </c>
      <c r="AK56" s="10">
        <f t="shared" si="13"/>
        <v>15640</v>
      </c>
      <c r="AL56" s="10">
        <f t="shared" si="13"/>
        <v>14620</v>
      </c>
      <c r="AM56" s="10">
        <f t="shared" si="11"/>
        <v>21335</v>
      </c>
      <c r="AN56" s="10">
        <f t="shared" si="12"/>
        <v>0</v>
      </c>
    </row>
    <row r="57" spans="1:40">
      <c r="A57" s="13">
        <v>0.5</v>
      </c>
      <c r="B57" s="10">
        <f t="shared" si="14"/>
        <v>0</v>
      </c>
      <c r="C57" s="10">
        <f t="shared" si="14"/>
        <v>0</v>
      </c>
      <c r="D57" s="10">
        <f t="shared" si="14"/>
        <v>0</v>
      </c>
      <c r="E57" s="10">
        <f t="shared" si="14"/>
        <v>0</v>
      </c>
      <c r="F57" s="10">
        <f t="shared" si="14"/>
        <v>0</v>
      </c>
      <c r="G57" s="10">
        <f t="shared" si="14"/>
        <v>0</v>
      </c>
      <c r="H57" s="10">
        <f t="shared" si="14"/>
        <v>19720</v>
      </c>
      <c r="I57" s="10">
        <f t="shared" si="14"/>
        <v>16660</v>
      </c>
      <c r="J57" s="10">
        <f t="shared" si="14"/>
        <v>16745</v>
      </c>
      <c r="K57" s="10">
        <f t="shared" si="14"/>
        <v>19890</v>
      </c>
      <c r="L57" s="10">
        <f t="shared" si="14"/>
        <v>17340</v>
      </c>
      <c r="M57" s="10">
        <f t="shared" si="14"/>
        <v>20740</v>
      </c>
      <c r="N57" s="10">
        <f t="shared" si="14"/>
        <v>20145</v>
      </c>
      <c r="O57" s="10">
        <f t="shared" si="14"/>
        <v>19040</v>
      </c>
      <c r="P57" s="10">
        <f t="shared" si="14"/>
        <v>15470</v>
      </c>
      <c r="Q57" s="10">
        <f t="shared" si="14"/>
        <v>15045</v>
      </c>
      <c r="R57" s="10">
        <f t="shared" si="14"/>
        <v>21080</v>
      </c>
      <c r="S57" s="10">
        <f t="shared" si="14"/>
        <v>19890</v>
      </c>
      <c r="T57" s="10">
        <f t="shared" si="14"/>
        <v>19890</v>
      </c>
      <c r="U57" s="10">
        <f t="shared" si="14"/>
        <v>20867.5</v>
      </c>
      <c r="V57" s="10">
        <f t="shared" si="14"/>
        <v>20060</v>
      </c>
      <c r="W57" s="10">
        <f t="shared" si="14"/>
        <v>16405</v>
      </c>
      <c r="X57" s="10">
        <f t="shared" si="14"/>
        <v>14280</v>
      </c>
      <c r="Y57" s="10">
        <f t="shared" si="14"/>
        <v>15980</v>
      </c>
      <c r="Z57" s="10">
        <f t="shared" si="14"/>
        <v>20825</v>
      </c>
      <c r="AA57" s="10">
        <f t="shared" si="14"/>
        <v>20995</v>
      </c>
      <c r="AB57" s="10">
        <f t="shared" si="14"/>
        <v>20570</v>
      </c>
      <c r="AC57" s="10">
        <f t="shared" si="14"/>
        <v>18700</v>
      </c>
      <c r="AD57" s="10">
        <f t="shared" si="14"/>
        <v>14705</v>
      </c>
      <c r="AE57" s="10">
        <f t="shared" si="14"/>
        <v>14450</v>
      </c>
      <c r="AF57" s="10">
        <f t="shared" si="14"/>
        <v>19720</v>
      </c>
      <c r="AG57" s="10">
        <f t="shared" si="13"/>
        <v>19975</v>
      </c>
      <c r="AH57" s="10">
        <f t="shared" si="13"/>
        <v>19465</v>
      </c>
      <c r="AI57" s="10">
        <f t="shared" si="13"/>
        <v>19210</v>
      </c>
      <c r="AJ57" s="10">
        <f t="shared" si="13"/>
        <v>19805</v>
      </c>
      <c r="AK57" s="10">
        <f t="shared" si="13"/>
        <v>16490</v>
      </c>
      <c r="AL57" s="10">
        <f t="shared" si="13"/>
        <v>14620</v>
      </c>
      <c r="AM57" s="10">
        <f t="shared" si="11"/>
        <v>21080</v>
      </c>
      <c r="AN57" s="10">
        <f t="shared" si="12"/>
        <v>0</v>
      </c>
    </row>
    <row r="58" spans="1:40">
      <c r="A58" s="13" t="s">
        <v>19</v>
      </c>
      <c r="B58" s="10">
        <f t="shared" si="14"/>
        <v>0</v>
      </c>
      <c r="C58" s="10">
        <f t="shared" si="14"/>
        <v>0</v>
      </c>
      <c r="D58" s="10">
        <f t="shared" si="14"/>
        <v>0</v>
      </c>
      <c r="E58" s="10">
        <f t="shared" si="14"/>
        <v>0</v>
      </c>
      <c r="F58" s="10">
        <f t="shared" si="14"/>
        <v>0</v>
      </c>
      <c r="G58" s="10">
        <f t="shared" si="14"/>
        <v>0</v>
      </c>
      <c r="H58" s="10">
        <f t="shared" si="14"/>
        <v>18615</v>
      </c>
      <c r="I58" s="10">
        <f t="shared" si="14"/>
        <v>15725</v>
      </c>
      <c r="J58" s="10">
        <f t="shared" si="14"/>
        <v>17595</v>
      </c>
      <c r="K58" s="10">
        <f t="shared" si="14"/>
        <v>20995</v>
      </c>
      <c r="L58" s="10">
        <f t="shared" si="14"/>
        <v>19890</v>
      </c>
      <c r="M58" s="10">
        <f t="shared" si="14"/>
        <v>19975</v>
      </c>
      <c r="N58" s="10">
        <f t="shared" si="14"/>
        <v>20230</v>
      </c>
      <c r="O58" s="10">
        <f t="shared" si="14"/>
        <v>18615</v>
      </c>
      <c r="P58" s="10">
        <f t="shared" si="14"/>
        <v>15640</v>
      </c>
      <c r="Q58" s="10">
        <f t="shared" si="14"/>
        <v>15385</v>
      </c>
      <c r="R58" s="10">
        <f t="shared" si="14"/>
        <v>20995</v>
      </c>
      <c r="S58" s="10">
        <f t="shared" si="14"/>
        <v>18190</v>
      </c>
      <c r="T58" s="10">
        <f t="shared" si="14"/>
        <v>20485</v>
      </c>
      <c r="U58" s="10">
        <f t="shared" si="14"/>
        <v>20187.5</v>
      </c>
      <c r="V58" s="10">
        <f t="shared" si="14"/>
        <v>19720</v>
      </c>
      <c r="W58" s="10">
        <f t="shared" si="14"/>
        <v>17425</v>
      </c>
      <c r="X58" s="10">
        <f t="shared" si="14"/>
        <v>14620</v>
      </c>
      <c r="Y58" s="10">
        <f t="shared" si="14"/>
        <v>15555</v>
      </c>
      <c r="Z58" s="10">
        <f t="shared" si="14"/>
        <v>19890</v>
      </c>
      <c r="AA58" s="10">
        <f t="shared" si="14"/>
        <v>20315</v>
      </c>
      <c r="AB58" s="10">
        <f t="shared" si="14"/>
        <v>20230</v>
      </c>
      <c r="AC58" s="10">
        <f t="shared" si="14"/>
        <v>17595</v>
      </c>
      <c r="AD58" s="10">
        <f t="shared" si="14"/>
        <v>14450</v>
      </c>
      <c r="AE58" s="10">
        <f t="shared" si="14"/>
        <v>13430</v>
      </c>
      <c r="AF58" s="10">
        <f t="shared" si="14"/>
        <v>18955</v>
      </c>
      <c r="AG58" s="10">
        <f t="shared" si="13"/>
        <v>19890</v>
      </c>
      <c r="AH58" s="10">
        <f t="shared" si="13"/>
        <v>17510</v>
      </c>
      <c r="AI58" s="10">
        <f t="shared" si="13"/>
        <v>18360</v>
      </c>
      <c r="AJ58" s="10">
        <f t="shared" si="13"/>
        <v>18955</v>
      </c>
      <c r="AK58" s="10">
        <f t="shared" si="13"/>
        <v>17255</v>
      </c>
      <c r="AL58" s="10">
        <f t="shared" si="13"/>
        <v>14875</v>
      </c>
      <c r="AM58" s="10">
        <f t="shared" si="11"/>
        <v>20995</v>
      </c>
      <c r="AN58" s="10">
        <f t="shared" si="12"/>
        <v>0</v>
      </c>
    </row>
    <row r="59" spans="1:40">
      <c r="A59" s="13">
        <v>0.58333333333333337</v>
      </c>
      <c r="B59" s="10">
        <f t="shared" si="14"/>
        <v>0</v>
      </c>
      <c r="C59" s="10">
        <f t="shared" si="14"/>
        <v>0</v>
      </c>
      <c r="D59" s="10">
        <f t="shared" si="14"/>
        <v>0</v>
      </c>
      <c r="E59" s="10">
        <f t="shared" si="14"/>
        <v>0</v>
      </c>
      <c r="F59" s="10">
        <f t="shared" si="14"/>
        <v>0</v>
      </c>
      <c r="G59" s="10">
        <f t="shared" si="14"/>
        <v>0</v>
      </c>
      <c r="H59" s="10">
        <f t="shared" si="14"/>
        <v>19125</v>
      </c>
      <c r="I59" s="10">
        <f t="shared" si="14"/>
        <v>16065</v>
      </c>
      <c r="J59" s="10">
        <f t="shared" si="14"/>
        <v>16150</v>
      </c>
      <c r="K59" s="10">
        <f t="shared" si="14"/>
        <v>20655</v>
      </c>
      <c r="L59" s="10">
        <f t="shared" si="14"/>
        <v>19720</v>
      </c>
      <c r="M59" s="10">
        <f t="shared" si="14"/>
        <v>19720</v>
      </c>
      <c r="N59" s="10">
        <f t="shared" si="14"/>
        <v>19805</v>
      </c>
      <c r="O59" s="10">
        <f t="shared" si="14"/>
        <v>19125</v>
      </c>
      <c r="P59" s="10">
        <f t="shared" si="14"/>
        <v>15725</v>
      </c>
      <c r="Q59" s="10">
        <f t="shared" si="14"/>
        <v>15385</v>
      </c>
      <c r="R59" s="10">
        <f t="shared" si="14"/>
        <v>20910</v>
      </c>
      <c r="S59" s="10">
        <f t="shared" si="14"/>
        <v>15130</v>
      </c>
      <c r="T59" s="10">
        <f t="shared" si="14"/>
        <v>20230</v>
      </c>
      <c r="U59" s="10">
        <f t="shared" si="14"/>
        <v>20017.5</v>
      </c>
      <c r="V59" s="10">
        <f t="shared" si="14"/>
        <v>19040</v>
      </c>
      <c r="W59" s="10">
        <f t="shared" si="14"/>
        <v>16235</v>
      </c>
      <c r="X59" s="10">
        <f t="shared" si="14"/>
        <v>14450</v>
      </c>
      <c r="Y59" s="10">
        <f t="shared" si="14"/>
        <v>14960</v>
      </c>
      <c r="Z59" s="10">
        <f t="shared" si="14"/>
        <v>18870</v>
      </c>
      <c r="AA59" s="10">
        <f t="shared" si="14"/>
        <v>20145</v>
      </c>
      <c r="AB59" s="10">
        <f t="shared" si="14"/>
        <v>18955</v>
      </c>
      <c r="AC59" s="10">
        <f t="shared" si="14"/>
        <v>17212.5</v>
      </c>
      <c r="AD59" s="10">
        <f t="shared" si="14"/>
        <v>14960</v>
      </c>
      <c r="AE59" s="10">
        <f t="shared" si="14"/>
        <v>13685</v>
      </c>
      <c r="AF59" s="10">
        <f t="shared" si="14"/>
        <v>18700</v>
      </c>
      <c r="AG59" s="10">
        <f t="shared" si="13"/>
        <v>19210</v>
      </c>
      <c r="AH59" s="10">
        <f t="shared" si="13"/>
        <v>17595</v>
      </c>
      <c r="AI59" s="10">
        <f t="shared" si="13"/>
        <v>19040</v>
      </c>
      <c r="AJ59" s="10">
        <f t="shared" si="13"/>
        <v>18870</v>
      </c>
      <c r="AK59" s="10">
        <f t="shared" si="13"/>
        <v>15895</v>
      </c>
      <c r="AL59" s="10">
        <f t="shared" si="13"/>
        <v>14875</v>
      </c>
      <c r="AM59" s="10">
        <f t="shared" si="11"/>
        <v>20910</v>
      </c>
      <c r="AN59" s="10">
        <f t="shared" si="12"/>
        <v>0</v>
      </c>
    </row>
    <row r="60" spans="1:40">
      <c r="A60" s="13" t="s">
        <v>20</v>
      </c>
      <c r="B60" s="10">
        <f t="shared" si="14"/>
        <v>0</v>
      </c>
      <c r="C60" s="10">
        <f t="shared" si="14"/>
        <v>0</v>
      </c>
      <c r="D60" s="10">
        <f t="shared" si="14"/>
        <v>0</v>
      </c>
      <c r="E60" s="10">
        <f t="shared" si="14"/>
        <v>0</v>
      </c>
      <c r="F60" s="10">
        <f t="shared" si="14"/>
        <v>0</v>
      </c>
      <c r="G60" s="10">
        <f t="shared" si="14"/>
        <v>0</v>
      </c>
      <c r="H60" s="10">
        <f t="shared" si="14"/>
        <v>20060</v>
      </c>
      <c r="I60" s="10">
        <f t="shared" si="14"/>
        <v>16320</v>
      </c>
      <c r="J60" s="10">
        <f t="shared" si="14"/>
        <v>15555</v>
      </c>
      <c r="K60" s="10">
        <f t="shared" si="14"/>
        <v>20655</v>
      </c>
      <c r="L60" s="10">
        <f t="shared" si="14"/>
        <v>13940</v>
      </c>
      <c r="M60" s="10">
        <f t="shared" si="14"/>
        <v>20145</v>
      </c>
      <c r="N60" s="10">
        <f t="shared" si="14"/>
        <v>20315</v>
      </c>
      <c r="O60" s="10">
        <f t="shared" si="14"/>
        <v>19125</v>
      </c>
      <c r="P60" s="10">
        <f t="shared" si="14"/>
        <v>14790</v>
      </c>
      <c r="Q60" s="10">
        <f t="shared" si="14"/>
        <v>15045</v>
      </c>
      <c r="R60" s="10">
        <f t="shared" si="14"/>
        <v>20400</v>
      </c>
      <c r="S60" s="10">
        <f t="shared" si="14"/>
        <v>15130</v>
      </c>
      <c r="T60" s="10">
        <f t="shared" si="14"/>
        <v>19975</v>
      </c>
      <c r="U60" s="10">
        <f t="shared" si="14"/>
        <v>19932.5</v>
      </c>
      <c r="V60" s="10">
        <f t="shared" si="14"/>
        <v>15215</v>
      </c>
      <c r="W60" s="10">
        <f t="shared" si="14"/>
        <v>15725</v>
      </c>
      <c r="X60" s="10">
        <f t="shared" si="14"/>
        <v>14025</v>
      </c>
      <c r="Y60" s="10">
        <f t="shared" si="14"/>
        <v>14960</v>
      </c>
      <c r="Z60" s="10">
        <f t="shared" si="14"/>
        <v>19465</v>
      </c>
      <c r="AA60" s="10">
        <f t="shared" si="14"/>
        <v>20740</v>
      </c>
      <c r="AB60" s="10">
        <f t="shared" si="14"/>
        <v>19210</v>
      </c>
      <c r="AC60" s="10">
        <f t="shared" si="14"/>
        <v>18105</v>
      </c>
      <c r="AD60" s="10">
        <f t="shared" si="14"/>
        <v>15045</v>
      </c>
      <c r="AE60" s="10">
        <f t="shared" si="14"/>
        <v>15385</v>
      </c>
      <c r="AF60" s="10">
        <f t="shared" si="14"/>
        <v>18785</v>
      </c>
      <c r="AG60" s="10">
        <f t="shared" si="13"/>
        <v>18190</v>
      </c>
      <c r="AH60" s="10">
        <f t="shared" si="13"/>
        <v>17850</v>
      </c>
      <c r="AI60" s="10">
        <f t="shared" si="13"/>
        <v>19040</v>
      </c>
      <c r="AJ60" s="10">
        <f t="shared" si="13"/>
        <v>19210</v>
      </c>
      <c r="AK60" s="10">
        <f t="shared" si="13"/>
        <v>15555</v>
      </c>
      <c r="AL60" s="10">
        <f t="shared" si="13"/>
        <v>14535</v>
      </c>
      <c r="AM60" s="10">
        <f t="shared" si="11"/>
        <v>20740</v>
      </c>
      <c r="AN60" s="10">
        <f t="shared" si="12"/>
        <v>0</v>
      </c>
    </row>
    <row r="61" spans="1:40">
      <c r="A61" s="12" t="s">
        <v>21</v>
      </c>
      <c r="B61" s="10">
        <f t="shared" si="14"/>
        <v>0</v>
      </c>
      <c r="C61" s="10">
        <f t="shared" si="14"/>
        <v>0</v>
      </c>
      <c r="D61" s="10">
        <f t="shared" si="14"/>
        <v>0</v>
      </c>
      <c r="E61" s="10">
        <f t="shared" si="14"/>
        <v>0</v>
      </c>
      <c r="F61" s="10">
        <f t="shared" si="14"/>
        <v>0</v>
      </c>
      <c r="G61" s="10">
        <f t="shared" si="14"/>
        <v>0</v>
      </c>
      <c r="H61" s="10">
        <f t="shared" si="14"/>
        <v>19805</v>
      </c>
      <c r="I61" s="10">
        <f t="shared" ref="B61:AL69" si="15">I22-$G$38*I22+$G$40*($G$38*I22)</f>
        <v>16065</v>
      </c>
      <c r="J61" s="10">
        <f t="shared" si="15"/>
        <v>14450</v>
      </c>
      <c r="K61" s="10">
        <f t="shared" si="15"/>
        <v>20570</v>
      </c>
      <c r="L61" s="10">
        <f t="shared" si="15"/>
        <v>14365</v>
      </c>
      <c r="M61" s="10">
        <f t="shared" si="15"/>
        <v>19295</v>
      </c>
      <c r="N61" s="10">
        <f t="shared" si="15"/>
        <v>19465</v>
      </c>
      <c r="O61" s="10">
        <f t="shared" si="15"/>
        <v>19125</v>
      </c>
      <c r="P61" s="10">
        <f t="shared" si="15"/>
        <v>14280</v>
      </c>
      <c r="Q61" s="10">
        <f t="shared" si="15"/>
        <v>14790</v>
      </c>
      <c r="R61" s="10">
        <f t="shared" si="15"/>
        <v>19805</v>
      </c>
      <c r="S61" s="10">
        <f t="shared" si="15"/>
        <v>14620</v>
      </c>
      <c r="T61" s="10">
        <f t="shared" si="15"/>
        <v>18275</v>
      </c>
      <c r="U61" s="10">
        <f t="shared" si="15"/>
        <v>19252.5</v>
      </c>
      <c r="V61" s="10">
        <f t="shared" si="15"/>
        <v>14365</v>
      </c>
      <c r="W61" s="10">
        <f t="shared" si="15"/>
        <v>15810</v>
      </c>
      <c r="X61" s="10">
        <f t="shared" si="15"/>
        <v>13770</v>
      </c>
      <c r="Y61" s="10">
        <f t="shared" si="15"/>
        <v>13430</v>
      </c>
      <c r="Z61" s="10">
        <f t="shared" si="15"/>
        <v>19465</v>
      </c>
      <c r="AA61" s="10">
        <f t="shared" si="15"/>
        <v>20400</v>
      </c>
      <c r="AB61" s="10">
        <f t="shared" si="15"/>
        <v>19210</v>
      </c>
      <c r="AC61" s="10">
        <f t="shared" si="15"/>
        <v>0</v>
      </c>
      <c r="AD61" s="10">
        <f t="shared" si="15"/>
        <v>13600</v>
      </c>
      <c r="AE61" s="10">
        <f t="shared" si="15"/>
        <v>13940</v>
      </c>
      <c r="AF61" s="10">
        <f t="shared" si="15"/>
        <v>18870</v>
      </c>
      <c r="AG61" s="10">
        <f t="shared" si="13"/>
        <v>17170</v>
      </c>
      <c r="AH61" s="10">
        <f t="shared" si="13"/>
        <v>17425</v>
      </c>
      <c r="AI61" s="10">
        <f t="shared" si="13"/>
        <v>19040</v>
      </c>
      <c r="AJ61" s="10">
        <f t="shared" si="13"/>
        <v>18700</v>
      </c>
      <c r="AK61" s="10">
        <f t="shared" si="13"/>
        <v>15130</v>
      </c>
      <c r="AL61" s="10">
        <f t="shared" si="13"/>
        <v>13770</v>
      </c>
      <c r="AM61" s="10">
        <f t="shared" si="11"/>
        <v>20570</v>
      </c>
      <c r="AN61" s="10">
        <f t="shared" si="12"/>
        <v>0</v>
      </c>
    </row>
    <row r="62" spans="1:40">
      <c r="A62" s="12" t="s">
        <v>22</v>
      </c>
      <c r="B62" s="10">
        <f t="shared" si="15"/>
        <v>0</v>
      </c>
      <c r="C62" s="10">
        <f t="shared" si="15"/>
        <v>0</v>
      </c>
      <c r="D62" s="10">
        <f t="shared" si="15"/>
        <v>0</v>
      </c>
      <c r="E62" s="10">
        <f t="shared" si="15"/>
        <v>0</v>
      </c>
      <c r="F62" s="10">
        <f t="shared" si="15"/>
        <v>0</v>
      </c>
      <c r="G62" s="10">
        <f t="shared" si="15"/>
        <v>0</v>
      </c>
      <c r="H62" s="10">
        <f t="shared" si="15"/>
        <v>18615</v>
      </c>
      <c r="I62" s="10">
        <f t="shared" si="15"/>
        <v>15555</v>
      </c>
      <c r="J62" s="10">
        <f t="shared" si="15"/>
        <v>14620</v>
      </c>
      <c r="K62" s="10">
        <f t="shared" si="15"/>
        <v>19720</v>
      </c>
      <c r="L62" s="10">
        <f t="shared" si="15"/>
        <v>18955</v>
      </c>
      <c r="M62" s="10">
        <f t="shared" si="15"/>
        <v>18445</v>
      </c>
      <c r="N62" s="10">
        <f t="shared" si="15"/>
        <v>17850</v>
      </c>
      <c r="O62" s="10">
        <f t="shared" si="15"/>
        <v>20145</v>
      </c>
      <c r="P62" s="10">
        <f t="shared" si="15"/>
        <v>16065</v>
      </c>
      <c r="Q62" s="10">
        <f t="shared" si="15"/>
        <v>14790</v>
      </c>
      <c r="R62" s="10">
        <f t="shared" si="15"/>
        <v>18445</v>
      </c>
      <c r="S62" s="10">
        <f t="shared" si="15"/>
        <v>18190</v>
      </c>
      <c r="T62" s="10">
        <f t="shared" si="15"/>
        <v>18190</v>
      </c>
      <c r="U62" s="10">
        <f t="shared" si="15"/>
        <v>18785</v>
      </c>
      <c r="V62" s="10">
        <f t="shared" si="15"/>
        <v>13685</v>
      </c>
      <c r="W62" s="10">
        <f t="shared" si="15"/>
        <v>14280</v>
      </c>
      <c r="X62" s="10">
        <f t="shared" si="15"/>
        <v>14280</v>
      </c>
      <c r="Y62" s="10">
        <f t="shared" si="15"/>
        <v>19465</v>
      </c>
      <c r="Z62" s="10">
        <f t="shared" si="15"/>
        <v>18105</v>
      </c>
      <c r="AA62" s="10">
        <f t="shared" si="15"/>
        <v>19295</v>
      </c>
      <c r="AB62" s="10">
        <f t="shared" si="15"/>
        <v>17510</v>
      </c>
      <c r="AC62" s="10">
        <f t="shared" si="15"/>
        <v>7310</v>
      </c>
      <c r="AD62" s="10">
        <f t="shared" si="15"/>
        <v>14025</v>
      </c>
      <c r="AE62" s="10">
        <f t="shared" si="15"/>
        <v>13430</v>
      </c>
      <c r="AF62" s="10">
        <f t="shared" si="15"/>
        <v>18105</v>
      </c>
      <c r="AG62" s="10">
        <f t="shared" si="13"/>
        <v>16660</v>
      </c>
      <c r="AH62" s="10">
        <f t="shared" si="13"/>
        <v>16830</v>
      </c>
      <c r="AI62" s="10">
        <f t="shared" si="13"/>
        <v>17510</v>
      </c>
      <c r="AJ62" s="10">
        <f t="shared" si="13"/>
        <v>18020</v>
      </c>
      <c r="AK62" s="10">
        <f t="shared" si="13"/>
        <v>14365</v>
      </c>
      <c r="AL62" s="10">
        <f t="shared" si="13"/>
        <v>14195</v>
      </c>
      <c r="AM62" s="10">
        <f t="shared" si="11"/>
        <v>20145</v>
      </c>
      <c r="AN62" s="10">
        <f t="shared" si="12"/>
        <v>0</v>
      </c>
    </row>
    <row r="63" spans="1:40">
      <c r="A63" s="12" t="s">
        <v>23</v>
      </c>
      <c r="B63" s="10">
        <f t="shared" si="15"/>
        <v>0</v>
      </c>
      <c r="C63" s="10">
        <f t="shared" si="15"/>
        <v>0</v>
      </c>
      <c r="D63" s="10">
        <f t="shared" si="15"/>
        <v>0</v>
      </c>
      <c r="E63" s="10">
        <f t="shared" si="15"/>
        <v>0</v>
      </c>
      <c r="F63" s="10">
        <f t="shared" si="15"/>
        <v>0</v>
      </c>
      <c r="G63" s="10">
        <f t="shared" si="15"/>
        <v>0</v>
      </c>
      <c r="H63" s="10">
        <f t="shared" si="15"/>
        <v>18445</v>
      </c>
      <c r="I63" s="10">
        <f t="shared" si="15"/>
        <v>15640</v>
      </c>
      <c r="J63" s="10">
        <f t="shared" si="15"/>
        <v>14790</v>
      </c>
      <c r="K63" s="10">
        <f t="shared" si="15"/>
        <v>19720</v>
      </c>
      <c r="L63" s="10">
        <f t="shared" si="15"/>
        <v>17085</v>
      </c>
      <c r="M63" s="10">
        <f t="shared" si="15"/>
        <v>17255</v>
      </c>
      <c r="N63" s="10">
        <f t="shared" si="15"/>
        <v>17170</v>
      </c>
      <c r="O63" s="10">
        <f t="shared" si="15"/>
        <v>18105</v>
      </c>
      <c r="P63" s="10">
        <f t="shared" si="15"/>
        <v>15300</v>
      </c>
      <c r="Q63" s="10">
        <f t="shared" si="15"/>
        <v>15045</v>
      </c>
      <c r="R63" s="10">
        <f t="shared" si="15"/>
        <v>17850</v>
      </c>
      <c r="S63" s="10">
        <f t="shared" si="15"/>
        <v>16660</v>
      </c>
      <c r="T63" s="10">
        <f t="shared" si="15"/>
        <v>17340</v>
      </c>
      <c r="U63" s="10">
        <f t="shared" si="15"/>
        <v>17850</v>
      </c>
      <c r="V63" s="10">
        <f t="shared" si="15"/>
        <v>17510</v>
      </c>
      <c r="W63" s="10">
        <f t="shared" si="15"/>
        <v>15470</v>
      </c>
      <c r="X63" s="10">
        <f t="shared" si="15"/>
        <v>15045</v>
      </c>
      <c r="Y63" s="10">
        <f t="shared" si="15"/>
        <v>17935</v>
      </c>
      <c r="Z63" s="10">
        <f t="shared" si="15"/>
        <v>17680</v>
      </c>
      <c r="AA63" s="10">
        <f t="shared" si="15"/>
        <v>18445</v>
      </c>
      <c r="AB63" s="10">
        <f t="shared" si="15"/>
        <v>17340</v>
      </c>
      <c r="AC63" s="10">
        <f t="shared" si="15"/>
        <v>14195</v>
      </c>
      <c r="AD63" s="10">
        <f t="shared" si="15"/>
        <v>14705</v>
      </c>
      <c r="AE63" s="10">
        <f t="shared" si="15"/>
        <v>13940</v>
      </c>
      <c r="AF63" s="10">
        <f t="shared" si="15"/>
        <v>17680</v>
      </c>
      <c r="AG63" s="10">
        <f t="shared" si="13"/>
        <v>16575</v>
      </c>
      <c r="AH63" s="10">
        <f t="shared" si="13"/>
        <v>16575</v>
      </c>
      <c r="AI63" s="10">
        <f t="shared" si="13"/>
        <v>16915</v>
      </c>
      <c r="AJ63" s="10">
        <f t="shared" si="13"/>
        <v>17510</v>
      </c>
      <c r="AK63" s="10">
        <f t="shared" si="13"/>
        <v>15555</v>
      </c>
      <c r="AL63" s="10">
        <f t="shared" si="13"/>
        <v>14875</v>
      </c>
      <c r="AM63" s="10">
        <f t="shared" si="11"/>
        <v>19720</v>
      </c>
      <c r="AN63" s="10">
        <f t="shared" si="12"/>
        <v>0</v>
      </c>
    </row>
    <row r="64" spans="1:40">
      <c r="A64" s="9" t="s">
        <v>24</v>
      </c>
      <c r="B64" s="10">
        <f t="shared" si="15"/>
        <v>0</v>
      </c>
      <c r="C64" s="10">
        <f t="shared" si="15"/>
        <v>0</v>
      </c>
      <c r="D64" s="10">
        <f t="shared" si="15"/>
        <v>0</v>
      </c>
      <c r="E64" s="10">
        <f t="shared" si="15"/>
        <v>0</v>
      </c>
      <c r="F64" s="10">
        <f t="shared" si="15"/>
        <v>0</v>
      </c>
      <c r="G64" s="10">
        <f t="shared" si="15"/>
        <v>0</v>
      </c>
      <c r="H64" s="10">
        <f t="shared" si="15"/>
        <v>20400</v>
      </c>
      <c r="I64" s="10">
        <f t="shared" si="15"/>
        <v>18020</v>
      </c>
      <c r="J64" s="10">
        <f t="shared" si="15"/>
        <v>17510</v>
      </c>
      <c r="K64" s="10">
        <f t="shared" si="15"/>
        <v>20315</v>
      </c>
      <c r="L64" s="10">
        <f t="shared" si="15"/>
        <v>20230</v>
      </c>
      <c r="M64" s="10">
        <f t="shared" si="15"/>
        <v>19295</v>
      </c>
      <c r="N64" s="10">
        <f t="shared" si="15"/>
        <v>19720</v>
      </c>
      <c r="O64" s="10">
        <f t="shared" si="15"/>
        <v>19465</v>
      </c>
      <c r="P64" s="10">
        <f t="shared" si="15"/>
        <v>18360</v>
      </c>
      <c r="Q64" s="10">
        <f t="shared" si="15"/>
        <v>17425</v>
      </c>
      <c r="R64" s="10">
        <f t="shared" si="15"/>
        <v>19635</v>
      </c>
      <c r="S64" s="10">
        <f t="shared" si="15"/>
        <v>19465</v>
      </c>
      <c r="T64" s="10">
        <f t="shared" si="15"/>
        <v>20060</v>
      </c>
      <c r="U64" s="10">
        <f t="shared" si="15"/>
        <v>20400</v>
      </c>
      <c r="V64" s="10">
        <f t="shared" si="15"/>
        <v>19890</v>
      </c>
      <c r="W64" s="10">
        <f t="shared" si="15"/>
        <v>18530</v>
      </c>
      <c r="X64" s="10">
        <f t="shared" si="15"/>
        <v>11135</v>
      </c>
      <c r="Y64" s="10">
        <f t="shared" si="15"/>
        <v>20485</v>
      </c>
      <c r="Z64" s="10">
        <f t="shared" si="15"/>
        <v>19890</v>
      </c>
      <c r="AA64" s="10">
        <f t="shared" si="15"/>
        <v>20655</v>
      </c>
      <c r="AB64" s="10">
        <f t="shared" si="15"/>
        <v>19805</v>
      </c>
      <c r="AC64" s="10">
        <f t="shared" si="15"/>
        <v>15980</v>
      </c>
      <c r="AD64" s="10">
        <f t="shared" si="15"/>
        <v>17510</v>
      </c>
      <c r="AE64" s="10">
        <f t="shared" si="15"/>
        <v>17425</v>
      </c>
      <c r="AF64" s="10">
        <f t="shared" si="15"/>
        <v>19295</v>
      </c>
      <c r="AG64" s="10">
        <f t="shared" si="13"/>
        <v>18700</v>
      </c>
      <c r="AH64" s="10">
        <f t="shared" si="13"/>
        <v>18785</v>
      </c>
      <c r="AI64" s="10">
        <f t="shared" si="13"/>
        <v>19295</v>
      </c>
      <c r="AJ64" s="10">
        <f t="shared" si="13"/>
        <v>19975</v>
      </c>
      <c r="AK64" s="10">
        <f t="shared" si="13"/>
        <v>17765</v>
      </c>
      <c r="AL64" s="10">
        <f t="shared" si="13"/>
        <v>17425</v>
      </c>
      <c r="AM64" s="10">
        <f t="shared" si="11"/>
        <v>20655</v>
      </c>
      <c r="AN64" s="10">
        <f t="shared" si="12"/>
        <v>0</v>
      </c>
    </row>
    <row r="65" spans="1:40">
      <c r="A65" s="15">
        <v>0.83333333333333337</v>
      </c>
      <c r="B65" s="10">
        <f t="shared" si="15"/>
        <v>0</v>
      </c>
      <c r="C65" s="10">
        <f t="shared" si="15"/>
        <v>0</v>
      </c>
      <c r="D65" s="10">
        <f t="shared" si="15"/>
        <v>0</v>
      </c>
      <c r="E65" s="10">
        <f t="shared" si="15"/>
        <v>0</v>
      </c>
      <c r="F65" s="10">
        <f t="shared" si="15"/>
        <v>0</v>
      </c>
      <c r="G65" s="10">
        <f t="shared" si="15"/>
        <v>0</v>
      </c>
      <c r="H65" s="10">
        <f t="shared" si="15"/>
        <v>20315</v>
      </c>
      <c r="I65" s="10">
        <f t="shared" si="15"/>
        <v>18700</v>
      </c>
      <c r="J65" s="10">
        <f t="shared" si="15"/>
        <v>18530</v>
      </c>
      <c r="K65" s="10">
        <f t="shared" si="15"/>
        <v>20230</v>
      </c>
      <c r="L65" s="10">
        <f t="shared" si="15"/>
        <v>19720</v>
      </c>
      <c r="M65" s="10">
        <f t="shared" si="15"/>
        <v>20315</v>
      </c>
      <c r="N65" s="10">
        <f t="shared" si="15"/>
        <v>19805</v>
      </c>
      <c r="O65" s="10">
        <f t="shared" si="15"/>
        <v>19465</v>
      </c>
      <c r="P65" s="10">
        <f t="shared" si="15"/>
        <v>18615</v>
      </c>
      <c r="Q65" s="10">
        <f t="shared" si="15"/>
        <v>17850</v>
      </c>
      <c r="R65" s="10">
        <f t="shared" si="15"/>
        <v>19890</v>
      </c>
      <c r="S65" s="10">
        <f t="shared" si="15"/>
        <v>19805</v>
      </c>
      <c r="T65" s="10">
        <f t="shared" si="15"/>
        <v>20060</v>
      </c>
      <c r="U65" s="10">
        <f t="shared" si="15"/>
        <v>20230</v>
      </c>
      <c r="V65" s="10">
        <f t="shared" si="15"/>
        <v>19720</v>
      </c>
      <c r="W65" s="10">
        <f t="shared" si="15"/>
        <v>19040</v>
      </c>
      <c r="X65" s="10">
        <f t="shared" si="15"/>
        <v>6885</v>
      </c>
      <c r="Y65" s="10">
        <f t="shared" si="15"/>
        <v>19380</v>
      </c>
      <c r="Z65" s="10">
        <f t="shared" si="15"/>
        <v>20060</v>
      </c>
      <c r="AA65" s="10">
        <f t="shared" si="15"/>
        <v>20400</v>
      </c>
      <c r="AB65" s="10">
        <f t="shared" si="15"/>
        <v>19550</v>
      </c>
      <c r="AC65" s="10">
        <f t="shared" si="15"/>
        <v>16745</v>
      </c>
      <c r="AD65" s="10">
        <f t="shared" si="15"/>
        <v>17510</v>
      </c>
      <c r="AE65" s="10">
        <f t="shared" si="15"/>
        <v>17425</v>
      </c>
      <c r="AF65" s="10">
        <f t="shared" si="15"/>
        <v>19210</v>
      </c>
      <c r="AG65" s="10">
        <f t="shared" si="13"/>
        <v>18360</v>
      </c>
      <c r="AH65" s="10">
        <f t="shared" si="13"/>
        <v>18615</v>
      </c>
      <c r="AI65" s="10">
        <f t="shared" si="13"/>
        <v>17935</v>
      </c>
      <c r="AJ65" s="10">
        <f t="shared" si="13"/>
        <v>19465</v>
      </c>
      <c r="AK65" s="10">
        <f t="shared" si="13"/>
        <v>18445</v>
      </c>
      <c r="AL65" s="10">
        <f t="shared" si="13"/>
        <v>18190</v>
      </c>
      <c r="AM65" s="10">
        <f t="shared" si="11"/>
        <v>20400</v>
      </c>
      <c r="AN65" s="10">
        <f t="shared" si="12"/>
        <v>0</v>
      </c>
    </row>
    <row r="66" spans="1:40">
      <c r="A66" s="15">
        <v>0.875</v>
      </c>
      <c r="B66" s="10">
        <f t="shared" si="15"/>
        <v>0</v>
      </c>
      <c r="C66" s="10">
        <f t="shared" si="15"/>
        <v>0</v>
      </c>
      <c r="D66" s="10">
        <f t="shared" si="15"/>
        <v>0</v>
      </c>
      <c r="E66" s="10">
        <f t="shared" si="15"/>
        <v>0</v>
      </c>
      <c r="F66" s="10">
        <f t="shared" si="15"/>
        <v>0</v>
      </c>
      <c r="G66" s="10">
        <f t="shared" si="15"/>
        <v>0</v>
      </c>
      <c r="H66" s="10">
        <f t="shared" si="15"/>
        <v>19040</v>
      </c>
      <c r="I66" s="10">
        <f t="shared" si="15"/>
        <v>17170</v>
      </c>
      <c r="J66" s="10">
        <f t="shared" si="15"/>
        <v>18360</v>
      </c>
      <c r="K66" s="10">
        <f t="shared" si="15"/>
        <v>20570</v>
      </c>
      <c r="L66" s="10">
        <f t="shared" si="15"/>
        <v>18700</v>
      </c>
      <c r="M66" s="10">
        <f t="shared" si="15"/>
        <v>19890</v>
      </c>
      <c r="N66" s="10">
        <f t="shared" si="15"/>
        <v>19550</v>
      </c>
      <c r="O66" s="10">
        <f t="shared" si="15"/>
        <v>19550</v>
      </c>
      <c r="P66" s="10">
        <f t="shared" si="15"/>
        <v>18275</v>
      </c>
      <c r="Q66" s="10">
        <f t="shared" si="15"/>
        <v>17680</v>
      </c>
      <c r="R66" s="10">
        <f t="shared" si="15"/>
        <v>19125</v>
      </c>
      <c r="S66" s="10">
        <f t="shared" si="15"/>
        <v>18870</v>
      </c>
      <c r="T66" s="10">
        <f t="shared" si="15"/>
        <v>20570</v>
      </c>
      <c r="U66" s="10">
        <f t="shared" si="15"/>
        <v>19295</v>
      </c>
      <c r="V66" s="10">
        <f t="shared" si="15"/>
        <v>18870</v>
      </c>
      <c r="W66" s="10">
        <f t="shared" si="15"/>
        <v>18105</v>
      </c>
      <c r="X66" s="10">
        <f t="shared" si="15"/>
        <v>10370</v>
      </c>
      <c r="Y66" s="10">
        <f t="shared" si="15"/>
        <v>18360</v>
      </c>
      <c r="Z66" s="10">
        <f t="shared" si="15"/>
        <v>18870</v>
      </c>
      <c r="AA66" s="10">
        <f t="shared" si="15"/>
        <v>19210</v>
      </c>
      <c r="AB66" s="10">
        <f t="shared" si="15"/>
        <v>18530</v>
      </c>
      <c r="AC66" s="10">
        <f t="shared" si="15"/>
        <v>14535</v>
      </c>
      <c r="AD66" s="10">
        <f t="shared" si="15"/>
        <v>17000</v>
      </c>
      <c r="AE66" s="10">
        <f t="shared" si="15"/>
        <v>17085</v>
      </c>
      <c r="AF66" s="10">
        <f t="shared" si="15"/>
        <v>18190</v>
      </c>
      <c r="AG66" s="10">
        <f t="shared" si="13"/>
        <v>18445</v>
      </c>
      <c r="AH66" s="10">
        <f t="shared" si="13"/>
        <v>18190</v>
      </c>
      <c r="AI66" s="10">
        <f t="shared" si="13"/>
        <v>17425</v>
      </c>
      <c r="AJ66" s="10">
        <f t="shared" si="13"/>
        <v>19720</v>
      </c>
      <c r="AK66" s="10">
        <f t="shared" si="13"/>
        <v>18275</v>
      </c>
      <c r="AL66" s="10">
        <f t="shared" si="13"/>
        <v>17170</v>
      </c>
      <c r="AM66" s="10">
        <f t="shared" si="11"/>
        <v>20570</v>
      </c>
      <c r="AN66" s="10">
        <f t="shared" si="12"/>
        <v>0</v>
      </c>
    </row>
    <row r="67" spans="1:40">
      <c r="A67" s="13" t="s">
        <v>25</v>
      </c>
      <c r="B67" s="10">
        <f t="shared" si="15"/>
        <v>0</v>
      </c>
      <c r="C67" s="10">
        <f t="shared" si="15"/>
        <v>0</v>
      </c>
      <c r="D67" s="10">
        <f t="shared" si="15"/>
        <v>0</v>
      </c>
      <c r="E67" s="10">
        <f t="shared" si="15"/>
        <v>0</v>
      </c>
      <c r="F67" s="10">
        <f t="shared" si="15"/>
        <v>0</v>
      </c>
      <c r="G67" s="10">
        <f t="shared" si="15"/>
        <v>0</v>
      </c>
      <c r="H67" s="10">
        <f t="shared" si="15"/>
        <v>17765</v>
      </c>
      <c r="I67" s="10">
        <f t="shared" si="15"/>
        <v>17425</v>
      </c>
      <c r="J67" s="10">
        <f t="shared" si="15"/>
        <v>17340</v>
      </c>
      <c r="K67" s="10">
        <f t="shared" si="15"/>
        <v>18360</v>
      </c>
      <c r="L67" s="10">
        <f t="shared" si="15"/>
        <v>18785</v>
      </c>
      <c r="M67" s="10">
        <f t="shared" si="15"/>
        <v>18360</v>
      </c>
      <c r="N67" s="10">
        <f t="shared" si="15"/>
        <v>17000</v>
      </c>
      <c r="O67" s="10">
        <f t="shared" si="15"/>
        <v>17765</v>
      </c>
      <c r="P67" s="10">
        <f t="shared" si="15"/>
        <v>17170</v>
      </c>
      <c r="Q67" s="10">
        <f t="shared" si="15"/>
        <v>16745</v>
      </c>
      <c r="R67" s="10">
        <f t="shared" si="15"/>
        <v>18870</v>
      </c>
      <c r="S67" s="10">
        <f t="shared" si="15"/>
        <v>14790</v>
      </c>
      <c r="T67" s="10">
        <f t="shared" si="15"/>
        <v>18190</v>
      </c>
      <c r="U67" s="10">
        <f t="shared" si="15"/>
        <v>17850</v>
      </c>
      <c r="V67" s="10">
        <f t="shared" si="15"/>
        <v>18275</v>
      </c>
      <c r="W67" s="10">
        <f t="shared" si="15"/>
        <v>17850</v>
      </c>
      <c r="X67" s="10">
        <f t="shared" si="15"/>
        <v>10540</v>
      </c>
      <c r="Y67" s="10">
        <f t="shared" si="15"/>
        <v>16915</v>
      </c>
      <c r="Z67" s="10">
        <f t="shared" si="15"/>
        <v>17935</v>
      </c>
      <c r="AA67" s="10">
        <f t="shared" si="15"/>
        <v>17850</v>
      </c>
      <c r="AB67" s="10">
        <f t="shared" si="15"/>
        <v>17510</v>
      </c>
      <c r="AC67" s="10">
        <f t="shared" si="15"/>
        <v>14365</v>
      </c>
      <c r="AD67" s="10">
        <f t="shared" si="15"/>
        <v>14960</v>
      </c>
      <c r="AE67" s="10">
        <f t="shared" si="15"/>
        <v>15895</v>
      </c>
      <c r="AF67" s="10">
        <f t="shared" si="15"/>
        <v>18020</v>
      </c>
      <c r="AG67" s="10">
        <f t="shared" si="13"/>
        <v>16150</v>
      </c>
      <c r="AH67" s="10">
        <f t="shared" si="13"/>
        <v>17000</v>
      </c>
      <c r="AI67" s="10">
        <f t="shared" si="13"/>
        <v>17935</v>
      </c>
      <c r="AJ67" s="10">
        <f t="shared" si="13"/>
        <v>18275</v>
      </c>
      <c r="AK67" s="10">
        <f t="shared" si="13"/>
        <v>16745</v>
      </c>
      <c r="AL67" s="10">
        <f t="shared" si="13"/>
        <v>16575</v>
      </c>
      <c r="AM67" s="10">
        <f t="shared" si="11"/>
        <v>18870</v>
      </c>
      <c r="AN67" s="10">
        <f t="shared" si="12"/>
        <v>0</v>
      </c>
    </row>
    <row r="68" spans="1:40">
      <c r="A68" s="15">
        <v>0.95833333333333337</v>
      </c>
      <c r="B68" s="10">
        <f t="shared" si="15"/>
        <v>0</v>
      </c>
      <c r="C68" s="10">
        <f t="shared" si="15"/>
        <v>0</v>
      </c>
      <c r="D68" s="10">
        <f t="shared" si="15"/>
        <v>0</v>
      </c>
      <c r="E68" s="10">
        <f t="shared" si="15"/>
        <v>0</v>
      </c>
      <c r="F68" s="10">
        <f t="shared" si="15"/>
        <v>0</v>
      </c>
      <c r="G68" s="10">
        <f t="shared" si="15"/>
        <v>0</v>
      </c>
      <c r="H68" s="10">
        <f t="shared" si="15"/>
        <v>16150</v>
      </c>
      <c r="I68" s="10">
        <f t="shared" si="15"/>
        <v>16150</v>
      </c>
      <c r="J68" s="10">
        <f t="shared" si="15"/>
        <v>15725</v>
      </c>
      <c r="K68" s="10">
        <f t="shared" si="15"/>
        <v>16745</v>
      </c>
      <c r="L68" s="10">
        <f t="shared" si="15"/>
        <v>17340</v>
      </c>
      <c r="M68" s="10">
        <f t="shared" si="15"/>
        <v>17340</v>
      </c>
      <c r="N68" s="10">
        <f t="shared" si="15"/>
        <v>16405</v>
      </c>
      <c r="O68" s="10">
        <f t="shared" si="15"/>
        <v>17765</v>
      </c>
      <c r="P68" s="10">
        <f t="shared" si="15"/>
        <v>15980</v>
      </c>
      <c r="Q68" s="10">
        <f t="shared" si="15"/>
        <v>15980</v>
      </c>
      <c r="R68" s="10">
        <f t="shared" si="15"/>
        <v>16320</v>
      </c>
      <c r="S68" s="10">
        <f t="shared" si="15"/>
        <v>14450</v>
      </c>
      <c r="T68" s="10">
        <f t="shared" si="15"/>
        <v>17340</v>
      </c>
      <c r="U68" s="10">
        <f t="shared" si="15"/>
        <v>16150</v>
      </c>
      <c r="V68" s="10">
        <f t="shared" si="15"/>
        <v>16320</v>
      </c>
      <c r="W68" s="10">
        <f t="shared" si="15"/>
        <v>16660</v>
      </c>
      <c r="X68" s="10">
        <f t="shared" si="15"/>
        <v>10030</v>
      </c>
      <c r="Y68" s="10">
        <f t="shared" si="15"/>
        <v>16405</v>
      </c>
      <c r="Z68" s="10">
        <f t="shared" si="15"/>
        <v>16320</v>
      </c>
      <c r="AA68" s="10">
        <f t="shared" si="15"/>
        <v>17085</v>
      </c>
      <c r="AB68" s="10">
        <f t="shared" si="15"/>
        <v>15555</v>
      </c>
      <c r="AC68" s="10">
        <f t="shared" si="15"/>
        <v>12920</v>
      </c>
      <c r="AD68" s="10">
        <f t="shared" si="15"/>
        <v>14705</v>
      </c>
      <c r="AE68" s="10">
        <f t="shared" si="15"/>
        <v>14195</v>
      </c>
      <c r="AF68" s="10">
        <f t="shared" si="15"/>
        <v>15300</v>
      </c>
      <c r="AG68" s="10">
        <f t="shared" si="15"/>
        <v>15300</v>
      </c>
      <c r="AH68" s="10">
        <f t="shared" si="15"/>
        <v>14875</v>
      </c>
      <c r="AI68" s="10">
        <f t="shared" si="15"/>
        <v>15215</v>
      </c>
      <c r="AJ68" s="10">
        <f t="shared" si="15"/>
        <v>15980</v>
      </c>
      <c r="AK68" s="10">
        <f t="shared" si="15"/>
        <v>16065</v>
      </c>
      <c r="AL68" s="10">
        <f t="shared" si="15"/>
        <v>15980</v>
      </c>
      <c r="AM68" s="10">
        <f t="shared" si="11"/>
        <v>17765</v>
      </c>
      <c r="AN68" s="10">
        <f t="shared" si="12"/>
        <v>0</v>
      </c>
    </row>
    <row r="69" spans="1:40">
      <c r="A69" s="9" t="s">
        <v>26</v>
      </c>
      <c r="B69" s="10">
        <f t="shared" si="15"/>
        <v>0</v>
      </c>
      <c r="C69" s="10">
        <f t="shared" si="15"/>
        <v>0</v>
      </c>
      <c r="D69" s="10">
        <f t="shared" si="15"/>
        <v>0</v>
      </c>
      <c r="E69" s="10">
        <f t="shared" si="15"/>
        <v>0</v>
      </c>
      <c r="F69" s="10">
        <f t="shared" si="15"/>
        <v>0</v>
      </c>
      <c r="G69" s="10">
        <f t="shared" si="15"/>
        <v>0</v>
      </c>
      <c r="H69" s="10">
        <f t="shared" si="15"/>
        <v>14960</v>
      </c>
      <c r="I69" s="10">
        <f t="shared" si="15"/>
        <v>15130</v>
      </c>
      <c r="J69" s="10">
        <f t="shared" ref="J69:AL69" si="16">J30-$G$38*J30+$G$40*($G$38*J30)</f>
        <v>14705</v>
      </c>
      <c r="K69" s="10">
        <f t="shared" si="16"/>
        <v>15045</v>
      </c>
      <c r="L69" s="10">
        <f t="shared" si="16"/>
        <v>16065</v>
      </c>
      <c r="M69" s="10">
        <f t="shared" si="16"/>
        <v>15640</v>
      </c>
      <c r="N69" s="10">
        <f t="shared" si="16"/>
        <v>14875</v>
      </c>
      <c r="O69" s="10">
        <f t="shared" si="16"/>
        <v>14535</v>
      </c>
      <c r="P69" s="10">
        <f t="shared" si="16"/>
        <v>14620</v>
      </c>
      <c r="Q69" s="10">
        <f t="shared" si="16"/>
        <v>13940</v>
      </c>
      <c r="R69" s="10">
        <f t="shared" si="16"/>
        <v>14280</v>
      </c>
      <c r="S69" s="10">
        <f t="shared" si="16"/>
        <v>14365</v>
      </c>
      <c r="T69" s="10">
        <f t="shared" si="16"/>
        <v>14790</v>
      </c>
      <c r="U69" s="10">
        <f t="shared" si="16"/>
        <v>14620</v>
      </c>
      <c r="V69" s="10">
        <f t="shared" si="16"/>
        <v>14535</v>
      </c>
      <c r="W69" s="10">
        <f t="shared" si="16"/>
        <v>15980</v>
      </c>
      <c r="X69" s="10">
        <f t="shared" si="16"/>
        <v>9180</v>
      </c>
      <c r="Y69" s="10">
        <f t="shared" si="16"/>
        <v>14620</v>
      </c>
      <c r="Z69" s="10">
        <f t="shared" si="16"/>
        <v>14620</v>
      </c>
      <c r="AA69" s="10">
        <f t="shared" si="16"/>
        <v>14620</v>
      </c>
      <c r="AB69" s="10">
        <f t="shared" si="16"/>
        <v>14280</v>
      </c>
      <c r="AC69" s="10">
        <f t="shared" si="16"/>
        <v>12240</v>
      </c>
      <c r="AD69" s="10">
        <f t="shared" si="16"/>
        <v>13685</v>
      </c>
      <c r="AE69" s="10">
        <f t="shared" si="16"/>
        <v>13090</v>
      </c>
      <c r="AF69" s="10">
        <f t="shared" si="16"/>
        <v>13600</v>
      </c>
      <c r="AG69" s="10">
        <f t="shared" si="16"/>
        <v>13345</v>
      </c>
      <c r="AH69" s="10">
        <f t="shared" si="16"/>
        <v>13600</v>
      </c>
      <c r="AI69" s="10">
        <f t="shared" si="16"/>
        <v>14025</v>
      </c>
      <c r="AJ69" s="10">
        <f t="shared" si="16"/>
        <v>14025</v>
      </c>
      <c r="AK69" s="10">
        <f t="shared" si="16"/>
        <v>14705</v>
      </c>
      <c r="AL69" s="10">
        <f t="shared" si="16"/>
        <v>14960</v>
      </c>
      <c r="AM69" s="10">
        <f t="shared" si="11"/>
        <v>16065</v>
      </c>
      <c r="AN69" s="10">
        <f t="shared" si="12"/>
        <v>0</v>
      </c>
    </row>
    <row r="70" spans="1:40">
      <c r="A70" s="46"/>
      <c r="B70" s="46"/>
      <c r="C70" s="46"/>
      <c r="D70" s="46"/>
      <c r="E70" s="46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</row>
    <row r="71" spans="1:40">
      <c r="A71" s="48"/>
      <c r="B71" s="48"/>
      <c r="C71" s="48"/>
      <c r="D71" s="48"/>
      <c r="E71" s="48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</row>
    <row r="73" spans="1:40">
      <c r="A73" s="26" t="s">
        <v>46</v>
      </c>
      <c r="C73" s="30"/>
      <c r="E73" s="41"/>
      <c r="F73" s="26"/>
      <c r="G73" s="38"/>
      <c r="H73" s="38"/>
      <c r="I73" s="38"/>
      <c r="J73" s="38"/>
      <c r="K73" s="38"/>
      <c r="L73" s="38"/>
      <c r="M73" s="38"/>
      <c r="N73" s="39"/>
      <c r="O73" s="39"/>
      <c r="P73" s="40"/>
      <c r="Q73" s="38"/>
      <c r="R73" s="28"/>
    </row>
    <row r="74" spans="1:40" ht="13.5" customHeight="1">
      <c r="A74" s="287" t="s">
        <v>2</v>
      </c>
      <c r="B74" s="4">
        <f>+B$4</f>
        <v>0</v>
      </c>
      <c r="C74" s="4">
        <f t="shared" ref="C74:AL74" si="17">+C$4</f>
        <v>0</v>
      </c>
      <c r="D74" s="4">
        <f t="shared" si="17"/>
        <v>0</v>
      </c>
      <c r="E74" s="4">
        <f t="shared" si="17"/>
        <v>0</v>
      </c>
      <c r="F74" s="4">
        <f t="shared" si="17"/>
        <v>0</v>
      </c>
      <c r="G74" s="4">
        <f t="shared" si="17"/>
        <v>0</v>
      </c>
      <c r="H74" s="4">
        <f t="shared" si="17"/>
        <v>1</v>
      </c>
      <c r="I74" s="4">
        <f t="shared" si="17"/>
        <v>2</v>
      </c>
      <c r="J74" s="4">
        <f t="shared" si="17"/>
        <v>3</v>
      </c>
      <c r="K74" s="4">
        <f t="shared" si="17"/>
        <v>4</v>
      </c>
      <c r="L74" s="4">
        <f t="shared" si="17"/>
        <v>5</v>
      </c>
      <c r="M74" s="4">
        <f t="shared" si="17"/>
        <v>6</v>
      </c>
      <c r="N74" s="4">
        <f t="shared" si="17"/>
        <v>7</v>
      </c>
      <c r="O74" s="4">
        <f t="shared" si="17"/>
        <v>8</v>
      </c>
      <c r="P74" s="4">
        <f t="shared" si="17"/>
        <v>9</v>
      </c>
      <c r="Q74" s="4">
        <f t="shared" si="17"/>
        <v>10</v>
      </c>
      <c r="R74" s="4">
        <f t="shared" si="17"/>
        <v>11</v>
      </c>
      <c r="S74" s="4">
        <f t="shared" si="17"/>
        <v>12</v>
      </c>
      <c r="T74" s="4">
        <f t="shared" si="17"/>
        <v>13</v>
      </c>
      <c r="U74" s="4">
        <f t="shared" si="17"/>
        <v>14</v>
      </c>
      <c r="V74" s="4">
        <f t="shared" si="17"/>
        <v>15</v>
      </c>
      <c r="W74" s="4">
        <f t="shared" si="17"/>
        <v>16</v>
      </c>
      <c r="X74" s="4">
        <f t="shared" si="17"/>
        <v>17</v>
      </c>
      <c r="Y74" s="4">
        <f t="shared" si="17"/>
        <v>18</v>
      </c>
      <c r="Z74" s="4">
        <f t="shared" si="17"/>
        <v>19</v>
      </c>
      <c r="AA74" s="4">
        <f t="shared" si="17"/>
        <v>20</v>
      </c>
      <c r="AB74" s="4">
        <f t="shared" si="17"/>
        <v>21</v>
      </c>
      <c r="AC74" s="4">
        <f t="shared" si="17"/>
        <v>22</v>
      </c>
      <c r="AD74" s="4">
        <f t="shared" si="17"/>
        <v>23</v>
      </c>
      <c r="AE74" s="4">
        <f t="shared" si="17"/>
        <v>24</v>
      </c>
      <c r="AF74" s="4">
        <f t="shared" si="17"/>
        <v>25</v>
      </c>
      <c r="AG74" s="4">
        <f t="shared" si="17"/>
        <v>26</v>
      </c>
      <c r="AH74" s="4">
        <f t="shared" si="17"/>
        <v>27</v>
      </c>
      <c r="AI74" s="4">
        <f t="shared" si="17"/>
        <v>28</v>
      </c>
      <c r="AJ74" s="4">
        <f t="shared" si="17"/>
        <v>29</v>
      </c>
      <c r="AK74" s="4">
        <f t="shared" si="17"/>
        <v>30</v>
      </c>
      <c r="AL74" s="4">
        <f t="shared" si="17"/>
        <v>31</v>
      </c>
      <c r="AM74" s="116" t="s">
        <v>3</v>
      </c>
      <c r="AN74" s="5" t="s">
        <v>4</v>
      </c>
    </row>
    <row r="75" spans="1:40" s="6" customFormat="1" ht="11.25" customHeight="1">
      <c r="A75" s="288"/>
      <c r="B75" s="7">
        <f>B$5</f>
        <v>0</v>
      </c>
      <c r="C75" s="7">
        <f t="shared" ref="C75:AL75" si="18">C$5</f>
        <v>0</v>
      </c>
      <c r="D75" s="7">
        <f t="shared" si="18"/>
        <v>0</v>
      </c>
      <c r="E75" s="7">
        <f t="shared" si="18"/>
        <v>0</v>
      </c>
      <c r="F75" s="7">
        <f t="shared" si="18"/>
        <v>0</v>
      </c>
      <c r="G75" s="7">
        <f t="shared" si="18"/>
        <v>0</v>
      </c>
      <c r="H75" s="7">
        <f t="shared" si="18"/>
        <v>40817</v>
      </c>
      <c r="I75" s="7">
        <f t="shared" si="18"/>
        <v>40818</v>
      </c>
      <c r="J75" s="7">
        <f t="shared" si="18"/>
        <v>40819</v>
      </c>
      <c r="K75" s="7">
        <f t="shared" si="18"/>
        <v>40820</v>
      </c>
      <c r="L75" s="7">
        <f t="shared" si="18"/>
        <v>40821</v>
      </c>
      <c r="M75" s="7">
        <f t="shared" si="18"/>
        <v>40822</v>
      </c>
      <c r="N75" s="7">
        <f t="shared" si="18"/>
        <v>40823</v>
      </c>
      <c r="O75" s="7">
        <f t="shared" si="18"/>
        <v>40824</v>
      </c>
      <c r="P75" s="7">
        <f t="shared" si="18"/>
        <v>40825</v>
      </c>
      <c r="Q75" s="7">
        <f t="shared" si="18"/>
        <v>40826</v>
      </c>
      <c r="R75" s="7">
        <f t="shared" si="18"/>
        <v>40827</v>
      </c>
      <c r="S75" s="7">
        <f t="shared" si="18"/>
        <v>40828</v>
      </c>
      <c r="T75" s="7">
        <f t="shared" si="18"/>
        <v>40829</v>
      </c>
      <c r="U75" s="7">
        <f t="shared" si="18"/>
        <v>40830</v>
      </c>
      <c r="V75" s="7">
        <f t="shared" si="18"/>
        <v>40831</v>
      </c>
      <c r="W75" s="7">
        <f t="shared" si="18"/>
        <v>40832</v>
      </c>
      <c r="X75" s="7">
        <f t="shared" si="18"/>
        <v>40833</v>
      </c>
      <c r="Y75" s="7">
        <f t="shared" si="18"/>
        <v>40834</v>
      </c>
      <c r="Z75" s="7">
        <f t="shared" si="18"/>
        <v>40835</v>
      </c>
      <c r="AA75" s="7">
        <f t="shared" si="18"/>
        <v>40836</v>
      </c>
      <c r="AB75" s="7">
        <f t="shared" si="18"/>
        <v>40837</v>
      </c>
      <c r="AC75" s="7">
        <f t="shared" si="18"/>
        <v>40838</v>
      </c>
      <c r="AD75" s="7">
        <f t="shared" si="18"/>
        <v>40839</v>
      </c>
      <c r="AE75" s="7">
        <f t="shared" si="18"/>
        <v>40840</v>
      </c>
      <c r="AF75" s="7">
        <f t="shared" si="18"/>
        <v>40841</v>
      </c>
      <c r="AG75" s="158">
        <f t="shared" si="18"/>
        <v>40842</v>
      </c>
      <c r="AH75" s="158">
        <f t="shared" si="18"/>
        <v>40843</v>
      </c>
      <c r="AI75" s="158">
        <f t="shared" si="18"/>
        <v>40844</v>
      </c>
      <c r="AJ75" s="158">
        <f t="shared" si="18"/>
        <v>40845</v>
      </c>
      <c r="AK75" s="158">
        <f t="shared" si="18"/>
        <v>40846</v>
      </c>
      <c r="AL75" s="158">
        <f t="shared" si="18"/>
        <v>40847</v>
      </c>
      <c r="AM75" s="116"/>
      <c r="AN75" s="8"/>
    </row>
    <row r="76" spans="1:40">
      <c r="A76" s="289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4"/>
      <c r="AH76" s="44"/>
      <c r="AI76" s="44"/>
      <c r="AJ76" s="44"/>
      <c r="AK76" s="44"/>
      <c r="AL76" s="44"/>
      <c r="AM76" s="45" t="s">
        <v>8</v>
      </c>
      <c r="AN76" s="5" t="s">
        <v>8</v>
      </c>
    </row>
    <row r="77" spans="1:40">
      <c r="A77" s="9" t="s">
        <v>9</v>
      </c>
      <c r="B77" s="50">
        <f t="shared" ref="B77:AL92" si="19">($G$38*B7)/$G$37</f>
        <v>0</v>
      </c>
      <c r="C77" s="50">
        <f t="shared" si="19"/>
        <v>0</v>
      </c>
      <c r="D77" s="50">
        <f>($G$38*D7-D137)/$G$37</f>
        <v>0</v>
      </c>
      <c r="E77" s="50">
        <f t="shared" ref="E77:AG77" si="20">($G$38*E7-E137)/$G$37</f>
        <v>0</v>
      </c>
      <c r="F77" s="50">
        <f t="shared" si="20"/>
        <v>0</v>
      </c>
      <c r="G77" s="50">
        <f t="shared" si="20"/>
        <v>0</v>
      </c>
      <c r="H77" s="50">
        <f t="shared" si="20"/>
        <v>0.51016042780748661</v>
      </c>
      <c r="I77" s="50">
        <f t="shared" si="20"/>
        <v>0.53903743315508024</v>
      </c>
      <c r="J77" s="50">
        <f t="shared" si="20"/>
        <v>0.53262032085561495</v>
      </c>
      <c r="K77" s="50">
        <f t="shared" si="20"/>
        <v>0.5133689839572193</v>
      </c>
      <c r="L77" s="50">
        <f t="shared" si="20"/>
        <v>0.53262032085561495</v>
      </c>
      <c r="M77" s="50">
        <f t="shared" si="20"/>
        <v>0.52941176470588236</v>
      </c>
      <c r="N77" s="50">
        <f t="shared" si="20"/>
        <v>0.51978609625668448</v>
      </c>
      <c r="O77" s="50">
        <f t="shared" si="20"/>
        <v>0.52941176470588236</v>
      </c>
      <c r="P77" s="50">
        <f t="shared" si="20"/>
        <v>0.52620320855614977</v>
      </c>
      <c r="Q77" s="50">
        <f t="shared" si="20"/>
        <v>0.5133689839572193</v>
      </c>
      <c r="R77" s="50">
        <f t="shared" si="20"/>
        <v>0.49732620320855614</v>
      </c>
      <c r="S77" s="50">
        <f t="shared" si="20"/>
        <v>0.50695187165775402</v>
      </c>
      <c r="T77" s="50">
        <f t="shared" si="20"/>
        <v>0.50695187165775402</v>
      </c>
      <c r="U77" s="50">
        <f t="shared" si="20"/>
        <v>0.52620320855614977</v>
      </c>
      <c r="V77" s="50">
        <f t="shared" si="20"/>
        <v>0.51016042780748661</v>
      </c>
      <c r="W77" s="50">
        <f t="shared" si="20"/>
        <v>0.52941176470588236</v>
      </c>
      <c r="X77" s="50">
        <f t="shared" si="20"/>
        <v>0.52620320855614977</v>
      </c>
      <c r="Y77" s="50">
        <f t="shared" si="20"/>
        <v>0.37219251336898396</v>
      </c>
      <c r="Z77" s="50">
        <f t="shared" si="20"/>
        <v>0.52299465240641707</v>
      </c>
      <c r="AA77" s="50">
        <f t="shared" si="20"/>
        <v>0.52941176470588236</v>
      </c>
      <c r="AB77" s="50">
        <f t="shared" si="20"/>
        <v>0.51978609625668448</v>
      </c>
      <c r="AC77" s="50">
        <f t="shared" si="20"/>
        <v>0.53262032085561495</v>
      </c>
      <c r="AD77" s="50">
        <f t="shared" si="20"/>
        <v>0.40748663101604277</v>
      </c>
      <c r="AE77" s="50">
        <f t="shared" si="20"/>
        <v>0.46203208556149733</v>
      </c>
      <c r="AF77" s="50">
        <f t="shared" si="20"/>
        <v>0.47165775401069521</v>
      </c>
      <c r="AG77" s="50">
        <f t="shared" si="20"/>
        <v>0.47807486631016044</v>
      </c>
      <c r="AH77" s="50">
        <f t="shared" si="19"/>
        <v>0.46524064171122997</v>
      </c>
      <c r="AI77" s="50">
        <f t="shared" si="19"/>
        <v>0.46203208556149733</v>
      </c>
      <c r="AJ77" s="50">
        <f t="shared" si="19"/>
        <v>0.48770053475935826</v>
      </c>
      <c r="AK77" s="50">
        <f t="shared" si="19"/>
        <v>0.50695187165775402</v>
      </c>
      <c r="AL77" s="50">
        <f t="shared" si="19"/>
        <v>0.51657754010695189</v>
      </c>
      <c r="AM77" s="51">
        <f>MAX(B77:AL77)</f>
        <v>0.53903743315508024</v>
      </c>
      <c r="AN77" s="51">
        <f>MIN(B77:AF77)</f>
        <v>0</v>
      </c>
    </row>
    <row r="78" spans="1:40">
      <c r="A78" s="9" t="s">
        <v>10</v>
      </c>
      <c r="B78" s="50">
        <f t="shared" si="19"/>
        <v>0</v>
      </c>
      <c r="C78" s="50">
        <f t="shared" si="19"/>
        <v>0</v>
      </c>
      <c r="D78" s="50">
        <f t="shared" ref="D78:AG86" si="21">($G$38*D8-D138)/$G$37</f>
        <v>0</v>
      </c>
      <c r="E78" s="50">
        <f t="shared" si="21"/>
        <v>0</v>
      </c>
      <c r="F78" s="50">
        <f t="shared" si="21"/>
        <v>0</v>
      </c>
      <c r="G78" s="50">
        <f t="shared" si="21"/>
        <v>0</v>
      </c>
      <c r="H78" s="50">
        <f t="shared" si="21"/>
        <v>0.48449197860962567</v>
      </c>
      <c r="I78" s="50">
        <f t="shared" si="21"/>
        <v>0.5133689839572193</v>
      </c>
      <c r="J78" s="50">
        <f t="shared" si="21"/>
        <v>0.50695187165775402</v>
      </c>
      <c r="K78" s="50">
        <f t="shared" si="21"/>
        <v>0.49411764705882355</v>
      </c>
      <c r="L78" s="50">
        <f t="shared" si="21"/>
        <v>0.49732620320855614</v>
      </c>
      <c r="M78" s="50">
        <f t="shared" si="21"/>
        <v>0.51657754010695189</v>
      </c>
      <c r="N78" s="50">
        <f t="shared" si="21"/>
        <v>0.50374331550802143</v>
      </c>
      <c r="O78" s="50">
        <f t="shared" si="21"/>
        <v>0.51016042780748661</v>
      </c>
      <c r="P78" s="50">
        <f t="shared" si="21"/>
        <v>0.50695187165775402</v>
      </c>
      <c r="Q78" s="50">
        <f t="shared" si="21"/>
        <v>0.49732620320855614</v>
      </c>
      <c r="R78" s="50">
        <f t="shared" si="21"/>
        <v>0.48128342245989303</v>
      </c>
      <c r="S78" s="50">
        <f t="shared" si="21"/>
        <v>0.49411764705882355</v>
      </c>
      <c r="T78" s="50">
        <f t="shared" si="21"/>
        <v>0.48449197860962567</v>
      </c>
      <c r="U78" s="50">
        <f t="shared" si="21"/>
        <v>0.50053475935828873</v>
      </c>
      <c r="V78" s="50">
        <f t="shared" si="21"/>
        <v>0.49732620320855614</v>
      </c>
      <c r="W78" s="50">
        <f t="shared" si="21"/>
        <v>0.50374331550802143</v>
      </c>
      <c r="X78" s="50">
        <f t="shared" si="21"/>
        <v>0.51016042780748661</v>
      </c>
      <c r="Y78" s="50">
        <f t="shared" si="21"/>
        <v>0.34010695187165774</v>
      </c>
      <c r="Z78" s="50">
        <f t="shared" si="21"/>
        <v>0.50695187165775402</v>
      </c>
      <c r="AA78" s="50">
        <f t="shared" si="21"/>
        <v>0.50374331550802143</v>
      </c>
      <c r="AB78" s="50">
        <f t="shared" si="21"/>
        <v>0.48770053475935826</v>
      </c>
      <c r="AC78" s="50">
        <f t="shared" si="21"/>
        <v>0.48449197860962567</v>
      </c>
      <c r="AD78" s="50">
        <f t="shared" si="21"/>
        <v>0.40748663101604277</v>
      </c>
      <c r="AE78" s="50">
        <f t="shared" si="21"/>
        <v>0.44598930481283422</v>
      </c>
      <c r="AF78" s="50">
        <f t="shared" si="21"/>
        <v>0.44598930481283422</v>
      </c>
      <c r="AG78" s="50">
        <f t="shared" si="21"/>
        <v>0.45882352941176469</v>
      </c>
      <c r="AH78" s="50">
        <f t="shared" si="19"/>
        <v>0.44598930481283422</v>
      </c>
      <c r="AI78" s="50">
        <f t="shared" si="19"/>
        <v>0.45240641711229945</v>
      </c>
      <c r="AJ78" s="50">
        <f t="shared" si="19"/>
        <v>0.47165775401069521</v>
      </c>
      <c r="AK78" s="50">
        <f t="shared" si="19"/>
        <v>0.48770053475935826</v>
      </c>
      <c r="AL78" s="50">
        <f t="shared" si="19"/>
        <v>0.50053475935828873</v>
      </c>
      <c r="AM78" s="51">
        <f t="shared" ref="AM78:AM100" si="22">MAX(B78:AL78)</f>
        <v>0.51657754010695189</v>
      </c>
      <c r="AN78" s="51">
        <f>MIN(B78:AF78)</f>
        <v>0</v>
      </c>
    </row>
    <row r="79" spans="1:40">
      <c r="A79" s="9" t="s">
        <v>11</v>
      </c>
      <c r="B79" s="50">
        <f t="shared" si="19"/>
        <v>0</v>
      </c>
      <c r="C79" s="50">
        <f t="shared" si="19"/>
        <v>0</v>
      </c>
      <c r="D79" s="50">
        <f t="shared" si="21"/>
        <v>0</v>
      </c>
      <c r="E79" s="50">
        <f t="shared" si="21"/>
        <v>0</v>
      </c>
      <c r="F79" s="50">
        <f t="shared" si="21"/>
        <v>0</v>
      </c>
      <c r="G79" s="50">
        <f t="shared" si="21"/>
        <v>0</v>
      </c>
      <c r="H79" s="50">
        <f t="shared" si="21"/>
        <v>0.47807486631016044</v>
      </c>
      <c r="I79" s="50">
        <f t="shared" si="21"/>
        <v>0.49732620320855614</v>
      </c>
      <c r="J79" s="50">
        <f t="shared" si="21"/>
        <v>0.49090909090909091</v>
      </c>
      <c r="K79" s="50">
        <f t="shared" si="21"/>
        <v>0.48770053475935826</v>
      </c>
      <c r="L79" s="50">
        <f t="shared" si="21"/>
        <v>0.49732620320855614</v>
      </c>
      <c r="M79" s="50">
        <f t="shared" si="21"/>
        <v>0.50374331550802143</v>
      </c>
      <c r="N79" s="50">
        <f t="shared" si="21"/>
        <v>0.48770053475935826</v>
      </c>
      <c r="O79" s="50">
        <f t="shared" si="21"/>
        <v>0.49732620320855614</v>
      </c>
      <c r="P79" s="50">
        <f t="shared" si="21"/>
        <v>0.48449197860962567</v>
      </c>
      <c r="Q79" s="50">
        <f t="shared" si="21"/>
        <v>0.48128342245989303</v>
      </c>
      <c r="R79" s="50">
        <f t="shared" si="21"/>
        <v>0.47165775401069521</v>
      </c>
      <c r="S79" s="50">
        <f t="shared" si="21"/>
        <v>0.48128342245989303</v>
      </c>
      <c r="T79" s="50">
        <f t="shared" si="21"/>
        <v>0.47807486631016044</v>
      </c>
      <c r="U79" s="50">
        <f t="shared" si="21"/>
        <v>0.49090909090909091</v>
      </c>
      <c r="V79" s="50">
        <f t="shared" si="21"/>
        <v>0.49090909090909091</v>
      </c>
      <c r="W79" s="50">
        <f t="shared" si="21"/>
        <v>0.49411764705882355</v>
      </c>
      <c r="X79" s="50">
        <f t="shared" si="21"/>
        <v>0.49732620320855614</v>
      </c>
      <c r="Y79" s="50">
        <f t="shared" si="21"/>
        <v>0.25026737967914436</v>
      </c>
      <c r="Z79" s="50">
        <f t="shared" si="21"/>
        <v>0.49411764705882355</v>
      </c>
      <c r="AA79" s="50">
        <f t="shared" si="21"/>
        <v>0.48770053475935826</v>
      </c>
      <c r="AB79" s="50">
        <f t="shared" si="21"/>
        <v>0.48128342245989303</v>
      </c>
      <c r="AC79" s="50">
        <f t="shared" si="21"/>
        <v>0.4556149732620321</v>
      </c>
      <c r="AD79" s="50">
        <f t="shared" si="21"/>
        <v>0.40748663101604277</v>
      </c>
      <c r="AE79" s="50">
        <f t="shared" si="21"/>
        <v>0.43315508021390375</v>
      </c>
      <c r="AF79" s="50">
        <f t="shared" si="21"/>
        <v>0.43315508021390375</v>
      </c>
      <c r="AG79" s="50">
        <f t="shared" si="21"/>
        <v>0.45240641711229945</v>
      </c>
      <c r="AH79" s="50">
        <f t="shared" si="19"/>
        <v>0.44598930481283422</v>
      </c>
      <c r="AI79" s="50">
        <f t="shared" si="19"/>
        <v>0.44598930481283422</v>
      </c>
      <c r="AJ79" s="50">
        <f t="shared" si="19"/>
        <v>0.46203208556149733</v>
      </c>
      <c r="AK79" s="50">
        <f t="shared" si="19"/>
        <v>0.46844919786096256</v>
      </c>
      <c r="AL79" s="50">
        <f t="shared" si="19"/>
        <v>0.49090909090909091</v>
      </c>
      <c r="AM79" s="51">
        <f t="shared" si="22"/>
        <v>0.50374331550802143</v>
      </c>
      <c r="AN79" s="51">
        <f t="shared" ref="AN79:AN100" si="23">MIN(B79:AF79)</f>
        <v>0</v>
      </c>
    </row>
    <row r="80" spans="1:40">
      <c r="A80" s="9" t="s">
        <v>12</v>
      </c>
      <c r="B80" s="50">
        <f t="shared" si="19"/>
        <v>0</v>
      </c>
      <c r="C80" s="50">
        <f t="shared" si="19"/>
        <v>0</v>
      </c>
      <c r="D80" s="50">
        <f t="shared" si="21"/>
        <v>0</v>
      </c>
      <c r="E80" s="50">
        <f t="shared" si="21"/>
        <v>0</v>
      </c>
      <c r="F80" s="50">
        <f t="shared" si="21"/>
        <v>0</v>
      </c>
      <c r="G80" s="50">
        <f t="shared" si="21"/>
        <v>0</v>
      </c>
      <c r="H80" s="50">
        <f t="shared" si="21"/>
        <v>0.47165775401069521</v>
      </c>
      <c r="I80" s="50">
        <f t="shared" si="21"/>
        <v>0.48449197860962567</v>
      </c>
      <c r="J80" s="50">
        <f t="shared" si="21"/>
        <v>0.48128342245989303</v>
      </c>
      <c r="K80" s="50">
        <f t="shared" si="21"/>
        <v>0.47807486631016044</v>
      </c>
      <c r="L80" s="50">
        <f t="shared" si="21"/>
        <v>0.49411764705882355</v>
      </c>
      <c r="M80" s="50">
        <f t="shared" si="21"/>
        <v>0.49732620320855614</v>
      </c>
      <c r="N80" s="50">
        <f t="shared" si="21"/>
        <v>0.48128342245989303</v>
      </c>
      <c r="O80" s="50">
        <f t="shared" si="21"/>
        <v>0.49090909090909091</v>
      </c>
      <c r="P80" s="50">
        <f t="shared" si="21"/>
        <v>0.48128342245989303</v>
      </c>
      <c r="Q80" s="50">
        <f t="shared" si="21"/>
        <v>0.47807486631016044</v>
      </c>
      <c r="R80" s="50">
        <f t="shared" si="21"/>
        <v>0.46524064171122997</v>
      </c>
      <c r="S80" s="50">
        <f t="shared" si="21"/>
        <v>0.48128342245989303</v>
      </c>
      <c r="T80" s="50">
        <f t="shared" si="21"/>
        <v>0.4748663101604278</v>
      </c>
      <c r="U80" s="50">
        <f t="shared" si="21"/>
        <v>0.48128342245989303</v>
      </c>
      <c r="V80" s="50">
        <f t="shared" si="21"/>
        <v>0.48128342245989303</v>
      </c>
      <c r="W80" s="50">
        <f t="shared" si="21"/>
        <v>0.48770053475935826</v>
      </c>
      <c r="X80" s="50">
        <f t="shared" si="21"/>
        <v>0.48449197860962567</v>
      </c>
      <c r="Y80" s="50">
        <f t="shared" si="21"/>
        <v>0.3336898395721925</v>
      </c>
      <c r="Z80" s="50">
        <f t="shared" si="21"/>
        <v>0.49090909090909091</v>
      </c>
      <c r="AA80" s="50">
        <f t="shared" si="21"/>
        <v>0.48770053475935826</v>
      </c>
      <c r="AB80" s="50">
        <f t="shared" si="21"/>
        <v>0.4748663101604278</v>
      </c>
      <c r="AC80" s="50">
        <f t="shared" si="21"/>
        <v>0.44919786096256686</v>
      </c>
      <c r="AD80" s="50">
        <f t="shared" si="21"/>
        <v>0.40106951871657753</v>
      </c>
      <c r="AE80" s="50">
        <f t="shared" si="21"/>
        <v>0.42994652406417111</v>
      </c>
      <c r="AF80" s="50">
        <f t="shared" si="21"/>
        <v>0.43315508021390375</v>
      </c>
      <c r="AG80" s="50">
        <f t="shared" si="21"/>
        <v>0.45240641711229945</v>
      </c>
      <c r="AH80" s="50">
        <f t="shared" si="19"/>
        <v>0.43636363636363634</v>
      </c>
      <c r="AI80" s="50">
        <f t="shared" si="19"/>
        <v>0.44919786096256686</v>
      </c>
      <c r="AJ80" s="50">
        <f t="shared" si="19"/>
        <v>0.4556149732620321</v>
      </c>
      <c r="AK80" s="50">
        <f t="shared" si="19"/>
        <v>0.46203208556149733</v>
      </c>
      <c r="AL80" s="50">
        <f t="shared" si="19"/>
        <v>0.47807486631016044</v>
      </c>
      <c r="AM80" s="51">
        <f t="shared" si="22"/>
        <v>0.49732620320855614</v>
      </c>
      <c r="AN80" s="51">
        <f t="shared" si="23"/>
        <v>0</v>
      </c>
    </row>
    <row r="81" spans="1:40">
      <c r="A81" s="9" t="s">
        <v>13</v>
      </c>
      <c r="B81" s="50">
        <f t="shared" si="19"/>
        <v>0</v>
      </c>
      <c r="C81" s="50">
        <f t="shared" si="19"/>
        <v>0</v>
      </c>
      <c r="D81" s="50">
        <f t="shared" si="21"/>
        <v>0</v>
      </c>
      <c r="E81" s="50">
        <f t="shared" si="21"/>
        <v>0</v>
      </c>
      <c r="F81" s="50">
        <f t="shared" si="21"/>
        <v>0</v>
      </c>
      <c r="G81" s="50">
        <f t="shared" si="21"/>
        <v>0</v>
      </c>
      <c r="H81" s="50">
        <f t="shared" si="21"/>
        <v>0.46844919786096256</v>
      </c>
      <c r="I81" s="50">
        <f t="shared" si="21"/>
        <v>0.48128342245989303</v>
      </c>
      <c r="J81" s="50">
        <f t="shared" si="21"/>
        <v>0.47807486631016044</v>
      </c>
      <c r="K81" s="50">
        <f t="shared" si="21"/>
        <v>0.4748663101604278</v>
      </c>
      <c r="L81" s="50">
        <f t="shared" si="21"/>
        <v>0.49732620320855614</v>
      </c>
      <c r="M81" s="50">
        <f t="shared" si="21"/>
        <v>0.50053475935828873</v>
      </c>
      <c r="N81" s="50">
        <f t="shared" si="21"/>
        <v>0.48128342245989303</v>
      </c>
      <c r="O81" s="50">
        <f t="shared" si="21"/>
        <v>0.50053475935828873</v>
      </c>
      <c r="P81" s="50">
        <f t="shared" si="21"/>
        <v>0.4748663101604278</v>
      </c>
      <c r="Q81" s="50">
        <f t="shared" si="21"/>
        <v>0.47165775401069521</v>
      </c>
      <c r="R81" s="50">
        <f t="shared" si="21"/>
        <v>0.4748663101604278</v>
      </c>
      <c r="S81" s="50">
        <f t="shared" si="21"/>
        <v>0.4748663101604278</v>
      </c>
      <c r="T81" s="50">
        <f t="shared" si="21"/>
        <v>0.46524064171122997</v>
      </c>
      <c r="U81" s="50">
        <f t="shared" si="21"/>
        <v>0.48128342245989303</v>
      </c>
      <c r="V81" s="50">
        <f t="shared" si="21"/>
        <v>0.48128342245989303</v>
      </c>
      <c r="W81" s="50">
        <f t="shared" si="21"/>
        <v>0.48449197860962567</v>
      </c>
      <c r="X81" s="50">
        <f t="shared" si="21"/>
        <v>0.48770053475935826</v>
      </c>
      <c r="Y81" s="50">
        <f t="shared" si="21"/>
        <v>0.34331550802139038</v>
      </c>
      <c r="Z81" s="50">
        <f t="shared" si="21"/>
        <v>0.48770053475935826</v>
      </c>
      <c r="AA81" s="50">
        <f t="shared" si="21"/>
        <v>0.48449197860962567</v>
      </c>
      <c r="AB81" s="50">
        <f t="shared" si="21"/>
        <v>0.47165775401069521</v>
      </c>
      <c r="AC81" s="50">
        <f t="shared" si="21"/>
        <v>0.44598930481283422</v>
      </c>
      <c r="AD81" s="50">
        <f t="shared" si="21"/>
        <v>0.39786096256684494</v>
      </c>
      <c r="AE81" s="50">
        <f t="shared" si="21"/>
        <v>0.42352941176470588</v>
      </c>
      <c r="AF81" s="50">
        <f t="shared" si="21"/>
        <v>0.43315508021390375</v>
      </c>
      <c r="AG81" s="50">
        <f t="shared" si="21"/>
        <v>0.44598930481283422</v>
      </c>
      <c r="AH81" s="50">
        <f t="shared" si="19"/>
        <v>0.43315508021390375</v>
      </c>
      <c r="AI81" s="50">
        <f t="shared" si="19"/>
        <v>0.44278074866310163</v>
      </c>
      <c r="AJ81" s="50">
        <f t="shared" si="19"/>
        <v>0.46524064171122997</v>
      </c>
      <c r="AK81" s="50">
        <f t="shared" si="19"/>
        <v>0.46203208556149733</v>
      </c>
      <c r="AL81" s="50">
        <f t="shared" si="19"/>
        <v>0.47807486631016044</v>
      </c>
      <c r="AM81" s="51">
        <f t="shared" si="22"/>
        <v>0.50053475935828873</v>
      </c>
      <c r="AN81" s="51">
        <f t="shared" si="23"/>
        <v>0</v>
      </c>
    </row>
    <row r="82" spans="1:40">
      <c r="A82" s="9" t="s">
        <v>14</v>
      </c>
      <c r="B82" s="50">
        <f t="shared" si="19"/>
        <v>0</v>
      </c>
      <c r="C82" s="50">
        <f t="shared" si="19"/>
        <v>0</v>
      </c>
      <c r="D82" s="50">
        <f t="shared" si="21"/>
        <v>0</v>
      </c>
      <c r="E82" s="50">
        <f t="shared" si="21"/>
        <v>0</v>
      </c>
      <c r="F82" s="50">
        <f t="shared" si="21"/>
        <v>0</v>
      </c>
      <c r="G82" s="50">
        <f t="shared" si="21"/>
        <v>0</v>
      </c>
      <c r="H82" s="50">
        <f t="shared" si="21"/>
        <v>0.47807486631016044</v>
      </c>
      <c r="I82" s="50">
        <f t="shared" si="21"/>
        <v>0.48449197860962567</v>
      </c>
      <c r="J82" s="50">
        <f t="shared" si="21"/>
        <v>0.47807486631016044</v>
      </c>
      <c r="K82" s="50">
        <f t="shared" si="21"/>
        <v>0.50053475935828873</v>
      </c>
      <c r="L82" s="50">
        <f t="shared" si="21"/>
        <v>0.51657754010695189</v>
      </c>
      <c r="M82" s="50">
        <f t="shared" si="21"/>
        <v>0.50053475935828873</v>
      </c>
      <c r="N82" s="50">
        <f t="shared" si="21"/>
        <v>0.48128342245989303</v>
      </c>
      <c r="O82" s="50">
        <f t="shared" si="21"/>
        <v>0.50053475935828873</v>
      </c>
      <c r="P82" s="50">
        <f t="shared" si="21"/>
        <v>0.48449197860962567</v>
      </c>
      <c r="Q82" s="50">
        <f t="shared" si="21"/>
        <v>0.47165775401069521</v>
      </c>
      <c r="R82" s="50">
        <f t="shared" si="21"/>
        <v>0.48770053475935826</v>
      </c>
      <c r="S82" s="50">
        <f t="shared" si="21"/>
        <v>0.49090909090909091</v>
      </c>
      <c r="T82" s="50">
        <f t="shared" si="21"/>
        <v>0.48128342245989303</v>
      </c>
      <c r="U82" s="50">
        <f t="shared" si="21"/>
        <v>0.49090909090909091</v>
      </c>
      <c r="V82" s="50">
        <f t="shared" si="21"/>
        <v>0.49090909090909091</v>
      </c>
      <c r="W82" s="50">
        <f t="shared" si="21"/>
        <v>0.49411764705882355</v>
      </c>
      <c r="X82" s="50">
        <f t="shared" si="21"/>
        <v>0.48770053475935826</v>
      </c>
      <c r="Y82" s="50">
        <f t="shared" si="21"/>
        <v>0.35935828877005349</v>
      </c>
      <c r="Z82" s="50">
        <f t="shared" si="21"/>
        <v>0.50695187165775402</v>
      </c>
      <c r="AA82" s="50">
        <f t="shared" si="21"/>
        <v>0.5133689839572193</v>
      </c>
      <c r="AB82" s="50">
        <f t="shared" si="21"/>
        <v>0.47807486631016044</v>
      </c>
      <c r="AC82" s="50">
        <f t="shared" si="21"/>
        <v>0.46844919786096256</v>
      </c>
      <c r="AD82" s="50">
        <f t="shared" si="21"/>
        <v>0.40748663101604277</v>
      </c>
      <c r="AE82" s="50">
        <f t="shared" si="21"/>
        <v>0.42352941176470588</v>
      </c>
      <c r="AF82" s="50">
        <f t="shared" si="21"/>
        <v>0.45240641711229945</v>
      </c>
      <c r="AG82" s="50">
        <f t="shared" si="21"/>
        <v>0.46524064171122997</v>
      </c>
      <c r="AH82" s="50">
        <f t="shared" si="19"/>
        <v>0.44919786096256686</v>
      </c>
      <c r="AI82" s="50">
        <f t="shared" si="19"/>
        <v>0.46524064171122997</v>
      </c>
      <c r="AJ82" s="50">
        <f t="shared" si="19"/>
        <v>0.48770053475935826</v>
      </c>
      <c r="AK82" s="50">
        <f t="shared" si="19"/>
        <v>0.4748663101604278</v>
      </c>
      <c r="AL82" s="50">
        <f t="shared" si="19"/>
        <v>0.47807486631016044</v>
      </c>
      <c r="AM82" s="51">
        <f t="shared" si="22"/>
        <v>0.51657754010695189</v>
      </c>
      <c r="AN82" s="51">
        <f t="shared" si="23"/>
        <v>0</v>
      </c>
    </row>
    <row r="83" spans="1:40">
      <c r="A83" s="9" t="s">
        <v>15</v>
      </c>
      <c r="B83" s="50">
        <f t="shared" si="19"/>
        <v>0</v>
      </c>
      <c r="C83" s="50">
        <f t="shared" si="19"/>
        <v>0</v>
      </c>
      <c r="D83" s="50">
        <f t="shared" si="21"/>
        <v>0</v>
      </c>
      <c r="E83" s="50">
        <f t="shared" si="21"/>
        <v>0</v>
      </c>
      <c r="F83" s="50">
        <f t="shared" si="21"/>
        <v>0</v>
      </c>
      <c r="G83" s="50">
        <f t="shared" si="21"/>
        <v>0</v>
      </c>
      <c r="H83" s="50">
        <f t="shared" si="21"/>
        <v>0.4748663101604278</v>
      </c>
      <c r="I83" s="50">
        <f t="shared" si="21"/>
        <v>0.49090909090909091</v>
      </c>
      <c r="J83" s="50">
        <f t="shared" si="21"/>
        <v>0.45882352941176469</v>
      </c>
      <c r="K83" s="50">
        <f t="shared" si="21"/>
        <v>0.53903743315508024</v>
      </c>
      <c r="L83" s="50">
        <f t="shared" si="21"/>
        <v>0.5518716577540107</v>
      </c>
      <c r="M83" s="50">
        <f t="shared" si="21"/>
        <v>0.50374331550802143</v>
      </c>
      <c r="N83" s="50">
        <f t="shared" si="21"/>
        <v>0.49090909090909091</v>
      </c>
      <c r="O83" s="50">
        <f t="shared" si="21"/>
        <v>0.54224598930481283</v>
      </c>
      <c r="P83" s="50">
        <f t="shared" si="21"/>
        <v>0.48770053475935826</v>
      </c>
      <c r="Q83" s="50">
        <f t="shared" si="21"/>
        <v>0.32727272727272727</v>
      </c>
      <c r="R83" s="50">
        <f t="shared" si="21"/>
        <v>0.51978609625668448</v>
      </c>
      <c r="S83" s="50">
        <f t="shared" si="21"/>
        <v>0.52299465240641707</v>
      </c>
      <c r="T83" s="50">
        <f t="shared" si="21"/>
        <v>0.51978609625668448</v>
      </c>
      <c r="U83" s="50">
        <f t="shared" si="21"/>
        <v>0.52620320855614977</v>
      </c>
      <c r="V83" s="50">
        <f t="shared" si="21"/>
        <v>0.52941176470588236</v>
      </c>
      <c r="W83" s="50">
        <f t="shared" si="21"/>
        <v>0.49090909090909091</v>
      </c>
      <c r="X83" s="50">
        <f t="shared" si="21"/>
        <v>0.46844919786096256</v>
      </c>
      <c r="Y83" s="50">
        <f t="shared" si="21"/>
        <v>0.39144385026737966</v>
      </c>
      <c r="Z83" s="50">
        <f t="shared" si="21"/>
        <v>0.55508021390374329</v>
      </c>
      <c r="AA83" s="50">
        <f t="shared" si="21"/>
        <v>0.54545454545454541</v>
      </c>
      <c r="AB83" s="50">
        <f t="shared" si="21"/>
        <v>0.4748663101604278</v>
      </c>
      <c r="AC83" s="50">
        <f t="shared" si="21"/>
        <v>0.50695187165775402</v>
      </c>
      <c r="AD83" s="50">
        <f t="shared" si="21"/>
        <v>0.42352941176470588</v>
      </c>
      <c r="AE83" s="50">
        <f t="shared" si="21"/>
        <v>0.413903743315508</v>
      </c>
      <c r="AF83" s="50">
        <f t="shared" si="21"/>
        <v>0.49411764705882355</v>
      </c>
      <c r="AG83" s="50">
        <f t="shared" si="21"/>
        <v>0.51657754010695189</v>
      </c>
      <c r="AH83" s="50">
        <f t="shared" si="19"/>
        <v>0.51978609625668448</v>
      </c>
      <c r="AI83" s="50">
        <f t="shared" si="19"/>
        <v>0.51016042780748661</v>
      </c>
      <c r="AJ83" s="50">
        <f t="shared" si="19"/>
        <v>0.53903743315508024</v>
      </c>
      <c r="AK83" s="50">
        <f t="shared" si="19"/>
        <v>0.49411764705882355</v>
      </c>
      <c r="AL83" s="50">
        <f t="shared" si="19"/>
        <v>0.46524064171122997</v>
      </c>
      <c r="AM83" s="51">
        <f t="shared" si="22"/>
        <v>0.55508021390374329</v>
      </c>
      <c r="AN83" s="51">
        <f t="shared" si="23"/>
        <v>0</v>
      </c>
    </row>
    <row r="84" spans="1:40">
      <c r="A84" s="12" t="s">
        <v>16</v>
      </c>
      <c r="B84" s="50">
        <f t="shared" si="19"/>
        <v>0</v>
      </c>
      <c r="C84" s="50">
        <f t="shared" si="19"/>
        <v>0</v>
      </c>
      <c r="D84" s="50">
        <f t="shared" si="21"/>
        <v>0</v>
      </c>
      <c r="E84" s="50">
        <f t="shared" si="21"/>
        <v>0</v>
      </c>
      <c r="F84" s="50">
        <f t="shared" si="21"/>
        <v>0</v>
      </c>
      <c r="G84" s="50">
        <f t="shared" si="21"/>
        <v>0</v>
      </c>
      <c r="H84" s="50">
        <f t="shared" si="21"/>
        <v>0.50374331550802143</v>
      </c>
      <c r="I84" s="50">
        <f t="shared" si="21"/>
        <v>0.49411764705882355</v>
      </c>
      <c r="J84" s="50">
        <f t="shared" si="21"/>
        <v>0.4556149732620321</v>
      </c>
      <c r="K84" s="50">
        <f t="shared" si="21"/>
        <v>0.5935828877005348</v>
      </c>
      <c r="L84" s="50">
        <f t="shared" si="21"/>
        <v>0.61283422459893044</v>
      </c>
      <c r="M84" s="50">
        <f t="shared" si="21"/>
        <v>0.56470588235294117</v>
      </c>
      <c r="N84" s="50">
        <f t="shared" si="21"/>
        <v>0.5935828877005348</v>
      </c>
      <c r="O84" s="50">
        <f t="shared" si="21"/>
        <v>0.57754010695187163</v>
      </c>
      <c r="P84" s="50">
        <f t="shared" si="21"/>
        <v>0.49732620320855614</v>
      </c>
      <c r="Q84" s="50">
        <f t="shared" si="21"/>
        <v>0.30160427807486628</v>
      </c>
      <c r="R84" s="50">
        <f t="shared" si="21"/>
        <v>0.5935828877005348</v>
      </c>
      <c r="S84" s="50">
        <f t="shared" si="21"/>
        <v>0.6320855614973262</v>
      </c>
      <c r="T84" s="50">
        <f t="shared" si="21"/>
        <v>0.56791443850267376</v>
      </c>
      <c r="U84" s="50">
        <f t="shared" si="21"/>
        <v>0.58395721925133692</v>
      </c>
      <c r="V84" s="50">
        <f t="shared" si="21"/>
        <v>0.61283422459893044</v>
      </c>
      <c r="W84" s="50">
        <f t="shared" si="21"/>
        <v>0.49090909090909091</v>
      </c>
      <c r="X84" s="50">
        <f t="shared" si="21"/>
        <v>0.46844919786096256</v>
      </c>
      <c r="Y84" s="50">
        <f t="shared" si="21"/>
        <v>0.3946524064171123</v>
      </c>
      <c r="Z84" s="50">
        <f t="shared" si="21"/>
        <v>0.62887700534759361</v>
      </c>
      <c r="AA84" s="50">
        <f t="shared" si="21"/>
        <v>0.60320855614973257</v>
      </c>
      <c r="AB84" s="50">
        <f t="shared" si="21"/>
        <v>0.64491978609625666</v>
      </c>
      <c r="AC84" s="50">
        <f t="shared" si="21"/>
        <v>0.35294117647058826</v>
      </c>
      <c r="AD84" s="50">
        <f t="shared" si="21"/>
        <v>0.44278074866310163</v>
      </c>
      <c r="AE84" s="50">
        <f t="shared" si="21"/>
        <v>0.41711229946524064</v>
      </c>
      <c r="AF84" s="50">
        <f t="shared" si="21"/>
        <v>0.53582887700534765</v>
      </c>
      <c r="AG84" s="50">
        <f t="shared" si="21"/>
        <v>0.54866310160427811</v>
      </c>
      <c r="AH84" s="50">
        <f t="shared" si="19"/>
        <v>0.6</v>
      </c>
      <c r="AI84" s="50">
        <f t="shared" si="19"/>
        <v>0.5518716577540107</v>
      </c>
      <c r="AJ84" s="50">
        <f t="shared" si="19"/>
        <v>0.61604278074866314</v>
      </c>
      <c r="AK84" s="50">
        <f t="shared" si="19"/>
        <v>0.51978609625668448</v>
      </c>
      <c r="AL84" s="50">
        <f t="shared" si="19"/>
        <v>0.48449197860962567</v>
      </c>
      <c r="AM84" s="51">
        <f t="shared" si="22"/>
        <v>0.64491978609625666</v>
      </c>
      <c r="AN84" s="51">
        <f t="shared" si="23"/>
        <v>0</v>
      </c>
    </row>
    <row r="85" spans="1:40">
      <c r="A85" s="12" t="s">
        <v>17</v>
      </c>
      <c r="B85" s="50">
        <f t="shared" si="19"/>
        <v>0</v>
      </c>
      <c r="C85" s="50">
        <f t="shared" si="19"/>
        <v>0</v>
      </c>
      <c r="D85" s="50">
        <f t="shared" si="21"/>
        <v>0</v>
      </c>
      <c r="E85" s="50">
        <f t="shared" si="21"/>
        <v>0</v>
      </c>
      <c r="F85" s="50">
        <f t="shared" si="21"/>
        <v>0</v>
      </c>
      <c r="G85" s="50">
        <f t="shared" si="21"/>
        <v>0</v>
      </c>
      <c r="H85" s="50">
        <f t="shared" si="21"/>
        <v>0.53262032085561495</v>
      </c>
      <c r="I85" s="50">
        <f t="shared" si="21"/>
        <v>0.46524064171122997</v>
      </c>
      <c r="J85" s="50">
        <f t="shared" si="21"/>
        <v>0.42994652406417111</v>
      </c>
      <c r="K85" s="50">
        <f t="shared" si="21"/>
        <v>0.70588235294117652</v>
      </c>
      <c r="L85" s="50">
        <f t="shared" si="21"/>
        <v>0.6737967914438503</v>
      </c>
      <c r="M85" s="50">
        <f t="shared" si="21"/>
        <v>0.66096256684491983</v>
      </c>
      <c r="N85" s="50">
        <f t="shared" si="21"/>
        <v>0.57754010695187163</v>
      </c>
      <c r="O85" s="50">
        <f t="shared" si="21"/>
        <v>0.62887700534759361</v>
      </c>
      <c r="P85" s="50">
        <f t="shared" si="21"/>
        <v>0.52620320855614977</v>
      </c>
      <c r="Q85" s="50">
        <f t="shared" si="21"/>
        <v>0.27272727272727271</v>
      </c>
      <c r="R85" s="50">
        <f t="shared" si="21"/>
        <v>0.64171122994652408</v>
      </c>
      <c r="S85" s="50">
        <f t="shared" si="21"/>
        <v>0.66417112299465242</v>
      </c>
      <c r="T85" s="50">
        <f t="shared" si="21"/>
        <v>0.65454545454545454</v>
      </c>
      <c r="U85" s="50">
        <f t="shared" si="21"/>
        <v>0.6</v>
      </c>
      <c r="V85" s="50">
        <f t="shared" si="21"/>
        <v>0.62245989304812832</v>
      </c>
      <c r="W85" s="50">
        <f t="shared" si="21"/>
        <v>0.48449197860962567</v>
      </c>
      <c r="X85" s="50">
        <f t="shared" si="21"/>
        <v>0.43315508021390375</v>
      </c>
      <c r="Y85" s="50">
        <f t="shared" si="21"/>
        <v>0.43636363636363634</v>
      </c>
      <c r="Z85" s="50">
        <f t="shared" si="21"/>
        <v>0.66096256684491983</v>
      </c>
      <c r="AA85" s="50">
        <f t="shared" si="21"/>
        <v>0.63850267379679149</v>
      </c>
      <c r="AB85" s="50">
        <f t="shared" si="21"/>
        <v>0.6705882352941176</v>
      </c>
      <c r="AC85" s="50">
        <f t="shared" si="21"/>
        <v>0.53582887700534765</v>
      </c>
      <c r="AD85" s="50">
        <f t="shared" si="21"/>
        <v>0.3946524064171123</v>
      </c>
      <c r="AE85" s="50">
        <f t="shared" si="21"/>
        <v>0.3946524064171123</v>
      </c>
      <c r="AF85" s="50">
        <f t="shared" si="21"/>
        <v>0.58074866310160422</v>
      </c>
      <c r="AG85" s="50">
        <f t="shared" si="21"/>
        <v>0.60962566844919786</v>
      </c>
      <c r="AH85" s="50">
        <f t="shared" si="19"/>
        <v>0.68983957219251335</v>
      </c>
      <c r="AI85" s="50">
        <f t="shared" si="19"/>
        <v>0.68663101604278076</v>
      </c>
      <c r="AJ85" s="50">
        <f t="shared" si="19"/>
        <v>0.72192513368983957</v>
      </c>
      <c r="AK85" s="50">
        <f t="shared" si="19"/>
        <v>0.58395721925133692</v>
      </c>
      <c r="AL85" s="50">
        <f t="shared" si="19"/>
        <v>0.53582887700534765</v>
      </c>
      <c r="AM85" s="51">
        <f t="shared" si="22"/>
        <v>0.72192513368983957</v>
      </c>
      <c r="AN85" s="51">
        <f t="shared" si="23"/>
        <v>0</v>
      </c>
    </row>
    <row r="86" spans="1:40">
      <c r="A86" s="13">
        <v>0.41666666666666669</v>
      </c>
      <c r="B86" s="50">
        <f t="shared" si="19"/>
        <v>0</v>
      </c>
      <c r="C86" s="50">
        <f t="shared" si="19"/>
        <v>0</v>
      </c>
      <c r="D86" s="50">
        <f t="shared" si="21"/>
        <v>0</v>
      </c>
      <c r="E86" s="50">
        <f t="shared" si="21"/>
        <v>0</v>
      </c>
      <c r="F86" s="50">
        <f t="shared" si="21"/>
        <v>0</v>
      </c>
      <c r="G86" s="50">
        <f t="shared" si="21"/>
        <v>0</v>
      </c>
      <c r="H86" s="50">
        <f t="shared" si="21"/>
        <v>0.55401069518716572</v>
      </c>
      <c r="I86" s="50">
        <f t="shared" si="21"/>
        <v>0.4481283422459893</v>
      </c>
      <c r="J86" s="50">
        <f t="shared" si="21"/>
        <v>0.38074866310160427</v>
      </c>
      <c r="K86" s="50">
        <f t="shared" si="21"/>
        <v>0.62139037433155075</v>
      </c>
      <c r="L86" s="50">
        <f t="shared" si="21"/>
        <v>0.61176470588235299</v>
      </c>
      <c r="M86" s="50">
        <f t="shared" si="21"/>
        <v>0.59572192513368982</v>
      </c>
      <c r="N86" s="50">
        <f t="shared" si="21"/>
        <v>0.4481283422459893</v>
      </c>
      <c r="O86" s="50">
        <f t="shared" si="21"/>
        <v>0.60213903743315511</v>
      </c>
      <c r="P86" s="50">
        <f t="shared" si="21"/>
        <v>0.39679144385026738</v>
      </c>
      <c r="Q86" s="50">
        <f t="shared" si="21"/>
        <v>0.19786096256684493</v>
      </c>
      <c r="R86" s="50">
        <f t="shared" si="21"/>
        <v>0.63101604278074863</v>
      </c>
      <c r="S86" s="50">
        <f t="shared" ref="S86:AG86" si="24">($G$38*S16-S146)/$G$37</f>
        <v>0.59572192513368982</v>
      </c>
      <c r="T86" s="50">
        <f t="shared" si="24"/>
        <v>0.57326203208556148</v>
      </c>
      <c r="U86" s="50">
        <f t="shared" si="24"/>
        <v>0.58288770053475936</v>
      </c>
      <c r="V86" s="50">
        <f t="shared" si="24"/>
        <v>0.54438502673796796</v>
      </c>
      <c r="W86" s="50">
        <f t="shared" si="24"/>
        <v>0.43208556149732619</v>
      </c>
      <c r="X86" s="50">
        <f t="shared" si="24"/>
        <v>0.37433155080213903</v>
      </c>
      <c r="Y86" s="50">
        <f t="shared" si="24"/>
        <v>0.30695187165775401</v>
      </c>
      <c r="Z86" s="50">
        <f t="shared" si="24"/>
        <v>0.60213903743315511</v>
      </c>
      <c r="AA86" s="50">
        <f t="shared" si="24"/>
        <v>0.58609625668449195</v>
      </c>
      <c r="AB86" s="50">
        <f t="shared" si="24"/>
        <v>0.59893048128342241</v>
      </c>
      <c r="AC86" s="50">
        <f t="shared" si="24"/>
        <v>0.5251336898395722</v>
      </c>
      <c r="AD86" s="50">
        <f t="shared" si="24"/>
        <v>0.36149732620320857</v>
      </c>
      <c r="AE86" s="50">
        <f t="shared" si="24"/>
        <v>0.33903743315508023</v>
      </c>
      <c r="AF86" s="50">
        <f t="shared" si="24"/>
        <v>0.55401069518716572</v>
      </c>
      <c r="AG86" s="50">
        <f t="shared" si="24"/>
        <v>0.55721925133689842</v>
      </c>
      <c r="AH86" s="50">
        <f t="shared" si="19"/>
        <v>0.75401069518716579</v>
      </c>
      <c r="AI86" s="50">
        <f t="shared" si="19"/>
        <v>0.69625668449197864</v>
      </c>
      <c r="AJ86" s="50">
        <f t="shared" si="19"/>
        <v>0.71550802139037428</v>
      </c>
      <c r="AK86" s="50">
        <f t="shared" si="19"/>
        <v>0.58716577540106951</v>
      </c>
      <c r="AL86" s="50">
        <f t="shared" si="19"/>
        <v>0.53582887700534765</v>
      </c>
      <c r="AM86" s="51">
        <f t="shared" si="22"/>
        <v>0.75401069518716579</v>
      </c>
      <c r="AN86" s="51">
        <f t="shared" si="23"/>
        <v>0</v>
      </c>
    </row>
    <row r="87" spans="1:40">
      <c r="A87" s="13" t="s">
        <v>18</v>
      </c>
      <c r="B87" s="50">
        <f t="shared" si="19"/>
        <v>0</v>
      </c>
      <c r="C87" s="50">
        <f t="shared" si="19"/>
        <v>0</v>
      </c>
      <c r="D87" s="50">
        <f t="shared" ref="D87:AG95" si="25">($G$38*D17-D147)/$G$37</f>
        <v>0</v>
      </c>
      <c r="E87" s="50">
        <f t="shared" si="25"/>
        <v>0</v>
      </c>
      <c r="F87" s="50">
        <f t="shared" si="25"/>
        <v>0</v>
      </c>
      <c r="G87" s="50">
        <f t="shared" si="25"/>
        <v>0</v>
      </c>
      <c r="H87" s="50">
        <f t="shared" si="25"/>
        <v>0.45347593582887702</v>
      </c>
      <c r="I87" s="50">
        <f t="shared" si="25"/>
        <v>0.41176470588235292</v>
      </c>
      <c r="J87" s="50">
        <f t="shared" si="25"/>
        <v>0.39251336898395722</v>
      </c>
      <c r="K87" s="50">
        <f t="shared" si="25"/>
        <v>0.59144385026737967</v>
      </c>
      <c r="L87" s="50">
        <f t="shared" si="25"/>
        <v>0.43422459893048126</v>
      </c>
      <c r="M87" s="50">
        <f t="shared" si="25"/>
        <v>0.56256684491978615</v>
      </c>
      <c r="N87" s="50">
        <f t="shared" si="25"/>
        <v>0.52727272727272723</v>
      </c>
      <c r="O87" s="50">
        <f t="shared" si="25"/>
        <v>0.51443850267379676</v>
      </c>
      <c r="P87" s="50">
        <f t="shared" si="25"/>
        <v>0.37005347593582888</v>
      </c>
      <c r="Q87" s="50">
        <f t="shared" si="25"/>
        <v>0.34438502673796789</v>
      </c>
      <c r="R87" s="50">
        <f t="shared" si="25"/>
        <v>0.57540106951871661</v>
      </c>
      <c r="S87" s="50">
        <f t="shared" si="25"/>
        <v>0.52727272727272723</v>
      </c>
      <c r="T87" s="50">
        <f t="shared" si="25"/>
        <v>0.54331550802139039</v>
      </c>
      <c r="U87" s="50">
        <f t="shared" si="25"/>
        <v>0.51925133689839575</v>
      </c>
      <c r="V87" s="50">
        <f t="shared" si="25"/>
        <v>0.52727272727272723</v>
      </c>
      <c r="W87" s="50">
        <f t="shared" si="25"/>
        <v>0.36684491978609624</v>
      </c>
      <c r="X87" s="50">
        <f t="shared" si="25"/>
        <v>0.32192513368983955</v>
      </c>
      <c r="Y87" s="50">
        <f t="shared" si="25"/>
        <v>0.44385026737967914</v>
      </c>
      <c r="Z87" s="50">
        <f t="shared" si="25"/>
        <v>0.55935828877005345</v>
      </c>
      <c r="AA87" s="50">
        <f t="shared" si="25"/>
        <v>0.55294117647058827</v>
      </c>
      <c r="AB87" s="50">
        <f t="shared" si="25"/>
        <v>0.55935828877005345</v>
      </c>
      <c r="AC87" s="50">
        <f t="shared" si="25"/>
        <v>0.48556149732620318</v>
      </c>
      <c r="AD87" s="50">
        <f t="shared" si="25"/>
        <v>0.33155080213903743</v>
      </c>
      <c r="AE87" s="50">
        <f t="shared" si="25"/>
        <v>0.28663101604278074</v>
      </c>
      <c r="AF87" s="50">
        <f t="shared" si="25"/>
        <v>0.50802139037433158</v>
      </c>
      <c r="AG87" s="50">
        <f t="shared" si="25"/>
        <v>0.51122994652406417</v>
      </c>
      <c r="AH87" s="50">
        <f t="shared" si="19"/>
        <v>0.72513368983957216</v>
      </c>
      <c r="AI87" s="50">
        <f t="shared" si="19"/>
        <v>0.72834224598930486</v>
      </c>
      <c r="AJ87" s="50">
        <f t="shared" si="19"/>
        <v>0.73155080213903745</v>
      </c>
      <c r="AK87" s="50">
        <f t="shared" si="19"/>
        <v>0.5903743315508021</v>
      </c>
      <c r="AL87" s="50">
        <f t="shared" si="19"/>
        <v>0.5518716577540107</v>
      </c>
      <c r="AM87" s="51">
        <f t="shared" si="22"/>
        <v>0.73155080213903745</v>
      </c>
      <c r="AN87" s="51">
        <f t="shared" si="23"/>
        <v>0</v>
      </c>
    </row>
    <row r="88" spans="1:40">
      <c r="A88" s="13">
        <v>0.5</v>
      </c>
      <c r="B88" s="50">
        <f t="shared" si="19"/>
        <v>0</v>
      </c>
      <c r="C88" s="50">
        <f t="shared" si="19"/>
        <v>0</v>
      </c>
      <c r="D88" s="50">
        <f t="shared" si="25"/>
        <v>0</v>
      </c>
      <c r="E88" s="50">
        <f t="shared" si="25"/>
        <v>0</v>
      </c>
      <c r="F88" s="50">
        <f t="shared" si="25"/>
        <v>0</v>
      </c>
      <c r="G88" s="50">
        <f t="shared" si="25"/>
        <v>0</v>
      </c>
      <c r="H88" s="50">
        <f t="shared" si="25"/>
        <v>0.47700534759358287</v>
      </c>
      <c r="I88" s="50">
        <f t="shared" si="25"/>
        <v>0.36149732620320857</v>
      </c>
      <c r="J88" s="50">
        <f t="shared" si="25"/>
        <v>0.36470588235294116</v>
      </c>
      <c r="K88" s="50">
        <f t="shared" si="25"/>
        <v>0.48342245989304811</v>
      </c>
      <c r="L88" s="50">
        <f t="shared" si="25"/>
        <v>0.3871657754010695</v>
      </c>
      <c r="M88" s="50">
        <f t="shared" si="25"/>
        <v>0.51550802139037433</v>
      </c>
      <c r="N88" s="50">
        <f t="shared" si="25"/>
        <v>0.49304812834224598</v>
      </c>
      <c r="O88" s="50">
        <f t="shared" si="25"/>
        <v>0.45133689839572194</v>
      </c>
      <c r="P88" s="50">
        <f t="shared" si="25"/>
        <v>0.31657754010695188</v>
      </c>
      <c r="Q88" s="50">
        <f t="shared" si="25"/>
        <v>0.30053475935828877</v>
      </c>
      <c r="R88" s="50">
        <f t="shared" si="25"/>
        <v>0.52834224598930479</v>
      </c>
      <c r="S88" s="50">
        <f t="shared" si="25"/>
        <v>0.48342245989304811</v>
      </c>
      <c r="T88" s="50">
        <f t="shared" si="25"/>
        <v>0.48342245989304811</v>
      </c>
      <c r="U88" s="50">
        <f t="shared" si="25"/>
        <v>0.52032085561497321</v>
      </c>
      <c r="V88" s="50">
        <f t="shared" si="25"/>
        <v>0.48983957219251339</v>
      </c>
      <c r="W88" s="50">
        <f t="shared" si="25"/>
        <v>0.35187165775401069</v>
      </c>
      <c r="X88" s="50">
        <f t="shared" si="25"/>
        <v>0.2716577540106952</v>
      </c>
      <c r="Y88" s="50">
        <f t="shared" si="25"/>
        <v>0.33582887700534758</v>
      </c>
      <c r="Z88" s="50">
        <f t="shared" si="25"/>
        <v>0.51871657754010692</v>
      </c>
      <c r="AA88" s="50">
        <f t="shared" si="25"/>
        <v>0.5251336898395722</v>
      </c>
      <c r="AB88" s="50">
        <f t="shared" si="25"/>
        <v>0.50909090909090904</v>
      </c>
      <c r="AC88" s="50">
        <f t="shared" si="25"/>
        <v>0.43850267379679142</v>
      </c>
      <c r="AD88" s="50">
        <f t="shared" si="25"/>
        <v>0.28770053475935831</v>
      </c>
      <c r="AE88" s="50">
        <f t="shared" si="25"/>
        <v>0.27807486631016043</v>
      </c>
      <c r="AF88" s="50">
        <f t="shared" si="25"/>
        <v>0.47700534759358287</v>
      </c>
      <c r="AG88" s="50">
        <f t="shared" si="25"/>
        <v>0.48663101604278075</v>
      </c>
      <c r="AH88" s="50">
        <f t="shared" si="19"/>
        <v>0.73475935828877004</v>
      </c>
      <c r="AI88" s="50">
        <f t="shared" si="19"/>
        <v>0.72513368983957216</v>
      </c>
      <c r="AJ88" s="50">
        <f t="shared" si="19"/>
        <v>0.7475935828877005</v>
      </c>
      <c r="AK88" s="50">
        <f t="shared" si="19"/>
        <v>0.62245989304812832</v>
      </c>
      <c r="AL88" s="50">
        <f t="shared" si="19"/>
        <v>0.5518716577540107</v>
      </c>
      <c r="AM88" s="51">
        <f t="shared" si="22"/>
        <v>0.7475935828877005</v>
      </c>
      <c r="AN88" s="51">
        <f t="shared" si="23"/>
        <v>0</v>
      </c>
    </row>
    <row r="89" spans="1:40">
      <c r="A89" s="13" t="s">
        <v>19</v>
      </c>
      <c r="B89" s="50">
        <f t="shared" si="19"/>
        <v>0</v>
      </c>
      <c r="C89" s="50">
        <f t="shared" si="19"/>
        <v>0</v>
      </c>
      <c r="D89" s="50">
        <f t="shared" si="25"/>
        <v>0</v>
      </c>
      <c r="E89" s="50">
        <f t="shared" si="25"/>
        <v>0</v>
      </c>
      <c r="F89" s="50">
        <f t="shared" si="25"/>
        <v>0</v>
      </c>
      <c r="G89" s="50">
        <f t="shared" si="25"/>
        <v>0</v>
      </c>
      <c r="H89" s="50">
        <f t="shared" si="25"/>
        <v>0.43529411764705883</v>
      </c>
      <c r="I89" s="50">
        <f t="shared" si="25"/>
        <v>0.32620320855614976</v>
      </c>
      <c r="J89" s="50">
        <f t="shared" si="25"/>
        <v>0.39679144385026738</v>
      </c>
      <c r="K89" s="50">
        <f t="shared" si="25"/>
        <v>0.5251336898395722</v>
      </c>
      <c r="L89" s="50">
        <f t="shared" si="25"/>
        <v>0.48342245989304811</v>
      </c>
      <c r="M89" s="50">
        <f t="shared" si="25"/>
        <v>0.48663101604278075</v>
      </c>
      <c r="N89" s="50">
        <f t="shared" si="25"/>
        <v>0.49625668449197863</v>
      </c>
      <c r="O89" s="50">
        <f t="shared" si="25"/>
        <v>0.43529411764705883</v>
      </c>
      <c r="P89" s="50">
        <f t="shared" si="25"/>
        <v>0.32299465240641712</v>
      </c>
      <c r="Q89" s="50">
        <f t="shared" si="25"/>
        <v>0.31336898395721924</v>
      </c>
      <c r="R89" s="50">
        <f t="shared" si="25"/>
        <v>0.5251336898395722</v>
      </c>
      <c r="S89" s="50">
        <f t="shared" si="25"/>
        <v>0.41925133689839572</v>
      </c>
      <c r="T89" s="50">
        <f t="shared" si="25"/>
        <v>0.50588235294117645</v>
      </c>
      <c r="U89" s="50">
        <f t="shared" si="25"/>
        <v>0.49465240641711228</v>
      </c>
      <c r="V89" s="50">
        <f t="shared" si="25"/>
        <v>0.47700534759358287</v>
      </c>
      <c r="W89" s="50">
        <f t="shared" si="25"/>
        <v>0.39037433155080214</v>
      </c>
      <c r="X89" s="50">
        <f t="shared" si="25"/>
        <v>0.28449197860962566</v>
      </c>
      <c r="Y89" s="50">
        <f t="shared" si="25"/>
        <v>0.31978609625668447</v>
      </c>
      <c r="Z89" s="50">
        <f t="shared" si="25"/>
        <v>0.48342245989304811</v>
      </c>
      <c r="AA89" s="50">
        <f t="shared" si="25"/>
        <v>0.49946524064171122</v>
      </c>
      <c r="AB89" s="50">
        <f t="shared" si="25"/>
        <v>0.49625668449197863</v>
      </c>
      <c r="AC89" s="50">
        <f t="shared" si="25"/>
        <v>0.39679144385026738</v>
      </c>
      <c r="AD89" s="50">
        <f t="shared" si="25"/>
        <v>0.27807486631016043</v>
      </c>
      <c r="AE89" s="50">
        <f t="shared" si="25"/>
        <v>0.23957219251336898</v>
      </c>
      <c r="AF89" s="50">
        <f t="shared" si="25"/>
        <v>0.4481283422459893</v>
      </c>
      <c r="AG89" s="50">
        <f t="shared" si="25"/>
        <v>0.48342245989304811</v>
      </c>
      <c r="AH89" s="50">
        <f t="shared" si="19"/>
        <v>0.66096256684491983</v>
      </c>
      <c r="AI89" s="50">
        <f t="shared" si="19"/>
        <v>0.69304812834224594</v>
      </c>
      <c r="AJ89" s="50">
        <f t="shared" si="19"/>
        <v>0.71550802139037428</v>
      </c>
      <c r="AK89" s="50">
        <f t="shared" si="19"/>
        <v>0.65133689839572195</v>
      </c>
      <c r="AL89" s="50">
        <f t="shared" si="19"/>
        <v>0.56149732620320858</v>
      </c>
      <c r="AM89" s="51">
        <f t="shared" si="22"/>
        <v>0.71550802139037428</v>
      </c>
      <c r="AN89" s="51">
        <f t="shared" si="23"/>
        <v>0</v>
      </c>
    </row>
    <row r="90" spans="1:40">
      <c r="A90" s="13">
        <v>0.58333333333333337</v>
      </c>
      <c r="B90" s="50">
        <f t="shared" si="19"/>
        <v>0</v>
      </c>
      <c r="C90" s="50">
        <f t="shared" si="19"/>
        <v>0</v>
      </c>
      <c r="D90" s="50">
        <f t="shared" si="25"/>
        <v>0</v>
      </c>
      <c r="E90" s="50">
        <f t="shared" si="25"/>
        <v>0</v>
      </c>
      <c r="F90" s="50">
        <f t="shared" si="25"/>
        <v>0</v>
      </c>
      <c r="G90" s="50">
        <f t="shared" si="25"/>
        <v>0</v>
      </c>
      <c r="H90" s="50">
        <f t="shared" si="25"/>
        <v>0.48663101604278075</v>
      </c>
      <c r="I90" s="50">
        <f t="shared" si="25"/>
        <v>0.37112299465240639</v>
      </c>
      <c r="J90" s="50">
        <f t="shared" si="25"/>
        <v>0.37433155080213903</v>
      </c>
      <c r="K90" s="50">
        <f t="shared" si="25"/>
        <v>0.54438502673796796</v>
      </c>
      <c r="L90" s="50">
        <f t="shared" si="25"/>
        <v>0.50909090909090904</v>
      </c>
      <c r="M90" s="50">
        <f t="shared" si="25"/>
        <v>0.50909090909090904</v>
      </c>
      <c r="N90" s="50">
        <f t="shared" si="25"/>
        <v>0.51229946524064174</v>
      </c>
      <c r="O90" s="50">
        <f t="shared" si="25"/>
        <v>0.48663101604278075</v>
      </c>
      <c r="P90" s="50">
        <f t="shared" si="25"/>
        <v>0.35828877005347592</v>
      </c>
      <c r="Q90" s="50">
        <f t="shared" si="25"/>
        <v>0.34545454545454546</v>
      </c>
      <c r="R90" s="50">
        <f t="shared" si="25"/>
        <v>0.55401069518716572</v>
      </c>
      <c r="S90" s="50">
        <f t="shared" si="25"/>
        <v>0.33582887700534758</v>
      </c>
      <c r="T90" s="50">
        <f t="shared" si="25"/>
        <v>0.52834224598930479</v>
      </c>
      <c r="U90" s="50">
        <f t="shared" si="25"/>
        <v>0.52032085561497321</v>
      </c>
      <c r="V90" s="50">
        <f t="shared" si="25"/>
        <v>0.48342245989304811</v>
      </c>
      <c r="W90" s="50">
        <f t="shared" si="25"/>
        <v>0.37754010695187168</v>
      </c>
      <c r="X90" s="50">
        <f t="shared" si="25"/>
        <v>0.31016042780748665</v>
      </c>
      <c r="Y90" s="50">
        <f t="shared" si="25"/>
        <v>0.32941176470588235</v>
      </c>
      <c r="Z90" s="50">
        <f t="shared" si="25"/>
        <v>0.47700534759358287</v>
      </c>
      <c r="AA90" s="50">
        <f t="shared" si="25"/>
        <v>0.5251336898395722</v>
      </c>
      <c r="AB90" s="50">
        <f t="shared" si="25"/>
        <v>0.48021390374331552</v>
      </c>
      <c r="AC90" s="50">
        <f t="shared" si="25"/>
        <v>0.41443850267379678</v>
      </c>
      <c r="AD90" s="50">
        <f t="shared" si="25"/>
        <v>0.32941176470588235</v>
      </c>
      <c r="AE90" s="50">
        <f t="shared" si="25"/>
        <v>0.28128342245989307</v>
      </c>
      <c r="AF90" s="50">
        <f t="shared" si="25"/>
        <v>0.47058823529411764</v>
      </c>
      <c r="AG90" s="50">
        <f t="shared" si="25"/>
        <v>0.48983957219251339</v>
      </c>
      <c r="AH90" s="50">
        <f t="shared" si="19"/>
        <v>0.66417112299465242</v>
      </c>
      <c r="AI90" s="50">
        <f t="shared" si="19"/>
        <v>0.71871657754010698</v>
      </c>
      <c r="AJ90" s="50">
        <f t="shared" si="19"/>
        <v>0.71229946524064169</v>
      </c>
      <c r="AK90" s="50">
        <f t="shared" si="19"/>
        <v>0.6</v>
      </c>
      <c r="AL90" s="50">
        <f t="shared" si="19"/>
        <v>0.56149732620320858</v>
      </c>
      <c r="AM90" s="51">
        <f t="shared" si="22"/>
        <v>0.71871657754010698</v>
      </c>
      <c r="AN90" s="51">
        <f t="shared" si="23"/>
        <v>0</v>
      </c>
    </row>
    <row r="91" spans="1:40">
      <c r="A91" s="13" t="s">
        <v>20</v>
      </c>
      <c r="B91" s="50">
        <f t="shared" si="19"/>
        <v>0</v>
      </c>
      <c r="C91" s="50">
        <f t="shared" si="19"/>
        <v>0</v>
      </c>
      <c r="D91" s="50">
        <f t="shared" si="25"/>
        <v>0</v>
      </c>
      <c r="E91" s="50">
        <f t="shared" si="25"/>
        <v>0</v>
      </c>
      <c r="F91" s="50">
        <f t="shared" si="25"/>
        <v>0</v>
      </c>
      <c r="G91" s="50">
        <f t="shared" si="25"/>
        <v>0</v>
      </c>
      <c r="H91" s="50">
        <f t="shared" si="25"/>
        <v>0.56470588235294117</v>
      </c>
      <c r="I91" s="50">
        <f t="shared" si="25"/>
        <v>0.42352941176470588</v>
      </c>
      <c r="J91" s="50">
        <f t="shared" si="25"/>
        <v>0.3946524064171123</v>
      </c>
      <c r="K91" s="50">
        <f t="shared" si="25"/>
        <v>0.58716577540106951</v>
      </c>
      <c r="L91" s="50">
        <f t="shared" si="25"/>
        <v>0.3336898395721925</v>
      </c>
      <c r="M91" s="50">
        <f t="shared" si="25"/>
        <v>0.56791443850267376</v>
      </c>
      <c r="N91" s="50">
        <f t="shared" si="25"/>
        <v>0.57433155080213905</v>
      </c>
      <c r="O91" s="50">
        <f t="shared" si="25"/>
        <v>0.52941176470588236</v>
      </c>
      <c r="P91" s="50">
        <f t="shared" si="25"/>
        <v>0.36577540106951872</v>
      </c>
      <c r="Q91" s="50">
        <f t="shared" si="25"/>
        <v>0.3754010695187166</v>
      </c>
      <c r="R91" s="50">
        <f t="shared" si="25"/>
        <v>0.57754010695187163</v>
      </c>
      <c r="S91" s="50">
        <f t="shared" si="25"/>
        <v>0.37860962566844919</v>
      </c>
      <c r="T91" s="50">
        <f t="shared" si="25"/>
        <v>0.56149732620320858</v>
      </c>
      <c r="U91" s="50">
        <f t="shared" si="25"/>
        <v>0.55989304812834229</v>
      </c>
      <c r="V91" s="50">
        <f t="shared" si="25"/>
        <v>0.38181818181818183</v>
      </c>
      <c r="W91" s="50">
        <f t="shared" si="25"/>
        <v>0.40106951871657753</v>
      </c>
      <c r="X91" s="50">
        <f t="shared" si="25"/>
        <v>0.33689839572192515</v>
      </c>
      <c r="Y91" s="50">
        <f t="shared" si="25"/>
        <v>0.37219251336898396</v>
      </c>
      <c r="Z91" s="50">
        <f t="shared" si="25"/>
        <v>0.54224598930481283</v>
      </c>
      <c r="AA91" s="50">
        <f t="shared" si="25"/>
        <v>0.5903743315508021</v>
      </c>
      <c r="AB91" s="50">
        <f t="shared" si="25"/>
        <v>0.53262032085561495</v>
      </c>
      <c r="AC91" s="50">
        <f t="shared" si="25"/>
        <v>0.49090909090909091</v>
      </c>
      <c r="AD91" s="50">
        <f t="shared" si="25"/>
        <v>0.3754010695187166</v>
      </c>
      <c r="AE91" s="50">
        <f t="shared" si="25"/>
        <v>0.38823529411764707</v>
      </c>
      <c r="AF91" s="50">
        <f t="shared" si="25"/>
        <v>0.51657754010695189</v>
      </c>
      <c r="AG91" s="50">
        <f t="shared" si="25"/>
        <v>0.49411764705882355</v>
      </c>
      <c r="AH91" s="50">
        <f t="shared" si="19"/>
        <v>0.6737967914438503</v>
      </c>
      <c r="AI91" s="50">
        <f t="shared" si="19"/>
        <v>0.71871657754010698</v>
      </c>
      <c r="AJ91" s="50">
        <f t="shared" si="19"/>
        <v>0.72513368983957216</v>
      </c>
      <c r="AK91" s="50">
        <f t="shared" si="19"/>
        <v>0.58716577540106951</v>
      </c>
      <c r="AL91" s="50">
        <f t="shared" si="19"/>
        <v>0.54866310160427811</v>
      </c>
      <c r="AM91" s="51">
        <f t="shared" si="22"/>
        <v>0.72513368983957216</v>
      </c>
      <c r="AN91" s="51">
        <f t="shared" si="23"/>
        <v>0</v>
      </c>
    </row>
    <row r="92" spans="1:40">
      <c r="A92" s="12" t="s">
        <v>21</v>
      </c>
      <c r="B92" s="50">
        <f t="shared" si="19"/>
        <v>0</v>
      </c>
      <c r="C92" s="50">
        <f t="shared" si="19"/>
        <v>0</v>
      </c>
      <c r="D92" s="50">
        <f t="shared" si="25"/>
        <v>0</v>
      </c>
      <c r="E92" s="50">
        <f t="shared" si="25"/>
        <v>0</v>
      </c>
      <c r="F92" s="50">
        <f t="shared" si="25"/>
        <v>0</v>
      </c>
      <c r="G92" s="50">
        <f t="shared" si="25"/>
        <v>0</v>
      </c>
      <c r="H92" s="50">
        <f t="shared" si="25"/>
        <v>0.59786096256684496</v>
      </c>
      <c r="I92" s="50">
        <f t="shared" si="25"/>
        <v>0.45668449197860961</v>
      </c>
      <c r="J92" s="50">
        <f t="shared" si="25"/>
        <v>0.39572192513368987</v>
      </c>
      <c r="K92" s="50">
        <f t="shared" si="25"/>
        <v>0.62673796791443848</v>
      </c>
      <c r="L92" s="50">
        <f t="shared" si="25"/>
        <v>0.39251336898395722</v>
      </c>
      <c r="M92" s="50">
        <f t="shared" si="25"/>
        <v>0.5786096256684492</v>
      </c>
      <c r="N92" s="50">
        <f t="shared" si="25"/>
        <v>0.58502673796791449</v>
      </c>
      <c r="O92" s="50">
        <f t="shared" si="25"/>
        <v>0.57219251336898391</v>
      </c>
      <c r="P92" s="50">
        <f t="shared" si="25"/>
        <v>0.38930481283422458</v>
      </c>
      <c r="Q92" s="50">
        <f t="shared" si="25"/>
        <v>0.40855614973262033</v>
      </c>
      <c r="R92" s="50">
        <f t="shared" si="25"/>
        <v>0.59786096256684496</v>
      </c>
      <c r="S92" s="50">
        <f t="shared" si="25"/>
        <v>0.4021390374331551</v>
      </c>
      <c r="T92" s="50">
        <f t="shared" si="25"/>
        <v>0.5401069518716578</v>
      </c>
      <c r="U92" s="50">
        <f t="shared" si="25"/>
        <v>0.57700534759358291</v>
      </c>
      <c r="V92" s="50">
        <f t="shared" si="25"/>
        <v>0.39251336898395722</v>
      </c>
      <c r="W92" s="50">
        <f t="shared" si="25"/>
        <v>0.44705882352941179</v>
      </c>
      <c r="X92" s="50">
        <f t="shared" si="25"/>
        <v>0.37005347593582888</v>
      </c>
      <c r="Y92" s="50">
        <f t="shared" si="25"/>
        <v>0.35721925133689841</v>
      </c>
      <c r="Z92" s="50">
        <f t="shared" si="25"/>
        <v>0.58502673796791449</v>
      </c>
      <c r="AA92" s="50">
        <f t="shared" si="25"/>
        <v>0.6203208556149733</v>
      </c>
      <c r="AB92" s="50">
        <f t="shared" si="25"/>
        <v>0.57540106951871661</v>
      </c>
      <c r="AC92" s="50">
        <f t="shared" si="25"/>
        <v>-0.1497326203208556</v>
      </c>
      <c r="AD92" s="50">
        <f t="shared" si="25"/>
        <v>0.36363636363636365</v>
      </c>
      <c r="AE92" s="50">
        <f t="shared" si="25"/>
        <v>0.37647058823529411</v>
      </c>
      <c r="AF92" s="50">
        <f t="shared" si="25"/>
        <v>0.56256684491978615</v>
      </c>
      <c r="AG92" s="50">
        <f t="shared" si="25"/>
        <v>0.49839572192513371</v>
      </c>
      <c r="AH92" s="50">
        <f t="shared" si="19"/>
        <v>0.65775401069518713</v>
      </c>
      <c r="AI92" s="50">
        <f t="shared" si="19"/>
        <v>0.71871657754010698</v>
      </c>
      <c r="AJ92" s="50">
        <f t="shared" si="19"/>
        <v>0.70588235294117652</v>
      </c>
      <c r="AK92" s="50">
        <f t="shared" si="19"/>
        <v>0.57112299465240646</v>
      </c>
      <c r="AL92" s="50">
        <f t="shared" si="19"/>
        <v>0.51978609625668448</v>
      </c>
      <c r="AM92" s="51">
        <f t="shared" si="22"/>
        <v>0.71871657754010698</v>
      </c>
      <c r="AN92" s="51">
        <f t="shared" si="23"/>
        <v>-0.1497326203208556</v>
      </c>
    </row>
    <row r="93" spans="1:40">
      <c r="A93" s="12" t="s">
        <v>22</v>
      </c>
      <c r="B93" s="50">
        <f t="shared" ref="B93:AL100" si="26">($G$38*B23)/$G$37</f>
        <v>0</v>
      </c>
      <c r="C93" s="50">
        <f t="shared" si="26"/>
        <v>0</v>
      </c>
      <c r="D93" s="50">
        <f t="shared" si="25"/>
        <v>0</v>
      </c>
      <c r="E93" s="50">
        <f t="shared" si="25"/>
        <v>0</v>
      </c>
      <c r="F93" s="50">
        <f t="shared" si="25"/>
        <v>0</v>
      </c>
      <c r="G93" s="50">
        <f t="shared" si="25"/>
        <v>0</v>
      </c>
      <c r="H93" s="50">
        <f t="shared" si="25"/>
        <v>0.60641711229946527</v>
      </c>
      <c r="I93" s="50">
        <f t="shared" si="25"/>
        <v>0.49090909090909091</v>
      </c>
      <c r="J93" s="50">
        <f t="shared" si="25"/>
        <v>0.4556149732620321</v>
      </c>
      <c r="K93" s="50">
        <f t="shared" si="25"/>
        <v>0.64812834224598925</v>
      </c>
      <c r="L93" s="50">
        <f t="shared" si="25"/>
        <v>0.61925133689839573</v>
      </c>
      <c r="M93" s="50">
        <f t="shared" si="25"/>
        <v>0.6</v>
      </c>
      <c r="N93" s="50">
        <f t="shared" si="25"/>
        <v>0.57754010695187163</v>
      </c>
      <c r="O93" s="50">
        <f t="shared" si="25"/>
        <v>0.66417112299465242</v>
      </c>
      <c r="P93" s="50">
        <f t="shared" si="25"/>
        <v>0.51016042780748661</v>
      </c>
      <c r="Q93" s="50">
        <f t="shared" si="25"/>
        <v>0.46203208556149733</v>
      </c>
      <c r="R93" s="50">
        <f t="shared" si="25"/>
        <v>0.6</v>
      </c>
      <c r="S93" s="50">
        <f t="shared" si="25"/>
        <v>0.5903743315508021</v>
      </c>
      <c r="T93" s="50">
        <f t="shared" si="25"/>
        <v>0.5903743315508021</v>
      </c>
      <c r="U93" s="50">
        <f t="shared" si="25"/>
        <v>0.61283422459893044</v>
      </c>
      <c r="V93" s="50">
        <f t="shared" si="25"/>
        <v>0.42032085561497329</v>
      </c>
      <c r="W93" s="50">
        <f t="shared" si="25"/>
        <v>0.44278074866310163</v>
      </c>
      <c r="X93" s="50">
        <f t="shared" si="25"/>
        <v>0.44278074866310163</v>
      </c>
      <c r="Y93" s="50">
        <f t="shared" si="25"/>
        <v>0.63850267379679149</v>
      </c>
      <c r="Z93" s="50">
        <f t="shared" si="25"/>
        <v>0.58716577540106951</v>
      </c>
      <c r="AA93" s="50">
        <f t="shared" si="25"/>
        <v>0.6320855614973262</v>
      </c>
      <c r="AB93" s="50">
        <f t="shared" si="25"/>
        <v>0.56470588235294117</v>
      </c>
      <c r="AC93" s="50">
        <f t="shared" si="25"/>
        <v>0.17967914438502675</v>
      </c>
      <c r="AD93" s="50">
        <f t="shared" si="25"/>
        <v>0.43315508021390375</v>
      </c>
      <c r="AE93" s="50">
        <f t="shared" si="25"/>
        <v>0.41069518716577541</v>
      </c>
      <c r="AF93" s="50">
        <f t="shared" si="25"/>
        <v>0.58716577540106951</v>
      </c>
      <c r="AG93" s="50">
        <f t="shared" si="25"/>
        <v>0.53262032085561495</v>
      </c>
      <c r="AH93" s="50">
        <f t="shared" si="26"/>
        <v>0.63529411764705879</v>
      </c>
      <c r="AI93" s="50">
        <f t="shared" si="26"/>
        <v>0.66096256684491983</v>
      </c>
      <c r="AJ93" s="50">
        <f t="shared" si="26"/>
        <v>0.68021390374331547</v>
      </c>
      <c r="AK93" s="50">
        <f t="shared" si="26"/>
        <v>0.54224598930481283</v>
      </c>
      <c r="AL93" s="50">
        <f t="shared" si="26"/>
        <v>0.53582887700534765</v>
      </c>
      <c r="AM93" s="51">
        <f t="shared" si="22"/>
        <v>0.68021390374331547</v>
      </c>
      <c r="AN93" s="51">
        <f t="shared" si="23"/>
        <v>0</v>
      </c>
    </row>
    <row r="94" spans="1:40">
      <c r="A94" s="12" t="s">
        <v>23</v>
      </c>
      <c r="B94" s="50">
        <f t="shared" si="26"/>
        <v>0</v>
      </c>
      <c r="C94" s="50">
        <f t="shared" si="26"/>
        <v>0</v>
      </c>
      <c r="D94" s="50">
        <f t="shared" si="25"/>
        <v>0</v>
      </c>
      <c r="E94" s="50">
        <f t="shared" si="25"/>
        <v>0</v>
      </c>
      <c r="F94" s="50">
        <f t="shared" si="25"/>
        <v>0</v>
      </c>
      <c r="G94" s="50">
        <f t="shared" si="25"/>
        <v>0</v>
      </c>
      <c r="H94" s="50">
        <f t="shared" si="25"/>
        <v>0.66417112299465242</v>
      </c>
      <c r="I94" s="50">
        <f t="shared" si="25"/>
        <v>0.55828877005347599</v>
      </c>
      <c r="J94" s="50">
        <f t="shared" si="25"/>
        <v>0.52620320855614977</v>
      </c>
      <c r="K94" s="50">
        <f t="shared" si="25"/>
        <v>0.71229946524064169</v>
      </c>
      <c r="L94" s="50">
        <f t="shared" si="25"/>
        <v>0.61283422459893044</v>
      </c>
      <c r="M94" s="50">
        <f t="shared" si="25"/>
        <v>0.61925133689839573</v>
      </c>
      <c r="N94" s="50">
        <f t="shared" si="25"/>
        <v>0.61604278074866314</v>
      </c>
      <c r="O94" s="50">
        <f t="shared" si="25"/>
        <v>0.65133689839572195</v>
      </c>
      <c r="P94" s="50">
        <f t="shared" si="25"/>
        <v>0.54545454545454541</v>
      </c>
      <c r="Q94" s="50">
        <f t="shared" si="25"/>
        <v>0.53582887700534765</v>
      </c>
      <c r="R94" s="50">
        <f t="shared" si="25"/>
        <v>0.64171122994652408</v>
      </c>
      <c r="S94" s="50">
        <f t="shared" si="25"/>
        <v>0.59679144385026739</v>
      </c>
      <c r="T94" s="50">
        <f t="shared" si="25"/>
        <v>0.62245989304812832</v>
      </c>
      <c r="U94" s="50">
        <f t="shared" si="25"/>
        <v>0.64171122994652408</v>
      </c>
      <c r="V94" s="50">
        <f t="shared" si="25"/>
        <v>0.62887700534759361</v>
      </c>
      <c r="W94" s="50">
        <f t="shared" si="25"/>
        <v>0.5518716577540107</v>
      </c>
      <c r="X94" s="50">
        <f t="shared" si="25"/>
        <v>0.53582887700534765</v>
      </c>
      <c r="Y94" s="50">
        <f t="shared" si="25"/>
        <v>0.64491978609625666</v>
      </c>
      <c r="Z94" s="50">
        <f t="shared" si="25"/>
        <v>0.63529411764705879</v>
      </c>
      <c r="AA94" s="50">
        <f t="shared" si="25"/>
        <v>0.66417112299465242</v>
      </c>
      <c r="AB94" s="50">
        <f t="shared" si="25"/>
        <v>0.62245989304812832</v>
      </c>
      <c r="AC94" s="50">
        <f t="shared" si="25"/>
        <v>0.50374331550802143</v>
      </c>
      <c r="AD94" s="50">
        <f t="shared" si="25"/>
        <v>0.52299465240641707</v>
      </c>
      <c r="AE94" s="50">
        <f t="shared" si="25"/>
        <v>0.49411764705882355</v>
      </c>
      <c r="AF94" s="50">
        <f t="shared" si="25"/>
        <v>0.63529411764705879</v>
      </c>
      <c r="AG94" s="50">
        <f t="shared" si="25"/>
        <v>0.5935828877005348</v>
      </c>
      <c r="AH94" s="50">
        <f t="shared" si="26"/>
        <v>0.62566844919786091</v>
      </c>
      <c r="AI94" s="50">
        <f t="shared" si="26"/>
        <v>0.63850267379679149</v>
      </c>
      <c r="AJ94" s="50">
        <f t="shared" si="26"/>
        <v>0.66096256684491983</v>
      </c>
      <c r="AK94" s="50">
        <f t="shared" si="26"/>
        <v>0.58716577540106951</v>
      </c>
      <c r="AL94" s="50">
        <f t="shared" si="26"/>
        <v>0.56149732620320858</v>
      </c>
      <c r="AM94" s="51">
        <f t="shared" si="22"/>
        <v>0.71229946524064169</v>
      </c>
      <c r="AN94" s="51">
        <f t="shared" si="23"/>
        <v>0</v>
      </c>
    </row>
    <row r="95" spans="1:40">
      <c r="A95" s="9" t="s">
        <v>24</v>
      </c>
      <c r="B95" s="50">
        <f t="shared" si="26"/>
        <v>0</v>
      </c>
      <c r="C95" s="50">
        <f t="shared" si="26"/>
        <v>0</v>
      </c>
      <c r="D95" s="50">
        <f t="shared" si="25"/>
        <v>0</v>
      </c>
      <c r="E95" s="50">
        <f t="shared" si="25"/>
        <v>0</v>
      </c>
      <c r="F95" s="50">
        <f t="shared" si="25"/>
        <v>0</v>
      </c>
      <c r="G95" s="50">
        <f t="shared" si="25"/>
        <v>0</v>
      </c>
      <c r="H95" s="50">
        <f t="shared" si="25"/>
        <v>0.77005347593582885</v>
      </c>
      <c r="I95" s="50">
        <f t="shared" si="25"/>
        <v>0.68021390374331547</v>
      </c>
      <c r="J95" s="50">
        <f t="shared" si="25"/>
        <v>0.66096256684491983</v>
      </c>
      <c r="K95" s="50">
        <f t="shared" si="25"/>
        <v>0.76684491978609626</v>
      </c>
      <c r="L95" s="50">
        <f t="shared" si="25"/>
        <v>0.76363636363636367</v>
      </c>
      <c r="M95" s="50">
        <f t="shared" si="25"/>
        <v>0.72834224598930486</v>
      </c>
      <c r="N95" s="50">
        <f t="shared" si="25"/>
        <v>0.74438502673796791</v>
      </c>
      <c r="O95" s="50">
        <f t="shared" si="25"/>
        <v>0.73475935828877004</v>
      </c>
      <c r="P95" s="50">
        <f t="shared" si="25"/>
        <v>0.69304812834224594</v>
      </c>
      <c r="Q95" s="50">
        <f t="shared" si="25"/>
        <v>0.65775401069518713</v>
      </c>
      <c r="R95" s="50">
        <f t="shared" si="25"/>
        <v>0.74117647058823533</v>
      </c>
      <c r="S95" s="50">
        <f t="shared" ref="S95:AG95" si="27">($G$38*S25-S155)/$G$37</f>
        <v>0.73475935828877004</v>
      </c>
      <c r="T95" s="50">
        <f t="shared" si="27"/>
        <v>0.75721925133689838</v>
      </c>
      <c r="U95" s="50">
        <f t="shared" si="27"/>
        <v>0.77005347593582885</v>
      </c>
      <c r="V95" s="50">
        <f t="shared" si="27"/>
        <v>0.7508021390374332</v>
      </c>
      <c r="W95" s="50">
        <f t="shared" si="27"/>
        <v>0.69946524064171123</v>
      </c>
      <c r="X95" s="50">
        <f t="shared" si="27"/>
        <v>0.42032085561497329</v>
      </c>
      <c r="Y95" s="50">
        <f t="shared" si="27"/>
        <v>0.77326203208556155</v>
      </c>
      <c r="Z95" s="50">
        <f t="shared" si="27"/>
        <v>0.7508021390374332</v>
      </c>
      <c r="AA95" s="50">
        <f t="shared" si="27"/>
        <v>0.77967914438502672</v>
      </c>
      <c r="AB95" s="50">
        <f t="shared" si="27"/>
        <v>0.7475935828877005</v>
      </c>
      <c r="AC95" s="50">
        <f t="shared" si="27"/>
        <v>0.60320855614973257</v>
      </c>
      <c r="AD95" s="50">
        <f t="shared" si="27"/>
        <v>0.66096256684491983</v>
      </c>
      <c r="AE95" s="50">
        <f t="shared" si="27"/>
        <v>0.65775401069518713</v>
      </c>
      <c r="AF95" s="50">
        <f t="shared" si="27"/>
        <v>0.72834224598930486</v>
      </c>
      <c r="AG95" s="50">
        <f t="shared" si="27"/>
        <v>0.70588235294117652</v>
      </c>
      <c r="AH95" s="50">
        <f t="shared" si="26"/>
        <v>0.70909090909090911</v>
      </c>
      <c r="AI95" s="50">
        <f t="shared" si="26"/>
        <v>0.72834224598930486</v>
      </c>
      <c r="AJ95" s="50">
        <f t="shared" si="26"/>
        <v>0.75401069518716579</v>
      </c>
      <c r="AK95" s="50">
        <f t="shared" si="26"/>
        <v>0.6705882352941176</v>
      </c>
      <c r="AL95" s="50">
        <f t="shared" si="26"/>
        <v>0.65775401069518713</v>
      </c>
      <c r="AM95" s="51">
        <f t="shared" si="22"/>
        <v>0.77967914438502672</v>
      </c>
      <c r="AN95" s="51">
        <f t="shared" si="23"/>
        <v>0</v>
      </c>
    </row>
    <row r="96" spans="1:40">
      <c r="A96" s="15">
        <v>0.83333333333333337</v>
      </c>
      <c r="B96" s="50">
        <f t="shared" si="26"/>
        <v>0</v>
      </c>
      <c r="C96" s="50">
        <f t="shared" si="26"/>
        <v>0</v>
      </c>
      <c r="D96" s="50">
        <f t="shared" ref="D96:AG100" si="28">($G$38*D26-D156)/$G$37</f>
        <v>0</v>
      </c>
      <c r="E96" s="50">
        <f t="shared" si="28"/>
        <v>0</v>
      </c>
      <c r="F96" s="50">
        <f t="shared" si="28"/>
        <v>0</v>
      </c>
      <c r="G96" s="50">
        <f t="shared" si="28"/>
        <v>0</v>
      </c>
      <c r="H96" s="50">
        <f t="shared" si="28"/>
        <v>0.76684491978609626</v>
      </c>
      <c r="I96" s="50">
        <f t="shared" si="28"/>
        <v>0.70588235294117652</v>
      </c>
      <c r="J96" s="50">
        <f t="shared" si="28"/>
        <v>0.69946524064171123</v>
      </c>
      <c r="K96" s="50">
        <f t="shared" si="28"/>
        <v>0.76363636363636367</v>
      </c>
      <c r="L96" s="50">
        <f t="shared" si="28"/>
        <v>0.74438502673796791</v>
      </c>
      <c r="M96" s="50">
        <f t="shared" si="28"/>
        <v>0.76684491978609626</v>
      </c>
      <c r="N96" s="50">
        <f t="shared" si="28"/>
        <v>0.7475935828877005</v>
      </c>
      <c r="O96" s="50">
        <f t="shared" si="28"/>
        <v>0.73475935828877004</v>
      </c>
      <c r="P96" s="50">
        <f t="shared" si="28"/>
        <v>0.70267379679144382</v>
      </c>
      <c r="Q96" s="50">
        <f t="shared" si="28"/>
        <v>0.6737967914438503</v>
      </c>
      <c r="R96" s="50">
        <f t="shared" si="28"/>
        <v>0.7508021390374332</v>
      </c>
      <c r="S96" s="50">
        <f t="shared" si="28"/>
        <v>0.7475935828877005</v>
      </c>
      <c r="T96" s="50">
        <f t="shared" si="28"/>
        <v>0.75721925133689838</v>
      </c>
      <c r="U96" s="50">
        <f t="shared" si="28"/>
        <v>0.76363636363636367</v>
      </c>
      <c r="V96" s="50">
        <f t="shared" si="28"/>
        <v>0.74438502673796791</v>
      </c>
      <c r="W96" s="50">
        <f t="shared" si="28"/>
        <v>0.71871657754010698</v>
      </c>
      <c r="X96" s="50">
        <f t="shared" si="28"/>
        <v>0.25989304812834224</v>
      </c>
      <c r="Y96" s="50">
        <f t="shared" si="28"/>
        <v>0.73155080213903745</v>
      </c>
      <c r="Z96" s="50">
        <f t="shared" si="28"/>
        <v>0.75721925133689838</v>
      </c>
      <c r="AA96" s="50">
        <f t="shared" si="28"/>
        <v>0.77005347593582885</v>
      </c>
      <c r="AB96" s="50">
        <f t="shared" si="28"/>
        <v>0.73796791443850263</v>
      </c>
      <c r="AC96" s="50">
        <f t="shared" si="28"/>
        <v>0.6320855614973262</v>
      </c>
      <c r="AD96" s="50">
        <f t="shared" si="28"/>
        <v>0.66096256684491983</v>
      </c>
      <c r="AE96" s="50">
        <f t="shared" si="28"/>
        <v>0.65775401069518713</v>
      </c>
      <c r="AF96" s="50">
        <f t="shared" si="28"/>
        <v>0.72513368983957216</v>
      </c>
      <c r="AG96" s="50">
        <f t="shared" si="28"/>
        <v>0.69304812834224594</v>
      </c>
      <c r="AH96" s="50">
        <f t="shared" si="26"/>
        <v>0.70267379679144382</v>
      </c>
      <c r="AI96" s="50">
        <f t="shared" si="26"/>
        <v>0.67700534759358288</v>
      </c>
      <c r="AJ96" s="50">
        <f t="shared" si="26"/>
        <v>0.73475935828877004</v>
      </c>
      <c r="AK96" s="50">
        <f t="shared" si="26"/>
        <v>0.69625668449197864</v>
      </c>
      <c r="AL96" s="50">
        <f t="shared" si="26"/>
        <v>0.68663101604278076</v>
      </c>
      <c r="AM96" s="51">
        <f t="shared" si="22"/>
        <v>0.77005347593582885</v>
      </c>
      <c r="AN96" s="51">
        <f t="shared" si="23"/>
        <v>0</v>
      </c>
    </row>
    <row r="97" spans="1:44">
      <c r="A97" s="15">
        <v>0.875</v>
      </c>
      <c r="B97" s="50">
        <f t="shared" si="26"/>
        <v>0</v>
      </c>
      <c r="C97" s="50">
        <f t="shared" si="26"/>
        <v>0</v>
      </c>
      <c r="D97" s="50">
        <f t="shared" si="28"/>
        <v>0</v>
      </c>
      <c r="E97" s="50">
        <f t="shared" si="28"/>
        <v>0</v>
      </c>
      <c r="F97" s="50">
        <f t="shared" si="28"/>
        <v>0</v>
      </c>
      <c r="G97" s="50">
        <f t="shared" si="28"/>
        <v>0</v>
      </c>
      <c r="H97" s="50">
        <f t="shared" si="28"/>
        <v>0.71871657754010698</v>
      </c>
      <c r="I97" s="50">
        <f t="shared" si="28"/>
        <v>0.64812834224598925</v>
      </c>
      <c r="J97" s="50">
        <f t="shared" si="28"/>
        <v>0.69304812834224594</v>
      </c>
      <c r="K97" s="50">
        <f t="shared" si="28"/>
        <v>0.77647058823529413</v>
      </c>
      <c r="L97" s="50">
        <f t="shared" si="28"/>
        <v>0.70588235294117652</v>
      </c>
      <c r="M97" s="50">
        <f t="shared" si="28"/>
        <v>0.7508021390374332</v>
      </c>
      <c r="N97" s="50">
        <f t="shared" si="28"/>
        <v>0.73796791443850263</v>
      </c>
      <c r="O97" s="50">
        <f t="shared" si="28"/>
        <v>0.73796791443850263</v>
      </c>
      <c r="P97" s="50">
        <f t="shared" si="28"/>
        <v>0.68983957219251335</v>
      </c>
      <c r="Q97" s="50">
        <f t="shared" si="28"/>
        <v>0.66737967914438501</v>
      </c>
      <c r="R97" s="50">
        <f t="shared" si="28"/>
        <v>0.72192513368983957</v>
      </c>
      <c r="S97" s="50">
        <f t="shared" si="28"/>
        <v>0.71229946524064169</v>
      </c>
      <c r="T97" s="50">
        <f t="shared" si="28"/>
        <v>0.77647058823529413</v>
      </c>
      <c r="U97" s="50">
        <f t="shared" si="28"/>
        <v>0.72834224598930486</v>
      </c>
      <c r="V97" s="50">
        <f t="shared" si="28"/>
        <v>0.71229946524064169</v>
      </c>
      <c r="W97" s="50">
        <f t="shared" si="28"/>
        <v>0.68342245989304817</v>
      </c>
      <c r="X97" s="50">
        <f t="shared" si="28"/>
        <v>0.39144385026737966</v>
      </c>
      <c r="Y97" s="50">
        <f t="shared" si="28"/>
        <v>0.69304812834224594</v>
      </c>
      <c r="Z97" s="50">
        <f t="shared" si="28"/>
        <v>0.71229946524064169</v>
      </c>
      <c r="AA97" s="50">
        <f t="shared" si="28"/>
        <v>0.72513368983957216</v>
      </c>
      <c r="AB97" s="50">
        <f t="shared" si="28"/>
        <v>0.69946524064171123</v>
      </c>
      <c r="AC97" s="50">
        <f t="shared" si="28"/>
        <v>0.54866310160427811</v>
      </c>
      <c r="AD97" s="50">
        <f t="shared" si="28"/>
        <v>0.64171122994652408</v>
      </c>
      <c r="AE97" s="50">
        <f t="shared" si="28"/>
        <v>0.64491978609625666</v>
      </c>
      <c r="AF97" s="50">
        <f t="shared" si="28"/>
        <v>0.68663101604278076</v>
      </c>
      <c r="AG97" s="50">
        <f t="shared" si="28"/>
        <v>0.69625668449197864</v>
      </c>
      <c r="AH97" s="50">
        <f t="shared" si="26"/>
        <v>0.68663101604278076</v>
      </c>
      <c r="AI97" s="50">
        <f t="shared" si="26"/>
        <v>0.65775401069518713</v>
      </c>
      <c r="AJ97" s="50">
        <f t="shared" si="26"/>
        <v>0.74438502673796791</v>
      </c>
      <c r="AK97" s="50">
        <f t="shared" si="26"/>
        <v>0.68983957219251335</v>
      </c>
      <c r="AL97" s="50">
        <f t="shared" si="26"/>
        <v>0.64812834224598925</v>
      </c>
      <c r="AM97" s="51">
        <f t="shared" si="22"/>
        <v>0.77647058823529413</v>
      </c>
      <c r="AN97" s="51">
        <f t="shared" si="23"/>
        <v>0</v>
      </c>
    </row>
    <row r="98" spans="1:44">
      <c r="A98" s="13" t="s">
        <v>25</v>
      </c>
      <c r="B98" s="50">
        <f t="shared" si="26"/>
        <v>0</v>
      </c>
      <c r="C98" s="50">
        <f t="shared" si="26"/>
        <v>0</v>
      </c>
      <c r="D98" s="50">
        <f t="shared" si="28"/>
        <v>0</v>
      </c>
      <c r="E98" s="50">
        <f t="shared" si="28"/>
        <v>0</v>
      </c>
      <c r="F98" s="50">
        <f t="shared" si="28"/>
        <v>0</v>
      </c>
      <c r="G98" s="50">
        <f t="shared" si="28"/>
        <v>0</v>
      </c>
      <c r="H98" s="50">
        <f t="shared" si="28"/>
        <v>0.6705882352941176</v>
      </c>
      <c r="I98" s="50">
        <f t="shared" si="28"/>
        <v>0.65775401069518713</v>
      </c>
      <c r="J98" s="50">
        <f t="shared" si="28"/>
        <v>0.65454545454545454</v>
      </c>
      <c r="K98" s="50">
        <f t="shared" si="28"/>
        <v>0.69304812834224594</v>
      </c>
      <c r="L98" s="50">
        <f t="shared" si="28"/>
        <v>0.70909090909090911</v>
      </c>
      <c r="M98" s="50">
        <f t="shared" si="28"/>
        <v>0.69304812834224594</v>
      </c>
      <c r="N98" s="50">
        <f t="shared" si="28"/>
        <v>0.64171122994652408</v>
      </c>
      <c r="O98" s="50">
        <f t="shared" si="28"/>
        <v>0.6705882352941176</v>
      </c>
      <c r="P98" s="50">
        <f t="shared" si="28"/>
        <v>0.64812834224598925</v>
      </c>
      <c r="Q98" s="50">
        <f t="shared" si="28"/>
        <v>0.6320855614973262</v>
      </c>
      <c r="R98" s="50">
        <f t="shared" si="28"/>
        <v>0.71229946524064169</v>
      </c>
      <c r="S98" s="50">
        <f t="shared" si="28"/>
        <v>0.55828877005347599</v>
      </c>
      <c r="T98" s="50">
        <f t="shared" si="28"/>
        <v>0.68663101604278076</v>
      </c>
      <c r="U98" s="50">
        <f t="shared" si="28"/>
        <v>0.6737967914438503</v>
      </c>
      <c r="V98" s="50">
        <f t="shared" si="28"/>
        <v>0.68983957219251335</v>
      </c>
      <c r="W98" s="50">
        <f t="shared" si="28"/>
        <v>0.6737967914438503</v>
      </c>
      <c r="X98" s="50">
        <f t="shared" si="28"/>
        <v>0.39786096256684494</v>
      </c>
      <c r="Y98" s="50">
        <f t="shared" si="28"/>
        <v>0.63850267379679149</v>
      </c>
      <c r="Z98" s="50">
        <f t="shared" si="28"/>
        <v>0.67700534759358288</v>
      </c>
      <c r="AA98" s="50">
        <f t="shared" si="28"/>
        <v>0.6737967914438503</v>
      </c>
      <c r="AB98" s="50">
        <f t="shared" si="28"/>
        <v>0.66096256684491983</v>
      </c>
      <c r="AC98" s="50">
        <f t="shared" si="28"/>
        <v>0.54224598930481283</v>
      </c>
      <c r="AD98" s="50">
        <f t="shared" si="28"/>
        <v>0.56470588235294117</v>
      </c>
      <c r="AE98" s="50">
        <f t="shared" si="28"/>
        <v>0.6</v>
      </c>
      <c r="AF98" s="50">
        <f t="shared" si="28"/>
        <v>0.68021390374331547</v>
      </c>
      <c r="AG98" s="50">
        <f t="shared" si="28"/>
        <v>0.60962566844919786</v>
      </c>
      <c r="AH98" s="50">
        <f t="shared" si="26"/>
        <v>0.64171122994652408</v>
      </c>
      <c r="AI98" s="50">
        <f t="shared" si="26"/>
        <v>0.67700534759358288</v>
      </c>
      <c r="AJ98" s="50">
        <f t="shared" si="26"/>
        <v>0.68983957219251335</v>
      </c>
      <c r="AK98" s="50">
        <f t="shared" si="26"/>
        <v>0.6320855614973262</v>
      </c>
      <c r="AL98" s="50">
        <f t="shared" si="26"/>
        <v>0.62566844919786091</v>
      </c>
      <c r="AM98" s="51">
        <f t="shared" si="22"/>
        <v>0.71229946524064169</v>
      </c>
      <c r="AN98" s="51">
        <f t="shared" si="23"/>
        <v>0</v>
      </c>
    </row>
    <row r="99" spans="1:44">
      <c r="A99" s="15">
        <v>0.95833333333333337</v>
      </c>
      <c r="B99" s="50">
        <f t="shared" si="26"/>
        <v>0</v>
      </c>
      <c r="C99" s="50">
        <f t="shared" si="26"/>
        <v>0</v>
      </c>
      <c r="D99" s="50">
        <f t="shared" si="28"/>
        <v>0</v>
      </c>
      <c r="E99" s="50">
        <f t="shared" si="28"/>
        <v>0</v>
      </c>
      <c r="F99" s="50">
        <f t="shared" si="28"/>
        <v>0</v>
      </c>
      <c r="G99" s="50">
        <f t="shared" si="28"/>
        <v>0</v>
      </c>
      <c r="H99" s="50">
        <f t="shared" si="28"/>
        <v>0.60962566844919786</v>
      </c>
      <c r="I99" s="50">
        <f t="shared" si="28"/>
        <v>0.60962566844919786</v>
      </c>
      <c r="J99" s="50">
        <f t="shared" si="28"/>
        <v>0.5935828877005348</v>
      </c>
      <c r="K99" s="50">
        <f t="shared" si="28"/>
        <v>0.6320855614973262</v>
      </c>
      <c r="L99" s="50">
        <f t="shared" si="28"/>
        <v>0.65454545454545454</v>
      </c>
      <c r="M99" s="50">
        <f t="shared" si="28"/>
        <v>0.65454545454545454</v>
      </c>
      <c r="N99" s="50">
        <f t="shared" si="28"/>
        <v>0.61925133689839573</v>
      </c>
      <c r="O99" s="50">
        <f t="shared" si="28"/>
        <v>0.6705882352941176</v>
      </c>
      <c r="P99" s="50">
        <f t="shared" si="28"/>
        <v>0.60320855614973257</v>
      </c>
      <c r="Q99" s="50">
        <f t="shared" si="28"/>
        <v>0.60320855614973257</v>
      </c>
      <c r="R99" s="50">
        <f t="shared" si="28"/>
        <v>0.61604278074866314</v>
      </c>
      <c r="S99" s="50">
        <f t="shared" si="28"/>
        <v>0.54545454545454541</v>
      </c>
      <c r="T99" s="50">
        <f t="shared" si="28"/>
        <v>0.65454545454545454</v>
      </c>
      <c r="U99" s="50">
        <f t="shared" si="28"/>
        <v>0.60962566844919786</v>
      </c>
      <c r="V99" s="50">
        <f t="shared" si="28"/>
        <v>0.61604278074866314</v>
      </c>
      <c r="W99" s="50">
        <f t="shared" si="28"/>
        <v>0.62887700534759361</v>
      </c>
      <c r="X99" s="50">
        <f t="shared" si="28"/>
        <v>0.37860962566844919</v>
      </c>
      <c r="Y99" s="50">
        <f t="shared" si="28"/>
        <v>0.61925133689839573</v>
      </c>
      <c r="Z99" s="50">
        <f t="shared" si="28"/>
        <v>0.61604278074866314</v>
      </c>
      <c r="AA99" s="50">
        <f t="shared" si="28"/>
        <v>0.64491978609625666</v>
      </c>
      <c r="AB99" s="50">
        <f t="shared" si="28"/>
        <v>0.58716577540106951</v>
      </c>
      <c r="AC99" s="50">
        <f t="shared" si="28"/>
        <v>0.48770053475935826</v>
      </c>
      <c r="AD99" s="50">
        <f t="shared" si="28"/>
        <v>0.55508021390374329</v>
      </c>
      <c r="AE99" s="50">
        <f t="shared" si="28"/>
        <v>0.53582887700534765</v>
      </c>
      <c r="AF99" s="50">
        <f t="shared" si="28"/>
        <v>0.57754010695187163</v>
      </c>
      <c r="AG99" s="50">
        <f t="shared" si="28"/>
        <v>0.57754010695187163</v>
      </c>
      <c r="AH99" s="50">
        <f t="shared" si="26"/>
        <v>0.56149732620320858</v>
      </c>
      <c r="AI99" s="50">
        <f t="shared" si="26"/>
        <v>0.57433155080213905</v>
      </c>
      <c r="AJ99" s="50">
        <f t="shared" si="26"/>
        <v>0.60320855614973257</v>
      </c>
      <c r="AK99" s="50">
        <f t="shared" si="26"/>
        <v>0.60641711229946527</v>
      </c>
      <c r="AL99" s="50">
        <f t="shared" si="26"/>
        <v>0.60320855614973257</v>
      </c>
      <c r="AM99" s="51">
        <f t="shared" si="22"/>
        <v>0.6705882352941176</v>
      </c>
      <c r="AN99" s="51">
        <f t="shared" si="23"/>
        <v>0</v>
      </c>
    </row>
    <row r="100" spans="1:44">
      <c r="A100" s="9" t="s">
        <v>26</v>
      </c>
      <c r="B100" s="50">
        <f t="shared" si="26"/>
        <v>0</v>
      </c>
      <c r="C100" s="50">
        <f t="shared" si="26"/>
        <v>0</v>
      </c>
      <c r="D100" s="50">
        <f t="shared" si="28"/>
        <v>0</v>
      </c>
      <c r="E100" s="50">
        <f t="shared" si="28"/>
        <v>0</v>
      </c>
      <c r="F100" s="50">
        <f t="shared" si="28"/>
        <v>0</v>
      </c>
      <c r="G100" s="50">
        <f t="shared" si="28"/>
        <v>0</v>
      </c>
      <c r="H100" s="50">
        <f t="shared" si="28"/>
        <v>0.56470588235294117</v>
      </c>
      <c r="I100" s="50">
        <f t="shared" si="28"/>
        <v>0.57112299465240646</v>
      </c>
      <c r="J100" s="50">
        <f t="shared" si="28"/>
        <v>0.55508021390374329</v>
      </c>
      <c r="K100" s="50">
        <f t="shared" si="28"/>
        <v>0.56791443850267376</v>
      </c>
      <c r="L100" s="50">
        <f t="shared" si="28"/>
        <v>0.60641711229946527</v>
      </c>
      <c r="M100" s="50">
        <f t="shared" si="28"/>
        <v>0.5903743315508021</v>
      </c>
      <c r="N100" s="50">
        <f t="shared" si="28"/>
        <v>0.56149732620320858</v>
      </c>
      <c r="O100" s="50">
        <f t="shared" si="28"/>
        <v>0.54866310160427811</v>
      </c>
      <c r="P100" s="50">
        <f t="shared" si="28"/>
        <v>0.5518716577540107</v>
      </c>
      <c r="Q100" s="50">
        <f t="shared" si="28"/>
        <v>0.52620320855614977</v>
      </c>
      <c r="R100" s="50">
        <f t="shared" si="28"/>
        <v>0.53903743315508024</v>
      </c>
      <c r="S100" s="50">
        <f t="shared" si="28"/>
        <v>0.54224598930481283</v>
      </c>
      <c r="T100" s="50">
        <f t="shared" si="28"/>
        <v>0.55828877005347599</v>
      </c>
      <c r="U100" s="50">
        <f t="shared" si="28"/>
        <v>0.5518716577540107</v>
      </c>
      <c r="V100" s="50">
        <f t="shared" si="28"/>
        <v>0.54866310160427811</v>
      </c>
      <c r="W100" s="50">
        <f t="shared" si="28"/>
        <v>0.60320855614973257</v>
      </c>
      <c r="X100" s="50">
        <f t="shared" si="28"/>
        <v>0.34652406417112297</v>
      </c>
      <c r="Y100" s="50">
        <f t="shared" si="28"/>
        <v>0.5518716577540107</v>
      </c>
      <c r="Z100" s="50">
        <f t="shared" si="28"/>
        <v>0.5518716577540107</v>
      </c>
      <c r="AA100" s="50">
        <f t="shared" si="28"/>
        <v>0.5518716577540107</v>
      </c>
      <c r="AB100" s="50">
        <f t="shared" si="28"/>
        <v>0.53903743315508024</v>
      </c>
      <c r="AC100" s="50">
        <f t="shared" si="28"/>
        <v>0.46203208556149733</v>
      </c>
      <c r="AD100" s="50">
        <f t="shared" si="28"/>
        <v>0.51657754010695189</v>
      </c>
      <c r="AE100" s="50">
        <f t="shared" si="28"/>
        <v>0.49411764705882355</v>
      </c>
      <c r="AF100" s="50">
        <f t="shared" si="28"/>
        <v>0.5133689839572193</v>
      </c>
      <c r="AG100" s="50">
        <f t="shared" si="28"/>
        <v>0.50374331550802143</v>
      </c>
      <c r="AH100" s="50">
        <f t="shared" si="26"/>
        <v>0.5133689839572193</v>
      </c>
      <c r="AI100" s="50">
        <f t="shared" si="26"/>
        <v>0.52941176470588236</v>
      </c>
      <c r="AJ100" s="50">
        <f t="shared" si="26"/>
        <v>0.52941176470588236</v>
      </c>
      <c r="AK100" s="50">
        <f t="shared" si="26"/>
        <v>0.55508021390374329</v>
      </c>
      <c r="AL100" s="50">
        <f t="shared" si="26"/>
        <v>0.56470588235294117</v>
      </c>
      <c r="AM100" s="51">
        <f t="shared" si="22"/>
        <v>0.60641711229946527</v>
      </c>
      <c r="AN100" s="51">
        <f t="shared" si="23"/>
        <v>0</v>
      </c>
    </row>
    <row r="103" spans="1:44">
      <c r="A103" s="26" t="s">
        <v>47</v>
      </c>
      <c r="C103" s="30"/>
      <c r="E103" s="41"/>
      <c r="F103" s="26"/>
      <c r="G103" s="38"/>
      <c r="H103" s="38"/>
      <c r="I103" s="38"/>
      <c r="J103" s="38"/>
      <c r="K103" s="38"/>
      <c r="L103" s="38"/>
      <c r="M103" s="38"/>
      <c r="N103" s="39"/>
      <c r="O103" s="39"/>
      <c r="P103" s="40"/>
      <c r="Q103" s="38"/>
      <c r="R103" s="28"/>
    </row>
    <row r="104" spans="1:44" ht="13.5" customHeight="1">
      <c r="A104" s="287" t="s">
        <v>2</v>
      </c>
      <c r="B104" s="4">
        <f>+B$4</f>
        <v>0</v>
      </c>
      <c r="C104" s="4">
        <f t="shared" ref="C104:AL104" si="29">+C$4</f>
        <v>0</v>
      </c>
      <c r="D104" s="4">
        <f t="shared" si="29"/>
        <v>0</v>
      </c>
      <c r="E104" s="4">
        <f t="shared" si="29"/>
        <v>0</v>
      </c>
      <c r="F104" s="4">
        <f t="shared" si="29"/>
        <v>0</v>
      </c>
      <c r="G104" s="4">
        <f t="shared" si="29"/>
        <v>0</v>
      </c>
      <c r="H104" s="4">
        <f t="shared" si="29"/>
        <v>1</v>
      </c>
      <c r="I104" s="4">
        <f t="shared" si="29"/>
        <v>2</v>
      </c>
      <c r="J104" s="4">
        <f t="shared" si="29"/>
        <v>3</v>
      </c>
      <c r="K104" s="4">
        <f t="shared" si="29"/>
        <v>4</v>
      </c>
      <c r="L104" s="4">
        <f t="shared" si="29"/>
        <v>5</v>
      </c>
      <c r="M104" s="4">
        <f t="shared" si="29"/>
        <v>6</v>
      </c>
      <c r="N104" s="4">
        <f t="shared" si="29"/>
        <v>7</v>
      </c>
      <c r="O104" s="4">
        <f t="shared" si="29"/>
        <v>8</v>
      </c>
      <c r="P104" s="4">
        <f t="shared" si="29"/>
        <v>9</v>
      </c>
      <c r="Q104" s="4">
        <f t="shared" si="29"/>
        <v>10</v>
      </c>
      <c r="R104" s="4">
        <f t="shared" si="29"/>
        <v>11</v>
      </c>
      <c r="S104" s="4">
        <f t="shared" si="29"/>
        <v>12</v>
      </c>
      <c r="T104" s="4">
        <f t="shared" si="29"/>
        <v>13</v>
      </c>
      <c r="U104" s="4">
        <f t="shared" si="29"/>
        <v>14</v>
      </c>
      <c r="V104" s="4">
        <f t="shared" si="29"/>
        <v>15</v>
      </c>
      <c r="W104" s="4">
        <f t="shared" si="29"/>
        <v>16</v>
      </c>
      <c r="X104" s="4">
        <f t="shared" si="29"/>
        <v>17</v>
      </c>
      <c r="Y104" s="4">
        <f t="shared" si="29"/>
        <v>18</v>
      </c>
      <c r="Z104" s="4">
        <f t="shared" si="29"/>
        <v>19</v>
      </c>
      <c r="AA104" s="4">
        <f t="shared" si="29"/>
        <v>20</v>
      </c>
      <c r="AB104" s="4">
        <f t="shared" si="29"/>
        <v>21</v>
      </c>
      <c r="AC104" s="4">
        <f t="shared" si="29"/>
        <v>22</v>
      </c>
      <c r="AD104" s="4">
        <f t="shared" si="29"/>
        <v>23</v>
      </c>
      <c r="AE104" s="4">
        <f t="shared" si="29"/>
        <v>24</v>
      </c>
      <c r="AF104" s="4">
        <f t="shared" si="29"/>
        <v>25</v>
      </c>
      <c r="AG104" s="4">
        <f t="shared" si="29"/>
        <v>26</v>
      </c>
      <c r="AH104" s="4">
        <f t="shared" si="29"/>
        <v>27</v>
      </c>
      <c r="AI104" s="4">
        <f t="shared" si="29"/>
        <v>28</v>
      </c>
      <c r="AJ104" s="4">
        <f t="shared" si="29"/>
        <v>29</v>
      </c>
      <c r="AK104" s="4">
        <f t="shared" si="29"/>
        <v>30</v>
      </c>
      <c r="AL104" s="4">
        <f t="shared" si="29"/>
        <v>31</v>
      </c>
      <c r="AM104" s="116" t="s">
        <v>3</v>
      </c>
      <c r="AN104" s="5" t="s">
        <v>4</v>
      </c>
    </row>
    <row r="105" spans="1:44" s="6" customFormat="1" ht="11.25" customHeight="1">
      <c r="A105" s="288"/>
      <c r="B105" s="7">
        <f>B$5</f>
        <v>0</v>
      </c>
      <c r="C105" s="7">
        <f t="shared" ref="C105:AL105" si="30">C$5</f>
        <v>0</v>
      </c>
      <c r="D105" s="7">
        <f t="shared" si="30"/>
        <v>0</v>
      </c>
      <c r="E105" s="7">
        <f t="shared" si="30"/>
        <v>0</v>
      </c>
      <c r="F105" s="7">
        <f t="shared" si="30"/>
        <v>0</v>
      </c>
      <c r="G105" s="7">
        <f t="shared" si="30"/>
        <v>0</v>
      </c>
      <c r="H105" s="7">
        <f t="shared" si="30"/>
        <v>40817</v>
      </c>
      <c r="I105" s="7">
        <f t="shared" si="30"/>
        <v>40818</v>
      </c>
      <c r="J105" s="7">
        <f t="shared" si="30"/>
        <v>40819</v>
      </c>
      <c r="K105" s="7">
        <f t="shared" si="30"/>
        <v>40820</v>
      </c>
      <c r="L105" s="7">
        <f t="shared" si="30"/>
        <v>40821</v>
      </c>
      <c r="M105" s="7">
        <f t="shared" si="30"/>
        <v>40822</v>
      </c>
      <c r="N105" s="7">
        <f t="shared" si="30"/>
        <v>40823</v>
      </c>
      <c r="O105" s="7">
        <f t="shared" si="30"/>
        <v>40824</v>
      </c>
      <c r="P105" s="7">
        <f t="shared" si="30"/>
        <v>40825</v>
      </c>
      <c r="Q105" s="7">
        <f t="shared" si="30"/>
        <v>40826</v>
      </c>
      <c r="R105" s="7">
        <f t="shared" si="30"/>
        <v>40827</v>
      </c>
      <c r="S105" s="7">
        <f t="shared" si="30"/>
        <v>40828</v>
      </c>
      <c r="T105" s="7">
        <f t="shared" si="30"/>
        <v>40829</v>
      </c>
      <c r="U105" s="7">
        <f t="shared" si="30"/>
        <v>40830</v>
      </c>
      <c r="V105" s="7">
        <f t="shared" si="30"/>
        <v>40831</v>
      </c>
      <c r="W105" s="7">
        <f t="shared" si="30"/>
        <v>40832</v>
      </c>
      <c r="X105" s="7">
        <f t="shared" si="30"/>
        <v>40833</v>
      </c>
      <c r="Y105" s="7">
        <f t="shared" si="30"/>
        <v>40834</v>
      </c>
      <c r="Z105" s="7">
        <f t="shared" si="30"/>
        <v>40835</v>
      </c>
      <c r="AA105" s="7">
        <f t="shared" si="30"/>
        <v>40836</v>
      </c>
      <c r="AB105" s="7">
        <f t="shared" si="30"/>
        <v>40837</v>
      </c>
      <c r="AC105" s="7">
        <f t="shared" si="30"/>
        <v>40838</v>
      </c>
      <c r="AD105" s="7">
        <f t="shared" si="30"/>
        <v>40839</v>
      </c>
      <c r="AE105" s="7">
        <f t="shared" si="30"/>
        <v>40840</v>
      </c>
      <c r="AF105" s="7">
        <f t="shared" si="30"/>
        <v>40841</v>
      </c>
      <c r="AG105" s="158">
        <f t="shared" si="30"/>
        <v>40842</v>
      </c>
      <c r="AH105" s="158">
        <f t="shared" si="30"/>
        <v>40843</v>
      </c>
      <c r="AI105" s="158">
        <f t="shared" si="30"/>
        <v>40844</v>
      </c>
      <c r="AJ105" s="158">
        <f t="shared" si="30"/>
        <v>40845</v>
      </c>
      <c r="AK105" s="158">
        <f t="shared" si="30"/>
        <v>40846</v>
      </c>
      <c r="AL105" s="158">
        <f t="shared" si="30"/>
        <v>40847</v>
      </c>
      <c r="AM105" s="116"/>
      <c r="AN105" s="8"/>
    </row>
    <row r="106" spans="1:44">
      <c r="A106" s="289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4"/>
      <c r="AH106" s="44"/>
      <c r="AI106" s="44"/>
      <c r="AJ106" s="44"/>
      <c r="AK106" s="44"/>
      <c r="AL106" s="44"/>
      <c r="AM106" s="45" t="s">
        <v>8</v>
      </c>
      <c r="AN106" s="5" t="s">
        <v>8</v>
      </c>
    </row>
    <row r="107" spans="1:44">
      <c r="A107" s="9" t="s">
        <v>9</v>
      </c>
      <c r="B107" s="52">
        <f t="shared" ref="B107:AL122" si="31">$G$38*B7</f>
        <v>0</v>
      </c>
      <c r="C107" s="52">
        <f t="shared" si="31"/>
        <v>0</v>
      </c>
      <c r="D107" s="52">
        <f>$G$38*D7-D137</f>
        <v>0</v>
      </c>
      <c r="E107" s="52">
        <f t="shared" ref="E107:AG107" si="32">$G$38*E7-E137</f>
        <v>0</v>
      </c>
      <c r="F107" s="52">
        <f t="shared" si="32"/>
        <v>0</v>
      </c>
      <c r="G107" s="52">
        <f t="shared" si="32"/>
        <v>0</v>
      </c>
      <c r="H107" s="52">
        <f t="shared" si="32"/>
        <v>4770</v>
      </c>
      <c r="I107" s="52">
        <f t="shared" si="32"/>
        <v>5040</v>
      </c>
      <c r="J107" s="52">
        <f t="shared" si="32"/>
        <v>4980</v>
      </c>
      <c r="K107" s="52">
        <f t="shared" si="32"/>
        <v>4800</v>
      </c>
      <c r="L107" s="52">
        <f t="shared" si="32"/>
        <v>4980</v>
      </c>
      <c r="M107" s="52">
        <f t="shared" si="32"/>
        <v>4950</v>
      </c>
      <c r="N107" s="52">
        <f t="shared" si="32"/>
        <v>4860</v>
      </c>
      <c r="O107" s="52">
        <f t="shared" si="32"/>
        <v>4950</v>
      </c>
      <c r="P107" s="52">
        <f t="shared" si="32"/>
        <v>4920</v>
      </c>
      <c r="Q107" s="52">
        <f t="shared" si="32"/>
        <v>4800</v>
      </c>
      <c r="R107" s="52">
        <f t="shared" si="32"/>
        <v>4650</v>
      </c>
      <c r="S107" s="52">
        <f t="shared" si="32"/>
        <v>4740</v>
      </c>
      <c r="T107" s="52">
        <f t="shared" si="32"/>
        <v>4740</v>
      </c>
      <c r="U107" s="52">
        <f t="shared" si="32"/>
        <v>4920</v>
      </c>
      <c r="V107" s="52">
        <f t="shared" si="32"/>
        <v>4770</v>
      </c>
      <c r="W107" s="52">
        <f t="shared" si="32"/>
        <v>4950</v>
      </c>
      <c r="X107" s="52">
        <f t="shared" si="32"/>
        <v>4920</v>
      </c>
      <c r="Y107" s="52">
        <f t="shared" si="32"/>
        <v>3480</v>
      </c>
      <c r="Z107" s="52">
        <f t="shared" si="32"/>
        <v>4890</v>
      </c>
      <c r="AA107" s="52">
        <f t="shared" si="32"/>
        <v>4950</v>
      </c>
      <c r="AB107" s="52">
        <f t="shared" si="32"/>
        <v>4860</v>
      </c>
      <c r="AC107" s="52">
        <f t="shared" si="32"/>
        <v>4980</v>
      </c>
      <c r="AD107" s="52">
        <f t="shared" si="32"/>
        <v>3810</v>
      </c>
      <c r="AE107" s="52">
        <f t="shared" si="32"/>
        <v>4320</v>
      </c>
      <c r="AF107" s="52">
        <f t="shared" si="32"/>
        <v>4410</v>
      </c>
      <c r="AG107" s="52">
        <f t="shared" si="32"/>
        <v>4470</v>
      </c>
      <c r="AH107" s="52">
        <f t="shared" si="31"/>
        <v>4350</v>
      </c>
      <c r="AI107" s="52">
        <f t="shared" si="31"/>
        <v>4320</v>
      </c>
      <c r="AJ107" s="52">
        <f t="shared" si="31"/>
        <v>4560</v>
      </c>
      <c r="AK107" s="52">
        <f t="shared" si="31"/>
        <v>4740</v>
      </c>
      <c r="AL107" s="52">
        <f t="shared" si="31"/>
        <v>4830</v>
      </c>
      <c r="AM107" s="10">
        <f>MAX(B107:AL107)</f>
        <v>5040</v>
      </c>
      <c r="AN107" s="10">
        <f>MIN(B107:AF107)</f>
        <v>0</v>
      </c>
      <c r="AR107" s="10">
        <f>SUM(B107:AL107)</f>
        <v>145710</v>
      </c>
    </row>
    <row r="108" spans="1:44">
      <c r="A108" s="9" t="s">
        <v>10</v>
      </c>
      <c r="B108" s="52">
        <f t="shared" si="31"/>
        <v>0</v>
      </c>
      <c r="C108" s="52">
        <f t="shared" si="31"/>
        <v>0</v>
      </c>
      <c r="D108" s="52">
        <f t="shared" ref="D108:AG116" si="33">$G$38*D8-D138</f>
        <v>0</v>
      </c>
      <c r="E108" s="52">
        <f t="shared" si="33"/>
        <v>0</v>
      </c>
      <c r="F108" s="52">
        <f t="shared" si="33"/>
        <v>0</v>
      </c>
      <c r="G108" s="52">
        <f t="shared" si="33"/>
        <v>0</v>
      </c>
      <c r="H108" s="52">
        <f t="shared" si="33"/>
        <v>4530</v>
      </c>
      <c r="I108" s="52">
        <f t="shared" si="33"/>
        <v>4800</v>
      </c>
      <c r="J108" s="52">
        <f t="shared" si="33"/>
        <v>4740</v>
      </c>
      <c r="K108" s="52">
        <f t="shared" si="33"/>
        <v>4620</v>
      </c>
      <c r="L108" s="52">
        <f t="shared" si="33"/>
        <v>4650</v>
      </c>
      <c r="M108" s="52">
        <f t="shared" si="33"/>
        <v>4830</v>
      </c>
      <c r="N108" s="52">
        <f t="shared" si="33"/>
        <v>4710</v>
      </c>
      <c r="O108" s="52">
        <f t="shared" si="33"/>
        <v>4770</v>
      </c>
      <c r="P108" s="52">
        <f t="shared" si="33"/>
        <v>4740</v>
      </c>
      <c r="Q108" s="52">
        <f t="shared" si="33"/>
        <v>4650</v>
      </c>
      <c r="R108" s="52">
        <f t="shared" si="33"/>
        <v>4500</v>
      </c>
      <c r="S108" s="52">
        <f t="shared" si="33"/>
        <v>4620</v>
      </c>
      <c r="T108" s="52">
        <f t="shared" si="33"/>
        <v>4530</v>
      </c>
      <c r="U108" s="52">
        <f t="shared" si="33"/>
        <v>4680</v>
      </c>
      <c r="V108" s="52">
        <f t="shared" si="33"/>
        <v>4650</v>
      </c>
      <c r="W108" s="52">
        <f t="shared" si="33"/>
        <v>4710</v>
      </c>
      <c r="X108" s="52">
        <f t="shared" si="33"/>
        <v>4770</v>
      </c>
      <c r="Y108" s="52">
        <f t="shared" si="33"/>
        <v>3180</v>
      </c>
      <c r="Z108" s="52">
        <f t="shared" si="33"/>
        <v>4740</v>
      </c>
      <c r="AA108" s="52">
        <f t="shared" si="33"/>
        <v>4710</v>
      </c>
      <c r="AB108" s="52">
        <f t="shared" si="33"/>
        <v>4560</v>
      </c>
      <c r="AC108" s="52">
        <f t="shared" si="33"/>
        <v>4530</v>
      </c>
      <c r="AD108" s="52">
        <f t="shared" si="33"/>
        <v>3810</v>
      </c>
      <c r="AE108" s="52">
        <f t="shared" si="33"/>
        <v>4170</v>
      </c>
      <c r="AF108" s="52">
        <f t="shared" si="33"/>
        <v>4170</v>
      </c>
      <c r="AG108" s="52">
        <f t="shared" si="33"/>
        <v>4290</v>
      </c>
      <c r="AH108" s="52">
        <f t="shared" si="31"/>
        <v>4170</v>
      </c>
      <c r="AI108" s="52">
        <f t="shared" si="31"/>
        <v>4230</v>
      </c>
      <c r="AJ108" s="52">
        <f t="shared" si="31"/>
        <v>4410</v>
      </c>
      <c r="AK108" s="52">
        <f t="shared" si="31"/>
        <v>4560</v>
      </c>
      <c r="AL108" s="52">
        <f t="shared" si="31"/>
        <v>4680</v>
      </c>
      <c r="AM108" s="10">
        <f t="shared" ref="AM108:AM130" si="34">MAX(B108:AL108)</f>
        <v>4830</v>
      </c>
      <c r="AN108" s="10">
        <f>MIN(B108:AF108)</f>
        <v>0</v>
      </c>
      <c r="AR108" s="10">
        <f t="shared" ref="AR108:AR130" si="35">SUM(B108:AL108)</f>
        <v>139710</v>
      </c>
    </row>
    <row r="109" spans="1:44">
      <c r="A109" s="9" t="s">
        <v>11</v>
      </c>
      <c r="B109" s="52">
        <f t="shared" si="31"/>
        <v>0</v>
      </c>
      <c r="C109" s="52">
        <f t="shared" si="31"/>
        <v>0</v>
      </c>
      <c r="D109" s="52">
        <f t="shared" si="33"/>
        <v>0</v>
      </c>
      <c r="E109" s="52">
        <f t="shared" si="33"/>
        <v>0</v>
      </c>
      <c r="F109" s="52">
        <f t="shared" si="33"/>
        <v>0</v>
      </c>
      <c r="G109" s="52">
        <f t="shared" si="33"/>
        <v>0</v>
      </c>
      <c r="H109" s="52">
        <f t="shared" si="33"/>
        <v>4470</v>
      </c>
      <c r="I109" s="52">
        <f t="shared" si="33"/>
        <v>4650</v>
      </c>
      <c r="J109" s="52">
        <f t="shared" si="33"/>
        <v>4590</v>
      </c>
      <c r="K109" s="52">
        <f t="shared" si="33"/>
        <v>4560</v>
      </c>
      <c r="L109" s="52">
        <f t="shared" si="33"/>
        <v>4650</v>
      </c>
      <c r="M109" s="52">
        <f t="shared" si="33"/>
        <v>4710</v>
      </c>
      <c r="N109" s="52">
        <f t="shared" si="33"/>
        <v>4560</v>
      </c>
      <c r="O109" s="52">
        <f t="shared" si="33"/>
        <v>4650</v>
      </c>
      <c r="P109" s="52">
        <f t="shared" si="33"/>
        <v>4530</v>
      </c>
      <c r="Q109" s="52">
        <f t="shared" si="33"/>
        <v>4500</v>
      </c>
      <c r="R109" s="52">
        <f t="shared" si="33"/>
        <v>4410</v>
      </c>
      <c r="S109" s="52">
        <f t="shared" si="33"/>
        <v>4500</v>
      </c>
      <c r="T109" s="52">
        <f t="shared" si="33"/>
        <v>4470</v>
      </c>
      <c r="U109" s="52">
        <f t="shared" si="33"/>
        <v>4590</v>
      </c>
      <c r="V109" s="52">
        <f t="shared" si="33"/>
        <v>4590</v>
      </c>
      <c r="W109" s="52">
        <f t="shared" si="33"/>
        <v>4620</v>
      </c>
      <c r="X109" s="52">
        <f t="shared" si="33"/>
        <v>4650</v>
      </c>
      <c r="Y109" s="52">
        <f t="shared" si="33"/>
        <v>2340</v>
      </c>
      <c r="Z109" s="52">
        <f t="shared" si="33"/>
        <v>4620</v>
      </c>
      <c r="AA109" s="52">
        <f t="shared" si="33"/>
        <v>4560</v>
      </c>
      <c r="AB109" s="52">
        <f t="shared" si="33"/>
        <v>4500</v>
      </c>
      <c r="AC109" s="52">
        <f t="shared" si="33"/>
        <v>4260</v>
      </c>
      <c r="AD109" s="52">
        <f t="shared" si="33"/>
        <v>3810</v>
      </c>
      <c r="AE109" s="52">
        <f t="shared" si="33"/>
        <v>4050</v>
      </c>
      <c r="AF109" s="52">
        <f t="shared" si="33"/>
        <v>4050</v>
      </c>
      <c r="AG109" s="52">
        <f t="shared" si="33"/>
        <v>4230</v>
      </c>
      <c r="AH109" s="52">
        <f t="shared" si="31"/>
        <v>4170</v>
      </c>
      <c r="AI109" s="52">
        <f t="shared" si="31"/>
        <v>4170</v>
      </c>
      <c r="AJ109" s="52">
        <f t="shared" si="31"/>
        <v>4320</v>
      </c>
      <c r="AK109" s="52">
        <f t="shared" si="31"/>
        <v>4380</v>
      </c>
      <c r="AL109" s="52">
        <f t="shared" si="31"/>
        <v>4590</v>
      </c>
      <c r="AM109" s="10">
        <f t="shared" si="34"/>
        <v>4710</v>
      </c>
      <c r="AN109" s="10">
        <f t="shared" ref="AN109:AN130" si="36">MIN(B109:AF109)</f>
        <v>0</v>
      </c>
      <c r="AR109" s="10">
        <f t="shared" si="35"/>
        <v>135750</v>
      </c>
    </row>
    <row r="110" spans="1:44">
      <c r="A110" s="9" t="s">
        <v>12</v>
      </c>
      <c r="B110" s="52">
        <f t="shared" si="31"/>
        <v>0</v>
      </c>
      <c r="C110" s="52">
        <f t="shared" si="31"/>
        <v>0</v>
      </c>
      <c r="D110" s="52">
        <f t="shared" si="33"/>
        <v>0</v>
      </c>
      <c r="E110" s="52">
        <f t="shared" si="33"/>
        <v>0</v>
      </c>
      <c r="F110" s="52">
        <f t="shared" si="33"/>
        <v>0</v>
      </c>
      <c r="G110" s="52">
        <f t="shared" si="33"/>
        <v>0</v>
      </c>
      <c r="H110" s="52">
        <f t="shared" si="33"/>
        <v>4410</v>
      </c>
      <c r="I110" s="52">
        <f t="shared" si="33"/>
        <v>4530</v>
      </c>
      <c r="J110" s="52">
        <f t="shared" si="33"/>
        <v>4500</v>
      </c>
      <c r="K110" s="52">
        <f t="shared" si="33"/>
        <v>4470</v>
      </c>
      <c r="L110" s="52">
        <f t="shared" si="33"/>
        <v>4620</v>
      </c>
      <c r="M110" s="52">
        <f t="shared" si="33"/>
        <v>4650</v>
      </c>
      <c r="N110" s="52">
        <f t="shared" si="33"/>
        <v>4500</v>
      </c>
      <c r="O110" s="52">
        <f t="shared" si="33"/>
        <v>4590</v>
      </c>
      <c r="P110" s="52">
        <f t="shared" si="33"/>
        <v>4500</v>
      </c>
      <c r="Q110" s="52">
        <f t="shared" si="33"/>
        <v>4470</v>
      </c>
      <c r="R110" s="52">
        <f t="shared" si="33"/>
        <v>4350</v>
      </c>
      <c r="S110" s="52">
        <f t="shared" si="33"/>
        <v>4500</v>
      </c>
      <c r="T110" s="52">
        <f t="shared" si="33"/>
        <v>4440</v>
      </c>
      <c r="U110" s="52">
        <f t="shared" si="33"/>
        <v>4500</v>
      </c>
      <c r="V110" s="52">
        <f t="shared" si="33"/>
        <v>4500</v>
      </c>
      <c r="W110" s="52">
        <f t="shared" si="33"/>
        <v>4560</v>
      </c>
      <c r="X110" s="52">
        <f t="shared" si="33"/>
        <v>4530</v>
      </c>
      <c r="Y110" s="52">
        <f t="shared" si="33"/>
        <v>3120</v>
      </c>
      <c r="Z110" s="52">
        <f t="shared" si="33"/>
        <v>4590</v>
      </c>
      <c r="AA110" s="52">
        <f t="shared" si="33"/>
        <v>4560</v>
      </c>
      <c r="AB110" s="52">
        <f t="shared" si="33"/>
        <v>4440</v>
      </c>
      <c r="AC110" s="52">
        <f t="shared" si="33"/>
        <v>4200</v>
      </c>
      <c r="AD110" s="52">
        <f t="shared" si="33"/>
        <v>3750</v>
      </c>
      <c r="AE110" s="52">
        <f t="shared" si="33"/>
        <v>4020</v>
      </c>
      <c r="AF110" s="52">
        <f t="shared" si="33"/>
        <v>4050</v>
      </c>
      <c r="AG110" s="52">
        <f t="shared" si="33"/>
        <v>4230</v>
      </c>
      <c r="AH110" s="52">
        <f t="shared" si="31"/>
        <v>4080</v>
      </c>
      <c r="AI110" s="52">
        <f t="shared" si="31"/>
        <v>4200</v>
      </c>
      <c r="AJ110" s="52">
        <f t="shared" si="31"/>
        <v>4260</v>
      </c>
      <c r="AK110" s="52">
        <f t="shared" si="31"/>
        <v>4320</v>
      </c>
      <c r="AL110" s="52">
        <f t="shared" si="31"/>
        <v>4470</v>
      </c>
      <c r="AM110" s="10">
        <f t="shared" si="34"/>
        <v>4650</v>
      </c>
      <c r="AN110" s="10">
        <f t="shared" si="36"/>
        <v>0</v>
      </c>
      <c r="AR110" s="10">
        <f t="shared" si="35"/>
        <v>134910</v>
      </c>
    </row>
    <row r="111" spans="1:44">
      <c r="A111" s="9" t="s">
        <v>13</v>
      </c>
      <c r="B111" s="52">
        <f t="shared" si="31"/>
        <v>0</v>
      </c>
      <c r="C111" s="52">
        <f t="shared" si="31"/>
        <v>0</v>
      </c>
      <c r="D111" s="52">
        <f t="shared" si="33"/>
        <v>0</v>
      </c>
      <c r="E111" s="52">
        <f t="shared" si="33"/>
        <v>0</v>
      </c>
      <c r="F111" s="52">
        <f t="shared" si="33"/>
        <v>0</v>
      </c>
      <c r="G111" s="52">
        <f t="shared" si="33"/>
        <v>0</v>
      </c>
      <c r="H111" s="52">
        <f t="shared" si="33"/>
        <v>4380</v>
      </c>
      <c r="I111" s="52">
        <f t="shared" si="33"/>
        <v>4500</v>
      </c>
      <c r="J111" s="52">
        <f t="shared" si="33"/>
        <v>4470</v>
      </c>
      <c r="K111" s="52">
        <f t="shared" si="33"/>
        <v>4440</v>
      </c>
      <c r="L111" s="52">
        <f t="shared" si="33"/>
        <v>4650</v>
      </c>
      <c r="M111" s="52">
        <f t="shared" si="33"/>
        <v>4680</v>
      </c>
      <c r="N111" s="52">
        <f t="shared" si="33"/>
        <v>4500</v>
      </c>
      <c r="O111" s="52">
        <f t="shared" si="33"/>
        <v>4680</v>
      </c>
      <c r="P111" s="52">
        <f t="shared" si="33"/>
        <v>4440</v>
      </c>
      <c r="Q111" s="52">
        <f t="shared" si="33"/>
        <v>4410</v>
      </c>
      <c r="R111" s="52">
        <f t="shared" si="33"/>
        <v>4440</v>
      </c>
      <c r="S111" s="52">
        <f t="shared" si="33"/>
        <v>4440</v>
      </c>
      <c r="T111" s="52">
        <f t="shared" si="33"/>
        <v>4350</v>
      </c>
      <c r="U111" s="52">
        <f t="shared" si="33"/>
        <v>4500</v>
      </c>
      <c r="V111" s="52">
        <f t="shared" si="33"/>
        <v>4500</v>
      </c>
      <c r="W111" s="52">
        <f t="shared" si="33"/>
        <v>4530</v>
      </c>
      <c r="X111" s="52">
        <f t="shared" si="33"/>
        <v>4560</v>
      </c>
      <c r="Y111" s="52">
        <f t="shared" si="33"/>
        <v>3210</v>
      </c>
      <c r="Z111" s="52">
        <f t="shared" si="33"/>
        <v>4560</v>
      </c>
      <c r="AA111" s="52">
        <f t="shared" si="33"/>
        <v>4530</v>
      </c>
      <c r="AB111" s="52">
        <f t="shared" si="33"/>
        <v>4410</v>
      </c>
      <c r="AC111" s="52">
        <f t="shared" si="33"/>
        <v>4170</v>
      </c>
      <c r="AD111" s="52">
        <f t="shared" si="33"/>
        <v>3720</v>
      </c>
      <c r="AE111" s="52">
        <f t="shared" si="33"/>
        <v>3960</v>
      </c>
      <c r="AF111" s="52">
        <f t="shared" si="33"/>
        <v>4050</v>
      </c>
      <c r="AG111" s="52">
        <f t="shared" si="33"/>
        <v>4170</v>
      </c>
      <c r="AH111" s="52">
        <f t="shared" si="31"/>
        <v>4050</v>
      </c>
      <c r="AI111" s="52">
        <f t="shared" si="31"/>
        <v>4140</v>
      </c>
      <c r="AJ111" s="52">
        <f t="shared" si="31"/>
        <v>4350</v>
      </c>
      <c r="AK111" s="52">
        <f t="shared" si="31"/>
        <v>4320</v>
      </c>
      <c r="AL111" s="52">
        <f t="shared" si="31"/>
        <v>4470</v>
      </c>
      <c r="AM111" s="10">
        <f t="shared" si="34"/>
        <v>4680</v>
      </c>
      <c r="AN111" s="10">
        <f t="shared" si="36"/>
        <v>0</v>
      </c>
      <c r="AR111" s="10">
        <f t="shared" si="35"/>
        <v>134580</v>
      </c>
    </row>
    <row r="112" spans="1:44">
      <c r="A112" s="9" t="s">
        <v>14</v>
      </c>
      <c r="B112" s="52">
        <f t="shared" si="31"/>
        <v>0</v>
      </c>
      <c r="C112" s="52">
        <f t="shared" si="31"/>
        <v>0</v>
      </c>
      <c r="D112" s="52">
        <f t="shared" si="33"/>
        <v>0</v>
      </c>
      <c r="E112" s="52">
        <f t="shared" si="33"/>
        <v>0</v>
      </c>
      <c r="F112" s="52">
        <f t="shared" si="33"/>
        <v>0</v>
      </c>
      <c r="G112" s="52">
        <f t="shared" si="33"/>
        <v>0</v>
      </c>
      <c r="H112" s="52">
        <f t="shared" si="33"/>
        <v>4470</v>
      </c>
      <c r="I112" s="52">
        <f t="shared" si="33"/>
        <v>4530</v>
      </c>
      <c r="J112" s="52">
        <f t="shared" si="33"/>
        <v>4470</v>
      </c>
      <c r="K112" s="52">
        <f t="shared" si="33"/>
        <v>4680</v>
      </c>
      <c r="L112" s="52">
        <f t="shared" si="33"/>
        <v>4830</v>
      </c>
      <c r="M112" s="52">
        <f t="shared" si="33"/>
        <v>4680</v>
      </c>
      <c r="N112" s="52">
        <f t="shared" si="33"/>
        <v>4500</v>
      </c>
      <c r="O112" s="52">
        <f t="shared" si="33"/>
        <v>4680</v>
      </c>
      <c r="P112" s="52">
        <f t="shared" si="33"/>
        <v>4530</v>
      </c>
      <c r="Q112" s="52">
        <f t="shared" si="33"/>
        <v>4410</v>
      </c>
      <c r="R112" s="52">
        <f t="shared" si="33"/>
        <v>4560</v>
      </c>
      <c r="S112" s="52">
        <f t="shared" si="33"/>
        <v>4590</v>
      </c>
      <c r="T112" s="52">
        <f t="shared" si="33"/>
        <v>4500</v>
      </c>
      <c r="U112" s="52">
        <f t="shared" si="33"/>
        <v>4590</v>
      </c>
      <c r="V112" s="52">
        <f t="shared" si="33"/>
        <v>4590</v>
      </c>
      <c r="W112" s="52">
        <f t="shared" si="33"/>
        <v>4620</v>
      </c>
      <c r="X112" s="52">
        <f t="shared" si="33"/>
        <v>4560</v>
      </c>
      <c r="Y112" s="52">
        <f t="shared" si="33"/>
        <v>3360</v>
      </c>
      <c r="Z112" s="52">
        <f t="shared" si="33"/>
        <v>4740</v>
      </c>
      <c r="AA112" s="52">
        <f t="shared" si="33"/>
        <v>4800</v>
      </c>
      <c r="AB112" s="52">
        <f t="shared" si="33"/>
        <v>4470</v>
      </c>
      <c r="AC112" s="52">
        <f t="shared" si="33"/>
        <v>4380</v>
      </c>
      <c r="AD112" s="52">
        <f t="shared" si="33"/>
        <v>3810</v>
      </c>
      <c r="AE112" s="52">
        <f t="shared" si="33"/>
        <v>3960</v>
      </c>
      <c r="AF112" s="52">
        <f t="shared" si="33"/>
        <v>4230</v>
      </c>
      <c r="AG112" s="52">
        <f t="shared" si="33"/>
        <v>4350</v>
      </c>
      <c r="AH112" s="52">
        <f t="shared" si="31"/>
        <v>4200</v>
      </c>
      <c r="AI112" s="52">
        <f t="shared" si="31"/>
        <v>4350</v>
      </c>
      <c r="AJ112" s="52">
        <f t="shared" si="31"/>
        <v>4560</v>
      </c>
      <c r="AK112" s="52">
        <f t="shared" si="31"/>
        <v>4440</v>
      </c>
      <c r="AL112" s="52">
        <f t="shared" si="31"/>
        <v>4470</v>
      </c>
      <c r="AM112" s="10">
        <f t="shared" si="34"/>
        <v>4830</v>
      </c>
      <c r="AN112" s="10">
        <f t="shared" si="36"/>
        <v>0</v>
      </c>
      <c r="AR112" s="10">
        <f t="shared" si="35"/>
        <v>137910</v>
      </c>
    </row>
    <row r="113" spans="1:44">
      <c r="A113" s="9" t="s">
        <v>15</v>
      </c>
      <c r="B113" s="52">
        <f t="shared" si="31"/>
        <v>0</v>
      </c>
      <c r="C113" s="52">
        <f t="shared" si="31"/>
        <v>0</v>
      </c>
      <c r="D113" s="52">
        <f t="shared" si="33"/>
        <v>0</v>
      </c>
      <c r="E113" s="52">
        <f t="shared" si="33"/>
        <v>0</v>
      </c>
      <c r="F113" s="52">
        <f t="shared" si="33"/>
        <v>0</v>
      </c>
      <c r="G113" s="52">
        <f t="shared" si="33"/>
        <v>0</v>
      </c>
      <c r="H113" s="52">
        <f t="shared" si="33"/>
        <v>4440</v>
      </c>
      <c r="I113" s="52">
        <f t="shared" si="33"/>
        <v>4590</v>
      </c>
      <c r="J113" s="52">
        <f t="shared" si="33"/>
        <v>4290</v>
      </c>
      <c r="K113" s="52">
        <f t="shared" si="33"/>
        <v>5040</v>
      </c>
      <c r="L113" s="52">
        <f t="shared" si="33"/>
        <v>5160</v>
      </c>
      <c r="M113" s="52">
        <f t="shared" si="33"/>
        <v>4710</v>
      </c>
      <c r="N113" s="52">
        <f t="shared" si="33"/>
        <v>4590</v>
      </c>
      <c r="O113" s="52">
        <f t="shared" si="33"/>
        <v>5070</v>
      </c>
      <c r="P113" s="52">
        <f t="shared" si="33"/>
        <v>4560</v>
      </c>
      <c r="Q113" s="52">
        <f t="shared" si="33"/>
        <v>3060</v>
      </c>
      <c r="R113" s="52">
        <f t="shared" si="33"/>
        <v>4860</v>
      </c>
      <c r="S113" s="52">
        <f t="shared" si="33"/>
        <v>4890</v>
      </c>
      <c r="T113" s="52">
        <f t="shared" si="33"/>
        <v>4860</v>
      </c>
      <c r="U113" s="52">
        <f t="shared" si="33"/>
        <v>4920</v>
      </c>
      <c r="V113" s="52">
        <f t="shared" si="33"/>
        <v>4950</v>
      </c>
      <c r="W113" s="52">
        <f t="shared" si="33"/>
        <v>4590</v>
      </c>
      <c r="X113" s="52">
        <f t="shared" si="33"/>
        <v>4380</v>
      </c>
      <c r="Y113" s="52">
        <f t="shared" si="33"/>
        <v>3660</v>
      </c>
      <c r="Z113" s="52">
        <f t="shared" si="33"/>
        <v>5190</v>
      </c>
      <c r="AA113" s="52">
        <f t="shared" si="33"/>
        <v>5100</v>
      </c>
      <c r="AB113" s="52">
        <f t="shared" si="33"/>
        <v>4440</v>
      </c>
      <c r="AC113" s="52">
        <f t="shared" si="33"/>
        <v>4740</v>
      </c>
      <c r="AD113" s="52">
        <f t="shared" si="33"/>
        <v>3960</v>
      </c>
      <c r="AE113" s="52">
        <f t="shared" si="33"/>
        <v>3870</v>
      </c>
      <c r="AF113" s="52">
        <f t="shared" si="33"/>
        <v>4620</v>
      </c>
      <c r="AG113" s="52">
        <f t="shared" si="33"/>
        <v>4830</v>
      </c>
      <c r="AH113" s="52">
        <f t="shared" si="31"/>
        <v>4860</v>
      </c>
      <c r="AI113" s="52">
        <f t="shared" si="31"/>
        <v>4770</v>
      </c>
      <c r="AJ113" s="52">
        <f t="shared" si="31"/>
        <v>5040</v>
      </c>
      <c r="AK113" s="52">
        <f t="shared" si="31"/>
        <v>4620</v>
      </c>
      <c r="AL113" s="52">
        <f t="shared" si="31"/>
        <v>4350</v>
      </c>
      <c r="AM113" s="10">
        <f t="shared" si="34"/>
        <v>5190</v>
      </c>
      <c r="AN113" s="10">
        <f t="shared" si="36"/>
        <v>0</v>
      </c>
      <c r="AR113" s="10">
        <f t="shared" si="35"/>
        <v>143010</v>
      </c>
    </row>
    <row r="114" spans="1:44">
      <c r="A114" s="12" t="s">
        <v>16</v>
      </c>
      <c r="B114" s="52">
        <f t="shared" si="31"/>
        <v>0</v>
      </c>
      <c r="C114" s="52">
        <f t="shared" si="31"/>
        <v>0</v>
      </c>
      <c r="D114" s="52">
        <f t="shared" si="33"/>
        <v>0</v>
      </c>
      <c r="E114" s="52">
        <f t="shared" si="33"/>
        <v>0</v>
      </c>
      <c r="F114" s="52">
        <f t="shared" si="33"/>
        <v>0</v>
      </c>
      <c r="G114" s="52">
        <f t="shared" si="33"/>
        <v>0</v>
      </c>
      <c r="H114" s="52">
        <f t="shared" si="33"/>
        <v>4710</v>
      </c>
      <c r="I114" s="52">
        <f t="shared" si="33"/>
        <v>4620</v>
      </c>
      <c r="J114" s="52">
        <f t="shared" si="33"/>
        <v>4260</v>
      </c>
      <c r="K114" s="52">
        <f t="shared" si="33"/>
        <v>5550</v>
      </c>
      <c r="L114" s="52">
        <f t="shared" si="33"/>
        <v>5730</v>
      </c>
      <c r="M114" s="52">
        <f t="shared" si="33"/>
        <v>5280</v>
      </c>
      <c r="N114" s="52">
        <f t="shared" si="33"/>
        <v>5550</v>
      </c>
      <c r="O114" s="52">
        <f t="shared" si="33"/>
        <v>5400</v>
      </c>
      <c r="P114" s="52">
        <f t="shared" si="33"/>
        <v>4650</v>
      </c>
      <c r="Q114" s="52">
        <f t="shared" si="33"/>
        <v>2820</v>
      </c>
      <c r="R114" s="52">
        <f t="shared" si="33"/>
        <v>5550</v>
      </c>
      <c r="S114" s="52">
        <f t="shared" si="33"/>
        <v>5910</v>
      </c>
      <c r="T114" s="52">
        <f t="shared" si="33"/>
        <v>5310</v>
      </c>
      <c r="U114" s="52">
        <f t="shared" si="33"/>
        <v>5460</v>
      </c>
      <c r="V114" s="52">
        <f t="shared" si="33"/>
        <v>5730</v>
      </c>
      <c r="W114" s="52">
        <f t="shared" si="33"/>
        <v>4590</v>
      </c>
      <c r="X114" s="52">
        <f t="shared" si="33"/>
        <v>4380</v>
      </c>
      <c r="Y114" s="52">
        <f t="shared" si="33"/>
        <v>3690</v>
      </c>
      <c r="Z114" s="52">
        <f t="shared" si="33"/>
        <v>5880</v>
      </c>
      <c r="AA114" s="52">
        <f t="shared" si="33"/>
        <v>5640</v>
      </c>
      <c r="AB114" s="52">
        <f t="shared" si="33"/>
        <v>6030</v>
      </c>
      <c r="AC114" s="52">
        <f t="shared" si="33"/>
        <v>3300</v>
      </c>
      <c r="AD114" s="52">
        <f t="shared" si="33"/>
        <v>4140</v>
      </c>
      <c r="AE114" s="52">
        <f t="shared" si="33"/>
        <v>3900</v>
      </c>
      <c r="AF114" s="52">
        <f t="shared" si="33"/>
        <v>5010</v>
      </c>
      <c r="AG114" s="52">
        <f t="shared" si="33"/>
        <v>5130</v>
      </c>
      <c r="AH114" s="52">
        <f t="shared" si="31"/>
        <v>5610</v>
      </c>
      <c r="AI114" s="52">
        <f t="shared" si="31"/>
        <v>5160</v>
      </c>
      <c r="AJ114" s="52">
        <f t="shared" si="31"/>
        <v>5760</v>
      </c>
      <c r="AK114" s="52">
        <f t="shared" si="31"/>
        <v>4860</v>
      </c>
      <c r="AL114" s="52">
        <f t="shared" si="31"/>
        <v>4530</v>
      </c>
      <c r="AM114" s="10">
        <f t="shared" si="34"/>
        <v>6030</v>
      </c>
      <c r="AN114" s="10">
        <f t="shared" si="36"/>
        <v>0</v>
      </c>
      <c r="AR114" s="10">
        <f t="shared" si="35"/>
        <v>154140</v>
      </c>
    </row>
    <row r="115" spans="1:44">
      <c r="A115" s="12" t="s">
        <v>17</v>
      </c>
      <c r="B115" s="52">
        <f t="shared" si="31"/>
        <v>0</v>
      </c>
      <c r="C115" s="52">
        <f t="shared" si="31"/>
        <v>0</v>
      </c>
      <c r="D115" s="52">
        <f t="shared" si="33"/>
        <v>0</v>
      </c>
      <c r="E115" s="52">
        <f t="shared" si="33"/>
        <v>0</v>
      </c>
      <c r="F115" s="52">
        <f t="shared" si="33"/>
        <v>0</v>
      </c>
      <c r="G115" s="52">
        <f t="shared" si="33"/>
        <v>0</v>
      </c>
      <c r="H115" s="52">
        <f t="shared" si="33"/>
        <v>4980</v>
      </c>
      <c r="I115" s="52">
        <f t="shared" si="33"/>
        <v>4350</v>
      </c>
      <c r="J115" s="52">
        <f t="shared" si="33"/>
        <v>4020</v>
      </c>
      <c r="K115" s="52">
        <f t="shared" si="33"/>
        <v>6600</v>
      </c>
      <c r="L115" s="52">
        <f t="shared" si="33"/>
        <v>6300</v>
      </c>
      <c r="M115" s="52">
        <f t="shared" si="33"/>
        <v>6180</v>
      </c>
      <c r="N115" s="52">
        <f t="shared" si="33"/>
        <v>5400</v>
      </c>
      <c r="O115" s="52">
        <f t="shared" si="33"/>
        <v>5880</v>
      </c>
      <c r="P115" s="52">
        <f t="shared" si="33"/>
        <v>4920</v>
      </c>
      <c r="Q115" s="52">
        <f t="shared" si="33"/>
        <v>2550</v>
      </c>
      <c r="R115" s="52">
        <f t="shared" si="33"/>
        <v>6000</v>
      </c>
      <c r="S115" s="52">
        <f t="shared" si="33"/>
        <v>6210</v>
      </c>
      <c r="T115" s="52">
        <f t="shared" si="33"/>
        <v>6120</v>
      </c>
      <c r="U115" s="52">
        <f t="shared" si="33"/>
        <v>5610</v>
      </c>
      <c r="V115" s="52">
        <f t="shared" si="33"/>
        <v>5820</v>
      </c>
      <c r="W115" s="52">
        <f t="shared" si="33"/>
        <v>4530</v>
      </c>
      <c r="X115" s="52">
        <f t="shared" si="33"/>
        <v>4050</v>
      </c>
      <c r="Y115" s="52">
        <f t="shared" si="33"/>
        <v>4080</v>
      </c>
      <c r="Z115" s="52">
        <f t="shared" si="33"/>
        <v>6180</v>
      </c>
      <c r="AA115" s="52">
        <f t="shared" si="33"/>
        <v>5970</v>
      </c>
      <c r="AB115" s="52">
        <f t="shared" si="33"/>
        <v>6270</v>
      </c>
      <c r="AC115" s="52">
        <f t="shared" si="33"/>
        <v>5010</v>
      </c>
      <c r="AD115" s="52">
        <f t="shared" si="33"/>
        <v>3690</v>
      </c>
      <c r="AE115" s="52">
        <f t="shared" si="33"/>
        <v>3690</v>
      </c>
      <c r="AF115" s="52">
        <f t="shared" si="33"/>
        <v>5430</v>
      </c>
      <c r="AG115" s="52">
        <f t="shared" si="33"/>
        <v>5700</v>
      </c>
      <c r="AH115" s="52">
        <f t="shared" si="31"/>
        <v>6450</v>
      </c>
      <c r="AI115" s="52">
        <f t="shared" si="31"/>
        <v>6420</v>
      </c>
      <c r="AJ115" s="52">
        <f t="shared" si="31"/>
        <v>6750</v>
      </c>
      <c r="AK115" s="52">
        <f t="shared" si="31"/>
        <v>5460</v>
      </c>
      <c r="AL115" s="52">
        <f t="shared" si="31"/>
        <v>5010</v>
      </c>
      <c r="AM115" s="10">
        <f t="shared" si="34"/>
        <v>6750</v>
      </c>
      <c r="AN115" s="10">
        <f t="shared" si="36"/>
        <v>0</v>
      </c>
      <c r="AR115" s="10">
        <f t="shared" si="35"/>
        <v>165630</v>
      </c>
    </row>
    <row r="116" spans="1:44">
      <c r="A116" s="13">
        <v>0.41666666666666669</v>
      </c>
      <c r="B116" s="52">
        <f t="shared" si="31"/>
        <v>0</v>
      </c>
      <c r="C116" s="52">
        <f t="shared" si="31"/>
        <v>0</v>
      </c>
      <c r="D116" s="52">
        <f t="shared" si="33"/>
        <v>0</v>
      </c>
      <c r="E116" s="52">
        <f t="shared" si="33"/>
        <v>0</v>
      </c>
      <c r="F116" s="52">
        <f t="shared" si="33"/>
        <v>0</v>
      </c>
      <c r="G116" s="52">
        <f t="shared" si="33"/>
        <v>0</v>
      </c>
      <c r="H116" s="52">
        <f t="shared" si="33"/>
        <v>5180</v>
      </c>
      <c r="I116" s="52">
        <f t="shared" si="33"/>
        <v>4190</v>
      </c>
      <c r="J116" s="52">
        <f t="shared" si="33"/>
        <v>3560</v>
      </c>
      <c r="K116" s="52">
        <f t="shared" si="33"/>
        <v>5810</v>
      </c>
      <c r="L116" s="52">
        <f t="shared" si="33"/>
        <v>5720</v>
      </c>
      <c r="M116" s="52">
        <f t="shared" si="33"/>
        <v>5570</v>
      </c>
      <c r="N116" s="52">
        <f t="shared" si="33"/>
        <v>4190</v>
      </c>
      <c r="O116" s="52">
        <f t="shared" si="33"/>
        <v>5630</v>
      </c>
      <c r="P116" s="52">
        <f t="shared" si="33"/>
        <v>3710</v>
      </c>
      <c r="Q116" s="52">
        <f t="shared" si="33"/>
        <v>1850</v>
      </c>
      <c r="R116" s="52">
        <f t="shared" si="33"/>
        <v>5900</v>
      </c>
      <c r="S116" s="52">
        <f t="shared" ref="S116:AG116" si="37">$G$38*S16-S146</f>
        <v>5570</v>
      </c>
      <c r="T116" s="52">
        <f t="shared" si="37"/>
        <v>5360</v>
      </c>
      <c r="U116" s="52">
        <f t="shared" si="37"/>
        <v>5450</v>
      </c>
      <c r="V116" s="52">
        <f t="shared" si="37"/>
        <v>5090</v>
      </c>
      <c r="W116" s="52">
        <f t="shared" si="37"/>
        <v>4040</v>
      </c>
      <c r="X116" s="52">
        <f t="shared" si="37"/>
        <v>3500</v>
      </c>
      <c r="Y116" s="52">
        <f t="shared" si="37"/>
        <v>2870</v>
      </c>
      <c r="Z116" s="52">
        <f t="shared" si="37"/>
        <v>5630</v>
      </c>
      <c r="AA116" s="52">
        <f t="shared" si="37"/>
        <v>5480</v>
      </c>
      <c r="AB116" s="52">
        <f t="shared" si="37"/>
        <v>5600</v>
      </c>
      <c r="AC116" s="52">
        <f t="shared" si="37"/>
        <v>4910</v>
      </c>
      <c r="AD116" s="52">
        <f t="shared" si="37"/>
        <v>3380</v>
      </c>
      <c r="AE116" s="52">
        <f t="shared" si="37"/>
        <v>3170</v>
      </c>
      <c r="AF116" s="52">
        <f t="shared" si="37"/>
        <v>5180</v>
      </c>
      <c r="AG116" s="52">
        <f t="shared" si="37"/>
        <v>5210</v>
      </c>
      <c r="AH116" s="52">
        <f t="shared" si="31"/>
        <v>7050</v>
      </c>
      <c r="AI116" s="52">
        <f t="shared" si="31"/>
        <v>6510</v>
      </c>
      <c r="AJ116" s="52">
        <f t="shared" si="31"/>
        <v>6690</v>
      </c>
      <c r="AK116" s="52">
        <f t="shared" si="31"/>
        <v>5490</v>
      </c>
      <c r="AL116" s="52">
        <f t="shared" si="31"/>
        <v>5010</v>
      </c>
      <c r="AM116" s="10">
        <f t="shared" si="34"/>
        <v>7050</v>
      </c>
      <c r="AN116" s="10">
        <f t="shared" si="36"/>
        <v>0</v>
      </c>
      <c r="AR116" s="10">
        <f t="shared" si="35"/>
        <v>152500</v>
      </c>
    </row>
    <row r="117" spans="1:44">
      <c r="A117" s="13" t="s">
        <v>18</v>
      </c>
      <c r="B117" s="52">
        <f t="shared" si="31"/>
        <v>0</v>
      </c>
      <c r="C117" s="52">
        <f t="shared" si="31"/>
        <v>0</v>
      </c>
      <c r="D117" s="52">
        <f t="shared" ref="D117:AG125" si="38">$G$38*D17-D147</f>
        <v>0</v>
      </c>
      <c r="E117" s="52">
        <f t="shared" si="38"/>
        <v>0</v>
      </c>
      <c r="F117" s="52">
        <f t="shared" si="38"/>
        <v>0</v>
      </c>
      <c r="G117" s="52">
        <f t="shared" si="38"/>
        <v>0</v>
      </c>
      <c r="H117" s="52">
        <f t="shared" si="38"/>
        <v>4240</v>
      </c>
      <c r="I117" s="52">
        <f t="shared" si="38"/>
        <v>3850</v>
      </c>
      <c r="J117" s="52">
        <f t="shared" si="38"/>
        <v>3670</v>
      </c>
      <c r="K117" s="52">
        <f t="shared" si="38"/>
        <v>5530</v>
      </c>
      <c r="L117" s="52">
        <f t="shared" si="38"/>
        <v>4060</v>
      </c>
      <c r="M117" s="52">
        <f t="shared" si="38"/>
        <v>5260</v>
      </c>
      <c r="N117" s="52">
        <f t="shared" si="38"/>
        <v>4930</v>
      </c>
      <c r="O117" s="52">
        <f t="shared" si="38"/>
        <v>4810</v>
      </c>
      <c r="P117" s="52">
        <f t="shared" si="38"/>
        <v>3460</v>
      </c>
      <c r="Q117" s="52">
        <f t="shared" si="38"/>
        <v>3220</v>
      </c>
      <c r="R117" s="52">
        <f t="shared" si="38"/>
        <v>5380</v>
      </c>
      <c r="S117" s="52">
        <f t="shared" si="38"/>
        <v>4930</v>
      </c>
      <c r="T117" s="52">
        <f t="shared" si="38"/>
        <v>5080</v>
      </c>
      <c r="U117" s="52">
        <f t="shared" si="38"/>
        <v>4855</v>
      </c>
      <c r="V117" s="52">
        <f t="shared" si="38"/>
        <v>4930</v>
      </c>
      <c r="W117" s="52">
        <f t="shared" si="38"/>
        <v>3430</v>
      </c>
      <c r="X117" s="52">
        <f t="shared" si="38"/>
        <v>3010</v>
      </c>
      <c r="Y117" s="52">
        <f t="shared" si="38"/>
        <v>4150</v>
      </c>
      <c r="Z117" s="52">
        <f t="shared" si="38"/>
        <v>5230</v>
      </c>
      <c r="AA117" s="52">
        <f t="shared" si="38"/>
        <v>5170</v>
      </c>
      <c r="AB117" s="52">
        <f t="shared" si="38"/>
        <v>5230</v>
      </c>
      <c r="AC117" s="52">
        <f t="shared" si="38"/>
        <v>4540</v>
      </c>
      <c r="AD117" s="52">
        <f t="shared" si="38"/>
        <v>3100</v>
      </c>
      <c r="AE117" s="52">
        <f t="shared" si="38"/>
        <v>2680</v>
      </c>
      <c r="AF117" s="52">
        <f t="shared" si="38"/>
        <v>4750</v>
      </c>
      <c r="AG117" s="52">
        <f t="shared" si="38"/>
        <v>4780</v>
      </c>
      <c r="AH117" s="52">
        <f t="shared" si="31"/>
        <v>6780</v>
      </c>
      <c r="AI117" s="52">
        <f t="shared" si="31"/>
        <v>6810</v>
      </c>
      <c r="AJ117" s="52">
        <f t="shared" si="31"/>
        <v>6840</v>
      </c>
      <c r="AK117" s="52">
        <f t="shared" si="31"/>
        <v>5520</v>
      </c>
      <c r="AL117" s="52">
        <f t="shared" si="31"/>
        <v>5160</v>
      </c>
      <c r="AM117" s="10">
        <f t="shared" si="34"/>
        <v>6840</v>
      </c>
      <c r="AN117" s="10">
        <f t="shared" si="36"/>
        <v>0</v>
      </c>
      <c r="AR117" s="10">
        <f t="shared" si="35"/>
        <v>145385</v>
      </c>
    </row>
    <row r="118" spans="1:44">
      <c r="A118" s="13">
        <v>0.5</v>
      </c>
      <c r="B118" s="52">
        <f t="shared" si="31"/>
        <v>0</v>
      </c>
      <c r="C118" s="52">
        <f t="shared" si="31"/>
        <v>0</v>
      </c>
      <c r="D118" s="52">
        <f t="shared" si="38"/>
        <v>0</v>
      </c>
      <c r="E118" s="52">
        <f t="shared" si="38"/>
        <v>0</v>
      </c>
      <c r="F118" s="52">
        <f t="shared" si="38"/>
        <v>0</v>
      </c>
      <c r="G118" s="52">
        <f t="shared" si="38"/>
        <v>0</v>
      </c>
      <c r="H118" s="52">
        <f t="shared" si="38"/>
        <v>4460</v>
      </c>
      <c r="I118" s="52">
        <f t="shared" si="38"/>
        <v>3380</v>
      </c>
      <c r="J118" s="52">
        <f t="shared" si="38"/>
        <v>3410</v>
      </c>
      <c r="K118" s="52">
        <f t="shared" si="38"/>
        <v>4520</v>
      </c>
      <c r="L118" s="52">
        <f t="shared" si="38"/>
        <v>3620</v>
      </c>
      <c r="M118" s="52">
        <f t="shared" si="38"/>
        <v>4820</v>
      </c>
      <c r="N118" s="52">
        <f t="shared" si="38"/>
        <v>4610</v>
      </c>
      <c r="O118" s="52">
        <f t="shared" si="38"/>
        <v>4220</v>
      </c>
      <c r="P118" s="52">
        <f t="shared" si="38"/>
        <v>2960</v>
      </c>
      <c r="Q118" s="52">
        <f t="shared" si="38"/>
        <v>2810</v>
      </c>
      <c r="R118" s="52">
        <f t="shared" si="38"/>
        <v>4940</v>
      </c>
      <c r="S118" s="52">
        <f t="shared" si="38"/>
        <v>4520</v>
      </c>
      <c r="T118" s="52">
        <f t="shared" si="38"/>
        <v>4520</v>
      </c>
      <c r="U118" s="52">
        <f t="shared" si="38"/>
        <v>4865</v>
      </c>
      <c r="V118" s="52">
        <f t="shared" si="38"/>
        <v>4580</v>
      </c>
      <c r="W118" s="52">
        <f t="shared" si="38"/>
        <v>3290</v>
      </c>
      <c r="X118" s="52">
        <f t="shared" si="38"/>
        <v>2540</v>
      </c>
      <c r="Y118" s="52">
        <f t="shared" si="38"/>
        <v>3140</v>
      </c>
      <c r="Z118" s="52">
        <f t="shared" si="38"/>
        <v>4850</v>
      </c>
      <c r="AA118" s="52">
        <f t="shared" si="38"/>
        <v>4910</v>
      </c>
      <c r="AB118" s="52">
        <f t="shared" si="38"/>
        <v>4760</v>
      </c>
      <c r="AC118" s="52">
        <f t="shared" si="38"/>
        <v>4100</v>
      </c>
      <c r="AD118" s="52">
        <f t="shared" si="38"/>
        <v>2690</v>
      </c>
      <c r="AE118" s="52">
        <f t="shared" si="38"/>
        <v>2600</v>
      </c>
      <c r="AF118" s="52">
        <f t="shared" si="38"/>
        <v>4460</v>
      </c>
      <c r="AG118" s="52">
        <f t="shared" si="38"/>
        <v>4550</v>
      </c>
      <c r="AH118" s="52">
        <f t="shared" si="31"/>
        <v>6870</v>
      </c>
      <c r="AI118" s="52">
        <f t="shared" si="31"/>
        <v>6780</v>
      </c>
      <c r="AJ118" s="52">
        <f t="shared" si="31"/>
        <v>6990</v>
      </c>
      <c r="AK118" s="52">
        <f t="shared" si="31"/>
        <v>5820</v>
      </c>
      <c r="AL118" s="52">
        <f t="shared" si="31"/>
        <v>5160</v>
      </c>
      <c r="AM118" s="10">
        <f t="shared" si="34"/>
        <v>6990</v>
      </c>
      <c r="AN118" s="10">
        <f t="shared" si="36"/>
        <v>0</v>
      </c>
      <c r="AR118" s="10">
        <f t="shared" si="35"/>
        <v>135745</v>
      </c>
    </row>
    <row r="119" spans="1:44">
      <c r="A119" s="13" t="s">
        <v>19</v>
      </c>
      <c r="B119" s="52">
        <f t="shared" si="31"/>
        <v>0</v>
      </c>
      <c r="C119" s="52">
        <f t="shared" si="31"/>
        <v>0</v>
      </c>
      <c r="D119" s="52">
        <f t="shared" si="38"/>
        <v>0</v>
      </c>
      <c r="E119" s="52">
        <f t="shared" si="38"/>
        <v>0</v>
      </c>
      <c r="F119" s="52">
        <f t="shared" si="38"/>
        <v>0</v>
      </c>
      <c r="G119" s="52">
        <f t="shared" si="38"/>
        <v>0</v>
      </c>
      <c r="H119" s="52">
        <f t="shared" si="38"/>
        <v>4070</v>
      </c>
      <c r="I119" s="52">
        <f t="shared" si="38"/>
        <v>3050</v>
      </c>
      <c r="J119" s="52">
        <f t="shared" si="38"/>
        <v>3710</v>
      </c>
      <c r="K119" s="52">
        <f t="shared" si="38"/>
        <v>4910</v>
      </c>
      <c r="L119" s="52">
        <f t="shared" si="38"/>
        <v>4520</v>
      </c>
      <c r="M119" s="52">
        <f t="shared" si="38"/>
        <v>4550</v>
      </c>
      <c r="N119" s="52">
        <f t="shared" si="38"/>
        <v>4640</v>
      </c>
      <c r="O119" s="52">
        <f t="shared" si="38"/>
        <v>4070</v>
      </c>
      <c r="P119" s="52">
        <f t="shared" si="38"/>
        <v>3020</v>
      </c>
      <c r="Q119" s="52">
        <f t="shared" si="38"/>
        <v>2930</v>
      </c>
      <c r="R119" s="52">
        <f t="shared" si="38"/>
        <v>4910</v>
      </c>
      <c r="S119" s="52">
        <f t="shared" si="38"/>
        <v>3920</v>
      </c>
      <c r="T119" s="52">
        <f t="shared" si="38"/>
        <v>4730</v>
      </c>
      <c r="U119" s="52">
        <f t="shared" si="38"/>
        <v>4625</v>
      </c>
      <c r="V119" s="52">
        <f t="shared" si="38"/>
        <v>4460</v>
      </c>
      <c r="W119" s="52">
        <f t="shared" si="38"/>
        <v>3650</v>
      </c>
      <c r="X119" s="52">
        <f t="shared" si="38"/>
        <v>2660</v>
      </c>
      <c r="Y119" s="52">
        <f t="shared" si="38"/>
        <v>2990</v>
      </c>
      <c r="Z119" s="52">
        <f t="shared" si="38"/>
        <v>4520</v>
      </c>
      <c r="AA119" s="52">
        <f t="shared" si="38"/>
        <v>4670</v>
      </c>
      <c r="AB119" s="52">
        <f t="shared" si="38"/>
        <v>4640</v>
      </c>
      <c r="AC119" s="52">
        <f t="shared" si="38"/>
        <v>3710</v>
      </c>
      <c r="AD119" s="52">
        <f t="shared" si="38"/>
        <v>2600</v>
      </c>
      <c r="AE119" s="52">
        <f t="shared" si="38"/>
        <v>2240</v>
      </c>
      <c r="AF119" s="52">
        <f t="shared" si="38"/>
        <v>4190</v>
      </c>
      <c r="AG119" s="52">
        <f t="shared" si="38"/>
        <v>4520</v>
      </c>
      <c r="AH119" s="52">
        <f t="shared" si="31"/>
        <v>6180</v>
      </c>
      <c r="AI119" s="52">
        <f t="shared" si="31"/>
        <v>6480</v>
      </c>
      <c r="AJ119" s="52">
        <f t="shared" si="31"/>
        <v>6690</v>
      </c>
      <c r="AK119" s="52">
        <f t="shared" si="31"/>
        <v>6090</v>
      </c>
      <c r="AL119" s="52">
        <f t="shared" si="31"/>
        <v>5250</v>
      </c>
      <c r="AM119" s="10">
        <f t="shared" si="34"/>
        <v>6690</v>
      </c>
      <c r="AN119" s="10">
        <f t="shared" si="36"/>
        <v>0</v>
      </c>
      <c r="AR119" s="10">
        <f t="shared" si="35"/>
        <v>133195</v>
      </c>
    </row>
    <row r="120" spans="1:44">
      <c r="A120" s="13">
        <v>0.58333333333333337</v>
      </c>
      <c r="B120" s="52">
        <f t="shared" si="31"/>
        <v>0</v>
      </c>
      <c r="C120" s="52">
        <f t="shared" si="31"/>
        <v>0</v>
      </c>
      <c r="D120" s="52">
        <f t="shared" si="38"/>
        <v>0</v>
      </c>
      <c r="E120" s="52">
        <f t="shared" si="38"/>
        <v>0</v>
      </c>
      <c r="F120" s="52">
        <f t="shared" si="38"/>
        <v>0</v>
      </c>
      <c r="G120" s="52">
        <f t="shared" si="38"/>
        <v>0</v>
      </c>
      <c r="H120" s="52">
        <f t="shared" si="38"/>
        <v>4550</v>
      </c>
      <c r="I120" s="52">
        <f t="shared" si="38"/>
        <v>3470</v>
      </c>
      <c r="J120" s="52">
        <f t="shared" si="38"/>
        <v>3500</v>
      </c>
      <c r="K120" s="52">
        <f t="shared" si="38"/>
        <v>5090</v>
      </c>
      <c r="L120" s="52">
        <f t="shared" si="38"/>
        <v>4760</v>
      </c>
      <c r="M120" s="52">
        <f t="shared" si="38"/>
        <v>4760</v>
      </c>
      <c r="N120" s="52">
        <f t="shared" si="38"/>
        <v>4790</v>
      </c>
      <c r="O120" s="52">
        <f t="shared" si="38"/>
        <v>4550</v>
      </c>
      <c r="P120" s="52">
        <f t="shared" si="38"/>
        <v>3350</v>
      </c>
      <c r="Q120" s="52">
        <f t="shared" si="38"/>
        <v>3230</v>
      </c>
      <c r="R120" s="52">
        <f t="shared" si="38"/>
        <v>5180</v>
      </c>
      <c r="S120" s="52">
        <f t="shared" si="38"/>
        <v>3140</v>
      </c>
      <c r="T120" s="52">
        <f t="shared" si="38"/>
        <v>4940</v>
      </c>
      <c r="U120" s="52">
        <f t="shared" si="38"/>
        <v>4865</v>
      </c>
      <c r="V120" s="52">
        <f t="shared" si="38"/>
        <v>4520</v>
      </c>
      <c r="W120" s="52">
        <f t="shared" si="38"/>
        <v>3530</v>
      </c>
      <c r="X120" s="52">
        <f t="shared" si="38"/>
        <v>2900</v>
      </c>
      <c r="Y120" s="52">
        <f t="shared" si="38"/>
        <v>3080</v>
      </c>
      <c r="Z120" s="52">
        <f t="shared" si="38"/>
        <v>4460</v>
      </c>
      <c r="AA120" s="52">
        <f t="shared" si="38"/>
        <v>4910</v>
      </c>
      <c r="AB120" s="52">
        <f t="shared" si="38"/>
        <v>4490</v>
      </c>
      <c r="AC120" s="52">
        <f t="shared" si="38"/>
        <v>3875</v>
      </c>
      <c r="AD120" s="52">
        <f t="shared" si="38"/>
        <v>3080</v>
      </c>
      <c r="AE120" s="52">
        <f t="shared" si="38"/>
        <v>2630</v>
      </c>
      <c r="AF120" s="52">
        <f t="shared" si="38"/>
        <v>4400</v>
      </c>
      <c r="AG120" s="52">
        <f t="shared" si="38"/>
        <v>4580</v>
      </c>
      <c r="AH120" s="52">
        <f t="shared" si="31"/>
        <v>6210</v>
      </c>
      <c r="AI120" s="52">
        <f t="shared" si="31"/>
        <v>6720</v>
      </c>
      <c r="AJ120" s="52">
        <f t="shared" si="31"/>
        <v>6660</v>
      </c>
      <c r="AK120" s="52">
        <f t="shared" si="31"/>
        <v>5610</v>
      </c>
      <c r="AL120" s="52">
        <f t="shared" si="31"/>
        <v>5250</v>
      </c>
      <c r="AM120" s="10">
        <f t="shared" si="34"/>
        <v>6720</v>
      </c>
      <c r="AN120" s="10">
        <f t="shared" si="36"/>
        <v>0</v>
      </c>
      <c r="AR120" s="10">
        <f t="shared" si="35"/>
        <v>137080</v>
      </c>
    </row>
    <row r="121" spans="1:44">
      <c r="A121" s="13" t="s">
        <v>20</v>
      </c>
      <c r="B121" s="52">
        <f t="shared" si="31"/>
        <v>0</v>
      </c>
      <c r="C121" s="52">
        <f t="shared" si="31"/>
        <v>0</v>
      </c>
      <c r="D121" s="52">
        <f t="shared" si="38"/>
        <v>0</v>
      </c>
      <c r="E121" s="52">
        <f t="shared" si="38"/>
        <v>0</v>
      </c>
      <c r="F121" s="52">
        <f t="shared" si="38"/>
        <v>0</v>
      </c>
      <c r="G121" s="52">
        <f t="shared" si="38"/>
        <v>0</v>
      </c>
      <c r="H121" s="52">
        <f t="shared" si="38"/>
        <v>5280</v>
      </c>
      <c r="I121" s="52">
        <f t="shared" si="38"/>
        <v>3960</v>
      </c>
      <c r="J121" s="52">
        <f t="shared" si="38"/>
        <v>3690</v>
      </c>
      <c r="K121" s="52">
        <f t="shared" si="38"/>
        <v>5490</v>
      </c>
      <c r="L121" s="52">
        <f t="shared" si="38"/>
        <v>3120</v>
      </c>
      <c r="M121" s="52">
        <f t="shared" si="38"/>
        <v>5310</v>
      </c>
      <c r="N121" s="52">
        <f t="shared" si="38"/>
        <v>5370</v>
      </c>
      <c r="O121" s="52">
        <f t="shared" si="38"/>
        <v>4950</v>
      </c>
      <c r="P121" s="52">
        <f t="shared" si="38"/>
        <v>3420</v>
      </c>
      <c r="Q121" s="52">
        <f t="shared" si="38"/>
        <v>3510</v>
      </c>
      <c r="R121" s="52">
        <f t="shared" si="38"/>
        <v>5400</v>
      </c>
      <c r="S121" s="52">
        <f t="shared" si="38"/>
        <v>3540</v>
      </c>
      <c r="T121" s="52">
        <f t="shared" si="38"/>
        <v>5250</v>
      </c>
      <c r="U121" s="52">
        <f t="shared" si="38"/>
        <v>5235</v>
      </c>
      <c r="V121" s="52">
        <f t="shared" si="38"/>
        <v>3570</v>
      </c>
      <c r="W121" s="52">
        <f t="shared" si="38"/>
        <v>3750</v>
      </c>
      <c r="X121" s="52">
        <f t="shared" si="38"/>
        <v>3150</v>
      </c>
      <c r="Y121" s="52">
        <f t="shared" si="38"/>
        <v>3480</v>
      </c>
      <c r="Z121" s="52">
        <f t="shared" si="38"/>
        <v>5070</v>
      </c>
      <c r="AA121" s="52">
        <f t="shared" si="38"/>
        <v>5520</v>
      </c>
      <c r="AB121" s="52">
        <f t="shared" si="38"/>
        <v>4980</v>
      </c>
      <c r="AC121" s="52">
        <f t="shared" si="38"/>
        <v>4590</v>
      </c>
      <c r="AD121" s="52">
        <f t="shared" si="38"/>
        <v>3510</v>
      </c>
      <c r="AE121" s="52">
        <f t="shared" si="38"/>
        <v>3630</v>
      </c>
      <c r="AF121" s="52">
        <f t="shared" si="38"/>
        <v>4830</v>
      </c>
      <c r="AG121" s="52">
        <f t="shared" si="38"/>
        <v>4620</v>
      </c>
      <c r="AH121" s="52">
        <f t="shared" si="31"/>
        <v>6300</v>
      </c>
      <c r="AI121" s="52">
        <f t="shared" si="31"/>
        <v>6720</v>
      </c>
      <c r="AJ121" s="52">
        <f t="shared" si="31"/>
        <v>6780</v>
      </c>
      <c r="AK121" s="52">
        <f t="shared" si="31"/>
        <v>5490</v>
      </c>
      <c r="AL121" s="52">
        <f t="shared" si="31"/>
        <v>5130</v>
      </c>
      <c r="AM121" s="10">
        <f t="shared" si="34"/>
        <v>6780</v>
      </c>
      <c r="AN121" s="10">
        <f t="shared" si="36"/>
        <v>0</v>
      </c>
      <c r="AR121" s="10">
        <f t="shared" si="35"/>
        <v>144645</v>
      </c>
    </row>
    <row r="122" spans="1:44">
      <c r="A122" s="12" t="s">
        <v>21</v>
      </c>
      <c r="B122" s="52">
        <f t="shared" si="31"/>
        <v>0</v>
      </c>
      <c r="C122" s="52">
        <f t="shared" si="31"/>
        <v>0</v>
      </c>
      <c r="D122" s="52">
        <f t="shared" si="38"/>
        <v>0</v>
      </c>
      <c r="E122" s="52">
        <f t="shared" si="38"/>
        <v>0</v>
      </c>
      <c r="F122" s="52">
        <f t="shared" si="38"/>
        <v>0</v>
      </c>
      <c r="G122" s="52">
        <f t="shared" si="38"/>
        <v>0</v>
      </c>
      <c r="H122" s="52">
        <f t="shared" si="38"/>
        <v>5590</v>
      </c>
      <c r="I122" s="52">
        <f t="shared" si="38"/>
        <v>4270</v>
      </c>
      <c r="J122" s="52">
        <f t="shared" si="38"/>
        <v>3700</v>
      </c>
      <c r="K122" s="52">
        <f t="shared" si="38"/>
        <v>5860</v>
      </c>
      <c r="L122" s="52">
        <f t="shared" si="38"/>
        <v>3670</v>
      </c>
      <c r="M122" s="52">
        <f t="shared" si="38"/>
        <v>5410</v>
      </c>
      <c r="N122" s="52">
        <f t="shared" si="38"/>
        <v>5470</v>
      </c>
      <c r="O122" s="52">
        <f t="shared" si="38"/>
        <v>5350</v>
      </c>
      <c r="P122" s="52">
        <f t="shared" si="38"/>
        <v>3640</v>
      </c>
      <c r="Q122" s="52">
        <f t="shared" si="38"/>
        <v>3820</v>
      </c>
      <c r="R122" s="52">
        <f t="shared" si="38"/>
        <v>5590</v>
      </c>
      <c r="S122" s="52">
        <f t="shared" si="38"/>
        <v>3760</v>
      </c>
      <c r="T122" s="52">
        <f t="shared" si="38"/>
        <v>5050</v>
      </c>
      <c r="U122" s="52">
        <f t="shared" si="38"/>
        <v>5395</v>
      </c>
      <c r="V122" s="52">
        <f t="shared" si="38"/>
        <v>3670</v>
      </c>
      <c r="W122" s="52">
        <f t="shared" si="38"/>
        <v>4180</v>
      </c>
      <c r="X122" s="52">
        <f t="shared" si="38"/>
        <v>3460</v>
      </c>
      <c r="Y122" s="52">
        <f t="shared" si="38"/>
        <v>3340</v>
      </c>
      <c r="Z122" s="52">
        <f t="shared" si="38"/>
        <v>5470</v>
      </c>
      <c r="AA122" s="52">
        <f t="shared" si="38"/>
        <v>5800</v>
      </c>
      <c r="AB122" s="52">
        <f t="shared" si="38"/>
        <v>5380</v>
      </c>
      <c r="AC122" s="52">
        <f t="shared" si="38"/>
        <v>-1400</v>
      </c>
      <c r="AD122" s="52">
        <f t="shared" si="38"/>
        <v>3400</v>
      </c>
      <c r="AE122" s="52">
        <f t="shared" si="38"/>
        <v>3520</v>
      </c>
      <c r="AF122" s="52">
        <f t="shared" si="38"/>
        <v>5260</v>
      </c>
      <c r="AG122" s="52">
        <f t="shared" si="38"/>
        <v>4660</v>
      </c>
      <c r="AH122" s="52">
        <f t="shared" si="31"/>
        <v>6150</v>
      </c>
      <c r="AI122" s="52">
        <f t="shared" si="31"/>
        <v>6720</v>
      </c>
      <c r="AJ122" s="52">
        <f t="shared" si="31"/>
        <v>6600</v>
      </c>
      <c r="AK122" s="52">
        <f t="shared" si="31"/>
        <v>5340</v>
      </c>
      <c r="AL122" s="52">
        <f t="shared" si="31"/>
        <v>4860</v>
      </c>
      <c r="AM122" s="10">
        <f t="shared" si="34"/>
        <v>6720</v>
      </c>
      <c r="AN122" s="10">
        <f t="shared" si="36"/>
        <v>-1400</v>
      </c>
      <c r="AR122" s="10">
        <f t="shared" si="35"/>
        <v>142985</v>
      </c>
    </row>
    <row r="123" spans="1:44">
      <c r="A123" s="12" t="s">
        <v>22</v>
      </c>
      <c r="B123" s="52">
        <f t="shared" ref="B123:AL130" si="39">$G$38*B23</f>
        <v>0</v>
      </c>
      <c r="C123" s="52">
        <f t="shared" si="39"/>
        <v>0</v>
      </c>
      <c r="D123" s="52">
        <f t="shared" si="38"/>
        <v>0</v>
      </c>
      <c r="E123" s="52">
        <f t="shared" si="38"/>
        <v>0</v>
      </c>
      <c r="F123" s="52">
        <f t="shared" si="38"/>
        <v>0</v>
      </c>
      <c r="G123" s="52">
        <f t="shared" si="38"/>
        <v>0</v>
      </c>
      <c r="H123" s="52">
        <f t="shared" si="38"/>
        <v>5670</v>
      </c>
      <c r="I123" s="52">
        <f t="shared" si="38"/>
        <v>4590</v>
      </c>
      <c r="J123" s="52">
        <f t="shared" si="38"/>
        <v>4260</v>
      </c>
      <c r="K123" s="52">
        <f t="shared" si="38"/>
        <v>6060</v>
      </c>
      <c r="L123" s="52">
        <f t="shared" si="38"/>
        <v>5790</v>
      </c>
      <c r="M123" s="52">
        <f t="shared" si="38"/>
        <v>5610</v>
      </c>
      <c r="N123" s="52">
        <f t="shared" si="38"/>
        <v>5400</v>
      </c>
      <c r="O123" s="52">
        <f t="shared" si="38"/>
        <v>6210</v>
      </c>
      <c r="P123" s="52">
        <f t="shared" si="38"/>
        <v>4770</v>
      </c>
      <c r="Q123" s="52">
        <f t="shared" si="38"/>
        <v>4320</v>
      </c>
      <c r="R123" s="52">
        <f t="shared" si="38"/>
        <v>5610</v>
      </c>
      <c r="S123" s="52">
        <f t="shared" si="38"/>
        <v>5520</v>
      </c>
      <c r="T123" s="52">
        <f t="shared" si="38"/>
        <v>5520</v>
      </c>
      <c r="U123" s="52">
        <f t="shared" si="38"/>
        <v>5730</v>
      </c>
      <c r="V123" s="52">
        <f t="shared" si="38"/>
        <v>3930</v>
      </c>
      <c r="W123" s="52">
        <f t="shared" si="38"/>
        <v>4140</v>
      </c>
      <c r="X123" s="52">
        <f t="shared" si="38"/>
        <v>4140</v>
      </c>
      <c r="Y123" s="52">
        <f t="shared" si="38"/>
        <v>5970</v>
      </c>
      <c r="Z123" s="52">
        <f t="shared" si="38"/>
        <v>5490</v>
      </c>
      <c r="AA123" s="52">
        <f t="shared" si="38"/>
        <v>5910</v>
      </c>
      <c r="AB123" s="52">
        <f t="shared" si="38"/>
        <v>5280</v>
      </c>
      <c r="AC123" s="52">
        <f t="shared" si="38"/>
        <v>1680</v>
      </c>
      <c r="AD123" s="52">
        <f t="shared" si="38"/>
        <v>4050</v>
      </c>
      <c r="AE123" s="52">
        <f t="shared" si="38"/>
        <v>3840</v>
      </c>
      <c r="AF123" s="52">
        <f t="shared" si="38"/>
        <v>5490</v>
      </c>
      <c r="AG123" s="52">
        <f t="shared" si="38"/>
        <v>4980</v>
      </c>
      <c r="AH123" s="52">
        <f t="shared" si="39"/>
        <v>5940</v>
      </c>
      <c r="AI123" s="52">
        <f t="shared" si="39"/>
        <v>6180</v>
      </c>
      <c r="AJ123" s="52">
        <f t="shared" si="39"/>
        <v>6360</v>
      </c>
      <c r="AK123" s="52">
        <f t="shared" si="39"/>
        <v>5070</v>
      </c>
      <c r="AL123" s="52">
        <f t="shared" si="39"/>
        <v>5010</v>
      </c>
      <c r="AM123" s="10">
        <f t="shared" si="34"/>
        <v>6360</v>
      </c>
      <c r="AN123" s="10">
        <f t="shared" si="36"/>
        <v>0</v>
      </c>
      <c r="AR123" s="10">
        <f t="shared" si="35"/>
        <v>158520</v>
      </c>
    </row>
    <row r="124" spans="1:44">
      <c r="A124" s="12" t="s">
        <v>23</v>
      </c>
      <c r="B124" s="52">
        <f t="shared" si="39"/>
        <v>0</v>
      </c>
      <c r="C124" s="52">
        <f t="shared" si="39"/>
        <v>0</v>
      </c>
      <c r="D124" s="52">
        <f t="shared" si="38"/>
        <v>0</v>
      </c>
      <c r="E124" s="52">
        <f t="shared" si="38"/>
        <v>0</v>
      </c>
      <c r="F124" s="52">
        <f t="shared" si="38"/>
        <v>0</v>
      </c>
      <c r="G124" s="52">
        <f t="shared" si="38"/>
        <v>0</v>
      </c>
      <c r="H124" s="52">
        <f t="shared" si="38"/>
        <v>6210</v>
      </c>
      <c r="I124" s="52">
        <f t="shared" si="38"/>
        <v>5220</v>
      </c>
      <c r="J124" s="52">
        <f t="shared" si="38"/>
        <v>4920</v>
      </c>
      <c r="K124" s="52">
        <f t="shared" si="38"/>
        <v>6660</v>
      </c>
      <c r="L124" s="52">
        <f t="shared" si="38"/>
        <v>5730</v>
      </c>
      <c r="M124" s="52">
        <f t="shared" si="38"/>
        <v>5790</v>
      </c>
      <c r="N124" s="52">
        <f t="shared" si="38"/>
        <v>5760</v>
      </c>
      <c r="O124" s="52">
        <f t="shared" si="38"/>
        <v>6090</v>
      </c>
      <c r="P124" s="52">
        <f t="shared" si="38"/>
        <v>5100</v>
      </c>
      <c r="Q124" s="52">
        <f t="shared" si="38"/>
        <v>5010</v>
      </c>
      <c r="R124" s="52">
        <f t="shared" si="38"/>
        <v>6000</v>
      </c>
      <c r="S124" s="52">
        <f t="shared" si="38"/>
        <v>5580</v>
      </c>
      <c r="T124" s="52">
        <f t="shared" si="38"/>
        <v>5820</v>
      </c>
      <c r="U124" s="52">
        <f t="shared" si="38"/>
        <v>6000</v>
      </c>
      <c r="V124" s="52">
        <f t="shared" si="38"/>
        <v>5880</v>
      </c>
      <c r="W124" s="52">
        <f t="shared" si="38"/>
        <v>5160</v>
      </c>
      <c r="X124" s="52">
        <f t="shared" si="38"/>
        <v>5010</v>
      </c>
      <c r="Y124" s="52">
        <f t="shared" si="38"/>
        <v>6030</v>
      </c>
      <c r="Z124" s="52">
        <f t="shared" si="38"/>
        <v>5940</v>
      </c>
      <c r="AA124" s="52">
        <f t="shared" si="38"/>
        <v>6210</v>
      </c>
      <c r="AB124" s="52">
        <f t="shared" si="38"/>
        <v>5820</v>
      </c>
      <c r="AC124" s="52">
        <f t="shared" si="38"/>
        <v>4710</v>
      </c>
      <c r="AD124" s="52">
        <f t="shared" si="38"/>
        <v>4890</v>
      </c>
      <c r="AE124" s="52">
        <f t="shared" si="38"/>
        <v>4620</v>
      </c>
      <c r="AF124" s="52">
        <f t="shared" si="38"/>
        <v>5940</v>
      </c>
      <c r="AG124" s="52">
        <f t="shared" si="38"/>
        <v>5550</v>
      </c>
      <c r="AH124" s="52">
        <f t="shared" si="39"/>
        <v>5850</v>
      </c>
      <c r="AI124" s="52">
        <f t="shared" si="39"/>
        <v>5970</v>
      </c>
      <c r="AJ124" s="52">
        <f t="shared" si="39"/>
        <v>6180</v>
      </c>
      <c r="AK124" s="52">
        <f t="shared" si="39"/>
        <v>5490</v>
      </c>
      <c r="AL124" s="52">
        <f t="shared" si="39"/>
        <v>5250</v>
      </c>
      <c r="AM124" s="10">
        <f t="shared" si="34"/>
        <v>6660</v>
      </c>
      <c r="AN124" s="10">
        <f t="shared" si="36"/>
        <v>0</v>
      </c>
      <c r="AR124" s="10">
        <f t="shared" si="35"/>
        <v>174390</v>
      </c>
    </row>
    <row r="125" spans="1:44">
      <c r="A125" s="9" t="s">
        <v>24</v>
      </c>
      <c r="B125" s="52">
        <f t="shared" si="39"/>
        <v>0</v>
      </c>
      <c r="C125" s="52">
        <f t="shared" si="39"/>
        <v>0</v>
      </c>
      <c r="D125" s="52">
        <f t="shared" si="38"/>
        <v>0</v>
      </c>
      <c r="E125" s="52">
        <f t="shared" si="38"/>
        <v>0</v>
      </c>
      <c r="F125" s="52">
        <f t="shared" si="38"/>
        <v>0</v>
      </c>
      <c r="G125" s="52">
        <f t="shared" si="38"/>
        <v>0</v>
      </c>
      <c r="H125" s="52">
        <f t="shared" si="38"/>
        <v>7200</v>
      </c>
      <c r="I125" s="52">
        <f t="shared" si="38"/>
        <v>6360</v>
      </c>
      <c r="J125" s="52">
        <f t="shared" si="38"/>
        <v>6180</v>
      </c>
      <c r="K125" s="52">
        <f t="shared" si="38"/>
        <v>7170</v>
      </c>
      <c r="L125" s="52">
        <f t="shared" si="38"/>
        <v>7140</v>
      </c>
      <c r="M125" s="52">
        <f t="shared" si="38"/>
        <v>6810</v>
      </c>
      <c r="N125" s="52">
        <f t="shared" si="38"/>
        <v>6960</v>
      </c>
      <c r="O125" s="52">
        <f t="shared" si="38"/>
        <v>6870</v>
      </c>
      <c r="P125" s="52">
        <f t="shared" si="38"/>
        <v>6480</v>
      </c>
      <c r="Q125" s="52">
        <f t="shared" si="38"/>
        <v>6150</v>
      </c>
      <c r="R125" s="52">
        <f t="shared" si="38"/>
        <v>6930</v>
      </c>
      <c r="S125" s="52">
        <f t="shared" ref="S125:AG125" si="40">$G$38*S25-S155</f>
        <v>6870</v>
      </c>
      <c r="T125" s="52">
        <f t="shared" si="40"/>
        <v>7080</v>
      </c>
      <c r="U125" s="52">
        <f t="shared" si="40"/>
        <v>7200</v>
      </c>
      <c r="V125" s="52">
        <f t="shared" si="40"/>
        <v>7020</v>
      </c>
      <c r="W125" s="52">
        <f t="shared" si="40"/>
        <v>6540</v>
      </c>
      <c r="X125" s="52">
        <f t="shared" si="40"/>
        <v>3930</v>
      </c>
      <c r="Y125" s="52">
        <f t="shared" si="40"/>
        <v>7230</v>
      </c>
      <c r="Z125" s="52">
        <f t="shared" si="40"/>
        <v>7020</v>
      </c>
      <c r="AA125" s="52">
        <f t="shared" si="40"/>
        <v>7290</v>
      </c>
      <c r="AB125" s="52">
        <f t="shared" si="40"/>
        <v>6990</v>
      </c>
      <c r="AC125" s="52">
        <f t="shared" si="40"/>
        <v>5640</v>
      </c>
      <c r="AD125" s="52">
        <f t="shared" si="40"/>
        <v>6180</v>
      </c>
      <c r="AE125" s="52">
        <f t="shared" si="40"/>
        <v>6150</v>
      </c>
      <c r="AF125" s="52">
        <f t="shared" si="40"/>
        <v>6810</v>
      </c>
      <c r="AG125" s="52">
        <f t="shared" si="40"/>
        <v>6600</v>
      </c>
      <c r="AH125" s="52">
        <f t="shared" si="39"/>
        <v>6630</v>
      </c>
      <c r="AI125" s="52">
        <f t="shared" si="39"/>
        <v>6810</v>
      </c>
      <c r="AJ125" s="52">
        <f t="shared" si="39"/>
        <v>7050</v>
      </c>
      <c r="AK125" s="52">
        <f t="shared" si="39"/>
        <v>6270</v>
      </c>
      <c r="AL125" s="52">
        <f t="shared" si="39"/>
        <v>6150</v>
      </c>
      <c r="AM125" s="10">
        <f t="shared" si="34"/>
        <v>7290</v>
      </c>
      <c r="AN125" s="10">
        <f t="shared" si="36"/>
        <v>0</v>
      </c>
      <c r="AR125" s="10">
        <f t="shared" si="35"/>
        <v>205710</v>
      </c>
    </row>
    <row r="126" spans="1:44">
      <c r="A126" s="15">
        <v>0.83333333333333337</v>
      </c>
      <c r="B126" s="52">
        <f t="shared" si="39"/>
        <v>0</v>
      </c>
      <c r="C126" s="52">
        <f t="shared" si="39"/>
        <v>0</v>
      </c>
      <c r="D126" s="52">
        <f t="shared" ref="D126:AG130" si="41">$G$38*D26-D156</f>
        <v>0</v>
      </c>
      <c r="E126" s="52">
        <f t="shared" si="41"/>
        <v>0</v>
      </c>
      <c r="F126" s="52">
        <f t="shared" si="41"/>
        <v>0</v>
      </c>
      <c r="G126" s="52">
        <f t="shared" si="41"/>
        <v>0</v>
      </c>
      <c r="H126" s="52">
        <f t="shared" si="41"/>
        <v>7170</v>
      </c>
      <c r="I126" s="52">
        <f t="shared" si="41"/>
        <v>6600</v>
      </c>
      <c r="J126" s="52">
        <f t="shared" si="41"/>
        <v>6540</v>
      </c>
      <c r="K126" s="52">
        <f t="shared" si="41"/>
        <v>7140</v>
      </c>
      <c r="L126" s="52">
        <f t="shared" si="41"/>
        <v>6960</v>
      </c>
      <c r="M126" s="52">
        <f t="shared" si="41"/>
        <v>7170</v>
      </c>
      <c r="N126" s="52">
        <f t="shared" si="41"/>
        <v>6990</v>
      </c>
      <c r="O126" s="52">
        <f t="shared" si="41"/>
        <v>6870</v>
      </c>
      <c r="P126" s="52">
        <f t="shared" si="41"/>
        <v>6570</v>
      </c>
      <c r="Q126" s="52">
        <f t="shared" si="41"/>
        <v>6300</v>
      </c>
      <c r="R126" s="52">
        <f t="shared" si="41"/>
        <v>7020</v>
      </c>
      <c r="S126" s="52">
        <f t="shared" si="41"/>
        <v>6990</v>
      </c>
      <c r="T126" s="52">
        <f t="shared" si="41"/>
        <v>7080</v>
      </c>
      <c r="U126" s="52">
        <f t="shared" si="41"/>
        <v>7140</v>
      </c>
      <c r="V126" s="52">
        <f t="shared" si="41"/>
        <v>6960</v>
      </c>
      <c r="W126" s="52">
        <f t="shared" si="41"/>
        <v>6720</v>
      </c>
      <c r="X126" s="52">
        <f t="shared" si="41"/>
        <v>2430</v>
      </c>
      <c r="Y126" s="52">
        <f t="shared" si="41"/>
        <v>6840</v>
      </c>
      <c r="Z126" s="52">
        <f t="shared" si="41"/>
        <v>7080</v>
      </c>
      <c r="AA126" s="52">
        <f t="shared" si="41"/>
        <v>7200</v>
      </c>
      <c r="AB126" s="52">
        <f t="shared" si="41"/>
        <v>6900</v>
      </c>
      <c r="AC126" s="52">
        <f t="shared" si="41"/>
        <v>5910</v>
      </c>
      <c r="AD126" s="52">
        <f t="shared" si="41"/>
        <v>6180</v>
      </c>
      <c r="AE126" s="52">
        <f t="shared" si="41"/>
        <v>6150</v>
      </c>
      <c r="AF126" s="52">
        <f t="shared" si="41"/>
        <v>6780</v>
      </c>
      <c r="AG126" s="52">
        <f t="shared" si="41"/>
        <v>6480</v>
      </c>
      <c r="AH126" s="52">
        <f t="shared" si="39"/>
        <v>6570</v>
      </c>
      <c r="AI126" s="52">
        <f t="shared" si="39"/>
        <v>6330</v>
      </c>
      <c r="AJ126" s="52">
        <f t="shared" si="39"/>
        <v>6870</v>
      </c>
      <c r="AK126" s="52">
        <f t="shared" si="39"/>
        <v>6510</v>
      </c>
      <c r="AL126" s="52">
        <f t="shared" si="39"/>
        <v>6420</v>
      </c>
      <c r="AM126" s="10">
        <f t="shared" si="34"/>
        <v>7200</v>
      </c>
      <c r="AN126" s="10">
        <f t="shared" si="36"/>
        <v>0</v>
      </c>
      <c r="AR126" s="10">
        <f t="shared" si="35"/>
        <v>204870</v>
      </c>
    </row>
    <row r="127" spans="1:44">
      <c r="A127" s="15">
        <v>0.875</v>
      </c>
      <c r="B127" s="52">
        <f t="shared" si="39"/>
        <v>0</v>
      </c>
      <c r="C127" s="52">
        <f t="shared" si="39"/>
        <v>0</v>
      </c>
      <c r="D127" s="52">
        <f t="shared" si="41"/>
        <v>0</v>
      </c>
      <c r="E127" s="52">
        <f t="shared" si="41"/>
        <v>0</v>
      </c>
      <c r="F127" s="52">
        <f t="shared" si="41"/>
        <v>0</v>
      </c>
      <c r="G127" s="52">
        <f t="shared" si="41"/>
        <v>0</v>
      </c>
      <c r="H127" s="52">
        <f t="shared" si="41"/>
        <v>6720</v>
      </c>
      <c r="I127" s="52">
        <f t="shared" si="41"/>
        <v>6060</v>
      </c>
      <c r="J127" s="52">
        <f t="shared" si="41"/>
        <v>6480</v>
      </c>
      <c r="K127" s="52">
        <f t="shared" si="41"/>
        <v>7260</v>
      </c>
      <c r="L127" s="52">
        <f t="shared" si="41"/>
        <v>6600</v>
      </c>
      <c r="M127" s="52">
        <f t="shared" si="41"/>
        <v>7020</v>
      </c>
      <c r="N127" s="52">
        <f t="shared" si="41"/>
        <v>6900</v>
      </c>
      <c r="O127" s="52">
        <f t="shared" si="41"/>
        <v>6900</v>
      </c>
      <c r="P127" s="52">
        <f t="shared" si="41"/>
        <v>6450</v>
      </c>
      <c r="Q127" s="52">
        <f t="shared" si="41"/>
        <v>6240</v>
      </c>
      <c r="R127" s="52">
        <f t="shared" si="41"/>
        <v>6750</v>
      </c>
      <c r="S127" s="52">
        <f t="shared" si="41"/>
        <v>6660</v>
      </c>
      <c r="T127" s="52">
        <f t="shared" si="41"/>
        <v>7260</v>
      </c>
      <c r="U127" s="52">
        <f t="shared" si="41"/>
        <v>6810</v>
      </c>
      <c r="V127" s="52">
        <f t="shared" si="41"/>
        <v>6660</v>
      </c>
      <c r="W127" s="52">
        <f t="shared" si="41"/>
        <v>6390</v>
      </c>
      <c r="X127" s="52">
        <f t="shared" si="41"/>
        <v>3660</v>
      </c>
      <c r="Y127" s="52">
        <f t="shared" si="41"/>
        <v>6480</v>
      </c>
      <c r="Z127" s="52">
        <f t="shared" si="41"/>
        <v>6660</v>
      </c>
      <c r="AA127" s="52">
        <f t="shared" si="41"/>
        <v>6780</v>
      </c>
      <c r="AB127" s="52">
        <f t="shared" si="41"/>
        <v>6540</v>
      </c>
      <c r="AC127" s="52">
        <f t="shared" si="41"/>
        <v>5130</v>
      </c>
      <c r="AD127" s="52">
        <f t="shared" si="41"/>
        <v>6000</v>
      </c>
      <c r="AE127" s="52">
        <f t="shared" si="41"/>
        <v>6030</v>
      </c>
      <c r="AF127" s="52">
        <f t="shared" si="41"/>
        <v>6420</v>
      </c>
      <c r="AG127" s="52">
        <f t="shared" si="41"/>
        <v>6510</v>
      </c>
      <c r="AH127" s="52">
        <f t="shared" si="39"/>
        <v>6420</v>
      </c>
      <c r="AI127" s="52">
        <f t="shared" si="39"/>
        <v>6150</v>
      </c>
      <c r="AJ127" s="52">
        <f t="shared" si="39"/>
        <v>6960</v>
      </c>
      <c r="AK127" s="52">
        <f t="shared" si="39"/>
        <v>6450</v>
      </c>
      <c r="AL127" s="52">
        <f t="shared" si="39"/>
        <v>6060</v>
      </c>
      <c r="AM127" s="10">
        <f t="shared" si="34"/>
        <v>7260</v>
      </c>
      <c r="AN127" s="10">
        <f t="shared" si="36"/>
        <v>0</v>
      </c>
      <c r="AR127" s="10">
        <f t="shared" si="35"/>
        <v>199410</v>
      </c>
    </row>
    <row r="128" spans="1:44">
      <c r="A128" s="13" t="s">
        <v>25</v>
      </c>
      <c r="B128" s="52">
        <f t="shared" si="39"/>
        <v>0</v>
      </c>
      <c r="C128" s="52">
        <f t="shared" si="39"/>
        <v>0</v>
      </c>
      <c r="D128" s="52">
        <f t="shared" si="41"/>
        <v>0</v>
      </c>
      <c r="E128" s="52">
        <f t="shared" si="41"/>
        <v>0</v>
      </c>
      <c r="F128" s="52">
        <f t="shared" si="41"/>
        <v>0</v>
      </c>
      <c r="G128" s="52">
        <f t="shared" si="41"/>
        <v>0</v>
      </c>
      <c r="H128" s="52">
        <f t="shared" si="41"/>
        <v>6270</v>
      </c>
      <c r="I128" s="52">
        <f t="shared" si="41"/>
        <v>6150</v>
      </c>
      <c r="J128" s="52">
        <f t="shared" si="41"/>
        <v>6120</v>
      </c>
      <c r="K128" s="52">
        <f t="shared" si="41"/>
        <v>6480</v>
      </c>
      <c r="L128" s="52">
        <f t="shared" si="41"/>
        <v>6630</v>
      </c>
      <c r="M128" s="52">
        <f t="shared" si="41"/>
        <v>6480</v>
      </c>
      <c r="N128" s="52">
        <f t="shared" si="41"/>
        <v>6000</v>
      </c>
      <c r="O128" s="52">
        <f t="shared" si="41"/>
        <v>6270</v>
      </c>
      <c r="P128" s="52">
        <f t="shared" si="41"/>
        <v>6060</v>
      </c>
      <c r="Q128" s="52">
        <f t="shared" si="41"/>
        <v>5910</v>
      </c>
      <c r="R128" s="52">
        <f t="shared" si="41"/>
        <v>6660</v>
      </c>
      <c r="S128" s="52">
        <f t="shared" si="41"/>
        <v>5220</v>
      </c>
      <c r="T128" s="52">
        <f t="shared" si="41"/>
        <v>6420</v>
      </c>
      <c r="U128" s="52">
        <f t="shared" si="41"/>
        <v>6300</v>
      </c>
      <c r="V128" s="52">
        <f t="shared" si="41"/>
        <v>6450</v>
      </c>
      <c r="W128" s="52">
        <f t="shared" si="41"/>
        <v>6300</v>
      </c>
      <c r="X128" s="52">
        <f t="shared" si="41"/>
        <v>3720</v>
      </c>
      <c r="Y128" s="52">
        <f t="shared" si="41"/>
        <v>5970</v>
      </c>
      <c r="Z128" s="52">
        <f t="shared" si="41"/>
        <v>6330</v>
      </c>
      <c r="AA128" s="52">
        <f t="shared" si="41"/>
        <v>6300</v>
      </c>
      <c r="AB128" s="52">
        <f t="shared" si="41"/>
        <v>6180</v>
      </c>
      <c r="AC128" s="52">
        <f t="shared" si="41"/>
        <v>5070</v>
      </c>
      <c r="AD128" s="52">
        <f t="shared" si="41"/>
        <v>5280</v>
      </c>
      <c r="AE128" s="52">
        <f t="shared" si="41"/>
        <v>5610</v>
      </c>
      <c r="AF128" s="52">
        <f t="shared" si="41"/>
        <v>6360</v>
      </c>
      <c r="AG128" s="52">
        <f t="shared" si="41"/>
        <v>5700</v>
      </c>
      <c r="AH128" s="52">
        <f t="shared" si="39"/>
        <v>6000</v>
      </c>
      <c r="AI128" s="52">
        <f t="shared" si="39"/>
        <v>6330</v>
      </c>
      <c r="AJ128" s="52">
        <f t="shared" si="39"/>
        <v>6450</v>
      </c>
      <c r="AK128" s="52">
        <f t="shared" si="39"/>
        <v>5910</v>
      </c>
      <c r="AL128" s="52">
        <f t="shared" si="39"/>
        <v>5850</v>
      </c>
      <c r="AM128" s="10">
        <f t="shared" si="34"/>
        <v>6660</v>
      </c>
      <c r="AN128" s="10">
        <f t="shared" si="36"/>
        <v>0</v>
      </c>
      <c r="AR128" s="10">
        <f t="shared" si="35"/>
        <v>186780</v>
      </c>
    </row>
    <row r="129" spans="1:45">
      <c r="A129" s="15">
        <v>0.95833333333333337</v>
      </c>
      <c r="B129" s="52">
        <f t="shared" si="39"/>
        <v>0</v>
      </c>
      <c r="C129" s="52">
        <f t="shared" si="39"/>
        <v>0</v>
      </c>
      <c r="D129" s="52">
        <f t="shared" si="41"/>
        <v>0</v>
      </c>
      <c r="E129" s="52">
        <f t="shared" si="41"/>
        <v>0</v>
      </c>
      <c r="F129" s="52">
        <f t="shared" si="41"/>
        <v>0</v>
      </c>
      <c r="G129" s="52">
        <f t="shared" si="41"/>
        <v>0</v>
      </c>
      <c r="H129" s="52">
        <f t="shared" si="41"/>
        <v>5700</v>
      </c>
      <c r="I129" s="52">
        <f t="shared" si="41"/>
        <v>5700</v>
      </c>
      <c r="J129" s="52">
        <f t="shared" si="41"/>
        <v>5550</v>
      </c>
      <c r="K129" s="52">
        <f t="shared" si="41"/>
        <v>5910</v>
      </c>
      <c r="L129" s="52">
        <f t="shared" si="41"/>
        <v>6120</v>
      </c>
      <c r="M129" s="52">
        <f t="shared" si="41"/>
        <v>6120</v>
      </c>
      <c r="N129" s="52">
        <f t="shared" si="41"/>
        <v>5790</v>
      </c>
      <c r="O129" s="52">
        <f t="shared" si="41"/>
        <v>6270</v>
      </c>
      <c r="P129" s="52">
        <f t="shared" si="41"/>
        <v>5640</v>
      </c>
      <c r="Q129" s="52">
        <f t="shared" si="41"/>
        <v>5640</v>
      </c>
      <c r="R129" s="52">
        <f t="shared" si="41"/>
        <v>5760</v>
      </c>
      <c r="S129" s="52">
        <f t="shared" si="41"/>
        <v>5100</v>
      </c>
      <c r="T129" s="52">
        <f t="shared" si="41"/>
        <v>6120</v>
      </c>
      <c r="U129" s="52">
        <f t="shared" si="41"/>
        <v>5700</v>
      </c>
      <c r="V129" s="52">
        <f t="shared" si="41"/>
        <v>5760</v>
      </c>
      <c r="W129" s="52">
        <f t="shared" si="41"/>
        <v>5880</v>
      </c>
      <c r="X129" s="52">
        <f t="shared" si="41"/>
        <v>3540</v>
      </c>
      <c r="Y129" s="52">
        <f t="shared" si="41"/>
        <v>5790</v>
      </c>
      <c r="Z129" s="52">
        <f t="shared" si="41"/>
        <v>5760</v>
      </c>
      <c r="AA129" s="52">
        <f t="shared" si="41"/>
        <v>6030</v>
      </c>
      <c r="AB129" s="52">
        <f t="shared" si="41"/>
        <v>5490</v>
      </c>
      <c r="AC129" s="52">
        <f t="shared" si="41"/>
        <v>4560</v>
      </c>
      <c r="AD129" s="52">
        <f t="shared" si="41"/>
        <v>5190</v>
      </c>
      <c r="AE129" s="52">
        <f t="shared" si="41"/>
        <v>5010</v>
      </c>
      <c r="AF129" s="52">
        <f t="shared" si="41"/>
        <v>5400</v>
      </c>
      <c r="AG129" s="52">
        <f t="shared" si="41"/>
        <v>5400</v>
      </c>
      <c r="AH129" s="52">
        <f t="shared" si="39"/>
        <v>5250</v>
      </c>
      <c r="AI129" s="52">
        <f t="shared" si="39"/>
        <v>5370</v>
      </c>
      <c r="AJ129" s="52">
        <f t="shared" si="39"/>
        <v>5640</v>
      </c>
      <c r="AK129" s="52">
        <f t="shared" si="39"/>
        <v>5670</v>
      </c>
      <c r="AL129" s="52">
        <f t="shared" si="39"/>
        <v>5640</v>
      </c>
      <c r="AM129" s="10">
        <f t="shared" si="34"/>
        <v>6270</v>
      </c>
      <c r="AN129" s="10">
        <f t="shared" si="36"/>
        <v>0</v>
      </c>
      <c r="AR129" s="10">
        <f t="shared" si="35"/>
        <v>172500</v>
      </c>
    </row>
    <row r="130" spans="1:45">
      <c r="A130" s="9" t="s">
        <v>26</v>
      </c>
      <c r="B130" s="52">
        <f t="shared" si="39"/>
        <v>0</v>
      </c>
      <c r="C130" s="52">
        <f t="shared" si="39"/>
        <v>0</v>
      </c>
      <c r="D130" s="52">
        <f>$G$38*D30-D160</f>
        <v>0</v>
      </c>
      <c r="E130" s="52">
        <f t="shared" si="41"/>
        <v>0</v>
      </c>
      <c r="F130" s="52">
        <f t="shared" si="41"/>
        <v>0</v>
      </c>
      <c r="G130" s="52">
        <f t="shared" si="41"/>
        <v>0</v>
      </c>
      <c r="H130" s="52">
        <f t="shared" si="41"/>
        <v>5280</v>
      </c>
      <c r="I130" s="52">
        <f t="shared" si="41"/>
        <v>5340</v>
      </c>
      <c r="J130" s="52">
        <f t="shared" si="41"/>
        <v>5190</v>
      </c>
      <c r="K130" s="52">
        <f t="shared" si="41"/>
        <v>5310</v>
      </c>
      <c r="L130" s="52">
        <f t="shared" si="41"/>
        <v>5670</v>
      </c>
      <c r="M130" s="52">
        <f t="shared" si="41"/>
        <v>5520</v>
      </c>
      <c r="N130" s="52">
        <f t="shared" si="41"/>
        <v>5250</v>
      </c>
      <c r="O130" s="52">
        <f t="shared" si="41"/>
        <v>5130</v>
      </c>
      <c r="P130" s="52">
        <f t="shared" si="41"/>
        <v>5160</v>
      </c>
      <c r="Q130" s="52">
        <f t="shared" si="41"/>
        <v>4920</v>
      </c>
      <c r="R130" s="52">
        <f t="shared" si="41"/>
        <v>5040</v>
      </c>
      <c r="S130" s="52">
        <f t="shared" si="41"/>
        <v>5070</v>
      </c>
      <c r="T130" s="52">
        <f t="shared" si="41"/>
        <v>5220</v>
      </c>
      <c r="U130" s="52">
        <f t="shared" si="41"/>
        <v>5160</v>
      </c>
      <c r="V130" s="52">
        <f t="shared" si="41"/>
        <v>5130</v>
      </c>
      <c r="W130" s="52">
        <f t="shared" si="41"/>
        <v>5640</v>
      </c>
      <c r="X130" s="52">
        <f t="shared" si="41"/>
        <v>3240</v>
      </c>
      <c r="Y130" s="52">
        <f t="shared" si="41"/>
        <v>5160</v>
      </c>
      <c r="Z130" s="52">
        <f t="shared" si="41"/>
        <v>5160</v>
      </c>
      <c r="AA130" s="52">
        <f t="shared" si="41"/>
        <v>5160</v>
      </c>
      <c r="AB130" s="52">
        <f t="shared" si="41"/>
        <v>5040</v>
      </c>
      <c r="AC130" s="52">
        <f t="shared" si="41"/>
        <v>4320</v>
      </c>
      <c r="AD130" s="52">
        <f t="shared" si="41"/>
        <v>4830</v>
      </c>
      <c r="AE130" s="52">
        <f t="shared" si="41"/>
        <v>4620</v>
      </c>
      <c r="AF130" s="52">
        <f t="shared" si="41"/>
        <v>4800</v>
      </c>
      <c r="AG130" s="52">
        <f t="shared" si="41"/>
        <v>4710</v>
      </c>
      <c r="AH130" s="52">
        <f t="shared" si="39"/>
        <v>4800</v>
      </c>
      <c r="AI130" s="52">
        <f t="shared" si="39"/>
        <v>4950</v>
      </c>
      <c r="AJ130" s="52">
        <f t="shared" si="39"/>
        <v>4950</v>
      </c>
      <c r="AK130" s="52">
        <f t="shared" si="39"/>
        <v>5190</v>
      </c>
      <c r="AL130" s="52">
        <f t="shared" si="39"/>
        <v>5280</v>
      </c>
      <c r="AM130" s="10">
        <f t="shared" si="34"/>
        <v>5670</v>
      </c>
      <c r="AN130" s="10">
        <f t="shared" si="36"/>
        <v>0</v>
      </c>
      <c r="AR130" s="10">
        <f t="shared" si="35"/>
        <v>156240</v>
      </c>
    </row>
    <row r="131" spans="1:45">
      <c r="AR131" s="27">
        <f>SUM(AR107:AR130)</f>
        <v>3741305</v>
      </c>
      <c r="AS131" s="14" t="s">
        <v>48</v>
      </c>
    </row>
    <row r="133" spans="1:45">
      <c r="A133" s="26" t="s">
        <v>109</v>
      </c>
      <c r="C133" s="30"/>
      <c r="E133" s="41"/>
      <c r="F133" s="26"/>
      <c r="G133" s="38"/>
      <c r="H133" s="38"/>
      <c r="I133" s="38"/>
      <c r="J133" s="38"/>
      <c r="K133" s="38"/>
      <c r="L133" s="38"/>
      <c r="M133" s="38"/>
      <c r="N133" s="39"/>
      <c r="O133" s="39"/>
      <c r="P133" s="40"/>
      <c r="Q133" s="38"/>
      <c r="R133" s="28"/>
    </row>
    <row r="134" spans="1:45" ht="13.5" customHeight="1">
      <c r="A134" s="287" t="s">
        <v>2</v>
      </c>
      <c r="B134" s="4">
        <f>+B$4</f>
        <v>0</v>
      </c>
      <c r="C134" s="4">
        <f t="shared" ref="C134:AL134" si="42">+C$4</f>
        <v>0</v>
      </c>
      <c r="D134" s="4">
        <f>+D$4</f>
        <v>0</v>
      </c>
      <c r="E134" s="4">
        <f t="shared" si="42"/>
        <v>0</v>
      </c>
      <c r="F134" s="4">
        <f t="shared" si="42"/>
        <v>0</v>
      </c>
      <c r="G134" s="4">
        <f t="shared" si="42"/>
        <v>0</v>
      </c>
      <c r="H134" s="4">
        <f t="shared" si="42"/>
        <v>1</v>
      </c>
      <c r="I134" s="4">
        <f t="shared" si="42"/>
        <v>2</v>
      </c>
      <c r="J134" s="4">
        <f t="shared" si="42"/>
        <v>3</v>
      </c>
      <c r="K134" s="4">
        <f t="shared" si="42"/>
        <v>4</v>
      </c>
      <c r="L134" s="4">
        <f t="shared" si="42"/>
        <v>5</v>
      </c>
      <c r="M134" s="4">
        <f t="shared" si="42"/>
        <v>6</v>
      </c>
      <c r="N134" s="4">
        <f t="shared" si="42"/>
        <v>7</v>
      </c>
      <c r="O134" s="4">
        <f t="shared" si="42"/>
        <v>8</v>
      </c>
      <c r="P134" s="4">
        <f t="shared" si="42"/>
        <v>9</v>
      </c>
      <c r="Q134" s="4">
        <f t="shared" si="42"/>
        <v>10</v>
      </c>
      <c r="R134" s="4">
        <f t="shared" si="42"/>
        <v>11</v>
      </c>
      <c r="S134" s="4">
        <f t="shared" si="42"/>
        <v>12</v>
      </c>
      <c r="T134" s="4">
        <f t="shared" si="42"/>
        <v>13</v>
      </c>
      <c r="U134" s="4">
        <f t="shared" si="42"/>
        <v>14</v>
      </c>
      <c r="V134" s="4">
        <f t="shared" si="42"/>
        <v>15</v>
      </c>
      <c r="W134" s="4">
        <f t="shared" si="42"/>
        <v>16</v>
      </c>
      <c r="X134" s="4">
        <f t="shared" si="42"/>
        <v>17</v>
      </c>
      <c r="Y134" s="4">
        <f t="shared" si="42"/>
        <v>18</v>
      </c>
      <c r="Z134" s="4">
        <f t="shared" si="42"/>
        <v>19</v>
      </c>
      <c r="AA134" s="4">
        <f t="shared" si="42"/>
        <v>20</v>
      </c>
      <c r="AB134" s="4">
        <f t="shared" si="42"/>
        <v>21</v>
      </c>
      <c r="AC134" s="4">
        <f t="shared" si="42"/>
        <v>22</v>
      </c>
      <c r="AD134" s="4">
        <f t="shared" si="42"/>
        <v>23</v>
      </c>
      <c r="AE134" s="4">
        <f t="shared" si="42"/>
        <v>24</v>
      </c>
      <c r="AF134" s="4">
        <f t="shared" si="42"/>
        <v>25</v>
      </c>
      <c r="AG134" s="4">
        <f t="shared" si="42"/>
        <v>26</v>
      </c>
      <c r="AH134" s="4">
        <f t="shared" si="42"/>
        <v>27</v>
      </c>
      <c r="AI134" s="4">
        <f t="shared" si="42"/>
        <v>28</v>
      </c>
      <c r="AJ134" s="4">
        <f t="shared" si="42"/>
        <v>29</v>
      </c>
      <c r="AK134" s="4">
        <f t="shared" si="42"/>
        <v>30</v>
      </c>
      <c r="AL134" s="4">
        <f t="shared" si="42"/>
        <v>31</v>
      </c>
      <c r="AM134" s="116" t="s">
        <v>3</v>
      </c>
      <c r="AN134" s="5" t="s">
        <v>4</v>
      </c>
    </row>
    <row r="135" spans="1:45">
      <c r="A135" s="288"/>
      <c r="B135" s="7">
        <f>B$5</f>
        <v>0</v>
      </c>
      <c r="C135" s="7">
        <f t="shared" ref="C135:AL135" si="43">C$5</f>
        <v>0</v>
      </c>
      <c r="D135" s="7">
        <f>D$5</f>
        <v>0</v>
      </c>
      <c r="E135" s="7">
        <f t="shared" si="43"/>
        <v>0</v>
      </c>
      <c r="F135" s="7">
        <f t="shared" si="43"/>
        <v>0</v>
      </c>
      <c r="G135" s="7">
        <f t="shared" si="43"/>
        <v>0</v>
      </c>
      <c r="H135" s="7">
        <f t="shared" si="43"/>
        <v>40817</v>
      </c>
      <c r="I135" s="7">
        <f t="shared" si="43"/>
        <v>40818</v>
      </c>
      <c r="J135" s="7">
        <f t="shared" si="43"/>
        <v>40819</v>
      </c>
      <c r="K135" s="7">
        <f t="shared" si="43"/>
        <v>40820</v>
      </c>
      <c r="L135" s="7">
        <f t="shared" si="43"/>
        <v>40821</v>
      </c>
      <c r="M135" s="7">
        <f t="shared" si="43"/>
        <v>40822</v>
      </c>
      <c r="N135" s="7">
        <f t="shared" si="43"/>
        <v>40823</v>
      </c>
      <c r="O135" s="7">
        <f t="shared" si="43"/>
        <v>40824</v>
      </c>
      <c r="P135" s="7">
        <f t="shared" si="43"/>
        <v>40825</v>
      </c>
      <c r="Q135" s="7">
        <f t="shared" si="43"/>
        <v>40826</v>
      </c>
      <c r="R135" s="7">
        <f t="shared" si="43"/>
        <v>40827</v>
      </c>
      <c r="S135" s="7">
        <f t="shared" si="43"/>
        <v>40828</v>
      </c>
      <c r="T135" s="7">
        <f t="shared" si="43"/>
        <v>40829</v>
      </c>
      <c r="U135" s="7">
        <f t="shared" si="43"/>
        <v>40830</v>
      </c>
      <c r="V135" s="7">
        <f t="shared" si="43"/>
        <v>40831</v>
      </c>
      <c r="W135" s="7">
        <f t="shared" si="43"/>
        <v>40832</v>
      </c>
      <c r="X135" s="7">
        <f t="shared" si="43"/>
        <v>40833</v>
      </c>
      <c r="Y135" s="7">
        <f t="shared" si="43"/>
        <v>40834</v>
      </c>
      <c r="Z135" s="7">
        <f t="shared" si="43"/>
        <v>40835</v>
      </c>
      <c r="AA135" s="7">
        <f t="shared" si="43"/>
        <v>40836</v>
      </c>
      <c r="AB135" s="7">
        <f t="shared" si="43"/>
        <v>40837</v>
      </c>
      <c r="AC135" s="7">
        <f t="shared" si="43"/>
        <v>40838</v>
      </c>
      <c r="AD135" s="7">
        <f t="shared" si="43"/>
        <v>40839</v>
      </c>
      <c r="AE135" s="7">
        <f t="shared" si="43"/>
        <v>40840</v>
      </c>
      <c r="AF135" s="7">
        <f t="shared" si="43"/>
        <v>40841</v>
      </c>
      <c r="AG135" s="158">
        <f t="shared" si="43"/>
        <v>40842</v>
      </c>
      <c r="AH135" s="158">
        <f t="shared" si="43"/>
        <v>40843</v>
      </c>
      <c r="AI135" s="158">
        <f t="shared" si="43"/>
        <v>40844</v>
      </c>
      <c r="AJ135" s="158">
        <f t="shared" si="43"/>
        <v>40845</v>
      </c>
      <c r="AK135" s="158">
        <f t="shared" si="43"/>
        <v>40846</v>
      </c>
      <c r="AL135" s="158">
        <f t="shared" si="43"/>
        <v>40847</v>
      </c>
      <c r="AM135" s="116"/>
      <c r="AN135" s="8"/>
    </row>
    <row r="136" spans="1:45">
      <c r="A136" s="289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4"/>
      <c r="AH136" s="44"/>
      <c r="AI136" s="44"/>
      <c r="AJ136" s="44"/>
      <c r="AK136" s="44"/>
      <c r="AL136" s="44"/>
      <c r="AM136" s="45" t="s">
        <v>8</v>
      </c>
      <c r="AN136" s="5" t="s">
        <v>8</v>
      </c>
    </row>
    <row r="137" spans="1:45">
      <c r="A137" s="9" t="s">
        <v>9</v>
      </c>
      <c r="B137" s="52"/>
      <c r="C137" s="52"/>
      <c r="D137" s="52"/>
      <c r="E137" s="52"/>
      <c r="F137" s="52"/>
      <c r="G137" s="52"/>
      <c r="H137" s="52">
        <f>+'Parque Solar_4a10Julho'!$R5</f>
        <v>0</v>
      </c>
      <c r="I137" s="52">
        <f>+'Parque Solar_4a10Julho'!$R5</f>
        <v>0</v>
      </c>
      <c r="J137" s="52">
        <f>+'Parque Solar_4a10Julho'!$R5</f>
        <v>0</v>
      </c>
      <c r="K137" s="52">
        <f>+'Parque Solar_4a10Julho'!$R5</f>
        <v>0</v>
      </c>
      <c r="L137" s="52">
        <f>+'Parque Solar_4a10Julho'!$R5</f>
        <v>0</v>
      </c>
      <c r="M137" s="52">
        <f>+'Parque Solar_4a10Julho'!$R5</f>
        <v>0</v>
      </c>
      <c r="N137" s="52">
        <f>+'Parque Solar_4a10Julho'!$R5</f>
        <v>0</v>
      </c>
      <c r="O137" s="52">
        <f>+'Parque Solar_4a10Julho'!$R5</f>
        <v>0</v>
      </c>
      <c r="P137" s="52">
        <f>+'Parque Solar_4a10Julho'!$R5</f>
        <v>0</v>
      </c>
      <c r="Q137" s="52">
        <f>+'Parque Solar_4a10Julho'!$R5</f>
        <v>0</v>
      </c>
      <c r="R137" s="52">
        <f>+'Parque Solar_4a10Julho'!$R5</f>
        <v>0</v>
      </c>
      <c r="S137" s="52">
        <f>+'Parque Solar_4a10Julho'!$R5</f>
        <v>0</v>
      </c>
      <c r="T137" s="52">
        <f>+'Parque Solar_4a10Julho'!$R5</f>
        <v>0</v>
      </c>
      <c r="U137" s="52">
        <f>+'Parque Solar_4a10Julho'!$R5</f>
        <v>0</v>
      </c>
      <c r="V137" s="52">
        <f>+'Parque Solar_4a10Julho'!$R5</f>
        <v>0</v>
      </c>
      <c r="W137" s="52">
        <f>+'Parque Solar_4a10Julho'!$R5</f>
        <v>0</v>
      </c>
      <c r="X137" s="52">
        <f>+'Parque Solar_4a10Julho'!$R5</f>
        <v>0</v>
      </c>
      <c r="Y137" s="52">
        <f>+'Parque Solar_4a10Julho'!$R5</f>
        <v>0</v>
      </c>
      <c r="Z137" s="52">
        <f>+'Parque Solar_4a10Julho'!$R5</f>
        <v>0</v>
      </c>
      <c r="AA137" s="52">
        <f>+'Parque Solar_4a10Julho'!$R5</f>
        <v>0</v>
      </c>
      <c r="AB137" s="52">
        <f>+'Parque Solar_4a10Julho'!$R5</f>
        <v>0</v>
      </c>
      <c r="AC137" s="52">
        <f>+'Parque Solar_4a10Julho'!$R5</f>
        <v>0</v>
      </c>
      <c r="AD137" s="52">
        <f>+'Parque Solar_4a10Julho'!$R5</f>
        <v>0</v>
      </c>
      <c r="AE137" s="52">
        <f>+'Parque Solar_4a10Julho'!$R5</f>
        <v>0</v>
      </c>
      <c r="AF137" s="52">
        <f>+'Parque Solar_4a10Julho'!$R5</f>
        <v>0</v>
      </c>
      <c r="AG137" s="52">
        <f>+'Parque Solar_4a10Julho'!$R5</f>
        <v>0</v>
      </c>
      <c r="AH137" s="52">
        <f>+'Parque Solar_4a10Julho'!$R5</f>
        <v>0</v>
      </c>
      <c r="AI137" s="52">
        <f>+'Parque Solar_4a10Julho'!$R5</f>
        <v>0</v>
      </c>
      <c r="AJ137" s="52">
        <f>+'Parque Solar_4a10Julho'!$R5</f>
        <v>0</v>
      </c>
      <c r="AK137" s="52">
        <f>+'Parque Solar_4a10Julho'!$R5</f>
        <v>0</v>
      </c>
      <c r="AL137" s="52">
        <f>+'Parque Solar_4a10Julho'!$R5</f>
        <v>0</v>
      </c>
      <c r="AM137" s="10">
        <f>MAX(B137:AL137)</f>
        <v>0</v>
      </c>
      <c r="AN137" s="10">
        <f>MIN(B137:AF137)</f>
        <v>0</v>
      </c>
    </row>
    <row r="138" spans="1:45">
      <c r="A138" s="9" t="s">
        <v>10</v>
      </c>
      <c r="B138" s="52"/>
      <c r="C138" s="52"/>
      <c r="D138" s="52"/>
      <c r="E138" s="52"/>
      <c r="F138" s="52"/>
      <c r="G138" s="52"/>
      <c r="H138" s="52">
        <f>+'Parque Solar_4a10Julho'!$R6</f>
        <v>0</v>
      </c>
      <c r="I138" s="52">
        <f>+'Parque Solar_4a10Julho'!$R6</f>
        <v>0</v>
      </c>
      <c r="J138" s="52">
        <f>+'Parque Solar_4a10Julho'!$R6</f>
        <v>0</v>
      </c>
      <c r="K138" s="52">
        <f>+'Parque Solar_4a10Julho'!$R6</f>
        <v>0</v>
      </c>
      <c r="L138" s="52">
        <f>+'Parque Solar_4a10Julho'!$R6</f>
        <v>0</v>
      </c>
      <c r="M138" s="52">
        <f>+'Parque Solar_4a10Julho'!$R6</f>
        <v>0</v>
      </c>
      <c r="N138" s="52">
        <f>+'Parque Solar_4a10Julho'!$R6</f>
        <v>0</v>
      </c>
      <c r="O138" s="52">
        <f>+'Parque Solar_4a10Julho'!$R6</f>
        <v>0</v>
      </c>
      <c r="P138" s="52">
        <f>+'Parque Solar_4a10Julho'!$R6</f>
        <v>0</v>
      </c>
      <c r="Q138" s="52">
        <f>+'Parque Solar_4a10Julho'!$R6</f>
        <v>0</v>
      </c>
      <c r="R138" s="52">
        <f>+'Parque Solar_4a10Julho'!$R6</f>
        <v>0</v>
      </c>
      <c r="S138" s="52">
        <f>+'Parque Solar_4a10Julho'!$R6</f>
        <v>0</v>
      </c>
      <c r="T138" s="52">
        <f>+'Parque Solar_4a10Julho'!$R6</f>
        <v>0</v>
      </c>
      <c r="U138" s="52">
        <f>+'Parque Solar_4a10Julho'!$R6</f>
        <v>0</v>
      </c>
      <c r="V138" s="52">
        <f>+'Parque Solar_4a10Julho'!$R6</f>
        <v>0</v>
      </c>
      <c r="W138" s="52">
        <f>+'Parque Solar_4a10Julho'!$R6</f>
        <v>0</v>
      </c>
      <c r="X138" s="52">
        <f>+'Parque Solar_4a10Julho'!$R6</f>
        <v>0</v>
      </c>
      <c r="Y138" s="52">
        <f>+'Parque Solar_4a10Julho'!$R6</f>
        <v>0</v>
      </c>
      <c r="Z138" s="52">
        <f>+'Parque Solar_4a10Julho'!$R6</f>
        <v>0</v>
      </c>
      <c r="AA138" s="52">
        <f>+'Parque Solar_4a10Julho'!$R6</f>
        <v>0</v>
      </c>
      <c r="AB138" s="52">
        <f>+'Parque Solar_4a10Julho'!$R6</f>
        <v>0</v>
      </c>
      <c r="AC138" s="52">
        <f>+'Parque Solar_4a10Julho'!$R6</f>
        <v>0</v>
      </c>
      <c r="AD138" s="52">
        <f>+'Parque Solar_4a10Julho'!$R6</f>
        <v>0</v>
      </c>
      <c r="AE138" s="52">
        <f>+'Parque Solar_4a10Julho'!$R6</f>
        <v>0</v>
      </c>
      <c r="AF138" s="52">
        <f>+'Parque Solar_4a10Julho'!$R6</f>
        <v>0</v>
      </c>
      <c r="AG138" s="52">
        <f>+'Parque Solar_4a10Julho'!$R6</f>
        <v>0</v>
      </c>
      <c r="AH138" s="52">
        <f>+'Parque Solar_4a10Julho'!$R6</f>
        <v>0</v>
      </c>
      <c r="AI138" s="52">
        <f>+'Parque Solar_4a10Julho'!$R6</f>
        <v>0</v>
      </c>
      <c r="AJ138" s="52">
        <f>+'Parque Solar_4a10Julho'!$R6</f>
        <v>0</v>
      </c>
      <c r="AK138" s="52">
        <f>+'Parque Solar_4a10Julho'!$R6</f>
        <v>0</v>
      </c>
      <c r="AL138" s="52">
        <f>+'Parque Solar_4a10Julho'!$R6</f>
        <v>0</v>
      </c>
      <c r="AM138" s="10">
        <f t="shared" ref="AM138:AM160" si="44">MAX(B138:AL138)</f>
        <v>0</v>
      </c>
      <c r="AN138" s="10">
        <f>MIN(B138:AF138)</f>
        <v>0</v>
      </c>
    </row>
    <row r="139" spans="1:45">
      <c r="A139" s="9" t="s">
        <v>11</v>
      </c>
      <c r="B139" s="52"/>
      <c r="C139" s="52"/>
      <c r="D139" s="52"/>
      <c r="E139" s="52"/>
      <c r="F139" s="52"/>
      <c r="G139" s="52"/>
      <c r="H139" s="52">
        <f>+'Parque Solar_4a10Julho'!$R7</f>
        <v>0</v>
      </c>
      <c r="I139" s="52">
        <f>+'Parque Solar_4a10Julho'!$R7</f>
        <v>0</v>
      </c>
      <c r="J139" s="52">
        <f>+'Parque Solar_4a10Julho'!$R7</f>
        <v>0</v>
      </c>
      <c r="K139" s="52">
        <f>+'Parque Solar_4a10Julho'!$R7</f>
        <v>0</v>
      </c>
      <c r="L139" s="52">
        <f>+'Parque Solar_4a10Julho'!$R7</f>
        <v>0</v>
      </c>
      <c r="M139" s="52">
        <f>+'Parque Solar_4a10Julho'!$R7</f>
        <v>0</v>
      </c>
      <c r="N139" s="52">
        <f>+'Parque Solar_4a10Julho'!$R7</f>
        <v>0</v>
      </c>
      <c r="O139" s="52">
        <f>+'Parque Solar_4a10Julho'!$R7</f>
        <v>0</v>
      </c>
      <c r="P139" s="52">
        <f>+'Parque Solar_4a10Julho'!$R7</f>
        <v>0</v>
      </c>
      <c r="Q139" s="52">
        <f>+'Parque Solar_4a10Julho'!$R7</f>
        <v>0</v>
      </c>
      <c r="R139" s="52">
        <f>+'Parque Solar_4a10Julho'!$R7</f>
        <v>0</v>
      </c>
      <c r="S139" s="52">
        <f>+'Parque Solar_4a10Julho'!$R7</f>
        <v>0</v>
      </c>
      <c r="T139" s="52">
        <f>+'Parque Solar_4a10Julho'!$R7</f>
        <v>0</v>
      </c>
      <c r="U139" s="52">
        <f>+'Parque Solar_4a10Julho'!$R7</f>
        <v>0</v>
      </c>
      <c r="V139" s="52">
        <f>+'Parque Solar_4a10Julho'!$R7</f>
        <v>0</v>
      </c>
      <c r="W139" s="52">
        <f>+'Parque Solar_4a10Julho'!$R7</f>
        <v>0</v>
      </c>
      <c r="X139" s="52">
        <f>+'Parque Solar_4a10Julho'!$R7</f>
        <v>0</v>
      </c>
      <c r="Y139" s="52">
        <f>+'Parque Solar_4a10Julho'!$R7</f>
        <v>0</v>
      </c>
      <c r="Z139" s="52">
        <f>+'Parque Solar_4a10Julho'!$R7</f>
        <v>0</v>
      </c>
      <c r="AA139" s="52">
        <f>+'Parque Solar_4a10Julho'!$R7</f>
        <v>0</v>
      </c>
      <c r="AB139" s="52">
        <f>+'Parque Solar_4a10Julho'!$R7</f>
        <v>0</v>
      </c>
      <c r="AC139" s="52">
        <f>+'Parque Solar_4a10Julho'!$R7</f>
        <v>0</v>
      </c>
      <c r="AD139" s="52">
        <f>+'Parque Solar_4a10Julho'!$R7</f>
        <v>0</v>
      </c>
      <c r="AE139" s="52">
        <f>+'Parque Solar_4a10Julho'!$R7</f>
        <v>0</v>
      </c>
      <c r="AF139" s="52">
        <f>+'Parque Solar_4a10Julho'!$R7</f>
        <v>0</v>
      </c>
      <c r="AG139" s="52">
        <f>+'Parque Solar_4a10Julho'!$R7</f>
        <v>0</v>
      </c>
      <c r="AH139" s="52">
        <f>+'Parque Solar_4a10Julho'!$R7</f>
        <v>0</v>
      </c>
      <c r="AI139" s="52">
        <f>+'Parque Solar_4a10Julho'!$R7</f>
        <v>0</v>
      </c>
      <c r="AJ139" s="52">
        <f>+'Parque Solar_4a10Julho'!$R7</f>
        <v>0</v>
      </c>
      <c r="AK139" s="52">
        <f>+'Parque Solar_4a10Julho'!$R7</f>
        <v>0</v>
      </c>
      <c r="AL139" s="52">
        <f>+'Parque Solar_4a10Julho'!$R7</f>
        <v>0</v>
      </c>
      <c r="AM139" s="10">
        <f t="shared" si="44"/>
        <v>0</v>
      </c>
      <c r="AN139" s="10">
        <f t="shared" ref="AN139:AN160" si="45">MIN(B139:AF139)</f>
        <v>0</v>
      </c>
    </row>
    <row r="140" spans="1:45">
      <c r="A140" s="9" t="s">
        <v>12</v>
      </c>
      <c r="B140" s="52"/>
      <c r="C140" s="52"/>
      <c r="D140" s="52"/>
      <c r="E140" s="52"/>
      <c r="F140" s="52"/>
      <c r="G140" s="52"/>
      <c r="H140" s="52">
        <f>+'Parque Solar_4a10Julho'!$R8</f>
        <v>0</v>
      </c>
      <c r="I140" s="52">
        <f>+'Parque Solar_4a10Julho'!$R8</f>
        <v>0</v>
      </c>
      <c r="J140" s="52">
        <f>+'Parque Solar_4a10Julho'!$R8</f>
        <v>0</v>
      </c>
      <c r="K140" s="52">
        <f>+'Parque Solar_4a10Julho'!$R8</f>
        <v>0</v>
      </c>
      <c r="L140" s="52">
        <f>+'Parque Solar_4a10Julho'!$R8</f>
        <v>0</v>
      </c>
      <c r="M140" s="52">
        <f>+'Parque Solar_4a10Julho'!$R8</f>
        <v>0</v>
      </c>
      <c r="N140" s="52">
        <f>+'Parque Solar_4a10Julho'!$R8</f>
        <v>0</v>
      </c>
      <c r="O140" s="52">
        <f>+'Parque Solar_4a10Julho'!$R8</f>
        <v>0</v>
      </c>
      <c r="P140" s="52">
        <f>+'Parque Solar_4a10Julho'!$R8</f>
        <v>0</v>
      </c>
      <c r="Q140" s="52">
        <f>+'Parque Solar_4a10Julho'!$R8</f>
        <v>0</v>
      </c>
      <c r="R140" s="52">
        <f>+'Parque Solar_4a10Julho'!$R8</f>
        <v>0</v>
      </c>
      <c r="S140" s="52">
        <f>+'Parque Solar_4a10Julho'!$R8</f>
        <v>0</v>
      </c>
      <c r="T140" s="52">
        <f>+'Parque Solar_4a10Julho'!$R8</f>
        <v>0</v>
      </c>
      <c r="U140" s="52">
        <f>+'Parque Solar_4a10Julho'!$R8</f>
        <v>0</v>
      </c>
      <c r="V140" s="52">
        <f>+'Parque Solar_4a10Julho'!$R8</f>
        <v>0</v>
      </c>
      <c r="W140" s="52">
        <f>+'Parque Solar_4a10Julho'!$R8</f>
        <v>0</v>
      </c>
      <c r="X140" s="52">
        <f>+'Parque Solar_4a10Julho'!$R8</f>
        <v>0</v>
      </c>
      <c r="Y140" s="52">
        <f>+'Parque Solar_4a10Julho'!$R8</f>
        <v>0</v>
      </c>
      <c r="Z140" s="52">
        <f>+'Parque Solar_4a10Julho'!$R8</f>
        <v>0</v>
      </c>
      <c r="AA140" s="52">
        <f>+'Parque Solar_4a10Julho'!$R8</f>
        <v>0</v>
      </c>
      <c r="AB140" s="52">
        <f>+'Parque Solar_4a10Julho'!$R8</f>
        <v>0</v>
      </c>
      <c r="AC140" s="52">
        <f>+'Parque Solar_4a10Julho'!$R8</f>
        <v>0</v>
      </c>
      <c r="AD140" s="52">
        <f>+'Parque Solar_4a10Julho'!$R8</f>
        <v>0</v>
      </c>
      <c r="AE140" s="52">
        <f>+'Parque Solar_4a10Julho'!$R8</f>
        <v>0</v>
      </c>
      <c r="AF140" s="52">
        <f>+'Parque Solar_4a10Julho'!$R8</f>
        <v>0</v>
      </c>
      <c r="AG140" s="52">
        <f>+'Parque Solar_4a10Julho'!$R8</f>
        <v>0</v>
      </c>
      <c r="AH140" s="52">
        <f>+'Parque Solar_4a10Julho'!$R8</f>
        <v>0</v>
      </c>
      <c r="AI140" s="52">
        <f>+'Parque Solar_4a10Julho'!$R8</f>
        <v>0</v>
      </c>
      <c r="AJ140" s="52">
        <f>+'Parque Solar_4a10Julho'!$R8</f>
        <v>0</v>
      </c>
      <c r="AK140" s="52">
        <f>+'Parque Solar_4a10Julho'!$R8</f>
        <v>0</v>
      </c>
      <c r="AL140" s="52">
        <f>+'Parque Solar_4a10Julho'!$R8</f>
        <v>0</v>
      </c>
      <c r="AM140" s="10">
        <f t="shared" si="44"/>
        <v>0</v>
      </c>
      <c r="AN140" s="10">
        <f t="shared" si="45"/>
        <v>0</v>
      </c>
    </row>
    <row r="141" spans="1:45">
      <c r="A141" s="9" t="s">
        <v>13</v>
      </c>
      <c r="B141" s="52"/>
      <c r="C141" s="52"/>
      <c r="D141" s="52"/>
      <c r="E141" s="52"/>
      <c r="F141" s="52"/>
      <c r="G141" s="52"/>
      <c r="H141" s="52">
        <f>+'Parque Solar_4a10Julho'!$R9</f>
        <v>0</v>
      </c>
      <c r="I141" s="52">
        <f>+'Parque Solar_4a10Julho'!$R9</f>
        <v>0</v>
      </c>
      <c r="J141" s="52">
        <f>+'Parque Solar_4a10Julho'!$R9</f>
        <v>0</v>
      </c>
      <c r="K141" s="52">
        <f>+'Parque Solar_4a10Julho'!$R9</f>
        <v>0</v>
      </c>
      <c r="L141" s="52">
        <f>+'Parque Solar_4a10Julho'!$R9</f>
        <v>0</v>
      </c>
      <c r="M141" s="52">
        <f>+'Parque Solar_4a10Julho'!$R9</f>
        <v>0</v>
      </c>
      <c r="N141" s="52">
        <f>+'Parque Solar_4a10Julho'!$R9</f>
        <v>0</v>
      </c>
      <c r="O141" s="52">
        <f>+'Parque Solar_4a10Julho'!$R9</f>
        <v>0</v>
      </c>
      <c r="P141" s="52">
        <f>+'Parque Solar_4a10Julho'!$R9</f>
        <v>0</v>
      </c>
      <c r="Q141" s="52">
        <f>+'Parque Solar_4a10Julho'!$R9</f>
        <v>0</v>
      </c>
      <c r="R141" s="52">
        <f>+'Parque Solar_4a10Julho'!$R9</f>
        <v>0</v>
      </c>
      <c r="S141" s="52">
        <f>+'Parque Solar_4a10Julho'!$R9</f>
        <v>0</v>
      </c>
      <c r="T141" s="52">
        <f>+'Parque Solar_4a10Julho'!$R9</f>
        <v>0</v>
      </c>
      <c r="U141" s="52">
        <f>+'Parque Solar_4a10Julho'!$R9</f>
        <v>0</v>
      </c>
      <c r="V141" s="52">
        <f>+'Parque Solar_4a10Julho'!$R9</f>
        <v>0</v>
      </c>
      <c r="W141" s="52">
        <f>+'Parque Solar_4a10Julho'!$R9</f>
        <v>0</v>
      </c>
      <c r="X141" s="52">
        <f>+'Parque Solar_4a10Julho'!$R9</f>
        <v>0</v>
      </c>
      <c r="Y141" s="52">
        <f>+'Parque Solar_4a10Julho'!$R9</f>
        <v>0</v>
      </c>
      <c r="Z141" s="52">
        <f>+'Parque Solar_4a10Julho'!$R9</f>
        <v>0</v>
      </c>
      <c r="AA141" s="52">
        <f>+'Parque Solar_4a10Julho'!$R9</f>
        <v>0</v>
      </c>
      <c r="AB141" s="52">
        <f>+'Parque Solar_4a10Julho'!$R9</f>
        <v>0</v>
      </c>
      <c r="AC141" s="52">
        <f>+'Parque Solar_4a10Julho'!$R9</f>
        <v>0</v>
      </c>
      <c r="AD141" s="52">
        <f>+'Parque Solar_4a10Julho'!$R9</f>
        <v>0</v>
      </c>
      <c r="AE141" s="52">
        <f>+'Parque Solar_4a10Julho'!$R9</f>
        <v>0</v>
      </c>
      <c r="AF141" s="52">
        <f>+'Parque Solar_4a10Julho'!$R9</f>
        <v>0</v>
      </c>
      <c r="AG141" s="52">
        <f>+'Parque Solar_4a10Julho'!$R9</f>
        <v>0</v>
      </c>
      <c r="AH141" s="52">
        <f>+'Parque Solar_4a10Julho'!$R9</f>
        <v>0</v>
      </c>
      <c r="AI141" s="52">
        <f>+'Parque Solar_4a10Julho'!$R9</f>
        <v>0</v>
      </c>
      <c r="AJ141" s="52">
        <f>+'Parque Solar_4a10Julho'!$R9</f>
        <v>0</v>
      </c>
      <c r="AK141" s="52">
        <f>+'Parque Solar_4a10Julho'!$R9</f>
        <v>0</v>
      </c>
      <c r="AL141" s="52">
        <f>+'Parque Solar_4a10Julho'!$R9</f>
        <v>0</v>
      </c>
      <c r="AM141" s="10">
        <f t="shared" si="44"/>
        <v>0</v>
      </c>
      <c r="AN141" s="10">
        <f t="shared" si="45"/>
        <v>0</v>
      </c>
    </row>
    <row r="142" spans="1:45">
      <c r="A142" s="9" t="s">
        <v>14</v>
      </c>
      <c r="B142" s="52"/>
      <c r="C142" s="52"/>
      <c r="D142" s="52"/>
      <c r="E142" s="52"/>
      <c r="F142" s="52"/>
      <c r="G142" s="52"/>
      <c r="H142" s="52">
        <f>+'Parque Solar_4a10Julho'!$R10</f>
        <v>0</v>
      </c>
      <c r="I142" s="52">
        <f>+'Parque Solar_4a10Julho'!$R10</f>
        <v>0</v>
      </c>
      <c r="J142" s="52">
        <f>+'Parque Solar_4a10Julho'!$R10</f>
        <v>0</v>
      </c>
      <c r="K142" s="52">
        <f>+'Parque Solar_4a10Julho'!$R10</f>
        <v>0</v>
      </c>
      <c r="L142" s="52">
        <f>+'Parque Solar_4a10Julho'!$R10</f>
        <v>0</v>
      </c>
      <c r="M142" s="52">
        <f>+'Parque Solar_4a10Julho'!$R10</f>
        <v>0</v>
      </c>
      <c r="N142" s="52">
        <f>+'Parque Solar_4a10Julho'!$R10</f>
        <v>0</v>
      </c>
      <c r="O142" s="52">
        <f>+'Parque Solar_4a10Julho'!$R10</f>
        <v>0</v>
      </c>
      <c r="P142" s="52">
        <f>+'Parque Solar_4a10Julho'!$R10</f>
        <v>0</v>
      </c>
      <c r="Q142" s="52">
        <f>+'Parque Solar_4a10Julho'!$R10</f>
        <v>0</v>
      </c>
      <c r="R142" s="52">
        <f>+'Parque Solar_4a10Julho'!$R10</f>
        <v>0</v>
      </c>
      <c r="S142" s="52">
        <f>+'Parque Solar_4a10Julho'!$R10</f>
        <v>0</v>
      </c>
      <c r="T142" s="52">
        <f>+'Parque Solar_4a10Julho'!$R10</f>
        <v>0</v>
      </c>
      <c r="U142" s="52">
        <f>+'Parque Solar_4a10Julho'!$R10</f>
        <v>0</v>
      </c>
      <c r="V142" s="52">
        <f>+'Parque Solar_4a10Julho'!$R10</f>
        <v>0</v>
      </c>
      <c r="W142" s="52">
        <f>+'Parque Solar_4a10Julho'!$R10</f>
        <v>0</v>
      </c>
      <c r="X142" s="52">
        <f>+'Parque Solar_4a10Julho'!$R10</f>
        <v>0</v>
      </c>
      <c r="Y142" s="52">
        <f>+'Parque Solar_4a10Julho'!$R10</f>
        <v>0</v>
      </c>
      <c r="Z142" s="52">
        <f>+'Parque Solar_4a10Julho'!$R10</f>
        <v>0</v>
      </c>
      <c r="AA142" s="52">
        <f>+'Parque Solar_4a10Julho'!$R10</f>
        <v>0</v>
      </c>
      <c r="AB142" s="52">
        <f>+'Parque Solar_4a10Julho'!$R10</f>
        <v>0</v>
      </c>
      <c r="AC142" s="52">
        <f>+'Parque Solar_4a10Julho'!$R10</f>
        <v>0</v>
      </c>
      <c r="AD142" s="52">
        <f>+'Parque Solar_4a10Julho'!$R10</f>
        <v>0</v>
      </c>
      <c r="AE142" s="52">
        <f>+'Parque Solar_4a10Julho'!$R10</f>
        <v>0</v>
      </c>
      <c r="AF142" s="52">
        <f>+'Parque Solar_4a10Julho'!$R10</f>
        <v>0</v>
      </c>
      <c r="AG142" s="52">
        <f>+'Parque Solar_4a10Julho'!$R10</f>
        <v>0</v>
      </c>
      <c r="AH142" s="52">
        <f>+'Parque Solar_4a10Julho'!$R10</f>
        <v>0</v>
      </c>
      <c r="AI142" s="52">
        <f>+'Parque Solar_4a10Julho'!$R10</f>
        <v>0</v>
      </c>
      <c r="AJ142" s="52">
        <f>+'Parque Solar_4a10Julho'!$R10</f>
        <v>0</v>
      </c>
      <c r="AK142" s="52">
        <f>+'Parque Solar_4a10Julho'!$R10</f>
        <v>0</v>
      </c>
      <c r="AL142" s="52">
        <f>+'Parque Solar_4a10Julho'!$R10</f>
        <v>0</v>
      </c>
      <c r="AM142" s="10">
        <f t="shared" si="44"/>
        <v>0</v>
      </c>
      <c r="AN142" s="10">
        <f t="shared" si="45"/>
        <v>0</v>
      </c>
    </row>
    <row r="143" spans="1:45">
      <c r="A143" s="9" t="s">
        <v>15</v>
      </c>
      <c r="B143" s="52"/>
      <c r="C143" s="52"/>
      <c r="D143" s="52"/>
      <c r="E143" s="52"/>
      <c r="F143" s="52"/>
      <c r="G143" s="52"/>
      <c r="H143" s="52">
        <f>+'Parque Solar_4a10Julho'!$R11</f>
        <v>60</v>
      </c>
      <c r="I143" s="52">
        <f>+'Parque Solar_4a10Julho'!$R11</f>
        <v>60</v>
      </c>
      <c r="J143" s="52">
        <f>+'Parque Solar_4a10Julho'!$R11</f>
        <v>60</v>
      </c>
      <c r="K143" s="52">
        <f>+'Parque Solar_4a10Julho'!$R11</f>
        <v>60</v>
      </c>
      <c r="L143" s="52">
        <f>+'Parque Solar_4a10Julho'!$R11</f>
        <v>60</v>
      </c>
      <c r="M143" s="52">
        <f>+'Parque Solar_4a10Julho'!$R11</f>
        <v>60</v>
      </c>
      <c r="N143" s="52">
        <f>+'Parque Solar_4a10Julho'!$R11</f>
        <v>60</v>
      </c>
      <c r="O143" s="52">
        <f>+'Parque Solar_4a10Julho'!$R11</f>
        <v>60</v>
      </c>
      <c r="P143" s="52">
        <f>+'Parque Solar_4a10Julho'!$R11</f>
        <v>60</v>
      </c>
      <c r="Q143" s="52">
        <f>+'Parque Solar_4a10Julho'!$R11</f>
        <v>60</v>
      </c>
      <c r="R143" s="52">
        <f>+'Parque Solar_4a10Julho'!$R11</f>
        <v>60</v>
      </c>
      <c r="S143" s="52">
        <f>+'Parque Solar_4a10Julho'!$R11</f>
        <v>60</v>
      </c>
      <c r="T143" s="52">
        <f>+'Parque Solar_4a10Julho'!$R11</f>
        <v>60</v>
      </c>
      <c r="U143" s="52">
        <f>+'Parque Solar_4a10Julho'!$R11</f>
        <v>60</v>
      </c>
      <c r="V143" s="52">
        <f>+'Parque Solar_4a10Julho'!$R11</f>
        <v>60</v>
      </c>
      <c r="W143" s="52">
        <f>+'Parque Solar_4a10Julho'!$R11</f>
        <v>60</v>
      </c>
      <c r="X143" s="52">
        <f>+'Parque Solar_4a10Julho'!$R11</f>
        <v>60</v>
      </c>
      <c r="Y143" s="52">
        <f>+'Parque Solar_4a10Julho'!$R11</f>
        <v>60</v>
      </c>
      <c r="Z143" s="52">
        <f>+'Parque Solar_4a10Julho'!$R11</f>
        <v>60</v>
      </c>
      <c r="AA143" s="52">
        <f>+'Parque Solar_4a10Julho'!$R11</f>
        <v>60</v>
      </c>
      <c r="AB143" s="52">
        <f>+'Parque Solar_4a10Julho'!$R11</f>
        <v>60</v>
      </c>
      <c r="AC143" s="52">
        <f>+'Parque Solar_4a10Julho'!$R11</f>
        <v>60</v>
      </c>
      <c r="AD143" s="52">
        <f>+'Parque Solar_4a10Julho'!$R11</f>
        <v>60</v>
      </c>
      <c r="AE143" s="52">
        <f>+'Parque Solar_4a10Julho'!$R11</f>
        <v>60</v>
      </c>
      <c r="AF143" s="52">
        <f>+'Parque Solar_4a10Julho'!$R11</f>
        <v>60</v>
      </c>
      <c r="AG143" s="52">
        <f>+'Parque Solar_4a10Julho'!$R11</f>
        <v>60</v>
      </c>
      <c r="AH143" s="52">
        <f>+'Parque Solar_4a10Julho'!$R11</f>
        <v>60</v>
      </c>
      <c r="AI143" s="52">
        <f>+'Parque Solar_4a10Julho'!$R11</f>
        <v>60</v>
      </c>
      <c r="AJ143" s="52">
        <f>+'Parque Solar_4a10Julho'!$R11</f>
        <v>60</v>
      </c>
      <c r="AK143" s="52">
        <f>+'Parque Solar_4a10Julho'!$R11</f>
        <v>60</v>
      </c>
      <c r="AL143" s="52">
        <f>+'Parque Solar_4a10Julho'!$R11</f>
        <v>60</v>
      </c>
      <c r="AM143" s="10">
        <f t="shared" si="44"/>
        <v>60</v>
      </c>
      <c r="AN143" s="10">
        <f t="shared" si="45"/>
        <v>60</v>
      </c>
    </row>
    <row r="144" spans="1:45">
      <c r="A144" s="12" t="s">
        <v>16</v>
      </c>
      <c r="B144" s="52"/>
      <c r="C144" s="52"/>
      <c r="D144" s="52"/>
      <c r="E144" s="52"/>
      <c r="F144" s="52"/>
      <c r="G144" s="52"/>
      <c r="H144" s="52">
        <f>+'Parque Solar_4a10Julho'!$R12</f>
        <v>300</v>
      </c>
      <c r="I144" s="52">
        <f>+'Parque Solar_4a10Julho'!$R12</f>
        <v>300</v>
      </c>
      <c r="J144" s="52">
        <f>+'Parque Solar_4a10Julho'!$R12</f>
        <v>300</v>
      </c>
      <c r="K144" s="52">
        <f>+'Parque Solar_4a10Julho'!$R12</f>
        <v>300</v>
      </c>
      <c r="L144" s="52">
        <f>+'Parque Solar_4a10Julho'!$R12</f>
        <v>300</v>
      </c>
      <c r="M144" s="52">
        <f>+'Parque Solar_4a10Julho'!$R12</f>
        <v>300</v>
      </c>
      <c r="N144" s="52">
        <f>+'Parque Solar_4a10Julho'!$R12</f>
        <v>300</v>
      </c>
      <c r="O144" s="52">
        <f>+'Parque Solar_4a10Julho'!$R12</f>
        <v>300</v>
      </c>
      <c r="P144" s="52">
        <f>+'Parque Solar_4a10Julho'!$R12</f>
        <v>300</v>
      </c>
      <c r="Q144" s="52">
        <f>+'Parque Solar_4a10Julho'!$R12</f>
        <v>300</v>
      </c>
      <c r="R144" s="52">
        <f>+'Parque Solar_4a10Julho'!$R12</f>
        <v>300</v>
      </c>
      <c r="S144" s="52">
        <f>+'Parque Solar_4a10Julho'!$R12</f>
        <v>300</v>
      </c>
      <c r="T144" s="52">
        <f>+'Parque Solar_4a10Julho'!$R12</f>
        <v>300</v>
      </c>
      <c r="U144" s="52">
        <f>+'Parque Solar_4a10Julho'!$R12</f>
        <v>300</v>
      </c>
      <c r="V144" s="52">
        <f>+'Parque Solar_4a10Julho'!$R12</f>
        <v>300</v>
      </c>
      <c r="W144" s="52">
        <f>+'Parque Solar_4a10Julho'!$R12</f>
        <v>300</v>
      </c>
      <c r="X144" s="52">
        <f>+'Parque Solar_4a10Julho'!$R12</f>
        <v>300</v>
      </c>
      <c r="Y144" s="52">
        <f>+'Parque Solar_4a10Julho'!$R12</f>
        <v>300</v>
      </c>
      <c r="Z144" s="52">
        <f>+'Parque Solar_4a10Julho'!$R12</f>
        <v>300</v>
      </c>
      <c r="AA144" s="52">
        <f>+'Parque Solar_4a10Julho'!$R12</f>
        <v>300</v>
      </c>
      <c r="AB144" s="52">
        <f>+'Parque Solar_4a10Julho'!$R12</f>
        <v>300</v>
      </c>
      <c r="AC144" s="52">
        <f>+'Parque Solar_4a10Julho'!$R12</f>
        <v>300</v>
      </c>
      <c r="AD144" s="52">
        <f>+'Parque Solar_4a10Julho'!$R12</f>
        <v>300</v>
      </c>
      <c r="AE144" s="52">
        <f>+'Parque Solar_4a10Julho'!$R12</f>
        <v>300</v>
      </c>
      <c r="AF144" s="52">
        <f>+'Parque Solar_4a10Julho'!$R12</f>
        <v>300</v>
      </c>
      <c r="AG144" s="52">
        <f>+'Parque Solar_4a10Julho'!$R12</f>
        <v>300</v>
      </c>
      <c r="AH144" s="52">
        <f>+'Parque Solar_4a10Julho'!$R12</f>
        <v>300</v>
      </c>
      <c r="AI144" s="52">
        <f>+'Parque Solar_4a10Julho'!$R12</f>
        <v>300</v>
      </c>
      <c r="AJ144" s="52">
        <f>+'Parque Solar_4a10Julho'!$R12</f>
        <v>300</v>
      </c>
      <c r="AK144" s="52">
        <f>+'Parque Solar_4a10Julho'!$R12</f>
        <v>300</v>
      </c>
      <c r="AL144" s="52">
        <f>+'Parque Solar_4a10Julho'!$R12</f>
        <v>300</v>
      </c>
      <c r="AM144" s="10">
        <f t="shared" si="44"/>
        <v>300</v>
      </c>
      <c r="AN144" s="10">
        <f t="shared" si="45"/>
        <v>300</v>
      </c>
    </row>
    <row r="145" spans="1:40">
      <c r="A145" s="12" t="s">
        <v>17</v>
      </c>
      <c r="B145" s="52"/>
      <c r="C145" s="52"/>
      <c r="D145" s="52"/>
      <c r="E145" s="52"/>
      <c r="F145" s="52"/>
      <c r="G145" s="52"/>
      <c r="H145" s="52">
        <f>+'Parque Solar_4a10Julho'!$R13</f>
        <v>900</v>
      </c>
      <c r="I145" s="52">
        <f>+'Parque Solar_4a10Julho'!$R13</f>
        <v>900</v>
      </c>
      <c r="J145" s="52">
        <f>+'Parque Solar_4a10Julho'!$R13</f>
        <v>900</v>
      </c>
      <c r="K145" s="52">
        <f>+'Parque Solar_4a10Julho'!$R13</f>
        <v>900</v>
      </c>
      <c r="L145" s="52">
        <f>+'Parque Solar_4a10Julho'!$R13</f>
        <v>900</v>
      </c>
      <c r="M145" s="52">
        <f>+'Parque Solar_4a10Julho'!$R13</f>
        <v>900</v>
      </c>
      <c r="N145" s="52">
        <f>+'Parque Solar_4a10Julho'!$R13</f>
        <v>900</v>
      </c>
      <c r="O145" s="52">
        <f>+'Parque Solar_4a10Julho'!$R13</f>
        <v>900</v>
      </c>
      <c r="P145" s="52">
        <f>+'Parque Solar_4a10Julho'!$R13</f>
        <v>900</v>
      </c>
      <c r="Q145" s="52">
        <f>+'Parque Solar_4a10Julho'!$R13</f>
        <v>900</v>
      </c>
      <c r="R145" s="52">
        <f>+'Parque Solar_4a10Julho'!$R13</f>
        <v>900</v>
      </c>
      <c r="S145" s="52">
        <f>+'Parque Solar_4a10Julho'!$R13</f>
        <v>900</v>
      </c>
      <c r="T145" s="52">
        <f>+'Parque Solar_4a10Julho'!$R13</f>
        <v>900</v>
      </c>
      <c r="U145" s="52">
        <f>+'Parque Solar_4a10Julho'!$R13</f>
        <v>900</v>
      </c>
      <c r="V145" s="52">
        <f>+'Parque Solar_4a10Julho'!$R13</f>
        <v>900</v>
      </c>
      <c r="W145" s="52">
        <f>+'Parque Solar_4a10Julho'!$R13</f>
        <v>900</v>
      </c>
      <c r="X145" s="52">
        <f>+'Parque Solar_4a10Julho'!$R13</f>
        <v>900</v>
      </c>
      <c r="Y145" s="52">
        <f>+'Parque Solar_4a10Julho'!$R13</f>
        <v>900</v>
      </c>
      <c r="Z145" s="52">
        <f>+'Parque Solar_4a10Julho'!$R13</f>
        <v>900</v>
      </c>
      <c r="AA145" s="52">
        <f>+'Parque Solar_4a10Julho'!$R13</f>
        <v>900</v>
      </c>
      <c r="AB145" s="52">
        <f>+'Parque Solar_4a10Julho'!$R13</f>
        <v>900</v>
      </c>
      <c r="AC145" s="52">
        <f>+'Parque Solar_4a10Julho'!$R13</f>
        <v>900</v>
      </c>
      <c r="AD145" s="52">
        <f>+'Parque Solar_4a10Julho'!$R13</f>
        <v>900</v>
      </c>
      <c r="AE145" s="52">
        <f>+'Parque Solar_4a10Julho'!$R13</f>
        <v>900</v>
      </c>
      <c r="AF145" s="52">
        <f>+'Parque Solar_4a10Julho'!$R13</f>
        <v>900</v>
      </c>
      <c r="AG145" s="52">
        <f>+'Parque Solar_4a10Julho'!$R13</f>
        <v>900</v>
      </c>
      <c r="AH145" s="52">
        <f>+'Parque Solar_4a10Julho'!$R13</f>
        <v>900</v>
      </c>
      <c r="AI145" s="52">
        <f>+'Parque Solar_4a10Julho'!$R13</f>
        <v>900</v>
      </c>
      <c r="AJ145" s="52">
        <f>+'Parque Solar_4a10Julho'!$R13</f>
        <v>900</v>
      </c>
      <c r="AK145" s="52">
        <f>+'Parque Solar_4a10Julho'!$R13</f>
        <v>900</v>
      </c>
      <c r="AL145" s="52">
        <f>+'Parque Solar_4a10Julho'!$R13</f>
        <v>900</v>
      </c>
      <c r="AM145" s="10">
        <f t="shared" si="44"/>
        <v>900</v>
      </c>
      <c r="AN145" s="10">
        <f t="shared" si="45"/>
        <v>900</v>
      </c>
    </row>
    <row r="146" spans="1:40">
      <c r="A146" s="13">
        <v>0.41666666666666669</v>
      </c>
      <c r="B146" s="52"/>
      <c r="C146" s="52"/>
      <c r="D146" s="52"/>
      <c r="E146" s="52"/>
      <c r="F146" s="52"/>
      <c r="G146" s="52"/>
      <c r="H146" s="52">
        <f>+'Parque Solar_4a10Julho'!$R14</f>
        <v>1600</v>
      </c>
      <c r="I146" s="52">
        <f>+'Parque Solar_4a10Julho'!$R14</f>
        <v>1600</v>
      </c>
      <c r="J146" s="52">
        <f>+'Parque Solar_4a10Julho'!$R14</f>
        <v>1600</v>
      </c>
      <c r="K146" s="52">
        <f>+'Parque Solar_4a10Julho'!$R14</f>
        <v>1600</v>
      </c>
      <c r="L146" s="52">
        <f>+'Parque Solar_4a10Julho'!$R14</f>
        <v>1600</v>
      </c>
      <c r="M146" s="52">
        <f>+'Parque Solar_4a10Julho'!$R14</f>
        <v>1600</v>
      </c>
      <c r="N146" s="52">
        <f>+'Parque Solar_4a10Julho'!$R14</f>
        <v>1600</v>
      </c>
      <c r="O146" s="52">
        <f>+'Parque Solar_4a10Julho'!$R14</f>
        <v>1600</v>
      </c>
      <c r="P146" s="52">
        <f>+'Parque Solar_4a10Julho'!$R14</f>
        <v>1600</v>
      </c>
      <c r="Q146" s="52">
        <f>+'Parque Solar_4a10Julho'!$R14</f>
        <v>1600</v>
      </c>
      <c r="R146" s="52">
        <f>+'Parque Solar_4a10Julho'!$R14</f>
        <v>1600</v>
      </c>
      <c r="S146" s="52">
        <f>+'Parque Solar_4a10Julho'!$R14</f>
        <v>1600</v>
      </c>
      <c r="T146" s="52">
        <f>+'Parque Solar_4a10Julho'!$R14</f>
        <v>1600</v>
      </c>
      <c r="U146" s="52">
        <f>+'Parque Solar_4a10Julho'!$R14</f>
        <v>1600</v>
      </c>
      <c r="V146" s="52">
        <f>+'Parque Solar_4a10Julho'!$R14</f>
        <v>1600</v>
      </c>
      <c r="W146" s="52">
        <f>+'Parque Solar_4a10Julho'!$R14</f>
        <v>1600</v>
      </c>
      <c r="X146" s="52">
        <f>+'Parque Solar_4a10Julho'!$R14</f>
        <v>1600</v>
      </c>
      <c r="Y146" s="52">
        <f>+'Parque Solar_4a10Julho'!$R14</f>
        <v>1600</v>
      </c>
      <c r="Z146" s="52">
        <f>+'Parque Solar_4a10Julho'!$R14</f>
        <v>1600</v>
      </c>
      <c r="AA146" s="52">
        <f>+'Parque Solar_4a10Julho'!$R14</f>
        <v>1600</v>
      </c>
      <c r="AB146" s="52">
        <f>+'Parque Solar_4a10Julho'!$R14</f>
        <v>1600</v>
      </c>
      <c r="AC146" s="52">
        <f>+'Parque Solar_4a10Julho'!$R14</f>
        <v>1600</v>
      </c>
      <c r="AD146" s="52">
        <f>+'Parque Solar_4a10Julho'!$R14</f>
        <v>1600</v>
      </c>
      <c r="AE146" s="52">
        <f>+'Parque Solar_4a10Julho'!$R14</f>
        <v>1600</v>
      </c>
      <c r="AF146" s="52">
        <f>+'Parque Solar_4a10Julho'!$R14</f>
        <v>1600</v>
      </c>
      <c r="AG146" s="52">
        <f>+'Parque Solar_4a10Julho'!$R14</f>
        <v>1600</v>
      </c>
      <c r="AH146" s="52">
        <f>+'Parque Solar_4a10Julho'!$R14</f>
        <v>1600</v>
      </c>
      <c r="AI146" s="52">
        <f>+'Parque Solar_4a10Julho'!$R14</f>
        <v>1600</v>
      </c>
      <c r="AJ146" s="52">
        <f>+'Parque Solar_4a10Julho'!$R14</f>
        <v>1600</v>
      </c>
      <c r="AK146" s="52">
        <f>+'Parque Solar_4a10Julho'!$R14</f>
        <v>1600</v>
      </c>
      <c r="AL146" s="52">
        <f>+'Parque Solar_4a10Julho'!$R14</f>
        <v>1600</v>
      </c>
      <c r="AM146" s="10">
        <f t="shared" si="44"/>
        <v>1600</v>
      </c>
      <c r="AN146" s="10">
        <f t="shared" si="45"/>
        <v>1600</v>
      </c>
    </row>
    <row r="147" spans="1:40">
      <c r="A147" s="13" t="s">
        <v>18</v>
      </c>
      <c r="B147" s="52"/>
      <c r="C147" s="52"/>
      <c r="D147" s="52"/>
      <c r="E147" s="52"/>
      <c r="F147" s="52"/>
      <c r="G147" s="52"/>
      <c r="H147" s="52">
        <f>+'Parque Solar_4a10Julho'!$R15</f>
        <v>2000</v>
      </c>
      <c r="I147" s="52">
        <f>+'Parque Solar_4a10Julho'!$R15</f>
        <v>2000</v>
      </c>
      <c r="J147" s="52">
        <f>+'Parque Solar_4a10Julho'!$R15</f>
        <v>2000</v>
      </c>
      <c r="K147" s="52">
        <f>+'Parque Solar_4a10Julho'!$R15</f>
        <v>2000</v>
      </c>
      <c r="L147" s="52">
        <f>+'Parque Solar_4a10Julho'!$R15</f>
        <v>2000</v>
      </c>
      <c r="M147" s="52">
        <f>+'Parque Solar_4a10Julho'!$R15</f>
        <v>2000</v>
      </c>
      <c r="N147" s="52">
        <f>+'Parque Solar_4a10Julho'!$R15</f>
        <v>2000</v>
      </c>
      <c r="O147" s="52">
        <f>+'Parque Solar_4a10Julho'!$R15</f>
        <v>2000</v>
      </c>
      <c r="P147" s="52">
        <f>+'Parque Solar_4a10Julho'!$R15</f>
        <v>2000</v>
      </c>
      <c r="Q147" s="52">
        <f>+'Parque Solar_4a10Julho'!$R15</f>
        <v>2000</v>
      </c>
      <c r="R147" s="52">
        <f>+'Parque Solar_4a10Julho'!$R15</f>
        <v>2000</v>
      </c>
      <c r="S147" s="52">
        <f>+'Parque Solar_4a10Julho'!$R15</f>
        <v>2000</v>
      </c>
      <c r="T147" s="52">
        <f>+'Parque Solar_4a10Julho'!$R15</f>
        <v>2000</v>
      </c>
      <c r="U147" s="52">
        <f>+'Parque Solar_4a10Julho'!$R15</f>
        <v>2000</v>
      </c>
      <c r="V147" s="52">
        <f>+'Parque Solar_4a10Julho'!$R15</f>
        <v>2000</v>
      </c>
      <c r="W147" s="52">
        <f>+'Parque Solar_4a10Julho'!$R15</f>
        <v>2000</v>
      </c>
      <c r="X147" s="52">
        <f>+'Parque Solar_4a10Julho'!$R15</f>
        <v>2000</v>
      </c>
      <c r="Y147" s="52">
        <f>+'Parque Solar_4a10Julho'!$R15</f>
        <v>2000</v>
      </c>
      <c r="Z147" s="52">
        <f>+'Parque Solar_4a10Julho'!$R15</f>
        <v>2000</v>
      </c>
      <c r="AA147" s="52">
        <f>+'Parque Solar_4a10Julho'!$R15</f>
        <v>2000</v>
      </c>
      <c r="AB147" s="52">
        <f>+'Parque Solar_4a10Julho'!$R15</f>
        <v>2000</v>
      </c>
      <c r="AC147" s="52">
        <f>+'Parque Solar_4a10Julho'!$R15</f>
        <v>2000</v>
      </c>
      <c r="AD147" s="52">
        <f>+'Parque Solar_4a10Julho'!$R15</f>
        <v>2000</v>
      </c>
      <c r="AE147" s="52">
        <f>+'Parque Solar_4a10Julho'!$R15</f>
        <v>2000</v>
      </c>
      <c r="AF147" s="52">
        <f>+'Parque Solar_4a10Julho'!$R15</f>
        <v>2000</v>
      </c>
      <c r="AG147" s="52">
        <f>+'Parque Solar_4a10Julho'!$R15</f>
        <v>2000</v>
      </c>
      <c r="AH147" s="52">
        <f>+'Parque Solar_4a10Julho'!$R15</f>
        <v>2000</v>
      </c>
      <c r="AI147" s="52">
        <f>+'Parque Solar_4a10Julho'!$R15</f>
        <v>2000</v>
      </c>
      <c r="AJ147" s="52">
        <f>+'Parque Solar_4a10Julho'!$R15</f>
        <v>2000</v>
      </c>
      <c r="AK147" s="52">
        <f>+'Parque Solar_4a10Julho'!$R15</f>
        <v>2000</v>
      </c>
      <c r="AL147" s="52">
        <f>+'Parque Solar_4a10Julho'!$R15</f>
        <v>2000</v>
      </c>
      <c r="AM147" s="10">
        <f t="shared" si="44"/>
        <v>2000</v>
      </c>
      <c r="AN147" s="10">
        <f t="shared" si="45"/>
        <v>2000</v>
      </c>
    </row>
    <row r="148" spans="1:40">
      <c r="A148" s="13">
        <v>0.5</v>
      </c>
      <c r="B148" s="52"/>
      <c r="C148" s="52"/>
      <c r="D148" s="52"/>
      <c r="E148" s="52"/>
      <c r="F148" s="52"/>
      <c r="G148" s="52"/>
      <c r="H148" s="52">
        <f>+'Parque Solar_4a10Julho'!$R16</f>
        <v>2500</v>
      </c>
      <c r="I148" s="52">
        <f>+'Parque Solar_4a10Julho'!$R16</f>
        <v>2500</v>
      </c>
      <c r="J148" s="52">
        <f>+'Parque Solar_4a10Julho'!$R16</f>
        <v>2500</v>
      </c>
      <c r="K148" s="52">
        <f>+'Parque Solar_4a10Julho'!$R16</f>
        <v>2500</v>
      </c>
      <c r="L148" s="52">
        <f>+'Parque Solar_4a10Julho'!$R16</f>
        <v>2500</v>
      </c>
      <c r="M148" s="52">
        <f>+'Parque Solar_4a10Julho'!$R16</f>
        <v>2500</v>
      </c>
      <c r="N148" s="52">
        <f>+'Parque Solar_4a10Julho'!$R16</f>
        <v>2500</v>
      </c>
      <c r="O148" s="52">
        <f>+'Parque Solar_4a10Julho'!$R16</f>
        <v>2500</v>
      </c>
      <c r="P148" s="52">
        <f>+'Parque Solar_4a10Julho'!$R16</f>
        <v>2500</v>
      </c>
      <c r="Q148" s="52">
        <f>+'Parque Solar_4a10Julho'!$R16</f>
        <v>2500</v>
      </c>
      <c r="R148" s="52">
        <f>+'Parque Solar_4a10Julho'!$R16</f>
        <v>2500</v>
      </c>
      <c r="S148" s="52">
        <f>+'Parque Solar_4a10Julho'!$R16</f>
        <v>2500</v>
      </c>
      <c r="T148" s="52">
        <f>+'Parque Solar_4a10Julho'!$R16</f>
        <v>2500</v>
      </c>
      <c r="U148" s="52">
        <f>+'Parque Solar_4a10Julho'!$R16</f>
        <v>2500</v>
      </c>
      <c r="V148" s="52">
        <f>+'Parque Solar_4a10Julho'!$R16</f>
        <v>2500</v>
      </c>
      <c r="W148" s="52">
        <f>+'Parque Solar_4a10Julho'!$R16</f>
        <v>2500</v>
      </c>
      <c r="X148" s="52">
        <f>+'Parque Solar_4a10Julho'!$R16</f>
        <v>2500</v>
      </c>
      <c r="Y148" s="52">
        <f>+'Parque Solar_4a10Julho'!$R16</f>
        <v>2500</v>
      </c>
      <c r="Z148" s="52">
        <f>+'Parque Solar_4a10Julho'!$R16</f>
        <v>2500</v>
      </c>
      <c r="AA148" s="52">
        <f>+'Parque Solar_4a10Julho'!$R16</f>
        <v>2500</v>
      </c>
      <c r="AB148" s="52">
        <f>+'Parque Solar_4a10Julho'!$R16</f>
        <v>2500</v>
      </c>
      <c r="AC148" s="52">
        <f>+'Parque Solar_4a10Julho'!$R16</f>
        <v>2500</v>
      </c>
      <c r="AD148" s="52">
        <f>+'Parque Solar_4a10Julho'!$R16</f>
        <v>2500</v>
      </c>
      <c r="AE148" s="52">
        <f>+'Parque Solar_4a10Julho'!$R16</f>
        <v>2500</v>
      </c>
      <c r="AF148" s="52">
        <f>+'Parque Solar_4a10Julho'!$R16</f>
        <v>2500</v>
      </c>
      <c r="AG148" s="52">
        <f>+'Parque Solar_4a10Julho'!$R16</f>
        <v>2500</v>
      </c>
      <c r="AH148" s="52">
        <f>+'Parque Solar_4a10Julho'!$R16</f>
        <v>2500</v>
      </c>
      <c r="AI148" s="52">
        <f>+'Parque Solar_4a10Julho'!$R16</f>
        <v>2500</v>
      </c>
      <c r="AJ148" s="52">
        <f>+'Parque Solar_4a10Julho'!$R16</f>
        <v>2500</v>
      </c>
      <c r="AK148" s="52">
        <f>+'Parque Solar_4a10Julho'!$R16</f>
        <v>2500</v>
      </c>
      <c r="AL148" s="52">
        <f>+'Parque Solar_4a10Julho'!$R16</f>
        <v>2500</v>
      </c>
      <c r="AM148" s="10">
        <f t="shared" si="44"/>
        <v>2500</v>
      </c>
      <c r="AN148" s="10">
        <f t="shared" si="45"/>
        <v>2500</v>
      </c>
    </row>
    <row r="149" spans="1:40">
      <c r="A149" s="13" t="s">
        <v>19</v>
      </c>
      <c r="B149" s="52"/>
      <c r="C149" s="52"/>
      <c r="D149" s="52"/>
      <c r="E149" s="52"/>
      <c r="F149" s="52"/>
      <c r="G149" s="52"/>
      <c r="H149" s="52">
        <f>+'Parque Solar_4a10Julho'!$R17</f>
        <v>2500</v>
      </c>
      <c r="I149" s="52">
        <f>+'Parque Solar_4a10Julho'!$R17</f>
        <v>2500</v>
      </c>
      <c r="J149" s="52">
        <f>+'Parque Solar_4a10Julho'!$R17</f>
        <v>2500</v>
      </c>
      <c r="K149" s="52">
        <f>+'Parque Solar_4a10Julho'!$R17</f>
        <v>2500</v>
      </c>
      <c r="L149" s="52">
        <f>+'Parque Solar_4a10Julho'!$R17</f>
        <v>2500</v>
      </c>
      <c r="M149" s="52">
        <f>+'Parque Solar_4a10Julho'!$R17</f>
        <v>2500</v>
      </c>
      <c r="N149" s="52">
        <f>+'Parque Solar_4a10Julho'!$R17</f>
        <v>2500</v>
      </c>
      <c r="O149" s="52">
        <f>+'Parque Solar_4a10Julho'!$R17</f>
        <v>2500</v>
      </c>
      <c r="P149" s="52">
        <f>+'Parque Solar_4a10Julho'!$R17</f>
        <v>2500</v>
      </c>
      <c r="Q149" s="52">
        <f>+'Parque Solar_4a10Julho'!$R17</f>
        <v>2500</v>
      </c>
      <c r="R149" s="52">
        <f>+'Parque Solar_4a10Julho'!$R17</f>
        <v>2500</v>
      </c>
      <c r="S149" s="52">
        <f>+'Parque Solar_4a10Julho'!$R17</f>
        <v>2500</v>
      </c>
      <c r="T149" s="52">
        <f>+'Parque Solar_4a10Julho'!$R17</f>
        <v>2500</v>
      </c>
      <c r="U149" s="52">
        <f>+'Parque Solar_4a10Julho'!$R17</f>
        <v>2500</v>
      </c>
      <c r="V149" s="52">
        <f>+'Parque Solar_4a10Julho'!$R17</f>
        <v>2500</v>
      </c>
      <c r="W149" s="52">
        <f>+'Parque Solar_4a10Julho'!$R17</f>
        <v>2500</v>
      </c>
      <c r="X149" s="52">
        <f>+'Parque Solar_4a10Julho'!$R17</f>
        <v>2500</v>
      </c>
      <c r="Y149" s="52">
        <f>+'Parque Solar_4a10Julho'!$R17</f>
        <v>2500</v>
      </c>
      <c r="Z149" s="52">
        <f>+'Parque Solar_4a10Julho'!$R17</f>
        <v>2500</v>
      </c>
      <c r="AA149" s="52">
        <f>+'Parque Solar_4a10Julho'!$R17</f>
        <v>2500</v>
      </c>
      <c r="AB149" s="52">
        <f>+'Parque Solar_4a10Julho'!$R17</f>
        <v>2500</v>
      </c>
      <c r="AC149" s="52">
        <f>+'Parque Solar_4a10Julho'!$R17</f>
        <v>2500</v>
      </c>
      <c r="AD149" s="52">
        <f>+'Parque Solar_4a10Julho'!$R17</f>
        <v>2500</v>
      </c>
      <c r="AE149" s="52">
        <f>+'Parque Solar_4a10Julho'!$R17</f>
        <v>2500</v>
      </c>
      <c r="AF149" s="52">
        <f>+'Parque Solar_4a10Julho'!$R17</f>
        <v>2500</v>
      </c>
      <c r="AG149" s="52">
        <f>+'Parque Solar_4a10Julho'!$R17</f>
        <v>2500</v>
      </c>
      <c r="AH149" s="52">
        <f>+'Parque Solar_4a10Julho'!$R17</f>
        <v>2500</v>
      </c>
      <c r="AI149" s="52">
        <f>+'Parque Solar_4a10Julho'!$R17</f>
        <v>2500</v>
      </c>
      <c r="AJ149" s="52">
        <f>+'Parque Solar_4a10Julho'!$R17</f>
        <v>2500</v>
      </c>
      <c r="AK149" s="52">
        <f>+'Parque Solar_4a10Julho'!$R17</f>
        <v>2500</v>
      </c>
      <c r="AL149" s="52">
        <f>+'Parque Solar_4a10Julho'!$R17</f>
        <v>2500</v>
      </c>
      <c r="AM149" s="10">
        <f t="shared" si="44"/>
        <v>2500</v>
      </c>
      <c r="AN149" s="10">
        <f t="shared" si="45"/>
        <v>2500</v>
      </c>
    </row>
    <row r="150" spans="1:40">
      <c r="A150" s="13">
        <v>0.58333333333333337</v>
      </c>
      <c r="B150" s="52"/>
      <c r="C150" s="52"/>
      <c r="D150" s="52"/>
      <c r="E150" s="52"/>
      <c r="F150" s="52"/>
      <c r="G150" s="52"/>
      <c r="H150" s="52">
        <f>+'Parque Solar_4a10Julho'!$R18</f>
        <v>2200</v>
      </c>
      <c r="I150" s="52">
        <f>+'Parque Solar_4a10Julho'!$R18</f>
        <v>2200</v>
      </c>
      <c r="J150" s="52">
        <f>+'Parque Solar_4a10Julho'!$R18</f>
        <v>2200</v>
      </c>
      <c r="K150" s="52">
        <f>+'Parque Solar_4a10Julho'!$R18</f>
        <v>2200</v>
      </c>
      <c r="L150" s="52">
        <f>+'Parque Solar_4a10Julho'!$R18</f>
        <v>2200</v>
      </c>
      <c r="M150" s="52">
        <f>+'Parque Solar_4a10Julho'!$R18</f>
        <v>2200</v>
      </c>
      <c r="N150" s="52">
        <f>+'Parque Solar_4a10Julho'!$R18</f>
        <v>2200</v>
      </c>
      <c r="O150" s="52">
        <f>+'Parque Solar_4a10Julho'!$R18</f>
        <v>2200</v>
      </c>
      <c r="P150" s="52">
        <f>+'Parque Solar_4a10Julho'!$R18</f>
        <v>2200</v>
      </c>
      <c r="Q150" s="52">
        <f>+'Parque Solar_4a10Julho'!$R18</f>
        <v>2200</v>
      </c>
      <c r="R150" s="52">
        <f>+'Parque Solar_4a10Julho'!$R18</f>
        <v>2200</v>
      </c>
      <c r="S150" s="52">
        <f>+'Parque Solar_4a10Julho'!$R18</f>
        <v>2200</v>
      </c>
      <c r="T150" s="52">
        <f>+'Parque Solar_4a10Julho'!$R18</f>
        <v>2200</v>
      </c>
      <c r="U150" s="52">
        <f>+'Parque Solar_4a10Julho'!$R18</f>
        <v>2200</v>
      </c>
      <c r="V150" s="52">
        <f>+'Parque Solar_4a10Julho'!$R18</f>
        <v>2200</v>
      </c>
      <c r="W150" s="52">
        <f>+'Parque Solar_4a10Julho'!$R18</f>
        <v>2200</v>
      </c>
      <c r="X150" s="52">
        <f>+'Parque Solar_4a10Julho'!$R18</f>
        <v>2200</v>
      </c>
      <c r="Y150" s="52">
        <f>+'Parque Solar_4a10Julho'!$R18</f>
        <v>2200</v>
      </c>
      <c r="Z150" s="52">
        <f>+'Parque Solar_4a10Julho'!$R18</f>
        <v>2200</v>
      </c>
      <c r="AA150" s="52">
        <f>+'Parque Solar_4a10Julho'!$R18</f>
        <v>2200</v>
      </c>
      <c r="AB150" s="52">
        <f>+'Parque Solar_4a10Julho'!$R18</f>
        <v>2200</v>
      </c>
      <c r="AC150" s="52">
        <f>+'Parque Solar_4a10Julho'!$R18</f>
        <v>2200</v>
      </c>
      <c r="AD150" s="52">
        <f>+'Parque Solar_4a10Julho'!$R18</f>
        <v>2200</v>
      </c>
      <c r="AE150" s="52">
        <f>+'Parque Solar_4a10Julho'!$R18</f>
        <v>2200</v>
      </c>
      <c r="AF150" s="52">
        <f>+'Parque Solar_4a10Julho'!$R18</f>
        <v>2200</v>
      </c>
      <c r="AG150" s="52">
        <f>+'Parque Solar_4a10Julho'!$R18</f>
        <v>2200</v>
      </c>
      <c r="AH150" s="52">
        <f>+'Parque Solar_4a10Julho'!$R18</f>
        <v>2200</v>
      </c>
      <c r="AI150" s="52">
        <f>+'Parque Solar_4a10Julho'!$R18</f>
        <v>2200</v>
      </c>
      <c r="AJ150" s="52">
        <f>+'Parque Solar_4a10Julho'!$R18</f>
        <v>2200</v>
      </c>
      <c r="AK150" s="52">
        <f>+'Parque Solar_4a10Julho'!$R18</f>
        <v>2200</v>
      </c>
      <c r="AL150" s="52">
        <f>+'Parque Solar_4a10Julho'!$R18</f>
        <v>2200</v>
      </c>
      <c r="AM150" s="10">
        <f t="shared" si="44"/>
        <v>2200</v>
      </c>
      <c r="AN150" s="10">
        <f t="shared" si="45"/>
        <v>2200</v>
      </c>
    </row>
    <row r="151" spans="1:40">
      <c r="A151" s="13" t="s">
        <v>20</v>
      </c>
      <c r="B151" s="52"/>
      <c r="C151" s="52"/>
      <c r="D151" s="52"/>
      <c r="E151" s="52"/>
      <c r="F151" s="52"/>
      <c r="G151" s="52"/>
      <c r="H151" s="52">
        <f>+'Parque Solar_4a10Julho'!$R19</f>
        <v>1800</v>
      </c>
      <c r="I151" s="52">
        <f>+'Parque Solar_4a10Julho'!$R19</f>
        <v>1800</v>
      </c>
      <c r="J151" s="52">
        <f>+'Parque Solar_4a10Julho'!$R19</f>
        <v>1800</v>
      </c>
      <c r="K151" s="52">
        <f>+'Parque Solar_4a10Julho'!$R19</f>
        <v>1800</v>
      </c>
      <c r="L151" s="52">
        <f>+'Parque Solar_4a10Julho'!$R19</f>
        <v>1800</v>
      </c>
      <c r="M151" s="52">
        <f>+'Parque Solar_4a10Julho'!$R19</f>
        <v>1800</v>
      </c>
      <c r="N151" s="52">
        <f>+'Parque Solar_4a10Julho'!$R19</f>
        <v>1800</v>
      </c>
      <c r="O151" s="52">
        <f>+'Parque Solar_4a10Julho'!$R19</f>
        <v>1800</v>
      </c>
      <c r="P151" s="52">
        <f>+'Parque Solar_4a10Julho'!$R19</f>
        <v>1800</v>
      </c>
      <c r="Q151" s="52">
        <f>+'Parque Solar_4a10Julho'!$R19</f>
        <v>1800</v>
      </c>
      <c r="R151" s="52">
        <f>+'Parque Solar_4a10Julho'!$R19</f>
        <v>1800</v>
      </c>
      <c r="S151" s="52">
        <f>+'Parque Solar_4a10Julho'!$R19</f>
        <v>1800</v>
      </c>
      <c r="T151" s="52">
        <f>+'Parque Solar_4a10Julho'!$R19</f>
        <v>1800</v>
      </c>
      <c r="U151" s="52">
        <f>+'Parque Solar_4a10Julho'!$R19</f>
        <v>1800</v>
      </c>
      <c r="V151" s="52">
        <f>+'Parque Solar_4a10Julho'!$R19</f>
        <v>1800</v>
      </c>
      <c r="W151" s="52">
        <f>+'Parque Solar_4a10Julho'!$R19</f>
        <v>1800</v>
      </c>
      <c r="X151" s="52">
        <f>+'Parque Solar_4a10Julho'!$R19</f>
        <v>1800</v>
      </c>
      <c r="Y151" s="52">
        <f>+'Parque Solar_4a10Julho'!$R19</f>
        <v>1800</v>
      </c>
      <c r="Z151" s="52">
        <f>+'Parque Solar_4a10Julho'!$R19</f>
        <v>1800</v>
      </c>
      <c r="AA151" s="52">
        <f>+'Parque Solar_4a10Julho'!$R19</f>
        <v>1800</v>
      </c>
      <c r="AB151" s="52">
        <f>+'Parque Solar_4a10Julho'!$R19</f>
        <v>1800</v>
      </c>
      <c r="AC151" s="52">
        <f>+'Parque Solar_4a10Julho'!$R19</f>
        <v>1800</v>
      </c>
      <c r="AD151" s="52">
        <f>+'Parque Solar_4a10Julho'!$R19</f>
        <v>1800</v>
      </c>
      <c r="AE151" s="52">
        <f>+'Parque Solar_4a10Julho'!$R19</f>
        <v>1800</v>
      </c>
      <c r="AF151" s="52">
        <f>+'Parque Solar_4a10Julho'!$R19</f>
        <v>1800</v>
      </c>
      <c r="AG151" s="52">
        <f>+'Parque Solar_4a10Julho'!$R19</f>
        <v>1800</v>
      </c>
      <c r="AH151" s="52">
        <f>+'Parque Solar_4a10Julho'!$R19</f>
        <v>1800</v>
      </c>
      <c r="AI151" s="52">
        <f>+'Parque Solar_4a10Julho'!$R19</f>
        <v>1800</v>
      </c>
      <c r="AJ151" s="52">
        <f>+'Parque Solar_4a10Julho'!$R19</f>
        <v>1800</v>
      </c>
      <c r="AK151" s="52">
        <f>+'Parque Solar_4a10Julho'!$R19</f>
        <v>1800</v>
      </c>
      <c r="AL151" s="52">
        <f>+'Parque Solar_4a10Julho'!$R19</f>
        <v>1800</v>
      </c>
      <c r="AM151" s="10">
        <f t="shared" si="44"/>
        <v>1800</v>
      </c>
      <c r="AN151" s="10">
        <f t="shared" si="45"/>
        <v>1800</v>
      </c>
    </row>
    <row r="152" spans="1:40">
      <c r="A152" s="12" t="s">
        <v>21</v>
      </c>
      <c r="B152" s="52"/>
      <c r="C152" s="52"/>
      <c r="D152" s="52"/>
      <c r="E152" s="52"/>
      <c r="F152" s="52"/>
      <c r="G152" s="52"/>
      <c r="H152" s="52">
        <f>+'Parque Solar_4a10Julho'!$R20</f>
        <v>1400</v>
      </c>
      <c r="I152" s="52">
        <f>+'Parque Solar_4a10Julho'!$R20</f>
        <v>1400</v>
      </c>
      <c r="J152" s="52">
        <f>+'Parque Solar_4a10Julho'!$R20</f>
        <v>1400</v>
      </c>
      <c r="K152" s="52">
        <f>+'Parque Solar_4a10Julho'!$R20</f>
        <v>1400</v>
      </c>
      <c r="L152" s="52">
        <f>+'Parque Solar_4a10Julho'!$R20</f>
        <v>1400</v>
      </c>
      <c r="M152" s="52">
        <f>+'Parque Solar_4a10Julho'!$R20</f>
        <v>1400</v>
      </c>
      <c r="N152" s="52">
        <f>+'Parque Solar_4a10Julho'!$R20</f>
        <v>1400</v>
      </c>
      <c r="O152" s="52">
        <f>+'Parque Solar_4a10Julho'!$R20</f>
        <v>1400</v>
      </c>
      <c r="P152" s="52">
        <f>+'Parque Solar_4a10Julho'!$R20</f>
        <v>1400</v>
      </c>
      <c r="Q152" s="52">
        <f>+'Parque Solar_4a10Julho'!$R20</f>
        <v>1400</v>
      </c>
      <c r="R152" s="52">
        <f>+'Parque Solar_4a10Julho'!$R20</f>
        <v>1400</v>
      </c>
      <c r="S152" s="52">
        <f>+'Parque Solar_4a10Julho'!$R20</f>
        <v>1400</v>
      </c>
      <c r="T152" s="52">
        <f>+'Parque Solar_4a10Julho'!$R20</f>
        <v>1400</v>
      </c>
      <c r="U152" s="52">
        <f>+'Parque Solar_4a10Julho'!$R20</f>
        <v>1400</v>
      </c>
      <c r="V152" s="52">
        <f>+'Parque Solar_4a10Julho'!$R20</f>
        <v>1400</v>
      </c>
      <c r="W152" s="52">
        <f>+'Parque Solar_4a10Julho'!$R20</f>
        <v>1400</v>
      </c>
      <c r="X152" s="52">
        <f>+'Parque Solar_4a10Julho'!$R20</f>
        <v>1400</v>
      </c>
      <c r="Y152" s="52">
        <f>+'Parque Solar_4a10Julho'!$R20</f>
        <v>1400</v>
      </c>
      <c r="Z152" s="52">
        <f>+'Parque Solar_4a10Julho'!$R20</f>
        <v>1400</v>
      </c>
      <c r="AA152" s="52">
        <f>+'Parque Solar_4a10Julho'!$R20</f>
        <v>1400</v>
      </c>
      <c r="AB152" s="52">
        <f>+'Parque Solar_4a10Julho'!$R20</f>
        <v>1400</v>
      </c>
      <c r="AC152" s="52">
        <f>+'Parque Solar_4a10Julho'!$R20</f>
        <v>1400</v>
      </c>
      <c r="AD152" s="52">
        <f>+'Parque Solar_4a10Julho'!$R20</f>
        <v>1400</v>
      </c>
      <c r="AE152" s="52">
        <f>+'Parque Solar_4a10Julho'!$R20</f>
        <v>1400</v>
      </c>
      <c r="AF152" s="52">
        <f>+'Parque Solar_4a10Julho'!$R20</f>
        <v>1400</v>
      </c>
      <c r="AG152" s="52">
        <f>+'Parque Solar_4a10Julho'!$R20</f>
        <v>1400</v>
      </c>
      <c r="AH152" s="52">
        <f>+'Parque Solar_4a10Julho'!$R20</f>
        <v>1400</v>
      </c>
      <c r="AI152" s="52">
        <f>+'Parque Solar_4a10Julho'!$R20</f>
        <v>1400</v>
      </c>
      <c r="AJ152" s="52">
        <f>+'Parque Solar_4a10Julho'!$R20</f>
        <v>1400</v>
      </c>
      <c r="AK152" s="52">
        <f>+'Parque Solar_4a10Julho'!$R20</f>
        <v>1400</v>
      </c>
      <c r="AL152" s="52">
        <f>+'Parque Solar_4a10Julho'!$R20</f>
        <v>1400</v>
      </c>
      <c r="AM152" s="10">
        <f t="shared" si="44"/>
        <v>1400</v>
      </c>
      <c r="AN152" s="10">
        <f t="shared" si="45"/>
        <v>1400</v>
      </c>
    </row>
    <row r="153" spans="1:40">
      <c r="A153" s="12" t="s">
        <v>22</v>
      </c>
      <c r="B153" s="52"/>
      <c r="C153" s="52"/>
      <c r="D153" s="52"/>
      <c r="E153" s="52"/>
      <c r="F153" s="52"/>
      <c r="G153" s="52"/>
      <c r="H153" s="52">
        <f>+'Parque Solar_4a10Julho'!$R21</f>
        <v>900</v>
      </c>
      <c r="I153" s="52">
        <f>+'Parque Solar_4a10Julho'!$R21</f>
        <v>900</v>
      </c>
      <c r="J153" s="52">
        <f>+'Parque Solar_4a10Julho'!$R21</f>
        <v>900</v>
      </c>
      <c r="K153" s="52">
        <f>+'Parque Solar_4a10Julho'!$R21</f>
        <v>900</v>
      </c>
      <c r="L153" s="52">
        <f>+'Parque Solar_4a10Julho'!$R21</f>
        <v>900</v>
      </c>
      <c r="M153" s="52">
        <f>+'Parque Solar_4a10Julho'!$R21</f>
        <v>900</v>
      </c>
      <c r="N153" s="52">
        <f>+'Parque Solar_4a10Julho'!$R21</f>
        <v>900</v>
      </c>
      <c r="O153" s="52">
        <f>+'Parque Solar_4a10Julho'!$R21</f>
        <v>900</v>
      </c>
      <c r="P153" s="52">
        <f>+'Parque Solar_4a10Julho'!$R21</f>
        <v>900</v>
      </c>
      <c r="Q153" s="52">
        <f>+'Parque Solar_4a10Julho'!$R21</f>
        <v>900</v>
      </c>
      <c r="R153" s="52">
        <f>+'Parque Solar_4a10Julho'!$R21</f>
        <v>900</v>
      </c>
      <c r="S153" s="52">
        <f>+'Parque Solar_4a10Julho'!$R21</f>
        <v>900</v>
      </c>
      <c r="T153" s="52">
        <f>+'Parque Solar_4a10Julho'!$R21</f>
        <v>900</v>
      </c>
      <c r="U153" s="52">
        <f>+'Parque Solar_4a10Julho'!$R21</f>
        <v>900</v>
      </c>
      <c r="V153" s="52">
        <f>+'Parque Solar_4a10Julho'!$R21</f>
        <v>900</v>
      </c>
      <c r="W153" s="52">
        <f>+'Parque Solar_4a10Julho'!$R21</f>
        <v>900</v>
      </c>
      <c r="X153" s="52">
        <f>+'Parque Solar_4a10Julho'!$R21</f>
        <v>900</v>
      </c>
      <c r="Y153" s="52">
        <f>+'Parque Solar_4a10Julho'!$R21</f>
        <v>900</v>
      </c>
      <c r="Z153" s="52">
        <f>+'Parque Solar_4a10Julho'!$R21</f>
        <v>900</v>
      </c>
      <c r="AA153" s="52">
        <f>+'Parque Solar_4a10Julho'!$R21</f>
        <v>900</v>
      </c>
      <c r="AB153" s="52">
        <f>+'Parque Solar_4a10Julho'!$R21</f>
        <v>900</v>
      </c>
      <c r="AC153" s="52">
        <f>+'Parque Solar_4a10Julho'!$R21</f>
        <v>900</v>
      </c>
      <c r="AD153" s="52">
        <f>+'Parque Solar_4a10Julho'!$R21</f>
        <v>900</v>
      </c>
      <c r="AE153" s="52">
        <f>+'Parque Solar_4a10Julho'!$R21</f>
        <v>900</v>
      </c>
      <c r="AF153" s="52">
        <f>+'Parque Solar_4a10Julho'!$R21</f>
        <v>900</v>
      </c>
      <c r="AG153" s="52">
        <f>+'Parque Solar_4a10Julho'!$R21</f>
        <v>900</v>
      </c>
      <c r="AH153" s="52">
        <f>+'Parque Solar_4a10Julho'!$R21</f>
        <v>900</v>
      </c>
      <c r="AI153" s="52">
        <f>+'Parque Solar_4a10Julho'!$R21</f>
        <v>900</v>
      </c>
      <c r="AJ153" s="52">
        <f>+'Parque Solar_4a10Julho'!$R21</f>
        <v>900</v>
      </c>
      <c r="AK153" s="52">
        <f>+'Parque Solar_4a10Julho'!$R21</f>
        <v>900</v>
      </c>
      <c r="AL153" s="52">
        <f>+'Parque Solar_4a10Julho'!$R21</f>
        <v>900</v>
      </c>
      <c r="AM153" s="10">
        <f t="shared" si="44"/>
        <v>900</v>
      </c>
      <c r="AN153" s="10">
        <f t="shared" si="45"/>
        <v>900</v>
      </c>
    </row>
    <row r="154" spans="1:40">
      <c r="A154" s="12" t="s">
        <v>23</v>
      </c>
      <c r="B154" s="52"/>
      <c r="C154" s="52"/>
      <c r="D154" s="52"/>
      <c r="E154" s="52"/>
      <c r="F154" s="52"/>
      <c r="G154" s="52"/>
      <c r="H154" s="52">
        <f>+'Parque Solar_4a10Julho'!$R22</f>
        <v>300</v>
      </c>
      <c r="I154" s="52">
        <f>+'Parque Solar_4a10Julho'!$R22</f>
        <v>300</v>
      </c>
      <c r="J154" s="52">
        <f>+'Parque Solar_4a10Julho'!$R22</f>
        <v>300</v>
      </c>
      <c r="K154" s="52">
        <f>+'Parque Solar_4a10Julho'!$R22</f>
        <v>300</v>
      </c>
      <c r="L154" s="52">
        <f>+'Parque Solar_4a10Julho'!$R22</f>
        <v>300</v>
      </c>
      <c r="M154" s="52">
        <f>+'Parque Solar_4a10Julho'!$R22</f>
        <v>300</v>
      </c>
      <c r="N154" s="52">
        <f>+'Parque Solar_4a10Julho'!$R22</f>
        <v>300</v>
      </c>
      <c r="O154" s="52">
        <f>+'Parque Solar_4a10Julho'!$R22</f>
        <v>300</v>
      </c>
      <c r="P154" s="52">
        <f>+'Parque Solar_4a10Julho'!$R22</f>
        <v>300</v>
      </c>
      <c r="Q154" s="52">
        <f>+'Parque Solar_4a10Julho'!$R22</f>
        <v>300</v>
      </c>
      <c r="R154" s="52">
        <f>+'Parque Solar_4a10Julho'!$R22</f>
        <v>300</v>
      </c>
      <c r="S154" s="52">
        <f>+'Parque Solar_4a10Julho'!$R22</f>
        <v>300</v>
      </c>
      <c r="T154" s="52">
        <f>+'Parque Solar_4a10Julho'!$R22</f>
        <v>300</v>
      </c>
      <c r="U154" s="52">
        <f>+'Parque Solar_4a10Julho'!$R22</f>
        <v>300</v>
      </c>
      <c r="V154" s="52">
        <f>+'Parque Solar_4a10Julho'!$R22</f>
        <v>300</v>
      </c>
      <c r="W154" s="52">
        <f>+'Parque Solar_4a10Julho'!$R22</f>
        <v>300</v>
      </c>
      <c r="X154" s="52">
        <f>+'Parque Solar_4a10Julho'!$R22</f>
        <v>300</v>
      </c>
      <c r="Y154" s="52">
        <f>+'Parque Solar_4a10Julho'!$R22</f>
        <v>300</v>
      </c>
      <c r="Z154" s="52">
        <f>+'Parque Solar_4a10Julho'!$R22</f>
        <v>300</v>
      </c>
      <c r="AA154" s="52">
        <f>+'Parque Solar_4a10Julho'!$R22</f>
        <v>300</v>
      </c>
      <c r="AB154" s="52">
        <f>+'Parque Solar_4a10Julho'!$R22</f>
        <v>300</v>
      </c>
      <c r="AC154" s="52">
        <f>+'Parque Solar_4a10Julho'!$R22</f>
        <v>300</v>
      </c>
      <c r="AD154" s="52">
        <f>+'Parque Solar_4a10Julho'!$R22</f>
        <v>300</v>
      </c>
      <c r="AE154" s="52">
        <f>+'Parque Solar_4a10Julho'!$R22</f>
        <v>300</v>
      </c>
      <c r="AF154" s="52">
        <f>+'Parque Solar_4a10Julho'!$R22</f>
        <v>300</v>
      </c>
      <c r="AG154" s="52">
        <f>+'Parque Solar_4a10Julho'!$R22</f>
        <v>300</v>
      </c>
      <c r="AH154" s="52">
        <f>+'Parque Solar_4a10Julho'!$R22</f>
        <v>300</v>
      </c>
      <c r="AI154" s="52">
        <f>+'Parque Solar_4a10Julho'!$R22</f>
        <v>300</v>
      </c>
      <c r="AJ154" s="52">
        <f>+'Parque Solar_4a10Julho'!$R22</f>
        <v>300</v>
      </c>
      <c r="AK154" s="52">
        <f>+'Parque Solar_4a10Julho'!$R22</f>
        <v>300</v>
      </c>
      <c r="AL154" s="52">
        <f>+'Parque Solar_4a10Julho'!$R22</f>
        <v>300</v>
      </c>
      <c r="AM154" s="10">
        <f t="shared" si="44"/>
        <v>300</v>
      </c>
      <c r="AN154" s="10">
        <f t="shared" si="45"/>
        <v>300</v>
      </c>
    </row>
    <row r="155" spans="1:40">
      <c r="A155" s="9" t="s">
        <v>24</v>
      </c>
      <c r="B155" s="52"/>
      <c r="C155" s="52"/>
      <c r="D155" s="52"/>
      <c r="E155" s="52"/>
      <c r="F155" s="52"/>
      <c r="G155" s="52"/>
      <c r="H155" s="52">
        <f>+'Parque Solar_4a10Julho'!$R23</f>
        <v>0</v>
      </c>
      <c r="I155" s="52">
        <f>+'Parque Solar_4a10Julho'!$R23</f>
        <v>0</v>
      </c>
      <c r="J155" s="52">
        <f>+'Parque Solar_4a10Julho'!$R23</f>
        <v>0</v>
      </c>
      <c r="K155" s="52">
        <f>+'Parque Solar_4a10Julho'!$R23</f>
        <v>0</v>
      </c>
      <c r="L155" s="52">
        <f>+'Parque Solar_4a10Julho'!$R23</f>
        <v>0</v>
      </c>
      <c r="M155" s="52">
        <f>+'Parque Solar_4a10Julho'!$R23</f>
        <v>0</v>
      </c>
      <c r="N155" s="52">
        <f>+'Parque Solar_4a10Julho'!$R23</f>
        <v>0</v>
      </c>
      <c r="O155" s="52">
        <f>+'Parque Solar_4a10Julho'!$R23</f>
        <v>0</v>
      </c>
      <c r="P155" s="52">
        <f>+'Parque Solar_4a10Julho'!$R23</f>
        <v>0</v>
      </c>
      <c r="Q155" s="52">
        <f>+'Parque Solar_4a10Julho'!$R23</f>
        <v>0</v>
      </c>
      <c r="R155" s="52">
        <f>+'Parque Solar_4a10Julho'!$R23</f>
        <v>0</v>
      </c>
      <c r="S155" s="52">
        <f>+'Parque Solar_4a10Julho'!$R23</f>
        <v>0</v>
      </c>
      <c r="T155" s="52">
        <f>+'Parque Solar_4a10Julho'!$R23</f>
        <v>0</v>
      </c>
      <c r="U155" s="52">
        <f>+'Parque Solar_4a10Julho'!$R23</f>
        <v>0</v>
      </c>
      <c r="V155" s="52">
        <f>+'Parque Solar_4a10Julho'!$R23</f>
        <v>0</v>
      </c>
      <c r="W155" s="52">
        <f>+'Parque Solar_4a10Julho'!$R23</f>
        <v>0</v>
      </c>
      <c r="X155" s="52">
        <f>+'Parque Solar_4a10Julho'!$R23</f>
        <v>0</v>
      </c>
      <c r="Y155" s="52">
        <f>+'Parque Solar_4a10Julho'!$R23</f>
        <v>0</v>
      </c>
      <c r="Z155" s="52">
        <f>+'Parque Solar_4a10Julho'!$R23</f>
        <v>0</v>
      </c>
      <c r="AA155" s="52">
        <f>+'Parque Solar_4a10Julho'!$R23</f>
        <v>0</v>
      </c>
      <c r="AB155" s="52">
        <f>+'Parque Solar_4a10Julho'!$R23</f>
        <v>0</v>
      </c>
      <c r="AC155" s="52">
        <f>+'Parque Solar_4a10Julho'!$R23</f>
        <v>0</v>
      </c>
      <c r="AD155" s="52">
        <f>+'Parque Solar_4a10Julho'!$R23</f>
        <v>0</v>
      </c>
      <c r="AE155" s="52">
        <f>+'Parque Solar_4a10Julho'!$R23</f>
        <v>0</v>
      </c>
      <c r="AF155" s="52">
        <f>+'Parque Solar_4a10Julho'!$R23</f>
        <v>0</v>
      </c>
      <c r="AG155" s="52">
        <f>+'Parque Solar_4a10Julho'!$R23</f>
        <v>0</v>
      </c>
      <c r="AH155" s="52">
        <f>+'Parque Solar_4a10Julho'!$R23</f>
        <v>0</v>
      </c>
      <c r="AI155" s="52">
        <f>+'Parque Solar_4a10Julho'!$R23</f>
        <v>0</v>
      </c>
      <c r="AJ155" s="52">
        <f>+'Parque Solar_4a10Julho'!$R23</f>
        <v>0</v>
      </c>
      <c r="AK155" s="52">
        <f>+'Parque Solar_4a10Julho'!$R23</f>
        <v>0</v>
      </c>
      <c r="AL155" s="52">
        <f>+'Parque Solar_4a10Julho'!$R23</f>
        <v>0</v>
      </c>
      <c r="AM155" s="10">
        <f t="shared" si="44"/>
        <v>0</v>
      </c>
      <c r="AN155" s="10">
        <f t="shared" si="45"/>
        <v>0</v>
      </c>
    </row>
    <row r="156" spans="1:40">
      <c r="A156" s="15">
        <v>0.83333333333333337</v>
      </c>
      <c r="B156" s="52"/>
      <c r="C156" s="52"/>
      <c r="D156" s="52"/>
      <c r="E156" s="52"/>
      <c r="F156" s="52"/>
      <c r="G156" s="52"/>
      <c r="H156" s="52">
        <f>+'Parque Solar_4a10Julho'!$R24</f>
        <v>0</v>
      </c>
      <c r="I156" s="52">
        <f>+'Parque Solar_4a10Julho'!$R24</f>
        <v>0</v>
      </c>
      <c r="J156" s="52">
        <f>+'Parque Solar_4a10Julho'!$R24</f>
        <v>0</v>
      </c>
      <c r="K156" s="52">
        <f>+'Parque Solar_4a10Julho'!$R24</f>
        <v>0</v>
      </c>
      <c r="L156" s="52">
        <f>+'Parque Solar_4a10Julho'!$R24</f>
        <v>0</v>
      </c>
      <c r="M156" s="52">
        <f>+'Parque Solar_4a10Julho'!$R24</f>
        <v>0</v>
      </c>
      <c r="N156" s="52">
        <f>+'Parque Solar_4a10Julho'!$R24</f>
        <v>0</v>
      </c>
      <c r="O156" s="52">
        <f>+'Parque Solar_4a10Julho'!$R24</f>
        <v>0</v>
      </c>
      <c r="P156" s="52">
        <f>+'Parque Solar_4a10Julho'!$R24</f>
        <v>0</v>
      </c>
      <c r="Q156" s="52">
        <f>+'Parque Solar_4a10Julho'!$R24</f>
        <v>0</v>
      </c>
      <c r="R156" s="52">
        <f>+'Parque Solar_4a10Julho'!$R24</f>
        <v>0</v>
      </c>
      <c r="S156" s="52">
        <f>+'Parque Solar_4a10Julho'!$R24</f>
        <v>0</v>
      </c>
      <c r="T156" s="52">
        <f>+'Parque Solar_4a10Julho'!$R24</f>
        <v>0</v>
      </c>
      <c r="U156" s="52">
        <f>+'Parque Solar_4a10Julho'!$R24</f>
        <v>0</v>
      </c>
      <c r="V156" s="52">
        <f>+'Parque Solar_4a10Julho'!$R24</f>
        <v>0</v>
      </c>
      <c r="W156" s="52">
        <f>+'Parque Solar_4a10Julho'!$R24</f>
        <v>0</v>
      </c>
      <c r="X156" s="52">
        <f>+'Parque Solar_4a10Julho'!$R24</f>
        <v>0</v>
      </c>
      <c r="Y156" s="52">
        <f>+'Parque Solar_4a10Julho'!$R24</f>
        <v>0</v>
      </c>
      <c r="Z156" s="52">
        <f>+'Parque Solar_4a10Julho'!$R24</f>
        <v>0</v>
      </c>
      <c r="AA156" s="52">
        <f>+'Parque Solar_4a10Julho'!$R24</f>
        <v>0</v>
      </c>
      <c r="AB156" s="52">
        <f>+'Parque Solar_4a10Julho'!$R24</f>
        <v>0</v>
      </c>
      <c r="AC156" s="52">
        <f>+'Parque Solar_4a10Julho'!$R24</f>
        <v>0</v>
      </c>
      <c r="AD156" s="52">
        <f>+'Parque Solar_4a10Julho'!$R24</f>
        <v>0</v>
      </c>
      <c r="AE156" s="52">
        <f>+'Parque Solar_4a10Julho'!$R24</f>
        <v>0</v>
      </c>
      <c r="AF156" s="52">
        <f>+'Parque Solar_4a10Julho'!$R24</f>
        <v>0</v>
      </c>
      <c r="AG156" s="52">
        <f>+'Parque Solar_4a10Julho'!$R24</f>
        <v>0</v>
      </c>
      <c r="AH156" s="52">
        <f>+'Parque Solar_4a10Julho'!$R24</f>
        <v>0</v>
      </c>
      <c r="AI156" s="52">
        <f>+'Parque Solar_4a10Julho'!$R24</f>
        <v>0</v>
      </c>
      <c r="AJ156" s="52">
        <f>+'Parque Solar_4a10Julho'!$R24</f>
        <v>0</v>
      </c>
      <c r="AK156" s="52">
        <f>+'Parque Solar_4a10Julho'!$R24</f>
        <v>0</v>
      </c>
      <c r="AL156" s="52">
        <f>+'Parque Solar_4a10Julho'!$R24</f>
        <v>0</v>
      </c>
      <c r="AM156" s="10">
        <f t="shared" si="44"/>
        <v>0</v>
      </c>
      <c r="AN156" s="10">
        <f t="shared" si="45"/>
        <v>0</v>
      </c>
    </row>
    <row r="157" spans="1:40">
      <c r="A157" s="15">
        <v>0.875</v>
      </c>
      <c r="B157" s="52"/>
      <c r="C157" s="52"/>
      <c r="D157" s="52"/>
      <c r="E157" s="52"/>
      <c r="F157" s="52"/>
      <c r="G157" s="52"/>
      <c r="H157" s="52">
        <f>+'Parque Solar_4a10Julho'!$R25</f>
        <v>0</v>
      </c>
      <c r="I157" s="52">
        <f>+'Parque Solar_4a10Julho'!$R25</f>
        <v>0</v>
      </c>
      <c r="J157" s="52">
        <f>+'Parque Solar_4a10Julho'!$R25</f>
        <v>0</v>
      </c>
      <c r="K157" s="52">
        <f>+'Parque Solar_4a10Julho'!$R25</f>
        <v>0</v>
      </c>
      <c r="L157" s="52">
        <f>+'Parque Solar_4a10Julho'!$R25</f>
        <v>0</v>
      </c>
      <c r="M157" s="52">
        <f>+'Parque Solar_4a10Julho'!$R25</f>
        <v>0</v>
      </c>
      <c r="N157" s="52">
        <f>+'Parque Solar_4a10Julho'!$R25</f>
        <v>0</v>
      </c>
      <c r="O157" s="52">
        <f>+'Parque Solar_4a10Julho'!$R25</f>
        <v>0</v>
      </c>
      <c r="P157" s="52">
        <f>+'Parque Solar_4a10Julho'!$R25</f>
        <v>0</v>
      </c>
      <c r="Q157" s="52">
        <f>+'Parque Solar_4a10Julho'!$R25</f>
        <v>0</v>
      </c>
      <c r="R157" s="52">
        <f>+'Parque Solar_4a10Julho'!$R25</f>
        <v>0</v>
      </c>
      <c r="S157" s="52">
        <f>+'Parque Solar_4a10Julho'!$R25</f>
        <v>0</v>
      </c>
      <c r="T157" s="52">
        <f>+'Parque Solar_4a10Julho'!$R25</f>
        <v>0</v>
      </c>
      <c r="U157" s="52">
        <f>+'Parque Solar_4a10Julho'!$R25</f>
        <v>0</v>
      </c>
      <c r="V157" s="52">
        <f>+'Parque Solar_4a10Julho'!$R25</f>
        <v>0</v>
      </c>
      <c r="W157" s="52">
        <f>+'Parque Solar_4a10Julho'!$R25</f>
        <v>0</v>
      </c>
      <c r="X157" s="52">
        <f>+'Parque Solar_4a10Julho'!$R25</f>
        <v>0</v>
      </c>
      <c r="Y157" s="52">
        <f>+'Parque Solar_4a10Julho'!$R25</f>
        <v>0</v>
      </c>
      <c r="Z157" s="52">
        <f>+'Parque Solar_4a10Julho'!$R25</f>
        <v>0</v>
      </c>
      <c r="AA157" s="52">
        <f>+'Parque Solar_4a10Julho'!$R25</f>
        <v>0</v>
      </c>
      <c r="AB157" s="52">
        <f>+'Parque Solar_4a10Julho'!$R25</f>
        <v>0</v>
      </c>
      <c r="AC157" s="52">
        <f>+'Parque Solar_4a10Julho'!$R25</f>
        <v>0</v>
      </c>
      <c r="AD157" s="52">
        <f>+'Parque Solar_4a10Julho'!$R25</f>
        <v>0</v>
      </c>
      <c r="AE157" s="52">
        <f>+'Parque Solar_4a10Julho'!$R25</f>
        <v>0</v>
      </c>
      <c r="AF157" s="52">
        <f>+'Parque Solar_4a10Julho'!$R25</f>
        <v>0</v>
      </c>
      <c r="AG157" s="52">
        <f>+'Parque Solar_4a10Julho'!$R25</f>
        <v>0</v>
      </c>
      <c r="AH157" s="52">
        <f>+'Parque Solar_4a10Julho'!$R25</f>
        <v>0</v>
      </c>
      <c r="AI157" s="52">
        <f>+'Parque Solar_4a10Julho'!$R25</f>
        <v>0</v>
      </c>
      <c r="AJ157" s="52">
        <f>+'Parque Solar_4a10Julho'!$R25</f>
        <v>0</v>
      </c>
      <c r="AK157" s="52">
        <f>+'Parque Solar_4a10Julho'!$R25</f>
        <v>0</v>
      </c>
      <c r="AL157" s="52">
        <f>+'Parque Solar_4a10Julho'!$R25</f>
        <v>0</v>
      </c>
      <c r="AM157" s="10">
        <f t="shared" si="44"/>
        <v>0</v>
      </c>
      <c r="AN157" s="10">
        <f t="shared" si="45"/>
        <v>0</v>
      </c>
    </row>
    <row r="158" spans="1:40">
      <c r="A158" s="13" t="s">
        <v>25</v>
      </c>
      <c r="B158" s="52"/>
      <c r="C158" s="52"/>
      <c r="D158" s="52"/>
      <c r="E158" s="52"/>
      <c r="F158" s="52"/>
      <c r="G158" s="52"/>
      <c r="H158" s="52">
        <f>+'Parque Solar_4a10Julho'!$R26</f>
        <v>0</v>
      </c>
      <c r="I158" s="52">
        <f>+'Parque Solar_4a10Julho'!$R26</f>
        <v>0</v>
      </c>
      <c r="J158" s="52">
        <f>+'Parque Solar_4a10Julho'!$R26</f>
        <v>0</v>
      </c>
      <c r="K158" s="52">
        <f>+'Parque Solar_4a10Julho'!$R26</f>
        <v>0</v>
      </c>
      <c r="L158" s="52">
        <f>+'Parque Solar_4a10Julho'!$R26</f>
        <v>0</v>
      </c>
      <c r="M158" s="52">
        <f>+'Parque Solar_4a10Julho'!$R26</f>
        <v>0</v>
      </c>
      <c r="N158" s="52">
        <f>+'Parque Solar_4a10Julho'!$R26</f>
        <v>0</v>
      </c>
      <c r="O158" s="52">
        <f>+'Parque Solar_4a10Julho'!$R26</f>
        <v>0</v>
      </c>
      <c r="P158" s="52">
        <f>+'Parque Solar_4a10Julho'!$R26</f>
        <v>0</v>
      </c>
      <c r="Q158" s="52">
        <f>+'Parque Solar_4a10Julho'!$R26</f>
        <v>0</v>
      </c>
      <c r="R158" s="52">
        <f>+'Parque Solar_4a10Julho'!$R26</f>
        <v>0</v>
      </c>
      <c r="S158" s="52">
        <f>+'Parque Solar_4a10Julho'!$R26</f>
        <v>0</v>
      </c>
      <c r="T158" s="52">
        <f>+'Parque Solar_4a10Julho'!$R26</f>
        <v>0</v>
      </c>
      <c r="U158" s="52">
        <f>+'Parque Solar_4a10Julho'!$R26</f>
        <v>0</v>
      </c>
      <c r="V158" s="52">
        <f>+'Parque Solar_4a10Julho'!$R26</f>
        <v>0</v>
      </c>
      <c r="W158" s="52">
        <f>+'Parque Solar_4a10Julho'!$R26</f>
        <v>0</v>
      </c>
      <c r="X158" s="52">
        <f>+'Parque Solar_4a10Julho'!$R26</f>
        <v>0</v>
      </c>
      <c r="Y158" s="52">
        <f>+'Parque Solar_4a10Julho'!$R26</f>
        <v>0</v>
      </c>
      <c r="Z158" s="52">
        <f>+'Parque Solar_4a10Julho'!$R26</f>
        <v>0</v>
      </c>
      <c r="AA158" s="52">
        <f>+'Parque Solar_4a10Julho'!$R26</f>
        <v>0</v>
      </c>
      <c r="AB158" s="52">
        <f>+'Parque Solar_4a10Julho'!$R26</f>
        <v>0</v>
      </c>
      <c r="AC158" s="52">
        <f>+'Parque Solar_4a10Julho'!$R26</f>
        <v>0</v>
      </c>
      <c r="AD158" s="52">
        <f>+'Parque Solar_4a10Julho'!$R26</f>
        <v>0</v>
      </c>
      <c r="AE158" s="52">
        <f>+'Parque Solar_4a10Julho'!$R26</f>
        <v>0</v>
      </c>
      <c r="AF158" s="52">
        <f>+'Parque Solar_4a10Julho'!$R26</f>
        <v>0</v>
      </c>
      <c r="AG158" s="52">
        <f>+'Parque Solar_4a10Julho'!$R26</f>
        <v>0</v>
      </c>
      <c r="AH158" s="52">
        <f>+'Parque Solar_4a10Julho'!$R26</f>
        <v>0</v>
      </c>
      <c r="AI158" s="52">
        <f>+'Parque Solar_4a10Julho'!$R26</f>
        <v>0</v>
      </c>
      <c r="AJ158" s="52">
        <f>+'Parque Solar_4a10Julho'!$R26</f>
        <v>0</v>
      </c>
      <c r="AK158" s="52">
        <f>+'Parque Solar_4a10Julho'!$R26</f>
        <v>0</v>
      </c>
      <c r="AL158" s="52">
        <f>+'Parque Solar_4a10Julho'!$R26</f>
        <v>0</v>
      </c>
      <c r="AM158" s="10">
        <f t="shared" si="44"/>
        <v>0</v>
      </c>
      <c r="AN158" s="10">
        <f t="shared" si="45"/>
        <v>0</v>
      </c>
    </row>
    <row r="159" spans="1:40">
      <c r="A159" s="15">
        <v>0.95833333333333337</v>
      </c>
      <c r="B159" s="52"/>
      <c r="C159" s="52"/>
      <c r="D159" s="52"/>
      <c r="E159" s="52"/>
      <c r="F159" s="52"/>
      <c r="G159" s="52"/>
      <c r="H159" s="52">
        <f>+'Parque Solar_4a10Julho'!$R27</f>
        <v>0</v>
      </c>
      <c r="I159" s="52">
        <f>+'Parque Solar_4a10Julho'!$R27</f>
        <v>0</v>
      </c>
      <c r="J159" s="52">
        <f>+'Parque Solar_4a10Julho'!$R27</f>
        <v>0</v>
      </c>
      <c r="K159" s="52">
        <f>+'Parque Solar_4a10Julho'!$R27</f>
        <v>0</v>
      </c>
      <c r="L159" s="52">
        <f>+'Parque Solar_4a10Julho'!$R27</f>
        <v>0</v>
      </c>
      <c r="M159" s="52">
        <f>+'Parque Solar_4a10Julho'!$R27</f>
        <v>0</v>
      </c>
      <c r="N159" s="52">
        <f>+'Parque Solar_4a10Julho'!$R27</f>
        <v>0</v>
      </c>
      <c r="O159" s="52">
        <f>+'Parque Solar_4a10Julho'!$R27</f>
        <v>0</v>
      </c>
      <c r="P159" s="52">
        <f>+'Parque Solar_4a10Julho'!$R27</f>
        <v>0</v>
      </c>
      <c r="Q159" s="52">
        <f>+'Parque Solar_4a10Julho'!$R27</f>
        <v>0</v>
      </c>
      <c r="R159" s="52">
        <f>+'Parque Solar_4a10Julho'!$R27</f>
        <v>0</v>
      </c>
      <c r="S159" s="52">
        <f>+'Parque Solar_4a10Julho'!$R27</f>
        <v>0</v>
      </c>
      <c r="T159" s="52">
        <f>+'Parque Solar_4a10Julho'!$R27</f>
        <v>0</v>
      </c>
      <c r="U159" s="52">
        <f>+'Parque Solar_4a10Julho'!$R27</f>
        <v>0</v>
      </c>
      <c r="V159" s="52">
        <f>+'Parque Solar_4a10Julho'!$R27</f>
        <v>0</v>
      </c>
      <c r="W159" s="52">
        <f>+'Parque Solar_4a10Julho'!$R27</f>
        <v>0</v>
      </c>
      <c r="X159" s="52">
        <f>+'Parque Solar_4a10Julho'!$R27</f>
        <v>0</v>
      </c>
      <c r="Y159" s="52">
        <f>+'Parque Solar_4a10Julho'!$R27</f>
        <v>0</v>
      </c>
      <c r="Z159" s="52">
        <f>+'Parque Solar_4a10Julho'!$R27</f>
        <v>0</v>
      </c>
      <c r="AA159" s="52">
        <f>+'Parque Solar_4a10Julho'!$R27</f>
        <v>0</v>
      </c>
      <c r="AB159" s="52">
        <f>+'Parque Solar_4a10Julho'!$R27</f>
        <v>0</v>
      </c>
      <c r="AC159" s="52">
        <f>+'Parque Solar_4a10Julho'!$R27</f>
        <v>0</v>
      </c>
      <c r="AD159" s="52">
        <f>+'Parque Solar_4a10Julho'!$R27</f>
        <v>0</v>
      </c>
      <c r="AE159" s="52">
        <f>+'Parque Solar_4a10Julho'!$R27</f>
        <v>0</v>
      </c>
      <c r="AF159" s="52">
        <f>+'Parque Solar_4a10Julho'!$R27</f>
        <v>0</v>
      </c>
      <c r="AG159" s="52">
        <f>+'Parque Solar_4a10Julho'!$R27</f>
        <v>0</v>
      </c>
      <c r="AH159" s="52">
        <f>+'Parque Solar_4a10Julho'!$R27</f>
        <v>0</v>
      </c>
      <c r="AI159" s="52">
        <f>+'Parque Solar_4a10Julho'!$R27</f>
        <v>0</v>
      </c>
      <c r="AJ159" s="52">
        <f>+'Parque Solar_4a10Julho'!$R27</f>
        <v>0</v>
      </c>
      <c r="AK159" s="52">
        <f>+'Parque Solar_4a10Julho'!$R27</f>
        <v>0</v>
      </c>
      <c r="AL159" s="52">
        <f>+'Parque Solar_4a10Julho'!$R27</f>
        <v>0</v>
      </c>
      <c r="AM159" s="10">
        <f t="shared" si="44"/>
        <v>0</v>
      </c>
      <c r="AN159" s="10">
        <f t="shared" si="45"/>
        <v>0</v>
      </c>
    </row>
    <row r="160" spans="1:40">
      <c r="A160" s="9" t="s">
        <v>26</v>
      </c>
      <c r="B160" s="52"/>
      <c r="C160" s="52"/>
      <c r="D160" s="52"/>
      <c r="E160" s="52"/>
      <c r="F160" s="52"/>
      <c r="G160" s="52"/>
      <c r="H160" s="52">
        <f>+'Parque Solar_4a10Julho'!$R28</f>
        <v>0</v>
      </c>
      <c r="I160" s="52">
        <f>+'Parque Solar_4a10Julho'!$R28</f>
        <v>0</v>
      </c>
      <c r="J160" s="52">
        <f>+'Parque Solar_4a10Julho'!$R28</f>
        <v>0</v>
      </c>
      <c r="K160" s="52">
        <f>+'Parque Solar_4a10Julho'!$R28</f>
        <v>0</v>
      </c>
      <c r="L160" s="52">
        <f>+'Parque Solar_4a10Julho'!$R28</f>
        <v>0</v>
      </c>
      <c r="M160" s="52">
        <f>+'Parque Solar_4a10Julho'!$R28</f>
        <v>0</v>
      </c>
      <c r="N160" s="52">
        <f>+'Parque Solar_4a10Julho'!$R28</f>
        <v>0</v>
      </c>
      <c r="O160" s="52">
        <f>+'Parque Solar_4a10Julho'!$R28</f>
        <v>0</v>
      </c>
      <c r="P160" s="52">
        <f>+'Parque Solar_4a10Julho'!$R28</f>
        <v>0</v>
      </c>
      <c r="Q160" s="52">
        <f>+'Parque Solar_4a10Julho'!$R28</f>
        <v>0</v>
      </c>
      <c r="R160" s="52">
        <f>+'Parque Solar_4a10Julho'!$R28</f>
        <v>0</v>
      </c>
      <c r="S160" s="52">
        <f>+'Parque Solar_4a10Julho'!$R28</f>
        <v>0</v>
      </c>
      <c r="T160" s="52">
        <f>+'Parque Solar_4a10Julho'!$R28</f>
        <v>0</v>
      </c>
      <c r="U160" s="52">
        <f>+'Parque Solar_4a10Julho'!$R28</f>
        <v>0</v>
      </c>
      <c r="V160" s="52">
        <f>+'Parque Solar_4a10Julho'!$R28</f>
        <v>0</v>
      </c>
      <c r="W160" s="52">
        <f>+'Parque Solar_4a10Julho'!$R28</f>
        <v>0</v>
      </c>
      <c r="X160" s="52">
        <f>+'Parque Solar_4a10Julho'!$R28</f>
        <v>0</v>
      </c>
      <c r="Y160" s="52">
        <f>+'Parque Solar_4a10Julho'!$R28</f>
        <v>0</v>
      </c>
      <c r="Z160" s="52">
        <f>+'Parque Solar_4a10Julho'!$R28</f>
        <v>0</v>
      </c>
      <c r="AA160" s="52">
        <f>+'Parque Solar_4a10Julho'!$R28</f>
        <v>0</v>
      </c>
      <c r="AB160" s="52">
        <f>+'Parque Solar_4a10Julho'!$R28</f>
        <v>0</v>
      </c>
      <c r="AC160" s="52">
        <f>+'Parque Solar_4a10Julho'!$R28</f>
        <v>0</v>
      </c>
      <c r="AD160" s="52">
        <f>+'Parque Solar_4a10Julho'!$R28</f>
        <v>0</v>
      </c>
      <c r="AE160" s="52">
        <f>+'Parque Solar_4a10Julho'!$R28</f>
        <v>0</v>
      </c>
      <c r="AF160" s="52">
        <f>+'Parque Solar_4a10Julho'!$R28</f>
        <v>0</v>
      </c>
      <c r="AG160" s="52">
        <f>+'Parque Solar_4a10Julho'!$R28</f>
        <v>0</v>
      </c>
      <c r="AH160" s="52">
        <f>+'Parque Solar_4a10Julho'!$R28</f>
        <v>0</v>
      </c>
      <c r="AI160" s="52">
        <f>+'Parque Solar_4a10Julho'!$R28</f>
        <v>0</v>
      </c>
      <c r="AJ160" s="52">
        <f>+'Parque Solar_4a10Julho'!$R28</f>
        <v>0</v>
      </c>
      <c r="AK160" s="52">
        <f>+'Parque Solar_4a10Julho'!$R28</f>
        <v>0</v>
      </c>
      <c r="AL160" s="52">
        <f>+'Parque Solar_4a10Julho'!$R28</f>
        <v>0</v>
      </c>
      <c r="AM160" s="10">
        <f t="shared" si="44"/>
        <v>0</v>
      </c>
      <c r="AN160" s="10">
        <f t="shared" si="45"/>
        <v>0</v>
      </c>
    </row>
    <row r="163" spans="1:39">
      <c r="A163" s="26" t="s">
        <v>130</v>
      </c>
      <c r="C163" s="30"/>
      <c r="E163" s="41"/>
      <c r="F163" s="26"/>
      <c r="G163" s="38"/>
      <c r="H163" s="38"/>
      <c r="I163" s="38"/>
      <c r="J163" s="38"/>
      <c r="K163" s="38"/>
      <c r="L163" s="38"/>
      <c r="M163" s="38"/>
      <c r="N163" s="39"/>
      <c r="O163" s="39"/>
      <c r="P163" s="40"/>
      <c r="Q163" s="38"/>
      <c r="R163" s="28"/>
    </row>
    <row r="164" spans="1:39">
      <c r="A164" s="287" t="s">
        <v>2</v>
      </c>
      <c r="B164" s="4">
        <f>+B$4</f>
        <v>0</v>
      </c>
      <c r="C164" s="4">
        <f t="shared" ref="C164:AL164" si="46">+C$4</f>
        <v>0</v>
      </c>
      <c r="D164" s="4">
        <f>+D$4</f>
        <v>0</v>
      </c>
      <c r="E164" s="4">
        <f t="shared" si="46"/>
        <v>0</v>
      </c>
      <c r="F164" s="4">
        <f t="shared" si="46"/>
        <v>0</v>
      </c>
      <c r="G164" s="4">
        <f t="shared" si="46"/>
        <v>0</v>
      </c>
      <c r="H164" s="4">
        <f t="shared" si="46"/>
        <v>1</v>
      </c>
      <c r="I164" s="4">
        <f t="shared" si="46"/>
        <v>2</v>
      </c>
      <c r="J164" s="4">
        <f t="shared" si="46"/>
        <v>3</v>
      </c>
      <c r="K164" s="4">
        <f t="shared" si="46"/>
        <v>4</v>
      </c>
      <c r="L164" s="4">
        <f t="shared" si="46"/>
        <v>5</v>
      </c>
      <c r="M164" s="4">
        <f t="shared" si="46"/>
        <v>6</v>
      </c>
      <c r="N164" s="4">
        <f t="shared" si="46"/>
        <v>7</v>
      </c>
      <c r="O164" s="4">
        <f t="shared" si="46"/>
        <v>8</v>
      </c>
      <c r="P164" s="4">
        <f t="shared" si="46"/>
        <v>9</v>
      </c>
      <c r="Q164" s="4">
        <f t="shared" si="46"/>
        <v>10</v>
      </c>
      <c r="R164" s="4">
        <f t="shared" si="46"/>
        <v>11</v>
      </c>
      <c r="S164" s="4">
        <f t="shared" si="46"/>
        <v>12</v>
      </c>
      <c r="T164" s="4">
        <f t="shared" si="46"/>
        <v>13</v>
      </c>
      <c r="U164" s="4">
        <f t="shared" si="46"/>
        <v>14</v>
      </c>
      <c r="V164" s="4">
        <f t="shared" si="46"/>
        <v>15</v>
      </c>
      <c r="W164" s="4">
        <f t="shared" si="46"/>
        <v>16</v>
      </c>
      <c r="X164" s="4">
        <f t="shared" si="46"/>
        <v>17</v>
      </c>
      <c r="Y164" s="4">
        <f t="shared" si="46"/>
        <v>18</v>
      </c>
      <c r="Z164" s="4">
        <f t="shared" si="46"/>
        <v>19</v>
      </c>
      <c r="AA164" s="4">
        <f t="shared" si="46"/>
        <v>20</v>
      </c>
      <c r="AB164" s="4">
        <f t="shared" si="46"/>
        <v>21</v>
      </c>
      <c r="AC164" s="4">
        <f t="shared" si="46"/>
        <v>22</v>
      </c>
      <c r="AD164" s="4">
        <f t="shared" si="46"/>
        <v>23</v>
      </c>
      <c r="AE164" s="4">
        <f t="shared" si="46"/>
        <v>24</v>
      </c>
      <c r="AF164" s="4">
        <f t="shared" si="46"/>
        <v>25</v>
      </c>
      <c r="AG164" s="4">
        <f t="shared" si="46"/>
        <v>26</v>
      </c>
      <c r="AH164" s="4">
        <f t="shared" si="46"/>
        <v>27</v>
      </c>
      <c r="AI164" s="4">
        <f t="shared" si="46"/>
        <v>28</v>
      </c>
      <c r="AJ164" s="4">
        <f t="shared" si="46"/>
        <v>29</v>
      </c>
      <c r="AK164" s="4">
        <f t="shared" si="46"/>
        <v>30</v>
      </c>
      <c r="AL164" s="4">
        <f t="shared" si="46"/>
        <v>31</v>
      </c>
      <c r="AM164" s="116" t="s">
        <v>3</v>
      </c>
    </row>
    <row r="165" spans="1:39">
      <c r="A165" s="288"/>
      <c r="B165" s="7">
        <f>B$5</f>
        <v>0</v>
      </c>
      <c r="C165" s="7">
        <f t="shared" ref="C165:AL165" si="47">C$5</f>
        <v>0</v>
      </c>
      <c r="D165" s="7">
        <f>D$5</f>
        <v>0</v>
      </c>
      <c r="E165" s="7">
        <f t="shared" si="47"/>
        <v>0</v>
      </c>
      <c r="F165" s="7">
        <f t="shared" si="47"/>
        <v>0</v>
      </c>
      <c r="G165" s="7">
        <f t="shared" si="47"/>
        <v>0</v>
      </c>
      <c r="H165" s="7">
        <f t="shared" si="47"/>
        <v>40817</v>
      </c>
      <c r="I165" s="7">
        <f t="shared" si="47"/>
        <v>40818</v>
      </c>
      <c r="J165" s="7">
        <f t="shared" si="47"/>
        <v>40819</v>
      </c>
      <c r="K165" s="7">
        <f t="shared" si="47"/>
        <v>40820</v>
      </c>
      <c r="L165" s="7">
        <f t="shared" si="47"/>
        <v>40821</v>
      </c>
      <c r="M165" s="7">
        <f t="shared" si="47"/>
        <v>40822</v>
      </c>
      <c r="N165" s="7">
        <f t="shared" si="47"/>
        <v>40823</v>
      </c>
      <c r="O165" s="7">
        <f t="shared" si="47"/>
        <v>40824</v>
      </c>
      <c r="P165" s="7">
        <f t="shared" si="47"/>
        <v>40825</v>
      </c>
      <c r="Q165" s="7">
        <f t="shared" si="47"/>
        <v>40826</v>
      </c>
      <c r="R165" s="7">
        <f t="shared" si="47"/>
        <v>40827</v>
      </c>
      <c r="S165" s="7">
        <f t="shared" si="47"/>
        <v>40828</v>
      </c>
      <c r="T165" s="7">
        <f t="shared" si="47"/>
        <v>40829</v>
      </c>
      <c r="U165" s="7">
        <f t="shared" si="47"/>
        <v>40830</v>
      </c>
      <c r="V165" s="7">
        <f t="shared" si="47"/>
        <v>40831</v>
      </c>
      <c r="W165" s="7">
        <f t="shared" si="47"/>
        <v>40832</v>
      </c>
      <c r="X165" s="7">
        <f t="shared" si="47"/>
        <v>40833</v>
      </c>
      <c r="Y165" s="7">
        <f t="shared" si="47"/>
        <v>40834</v>
      </c>
      <c r="Z165" s="7">
        <f t="shared" si="47"/>
        <v>40835</v>
      </c>
      <c r="AA165" s="7">
        <f t="shared" si="47"/>
        <v>40836</v>
      </c>
      <c r="AB165" s="7">
        <f t="shared" si="47"/>
        <v>40837</v>
      </c>
      <c r="AC165" s="7">
        <f t="shared" si="47"/>
        <v>40838</v>
      </c>
      <c r="AD165" s="7">
        <f t="shared" si="47"/>
        <v>40839</v>
      </c>
      <c r="AE165" s="7">
        <f t="shared" si="47"/>
        <v>40840</v>
      </c>
      <c r="AF165" s="7">
        <f t="shared" si="47"/>
        <v>40841</v>
      </c>
      <c r="AG165" s="199">
        <f t="shared" si="47"/>
        <v>40842</v>
      </c>
      <c r="AH165" s="199">
        <f t="shared" si="47"/>
        <v>40843</v>
      </c>
      <c r="AI165" s="199">
        <f t="shared" si="47"/>
        <v>40844</v>
      </c>
      <c r="AJ165" s="199">
        <f t="shared" si="47"/>
        <v>40845</v>
      </c>
      <c r="AK165" s="199">
        <f t="shared" si="47"/>
        <v>40846</v>
      </c>
      <c r="AL165" s="199">
        <f t="shared" si="47"/>
        <v>40847</v>
      </c>
      <c r="AM165" s="116"/>
    </row>
    <row r="166" spans="1:39">
      <c r="A166" s="289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4"/>
      <c r="AH166" s="44"/>
      <c r="AI166" s="44"/>
      <c r="AJ166" s="44"/>
      <c r="AK166" s="44"/>
      <c r="AL166" s="44"/>
      <c r="AM166" s="45" t="s">
        <v>8</v>
      </c>
    </row>
    <row r="167" spans="1:39">
      <c r="A167" s="9" t="s">
        <v>9</v>
      </c>
      <c r="B167" s="52">
        <f t="shared" ref="B167:Q182" si="48">+$G$40*(B107+B137)</f>
        <v>0</v>
      </c>
      <c r="C167" s="52">
        <f t="shared" si="48"/>
        <v>0</v>
      </c>
      <c r="D167" s="52">
        <f>+$G$40*(D107+D137)</f>
        <v>0</v>
      </c>
      <c r="E167" s="52">
        <f t="shared" ref="E167:AL174" si="49">+$G$40*(E107+E137)</f>
        <v>0</v>
      </c>
      <c r="F167" s="52">
        <f t="shared" si="49"/>
        <v>0</v>
      </c>
      <c r="G167" s="52">
        <f t="shared" si="49"/>
        <v>0</v>
      </c>
      <c r="H167" s="52">
        <f t="shared" si="49"/>
        <v>2385</v>
      </c>
      <c r="I167" s="52">
        <f t="shared" si="49"/>
        <v>2520</v>
      </c>
      <c r="J167" s="52">
        <f t="shared" si="49"/>
        <v>2490</v>
      </c>
      <c r="K167" s="52">
        <f t="shared" si="49"/>
        <v>2400</v>
      </c>
      <c r="L167" s="52">
        <f t="shared" si="49"/>
        <v>2490</v>
      </c>
      <c r="M167" s="52">
        <f t="shared" si="49"/>
        <v>2475</v>
      </c>
      <c r="N167" s="52">
        <f t="shared" si="49"/>
        <v>2430</v>
      </c>
      <c r="O167" s="52">
        <f t="shared" si="49"/>
        <v>2475</v>
      </c>
      <c r="P167" s="52">
        <f t="shared" si="49"/>
        <v>2460</v>
      </c>
      <c r="Q167" s="52">
        <f t="shared" si="49"/>
        <v>2400</v>
      </c>
      <c r="R167" s="52">
        <f t="shared" si="49"/>
        <v>2325</v>
      </c>
      <c r="S167" s="52">
        <f t="shared" si="49"/>
        <v>2370</v>
      </c>
      <c r="T167" s="52">
        <f t="shared" si="49"/>
        <v>2370</v>
      </c>
      <c r="U167" s="52">
        <f t="shared" si="49"/>
        <v>2460</v>
      </c>
      <c r="V167" s="52">
        <f t="shared" si="49"/>
        <v>2385</v>
      </c>
      <c r="W167" s="52">
        <f t="shared" si="49"/>
        <v>2475</v>
      </c>
      <c r="X167" s="52">
        <f t="shared" si="49"/>
        <v>2460</v>
      </c>
      <c r="Y167" s="52">
        <f t="shared" si="49"/>
        <v>1740</v>
      </c>
      <c r="Z167" s="52">
        <f t="shared" si="49"/>
        <v>2445</v>
      </c>
      <c r="AA167" s="52">
        <f t="shared" si="49"/>
        <v>2475</v>
      </c>
      <c r="AB167" s="52">
        <f t="shared" si="49"/>
        <v>2430</v>
      </c>
      <c r="AC167" s="52">
        <f t="shared" si="49"/>
        <v>2490</v>
      </c>
      <c r="AD167" s="52">
        <f t="shared" si="49"/>
        <v>1905</v>
      </c>
      <c r="AE167" s="52">
        <f t="shared" si="49"/>
        <v>2160</v>
      </c>
      <c r="AF167" s="52">
        <f t="shared" si="49"/>
        <v>2205</v>
      </c>
      <c r="AG167" s="52">
        <f t="shared" si="49"/>
        <v>2235</v>
      </c>
      <c r="AH167" s="52">
        <f t="shared" si="49"/>
        <v>2175</v>
      </c>
      <c r="AI167" s="52">
        <f t="shared" si="49"/>
        <v>2160</v>
      </c>
      <c r="AJ167" s="52">
        <f t="shared" si="49"/>
        <v>2280</v>
      </c>
      <c r="AK167" s="52">
        <f t="shared" si="49"/>
        <v>2370</v>
      </c>
      <c r="AL167" s="52">
        <f t="shared" si="49"/>
        <v>2415</v>
      </c>
      <c r="AM167" s="10">
        <f>MAX(B167:AL167)</f>
        <v>2520</v>
      </c>
    </row>
    <row r="168" spans="1:39">
      <c r="A168" s="9" t="s">
        <v>10</v>
      </c>
      <c r="B168" s="52">
        <f t="shared" si="48"/>
        <v>0</v>
      </c>
      <c r="C168" s="52">
        <f t="shared" si="48"/>
        <v>0</v>
      </c>
      <c r="D168" s="52">
        <f t="shared" si="48"/>
        <v>0</v>
      </c>
      <c r="E168" s="52">
        <f t="shared" si="48"/>
        <v>0</v>
      </c>
      <c r="F168" s="52">
        <f t="shared" si="48"/>
        <v>0</v>
      </c>
      <c r="G168" s="52">
        <f t="shared" si="49"/>
        <v>0</v>
      </c>
      <c r="H168" s="52">
        <f t="shared" si="49"/>
        <v>2265</v>
      </c>
      <c r="I168" s="52">
        <f t="shared" si="49"/>
        <v>2400</v>
      </c>
      <c r="J168" s="52">
        <f t="shared" si="49"/>
        <v>2370</v>
      </c>
      <c r="K168" s="52">
        <f t="shared" si="49"/>
        <v>2310</v>
      </c>
      <c r="L168" s="52">
        <f t="shared" si="49"/>
        <v>2325</v>
      </c>
      <c r="M168" s="52">
        <f t="shared" si="49"/>
        <v>2415</v>
      </c>
      <c r="N168" s="52">
        <f t="shared" si="49"/>
        <v>2355</v>
      </c>
      <c r="O168" s="52">
        <f t="shared" si="49"/>
        <v>2385</v>
      </c>
      <c r="P168" s="52">
        <f t="shared" si="49"/>
        <v>2370</v>
      </c>
      <c r="Q168" s="52">
        <f t="shared" si="49"/>
        <v>2325</v>
      </c>
      <c r="R168" s="52">
        <f t="shared" si="49"/>
        <v>2250</v>
      </c>
      <c r="S168" s="52">
        <f t="shared" si="49"/>
        <v>2310</v>
      </c>
      <c r="T168" s="52">
        <f t="shared" si="49"/>
        <v>2265</v>
      </c>
      <c r="U168" s="52">
        <f t="shared" si="49"/>
        <v>2340</v>
      </c>
      <c r="V168" s="52">
        <f t="shared" si="49"/>
        <v>2325</v>
      </c>
      <c r="W168" s="52">
        <f t="shared" si="49"/>
        <v>2355</v>
      </c>
      <c r="X168" s="52">
        <f t="shared" si="49"/>
        <v>2385</v>
      </c>
      <c r="Y168" s="52">
        <f t="shared" si="49"/>
        <v>1590</v>
      </c>
      <c r="Z168" s="52">
        <f t="shared" si="49"/>
        <v>2370</v>
      </c>
      <c r="AA168" s="52">
        <f t="shared" si="49"/>
        <v>2355</v>
      </c>
      <c r="AB168" s="52">
        <f t="shared" si="49"/>
        <v>2280</v>
      </c>
      <c r="AC168" s="52">
        <f t="shared" si="49"/>
        <v>2265</v>
      </c>
      <c r="AD168" s="52">
        <f t="shared" si="49"/>
        <v>1905</v>
      </c>
      <c r="AE168" s="52">
        <f t="shared" si="49"/>
        <v>2085</v>
      </c>
      <c r="AF168" s="52">
        <f t="shared" si="49"/>
        <v>2085</v>
      </c>
      <c r="AG168" s="52">
        <f t="shared" si="49"/>
        <v>2145</v>
      </c>
      <c r="AH168" s="52">
        <f t="shared" si="49"/>
        <v>2085</v>
      </c>
      <c r="AI168" s="52">
        <f t="shared" si="49"/>
        <v>2115</v>
      </c>
      <c r="AJ168" s="52">
        <f t="shared" si="49"/>
        <v>2205</v>
      </c>
      <c r="AK168" s="52">
        <f t="shared" si="49"/>
        <v>2280</v>
      </c>
      <c r="AL168" s="52">
        <f t="shared" si="49"/>
        <v>2340</v>
      </c>
      <c r="AM168" s="10">
        <f t="shared" ref="AM168:AM190" si="50">MAX(B168:AL168)</f>
        <v>2415</v>
      </c>
    </row>
    <row r="169" spans="1:39">
      <c r="A169" s="9" t="s">
        <v>11</v>
      </c>
      <c r="B169" s="52">
        <f t="shared" si="48"/>
        <v>0</v>
      </c>
      <c r="C169" s="52">
        <f t="shared" si="48"/>
        <v>0</v>
      </c>
      <c r="D169" s="52">
        <f t="shared" si="48"/>
        <v>0</v>
      </c>
      <c r="E169" s="52">
        <f t="shared" si="48"/>
        <v>0</v>
      </c>
      <c r="F169" s="52">
        <f t="shared" si="48"/>
        <v>0</v>
      </c>
      <c r="G169" s="52">
        <f t="shared" si="49"/>
        <v>0</v>
      </c>
      <c r="H169" s="52">
        <f t="shared" si="49"/>
        <v>2235</v>
      </c>
      <c r="I169" s="52">
        <f t="shared" si="49"/>
        <v>2325</v>
      </c>
      <c r="J169" s="52">
        <f t="shared" si="49"/>
        <v>2295</v>
      </c>
      <c r="K169" s="52">
        <f t="shared" si="49"/>
        <v>2280</v>
      </c>
      <c r="L169" s="52">
        <f t="shared" si="49"/>
        <v>2325</v>
      </c>
      <c r="M169" s="52">
        <f t="shared" si="49"/>
        <v>2355</v>
      </c>
      <c r="N169" s="52">
        <f t="shared" si="49"/>
        <v>2280</v>
      </c>
      <c r="O169" s="52">
        <f t="shared" si="49"/>
        <v>2325</v>
      </c>
      <c r="P169" s="52">
        <f t="shared" si="49"/>
        <v>2265</v>
      </c>
      <c r="Q169" s="52">
        <f t="shared" si="49"/>
        <v>2250</v>
      </c>
      <c r="R169" s="52">
        <f t="shared" si="49"/>
        <v>2205</v>
      </c>
      <c r="S169" s="52">
        <f t="shared" si="49"/>
        <v>2250</v>
      </c>
      <c r="T169" s="52">
        <f t="shared" si="49"/>
        <v>2235</v>
      </c>
      <c r="U169" s="52">
        <f t="shared" si="49"/>
        <v>2295</v>
      </c>
      <c r="V169" s="52">
        <f t="shared" si="49"/>
        <v>2295</v>
      </c>
      <c r="W169" s="52">
        <f t="shared" si="49"/>
        <v>2310</v>
      </c>
      <c r="X169" s="52">
        <f t="shared" si="49"/>
        <v>2325</v>
      </c>
      <c r="Y169" s="52">
        <f t="shared" si="49"/>
        <v>1170</v>
      </c>
      <c r="Z169" s="52">
        <f t="shared" si="49"/>
        <v>2310</v>
      </c>
      <c r="AA169" s="52">
        <f t="shared" si="49"/>
        <v>2280</v>
      </c>
      <c r="AB169" s="52">
        <f t="shared" si="49"/>
        <v>2250</v>
      </c>
      <c r="AC169" s="52">
        <f t="shared" si="49"/>
        <v>2130</v>
      </c>
      <c r="AD169" s="52">
        <f t="shared" si="49"/>
        <v>1905</v>
      </c>
      <c r="AE169" s="52">
        <f t="shared" si="49"/>
        <v>2025</v>
      </c>
      <c r="AF169" s="52">
        <f t="shared" si="49"/>
        <v>2025</v>
      </c>
      <c r="AG169" s="52">
        <f t="shared" si="49"/>
        <v>2115</v>
      </c>
      <c r="AH169" s="52">
        <f t="shared" si="49"/>
        <v>2085</v>
      </c>
      <c r="AI169" s="52">
        <f t="shared" si="49"/>
        <v>2085</v>
      </c>
      <c r="AJ169" s="52">
        <f t="shared" si="49"/>
        <v>2160</v>
      </c>
      <c r="AK169" s="52">
        <f t="shared" si="49"/>
        <v>2190</v>
      </c>
      <c r="AL169" s="52">
        <f t="shared" si="49"/>
        <v>2295</v>
      </c>
      <c r="AM169" s="10">
        <f t="shared" si="50"/>
        <v>2355</v>
      </c>
    </row>
    <row r="170" spans="1:39">
      <c r="A170" s="9" t="s">
        <v>12</v>
      </c>
      <c r="B170" s="52">
        <f t="shared" si="48"/>
        <v>0</v>
      </c>
      <c r="C170" s="52">
        <f t="shared" si="48"/>
        <v>0</v>
      </c>
      <c r="D170" s="52">
        <f t="shared" si="48"/>
        <v>0</v>
      </c>
      <c r="E170" s="52">
        <f t="shared" si="48"/>
        <v>0</v>
      </c>
      <c r="F170" s="52">
        <f t="shared" si="48"/>
        <v>0</v>
      </c>
      <c r="G170" s="52">
        <f t="shared" si="49"/>
        <v>0</v>
      </c>
      <c r="H170" s="52">
        <f t="shared" si="49"/>
        <v>2205</v>
      </c>
      <c r="I170" s="52">
        <f t="shared" si="49"/>
        <v>2265</v>
      </c>
      <c r="J170" s="52">
        <f t="shared" si="49"/>
        <v>2250</v>
      </c>
      <c r="K170" s="52">
        <f t="shared" si="49"/>
        <v>2235</v>
      </c>
      <c r="L170" s="52">
        <f t="shared" si="49"/>
        <v>2310</v>
      </c>
      <c r="M170" s="52">
        <f t="shared" si="49"/>
        <v>2325</v>
      </c>
      <c r="N170" s="52">
        <f t="shared" si="49"/>
        <v>2250</v>
      </c>
      <c r="O170" s="52">
        <f t="shared" si="49"/>
        <v>2295</v>
      </c>
      <c r="P170" s="52">
        <f t="shared" si="49"/>
        <v>2250</v>
      </c>
      <c r="Q170" s="52">
        <f t="shared" si="49"/>
        <v>2235</v>
      </c>
      <c r="R170" s="52">
        <f t="shared" si="49"/>
        <v>2175</v>
      </c>
      <c r="S170" s="52">
        <f t="shared" si="49"/>
        <v>2250</v>
      </c>
      <c r="T170" s="52">
        <f t="shared" si="49"/>
        <v>2220</v>
      </c>
      <c r="U170" s="52">
        <f t="shared" si="49"/>
        <v>2250</v>
      </c>
      <c r="V170" s="52">
        <f t="shared" si="49"/>
        <v>2250</v>
      </c>
      <c r="W170" s="52">
        <f t="shared" si="49"/>
        <v>2280</v>
      </c>
      <c r="X170" s="52">
        <f t="shared" si="49"/>
        <v>2265</v>
      </c>
      <c r="Y170" s="52">
        <f t="shared" si="49"/>
        <v>1560</v>
      </c>
      <c r="Z170" s="52">
        <f t="shared" si="49"/>
        <v>2295</v>
      </c>
      <c r="AA170" s="52">
        <f t="shared" si="49"/>
        <v>2280</v>
      </c>
      <c r="AB170" s="52">
        <f t="shared" si="49"/>
        <v>2220</v>
      </c>
      <c r="AC170" s="52">
        <f t="shared" si="49"/>
        <v>2100</v>
      </c>
      <c r="AD170" s="52">
        <f t="shared" si="49"/>
        <v>1875</v>
      </c>
      <c r="AE170" s="52">
        <f t="shared" si="49"/>
        <v>2010</v>
      </c>
      <c r="AF170" s="52">
        <f t="shared" si="49"/>
        <v>2025</v>
      </c>
      <c r="AG170" s="52">
        <f t="shared" si="49"/>
        <v>2115</v>
      </c>
      <c r="AH170" s="52">
        <f t="shared" si="49"/>
        <v>2040</v>
      </c>
      <c r="AI170" s="52">
        <f t="shared" si="49"/>
        <v>2100</v>
      </c>
      <c r="AJ170" s="52">
        <f t="shared" si="49"/>
        <v>2130</v>
      </c>
      <c r="AK170" s="52">
        <f t="shared" si="49"/>
        <v>2160</v>
      </c>
      <c r="AL170" s="52">
        <f t="shared" si="49"/>
        <v>2235</v>
      </c>
      <c r="AM170" s="10">
        <f t="shared" si="50"/>
        <v>2325</v>
      </c>
    </row>
    <row r="171" spans="1:39">
      <c r="A171" s="9" t="s">
        <v>13</v>
      </c>
      <c r="B171" s="52">
        <f t="shared" si="48"/>
        <v>0</v>
      </c>
      <c r="C171" s="52">
        <f t="shared" si="48"/>
        <v>0</v>
      </c>
      <c r="D171" s="52">
        <f t="shared" si="48"/>
        <v>0</v>
      </c>
      <c r="E171" s="52">
        <f t="shared" si="48"/>
        <v>0</v>
      </c>
      <c r="F171" s="52">
        <f t="shared" si="48"/>
        <v>0</v>
      </c>
      <c r="G171" s="52">
        <f t="shared" si="49"/>
        <v>0</v>
      </c>
      <c r="H171" s="52">
        <f t="shared" si="49"/>
        <v>2190</v>
      </c>
      <c r="I171" s="52">
        <f t="shared" si="49"/>
        <v>2250</v>
      </c>
      <c r="J171" s="52">
        <f t="shared" si="49"/>
        <v>2235</v>
      </c>
      <c r="K171" s="52">
        <f t="shared" si="49"/>
        <v>2220</v>
      </c>
      <c r="L171" s="52">
        <f t="shared" si="49"/>
        <v>2325</v>
      </c>
      <c r="M171" s="52">
        <f t="shared" si="49"/>
        <v>2340</v>
      </c>
      <c r="N171" s="52">
        <f t="shared" si="49"/>
        <v>2250</v>
      </c>
      <c r="O171" s="52">
        <f t="shared" si="49"/>
        <v>2340</v>
      </c>
      <c r="P171" s="52">
        <f t="shared" si="49"/>
        <v>2220</v>
      </c>
      <c r="Q171" s="52">
        <f t="shared" si="49"/>
        <v>2205</v>
      </c>
      <c r="R171" s="52">
        <f t="shared" si="49"/>
        <v>2220</v>
      </c>
      <c r="S171" s="52">
        <f t="shared" si="49"/>
        <v>2220</v>
      </c>
      <c r="T171" s="52">
        <f t="shared" si="49"/>
        <v>2175</v>
      </c>
      <c r="U171" s="52">
        <f t="shared" si="49"/>
        <v>2250</v>
      </c>
      <c r="V171" s="52">
        <f t="shared" si="49"/>
        <v>2250</v>
      </c>
      <c r="W171" s="52">
        <f t="shared" si="49"/>
        <v>2265</v>
      </c>
      <c r="X171" s="52">
        <f t="shared" si="49"/>
        <v>2280</v>
      </c>
      <c r="Y171" s="52">
        <f t="shared" si="49"/>
        <v>1605</v>
      </c>
      <c r="Z171" s="52">
        <f t="shared" si="49"/>
        <v>2280</v>
      </c>
      <c r="AA171" s="52">
        <f t="shared" si="49"/>
        <v>2265</v>
      </c>
      <c r="AB171" s="52">
        <f t="shared" si="49"/>
        <v>2205</v>
      </c>
      <c r="AC171" s="52">
        <f t="shared" si="49"/>
        <v>2085</v>
      </c>
      <c r="AD171" s="52">
        <f t="shared" si="49"/>
        <v>1860</v>
      </c>
      <c r="AE171" s="52">
        <f t="shared" si="49"/>
        <v>1980</v>
      </c>
      <c r="AF171" s="52">
        <f t="shared" si="49"/>
        <v>2025</v>
      </c>
      <c r="AG171" s="52">
        <f t="shared" si="49"/>
        <v>2085</v>
      </c>
      <c r="AH171" s="52">
        <f t="shared" si="49"/>
        <v>2025</v>
      </c>
      <c r="AI171" s="52">
        <f t="shared" si="49"/>
        <v>2070</v>
      </c>
      <c r="AJ171" s="52">
        <f t="shared" si="49"/>
        <v>2175</v>
      </c>
      <c r="AK171" s="52">
        <f t="shared" si="49"/>
        <v>2160</v>
      </c>
      <c r="AL171" s="52">
        <f t="shared" si="49"/>
        <v>2235</v>
      </c>
      <c r="AM171" s="10">
        <f t="shared" si="50"/>
        <v>2340</v>
      </c>
    </row>
    <row r="172" spans="1:39">
      <c r="A172" s="9" t="s">
        <v>14</v>
      </c>
      <c r="B172" s="52">
        <f t="shared" si="48"/>
        <v>0</v>
      </c>
      <c r="C172" s="52">
        <f t="shared" si="48"/>
        <v>0</v>
      </c>
      <c r="D172" s="52">
        <f t="shared" si="48"/>
        <v>0</v>
      </c>
      <c r="E172" s="52">
        <f t="shared" si="48"/>
        <v>0</v>
      </c>
      <c r="F172" s="52">
        <f t="shared" si="48"/>
        <v>0</v>
      </c>
      <c r="G172" s="52">
        <f t="shared" si="49"/>
        <v>0</v>
      </c>
      <c r="H172" s="52">
        <f t="shared" si="49"/>
        <v>2235</v>
      </c>
      <c r="I172" s="52">
        <f t="shared" si="49"/>
        <v>2265</v>
      </c>
      <c r="J172" s="52">
        <f t="shared" si="49"/>
        <v>2235</v>
      </c>
      <c r="K172" s="52">
        <f t="shared" si="49"/>
        <v>2340</v>
      </c>
      <c r="L172" s="52">
        <f t="shared" si="49"/>
        <v>2415</v>
      </c>
      <c r="M172" s="52">
        <f t="shared" si="49"/>
        <v>2340</v>
      </c>
      <c r="N172" s="52">
        <f t="shared" si="49"/>
        <v>2250</v>
      </c>
      <c r="O172" s="52">
        <f t="shared" si="49"/>
        <v>2340</v>
      </c>
      <c r="P172" s="52">
        <f t="shared" si="49"/>
        <v>2265</v>
      </c>
      <c r="Q172" s="52">
        <f t="shared" si="49"/>
        <v>2205</v>
      </c>
      <c r="R172" s="52">
        <f t="shared" si="49"/>
        <v>2280</v>
      </c>
      <c r="S172" s="52">
        <f t="shared" si="49"/>
        <v>2295</v>
      </c>
      <c r="T172" s="52">
        <f t="shared" si="49"/>
        <v>2250</v>
      </c>
      <c r="U172" s="52">
        <f t="shared" si="49"/>
        <v>2295</v>
      </c>
      <c r="V172" s="52">
        <f t="shared" si="49"/>
        <v>2295</v>
      </c>
      <c r="W172" s="52">
        <f t="shared" si="49"/>
        <v>2310</v>
      </c>
      <c r="X172" s="52">
        <f t="shared" si="49"/>
        <v>2280</v>
      </c>
      <c r="Y172" s="52">
        <f t="shared" si="49"/>
        <v>1680</v>
      </c>
      <c r="Z172" s="52">
        <f t="shared" si="49"/>
        <v>2370</v>
      </c>
      <c r="AA172" s="52">
        <f t="shared" si="49"/>
        <v>2400</v>
      </c>
      <c r="AB172" s="52">
        <f t="shared" si="49"/>
        <v>2235</v>
      </c>
      <c r="AC172" s="52">
        <f t="shared" si="49"/>
        <v>2190</v>
      </c>
      <c r="AD172" s="52">
        <f t="shared" si="49"/>
        <v>1905</v>
      </c>
      <c r="AE172" s="52">
        <f t="shared" si="49"/>
        <v>1980</v>
      </c>
      <c r="AF172" s="52">
        <f t="shared" si="49"/>
        <v>2115</v>
      </c>
      <c r="AG172" s="52">
        <f t="shared" si="49"/>
        <v>2175</v>
      </c>
      <c r="AH172" s="52">
        <f t="shared" si="49"/>
        <v>2100</v>
      </c>
      <c r="AI172" s="52">
        <f t="shared" si="49"/>
        <v>2175</v>
      </c>
      <c r="AJ172" s="52">
        <f t="shared" si="49"/>
        <v>2280</v>
      </c>
      <c r="AK172" s="52">
        <f t="shared" si="49"/>
        <v>2220</v>
      </c>
      <c r="AL172" s="52">
        <f t="shared" si="49"/>
        <v>2235</v>
      </c>
      <c r="AM172" s="10">
        <f t="shared" si="50"/>
        <v>2415</v>
      </c>
    </row>
    <row r="173" spans="1:39">
      <c r="A173" s="9" t="s">
        <v>15</v>
      </c>
      <c r="B173" s="52">
        <f t="shared" si="48"/>
        <v>0</v>
      </c>
      <c r="C173" s="52">
        <f t="shared" si="48"/>
        <v>0</v>
      </c>
      <c r="D173" s="52">
        <f t="shared" si="48"/>
        <v>0</v>
      </c>
      <c r="E173" s="52">
        <f t="shared" si="48"/>
        <v>0</v>
      </c>
      <c r="F173" s="52">
        <f t="shared" si="48"/>
        <v>0</v>
      </c>
      <c r="G173" s="52">
        <f t="shared" si="49"/>
        <v>0</v>
      </c>
      <c r="H173" s="52">
        <f t="shared" si="49"/>
        <v>2250</v>
      </c>
      <c r="I173" s="52">
        <f t="shared" si="49"/>
        <v>2325</v>
      </c>
      <c r="J173" s="52">
        <f t="shared" si="49"/>
        <v>2175</v>
      </c>
      <c r="K173" s="52">
        <f t="shared" si="49"/>
        <v>2550</v>
      </c>
      <c r="L173" s="52">
        <f t="shared" si="49"/>
        <v>2610</v>
      </c>
      <c r="M173" s="52">
        <f t="shared" si="49"/>
        <v>2385</v>
      </c>
      <c r="N173" s="52">
        <f t="shared" si="49"/>
        <v>2325</v>
      </c>
      <c r="O173" s="52">
        <f t="shared" si="49"/>
        <v>2565</v>
      </c>
      <c r="P173" s="52">
        <f t="shared" si="49"/>
        <v>2310</v>
      </c>
      <c r="Q173" s="52">
        <f t="shared" si="49"/>
        <v>1560</v>
      </c>
      <c r="R173" s="52">
        <f t="shared" si="49"/>
        <v>2460</v>
      </c>
      <c r="S173" s="52">
        <f t="shared" si="49"/>
        <v>2475</v>
      </c>
      <c r="T173" s="52">
        <f t="shared" si="49"/>
        <v>2460</v>
      </c>
      <c r="U173" s="52">
        <f t="shared" si="49"/>
        <v>2490</v>
      </c>
      <c r="V173" s="52">
        <f t="shared" si="49"/>
        <v>2505</v>
      </c>
      <c r="W173" s="52">
        <f t="shared" si="49"/>
        <v>2325</v>
      </c>
      <c r="X173" s="52">
        <f t="shared" si="49"/>
        <v>2220</v>
      </c>
      <c r="Y173" s="52">
        <f t="shared" si="49"/>
        <v>1860</v>
      </c>
      <c r="Z173" s="52">
        <f t="shared" si="49"/>
        <v>2625</v>
      </c>
      <c r="AA173" s="52">
        <f t="shared" si="49"/>
        <v>2580</v>
      </c>
      <c r="AB173" s="52">
        <f t="shared" si="49"/>
        <v>2250</v>
      </c>
      <c r="AC173" s="52">
        <f t="shared" si="49"/>
        <v>2400</v>
      </c>
      <c r="AD173" s="52">
        <f t="shared" si="49"/>
        <v>2010</v>
      </c>
      <c r="AE173" s="52">
        <f t="shared" si="49"/>
        <v>1965</v>
      </c>
      <c r="AF173" s="52">
        <f t="shared" si="49"/>
        <v>2340</v>
      </c>
      <c r="AG173" s="52">
        <f t="shared" si="49"/>
        <v>2445</v>
      </c>
      <c r="AH173" s="52">
        <f t="shared" si="49"/>
        <v>2460</v>
      </c>
      <c r="AI173" s="52">
        <f t="shared" si="49"/>
        <v>2415</v>
      </c>
      <c r="AJ173" s="52">
        <f t="shared" si="49"/>
        <v>2550</v>
      </c>
      <c r="AK173" s="52">
        <f t="shared" si="49"/>
        <v>2340</v>
      </c>
      <c r="AL173" s="52">
        <f t="shared" si="49"/>
        <v>2205</v>
      </c>
      <c r="AM173" s="10">
        <f t="shared" si="50"/>
        <v>2625</v>
      </c>
    </row>
    <row r="174" spans="1:39">
      <c r="A174" s="12" t="s">
        <v>16</v>
      </c>
      <c r="B174" s="52">
        <f t="shared" si="48"/>
        <v>0</v>
      </c>
      <c r="C174" s="52">
        <f t="shared" si="48"/>
        <v>0</v>
      </c>
      <c r="D174" s="52">
        <f t="shared" si="48"/>
        <v>0</v>
      </c>
      <c r="E174" s="52">
        <f t="shared" si="48"/>
        <v>0</v>
      </c>
      <c r="F174" s="52">
        <f t="shared" si="48"/>
        <v>0</v>
      </c>
      <c r="G174" s="52">
        <f t="shared" si="49"/>
        <v>0</v>
      </c>
      <c r="H174" s="52">
        <f t="shared" si="49"/>
        <v>2505</v>
      </c>
      <c r="I174" s="52">
        <f t="shared" si="49"/>
        <v>2460</v>
      </c>
      <c r="J174" s="52">
        <f t="shared" si="49"/>
        <v>2280</v>
      </c>
      <c r="K174" s="52">
        <f t="shared" si="49"/>
        <v>2925</v>
      </c>
      <c r="L174" s="52">
        <f t="shared" si="49"/>
        <v>3015</v>
      </c>
      <c r="M174" s="52">
        <f t="shared" si="49"/>
        <v>2790</v>
      </c>
      <c r="N174" s="52">
        <f t="shared" si="49"/>
        <v>2925</v>
      </c>
      <c r="O174" s="52">
        <f t="shared" si="49"/>
        <v>2850</v>
      </c>
      <c r="P174" s="52">
        <f t="shared" si="49"/>
        <v>2475</v>
      </c>
      <c r="Q174" s="52">
        <f t="shared" si="49"/>
        <v>1560</v>
      </c>
      <c r="R174" s="52">
        <f t="shared" si="49"/>
        <v>2925</v>
      </c>
      <c r="S174" s="52">
        <f t="shared" si="49"/>
        <v>3105</v>
      </c>
      <c r="T174" s="52">
        <f t="shared" si="49"/>
        <v>2805</v>
      </c>
      <c r="U174" s="52">
        <f t="shared" si="49"/>
        <v>2880</v>
      </c>
      <c r="V174" s="52">
        <f t="shared" si="49"/>
        <v>3015</v>
      </c>
      <c r="W174" s="52">
        <f t="shared" si="49"/>
        <v>2445</v>
      </c>
      <c r="X174" s="52">
        <f t="shared" si="49"/>
        <v>2340</v>
      </c>
      <c r="Y174" s="52">
        <f t="shared" si="49"/>
        <v>1995</v>
      </c>
      <c r="Z174" s="52">
        <f t="shared" si="49"/>
        <v>3090</v>
      </c>
      <c r="AA174" s="52">
        <f t="shared" si="49"/>
        <v>2970</v>
      </c>
      <c r="AB174" s="52">
        <f t="shared" si="49"/>
        <v>3165</v>
      </c>
      <c r="AC174" s="52">
        <f t="shared" si="49"/>
        <v>1800</v>
      </c>
      <c r="AD174" s="52">
        <f t="shared" si="49"/>
        <v>2220</v>
      </c>
      <c r="AE174" s="52">
        <f t="shared" si="49"/>
        <v>2100</v>
      </c>
      <c r="AF174" s="52">
        <f t="shared" si="49"/>
        <v>2655</v>
      </c>
      <c r="AG174" s="52">
        <f t="shared" si="49"/>
        <v>2715</v>
      </c>
      <c r="AH174" s="52">
        <f t="shared" si="49"/>
        <v>2955</v>
      </c>
      <c r="AI174" s="52">
        <f t="shared" si="49"/>
        <v>2730</v>
      </c>
      <c r="AJ174" s="52">
        <f t="shared" ref="AJ174:AL174" si="51">+$G$40*(AJ114+AJ144)</f>
        <v>3030</v>
      </c>
      <c r="AK174" s="52">
        <f t="shared" si="51"/>
        <v>2580</v>
      </c>
      <c r="AL174" s="52">
        <f t="shared" si="51"/>
        <v>2415</v>
      </c>
      <c r="AM174" s="10">
        <f t="shared" si="50"/>
        <v>3165</v>
      </c>
    </row>
    <row r="175" spans="1:39">
      <c r="A175" s="12" t="s">
        <v>17</v>
      </c>
      <c r="B175" s="52">
        <f t="shared" si="48"/>
        <v>0</v>
      </c>
      <c r="C175" s="52">
        <f t="shared" si="48"/>
        <v>0</v>
      </c>
      <c r="D175" s="52">
        <f t="shared" si="48"/>
        <v>0</v>
      </c>
      <c r="E175" s="52">
        <f t="shared" si="48"/>
        <v>0</v>
      </c>
      <c r="F175" s="52">
        <f t="shared" si="48"/>
        <v>0</v>
      </c>
      <c r="G175" s="52">
        <f t="shared" si="48"/>
        <v>0</v>
      </c>
      <c r="H175" s="52">
        <f t="shared" si="48"/>
        <v>2940</v>
      </c>
      <c r="I175" s="52">
        <f t="shared" si="48"/>
        <v>2625</v>
      </c>
      <c r="J175" s="52">
        <f t="shared" si="48"/>
        <v>2460</v>
      </c>
      <c r="K175" s="52">
        <f t="shared" si="48"/>
        <v>3750</v>
      </c>
      <c r="L175" s="52">
        <f t="shared" si="48"/>
        <v>3600</v>
      </c>
      <c r="M175" s="52">
        <f t="shared" si="48"/>
        <v>3540</v>
      </c>
      <c r="N175" s="52">
        <f t="shared" si="48"/>
        <v>3150</v>
      </c>
      <c r="O175" s="52">
        <f t="shared" si="48"/>
        <v>3390</v>
      </c>
      <c r="P175" s="52">
        <f t="shared" si="48"/>
        <v>2910</v>
      </c>
      <c r="Q175" s="52">
        <f t="shared" si="48"/>
        <v>1725</v>
      </c>
      <c r="R175" s="52">
        <f t="shared" ref="R175:AL182" si="52">+$G$40*(R115+R145)</f>
        <v>3450</v>
      </c>
      <c r="S175" s="52">
        <f t="shared" si="52"/>
        <v>3555</v>
      </c>
      <c r="T175" s="52">
        <f t="shared" si="52"/>
        <v>3510</v>
      </c>
      <c r="U175" s="52">
        <f t="shared" si="52"/>
        <v>3255</v>
      </c>
      <c r="V175" s="52">
        <f t="shared" si="52"/>
        <v>3360</v>
      </c>
      <c r="W175" s="52">
        <f t="shared" si="52"/>
        <v>2715</v>
      </c>
      <c r="X175" s="52">
        <f t="shared" si="52"/>
        <v>2475</v>
      </c>
      <c r="Y175" s="52">
        <f t="shared" si="52"/>
        <v>2490</v>
      </c>
      <c r="Z175" s="52">
        <f t="shared" si="52"/>
        <v>3540</v>
      </c>
      <c r="AA175" s="52">
        <f t="shared" si="52"/>
        <v>3435</v>
      </c>
      <c r="AB175" s="52">
        <f t="shared" si="52"/>
        <v>3585</v>
      </c>
      <c r="AC175" s="52">
        <f t="shared" si="52"/>
        <v>2955</v>
      </c>
      <c r="AD175" s="52">
        <f t="shared" si="52"/>
        <v>2295</v>
      </c>
      <c r="AE175" s="52">
        <f t="shared" si="52"/>
        <v>2295</v>
      </c>
      <c r="AF175" s="52">
        <f t="shared" si="52"/>
        <v>3165</v>
      </c>
      <c r="AG175" s="52">
        <f t="shared" si="52"/>
        <v>3300</v>
      </c>
      <c r="AH175" s="52">
        <f t="shared" si="52"/>
        <v>3675</v>
      </c>
      <c r="AI175" s="52">
        <f t="shared" si="52"/>
        <v>3660</v>
      </c>
      <c r="AJ175" s="52">
        <f t="shared" si="52"/>
        <v>3825</v>
      </c>
      <c r="AK175" s="52">
        <f t="shared" si="52"/>
        <v>3180</v>
      </c>
      <c r="AL175" s="52">
        <f t="shared" si="52"/>
        <v>2955</v>
      </c>
      <c r="AM175" s="10">
        <f t="shared" si="50"/>
        <v>3825</v>
      </c>
    </row>
    <row r="176" spans="1:39">
      <c r="A176" s="13">
        <v>0.41666666666666669</v>
      </c>
      <c r="B176" s="52">
        <f t="shared" si="48"/>
        <v>0</v>
      </c>
      <c r="C176" s="52">
        <f t="shared" si="48"/>
        <v>0</v>
      </c>
      <c r="D176" s="52">
        <f t="shared" si="48"/>
        <v>0</v>
      </c>
      <c r="E176" s="52">
        <f t="shared" si="48"/>
        <v>0</v>
      </c>
      <c r="F176" s="52">
        <f t="shared" si="48"/>
        <v>0</v>
      </c>
      <c r="G176" s="52">
        <f t="shared" si="48"/>
        <v>0</v>
      </c>
      <c r="H176" s="52">
        <f t="shared" si="48"/>
        <v>3390</v>
      </c>
      <c r="I176" s="52">
        <f t="shared" si="48"/>
        <v>2895</v>
      </c>
      <c r="J176" s="52">
        <f t="shared" si="48"/>
        <v>2580</v>
      </c>
      <c r="K176" s="52">
        <f t="shared" si="48"/>
        <v>3705</v>
      </c>
      <c r="L176" s="52">
        <f t="shared" si="48"/>
        <v>3660</v>
      </c>
      <c r="M176" s="52">
        <f t="shared" si="48"/>
        <v>3585</v>
      </c>
      <c r="N176" s="52">
        <f t="shared" si="48"/>
        <v>2895</v>
      </c>
      <c r="O176" s="52">
        <f t="shared" si="48"/>
        <v>3615</v>
      </c>
      <c r="P176" s="52">
        <f t="shared" si="48"/>
        <v>2655</v>
      </c>
      <c r="Q176" s="52">
        <f t="shared" si="48"/>
        <v>1725</v>
      </c>
      <c r="R176" s="52">
        <f t="shared" si="52"/>
        <v>3750</v>
      </c>
      <c r="S176" s="52">
        <f t="shared" si="52"/>
        <v>3585</v>
      </c>
      <c r="T176" s="52">
        <f t="shared" si="52"/>
        <v>3480</v>
      </c>
      <c r="U176" s="52">
        <f t="shared" si="52"/>
        <v>3525</v>
      </c>
      <c r="V176" s="52">
        <f t="shared" si="52"/>
        <v>3345</v>
      </c>
      <c r="W176" s="52">
        <f t="shared" si="52"/>
        <v>2820</v>
      </c>
      <c r="X176" s="52">
        <f t="shared" si="52"/>
        <v>2550</v>
      </c>
      <c r="Y176" s="52">
        <f t="shared" si="52"/>
        <v>2235</v>
      </c>
      <c r="Z176" s="52">
        <f t="shared" si="52"/>
        <v>3615</v>
      </c>
      <c r="AA176" s="52">
        <f t="shared" si="52"/>
        <v>3540</v>
      </c>
      <c r="AB176" s="52">
        <f t="shared" si="52"/>
        <v>3600</v>
      </c>
      <c r="AC176" s="52">
        <f t="shared" si="52"/>
        <v>3255</v>
      </c>
      <c r="AD176" s="52">
        <f t="shared" si="52"/>
        <v>2490</v>
      </c>
      <c r="AE176" s="52">
        <f t="shared" si="52"/>
        <v>2385</v>
      </c>
      <c r="AF176" s="52">
        <f t="shared" si="52"/>
        <v>3390</v>
      </c>
      <c r="AG176" s="52">
        <f t="shared" si="52"/>
        <v>3405</v>
      </c>
      <c r="AH176" s="52">
        <f t="shared" si="52"/>
        <v>4325</v>
      </c>
      <c r="AI176" s="52">
        <f t="shared" si="52"/>
        <v>4055</v>
      </c>
      <c r="AJ176" s="52">
        <f t="shared" si="52"/>
        <v>4145</v>
      </c>
      <c r="AK176" s="52">
        <f t="shared" si="52"/>
        <v>3545</v>
      </c>
      <c r="AL176" s="52">
        <f t="shared" si="52"/>
        <v>3305</v>
      </c>
      <c r="AM176" s="10">
        <f t="shared" si="50"/>
        <v>4325</v>
      </c>
    </row>
    <row r="177" spans="1:39">
      <c r="A177" s="13" t="s">
        <v>18</v>
      </c>
      <c r="B177" s="52">
        <f t="shared" si="48"/>
        <v>0</v>
      </c>
      <c r="C177" s="52">
        <f t="shared" si="48"/>
        <v>0</v>
      </c>
      <c r="D177" s="52">
        <f t="shared" si="48"/>
        <v>0</v>
      </c>
      <c r="E177" s="52">
        <f t="shared" si="48"/>
        <v>0</v>
      </c>
      <c r="F177" s="52">
        <f t="shared" si="48"/>
        <v>0</v>
      </c>
      <c r="G177" s="52">
        <f t="shared" si="48"/>
        <v>0</v>
      </c>
      <c r="H177" s="52">
        <f t="shared" si="48"/>
        <v>3120</v>
      </c>
      <c r="I177" s="52">
        <f t="shared" si="48"/>
        <v>2925</v>
      </c>
      <c r="J177" s="52">
        <f t="shared" si="48"/>
        <v>2835</v>
      </c>
      <c r="K177" s="52">
        <f t="shared" si="48"/>
        <v>3765</v>
      </c>
      <c r="L177" s="52">
        <f t="shared" si="48"/>
        <v>3030</v>
      </c>
      <c r="M177" s="52">
        <f t="shared" si="48"/>
        <v>3630</v>
      </c>
      <c r="N177" s="52">
        <f t="shared" si="48"/>
        <v>3465</v>
      </c>
      <c r="O177" s="52">
        <f t="shared" si="48"/>
        <v>3405</v>
      </c>
      <c r="P177" s="52">
        <f t="shared" si="48"/>
        <v>2730</v>
      </c>
      <c r="Q177" s="52">
        <f t="shared" si="48"/>
        <v>2610</v>
      </c>
      <c r="R177" s="52">
        <f t="shared" si="52"/>
        <v>3690</v>
      </c>
      <c r="S177" s="52">
        <f t="shared" si="52"/>
        <v>3465</v>
      </c>
      <c r="T177" s="52">
        <f t="shared" si="52"/>
        <v>3540</v>
      </c>
      <c r="U177" s="52">
        <f t="shared" si="52"/>
        <v>3427.5</v>
      </c>
      <c r="V177" s="52">
        <f t="shared" si="52"/>
        <v>3465</v>
      </c>
      <c r="W177" s="52">
        <f t="shared" si="52"/>
        <v>2715</v>
      </c>
      <c r="X177" s="52">
        <f t="shared" si="52"/>
        <v>2505</v>
      </c>
      <c r="Y177" s="52">
        <f t="shared" si="52"/>
        <v>3075</v>
      </c>
      <c r="Z177" s="52">
        <f t="shared" si="52"/>
        <v>3615</v>
      </c>
      <c r="AA177" s="52">
        <f t="shared" si="52"/>
        <v>3585</v>
      </c>
      <c r="AB177" s="52">
        <f t="shared" si="52"/>
        <v>3615</v>
      </c>
      <c r="AC177" s="52">
        <f t="shared" si="52"/>
        <v>3270</v>
      </c>
      <c r="AD177" s="52">
        <f t="shared" si="52"/>
        <v>2550</v>
      </c>
      <c r="AE177" s="52">
        <f t="shared" si="52"/>
        <v>2340</v>
      </c>
      <c r="AF177" s="52">
        <f t="shared" si="52"/>
        <v>3375</v>
      </c>
      <c r="AG177" s="52">
        <f t="shared" si="52"/>
        <v>3390</v>
      </c>
      <c r="AH177" s="52">
        <f t="shared" si="52"/>
        <v>4390</v>
      </c>
      <c r="AI177" s="52">
        <f t="shared" si="52"/>
        <v>4405</v>
      </c>
      <c r="AJ177" s="52">
        <f t="shared" si="52"/>
        <v>4420</v>
      </c>
      <c r="AK177" s="52">
        <f t="shared" si="52"/>
        <v>3760</v>
      </c>
      <c r="AL177" s="52">
        <f t="shared" si="52"/>
        <v>3580</v>
      </c>
      <c r="AM177" s="10">
        <f t="shared" si="50"/>
        <v>4420</v>
      </c>
    </row>
    <row r="178" spans="1:39">
      <c r="A178" s="13">
        <v>0.5</v>
      </c>
      <c r="B178" s="52">
        <f t="shared" si="48"/>
        <v>0</v>
      </c>
      <c r="C178" s="52">
        <f t="shared" si="48"/>
        <v>0</v>
      </c>
      <c r="D178" s="52">
        <f t="shared" si="48"/>
        <v>0</v>
      </c>
      <c r="E178" s="52">
        <f t="shared" si="48"/>
        <v>0</v>
      </c>
      <c r="F178" s="52">
        <f t="shared" si="48"/>
        <v>0</v>
      </c>
      <c r="G178" s="52">
        <f t="shared" si="48"/>
        <v>0</v>
      </c>
      <c r="H178" s="52">
        <f t="shared" si="48"/>
        <v>3480</v>
      </c>
      <c r="I178" s="52">
        <f t="shared" si="48"/>
        <v>2940</v>
      </c>
      <c r="J178" s="52">
        <f t="shared" si="48"/>
        <v>2955</v>
      </c>
      <c r="K178" s="52">
        <f t="shared" si="48"/>
        <v>3510</v>
      </c>
      <c r="L178" s="52">
        <f t="shared" si="48"/>
        <v>3060</v>
      </c>
      <c r="M178" s="52">
        <f t="shared" si="48"/>
        <v>3660</v>
      </c>
      <c r="N178" s="52">
        <f t="shared" si="48"/>
        <v>3555</v>
      </c>
      <c r="O178" s="52">
        <f t="shared" si="48"/>
        <v>3360</v>
      </c>
      <c r="P178" s="52">
        <f t="shared" si="48"/>
        <v>2730</v>
      </c>
      <c r="Q178" s="52">
        <f t="shared" si="48"/>
        <v>2655</v>
      </c>
      <c r="R178" s="52">
        <f t="shared" si="52"/>
        <v>3720</v>
      </c>
      <c r="S178" s="52">
        <f t="shared" si="52"/>
        <v>3510</v>
      </c>
      <c r="T178" s="52">
        <f t="shared" si="52"/>
        <v>3510</v>
      </c>
      <c r="U178" s="52">
        <f t="shared" si="52"/>
        <v>3682.5</v>
      </c>
      <c r="V178" s="52">
        <f t="shared" si="52"/>
        <v>3540</v>
      </c>
      <c r="W178" s="52">
        <f t="shared" si="52"/>
        <v>2895</v>
      </c>
      <c r="X178" s="52">
        <f t="shared" si="52"/>
        <v>2520</v>
      </c>
      <c r="Y178" s="52">
        <f t="shared" si="52"/>
        <v>2820</v>
      </c>
      <c r="Z178" s="52">
        <f t="shared" si="52"/>
        <v>3675</v>
      </c>
      <c r="AA178" s="52">
        <f t="shared" si="52"/>
        <v>3705</v>
      </c>
      <c r="AB178" s="52">
        <f t="shared" si="52"/>
        <v>3630</v>
      </c>
      <c r="AC178" s="52">
        <f t="shared" si="52"/>
        <v>3300</v>
      </c>
      <c r="AD178" s="52">
        <f t="shared" si="52"/>
        <v>2595</v>
      </c>
      <c r="AE178" s="52">
        <f t="shared" si="52"/>
        <v>2550</v>
      </c>
      <c r="AF178" s="52">
        <f t="shared" si="52"/>
        <v>3480</v>
      </c>
      <c r="AG178" s="52">
        <f t="shared" si="52"/>
        <v>3525</v>
      </c>
      <c r="AH178" s="52">
        <f t="shared" si="52"/>
        <v>4685</v>
      </c>
      <c r="AI178" s="52">
        <f t="shared" si="52"/>
        <v>4640</v>
      </c>
      <c r="AJ178" s="52">
        <f t="shared" si="52"/>
        <v>4745</v>
      </c>
      <c r="AK178" s="52">
        <f t="shared" si="52"/>
        <v>4160</v>
      </c>
      <c r="AL178" s="52">
        <f t="shared" si="52"/>
        <v>3830</v>
      </c>
      <c r="AM178" s="10">
        <f t="shared" si="50"/>
        <v>4745</v>
      </c>
    </row>
    <row r="179" spans="1:39">
      <c r="A179" s="13" t="s">
        <v>19</v>
      </c>
      <c r="B179" s="52">
        <f t="shared" si="48"/>
        <v>0</v>
      </c>
      <c r="C179" s="52">
        <f t="shared" si="48"/>
        <v>0</v>
      </c>
      <c r="D179" s="52">
        <f t="shared" si="48"/>
        <v>0</v>
      </c>
      <c r="E179" s="52">
        <f t="shared" si="48"/>
        <v>0</v>
      </c>
      <c r="F179" s="52">
        <f t="shared" si="48"/>
        <v>0</v>
      </c>
      <c r="G179" s="52">
        <f t="shared" si="48"/>
        <v>0</v>
      </c>
      <c r="H179" s="52">
        <f t="shared" si="48"/>
        <v>3285</v>
      </c>
      <c r="I179" s="52">
        <f t="shared" si="48"/>
        <v>2775</v>
      </c>
      <c r="J179" s="52">
        <f t="shared" si="48"/>
        <v>3105</v>
      </c>
      <c r="K179" s="52">
        <f t="shared" si="48"/>
        <v>3705</v>
      </c>
      <c r="L179" s="52">
        <f t="shared" si="48"/>
        <v>3510</v>
      </c>
      <c r="M179" s="52">
        <f t="shared" si="48"/>
        <v>3525</v>
      </c>
      <c r="N179" s="52">
        <f t="shared" si="48"/>
        <v>3570</v>
      </c>
      <c r="O179" s="52">
        <f t="shared" si="48"/>
        <v>3285</v>
      </c>
      <c r="P179" s="52">
        <f t="shared" si="48"/>
        <v>2760</v>
      </c>
      <c r="Q179" s="52">
        <f t="shared" si="48"/>
        <v>2715</v>
      </c>
      <c r="R179" s="52">
        <f t="shared" si="52"/>
        <v>3705</v>
      </c>
      <c r="S179" s="52">
        <f t="shared" si="52"/>
        <v>3210</v>
      </c>
      <c r="T179" s="52">
        <f t="shared" si="52"/>
        <v>3615</v>
      </c>
      <c r="U179" s="52">
        <f t="shared" si="52"/>
        <v>3562.5</v>
      </c>
      <c r="V179" s="52">
        <f t="shared" si="52"/>
        <v>3480</v>
      </c>
      <c r="W179" s="52">
        <f t="shared" si="52"/>
        <v>3075</v>
      </c>
      <c r="X179" s="52">
        <f t="shared" si="52"/>
        <v>2580</v>
      </c>
      <c r="Y179" s="52">
        <f t="shared" si="52"/>
        <v>2745</v>
      </c>
      <c r="Z179" s="52">
        <f t="shared" si="52"/>
        <v>3510</v>
      </c>
      <c r="AA179" s="52">
        <f t="shared" si="52"/>
        <v>3585</v>
      </c>
      <c r="AB179" s="52">
        <f t="shared" si="52"/>
        <v>3570</v>
      </c>
      <c r="AC179" s="52">
        <f t="shared" si="52"/>
        <v>3105</v>
      </c>
      <c r="AD179" s="52">
        <f t="shared" si="52"/>
        <v>2550</v>
      </c>
      <c r="AE179" s="52">
        <f t="shared" si="52"/>
        <v>2370</v>
      </c>
      <c r="AF179" s="52">
        <f t="shared" si="52"/>
        <v>3345</v>
      </c>
      <c r="AG179" s="52">
        <f t="shared" si="52"/>
        <v>3510</v>
      </c>
      <c r="AH179" s="52">
        <f t="shared" si="52"/>
        <v>4340</v>
      </c>
      <c r="AI179" s="52">
        <f t="shared" si="52"/>
        <v>4490</v>
      </c>
      <c r="AJ179" s="52">
        <f t="shared" si="52"/>
        <v>4595</v>
      </c>
      <c r="AK179" s="52">
        <f t="shared" si="52"/>
        <v>4295</v>
      </c>
      <c r="AL179" s="52">
        <f t="shared" si="52"/>
        <v>3875</v>
      </c>
      <c r="AM179" s="10">
        <f t="shared" si="50"/>
        <v>4595</v>
      </c>
    </row>
    <row r="180" spans="1:39">
      <c r="A180" s="13">
        <v>0.58333333333333337</v>
      </c>
      <c r="B180" s="52">
        <f t="shared" si="48"/>
        <v>0</v>
      </c>
      <c r="C180" s="52">
        <f t="shared" si="48"/>
        <v>0</v>
      </c>
      <c r="D180" s="52">
        <f t="shared" si="48"/>
        <v>0</v>
      </c>
      <c r="E180" s="52">
        <f t="shared" si="48"/>
        <v>0</v>
      </c>
      <c r="F180" s="52">
        <f t="shared" si="48"/>
        <v>0</v>
      </c>
      <c r="G180" s="52">
        <f t="shared" si="48"/>
        <v>0</v>
      </c>
      <c r="H180" s="52">
        <f t="shared" si="48"/>
        <v>3375</v>
      </c>
      <c r="I180" s="52">
        <f t="shared" si="48"/>
        <v>2835</v>
      </c>
      <c r="J180" s="52">
        <f t="shared" si="48"/>
        <v>2850</v>
      </c>
      <c r="K180" s="52">
        <f t="shared" si="48"/>
        <v>3645</v>
      </c>
      <c r="L180" s="52">
        <f t="shared" si="48"/>
        <v>3480</v>
      </c>
      <c r="M180" s="52">
        <f t="shared" si="48"/>
        <v>3480</v>
      </c>
      <c r="N180" s="52">
        <f t="shared" si="48"/>
        <v>3495</v>
      </c>
      <c r="O180" s="52">
        <f t="shared" si="48"/>
        <v>3375</v>
      </c>
      <c r="P180" s="52">
        <f t="shared" si="48"/>
        <v>2775</v>
      </c>
      <c r="Q180" s="52">
        <f t="shared" si="48"/>
        <v>2715</v>
      </c>
      <c r="R180" s="52">
        <f t="shared" si="52"/>
        <v>3690</v>
      </c>
      <c r="S180" s="52">
        <f t="shared" si="52"/>
        <v>2670</v>
      </c>
      <c r="T180" s="52">
        <f t="shared" si="52"/>
        <v>3570</v>
      </c>
      <c r="U180" s="52">
        <f t="shared" si="52"/>
        <v>3532.5</v>
      </c>
      <c r="V180" s="52">
        <f t="shared" si="52"/>
        <v>3360</v>
      </c>
      <c r="W180" s="52">
        <f t="shared" si="52"/>
        <v>2865</v>
      </c>
      <c r="X180" s="52">
        <f t="shared" si="52"/>
        <v>2550</v>
      </c>
      <c r="Y180" s="52">
        <f t="shared" si="52"/>
        <v>2640</v>
      </c>
      <c r="Z180" s="52">
        <f t="shared" si="52"/>
        <v>3330</v>
      </c>
      <c r="AA180" s="52">
        <f t="shared" si="52"/>
        <v>3555</v>
      </c>
      <c r="AB180" s="52">
        <f t="shared" si="52"/>
        <v>3345</v>
      </c>
      <c r="AC180" s="52">
        <f t="shared" si="52"/>
        <v>3037.5</v>
      </c>
      <c r="AD180" s="52">
        <f t="shared" si="52"/>
        <v>2640</v>
      </c>
      <c r="AE180" s="52">
        <f t="shared" si="52"/>
        <v>2415</v>
      </c>
      <c r="AF180" s="52">
        <f t="shared" si="52"/>
        <v>3300</v>
      </c>
      <c r="AG180" s="52">
        <f t="shared" si="52"/>
        <v>3390</v>
      </c>
      <c r="AH180" s="52">
        <f t="shared" si="52"/>
        <v>4205</v>
      </c>
      <c r="AI180" s="52">
        <f t="shared" si="52"/>
        <v>4460</v>
      </c>
      <c r="AJ180" s="52">
        <f t="shared" si="52"/>
        <v>4430</v>
      </c>
      <c r="AK180" s="52">
        <f t="shared" si="52"/>
        <v>3905</v>
      </c>
      <c r="AL180" s="52">
        <f t="shared" si="52"/>
        <v>3725</v>
      </c>
      <c r="AM180" s="10">
        <f t="shared" si="50"/>
        <v>4460</v>
      </c>
    </row>
    <row r="181" spans="1:39">
      <c r="A181" s="13" t="s">
        <v>20</v>
      </c>
      <c r="B181" s="52">
        <f t="shared" si="48"/>
        <v>0</v>
      </c>
      <c r="C181" s="52">
        <f t="shared" si="48"/>
        <v>0</v>
      </c>
      <c r="D181" s="52">
        <f t="shared" si="48"/>
        <v>0</v>
      </c>
      <c r="E181" s="52">
        <f t="shared" si="48"/>
        <v>0</v>
      </c>
      <c r="F181" s="52">
        <f t="shared" si="48"/>
        <v>0</v>
      </c>
      <c r="G181" s="52">
        <f t="shared" si="48"/>
        <v>0</v>
      </c>
      <c r="H181" s="52">
        <f t="shared" si="48"/>
        <v>3540</v>
      </c>
      <c r="I181" s="52">
        <f t="shared" si="48"/>
        <v>2880</v>
      </c>
      <c r="J181" s="52">
        <f t="shared" si="48"/>
        <v>2745</v>
      </c>
      <c r="K181" s="52">
        <f t="shared" si="48"/>
        <v>3645</v>
      </c>
      <c r="L181" s="52">
        <f t="shared" si="48"/>
        <v>2460</v>
      </c>
      <c r="M181" s="52">
        <f t="shared" si="48"/>
        <v>3555</v>
      </c>
      <c r="N181" s="52">
        <f t="shared" si="48"/>
        <v>3585</v>
      </c>
      <c r="O181" s="52">
        <f t="shared" si="48"/>
        <v>3375</v>
      </c>
      <c r="P181" s="52">
        <f t="shared" si="48"/>
        <v>2610</v>
      </c>
      <c r="Q181" s="52">
        <f t="shared" si="48"/>
        <v>2655</v>
      </c>
      <c r="R181" s="52">
        <f t="shared" si="52"/>
        <v>3600</v>
      </c>
      <c r="S181" s="52">
        <f t="shared" si="52"/>
        <v>2670</v>
      </c>
      <c r="T181" s="52">
        <f t="shared" si="52"/>
        <v>3525</v>
      </c>
      <c r="U181" s="52">
        <f t="shared" si="52"/>
        <v>3517.5</v>
      </c>
      <c r="V181" s="52">
        <f t="shared" si="52"/>
        <v>2685</v>
      </c>
      <c r="W181" s="52">
        <f t="shared" si="52"/>
        <v>2775</v>
      </c>
      <c r="X181" s="52">
        <f t="shared" si="52"/>
        <v>2475</v>
      </c>
      <c r="Y181" s="52">
        <f t="shared" si="52"/>
        <v>2640</v>
      </c>
      <c r="Z181" s="52">
        <f t="shared" si="52"/>
        <v>3435</v>
      </c>
      <c r="AA181" s="52">
        <f t="shared" si="52"/>
        <v>3660</v>
      </c>
      <c r="AB181" s="52">
        <f t="shared" si="52"/>
        <v>3390</v>
      </c>
      <c r="AC181" s="52">
        <f t="shared" si="52"/>
        <v>3195</v>
      </c>
      <c r="AD181" s="52">
        <f t="shared" si="52"/>
        <v>2655</v>
      </c>
      <c r="AE181" s="52">
        <f t="shared" si="52"/>
        <v>2715</v>
      </c>
      <c r="AF181" s="52">
        <f t="shared" si="52"/>
        <v>3315</v>
      </c>
      <c r="AG181" s="52">
        <f t="shared" si="52"/>
        <v>3210</v>
      </c>
      <c r="AH181" s="52">
        <f t="shared" si="52"/>
        <v>4050</v>
      </c>
      <c r="AI181" s="52">
        <f t="shared" si="52"/>
        <v>4260</v>
      </c>
      <c r="AJ181" s="52">
        <f t="shared" si="52"/>
        <v>4290</v>
      </c>
      <c r="AK181" s="52">
        <f t="shared" si="52"/>
        <v>3645</v>
      </c>
      <c r="AL181" s="52">
        <f t="shared" si="52"/>
        <v>3465</v>
      </c>
      <c r="AM181" s="10">
        <f t="shared" si="50"/>
        <v>4290</v>
      </c>
    </row>
    <row r="182" spans="1:39">
      <c r="A182" s="12" t="s">
        <v>21</v>
      </c>
      <c r="B182" s="52">
        <f t="shared" si="48"/>
        <v>0</v>
      </c>
      <c r="C182" s="52">
        <f t="shared" si="48"/>
        <v>0</v>
      </c>
      <c r="D182" s="52">
        <f t="shared" si="48"/>
        <v>0</v>
      </c>
      <c r="E182" s="52">
        <f t="shared" si="48"/>
        <v>0</v>
      </c>
      <c r="F182" s="52">
        <f t="shared" si="48"/>
        <v>0</v>
      </c>
      <c r="G182" s="52">
        <f t="shared" si="48"/>
        <v>0</v>
      </c>
      <c r="H182" s="52">
        <f t="shared" si="48"/>
        <v>3495</v>
      </c>
      <c r="I182" s="52">
        <f t="shared" si="48"/>
        <v>2835</v>
      </c>
      <c r="J182" s="52">
        <f t="shared" si="48"/>
        <v>2550</v>
      </c>
      <c r="K182" s="52">
        <f t="shared" si="48"/>
        <v>3630</v>
      </c>
      <c r="L182" s="52">
        <f t="shared" si="48"/>
        <v>2535</v>
      </c>
      <c r="M182" s="52">
        <f t="shared" si="48"/>
        <v>3405</v>
      </c>
      <c r="N182" s="52">
        <f t="shared" si="48"/>
        <v>3435</v>
      </c>
      <c r="O182" s="52">
        <f t="shared" si="48"/>
        <v>3375</v>
      </c>
      <c r="P182" s="52">
        <f t="shared" si="48"/>
        <v>2520</v>
      </c>
      <c r="Q182" s="52">
        <f t="shared" si="48"/>
        <v>2610</v>
      </c>
      <c r="R182" s="52">
        <f t="shared" si="52"/>
        <v>3495</v>
      </c>
      <c r="S182" s="52">
        <f t="shared" si="52"/>
        <v>2580</v>
      </c>
      <c r="T182" s="52">
        <f t="shared" si="52"/>
        <v>3225</v>
      </c>
      <c r="U182" s="52">
        <f t="shared" si="52"/>
        <v>3397.5</v>
      </c>
      <c r="V182" s="52">
        <f t="shared" si="52"/>
        <v>2535</v>
      </c>
      <c r="W182" s="52">
        <f t="shared" si="52"/>
        <v>2790</v>
      </c>
      <c r="X182" s="52">
        <f t="shared" si="52"/>
        <v>2430</v>
      </c>
      <c r="Y182" s="52">
        <f t="shared" si="52"/>
        <v>2370</v>
      </c>
      <c r="Z182" s="52">
        <f t="shared" si="52"/>
        <v>3435</v>
      </c>
      <c r="AA182" s="52">
        <f t="shared" si="52"/>
        <v>3600</v>
      </c>
      <c r="AB182" s="52">
        <f t="shared" si="52"/>
        <v>3390</v>
      </c>
      <c r="AC182" s="52">
        <f t="shared" si="52"/>
        <v>0</v>
      </c>
      <c r="AD182" s="52">
        <f t="shared" si="52"/>
        <v>2400</v>
      </c>
      <c r="AE182" s="52">
        <f t="shared" si="52"/>
        <v>2460</v>
      </c>
      <c r="AF182" s="52">
        <f t="shared" si="52"/>
        <v>3330</v>
      </c>
      <c r="AG182" s="52">
        <f t="shared" si="52"/>
        <v>3030</v>
      </c>
      <c r="AH182" s="52">
        <f t="shared" si="52"/>
        <v>3775</v>
      </c>
      <c r="AI182" s="52">
        <f t="shared" si="52"/>
        <v>4060</v>
      </c>
      <c r="AJ182" s="52">
        <f t="shared" si="52"/>
        <v>4000</v>
      </c>
      <c r="AK182" s="52">
        <f t="shared" si="52"/>
        <v>3370</v>
      </c>
      <c r="AL182" s="52">
        <f t="shared" si="52"/>
        <v>3130</v>
      </c>
      <c r="AM182" s="10">
        <f t="shared" si="50"/>
        <v>4060</v>
      </c>
    </row>
    <row r="183" spans="1:39">
      <c r="A183" s="12" t="s">
        <v>22</v>
      </c>
      <c r="B183" s="52">
        <f t="shared" ref="B183:AL189" si="53">+$G$40*(B123+B153)</f>
        <v>0</v>
      </c>
      <c r="C183" s="52">
        <f t="shared" si="53"/>
        <v>0</v>
      </c>
      <c r="D183" s="52">
        <f t="shared" si="53"/>
        <v>0</v>
      </c>
      <c r="E183" s="52">
        <f t="shared" si="53"/>
        <v>0</v>
      </c>
      <c r="F183" s="52">
        <f t="shared" si="53"/>
        <v>0</v>
      </c>
      <c r="G183" s="52">
        <f t="shared" si="53"/>
        <v>0</v>
      </c>
      <c r="H183" s="52">
        <f t="shared" si="53"/>
        <v>3285</v>
      </c>
      <c r="I183" s="52">
        <f t="shared" si="53"/>
        <v>2745</v>
      </c>
      <c r="J183" s="52">
        <f t="shared" si="53"/>
        <v>2580</v>
      </c>
      <c r="K183" s="52">
        <f t="shared" si="53"/>
        <v>3480</v>
      </c>
      <c r="L183" s="52">
        <f t="shared" si="53"/>
        <v>3345</v>
      </c>
      <c r="M183" s="52">
        <f t="shared" si="53"/>
        <v>3255</v>
      </c>
      <c r="N183" s="52">
        <f t="shared" si="53"/>
        <v>3150</v>
      </c>
      <c r="O183" s="52">
        <f t="shared" si="53"/>
        <v>3555</v>
      </c>
      <c r="P183" s="52">
        <f t="shared" si="53"/>
        <v>2835</v>
      </c>
      <c r="Q183" s="52">
        <f t="shared" si="53"/>
        <v>2610</v>
      </c>
      <c r="R183" s="52">
        <f t="shared" si="53"/>
        <v>3255</v>
      </c>
      <c r="S183" s="52">
        <f t="shared" si="53"/>
        <v>3210</v>
      </c>
      <c r="T183" s="52">
        <f t="shared" si="53"/>
        <v>3210</v>
      </c>
      <c r="U183" s="52">
        <f t="shared" si="53"/>
        <v>3315</v>
      </c>
      <c r="V183" s="52">
        <f t="shared" si="53"/>
        <v>2415</v>
      </c>
      <c r="W183" s="52">
        <f t="shared" si="53"/>
        <v>2520</v>
      </c>
      <c r="X183" s="52">
        <f t="shared" si="53"/>
        <v>2520</v>
      </c>
      <c r="Y183" s="52">
        <f t="shared" si="53"/>
        <v>3435</v>
      </c>
      <c r="Z183" s="52">
        <f t="shared" si="53"/>
        <v>3195</v>
      </c>
      <c r="AA183" s="52">
        <f t="shared" si="53"/>
        <v>3405</v>
      </c>
      <c r="AB183" s="52">
        <f t="shared" si="53"/>
        <v>3090</v>
      </c>
      <c r="AC183" s="52">
        <f t="shared" si="53"/>
        <v>1290</v>
      </c>
      <c r="AD183" s="52">
        <f t="shared" si="53"/>
        <v>2475</v>
      </c>
      <c r="AE183" s="52">
        <f t="shared" si="53"/>
        <v>2370</v>
      </c>
      <c r="AF183" s="52">
        <f t="shared" si="53"/>
        <v>3195</v>
      </c>
      <c r="AG183" s="52">
        <f t="shared" si="53"/>
        <v>2940</v>
      </c>
      <c r="AH183" s="52">
        <f t="shared" si="53"/>
        <v>3420</v>
      </c>
      <c r="AI183" s="52">
        <f t="shared" si="53"/>
        <v>3540</v>
      </c>
      <c r="AJ183" s="52">
        <f t="shared" si="53"/>
        <v>3630</v>
      </c>
      <c r="AK183" s="52">
        <f t="shared" si="53"/>
        <v>2985</v>
      </c>
      <c r="AL183" s="52">
        <f t="shared" si="53"/>
        <v>2955</v>
      </c>
      <c r="AM183" s="10">
        <f t="shared" si="50"/>
        <v>3630</v>
      </c>
    </row>
    <row r="184" spans="1:39">
      <c r="A184" s="12" t="s">
        <v>23</v>
      </c>
      <c r="B184" s="52">
        <f t="shared" si="53"/>
        <v>0</v>
      </c>
      <c r="C184" s="52">
        <f t="shared" si="53"/>
        <v>0</v>
      </c>
      <c r="D184" s="52">
        <f t="shared" si="53"/>
        <v>0</v>
      </c>
      <c r="E184" s="52">
        <f t="shared" si="53"/>
        <v>0</v>
      </c>
      <c r="F184" s="52">
        <f t="shared" si="53"/>
        <v>0</v>
      </c>
      <c r="G184" s="52">
        <f t="shared" si="53"/>
        <v>0</v>
      </c>
      <c r="H184" s="52">
        <f t="shared" si="53"/>
        <v>3255</v>
      </c>
      <c r="I184" s="52">
        <f t="shared" si="53"/>
        <v>2760</v>
      </c>
      <c r="J184" s="52">
        <f t="shared" si="53"/>
        <v>2610</v>
      </c>
      <c r="K184" s="52">
        <f t="shared" si="53"/>
        <v>3480</v>
      </c>
      <c r="L184" s="52">
        <f t="shared" si="53"/>
        <v>3015</v>
      </c>
      <c r="M184" s="52">
        <f t="shared" si="53"/>
        <v>3045</v>
      </c>
      <c r="N184" s="52">
        <f t="shared" si="53"/>
        <v>3030</v>
      </c>
      <c r="O184" s="52">
        <f t="shared" si="53"/>
        <v>3195</v>
      </c>
      <c r="P184" s="52">
        <f t="shared" si="53"/>
        <v>2700</v>
      </c>
      <c r="Q184" s="52">
        <f t="shared" si="53"/>
        <v>2655</v>
      </c>
      <c r="R184" s="52">
        <f t="shared" si="53"/>
        <v>3150</v>
      </c>
      <c r="S184" s="52">
        <f t="shared" si="53"/>
        <v>2940</v>
      </c>
      <c r="T184" s="52">
        <f t="shared" si="53"/>
        <v>3060</v>
      </c>
      <c r="U184" s="52">
        <f t="shared" si="53"/>
        <v>3150</v>
      </c>
      <c r="V184" s="52">
        <f t="shared" si="53"/>
        <v>3090</v>
      </c>
      <c r="W184" s="52">
        <f t="shared" si="53"/>
        <v>2730</v>
      </c>
      <c r="X184" s="52">
        <f t="shared" si="53"/>
        <v>2655</v>
      </c>
      <c r="Y184" s="52">
        <f t="shared" si="53"/>
        <v>3165</v>
      </c>
      <c r="Z184" s="52">
        <f t="shared" si="53"/>
        <v>3120</v>
      </c>
      <c r="AA184" s="52">
        <f t="shared" si="53"/>
        <v>3255</v>
      </c>
      <c r="AB184" s="52">
        <f t="shared" si="53"/>
        <v>3060</v>
      </c>
      <c r="AC184" s="52">
        <f t="shared" si="53"/>
        <v>2505</v>
      </c>
      <c r="AD184" s="52">
        <f t="shared" si="53"/>
        <v>2595</v>
      </c>
      <c r="AE184" s="52">
        <f t="shared" si="53"/>
        <v>2460</v>
      </c>
      <c r="AF184" s="52">
        <f t="shared" si="53"/>
        <v>3120</v>
      </c>
      <c r="AG184" s="52">
        <f t="shared" si="53"/>
        <v>2925</v>
      </c>
      <c r="AH184" s="52">
        <f t="shared" si="53"/>
        <v>3075</v>
      </c>
      <c r="AI184" s="52">
        <f t="shared" si="53"/>
        <v>3135</v>
      </c>
      <c r="AJ184" s="52">
        <f t="shared" si="53"/>
        <v>3240</v>
      </c>
      <c r="AK184" s="52">
        <f t="shared" si="53"/>
        <v>2895</v>
      </c>
      <c r="AL184" s="52">
        <f t="shared" si="53"/>
        <v>2775</v>
      </c>
      <c r="AM184" s="10">
        <f t="shared" si="50"/>
        <v>3480</v>
      </c>
    </row>
    <row r="185" spans="1:39">
      <c r="A185" s="9" t="s">
        <v>24</v>
      </c>
      <c r="B185" s="52">
        <f t="shared" si="53"/>
        <v>0</v>
      </c>
      <c r="C185" s="52">
        <f t="shared" si="53"/>
        <v>0</v>
      </c>
      <c r="D185" s="52">
        <f t="shared" si="53"/>
        <v>0</v>
      </c>
      <c r="E185" s="52">
        <f t="shared" si="53"/>
        <v>0</v>
      </c>
      <c r="F185" s="52">
        <f t="shared" si="53"/>
        <v>0</v>
      </c>
      <c r="G185" s="52">
        <f t="shared" si="53"/>
        <v>0</v>
      </c>
      <c r="H185" s="52">
        <f t="shared" si="53"/>
        <v>3600</v>
      </c>
      <c r="I185" s="52">
        <f t="shared" si="53"/>
        <v>3180</v>
      </c>
      <c r="J185" s="52">
        <f t="shared" si="53"/>
        <v>3090</v>
      </c>
      <c r="K185" s="52">
        <f t="shared" si="53"/>
        <v>3585</v>
      </c>
      <c r="L185" s="52">
        <f t="shared" si="53"/>
        <v>3570</v>
      </c>
      <c r="M185" s="52">
        <f t="shared" si="53"/>
        <v>3405</v>
      </c>
      <c r="N185" s="52">
        <f t="shared" si="53"/>
        <v>3480</v>
      </c>
      <c r="O185" s="52">
        <f t="shared" si="53"/>
        <v>3435</v>
      </c>
      <c r="P185" s="52">
        <f t="shared" si="53"/>
        <v>3240</v>
      </c>
      <c r="Q185" s="52">
        <f t="shared" si="53"/>
        <v>3075</v>
      </c>
      <c r="R185" s="52">
        <f t="shared" si="53"/>
        <v>3465</v>
      </c>
      <c r="S185" s="52">
        <f t="shared" si="53"/>
        <v>3435</v>
      </c>
      <c r="T185" s="52">
        <f t="shared" si="53"/>
        <v>3540</v>
      </c>
      <c r="U185" s="52">
        <f t="shared" si="53"/>
        <v>3600</v>
      </c>
      <c r="V185" s="52">
        <f t="shared" si="53"/>
        <v>3510</v>
      </c>
      <c r="W185" s="52">
        <f t="shared" si="53"/>
        <v>3270</v>
      </c>
      <c r="X185" s="52">
        <f t="shared" si="53"/>
        <v>1965</v>
      </c>
      <c r="Y185" s="52">
        <f t="shared" si="53"/>
        <v>3615</v>
      </c>
      <c r="Z185" s="52">
        <f t="shared" si="53"/>
        <v>3510</v>
      </c>
      <c r="AA185" s="52">
        <f t="shared" si="53"/>
        <v>3645</v>
      </c>
      <c r="AB185" s="52">
        <f t="shared" si="53"/>
        <v>3495</v>
      </c>
      <c r="AC185" s="52">
        <f t="shared" si="53"/>
        <v>2820</v>
      </c>
      <c r="AD185" s="52">
        <f t="shared" si="53"/>
        <v>3090</v>
      </c>
      <c r="AE185" s="52">
        <f t="shared" si="53"/>
        <v>3075</v>
      </c>
      <c r="AF185" s="52">
        <f t="shared" si="53"/>
        <v>3405</v>
      </c>
      <c r="AG185" s="52">
        <f t="shared" si="53"/>
        <v>3300</v>
      </c>
      <c r="AH185" s="52">
        <f t="shared" si="53"/>
        <v>3315</v>
      </c>
      <c r="AI185" s="52">
        <f t="shared" si="53"/>
        <v>3405</v>
      </c>
      <c r="AJ185" s="52">
        <f t="shared" si="53"/>
        <v>3525</v>
      </c>
      <c r="AK185" s="52">
        <f t="shared" si="53"/>
        <v>3135</v>
      </c>
      <c r="AL185" s="52">
        <f t="shared" si="53"/>
        <v>3075</v>
      </c>
      <c r="AM185" s="10">
        <f t="shared" si="50"/>
        <v>3645</v>
      </c>
    </row>
    <row r="186" spans="1:39">
      <c r="A186" s="15">
        <v>0.83333333333333337</v>
      </c>
      <c r="B186" s="52">
        <f t="shared" si="53"/>
        <v>0</v>
      </c>
      <c r="C186" s="52">
        <f t="shared" si="53"/>
        <v>0</v>
      </c>
      <c r="D186" s="52">
        <f t="shared" si="53"/>
        <v>0</v>
      </c>
      <c r="E186" s="52">
        <f t="shared" si="53"/>
        <v>0</v>
      </c>
      <c r="F186" s="52">
        <f t="shared" si="53"/>
        <v>0</v>
      </c>
      <c r="G186" s="52">
        <f t="shared" si="53"/>
        <v>0</v>
      </c>
      <c r="H186" s="52">
        <f t="shared" si="53"/>
        <v>3585</v>
      </c>
      <c r="I186" s="52">
        <f t="shared" si="53"/>
        <v>3300</v>
      </c>
      <c r="J186" s="52">
        <f t="shared" si="53"/>
        <v>3270</v>
      </c>
      <c r="K186" s="52">
        <f t="shared" si="53"/>
        <v>3570</v>
      </c>
      <c r="L186" s="52">
        <f t="shared" si="53"/>
        <v>3480</v>
      </c>
      <c r="M186" s="52">
        <f t="shared" si="53"/>
        <v>3585</v>
      </c>
      <c r="N186" s="52">
        <f t="shared" si="53"/>
        <v>3495</v>
      </c>
      <c r="O186" s="52">
        <f t="shared" si="53"/>
        <v>3435</v>
      </c>
      <c r="P186" s="52">
        <f t="shared" si="53"/>
        <v>3285</v>
      </c>
      <c r="Q186" s="52">
        <f t="shared" si="53"/>
        <v>3150</v>
      </c>
      <c r="R186" s="52">
        <f t="shared" si="53"/>
        <v>3510</v>
      </c>
      <c r="S186" s="52">
        <f t="shared" si="53"/>
        <v>3495</v>
      </c>
      <c r="T186" s="52">
        <f t="shared" si="53"/>
        <v>3540</v>
      </c>
      <c r="U186" s="52">
        <f t="shared" si="53"/>
        <v>3570</v>
      </c>
      <c r="V186" s="52">
        <f t="shared" si="53"/>
        <v>3480</v>
      </c>
      <c r="W186" s="52">
        <f t="shared" si="53"/>
        <v>3360</v>
      </c>
      <c r="X186" s="52">
        <f t="shared" si="53"/>
        <v>1215</v>
      </c>
      <c r="Y186" s="52">
        <f t="shared" si="53"/>
        <v>3420</v>
      </c>
      <c r="Z186" s="52">
        <f t="shared" si="53"/>
        <v>3540</v>
      </c>
      <c r="AA186" s="52">
        <f t="shared" si="53"/>
        <v>3600</v>
      </c>
      <c r="AB186" s="52">
        <f t="shared" si="53"/>
        <v>3450</v>
      </c>
      <c r="AC186" s="52">
        <f t="shared" si="53"/>
        <v>2955</v>
      </c>
      <c r="AD186" s="52">
        <f t="shared" si="53"/>
        <v>3090</v>
      </c>
      <c r="AE186" s="52">
        <f t="shared" si="53"/>
        <v>3075</v>
      </c>
      <c r="AF186" s="52">
        <f t="shared" si="53"/>
        <v>3390</v>
      </c>
      <c r="AG186" s="52">
        <f t="shared" si="53"/>
        <v>3240</v>
      </c>
      <c r="AH186" s="52">
        <f t="shared" si="53"/>
        <v>3285</v>
      </c>
      <c r="AI186" s="52">
        <f t="shared" si="53"/>
        <v>3165</v>
      </c>
      <c r="AJ186" s="52">
        <f t="shared" si="53"/>
        <v>3435</v>
      </c>
      <c r="AK186" s="52">
        <f t="shared" si="53"/>
        <v>3255</v>
      </c>
      <c r="AL186" s="52">
        <f t="shared" si="53"/>
        <v>3210</v>
      </c>
      <c r="AM186" s="10">
        <f t="shared" si="50"/>
        <v>3600</v>
      </c>
    </row>
    <row r="187" spans="1:39">
      <c r="A187" s="15">
        <v>0.875</v>
      </c>
      <c r="B187" s="52">
        <f t="shared" si="53"/>
        <v>0</v>
      </c>
      <c r="C187" s="52">
        <f t="shared" si="53"/>
        <v>0</v>
      </c>
      <c r="D187" s="52">
        <f t="shared" si="53"/>
        <v>0</v>
      </c>
      <c r="E187" s="52">
        <f t="shared" si="53"/>
        <v>0</v>
      </c>
      <c r="F187" s="52">
        <f t="shared" si="53"/>
        <v>0</v>
      </c>
      <c r="G187" s="52">
        <f t="shared" si="53"/>
        <v>0</v>
      </c>
      <c r="H187" s="52">
        <f t="shared" si="53"/>
        <v>3360</v>
      </c>
      <c r="I187" s="52">
        <f t="shared" si="53"/>
        <v>3030</v>
      </c>
      <c r="J187" s="52">
        <f t="shared" si="53"/>
        <v>3240</v>
      </c>
      <c r="K187" s="52">
        <f t="shared" si="53"/>
        <v>3630</v>
      </c>
      <c r="L187" s="52">
        <f t="shared" si="53"/>
        <v>3300</v>
      </c>
      <c r="M187" s="52">
        <f t="shared" si="53"/>
        <v>3510</v>
      </c>
      <c r="N187" s="52">
        <f t="shared" si="53"/>
        <v>3450</v>
      </c>
      <c r="O187" s="52">
        <f t="shared" si="53"/>
        <v>3450</v>
      </c>
      <c r="P187" s="52">
        <f t="shared" si="53"/>
        <v>3225</v>
      </c>
      <c r="Q187" s="52">
        <f t="shared" si="53"/>
        <v>3120</v>
      </c>
      <c r="R187" s="52">
        <f t="shared" si="53"/>
        <v>3375</v>
      </c>
      <c r="S187" s="52">
        <f t="shared" si="53"/>
        <v>3330</v>
      </c>
      <c r="T187" s="52">
        <f t="shared" si="53"/>
        <v>3630</v>
      </c>
      <c r="U187" s="52">
        <f t="shared" si="53"/>
        <v>3405</v>
      </c>
      <c r="V187" s="52">
        <f t="shared" si="53"/>
        <v>3330</v>
      </c>
      <c r="W187" s="52">
        <f t="shared" si="53"/>
        <v>3195</v>
      </c>
      <c r="X187" s="52">
        <f t="shared" si="53"/>
        <v>1830</v>
      </c>
      <c r="Y187" s="52">
        <f t="shared" si="53"/>
        <v>3240</v>
      </c>
      <c r="Z187" s="52">
        <f t="shared" si="53"/>
        <v>3330</v>
      </c>
      <c r="AA187" s="52">
        <f t="shared" si="53"/>
        <v>3390</v>
      </c>
      <c r="AB187" s="52">
        <f t="shared" si="53"/>
        <v>3270</v>
      </c>
      <c r="AC187" s="52">
        <f t="shared" si="53"/>
        <v>2565</v>
      </c>
      <c r="AD187" s="52">
        <f t="shared" si="53"/>
        <v>3000</v>
      </c>
      <c r="AE187" s="52">
        <f t="shared" si="53"/>
        <v>3015</v>
      </c>
      <c r="AF187" s="52">
        <f t="shared" si="53"/>
        <v>3210</v>
      </c>
      <c r="AG187" s="52">
        <f t="shared" si="53"/>
        <v>3255</v>
      </c>
      <c r="AH187" s="52">
        <f t="shared" si="53"/>
        <v>3210</v>
      </c>
      <c r="AI187" s="52">
        <f t="shared" si="53"/>
        <v>3075</v>
      </c>
      <c r="AJ187" s="52">
        <f t="shared" si="53"/>
        <v>3480</v>
      </c>
      <c r="AK187" s="52">
        <f t="shared" si="53"/>
        <v>3225</v>
      </c>
      <c r="AL187" s="52">
        <f t="shared" si="53"/>
        <v>3030</v>
      </c>
      <c r="AM187" s="10">
        <f t="shared" si="50"/>
        <v>3630</v>
      </c>
    </row>
    <row r="188" spans="1:39">
      <c r="A188" s="13" t="s">
        <v>25</v>
      </c>
      <c r="B188" s="52">
        <f t="shared" si="53"/>
        <v>0</v>
      </c>
      <c r="C188" s="52">
        <f t="shared" si="53"/>
        <v>0</v>
      </c>
      <c r="D188" s="52">
        <f t="shared" si="53"/>
        <v>0</v>
      </c>
      <c r="E188" s="52">
        <f t="shared" si="53"/>
        <v>0</v>
      </c>
      <c r="F188" s="52">
        <f t="shared" si="53"/>
        <v>0</v>
      </c>
      <c r="G188" s="52">
        <f t="shared" si="53"/>
        <v>0</v>
      </c>
      <c r="H188" s="52">
        <f t="shared" si="53"/>
        <v>3135</v>
      </c>
      <c r="I188" s="52">
        <f t="shared" si="53"/>
        <v>3075</v>
      </c>
      <c r="J188" s="52">
        <f t="shared" si="53"/>
        <v>3060</v>
      </c>
      <c r="K188" s="52">
        <f t="shared" si="53"/>
        <v>3240</v>
      </c>
      <c r="L188" s="52">
        <f t="shared" si="53"/>
        <v>3315</v>
      </c>
      <c r="M188" s="52">
        <f t="shared" si="53"/>
        <v>3240</v>
      </c>
      <c r="N188" s="52">
        <f t="shared" si="53"/>
        <v>3000</v>
      </c>
      <c r="O188" s="52">
        <f t="shared" si="53"/>
        <v>3135</v>
      </c>
      <c r="P188" s="52">
        <f t="shared" si="53"/>
        <v>3030</v>
      </c>
      <c r="Q188" s="52">
        <f t="shared" si="53"/>
        <v>2955</v>
      </c>
      <c r="R188" s="52">
        <f t="shared" si="53"/>
        <v>3330</v>
      </c>
      <c r="S188" s="52">
        <f t="shared" si="53"/>
        <v>2610</v>
      </c>
      <c r="T188" s="52">
        <f t="shared" si="53"/>
        <v>3210</v>
      </c>
      <c r="U188" s="52">
        <f t="shared" si="53"/>
        <v>3150</v>
      </c>
      <c r="V188" s="52">
        <f t="shared" si="53"/>
        <v>3225</v>
      </c>
      <c r="W188" s="52">
        <f t="shared" si="53"/>
        <v>3150</v>
      </c>
      <c r="X188" s="52">
        <f t="shared" si="53"/>
        <v>1860</v>
      </c>
      <c r="Y188" s="52">
        <f t="shared" si="53"/>
        <v>2985</v>
      </c>
      <c r="Z188" s="52">
        <f t="shared" si="53"/>
        <v>3165</v>
      </c>
      <c r="AA188" s="52">
        <f t="shared" si="53"/>
        <v>3150</v>
      </c>
      <c r="AB188" s="52">
        <f t="shared" si="53"/>
        <v>3090</v>
      </c>
      <c r="AC188" s="52">
        <f t="shared" si="53"/>
        <v>2535</v>
      </c>
      <c r="AD188" s="52">
        <f t="shared" si="53"/>
        <v>2640</v>
      </c>
      <c r="AE188" s="52">
        <f t="shared" si="53"/>
        <v>2805</v>
      </c>
      <c r="AF188" s="52">
        <f t="shared" si="53"/>
        <v>3180</v>
      </c>
      <c r="AG188" s="52">
        <f t="shared" si="53"/>
        <v>2850</v>
      </c>
      <c r="AH188" s="52">
        <f t="shared" si="53"/>
        <v>3000</v>
      </c>
      <c r="AI188" s="52">
        <f t="shared" si="53"/>
        <v>3165</v>
      </c>
      <c r="AJ188" s="52">
        <f t="shared" si="53"/>
        <v>3225</v>
      </c>
      <c r="AK188" s="52">
        <f t="shared" si="53"/>
        <v>2955</v>
      </c>
      <c r="AL188" s="52">
        <f t="shared" si="53"/>
        <v>2925</v>
      </c>
      <c r="AM188" s="10">
        <f t="shared" si="50"/>
        <v>3330</v>
      </c>
    </row>
    <row r="189" spans="1:39">
      <c r="A189" s="15">
        <v>0.95833333333333337</v>
      </c>
      <c r="B189" s="52">
        <f t="shared" si="53"/>
        <v>0</v>
      </c>
      <c r="C189" s="52">
        <f t="shared" si="53"/>
        <v>0</v>
      </c>
      <c r="D189" s="52">
        <f t="shared" si="53"/>
        <v>0</v>
      </c>
      <c r="E189" s="52">
        <f t="shared" si="53"/>
        <v>0</v>
      </c>
      <c r="F189" s="52">
        <f t="shared" si="53"/>
        <v>0</v>
      </c>
      <c r="G189" s="52">
        <f t="shared" si="53"/>
        <v>0</v>
      </c>
      <c r="H189" s="52">
        <f t="shared" si="53"/>
        <v>2850</v>
      </c>
      <c r="I189" s="52">
        <f t="shared" si="53"/>
        <v>2850</v>
      </c>
      <c r="J189" s="52">
        <f t="shared" si="53"/>
        <v>2775</v>
      </c>
      <c r="K189" s="52">
        <f t="shared" si="53"/>
        <v>2955</v>
      </c>
      <c r="L189" s="52">
        <f t="shared" si="53"/>
        <v>3060</v>
      </c>
      <c r="M189" s="52">
        <f t="shared" si="53"/>
        <v>3060</v>
      </c>
      <c r="N189" s="52">
        <f t="shared" si="53"/>
        <v>2895</v>
      </c>
      <c r="O189" s="52">
        <f t="shared" si="53"/>
        <v>3135</v>
      </c>
      <c r="P189" s="52">
        <f t="shared" si="53"/>
        <v>2820</v>
      </c>
      <c r="Q189" s="52">
        <f t="shared" si="53"/>
        <v>2820</v>
      </c>
      <c r="R189" s="52">
        <f t="shared" si="53"/>
        <v>2880</v>
      </c>
      <c r="S189" s="52">
        <f t="shared" si="53"/>
        <v>2550</v>
      </c>
      <c r="T189" s="52">
        <f t="shared" si="53"/>
        <v>3060</v>
      </c>
      <c r="U189" s="52">
        <f t="shared" si="53"/>
        <v>2850</v>
      </c>
      <c r="V189" s="52">
        <f t="shared" si="53"/>
        <v>2880</v>
      </c>
      <c r="W189" s="52">
        <f t="shared" si="53"/>
        <v>2940</v>
      </c>
      <c r="X189" s="52">
        <f t="shared" si="53"/>
        <v>1770</v>
      </c>
      <c r="Y189" s="52">
        <f t="shared" si="53"/>
        <v>2895</v>
      </c>
      <c r="Z189" s="52">
        <f t="shared" si="53"/>
        <v>2880</v>
      </c>
      <c r="AA189" s="52">
        <f t="shared" si="53"/>
        <v>3015</v>
      </c>
      <c r="AB189" s="52">
        <f t="shared" si="53"/>
        <v>2745</v>
      </c>
      <c r="AC189" s="52">
        <f t="shared" si="53"/>
        <v>2280</v>
      </c>
      <c r="AD189" s="52">
        <f t="shared" si="53"/>
        <v>2595</v>
      </c>
      <c r="AE189" s="52">
        <f t="shared" si="53"/>
        <v>2505</v>
      </c>
      <c r="AF189" s="52">
        <f t="shared" si="53"/>
        <v>2700</v>
      </c>
      <c r="AG189" s="52">
        <f t="shared" si="53"/>
        <v>2700</v>
      </c>
      <c r="AH189" s="52">
        <f t="shared" si="53"/>
        <v>2625</v>
      </c>
      <c r="AI189" s="52">
        <f t="shared" ref="AI189:AL189" si="54">+$G$40*(AI129+AI159)</f>
        <v>2685</v>
      </c>
      <c r="AJ189" s="52">
        <f t="shared" si="54"/>
        <v>2820</v>
      </c>
      <c r="AK189" s="52">
        <f t="shared" si="54"/>
        <v>2835</v>
      </c>
      <c r="AL189" s="52">
        <f t="shared" si="54"/>
        <v>2820</v>
      </c>
      <c r="AM189" s="10">
        <f t="shared" si="50"/>
        <v>3135</v>
      </c>
    </row>
    <row r="190" spans="1:39">
      <c r="A190" s="9" t="s">
        <v>26</v>
      </c>
      <c r="B190" s="52">
        <f t="shared" ref="B190:AL190" si="55">+$G$40*(B130+B160)</f>
        <v>0</v>
      </c>
      <c r="C190" s="52">
        <f t="shared" si="55"/>
        <v>0</v>
      </c>
      <c r="D190" s="52">
        <f t="shared" si="55"/>
        <v>0</v>
      </c>
      <c r="E190" s="52">
        <f t="shared" si="55"/>
        <v>0</v>
      </c>
      <c r="F190" s="52">
        <f t="shared" si="55"/>
        <v>0</v>
      </c>
      <c r="G190" s="52">
        <f t="shared" si="55"/>
        <v>0</v>
      </c>
      <c r="H190" s="52">
        <f t="shared" si="55"/>
        <v>2640</v>
      </c>
      <c r="I190" s="52">
        <f t="shared" si="55"/>
        <v>2670</v>
      </c>
      <c r="J190" s="52">
        <f t="shared" si="55"/>
        <v>2595</v>
      </c>
      <c r="K190" s="52">
        <f t="shared" si="55"/>
        <v>2655</v>
      </c>
      <c r="L190" s="52">
        <f t="shared" si="55"/>
        <v>2835</v>
      </c>
      <c r="M190" s="52">
        <f t="shared" si="55"/>
        <v>2760</v>
      </c>
      <c r="N190" s="52">
        <f t="shared" si="55"/>
        <v>2625</v>
      </c>
      <c r="O190" s="52">
        <f t="shared" si="55"/>
        <v>2565</v>
      </c>
      <c r="P190" s="52">
        <f t="shared" si="55"/>
        <v>2580</v>
      </c>
      <c r="Q190" s="52">
        <f t="shared" si="55"/>
        <v>2460</v>
      </c>
      <c r="R190" s="52">
        <f t="shared" si="55"/>
        <v>2520</v>
      </c>
      <c r="S190" s="52">
        <f t="shared" si="55"/>
        <v>2535</v>
      </c>
      <c r="T190" s="52">
        <f t="shared" si="55"/>
        <v>2610</v>
      </c>
      <c r="U190" s="52">
        <f t="shared" si="55"/>
        <v>2580</v>
      </c>
      <c r="V190" s="52">
        <f t="shared" si="55"/>
        <v>2565</v>
      </c>
      <c r="W190" s="52">
        <f t="shared" si="55"/>
        <v>2820</v>
      </c>
      <c r="X190" s="52">
        <f t="shared" si="55"/>
        <v>1620</v>
      </c>
      <c r="Y190" s="52">
        <f t="shared" si="55"/>
        <v>2580</v>
      </c>
      <c r="Z190" s="52">
        <f t="shared" si="55"/>
        <v>2580</v>
      </c>
      <c r="AA190" s="52">
        <f t="shared" si="55"/>
        <v>2580</v>
      </c>
      <c r="AB190" s="52">
        <f t="shared" si="55"/>
        <v>2520</v>
      </c>
      <c r="AC190" s="52">
        <f t="shared" si="55"/>
        <v>2160</v>
      </c>
      <c r="AD190" s="52">
        <f t="shared" si="55"/>
        <v>2415</v>
      </c>
      <c r="AE190" s="52">
        <f t="shared" si="55"/>
        <v>2310</v>
      </c>
      <c r="AF190" s="52">
        <f t="shared" si="55"/>
        <v>2400</v>
      </c>
      <c r="AG190" s="52">
        <f t="shared" si="55"/>
        <v>2355</v>
      </c>
      <c r="AH190" s="52">
        <f t="shared" si="55"/>
        <v>2400</v>
      </c>
      <c r="AI190" s="52">
        <f t="shared" si="55"/>
        <v>2475</v>
      </c>
      <c r="AJ190" s="52">
        <f t="shared" si="55"/>
        <v>2475</v>
      </c>
      <c r="AK190" s="52">
        <f t="shared" si="55"/>
        <v>2595</v>
      </c>
      <c r="AL190" s="52">
        <f t="shared" si="55"/>
        <v>2640</v>
      </c>
      <c r="AM190" s="10">
        <f t="shared" si="50"/>
        <v>2835</v>
      </c>
    </row>
  </sheetData>
  <mergeCells count="9">
    <mergeCell ref="A164:A166"/>
    <mergeCell ref="A104:A106"/>
    <mergeCell ref="A134:A136"/>
    <mergeCell ref="A1:AM1"/>
    <mergeCell ref="A2:AM2"/>
    <mergeCell ref="A3:AM3"/>
    <mergeCell ref="A4:A6"/>
    <mergeCell ref="A43:A45"/>
    <mergeCell ref="A74:A76"/>
  </mergeCells>
  <conditionalFormatting sqref="Q31">
    <cfRule type="cellIs" dxfId="37" priority="9" stopIfTrue="1" operator="equal">
      <formula>MIN($Q$7:$Q$30)</formula>
    </cfRule>
    <cfRule type="cellIs" dxfId="36" priority="10" stopIfTrue="1" operator="equal">
      <formula>MAX($Q$7:$Q$30)</formula>
    </cfRule>
  </conditionalFormatting>
  <conditionalFormatting sqref="AP7:AR30 AM46:AN69 AM77:AN100 AM107:AN130 B7:G30 AM7:AN30">
    <cfRule type="cellIs" dxfId="35" priority="8" operator="lessThan">
      <formula>1</formula>
    </cfRule>
  </conditionalFormatting>
  <conditionalFormatting sqref="AM137:AM160">
    <cfRule type="cellIs" dxfId="34" priority="7" operator="lessThan">
      <formula>1</formula>
    </cfRule>
  </conditionalFormatting>
  <conditionalFormatting sqref="AN137:AN160">
    <cfRule type="cellIs" dxfId="33" priority="6" operator="lessThan">
      <formula>1</formula>
    </cfRule>
  </conditionalFormatting>
  <conditionalFormatting sqref="H7:AL30">
    <cfRule type="cellIs" dxfId="32" priority="5" operator="lessThan">
      <formula>1</formula>
    </cfRule>
  </conditionalFormatting>
  <conditionalFormatting sqref="AM107:AN130 AM46:AN69 AM77:AN100">
    <cfRule type="cellIs" dxfId="31" priority="4" operator="lessThan">
      <formula>1</formula>
    </cfRule>
  </conditionalFormatting>
  <conditionalFormatting sqref="AM137:AM160">
    <cfRule type="cellIs" dxfId="30" priority="3" operator="lessThan">
      <formula>1</formula>
    </cfRule>
  </conditionalFormatting>
  <conditionalFormatting sqref="AN137:AN160">
    <cfRule type="cellIs" dxfId="29" priority="2" operator="lessThan">
      <formula>1</formula>
    </cfRule>
  </conditionalFormatting>
  <conditionalFormatting sqref="AM167:AM190">
    <cfRule type="cellIs" dxfId="28" priority="1" operator="lessThan">
      <formula>1</formula>
    </cfRule>
  </conditionalFormatting>
  <printOptions horizontalCentered="1" verticalCentered="1"/>
  <pageMargins left="0.78740157499999996" right="0.78740157499999996" top="0" bottom="0" header="0" footer="0"/>
  <pageSetup paperSize="9" scale="90" orientation="landscape" horizontalDpi="300" verticalDpi="300"/>
  <headerFooter alignWithMargin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90"/>
  <sheetViews>
    <sheetView zoomScale="70" zoomScaleNormal="70" zoomScalePageLayoutView="70" workbookViewId="0">
      <selection activeCell="G38" sqref="G38"/>
    </sheetView>
  </sheetViews>
  <sheetFormatPr baseColWidth="10" defaultColWidth="8.83203125" defaultRowHeight="12" x14ac:dyDescent="0"/>
  <cols>
    <col min="1" max="1" width="4.5" style="6" customWidth="1"/>
    <col min="2" max="3" width="9" style="6" hidden="1" customWidth="1"/>
    <col min="4" max="5" width="9" style="6" customWidth="1"/>
    <col min="6" max="17" width="9" style="27" customWidth="1"/>
    <col min="18" max="33" width="9" style="3" customWidth="1"/>
    <col min="34" max="38" width="9" style="3" hidden="1" customWidth="1"/>
    <col min="39" max="39" width="9.83203125" style="3" customWidth="1"/>
    <col min="40" max="40" width="8" style="3" customWidth="1"/>
    <col min="41" max="16384" width="8.83203125" style="3"/>
  </cols>
  <sheetData>
    <row r="1" spans="1:44" s="1" customFormat="1" ht="18">
      <c r="A1" s="290" t="s">
        <v>0</v>
      </c>
      <c r="B1" s="291"/>
      <c r="C1" s="291"/>
      <c r="D1" s="291"/>
      <c r="E1" s="291"/>
      <c r="F1" s="291"/>
      <c r="G1" s="291"/>
      <c r="H1" s="291"/>
      <c r="I1" s="291"/>
      <c r="J1" s="291"/>
      <c r="K1" s="291"/>
      <c r="L1" s="291"/>
      <c r="M1" s="291"/>
      <c r="N1" s="291"/>
      <c r="O1" s="291"/>
      <c r="P1" s="291"/>
      <c r="Q1" s="291"/>
      <c r="R1" s="291"/>
      <c r="S1" s="291"/>
      <c r="T1" s="291"/>
      <c r="U1" s="291"/>
      <c r="V1" s="291"/>
      <c r="W1" s="291"/>
      <c r="X1" s="291"/>
      <c r="Y1" s="291"/>
      <c r="Z1" s="291"/>
      <c r="AA1" s="291"/>
      <c r="AB1" s="291"/>
      <c r="AC1" s="291"/>
      <c r="AD1" s="291"/>
      <c r="AE1" s="291"/>
      <c r="AF1" s="291"/>
      <c r="AG1" s="291"/>
      <c r="AH1" s="291"/>
      <c r="AI1" s="291"/>
      <c r="AJ1" s="291"/>
      <c r="AK1" s="291"/>
      <c r="AL1" s="291"/>
      <c r="AM1" s="291"/>
    </row>
    <row r="2" spans="1:44" s="2" customFormat="1" ht="15">
      <c r="A2" s="292" t="s">
        <v>114</v>
      </c>
      <c r="B2" s="291"/>
      <c r="C2" s="291"/>
      <c r="D2" s="291"/>
      <c r="E2" s="291"/>
      <c r="F2" s="291"/>
      <c r="G2" s="291"/>
      <c r="H2" s="291"/>
      <c r="I2" s="291"/>
      <c r="J2" s="291"/>
      <c r="K2" s="291"/>
      <c r="L2" s="291"/>
      <c r="M2" s="291"/>
      <c r="N2" s="291"/>
      <c r="O2" s="291"/>
      <c r="P2" s="291"/>
      <c r="Q2" s="291"/>
      <c r="R2" s="291"/>
      <c r="S2" s="291"/>
      <c r="T2" s="291"/>
      <c r="U2" s="291"/>
      <c r="V2" s="291"/>
      <c r="W2" s="291"/>
      <c r="X2" s="291"/>
      <c r="Y2" s="291"/>
      <c r="Z2" s="291"/>
      <c r="AA2" s="291"/>
      <c r="AB2" s="291"/>
      <c r="AC2" s="291"/>
      <c r="AD2" s="291"/>
      <c r="AE2" s="291"/>
      <c r="AF2" s="291"/>
      <c r="AG2" s="291"/>
      <c r="AH2" s="291"/>
      <c r="AI2" s="291"/>
      <c r="AJ2" s="291"/>
      <c r="AK2" s="291"/>
      <c r="AL2" s="291"/>
      <c r="AM2" s="291"/>
    </row>
    <row r="3" spans="1:44">
      <c r="A3" s="293">
        <v>40848</v>
      </c>
      <c r="B3" s="294"/>
      <c r="C3" s="294"/>
      <c r="D3" s="294"/>
      <c r="E3" s="294"/>
      <c r="F3" s="294"/>
      <c r="G3" s="294"/>
      <c r="H3" s="294"/>
      <c r="I3" s="294"/>
      <c r="J3" s="294"/>
      <c r="K3" s="294"/>
      <c r="L3" s="294"/>
      <c r="M3" s="294"/>
      <c r="N3" s="294"/>
      <c r="O3" s="294"/>
      <c r="P3" s="294"/>
      <c r="Q3" s="294"/>
      <c r="R3" s="294"/>
      <c r="S3" s="294"/>
      <c r="T3" s="294"/>
      <c r="U3" s="294"/>
      <c r="V3" s="294"/>
      <c r="W3" s="294"/>
      <c r="X3" s="294"/>
      <c r="Y3" s="294"/>
      <c r="Z3" s="294"/>
      <c r="AA3" s="294"/>
      <c r="AB3" s="294"/>
      <c r="AC3" s="294"/>
      <c r="AD3" s="294"/>
      <c r="AE3" s="294"/>
      <c r="AF3" s="294"/>
      <c r="AG3" s="294"/>
      <c r="AH3" s="294"/>
      <c r="AI3" s="294"/>
      <c r="AJ3" s="294"/>
      <c r="AK3" s="294"/>
      <c r="AL3" s="294"/>
      <c r="AM3" s="294"/>
    </row>
    <row r="4" spans="1:44" s="6" customFormat="1" ht="12" customHeight="1">
      <c r="A4" s="287" t="s">
        <v>2</v>
      </c>
      <c r="C4" s="87"/>
      <c r="D4" s="87">
        <v>1</v>
      </c>
      <c r="E4" s="87">
        <f t="shared" ref="E4:T5" si="0">+D4+1</f>
        <v>2</v>
      </c>
      <c r="F4" s="87">
        <f t="shared" si="0"/>
        <v>3</v>
      </c>
      <c r="G4" s="87">
        <f t="shared" si="0"/>
        <v>4</v>
      </c>
      <c r="H4" s="87">
        <f t="shared" si="0"/>
        <v>5</v>
      </c>
      <c r="I4" s="87">
        <f t="shared" si="0"/>
        <v>6</v>
      </c>
      <c r="J4" s="87">
        <f t="shared" si="0"/>
        <v>7</v>
      </c>
      <c r="K4" s="87">
        <f t="shared" si="0"/>
        <v>8</v>
      </c>
      <c r="L4" s="87">
        <f t="shared" si="0"/>
        <v>9</v>
      </c>
      <c r="M4" s="87">
        <f t="shared" si="0"/>
        <v>10</v>
      </c>
      <c r="N4" s="87">
        <f t="shared" si="0"/>
        <v>11</v>
      </c>
      <c r="O4" s="87">
        <f t="shared" si="0"/>
        <v>12</v>
      </c>
      <c r="P4" s="87">
        <f t="shared" si="0"/>
        <v>13</v>
      </c>
      <c r="Q4" s="87">
        <f t="shared" si="0"/>
        <v>14</v>
      </c>
      <c r="R4" s="87">
        <f t="shared" si="0"/>
        <v>15</v>
      </c>
      <c r="S4" s="87">
        <f t="shared" si="0"/>
        <v>16</v>
      </c>
      <c r="T4" s="87">
        <f t="shared" si="0"/>
        <v>17</v>
      </c>
      <c r="U4" s="87">
        <f t="shared" ref="U4:AJ5" si="1">+T4+1</f>
        <v>18</v>
      </c>
      <c r="V4" s="87">
        <f t="shared" si="1"/>
        <v>19</v>
      </c>
      <c r="W4" s="87">
        <f t="shared" si="1"/>
        <v>20</v>
      </c>
      <c r="X4" s="87">
        <f t="shared" si="1"/>
        <v>21</v>
      </c>
      <c r="Y4" s="87">
        <f t="shared" si="1"/>
        <v>22</v>
      </c>
      <c r="Z4" s="87">
        <f t="shared" si="1"/>
        <v>23</v>
      </c>
      <c r="AA4" s="87">
        <f t="shared" si="1"/>
        <v>24</v>
      </c>
      <c r="AB4" s="87">
        <f t="shared" si="1"/>
        <v>25</v>
      </c>
      <c r="AC4" s="87">
        <f t="shared" si="1"/>
        <v>26</v>
      </c>
      <c r="AD4" s="87">
        <f t="shared" si="1"/>
        <v>27</v>
      </c>
      <c r="AE4" s="87">
        <f t="shared" si="1"/>
        <v>28</v>
      </c>
      <c r="AF4" s="87">
        <f t="shared" si="1"/>
        <v>29</v>
      </c>
      <c r="AG4" s="87">
        <f t="shared" si="1"/>
        <v>30</v>
      </c>
      <c r="AH4" s="87">
        <f t="shared" si="1"/>
        <v>31</v>
      </c>
      <c r="AI4" s="87">
        <f t="shared" si="1"/>
        <v>32</v>
      </c>
      <c r="AJ4" s="87">
        <f t="shared" si="1"/>
        <v>33</v>
      </c>
      <c r="AK4" s="87">
        <f>+AJ4+1</f>
        <v>34</v>
      </c>
      <c r="AL4" s="87">
        <f>+AK4+1</f>
        <v>35</v>
      </c>
      <c r="AM4" s="5" t="s">
        <v>3</v>
      </c>
      <c r="AN4" s="5" t="s">
        <v>4</v>
      </c>
      <c r="AP4" s="5" t="s">
        <v>3</v>
      </c>
      <c r="AQ4" s="5" t="s">
        <v>3</v>
      </c>
      <c r="AR4" s="5" t="s">
        <v>3</v>
      </c>
    </row>
    <row r="5" spans="1:44" s="6" customFormat="1" ht="11.25" customHeight="1">
      <c r="A5" s="288"/>
      <c r="B5" s="7"/>
      <c r="C5" s="7"/>
      <c r="D5" s="7">
        <v>40848</v>
      </c>
      <c r="E5" s="7">
        <f t="shared" si="0"/>
        <v>40849</v>
      </c>
      <c r="F5" s="7">
        <f t="shared" si="0"/>
        <v>40850</v>
      </c>
      <c r="G5" s="7">
        <f t="shared" si="0"/>
        <v>40851</v>
      </c>
      <c r="H5" s="7">
        <f t="shared" si="0"/>
        <v>40852</v>
      </c>
      <c r="I5" s="7">
        <f t="shared" si="0"/>
        <v>40853</v>
      </c>
      <c r="J5" s="7">
        <f t="shared" si="0"/>
        <v>40854</v>
      </c>
      <c r="K5" s="7">
        <f t="shared" si="0"/>
        <v>40855</v>
      </c>
      <c r="L5" s="7">
        <f t="shared" si="0"/>
        <v>40856</v>
      </c>
      <c r="M5" s="7">
        <f t="shared" si="0"/>
        <v>40857</v>
      </c>
      <c r="N5" s="7">
        <f t="shared" si="0"/>
        <v>40858</v>
      </c>
      <c r="O5" s="7">
        <f t="shared" si="0"/>
        <v>40859</v>
      </c>
      <c r="P5" s="7">
        <f t="shared" si="0"/>
        <v>40860</v>
      </c>
      <c r="Q5" s="7">
        <f t="shared" si="0"/>
        <v>40861</v>
      </c>
      <c r="R5" s="7">
        <f t="shared" si="0"/>
        <v>40862</v>
      </c>
      <c r="S5" s="7">
        <f t="shared" si="0"/>
        <v>40863</v>
      </c>
      <c r="T5" s="7">
        <f t="shared" si="0"/>
        <v>40864</v>
      </c>
      <c r="U5" s="7">
        <f t="shared" si="1"/>
        <v>40865</v>
      </c>
      <c r="V5" s="7">
        <f t="shared" si="1"/>
        <v>40866</v>
      </c>
      <c r="W5" s="7">
        <f t="shared" si="1"/>
        <v>40867</v>
      </c>
      <c r="X5" s="7">
        <f t="shared" si="1"/>
        <v>40868</v>
      </c>
      <c r="Y5" s="7">
        <f t="shared" si="1"/>
        <v>40869</v>
      </c>
      <c r="Z5" s="7">
        <f t="shared" si="1"/>
        <v>40870</v>
      </c>
      <c r="AA5" s="7">
        <f t="shared" si="1"/>
        <v>40871</v>
      </c>
      <c r="AB5" s="7">
        <f t="shared" si="1"/>
        <v>40872</v>
      </c>
      <c r="AC5" s="7">
        <f t="shared" si="1"/>
        <v>40873</v>
      </c>
      <c r="AD5" s="7">
        <f t="shared" si="1"/>
        <v>40874</v>
      </c>
      <c r="AE5" s="7">
        <f t="shared" si="1"/>
        <v>40875</v>
      </c>
      <c r="AF5" s="7">
        <f t="shared" si="1"/>
        <v>40876</v>
      </c>
      <c r="AG5" s="7">
        <f t="shared" si="1"/>
        <v>40877</v>
      </c>
      <c r="AH5" s="7">
        <f t="shared" si="1"/>
        <v>40878</v>
      </c>
      <c r="AI5" s="7">
        <f t="shared" si="1"/>
        <v>40879</v>
      </c>
      <c r="AJ5" s="7">
        <f t="shared" si="1"/>
        <v>40880</v>
      </c>
      <c r="AK5" s="7">
        <f>+AJ5+1</f>
        <v>40881</v>
      </c>
      <c r="AL5" s="7">
        <f>+AK5+1</f>
        <v>40882</v>
      </c>
      <c r="AM5" s="5"/>
      <c r="AN5" s="8"/>
      <c r="AP5" s="5" t="s">
        <v>5</v>
      </c>
      <c r="AQ5" s="5" t="s">
        <v>6</v>
      </c>
      <c r="AR5" s="5" t="s">
        <v>7</v>
      </c>
    </row>
    <row r="6" spans="1:44" s="6" customFormat="1" ht="12" customHeight="1">
      <c r="A6" s="289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 t="s">
        <v>8</v>
      </c>
      <c r="AN6" s="5" t="s">
        <v>8</v>
      </c>
      <c r="AP6" s="5" t="s">
        <v>8</v>
      </c>
      <c r="AQ6" s="5" t="s">
        <v>8</v>
      </c>
      <c r="AR6" s="5" t="s">
        <v>8</v>
      </c>
    </row>
    <row r="7" spans="1:44" ht="12" customHeight="1">
      <c r="A7" s="9" t="s">
        <v>9</v>
      </c>
      <c r="B7" s="11"/>
      <c r="C7" s="11"/>
      <c r="D7" s="11">
        <f>+$G$31*'Nov2010'!C7</f>
        <v>17913.7</v>
      </c>
      <c r="E7" s="11">
        <f>+$G$31*'Nov2010'!D7</f>
        <v>16594.900000000001</v>
      </c>
      <c r="F7" s="11">
        <f>+$G$31*'Nov2010'!E7</f>
        <v>16814.7</v>
      </c>
      <c r="G7" s="11">
        <f>+$G$31*'Nov2010'!F7</f>
        <v>16924.599999999999</v>
      </c>
      <c r="H7" s="11">
        <f>+$G$31*'Nov2010'!G7</f>
        <v>16704.8</v>
      </c>
      <c r="I7" s="11">
        <f>+$G$31*'Nov2010'!H7</f>
        <v>17144.400000000001</v>
      </c>
      <c r="J7" s="11">
        <f>+$G$31*'Nov2010'!I7</f>
        <v>17144.400000000001</v>
      </c>
      <c r="K7" s="11">
        <f>+$G$31*'Nov2010'!J7</f>
        <v>16594.900000000001</v>
      </c>
      <c r="L7" s="11">
        <f>+$G$31*'Nov2010'!K7</f>
        <v>18023.599999999999</v>
      </c>
      <c r="M7" s="11">
        <f>+$G$31*'Nov2010'!L7</f>
        <v>16155.3</v>
      </c>
      <c r="N7" s="11">
        <f>+$G$31*'Nov2010'!M7</f>
        <v>17254.3</v>
      </c>
      <c r="O7" s="11">
        <f>+$G$31*'Nov2010'!N7</f>
        <v>17474.099999999999</v>
      </c>
      <c r="P7" s="11">
        <f>+$G$31*'Nov2010'!O7</f>
        <v>17803.8</v>
      </c>
      <c r="Q7" s="11">
        <f>+$G$31*'Nov2010'!P7</f>
        <v>17364.2</v>
      </c>
      <c r="R7" s="11">
        <f>+$G$31*'Nov2010'!Q7</f>
        <v>16375.1</v>
      </c>
      <c r="S7" s="11">
        <f>+$G$31*'Nov2010'!R7</f>
        <v>16814.7</v>
      </c>
      <c r="T7" s="11">
        <f>+$G$31*'Nov2010'!S7</f>
        <v>16704.8</v>
      </c>
      <c r="U7" s="11">
        <f>+$G$31*'Nov2010'!T7</f>
        <v>16485</v>
      </c>
      <c r="V7" s="11">
        <f>+$G$31*'Nov2010'!U7</f>
        <v>16594.900000000001</v>
      </c>
      <c r="W7" s="11">
        <f>+$G$31*'Nov2010'!V7</f>
        <v>17254.3</v>
      </c>
      <c r="X7" s="11">
        <f>+$G$31*'Nov2010'!W7</f>
        <v>17364.2</v>
      </c>
      <c r="Y7" s="11">
        <f>+$G$31*'Nov2010'!X7</f>
        <v>16045.4</v>
      </c>
      <c r="Z7" s="11">
        <f>+$G$31*'Nov2010'!Y7</f>
        <v>16155.3</v>
      </c>
      <c r="AA7" s="11">
        <f>+$G$31*'Nov2010'!Z7</f>
        <v>16814.7</v>
      </c>
      <c r="AB7" s="11">
        <f>+$G$31*'Nov2010'!AA7</f>
        <v>16485</v>
      </c>
      <c r="AC7" s="11">
        <f>+$G$31*'Nov2010'!AB7</f>
        <v>17034.5</v>
      </c>
      <c r="AD7" s="11">
        <f>+$G$31*'Nov2010'!AC7</f>
        <v>17913.7</v>
      </c>
      <c r="AE7" s="11">
        <f>+$G$31*'Nov2010'!AD7</f>
        <v>17693.899999999998</v>
      </c>
      <c r="AF7" s="11">
        <f>+$G$31*'Nov2010'!AE7</f>
        <v>16594.900000000001</v>
      </c>
      <c r="AG7" s="11">
        <f>+$G$31*'Nov2010'!AF7</f>
        <v>17254.3</v>
      </c>
      <c r="AH7" s="10"/>
      <c r="AI7" s="10"/>
      <c r="AJ7" s="10"/>
      <c r="AK7" s="10"/>
      <c r="AL7" s="10"/>
      <c r="AM7" s="10">
        <f>MAX(B7:AL7)</f>
        <v>18023.599999999999</v>
      </c>
      <c r="AN7" s="10">
        <f>MIN(C7:AL7)</f>
        <v>16045.4</v>
      </c>
      <c r="AP7" s="10">
        <f>MAX(C7:G7,J7:N7,Q7:U7,X7:AB7,AE7:AI7,AL7)</f>
        <v>18023.599999999999</v>
      </c>
      <c r="AQ7" s="10">
        <f>MAX(H7,O7,V7,AC7,AJ7)</f>
        <v>17474.099999999999</v>
      </c>
      <c r="AR7" s="10">
        <f>MAX(I7,P7,W7,AD7,AK7)</f>
        <v>17913.7</v>
      </c>
    </row>
    <row r="8" spans="1:44" ht="12" customHeight="1">
      <c r="A8" s="9" t="s">
        <v>10</v>
      </c>
      <c r="B8" s="11"/>
      <c r="C8" s="11"/>
      <c r="D8" s="11">
        <f>+$G$31*'Nov2010'!C8</f>
        <v>16155.3</v>
      </c>
      <c r="E8" s="11">
        <f>+$G$31*'Nov2010'!D8</f>
        <v>16045.4</v>
      </c>
      <c r="F8" s="11">
        <f>+$G$31*'Nov2010'!E8</f>
        <v>16045.4</v>
      </c>
      <c r="G8" s="11">
        <f>+$G$31*'Nov2010'!F8</f>
        <v>16265.199999999999</v>
      </c>
      <c r="H8" s="11">
        <f>+$G$31*'Nov2010'!G8</f>
        <v>16485</v>
      </c>
      <c r="I8" s="11">
        <f>+$G$31*'Nov2010'!H8</f>
        <v>16265.199999999999</v>
      </c>
      <c r="J8" s="11">
        <f>+$G$31*'Nov2010'!I8</f>
        <v>16704.8</v>
      </c>
      <c r="K8" s="11">
        <f>+$G$31*'Nov2010'!J8</f>
        <v>15935.5</v>
      </c>
      <c r="L8" s="11">
        <f>+$G$31*'Nov2010'!K8</f>
        <v>17364.2</v>
      </c>
      <c r="M8" s="11">
        <f>+$G$31*'Nov2010'!L8</f>
        <v>15605.8</v>
      </c>
      <c r="N8" s="11">
        <f>+$G$31*'Nov2010'!M8</f>
        <v>16375.1</v>
      </c>
      <c r="O8" s="11">
        <f>+$G$31*'Nov2010'!N8</f>
        <v>17034.5</v>
      </c>
      <c r="P8" s="11">
        <f>+$G$31*'Nov2010'!O8</f>
        <v>17144.400000000001</v>
      </c>
      <c r="Q8" s="11">
        <f>+$G$31*'Nov2010'!P8</f>
        <v>16924.599999999999</v>
      </c>
      <c r="R8" s="11">
        <f>+$G$31*'Nov2010'!Q8</f>
        <v>15825.6</v>
      </c>
      <c r="S8" s="11">
        <f>+$G$31*'Nov2010'!R8</f>
        <v>16045.4</v>
      </c>
      <c r="T8" s="11">
        <f>+$G$31*'Nov2010'!S8</f>
        <v>16155.3</v>
      </c>
      <c r="U8" s="11">
        <f>+$G$31*'Nov2010'!T8</f>
        <v>15825.6</v>
      </c>
      <c r="V8" s="11">
        <f>+$G$31*'Nov2010'!U8</f>
        <v>15825.6</v>
      </c>
      <c r="W8" s="11">
        <f>+$G$31*'Nov2010'!V8</f>
        <v>16704.8</v>
      </c>
      <c r="X8" s="11">
        <f>+$G$31*'Nov2010'!W8</f>
        <v>16594.900000000001</v>
      </c>
      <c r="Y8" s="11">
        <f>+$G$31*'Nov2010'!X8</f>
        <v>15605.8</v>
      </c>
      <c r="Z8" s="11">
        <f>+$G$31*'Nov2010'!Y8</f>
        <v>15715.699999999999</v>
      </c>
      <c r="AA8" s="11">
        <f>+$G$31*'Nov2010'!Z8</f>
        <v>16265.199999999999</v>
      </c>
      <c r="AB8" s="11">
        <f>+$G$31*'Nov2010'!AA8</f>
        <v>15715.699999999999</v>
      </c>
      <c r="AC8" s="11">
        <f>+$G$31*'Nov2010'!AB8</f>
        <v>16375.1</v>
      </c>
      <c r="AD8" s="11">
        <f>+$G$31*'Nov2010'!AC8</f>
        <v>16485</v>
      </c>
      <c r="AE8" s="11">
        <f>+$G$31*'Nov2010'!AD8</f>
        <v>16814.7</v>
      </c>
      <c r="AF8" s="11">
        <f>+$G$31*'Nov2010'!AE8</f>
        <v>15825.6</v>
      </c>
      <c r="AG8" s="11">
        <f>+$G$31*'Nov2010'!AF8</f>
        <v>16814.7</v>
      </c>
      <c r="AH8" s="10"/>
      <c r="AI8" s="10"/>
      <c r="AJ8" s="10"/>
      <c r="AK8" s="10"/>
      <c r="AL8" s="10"/>
      <c r="AM8" s="10">
        <f t="shared" ref="AM8:AM30" si="2">MAX(B8:AL8)</f>
        <v>17364.2</v>
      </c>
      <c r="AN8" s="10">
        <f t="shared" ref="AN8:AN30" si="3">MIN(C8:AL8)</f>
        <v>15605.8</v>
      </c>
      <c r="AP8" s="10">
        <f t="shared" ref="AP8:AP30" si="4">MAX(C8:G8,J8:N8,Q8:U8,X8:AB8,AE8:AI8,AL8)</f>
        <v>17364.2</v>
      </c>
      <c r="AQ8" s="10">
        <f t="shared" ref="AQ8:AR30" si="5">MAX(H8,O8,V8,AC8,AJ8)</f>
        <v>17034.5</v>
      </c>
      <c r="AR8" s="10">
        <f t="shared" si="5"/>
        <v>17144.400000000001</v>
      </c>
    </row>
    <row r="9" spans="1:44" ht="12" customHeight="1">
      <c r="A9" s="9" t="s">
        <v>11</v>
      </c>
      <c r="B9" s="11"/>
      <c r="C9" s="11"/>
      <c r="D9" s="11">
        <f>+$G$31*'Nov2010'!C9</f>
        <v>15605.8</v>
      </c>
      <c r="E9" s="11">
        <f>+$G$31*'Nov2010'!D9</f>
        <v>15715.699999999999</v>
      </c>
      <c r="F9" s="11">
        <f>+$G$31*'Nov2010'!E9</f>
        <v>15935.5</v>
      </c>
      <c r="G9" s="11">
        <f>+$G$31*'Nov2010'!F9</f>
        <v>16045.4</v>
      </c>
      <c r="H9" s="11">
        <f>+$G$31*'Nov2010'!G9</f>
        <v>15825.6</v>
      </c>
      <c r="I9" s="11">
        <f>+$G$31*'Nov2010'!H9</f>
        <v>15825.6</v>
      </c>
      <c r="J9" s="11">
        <f>+$G$31*'Nov2010'!I9</f>
        <v>16265.199999999999</v>
      </c>
      <c r="K9" s="11">
        <f>+$G$31*'Nov2010'!J9</f>
        <v>15715.699999999999</v>
      </c>
      <c r="L9" s="11">
        <f>+$G$31*'Nov2010'!K9</f>
        <v>16594.900000000001</v>
      </c>
      <c r="M9" s="11">
        <f>+$G$31*'Nov2010'!L9</f>
        <v>15935.5</v>
      </c>
      <c r="N9" s="11">
        <f>+$G$31*'Nov2010'!M9</f>
        <v>16265.199999999999</v>
      </c>
      <c r="O9" s="11">
        <f>+$G$31*'Nov2010'!N9</f>
        <v>16814.7</v>
      </c>
      <c r="P9" s="11">
        <f>+$G$31*'Nov2010'!O9</f>
        <v>16704.8</v>
      </c>
      <c r="Q9" s="11">
        <f>+$G$31*'Nov2010'!P9</f>
        <v>16155.3</v>
      </c>
      <c r="R9" s="11">
        <f>+$G$31*'Nov2010'!Q9</f>
        <v>15605.8</v>
      </c>
      <c r="S9" s="11">
        <f>+$G$31*'Nov2010'!R9</f>
        <v>15715.699999999999</v>
      </c>
      <c r="T9" s="11">
        <f>+$G$31*'Nov2010'!S9</f>
        <v>15935.5</v>
      </c>
      <c r="U9" s="11">
        <f>+$G$31*'Nov2010'!T9</f>
        <v>15495.9</v>
      </c>
      <c r="V9" s="11">
        <f>+$G$31*'Nov2010'!U9</f>
        <v>15715.699999999999</v>
      </c>
      <c r="W9" s="11">
        <f>+$G$31*'Nov2010'!V9</f>
        <v>16045.4</v>
      </c>
      <c r="X9" s="11">
        <f>+$G$31*'Nov2010'!W9</f>
        <v>16045.4</v>
      </c>
      <c r="Y9" s="11">
        <f>+$G$31*'Nov2010'!X9</f>
        <v>16485</v>
      </c>
      <c r="Z9" s="11">
        <f>+$G$31*'Nov2010'!Y9</f>
        <v>15276.1</v>
      </c>
      <c r="AA9" s="11">
        <f>+$G$31*'Nov2010'!Z9</f>
        <v>15605.8</v>
      </c>
      <c r="AB9" s="11">
        <f>+$G$31*'Nov2010'!AA9</f>
        <v>15386</v>
      </c>
      <c r="AC9" s="11">
        <f>+$G$31*'Nov2010'!AB9</f>
        <v>16155.3</v>
      </c>
      <c r="AD9" s="11">
        <f>+$G$31*'Nov2010'!AC9</f>
        <v>16045.4</v>
      </c>
      <c r="AE9" s="11">
        <f>+$G$31*'Nov2010'!AD9</f>
        <v>16485</v>
      </c>
      <c r="AF9" s="11">
        <f>+$G$31*'Nov2010'!AE9</f>
        <v>15715.699999999999</v>
      </c>
      <c r="AG9" s="11">
        <f>+$G$31*'Nov2010'!AF9</f>
        <v>16375.1</v>
      </c>
      <c r="AH9" s="10"/>
      <c r="AI9" s="10"/>
      <c r="AJ9" s="10"/>
      <c r="AK9" s="10"/>
      <c r="AL9" s="10"/>
      <c r="AM9" s="10">
        <f t="shared" si="2"/>
        <v>16814.7</v>
      </c>
      <c r="AN9" s="10">
        <f t="shared" si="3"/>
        <v>15276.1</v>
      </c>
      <c r="AP9" s="10">
        <f t="shared" si="4"/>
        <v>16594.900000000001</v>
      </c>
      <c r="AQ9" s="10">
        <f t="shared" si="5"/>
        <v>16814.7</v>
      </c>
      <c r="AR9" s="10">
        <f t="shared" si="5"/>
        <v>16704.8</v>
      </c>
    </row>
    <row r="10" spans="1:44" ht="12" customHeight="1">
      <c r="A10" s="9" t="s">
        <v>12</v>
      </c>
      <c r="B10" s="11"/>
      <c r="C10" s="11"/>
      <c r="D10" s="11">
        <f>+$G$31*'Nov2010'!C10</f>
        <v>15605.8</v>
      </c>
      <c r="E10" s="11">
        <f>+$G$31*'Nov2010'!D10</f>
        <v>15715.699999999999</v>
      </c>
      <c r="F10" s="11">
        <f>+$G$31*'Nov2010'!E10</f>
        <v>15935.5</v>
      </c>
      <c r="G10" s="11">
        <f>+$G$31*'Nov2010'!F10</f>
        <v>15825.6</v>
      </c>
      <c r="H10" s="11">
        <f>+$G$31*'Nov2010'!G10</f>
        <v>15935.5</v>
      </c>
      <c r="I10" s="11">
        <f>+$G$31*'Nov2010'!H10</f>
        <v>15825.6</v>
      </c>
      <c r="J10" s="11">
        <f>+$G$31*'Nov2010'!I10</f>
        <v>16045.4</v>
      </c>
      <c r="K10" s="11">
        <f>+$G$31*'Nov2010'!J10</f>
        <v>15605.8</v>
      </c>
      <c r="L10" s="11">
        <f>+$G$31*'Nov2010'!K10</f>
        <v>16485</v>
      </c>
      <c r="M10" s="11">
        <f>+$G$31*'Nov2010'!L10</f>
        <v>15605.8</v>
      </c>
      <c r="N10" s="11">
        <f>+$G$31*'Nov2010'!M10</f>
        <v>16265.199999999999</v>
      </c>
      <c r="O10" s="11">
        <f>+$G$31*'Nov2010'!N10</f>
        <v>16704.8</v>
      </c>
      <c r="P10" s="11">
        <f>+$G$31*'Nov2010'!O10</f>
        <v>16375.1</v>
      </c>
      <c r="Q10" s="11">
        <f>+$G$31*'Nov2010'!P10</f>
        <v>15935.5</v>
      </c>
      <c r="R10" s="11">
        <f>+$G$31*'Nov2010'!Q10</f>
        <v>15276.1</v>
      </c>
      <c r="S10" s="11">
        <f>+$G$31*'Nov2010'!R10</f>
        <v>15386</v>
      </c>
      <c r="T10" s="11">
        <f>+$G$31*'Nov2010'!S10</f>
        <v>15825.6</v>
      </c>
      <c r="U10" s="11">
        <f>+$G$31*'Nov2010'!T10</f>
        <v>15276.1</v>
      </c>
      <c r="V10" s="11">
        <f>+$G$31*'Nov2010'!U10</f>
        <v>15605.8</v>
      </c>
      <c r="W10" s="11">
        <f>+$G$31*'Nov2010'!V10</f>
        <v>15715.699999999999</v>
      </c>
      <c r="X10" s="11">
        <f>+$G$31*'Nov2010'!W10</f>
        <v>15715.699999999999</v>
      </c>
      <c r="Y10" s="11">
        <f>+$G$31*'Nov2010'!X10</f>
        <v>16375.1</v>
      </c>
      <c r="Z10" s="11">
        <f>+$G$31*'Nov2010'!Y10</f>
        <v>15276.1</v>
      </c>
      <c r="AA10" s="11">
        <f>+$G$31*'Nov2010'!Z10</f>
        <v>16814.7</v>
      </c>
      <c r="AB10" s="11">
        <f>+$G$31*'Nov2010'!AA10</f>
        <v>15166.199999999999</v>
      </c>
      <c r="AC10" s="11">
        <f>+$G$31*'Nov2010'!AB10</f>
        <v>15495.9</v>
      </c>
      <c r="AD10" s="11">
        <f>+$G$31*'Nov2010'!AC10</f>
        <v>15495.9</v>
      </c>
      <c r="AE10" s="11">
        <f>+$G$31*'Nov2010'!AD10</f>
        <v>16155.3</v>
      </c>
      <c r="AF10" s="11">
        <f>+$G$31*'Nov2010'!AE10</f>
        <v>15605.8</v>
      </c>
      <c r="AG10" s="11">
        <f>+$G$31*'Nov2010'!AF10</f>
        <v>16265.199999999999</v>
      </c>
      <c r="AH10" s="10"/>
      <c r="AI10" s="10"/>
      <c r="AJ10" s="10"/>
      <c r="AK10" s="10"/>
      <c r="AL10" s="10"/>
      <c r="AM10" s="10">
        <f t="shared" si="2"/>
        <v>16814.7</v>
      </c>
      <c r="AN10" s="10">
        <f t="shared" si="3"/>
        <v>15166.199999999999</v>
      </c>
      <c r="AP10" s="10">
        <f t="shared" si="4"/>
        <v>16814.7</v>
      </c>
      <c r="AQ10" s="10">
        <f t="shared" si="5"/>
        <v>16704.8</v>
      </c>
      <c r="AR10" s="10">
        <f t="shared" si="5"/>
        <v>16375.1</v>
      </c>
    </row>
    <row r="11" spans="1:44" ht="12" customHeight="1">
      <c r="A11" s="9" t="s">
        <v>13</v>
      </c>
      <c r="B11" s="11"/>
      <c r="C11" s="11"/>
      <c r="D11" s="11">
        <f>+$G$31*'Nov2010'!C11</f>
        <v>15386</v>
      </c>
      <c r="E11" s="11">
        <f>+$G$31*'Nov2010'!D11</f>
        <v>15495.9</v>
      </c>
      <c r="F11" s="11">
        <f>+$G$31*'Nov2010'!E11</f>
        <v>15495.9</v>
      </c>
      <c r="G11" s="11">
        <f>+$G$31*'Nov2010'!F11</f>
        <v>15935.5</v>
      </c>
      <c r="H11" s="11">
        <f>+$G$31*'Nov2010'!G11</f>
        <v>16045.4</v>
      </c>
      <c r="I11" s="11">
        <f>+$G$31*'Nov2010'!H11</f>
        <v>15825.6</v>
      </c>
      <c r="J11" s="11">
        <f>+$G$31*'Nov2010'!I11</f>
        <v>15715.699999999999</v>
      </c>
      <c r="K11" s="11">
        <f>+$G$31*'Nov2010'!J11</f>
        <v>15386</v>
      </c>
      <c r="L11" s="11">
        <f>+$G$31*'Nov2010'!K11</f>
        <v>16265.199999999999</v>
      </c>
      <c r="M11" s="11">
        <f>+$G$31*'Nov2010'!L11</f>
        <v>15056.3</v>
      </c>
      <c r="N11" s="11">
        <f>+$G$31*'Nov2010'!M11</f>
        <v>16155.3</v>
      </c>
      <c r="O11" s="11">
        <f>+$G$31*'Nov2010'!N11</f>
        <v>16485</v>
      </c>
      <c r="P11" s="11">
        <f>+$G$31*'Nov2010'!O11</f>
        <v>16265.199999999999</v>
      </c>
      <c r="Q11" s="11">
        <f>+$G$31*'Nov2010'!P11</f>
        <v>15715.699999999999</v>
      </c>
      <c r="R11" s="11">
        <f>+$G$31*'Nov2010'!Q11</f>
        <v>15495.9</v>
      </c>
      <c r="S11" s="11">
        <f>+$G$31*'Nov2010'!R11</f>
        <v>15166.199999999999</v>
      </c>
      <c r="T11" s="11">
        <f>+$G$31*'Nov2010'!S11</f>
        <v>15825.6</v>
      </c>
      <c r="U11" s="11">
        <f>+$G$31*'Nov2010'!T11</f>
        <v>15166.199999999999</v>
      </c>
      <c r="V11" s="11">
        <f>+$G$31*'Nov2010'!U11</f>
        <v>15495.9</v>
      </c>
      <c r="W11" s="11">
        <f>+$G$31*'Nov2010'!V11</f>
        <v>16045.4</v>
      </c>
      <c r="X11" s="11">
        <f>+$G$31*'Nov2010'!W11</f>
        <v>15715.699999999999</v>
      </c>
      <c r="Y11" s="11">
        <f>+$G$31*'Nov2010'!X11</f>
        <v>16045.4</v>
      </c>
      <c r="Z11" s="11">
        <f>+$G$31*'Nov2010'!Y11</f>
        <v>15056.3</v>
      </c>
      <c r="AA11" s="11">
        <f>+$G$31*'Nov2010'!Z11</f>
        <v>16814.7</v>
      </c>
      <c r="AB11" s="11">
        <f>+$G$31*'Nov2010'!AA11</f>
        <v>15166.199999999999</v>
      </c>
      <c r="AC11" s="11">
        <f>+$G$31*'Nov2010'!AB11</f>
        <v>15605.8</v>
      </c>
      <c r="AD11" s="11">
        <f>+$G$31*'Nov2010'!AC11</f>
        <v>15495.9</v>
      </c>
      <c r="AE11" s="11">
        <f>+$G$31*'Nov2010'!AD11</f>
        <v>16155.3</v>
      </c>
      <c r="AF11" s="11">
        <f>+$G$31*'Nov2010'!AE11</f>
        <v>15495.9</v>
      </c>
      <c r="AG11" s="11">
        <f>+$G$31*'Nov2010'!AF11</f>
        <v>16375.1</v>
      </c>
      <c r="AH11" s="10"/>
      <c r="AI11" s="10"/>
      <c r="AJ11" s="10"/>
      <c r="AK11" s="10"/>
      <c r="AL11" s="10"/>
      <c r="AM11" s="10">
        <f t="shared" si="2"/>
        <v>16814.7</v>
      </c>
      <c r="AN11" s="10">
        <f t="shared" si="3"/>
        <v>15056.3</v>
      </c>
      <c r="AP11" s="10">
        <f t="shared" si="4"/>
        <v>16814.7</v>
      </c>
      <c r="AQ11" s="10">
        <f t="shared" si="5"/>
        <v>16485</v>
      </c>
      <c r="AR11" s="10">
        <f t="shared" si="5"/>
        <v>16265.199999999999</v>
      </c>
    </row>
    <row r="12" spans="1:44" ht="12" customHeight="1">
      <c r="A12" s="9" t="s">
        <v>14</v>
      </c>
      <c r="B12" s="11"/>
      <c r="C12" s="11"/>
      <c r="D12" s="11">
        <f>+$G$31*'Nov2010'!C12</f>
        <v>15495.9</v>
      </c>
      <c r="E12" s="11">
        <f>+$G$31*'Nov2010'!D12</f>
        <v>16265.199999999999</v>
      </c>
      <c r="F12" s="11">
        <f>+$G$31*'Nov2010'!E12</f>
        <v>16045.4</v>
      </c>
      <c r="G12" s="11">
        <f>+$G$31*'Nov2010'!F12</f>
        <v>16375.1</v>
      </c>
      <c r="H12" s="11">
        <f>+$G$31*'Nov2010'!G12</f>
        <v>17034.5</v>
      </c>
      <c r="I12" s="11">
        <f>+$G$31*'Nov2010'!H12</f>
        <v>15825.6</v>
      </c>
      <c r="J12" s="11">
        <f>+$G$31*'Nov2010'!I12</f>
        <v>15056.3</v>
      </c>
      <c r="K12" s="11">
        <f>+$G$31*'Nov2010'!J12</f>
        <v>16265.199999999999</v>
      </c>
      <c r="L12" s="11">
        <f>+$G$31*'Nov2010'!K12</f>
        <v>16594.900000000001</v>
      </c>
      <c r="M12" s="11">
        <f>+$G$31*'Nov2010'!L12</f>
        <v>16375.1</v>
      </c>
      <c r="N12" s="11">
        <f>+$G$31*'Nov2010'!M12</f>
        <v>16924.599999999999</v>
      </c>
      <c r="O12" s="11">
        <f>+$G$31*'Nov2010'!N12</f>
        <v>17364.2</v>
      </c>
      <c r="P12" s="11">
        <f>+$G$31*'Nov2010'!O12</f>
        <v>16375.1</v>
      </c>
      <c r="Q12" s="11">
        <f>+$G$31*'Nov2010'!P12</f>
        <v>15715.699999999999</v>
      </c>
      <c r="R12" s="11">
        <f>+$G$31*'Nov2010'!Q12</f>
        <v>16155.3</v>
      </c>
      <c r="S12" s="11">
        <f>+$G$31*'Nov2010'!R12</f>
        <v>15715.699999999999</v>
      </c>
      <c r="T12" s="11">
        <f>+$G$31*'Nov2010'!S12</f>
        <v>16375.1</v>
      </c>
      <c r="U12" s="11">
        <f>+$G$31*'Nov2010'!T12</f>
        <v>15935.5</v>
      </c>
      <c r="V12" s="11">
        <f>+$G$31*'Nov2010'!U12</f>
        <v>16375.1</v>
      </c>
      <c r="W12" s="11">
        <f>+$G$31*'Nov2010'!V12</f>
        <v>16045.4</v>
      </c>
      <c r="X12" s="11">
        <f>+$G$31*'Nov2010'!W12</f>
        <v>15715.699999999999</v>
      </c>
      <c r="Y12" s="11">
        <f>+$G$31*'Nov2010'!X12</f>
        <v>16814.7</v>
      </c>
      <c r="Z12" s="11">
        <f>+$G$31*'Nov2010'!Y12</f>
        <v>15605.8</v>
      </c>
      <c r="AA12" s="11">
        <f>+$G$31*'Nov2010'!Z12</f>
        <v>17254.3</v>
      </c>
      <c r="AB12" s="11">
        <f>+$G$31*'Nov2010'!AA12</f>
        <v>15715.699999999999</v>
      </c>
      <c r="AC12" s="11">
        <f>+$G$31*'Nov2010'!AB12</f>
        <v>16485</v>
      </c>
      <c r="AD12" s="11">
        <f>+$G$31*'Nov2010'!AC12</f>
        <v>16045.4</v>
      </c>
      <c r="AE12" s="11">
        <f>+$G$31*'Nov2010'!AD12</f>
        <v>16045.4</v>
      </c>
      <c r="AF12" s="11">
        <f>+$G$31*'Nov2010'!AE12</f>
        <v>16375.1</v>
      </c>
      <c r="AG12" s="11">
        <f>+$G$31*'Nov2010'!AF12</f>
        <v>17254.3</v>
      </c>
      <c r="AH12" s="10"/>
      <c r="AI12" s="10"/>
      <c r="AJ12" s="10"/>
      <c r="AK12" s="10"/>
      <c r="AL12" s="10"/>
      <c r="AM12" s="10">
        <f t="shared" si="2"/>
        <v>17364.2</v>
      </c>
      <c r="AN12" s="10">
        <f t="shared" si="3"/>
        <v>15056.3</v>
      </c>
      <c r="AP12" s="10">
        <f t="shared" si="4"/>
        <v>17254.3</v>
      </c>
      <c r="AQ12" s="10">
        <f t="shared" si="5"/>
        <v>17364.2</v>
      </c>
      <c r="AR12" s="10">
        <f t="shared" si="5"/>
        <v>16375.1</v>
      </c>
    </row>
    <row r="13" spans="1:44" ht="12" customHeight="1">
      <c r="A13" s="9" t="s">
        <v>15</v>
      </c>
      <c r="B13" s="11"/>
      <c r="C13" s="11"/>
      <c r="D13" s="11">
        <f>+$G$31*'Nov2010'!C13</f>
        <v>15276.1</v>
      </c>
      <c r="E13" s="11">
        <f>+$G$31*'Nov2010'!D13</f>
        <v>17803.8</v>
      </c>
      <c r="F13" s="11">
        <f>+$G$31*'Nov2010'!E13</f>
        <v>17803.8</v>
      </c>
      <c r="G13" s="11">
        <f>+$G$31*'Nov2010'!F13</f>
        <v>18023.599999999999</v>
      </c>
      <c r="H13" s="11">
        <f>+$G$31*'Nov2010'!G13</f>
        <v>18463.2</v>
      </c>
      <c r="I13" s="11">
        <f>+$G$31*'Nov2010'!H13</f>
        <v>16485</v>
      </c>
      <c r="J13" s="11">
        <f>+$G$31*'Nov2010'!I13</f>
        <v>15276.1</v>
      </c>
      <c r="K13" s="11">
        <f>+$G$31*'Nov2010'!J13</f>
        <v>17693.899999999998</v>
      </c>
      <c r="L13" s="11">
        <f>+$G$31*'Nov2010'!K13</f>
        <v>16924.599999999999</v>
      </c>
      <c r="M13" s="11">
        <f>+$G$31*'Nov2010'!L13</f>
        <v>18133.5</v>
      </c>
      <c r="N13" s="11">
        <f>+$G$31*'Nov2010'!M13</f>
        <v>18792.899999999998</v>
      </c>
      <c r="O13" s="11">
        <f>+$G$31*'Nov2010'!N13</f>
        <v>19342.399999999998</v>
      </c>
      <c r="P13" s="11">
        <f>+$G$31*'Nov2010'!O13</f>
        <v>16704.8</v>
      </c>
      <c r="Q13" s="11">
        <f>+$G$31*'Nov2010'!P13</f>
        <v>15386</v>
      </c>
      <c r="R13" s="11">
        <f>+$G$31*'Nov2010'!Q13</f>
        <v>17584</v>
      </c>
      <c r="S13" s="11">
        <f>+$G$31*'Nov2010'!R13</f>
        <v>18243.399999999998</v>
      </c>
      <c r="T13" s="11">
        <f>+$G$31*'Nov2010'!S13</f>
        <v>18573.099999999999</v>
      </c>
      <c r="U13" s="11">
        <f>+$G$31*'Nov2010'!T13</f>
        <v>17693.899999999998</v>
      </c>
      <c r="V13" s="11">
        <f>+$G$31*'Nov2010'!U13</f>
        <v>18573.099999999999</v>
      </c>
      <c r="W13" s="11">
        <f>+$G$31*'Nov2010'!V13</f>
        <v>16924.599999999999</v>
      </c>
      <c r="X13" s="11">
        <f>+$G$31*'Nov2010'!W13</f>
        <v>15605.8</v>
      </c>
      <c r="Y13" s="11">
        <f>+$G$31*'Nov2010'!X13</f>
        <v>16155.3</v>
      </c>
      <c r="Z13" s="11">
        <f>+$G$31*'Nov2010'!Y13</f>
        <v>15825.6</v>
      </c>
      <c r="AA13" s="11">
        <f>+$G$31*'Nov2010'!Z13</f>
        <v>17913.7</v>
      </c>
      <c r="AB13" s="11">
        <f>+$G$31*'Nov2010'!AA13</f>
        <v>18353.3</v>
      </c>
      <c r="AC13" s="11">
        <f>+$G$31*'Nov2010'!AB13</f>
        <v>17803.8</v>
      </c>
      <c r="AD13" s="11">
        <f>+$G$31*'Nov2010'!AC13</f>
        <v>16924.599999999999</v>
      </c>
      <c r="AE13" s="11">
        <f>+$G$31*'Nov2010'!AD13</f>
        <v>15825.6</v>
      </c>
      <c r="AF13" s="11">
        <f>+$G$31*'Nov2010'!AE13</f>
        <v>18573.099999999999</v>
      </c>
      <c r="AG13" s="11">
        <f>+$G$31*'Nov2010'!AF13</f>
        <v>18573.099999999999</v>
      </c>
      <c r="AH13" s="10"/>
      <c r="AI13" s="10"/>
      <c r="AJ13" s="10"/>
      <c r="AK13" s="10"/>
      <c r="AL13" s="10"/>
      <c r="AM13" s="10">
        <f t="shared" si="2"/>
        <v>19342.399999999998</v>
      </c>
      <c r="AN13" s="10">
        <f t="shared" si="3"/>
        <v>15276.1</v>
      </c>
      <c r="AP13" s="10">
        <f t="shared" si="4"/>
        <v>18792.899999999998</v>
      </c>
      <c r="AQ13" s="10">
        <f t="shared" si="5"/>
        <v>19342.399999999998</v>
      </c>
      <c r="AR13" s="10">
        <f t="shared" si="5"/>
        <v>16924.599999999999</v>
      </c>
    </row>
    <row r="14" spans="1:44" ht="12" customHeight="1">
      <c r="A14" s="12" t="s">
        <v>16</v>
      </c>
      <c r="B14" s="11"/>
      <c r="C14" s="11"/>
      <c r="D14" s="11">
        <f>+$G$31*'Nov2010'!C14</f>
        <v>16045.4</v>
      </c>
      <c r="E14" s="11">
        <f>+$G$31*'Nov2010'!D14</f>
        <v>21100.799999999999</v>
      </c>
      <c r="F14" s="11">
        <f>+$G$31*'Nov2010'!E14</f>
        <v>19891.899999999998</v>
      </c>
      <c r="G14" s="11">
        <f>+$G$31*'Nov2010'!F14</f>
        <v>20221.599999999999</v>
      </c>
      <c r="H14" s="11">
        <f>+$G$31*'Nov2010'!G14</f>
        <v>21320.6</v>
      </c>
      <c r="I14" s="11">
        <f>+$G$31*'Nov2010'!H14</f>
        <v>17584</v>
      </c>
      <c r="J14" s="11">
        <f>+$G$31*'Nov2010'!I14</f>
        <v>16155.3</v>
      </c>
      <c r="K14" s="11">
        <f>+$G$31*'Nov2010'!J14</f>
        <v>20331.5</v>
      </c>
      <c r="L14" s="11">
        <f>+$G$31*'Nov2010'!K14</f>
        <v>18133.5</v>
      </c>
      <c r="M14" s="11">
        <f>+$G$31*'Nov2010'!L14</f>
        <v>20441.399999999998</v>
      </c>
      <c r="N14" s="11">
        <f>+$G$31*'Nov2010'!M14</f>
        <v>20331.5</v>
      </c>
      <c r="O14" s="11">
        <f>+$G$31*'Nov2010'!N14</f>
        <v>20441.399999999998</v>
      </c>
      <c r="P14" s="11">
        <f>+$G$31*'Nov2010'!O14</f>
        <v>17913.7</v>
      </c>
      <c r="Q14" s="11">
        <f>+$G$31*'Nov2010'!P14</f>
        <v>16594.900000000001</v>
      </c>
      <c r="R14" s="11">
        <f>+$G$31*'Nov2010'!Q14</f>
        <v>20331.5</v>
      </c>
      <c r="S14" s="11">
        <f>+$G$31*'Nov2010'!R14</f>
        <v>20771.099999999999</v>
      </c>
      <c r="T14" s="11">
        <f>+$G$31*'Nov2010'!S14</f>
        <v>20221.599999999999</v>
      </c>
      <c r="U14" s="11">
        <f>+$G$31*'Nov2010'!T14</f>
        <v>20221.599999999999</v>
      </c>
      <c r="V14" s="11">
        <f>+$G$31*'Nov2010'!U14</f>
        <v>20661.2</v>
      </c>
      <c r="W14" s="11">
        <f>+$G$31*'Nov2010'!V14</f>
        <v>18133.5</v>
      </c>
      <c r="X14" s="11">
        <f>+$G$31*'Nov2010'!W14</f>
        <v>16485</v>
      </c>
      <c r="Y14" s="11">
        <f>+$G$31*'Nov2010'!X14</f>
        <v>19891.899999999998</v>
      </c>
      <c r="Z14" s="11">
        <f>+$G$31*'Nov2010'!Y14</f>
        <v>18243.399999999998</v>
      </c>
      <c r="AA14" s="11">
        <f>+$G$31*'Nov2010'!Z14</f>
        <v>20221.599999999999</v>
      </c>
      <c r="AB14" s="11">
        <f>+$G$31*'Nov2010'!AA14</f>
        <v>19891.899999999998</v>
      </c>
      <c r="AC14" s="11">
        <f>+$G$31*'Nov2010'!AB14</f>
        <v>20551.3</v>
      </c>
      <c r="AD14" s="11">
        <f>+$G$31*'Nov2010'!AC14</f>
        <v>17913.7</v>
      </c>
      <c r="AE14" s="11">
        <f>+$G$31*'Nov2010'!AD14</f>
        <v>16375.1</v>
      </c>
      <c r="AF14" s="11">
        <f>+$G$31*'Nov2010'!AE14</f>
        <v>20661.2</v>
      </c>
      <c r="AG14" s="11">
        <f>+$G$31*'Nov2010'!AF14</f>
        <v>21870.1</v>
      </c>
      <c r="AH14" s="10"/>
      <c r="AI14" s="10"/>
      <c r="AJ14" s="10"/>
      <c r="AK14" s="10"/>
      <c r="AL14" s="10"/>
      <c r="AM14" s="10">
        <f t="shared" si="2"/>
        <v>21870.1</v>
      </c>
      <c r="AN14" s="10">
        <f t="shared" si="3"/>
        <v>16045.4</v>
      </c>
      <c r="AP14" s="10">
        <f t="shared" si="4"/>
        <v>21870.1</v>
      </c>
      <c r="AQ14" s="10">
        <f t="shared" si="5"/>
        <v>21320.6</v>
      </c>
      <c r="AR14" s="10">
        <f t="shared" si="5"/>
        <v>18133.5</v>
      </c>
    </row>
    <row r="15" spans="1:44" ht="12" customHeight="1">
      <c r="A15" s="12" t="s">
        <v>17</v>
      </c>
      <c r="B15" s="11"/>
      <c r="C15" s="11"/>
      <c r="D15" s="11">
        <f>+$G$31*'Nov2010'!C15</f>
        <v>17364.2</v>
      </c>
      <c r="E15" s="11">
        <f>+$G$31*'Nov2010'!D15</f>
        <v>18737.95</v>
      </c>
      <c r="F15" s="11">
        <f>+$G$31*'Nov2010'!E15</f>
        <v>23628.5</v>
      </c>
      <c r="G15" s="11">
        <f>+$G$31*'Nov2010'!F15</f>
        <v>23408.7</v>
      </c>
      <c r="H15" s="11">
        <f>+$G$31*'Nov2010'!G15</f>
        <v>24617.599999999999</v>
      </c>
      <c r="I15" s="11">
        <f>+$G$31*'Nov2010'!H15</f>
        <v>19562.2</v>
      </c>
      <c r="J15" s="11">
        <f>+$G$31*'Nov2010'!I15</f>
        <v>17474.099999999999</v>
      </c>
      <c r="K15" s="11">
        <f>+$G$31*'Nov2010'!J15</f>
        <v>24287.899999999998</v>
      </c>
      <c r="L15" s="11">
        <f>+$G$31*'Nov2010'!K15</f>
        <v>21320.6</v>
      </c>
      <c r="M15" s="11">
        <f>+$G$31*'Nov2010'!L15</f>
        <v>23738.399999999998</v>
      </c>
      <c r="N15" s="11">
        <f>+$G$31*'Nov2010'!M15</f>
        <v>24178</v>
      </c>
      <c r="O15" s="11">
        <f>+$G$31*'Nov2010'!N15</f>
        <v>25606.7</v>
      </c>
      <c r="P15" s="11">
        <f>+$G$31*'Nov2010'!O15</f>
        <v>20221.599999999999</v>
      </c>
      <c r="Q15" s="11">
        <f>+$G$31*'Nov2010'!P15</f>
        <v>18243.399999999998</v>
      </c>
      <c r="R15" s="11">
        <f>+$G$31*'Nov2010'!Q15</f>
        <v>22419.599999999999</v>
      </c>
      <c r="S15" s="11">
        <f>+$G$31*'Nov2010'!R15</f>
        <v>24287.899999999998</v>
      </c>
      <c r="T15" s="11">
        <f>+$G$31*'Nov2010'!S15</f>
        <v>24727.5</v>
      </c>
      <c r="U15" s="11">
        <f>+$G$31*'Nov2010'!T15</f>
        <v>23958.2</v>
      </c>
      <c r="V15" s="11">
        <f>+$G$31*'Nov2010'!U15</f>
        <v>24287.899999999998</v>
      </c>
      <c r="W15" s="11">
        <f>+$G$31*'Nov2010'!V15</f>
        <v>19452.3</v>
      </c>
      <c r="X15" s="11">
        <f>+$G$31*'Nov2010'!W15</f>
        <v>17584</v>
      </c>
      <c r="Y15" s="11">
        <f>+$G$31*'Nov2010'!X15</f>
        <v>23188.899999999998</v>
      </c>
      <c r="Z15" s="11">
        <f>+$G$31*'Nov2010'!Y15</f>
        <v>19782</v>
      </c>
      <c r="AA15" s="11">
        <f>+$G$31*'Nov2010'!Z15</f>
        <v>23738.399999999998</v>
      </c>
      <c r="AB15" s="11">
        <f>+$G$31*'Nov2010'!AA15</f>
        <v>0</v>
      </c>
      <c r="AC15" s="11">
        <f>+$G$31*'Nov2010'!AB15</f>
        <v>25496.799999999999</v>
      </c>
      <c r="AD15" s="11">
        <f>+$G$31*'Nov2010'!AC15</f>
        <v>19562.2</v>
      </c>
      <c r="AE15" s="11">
        <f>+$G$31*'Nov2010'!AD15</f>
        <v>17803.8</v>
      </c>
      <c r="AF15" s="11">
        <f>+$G$31*'Nov2010'!AE15</f>
        <v>24287.899999999998</v>
      </c>
      <c r="AG15" s="11">
        <f>+$G$31*'Nov2010'!AF15</f>
        <v>25167.1</v>
      </c>
      <c r="AH15" s="10"/>
      <c r="AI15" s="10"/>
      <c r="AJ15" s="10"/>
      <c r="AK15" s="10"/>
      <c r="AL15" s="10"/>
      <c r="AM15" s="10">
        <f t="shared" si="2"/>
        <v>25606.7</v>
      </c>
      <c r="AN15" s="10">
        <f t="shared" si="3"/>
        <v>0</v>
      </c>
      <c r="AP15" s="10">
        <f t="shared" si="4"/>
        <v>25167.1</v>
      </c>
      <c r="AQ15" s="10">
        <f t="shared" si="5"/>
        <v>25606.7</v>
      </c>
      <c r="AR15" s="10">
        <f t="shared" si="5"/>
        <v>20221.599999999999</v>
      </c>
    </row>
    <row r="16" spans="1:44" ht="12" customHeight="1">
      <c r="A16" s="13">
        <v>0.41666666666666669</v>
      </c>
      <c r="B16" s="11"/>
      <c r="C16" s="11"/>
      <c r="D16" s="11">
        <f>+$G$31*'Nov2010'!C16</f>
        <v>17913.7</v>
      </c>
      <c r="E16" s="11">
        <f>+$G$31*'Nov2010'!D16</f>
        <v>25167.1</v>
      </c>
      <c r="F16" s="11">
        <f>+$G$31*'Nov2010'!E16</f>
        <v>23738.399999999998</v>
      </c>
      <c r="G16" s="11">
        <f>+$G$31*'Nov2010'!F16</f>
        <v>23848.3</v>
      </c>
      <c r="H16" s="11">
        <f>+$G$31*'Nov2010'!G16</f>
        <v>24837.399999999998</v>
      </c>
      <c r="I16" s="11">
        <f>+$G$31*'Nov2010'!H16</f>
        <v>19782</v>
      </c>
      <c r="J16" s="11">
        <f>+$G$31*'Nov2010'!I16</f>
        <v>18243.399999999998</v>
      </c>
      <c r="K16" s="11">
        <f>+$G$31*'Nov2010'!J16</f>
        <v>25057.200000000001</v>
      </c>
      <c r="L16" s="11">
        <f>+$G$31*'Nov2010'!K16</f>
        <v>19452.3</v>
      </c>
      <c r="M16" s="11">
        <f>+$G$31*'Nov2010'!L16</f>
        <v>25167.1</v>
      </c>
      <c r="N16" s="11">
        <f>+$G$31*'Nov2010'!M16</f>
        <v>24837.399999999998</v>
      </c>
      <c r="O16" s="11">
        <f>+$G$31*'Nov2010'!N16</f>
        <v>25496.799999999999</v>
      </c>
      <c r="P16" s="11">
        <f>+$G$31*'Nov2010'!O16</f>
        <v>21100.799999999999</v>
      </c>
      <c r="Q16" s="11">
        <f>+$G$31*'Nov2010'!P16</f>
        <v>18463.2</v>
      </c>
      <c r="R16" s="11">
        <f>+$G$31*'Nov2010'!Q16</f>
        <v>25167.1</v>
      </c>
      <c r="S16" s="11">
        <f>+$G$31*'Nov2010'!R16</f>
        <v>24178</v>
      </c>
      <c r="T16" s="11">
        <f>+$G$31*'Nov2010'!S16</f>
        <v>24947.3</v>
      </c>
      <c r="U16" s="11">
        <f>+$G$31*'Nov2010'!T16</f>
        <v>24947.3</v>
      </c>
      <c r="V16" s="11">
        <f>+$G$31*'Nov2010'!U16</f>
        <v>25167.1</v>
      </c>
      <c r="W16" s="11">
        <f>+$G$31*'Nov2010'!V16</f>
        <v>20771.099999999999</v>
      </c>
      <c r="X16" s="11">
        <f>+$G$31*'Nov2010'!W16</f>
        <v>18243.399999999998</v>
      </c>
      <c r="Y16" s="11">
        <f>+$G$31*'Nov2010'!X16</f>
        <v>24178</v>
      </c>
      <c r="Z16" s="11">
        <f>+$G$31*'Nov2010'!Y16</f>
        <v>19342.399999999998</v>
      </c>
      <c r="AA16" s="11">
        <f>+$G$31*'Nov2010'!Z16</f>
        <v>24178</v>
      </c>
      <c r="AB16" s="11">
        <f>+$G$31*'Nov2010'!AA16</f>
        <v>4396</v>
      </c>
      <c r="AC16" s="11">
        <f>+$G$31*'Nov2010'!AB16</f>
        <v>24947.3</v>
      </c>
      <c r="AD16" s="11">
        <f>+$G$31*'Nov2010'!AC16</f>
        <v>20441.399999999998</v>
      </c>
      <c r="AE16" s="11">
        <f>+$G$31*'Nov2010'!AD16</f>
        <v>18243.399999999998</v>
      </c>
      <c r="AF16" s="11">
        <f>+$G$31*'Nov2010'!AE16</f>
        <v>25167.1</v>
      </c>
      <c r="AG16" s="11">
        <f>+$G$31*'Nov2010'!AF16</f>
        <v>25936.399999999998</v>
      </c>
      <c r="AH16" s="10"/>
      <c r="AI16" s="10"/>
      <c r="AJ16" s="10"/>
      <c r="AK16" s="10"/>
      <c r="AL16" s="10"/>
      <c r="AM16" s="10">
        <f t="shared" si="2"/>
        <v>25936.399999999998</v>
      </c>
      <c r="AN16" s="10">
        <f t="shared" si="3"/>
        <v>4396</v>
      </c>
      <c r="AP16" s="10">
        <f t="shared" si="4"/>
        <v>25936.399999999998</v>
      </c>
      <c r="AQ16" s="10">
        <f t="shared" si="5"/>
        <v>25496.799999999999</v>
      </c>
      <c r="AR16" s="10">
        <f t="shared" si="5"/>
        <v>21100.799999999999</v>
      </c>
    </row>
    <row r="17" spans="1:44" ht="12" customHeight="1">
      <c r="A17" s="13" t="s">
        <v>18</v>
      </c>
      <c r="B17" s="11"/>
      <c r="C17" s="11"/>
      <c r="D17" s="11">
        <f>+$G$31*'Nov2010'!C17</f>
        <v>19782</v>
      </c>
      <c r="E17" s="11">
        <f>+$G$31*'Nov2010'!D17</f>
        <v>26156.2</v>
      </c>
      <c r="F17" s="11">
        <f>+$G$31*'Nov2010'!E17</f>
        <v>24232.95</v>
      </c>
      <c r="G17" s="11">
        <f>+$G$31*'Nov2010'!F17</f>
        <v>22199.8</v>
      </c>
      <c r="H17" s="11">
        <f>+$G$31*'Nov2010'!G17</f>
        <v>25277</v>
      </c>
      <c r="I17" s="11">
        <f>+$G$31*'Nov2010'!H17</f>
        <v>20551.3</v>
      </c>
      <c r="J17" s="11">
        <f>+$G$31*'Nov2010'!I17</f>
        <v>18683</v>
      </c>
      <c r="K17" s="11">
        <f>+$G$31*'Nov2010'!J17</f>
        <v>25277</v>
      </c>
      <c r="L17" s="11">
        <f>+$G$31*'Nov2010'!K17</f>
        <v>20001.8</v>
      </c>
      <c r="M17" s="11">
        <f>+$G$31*'Nov2010'!L17</f>
        <v>26705.7</v>
      </c>
      <c r="N17" s="11">
        <f>+$G$31*'Nov2010'!M17</f>
        <v>24727.5</v>
      </c>
      <c r="O17" s="11">
        <f>+$G$31*'Nov2010'!N17</f>
        <v>24837.399999999998</v>
      </c>
      <c r="P17" s="11">
        <f>+$G$31*'Nov2010'!O17</f>
        <v>21650.3</v>
      </c>
      <c r="Q17" s="11">
        <f>+$G$31*'Nov2010'!P17</f>
        <v>18683</v>
      </c>
      <c r="R17" s="11">
        <f>+$G$31*'Nov2010'!Q17</f>
        <v>26925.5</v>
      </c>
      <c r="S17" s="11">
        <f>+$G$31*'Nov2010'!R17</f>
        <v>24397.8</v>
      </c>
      <c r="T17" s="11">
        <f>+$G$31*'Nov2010'!S17</f>
        <v>25057.200000000001</v>
      </c>
      <c r="U17" s="11">
        <f>+$G$31*'Nov2010'!T17</f>
        <v>25386.899999999998</v>
      </c>
      <c r="V17" s="11">
        <f>+$G$31*'Nov2010'!U17</f>
        <v>25496.799999999999</v>
      </c>
      <c r="W17" s="11">
        <f>+$G$31*'Nov2010'!V17</f>
        <v>21430.5</v>
      </c>
      <c r="X17" s="11">
        <f>+$G$31*'Nov2010'!W17</f>
        <v>18683</v>
      </c>
      <c r="Y17" s="11">
        <f>+$G$31*'Nov2010'!X17</f>
        <v>24837.399999999998</v>
      </c>
      <c r="Z17" s="11">
        <f>+$G$31*'Nov2010'!Y17</f>
        <v>16594.900000000001</v>
      </c>
      <c r="AA17" s="11">
        <f>+$G$31*'Nov2010'!Z17</f>
        <v>24837.399999999998</v>
      </c>
      <c r="AB17" s="11">
        <f>+$G$31*'Nov2010'!AA17</f>
        <v>16045.4</v>
      </c>
      <c r="AC17" s="11">
        <f>+$G$31*'Nov2010'!AB17</f>
        <v>24617.599999999999</v>
      </c>
      <c r="AD17" s="11">
        <f>+$G$31*'Nov2010'!AC17</f>
        <v>20990.899999999998</v>
      </c>
      <c r="AE17" s="11">
        <f>+$G$31*'Nov2010'!AD17</f>
        <v>18792.899999999998</v>
      </c>
      <c r="AF17" s="11">
        <f>+$G$31*'Nov2010'!AE17</f>
        <v>25496.799999999999</v>
      </c>
      <c r="AG17" s="11">
        <f>+$G$31*'Nov2010'!AF17</f>
        <v>26156.2</v>
      </c>
      <c r="AH17" s="10"/>
      <c r="AI17" s="10"/>
      <c r="AJ17" s="10"/>
      <c r="AK17" s="10"/>
      <c r="AL17" s="10"/>
      <c r="AM17" s="10">
        <f t="shared" si="2"/>
        <v>26925.5</v>
      </c>
      <c r="AN17" s="10">
        <f t="shared" si="3"/>
        <v>16045.4</v>
      </c>
      <c r="AP17" s="10">
        <f t="shared" si="4"/>
        <v>26925.5</v>
      </c>
      <c r="AQ17" s="10">
        <f t="shared" si="5"/>
        <v>25496.799999999999</v>
      </c>
      <c r="AR17" s="10">
        <f t="shared" si="5"/>
        <v>21650.3</v>
      </c>
    </row>
    <row r="18" spans="1:44" ht="12" customHeight="1">
      <c r="A18" s="13">
        <v>0.5</v>
      </c>
      <c r="B18" s="11"/>
      <c r="C18" s="11"/>
      <c r="D18" s="11">
        <f>+$G$31*'Nov2010'!C18</f>
        <v>18133.5</v>
      </c>
      <c r="E18" s="11">
        <f>+$G$31*'Nov2010'!D18</f>
        <v>26046.3</v>
      </c>
      <c r="F18" s="11">
        <f>+$G$31*'Nov2010'!E18</f>
        <v>24287.899999999998</v>
      </c>
      <c r="G18" s="11">
        <f>+$G$31*'Nov2010'!F18</f>
        <v>19672.099999999999</v>
      </c>
      <c r="H18" s="11">
        <f>+$G$31*'Nov2010'!G18</f>
        <v>25826.5</v>
      </c>
      <c r="I18" s="11">
        <f>+$G$31*'Nov2010'!H18</f>
        <v>21100.799999999999</v>
      </c>
      <c r="J18" s="11">
        <f>+$G$31*'Nov2010'!I18</f>
        <v>19672.099999999999</v>
      </c>
      <c r="K18" s="11">
        <f>+$G$31*'Nov2010'!J18</f>
        <v>25606.7</v>
      </c>
      <c r="L18" s="11">
        <f>+$G$31*'Nov2010'!K18</f>
        <v>20001.8</v>
      </c>
      <c r="M18" s="11">
        <f>+$G$31*'Nov2010'!L18</f>
        <v>26046.3</v>
      </c>
      <c r="N18" s="11">
        <f>+$G$31*'Nov2010'!M18</f>
        <v>26815.599999999999</v>
      </c>
      <c r="O18" s="11">
        <f>+$G$31*'Nov2010'!N18</f>
        <v>26046.3</v>
      </c>
      <c r="P18" s="11">
        <f>+$G$31*'Nov2010'!O18</f>
        <v>21540.399999999998</v>
      </c>
      <c r="Q18" s="11">
        <f>+$G$31*'Nov2010'!P18</f>
        <v>19342.399999999998</v>
      </c>
      <c r="R18" s="11">
        <f>+$G$31*'Nov2010'!Q18</f>
        <v>26485.899999999998</v>
      </c>
      <c r="S18" s="11">
        <f>+$G$31*'Nov2010'!R18</f>
        <v>25167.1</v>
      </c>
      <c r="T18" s="11">
        <f>+$G$31*'Nov2010'!S18</f>
        <v>25496.799999999999</v>
      </c>
      <c r="U18" s="11">
        <f>+$G$31*'Nov2010'!T18</f>
        <v>25936.399999999998</v>
      </c>
      <c r="V18" s="11">
        <f>+$G$31*'Nov2010'!U18</f>
        <v>25936.399999999998</v>
      </c>
      <c r="W18" s="11">
        <f>+$G$31*'Nov2010'!V18</f>
        <v>21320.6</v>
      </c>
      <c r="X18" s="11">
        <f>+$G$31*'Nov2010'!W18</f>
        <v>19122.599999999999</v>
      </c>
      <c r="Y18" s="11">
        <f>+$G$31*'Nov2010'!X18</f>
        <v>25826.5</v>
      </c>
      <c r="Z18" s="11">
        <f>+$G$31*'Nov2010'!Y18</f>
        <v>14616.699999999999</v>
      </c>
      <c r="AA18" s="11">
        <f>+$G$31*'Nov2010'!Z18</f>
        <v>25826.5</v>
      </c>
      <c r="AB18" s="11">
        <f>+$G$31*'Nov2010'!AA18</f>
        <v>18902.8</v>
      </c>
      <c r="AC18" s="11">
        <f>+$G$31*'Nov2010'!AB18</f>
        <v>26046.3</v>
      </c>
      <c r="AD18" s="11">
        <f>+$G$31*'Nov2010'!AC18</f>
        <v>22199.8</v>
      </c>
      <c r="AE18" s="11">
        <f>+$G$31*'Nov2010'!AD18</f>
        <v>19452.3</v>
      </c>
      <c r="AF18" s="11">
        <f>+$G$31*'Nov2010'!AE18</f>
        <v>25936.399999999998</v>
      </c>
      <c r="AG18" s="11">
        <f>+$G$31*'Nov2010'!AF18</f>
        <v>26815.599999999999</v>
      </c>
      <c r="AH18" s="10"/>
      <c r="AI18" s="10"/>
      <c r="AJ18" s="10"/>
      <c r="AK18" s="10"/>
      <c r="AL18" s="10"/>
      <c r="AM18" s="10">
        <f t="shared" si="2"/>
        <v>26815.599999999999</v>
      </c>
      <c r="AN18" s="10">
        <f t="shared" si="3"/>
        <v>14616.699999999999</v>
      </c>
      <c r="AP18" s="10">
        <f t="shared" si="4"/>
        <v>26815.599999999999</v>
      </c>
      <c r="AQ18" s="10">
        <f t="shared" si="5"/>
        <v>26046.3</v>
      </c>
      <c r="AR18" s="10">
        <f t="shared" si="5"/>
        <v>22199.8</v>
      </c>
    </row>
    <row r="19" spans="1:44" ht="12" customHeight="1">
      <c r="A19" s="13" t="s">
        <v>19</v>
      </c>
      <c r="B19" s="11"/>
      <c r="C19" s="11"/>
      <c r="D19" s="11">
        <f>+$G$31*'Nov2010'!C19</f>
        <v>18792.899999999998</v>
      </c>
      <c r="E19" s="11">
        <f>+$G$31*'Nov2010'!D19</f>
        <v>25386.899999999998</v>
      </c>
      <c r="F19" s="11">
        <f>+$G$31*'Nov2010'!E19</f>
        <v>24947.3</v>
      </c>
      <c r="G19" s="11">
        <f>+$G$31*'Nov2010'!F19</f>
        <v>19452.3</v>
      </c>
      <c r="H19" s="11">
        <f>+$G$31*'Nov2010'!G19</f>
        <v>24287.899999999998</v>
      </c>
      <c r="I19" s="11">
        <f>+$G$31*'Nov2010'!H19</f>
        <v>21320.6</v>
      </c>
      <c r="J19" s="11">
        <f>+$G$31*'Nov2010'!I19</f>
        <v>19452.3</v>
      </c>
      <c r="K19" s="11">
        <f>+$G$31*'Nov2010'!J19</f>
        <v>22749.3</v>
      </c>
      <c r="L19" s="11">
        <f>+$G$31*'Nov2010'!K19</f>
        <v>20221.599999999999</v>
      </c>
      <c r="M19" s="11">
        <f>+$G$31*'Nov2010'!L19</f>
        <v>23298.799999999999</v>
      </c>
      <c r="N19" s="11">
        <f>+$G$31*'Nov2010'!M19</f>
        <v>23518.6</v>
      </c>
      <c r="O19" s="11">
        <f>+$G$31*'Nov2010'!N19</f>
        <v>25167.1</v>
      </c>
      <c r="P19" s="11">
        <f>+$G$31*'Nov2010'!O19</f>
        <v>19672.099999999999</v>
      </c>
      <c r="Q19" s="11">
        <f>+$G$31*'Nov2010'!P19</f>
        <v>19782</v>
      </c>
      <c r="R19" s="11">
        <f>+$G$31*'Nov2010'!Q19</f>
        <v>25277</v>
      </c>
      <c r="S19" s="11">
        <f>+$G$31*'Nov2010'!R19</f>
        <v>24617.599999999999</v>
      </c>
      <c r="T19" s="11">
        <f>+$G$31*'Nov2010'!S19</f>
        <v>24947.3</v>
      </c>
      <c r="U19" s="11">
        <f>+$G$31*'Nov2010'!T19</f>
        <v>25057.200000000001</v>
      </c>
      <c r="V19" s="11">
        <f>+$G$31*'Nov2010'!U19</f>
        <v>25277</v>
      </c>
      <c r="W19" s="11">
        <f>+$G$31*'Nov2010'!V19</f>
        <v>21210.7</v>
      </c>
      <c r="X19" s="11">
        <f>+$G$31*'Nov2010'!W19</f>
        <v>19672.099999999999</v>
      </c>
      <c r="Y19" s="11">
        <f>+$G$31*'Nov2010'!X19</f>
        <v>24837.399999999998</v>
      </c>
      <c r="Z19" s="11">
        <f>+$G$31*'Nov2010'!Y19</f>
        <v>14287</v>
      </c>
      <c r="AA19" s="11">
        <f>+$G$31*'Nov2010'!Z19</f>
        <v>24727.5</v>
      </c>
      <c r="AB19" s="11">
        <f>+$G$31*'Nov2010'!AA19</f>
        <v>20441.399999999998</v>
      </c>
      <c r="AC19" s="11">
        <f>+$G$31*'Nov2010'!AB19</f>
        <v>24178</v>
      </c>
      <c r="AD19" s="11">
        <f>+$G$31*'Nov2010'!AC19</f>
        <v>18243.399999999998</v>
      </c>
      <c r="AE19" s="11">
        <f>+$G$31*'Nov2010'!AD19</f>
        <v>20331.5</v>
      </c>
      <c r="AF19" s="11">
        <f>+$G$31*'Nov2010'!AE19</f>
        <v>25277</v>
      </c>
      <c r="AG19" s="11">
        <f>+$G$31*'Nov2010'!AF19</f>
        <v>26156.2</v>
      </c>
      <c r="AH19" s="10"/>
      <c r="AI19" s="10"/>
      <c r="AJ19" s="10"/>
      <c r="AK19" s="10"/>
      <c r="AL19" s="10"/>
      <c r="AM19" s="10">
        <f t="shared" si="2"/>
        <v>26156.2</v>
      </c>
      <c r="AN19" s="10">
        <f t="shared" si="3"/>
        <v>14287</v>
      </c>
      <c r="AP19" s="10">
        <f t="shared" si="4"/>
        <v>26156.2</v>
      </c>
      <c r="AQ19" s="10">
        <f t="shared" si="5"/>
        <v>25277</v>
      </c>
      <c r="AR19" s="10">
        <f t="shared" si="5"/>
        <v>21320.6</v>
      </c>
    </row>
    <row r="20" spans="1:44" ht="12" customHeight="1">
      <c r="A20" s="13">
        <v>0.58333333333333337</v>
      </c>
      <c r="B20" s="11"/>
      <c r="C20" s="11"/>
      <c r="D20" s="11">
        <f>+$G$31*'Nov2010'!C20</f>
        <v>17803.8</v>
      </c>
      <c r="E20" s="11">
        <f>+$G$31*'Nov2010'!D20</f>
        <v>25386.899999999998</v>
      </c>
      <c r="F20" s="11">
        <f>+$G$31*'Nov2010'!E20</f>
        <v>24837.399999999998</v>
      </c>
      <c r="G20" s="11">
        <f>+$G$31*'Nov2010'!F20</f>
        <v>19122.599999999999</v>
      </c>
      <c r="H20" s="11">
        <f>+$G$31*'Nov2010'!G20</f>
        <v>24507.7</v>
      </c>
      <c r="I20" s="11">
        <f>+$G$31*'Nov2010'!H20</f>
        <v>20551.3</v>
      </c>
      <c r="J20" s="11">
        <f>+$G$31*'Nov2010'!I20</f>
        <v>19012.7</v>
      </c>
      <c r="K20" s="11">
        <f>+$G$31*'Nov2010'!J20</f>
        <v>21760.2</v>
      </c>
      <c r="L20" s="11">
        <f>+$G$31*'Nov2010'!K20</f>
        <v>20331.5</v>
      </c>
      <c r="M20" s="11">
        <f>+$G$31*'Nov2010'!L20</f>
        <v>24397.8</v>
      </c>
      <c r="N20" s="11">
        <f>+$G$31*'Nov2010'!M20</f>
        <v>24287.899999999998</v>
      </c>
      <c r="O20" s="11">
        <f>+$G$31*'Nov2010'!N20</f>
        <v>24178</v>
      </c>
      <c r="P20" s="11">
        <f>+$G$31*'Nov2010'!O20</f>
        <v>20771.099999999999</v>
      </c>
      <c r="Q20" s="11">
        <f>+$G$31*'Nov2010'!P20</f>
        <v>19672.099999999999</v>
      </c>
      <c r="R20" s="11">
        <f>+$G$31*'Nov2010'!Q20</f>
        <v>24617.599999999999</v>
      </c>
      <c r="S20" s="11">
        <f>+$G$31*'Nov2010'!R20</f>
        <v>24837.399999999998</v>
      </c>
      <c r="T20" s="11">
        <f>+$G$31*'Nov2010'!S20</f>
        <v>24727.5</v>
      </c>
      <c r="U20" s="11">
        <f>+$G$31*'Nov2010'!T20</f>
        <v>24837.399999999998</v>
      </c>
      <c r="V20" s="11">
        <f>+$G$31*'Nov2010'!U20</f>
        <v>25167.1</v>
      </c>
      <c r="W20" s="11">
        <f>+$G$31*'Nov2010'!V20</f>
        <v>20551.3</v>
      </c>
      <c r="X20" s="11">
        <f>+$G$31*'Nov2010'!W20</f>
        <v>19562.2</v>
      </c>
      <c r="Y20" s="11">
        <f>+$G$31*'Nov2010'!X20</f>
        <v>23848.3</v>
      </c>
      <c r="Z20" s="11">
        <f>+$G$31*'Nov2010'!Y20</f>
        <v>13737.5</v>
      </c>
      <c r="AA20" s="11">
        <f>+$G$31*'Nov2010'!Z20</f>
        <v>23903.25</v>
      </c>
      <c r="AB20" s="11">
        <f>+$G$31*'Nov2010'!AA20</f>
        <v>20990.899999999998</v>
      </c>
      <c r="AC20" s="11">
        <f>+$G$31*'Nov2010'!AB20</f>
        <v>23518.6</v>
      </c>
      <c r="AD20" s="11">
        <f>+$G$31*'Nov2010'!AC20</f>
        <v>21320.6</v>
      </c>
      <c r="AE20" s="11">
        <f>+$G$31*'Nov2010'!AD20</f>
        <v>20221.599999999999</v>
      </c>
      <c r="AF20" s="11">
        <f>+$G$31*'Nov2010'!AE20</f>
        <v>25167.1</v>
      </c>
      <c r="AG20" s="11">
        <f>+$G$31*'Nov2010'!AF20</f>
        <v>12748.4</v>
      </c>
      <c r="AH20" s="10"/>
      <c r="AI20" s="10"/>
      <c r="AJ20" s="10"/>
      <c r="AK20" s="10"/>
      <c r="AL20" s="10"/>
      <c r="AM20" s="10">
        <f t="shared" si="2"/>
        <v>25386.899999999998</v>
      </c>
      <c r="AN20" s="10">
        <f t="shared" si="3"/>
        <v>12748.4</v>
      </c>
      <c r="AP20" s="10">
        <f t="shared" si="4"/>
        <v>25386.899999999998</v>
      </c>
      <c r="AQ20" s="10">
        <f t="shared" si="5"/>
        <v>25167.1</v>
      </c>
      <c r="AR20" s="10">
        <f t="shared" si="5"/>
        <v>21320.6</v>
      </c>
    </row>
    <row r="21" spans="1:44" ht="12" customHeight="1">
      <c r="A21" s="13" t="s">
        <v>20</v>
      </c>
      <c r="B21" s="11"/>
      <c r="C21" s="11"/>
      <c r="D21" s="11">
        <f>+$G$31*'Nov2010'!C21</f>
        <v>20221.599999999999</v>
      </c>
      <c r="E21" s="11">
        <f>+$G$31*'Nov2010'!D21</f>
        <v>24727.5</v>
      </c>
      <c r="F21" s="11">
        <f>+$G$31*'Nov2010'!E21</f>
        <v>23408.7</v>
      </c>
      <c r="G21" s="11">
        <f>+$G$31*'Nov2010'!F21</f>
        <v>18243.399999999998</v>
      </c>
      <c r="H21" s="11">
        <f>+$G$31*'Nov2010'!G21</f>
        <v>24507.7</v>
      </c>
      <c r="I21" s="11">
        <f>+$G$31*'Nov2010'!H21</f>
        <v>19562.2</v>
      </c>
      <c r="J21" s="11">
        <f>+$G$31*'Nov2010'!I21</f>
        <v>18463.2</v>
      </c>
      <c r="K21" s="11">
        <f>+$G$31*'Nov2010'!J21</f>
        <v>26815.599999999999</v>
      </c>
      <c r="L21" s="11">
        <f>+$G$31*'Nov2010'!K21</f>
        <v>19122.599999999999</v>
      </c>
      <c r="M21" s="11">
        <f>+$G$31*'Nov2010'!L21</f>
        <v>24287.899999999998</v>
      </c>
      <c r="N21" s="11">
        <f>+$G$31*'Nov2010'!M21</f>
        <v>24397.8</v>
      </c>
      <c r="O21" s="11">
        <f>+$G$31*'Nov2010'!N21</f>
        <v>24397.8</v>
      </c>
      <c r="P21" s="11">
        <f>+$G$31*'Nov2010'!O21</f>
        <v>18133.5</v>
      </c>
      <c r="Q21" s="11">
        <f>+$G$31*'Nov2010'!P21</f>
        <v>19122.599999999999</v>
      </c>
      <c r="R21" s="11">
        <f>+$G$31*'Nov2010'!Q21</f>
        <v>14506.8</v>
      </c>
      <c r="S21" s="11">
        <f>+$G$31*'Nov2010'!R21</f>
        <v>25057.200000000001</v>
      </c>
      <c r="T21" s="11">
        <f>+$G$31*'Nov2010'!S21</f>
        <v>25277</v>
      </c>
      <c r="U21" s="11">
        <f>+$G$31*'Nov2010'!T21</f>
        <v>25277</v>
      </c>
      <c r="V21" s="11">
        <f>+$G$31*'Nov2010'!U21</f>
        <v>25167.1</v>
      </c>
      <c r="W21" s="11">
        <f>+$G$31*'Nov2010'!V21</f>
        <v>20441.399999999998</v>
      </c>
      <c r="X21" s="11">
        <f>+$G$31*'Nov2010'!W21</f>
        <v>18792.899999999998</v>
      </c>
      <c r="Y21" s="11">
        <f>+$G$31*'Nov2010'!X21</f>
        <v>24837.399999999998</v>
      </c>
      <c r="Z21" s="11">
        <f>+$G$31*'Nov2010'!Y21</f>
        <v>14067.199999999999</v>
      </c>
      <c r="AA21" s="11">
        <f>+$G$31*'Nov2010'!Z21</f>
        <v>24397.8</v>
      </c>
      <c r="AB21" s="11">
        <f>+$G$31*'Nov2010'!AA21</f>
        <v>21430.5</v>
      </c>
      <c r="AC21" s="11">
        <f>+$G$31*'Nov2010'!AB21</f>
        <v>25277</v>
      </c>
      <c r="AD21" s="11">
        <f>+$G$31*'Nov2010'!AC21</f>
        <v>20771.099999999999</v>
      </c>
      <c r="AE21" s="11">
        <f>+$G$31*'Nov2010'!AD21</f>
        <v>18573.099999999999</v>
      </c>
      <c r="AF21" s="11">
        <f>+$G$31*'Nov2010'!AE21</f>
        <v>25167.1</v>
      </c>
      <c r="AG21" s="11">
        <f>+$G$31*'Nov2010'!AF21</f>
        <v>16704.8</v>
      </c>
      <c r="AH21" s="10"/>
      <c r="AI21" s="10"/>
      <c r="AJ21" s="10"/>
      <c r="AK21" s="10"/>
      <c r="AL21" s="10"/>
      <c r="AM21" s="10">
        <f t="shared" si="2"/>
        <v>26815.599999999999</v>
      </c>
      <c r="AN21" s="10">
        <f t="shared" si="3"/>
        <v>14067.199999999999</v>
      </c>
      <c r="AP21" s="10">
        <f t="shared" si="4"/>
        <v>26815.599999999999</v>
      </c>
      <c r="AQ21" s="10">
        <f t="shared" si="5"/>
        <v>25277</v>
      </c>
      <c r="AR21" s="10">
        <f t="shared" si="5"/>
        <v>20771.099999999999</v>
      </c>
    </row>
    <row r="22" spans="1:44" ht="12" customHeight="1">
      <c r="A22" s="12" t="s">
        <v>21</v>
      </c>
      <c r="B22" s="11"/>
      <c r="C22" s="11"/>
      <c r="D22" s="11">
        <f>+$G$31*'Nov2010'!C22</f>
        <v>18133.5</v>
      </c>
      <c r="E22" s="11">
        <f>+$G$31*'Nov2010'!D22</f>
        <v>23518.6</v>
      </c>
      <c r="F22" s="11">
        <f>+$G$31*'Nov2010'!E22</f>
        <v>23738.399999999998</v>
      </c>
      <c r="G22" s="11">
        <f>+$G$31*'Nov2010'!F22</f>
        <v>19672.099999999999</v>
      </c>
      <c r="H22" s="11">
        <f>+$G$31*'Nov2010'!G22</f>
        <v>24287.899999999998</v>
      </c>
      <c r="I22" s="11">
        <f>+$G$31*'Nov2010'!H22</f>
        <v>19672.099999999999</v>
      </c>
      <c r="J22" s="11">
        <f>+$G$31*'Nov2010'!I22</f>
        <v>18902.8</v>
      </c>
      <c r="K22" s="11">
        <f>+$G$31*'Nov2010'!J22</f>
        <v>23188.899999999998</v>
      </c>
      <c r="L22" s="11">
        <f>+$G$31*'Nov2010'!K22</f>
        <v>18463.2</v>
      </c>
      <c r="M22" s="11">
        <f>+$G$31*'Nov2010'!L22</f>
        <v>24947.3</v>
      </c>
      <c r="N22" s="11">
        <f>+$G$31*'Nov2010'!M22</f>
        <v>24507.7</v>
      </c>
      <c r="O22" s="11">
        <f>+$G$31*'Nov2010'!N22</f>
        <v>24287.899999999998</v>
      </c>
      <c r="P22" s="11">
        <f>+$G$31*'Nov2010'!O22</f>
        <v>19562.2</v>
      </c>
      <c r="Q22" s="11">
        <f>+$G$31*'Nov2010'!P22</f>
        <v>18573.099999999999</v>
      </c>
      <c r="R22" s="11">
        <f>+$G$31*'Nov2010'!Q22</f>
        <v>19452.3</v>
      </c>
      <c r="S22" s="11">
        <f>+$G$31*'Nov2010'!R22</f>
        <v>23848.3</v>
      </c>
      <c r="T22" s="11">
        <f>+$G$31*'Nov2010'!S22</f>
        <v>23958.2</v>
      </c>
      <c r="U22" s="11">
        <f>+$G$31*'Nov2010'!T22</f>
        <v>26046.3</v>
      </c>
      <c r="V22" s="11">
        <f>+$G$31*'Nov2010'!U22</f>
        <v>24947.3</v>
      </c>
      <c r="W22" s="11">
        <f>+$G$31*'Nov2010'!V22</f>
        <v>20221.599999999999</v>
      </c>
      <c r="X22" s="11">
        <f>+$G$31*'Nov2010'!W22</f>
        <v>18463.2</v>
      </c>
      <c r="Y22" s="11">
        <f>+$G$31*'Nov2010'!X22</f>
        <v>21980</v>
      </c>
      <c r="Z22" s="11">
        <f>+$G$31*'Nov2010'!Y22</f>
        <v>13737.5</v>
      </c>
      <c r="AA22" s="11">
        <f>+$G$31*'Nov2010'!Z22</f>
        <v>22859.200000000001</v>
      </c>
      <c r="AB22" s="11">
        <f>+$G$31*'Nov2010'!AA22</f>
        <v>22089.899999999998</v>
      </c>
      <c r="AC22" s="11">
        <f>+$G$31*'Nov2010'!AB22</f>
        <v>23408.7</v>
      </c>
      <c r="AD22" s="11">
        <f>+$G$31*'Nov2010'!AC22</f>
        <v>20001.8</v>
      </c>
      <c r="AE22" s="11">
        <f>+$G$31*'Nov2010'!AD22</f>
        <v>18792.899999999998</v>
      </c>
      <c r="AF22" s="11">
        <f>+$G$31*'Nov2010'!AE22</f>
        <v>24947.3</v>
      </c>
      <c r="AG22" s="11">
        <f>+$G$31*'Nov2010'!AF22</f>
        <v>25167.1</v>
      </c>
      <c r="AH22" s="10"/>
      <c r="AI22" s="10"/>
      <c r="AJ22" s="10"/>
      <c r="AK22" s="10"/>
      <c r="AL22" s="10"/>
      <c r="AM22" s="10">
        <f t="shared" si="2"/>
        <v>26046.3</v>
      </c>
      <c r="AN22" s="10">
        <f t="shared" si="3"/>
        <v>13737.5</v>
      </c>
      <c r="AP22" s="10">
        <f t="shared" si="4"/>
        <v>26046.3</v>
      </c>
      <c r="AQ22" s="10">
        <f t="shared" si="5"/>
        <v>24947.3</v>
      </c>
      <c r="AR22" s="10">
        <f t="shared" si="5"/>
        <v>20221.599999999999</v>
      </c>
    </row>
    <row r="23" spans="1:44" ht="12" customHeight="1">
      <c r="A23" s="12" t="s">
        <v>22</v>
      </c>
      <c r="B23" s="11"/>
      <c r="C23" s="11"/>
      <c r="D23" s="11">
        <f>+$G$31*'Nov2010'!C23</f>
        <v>18023.599999999999</v>
      </c>
      <c r="E23" s="11">
        <f>+$G$31*'Nov2010'!D23</f>
        <v>23188.899999999998</v>
      </c>
      <c r="F23" s="11">
        <f>+$G$31*'Nov2010'!E23</f>
        <v>24178</v>
      </c>
      <c r="G23" s="11">
        <f>+$G$31*'Nov2010'!F23</f>
        <v>17474.099999999999</v>
      </c>
      <c r="H23" s="11">
        <f>+$G$31*'Nov2010'!G23</f>
        <v>25496.799999999999</v>
      </c>
      <c r="I23" s="11">
        <f>+$G$31*'Nov2010'!H23</f>
        <v>19562.2</v>
      </c>
      <c r="J23" s="11">
        <f>+$G$31*'Nov2010'!I23</f>
        <v>18792.899999999998</v>
      </c>
      <c r="K23" s="11">
        <f>+$G$31*'Nov2010'!J23</f>
        <v>23298.799999999999</v>
      </c>
      <c r="L23" s="11">
        <f>+$G$31*'Nov2010'!K23</f>
        <v>20771.099999999999</v>
      </c>
      <c r="M23" s="11">
        <f>+$G$31*'Nov2010'!L23</f>
        <v>22969.1</v>
      </c>
      <c r="N23" s="11">
        <f>+$G$31*'Nov2010'!M23</f>
        <v>24068.1</v>
      </c>
      <c r="O23" s="11">
        <f>+$G$31*'Nov2010'!N23</f>
        <v>23408.7</v>
      </c>
      <c r="P23" s="11">
        <f>+$G$31*'Nov2010'!O23</f>
        <v>19342.399999999998</v>
      </c>
      <c r="Q23" s="11">
        <f>+$G$31*'Nov2010'!P23</f>
        <v>16924.599999999999</v>
      </c>
      <c r="R23" s="11">
        <f>+$G$31*'Nov2010'!Q23</f>
        <v>19562.2</v>
      </c>
      <c r="S23" s="11">
        <f>+$G$31*'Nov2010'!R23</f>
        <v>22749.3</v>
      </c>
      <c r="T23" s="11">
        <f>+$G$31*'Nov2010'!S23</f>
        <v>22749.3</v>
      </c>
      <c r="U23" s="11">
        <f>+$G$31*'Nov2010'!T23</f>
        <v>22969.1</v>
      </c>
      <c r="V23" s="11">
        <f>+$G$31*'Nov2010'!U23</f>
        <v>23958.2</v>
      </c>
      <c r="W23" s="11">
        <f>+$G$31*'Nov2010'!V23</f>
        <v>19562.2</v>
      </c>
      <c r="X23" s="11">
        <f>+$G$31*'Nov2010'!W23</f>
        <v>18573.099999999999</v>
      </c>
      <c r="Y23" s="11">
        <f>+$G$31*'Nov2010'!X23</f>
        <v>20111.7</v>
      </c>
      <c r="Z23" s="11">
        <f>+$G$31*'Nov2010'!Y23</f>
        <v>12748.4</v>
      </c>
      <c r="AA23" s="11">
        <f>+$G$31*'Nov2010'!Z23</f>
        <v>20881</v>
      </c>
      <c r="AB23" s="11">
        <f>+$G$31*'Nov2010'!AA23</f>
        <v>21760.2</v>
      </c>
      <c r="AC23" s="11">
        <f>+$G$31*'Nov2010'!AB23</f>
        <v>23079</v>
      </c>
      <c r="AD23" s="11">
        <f>+$G$31*'Nov2010'!AC23</f>
        <v>19782</v>
      </c>
      <c r="AE23" s="11">
        <f>+$G$31*'Nov2010'!AD23</f>
        <v>18792.899999999998</v>
      </c>
      <c r="AF23" s="11">
        <f>+$G$31*'Nov2010'!AE23</f>
        <v>23958.2</v>
      </c>
      <c r="AG23" s="11">
        <f>+$G$31*'Nov2010'!AF23</f>
        <v>21430.5</v>
      </c>
      <c r="AH23" s="10"/>
      <c r="AI23" s="10"/>
      <c r="AJ23" s="10"/>
      <c r="AK23" s="10"/>
      <c r="AL23" s="10"/>
      <c r="AM23" s="10">
        <f t="shared" si="2"/>
        <v>25496.799999999999</v>
      </c>
      <c r="AN23" s="10">
        <f t="shared" si="3"/>
        <v>12748.4</v>
      </c>
      <c r="AP23" s="10">
        <f t="shared" si="4"/>
        <v>24178</v>
      </c>
      <c r="AQ23" s="10">
        <f t="shared" si="5"/>
        <v>25496.799999999999</v>
      </c>
      <c r="AR23" s="10">
        <f t="shared" si="5"/>
        <v>19782</v>
      </c>
    </row>
    <row r="24" spans="1:44" ht="12" customHeight="1">
      <c r="A24" s="12" t="s">
        <v>23</v>
      </c>
      <c r="B24" s="11"/>
      <c r="C24" s="11"/>
      <c r="D24" s="11">
        <f>+$G$31*'Nov2010'!C24</f>
        <v>18353.3</v>
      </c>
      <c r="E24" s="11">
        <f>+$G$31*'Nov2010'!D24</f>
        <v>22859.200000000001</v>
      </c>
      <c r="F24" s="11">
        <f>+$G$31*'Nov2010'!E24</f>
        <v>22639.399999999998</v>
      </c>
      <c r="G24" s="11">
        <f>+$G$31*'Nov2010'!F24</f>
        <v>22309.7</v>
      </c>
      <c r="H24" s="11">
        <f>+$G$31*'Nov2010'!G24</f>
        <v>23079</v>
      </c>
      <c r="I24" s="11">
        <f>+$G$31*'Nov2010'!H24</f>
        <v>20001.8</v>
      </c>
      <c r="J24" s="11">
        <f>+$G$31*'Nov2010'!I24</f>
        <v>19452.3</v>
      </c>
      <c r="K24" s="11">
        <f>+$G$31*'Nov2010'!J24</f>
        <v>22969.1</v>
      </c>
      <c r="L24" s="11">
        <f>+$G$31*'Nov2010'!K24</f>
        <v>19782</v>
      </c>
      <c r="M24" s="11">
        <f>+$G$31*'Nov2010'!L24</f>
        <v>23738.399999999998</v>
      </c>
      <c r="N24" s="11">
        <f>+$G$31*'Nov2010'!M24</f>
        <v>22969.1</v>
      </c>
      <c r="O24" s="11">
        <f>+$G$31*'Nov2010'!N24</f>
        <v>23628.5</v>
      </c>
      <c r="P24" s="11">
        <f>+$G$31*'Nov2010'!O24</f>
        <v>20331.5</v>
      </c>
      <c r="Q24" s="11">
        <f>+$G$31*'Nov2010'!P24</f>
        <v>19122.599999999999</v>
      </c>
      <c r="R24" s="11">
        <f>+$G$31*'Nov2010'!Q24</f>
        <v>22309.7</v>
      </c>
      <c r="S24" s="11">
        <f>+$G$31*'Nov2010'!R24</f>
        <v>22749.3</v>
      </c>
      <c r="T24" s="11">
        <f>+$G$31*'Nov2010'!S24</f>
        <v>23848.3</v>
      </c>
      <c r="U24" s="11">
        <f>+$G$31*'Nov2010'!T24</f>
        <v>22309.7</v>
      </c>
      <c r="V24" s="11">
        <f>+$G$31*'Nov2010'!U24</f>
        <v>22969.1</v>
      </c>
      <c r="W24" s="11">
        <f>+$G$31*'Nov2010'!V24</f>
        <v>20111.7</v>
      </c>
      <c r="X24" s="11">
        <f>+$G$31*'Nov2010'!W24</f>
        <v>19232.5</v>
      </c>
      <c r="Y24" s="11">
        <f>+$G$31*'Nov2010'!X24</f>
        <v>19122.599999999999</v>
      </c>
      <c r="Z24" s="11">
        <f>+$G$31*'Nov2010'!Y24</f>
        <v>11869.199999999999</v>
      </c>
      <c r="AA24" s="11">
        <f>+$G$31*'Nov2010'!Z24</f>
        <v>22089.899999999998</v>
      </c>
      <c r="AB24" s="11">
        <f>+$G$31*'Nov2010'!AA24</f>
        <v>20881</v>
      </c>
      <c r="AC24" s="11">
        <f>+$G$31*'Nov2010'!AB24</f>
        <v>22529.5</v>
      </c>
      <c r="AD24" s="11">
        <f>+$G$31*'Nov2010'!AC24</f>
        <v>21320.6</v>
      </c>
      <c r="AE24" s="11">
        <f>+$G$31*'Nov2010'!AD24</f>
        <v>19452.3</v>
      </c>
      <c r="AF24" s="11">
        <f>+$G$31*'Nov2010'!AE24</f>
        <v>22969.1</v>
      </c>
      <c r="AG24" s="11">
        <f>+$G$31*'Nov2010'!AF24</f>
        <v>25277</v>
      </c>
      <c r="AH24" s="10"/>
      <c r="AI24" s="10"/>
      <c r="AJ24" s="10"/>
      <c r="AK24" s="10"/>
      <c r="AL24" s="10"/>
      <c r="AM24" s="10">
        <f t="shared" si="2"/>
        <v>25277</v>
      </c>
      <c r="AN24" s="10">
        <f t="shared" si="3"/>
        <v>11869.199999999999</v>
      </c>
      <c r="AP24" s="10">
        <f t="shared" si="4"/>
        <v>25277</v>
      </c>
      <c r="AQ24" s="10">
        <f t="shared" si="5"/>
        <v>23628.5</v>
      </c>
      <c r="AR24" s="10">
        <f t="shared" si="5"/>
        <v>21320.6</v>
      </c>
    </row>
    <row r="25" spans="1:44" s="14" customFormat="1" ht="12" customHeight="1">
      <c r="A25" s="9" t="s">
        <v>24</v>
      </c>
      <c r="B25" s="11"/>
      <c r="C25" s="11"/>
      <c r="D25" s="11">
        <f>+$G$31*'Nov2010'!C25</f>
        <v>22639.399999999998</v>
      </c>
      <c r="E25" s="11">
        <f>+$G$31*'Nov2010'!D25</f>
        <v>25716.6</v>
      </c>
      <c r="F25" s="11">
        <f>+$G$31*'Nov2010'!E25</f>
        <v>25277</v>
      </c>
      <c r="G25" s="11">
        <f>+$G$31*'Nov2010'!F25</f>
        <v>25936.399999999998</v>
      </c>
      <c r="H25" s="11">
        <f>+$G$31*'Nov2010'!G25</f>
        <v>25496.799999999999</v>
      </c>
      <c r="I25" s="11">
        <f>+$G$31*'Nov2010'!H25</f>
        <v>23848.3</v>
      </c>
      <c r="J25" s="11">
        <f>+$G$31*'Nov2010'!I25</f>
        <v>23518.6</v>
      </c>
      <c r="K25" s="11">
        <f>+$G$31*'Nov2010'!J25</f>
        <v>25716.6</v>
      </c>
      <c r="L25" s="11">
        <f>+$G$31*'Nov2010'!K25</f>
        <v>23738.399999999998</v>
      </c>
      <c r="M25" s="11">
        <f>+$G$31*'Nov2010'!L25</f>
        <v>25826.5</v>
      </c>
      <c r="N25" s="11">
        <f>+$G$31*'Nov2010'!M25</f>
        <v>25826.5</v>
      </c>
      <c r="O25" s="11">
        <f>+$G$31*'Nov2010'!N25</f>
        <v>25716.6</v>
      </c>
      <c r="P25" s="11">
        <f>+$G$31*'Nov2010'!O25</f>
        <v>23958.2</v>
      </c>
      <c r="Q25" s="11">
        <f>+$G$31*'Nov2010'!P25</f>
        <v>23079</v>
      </c>
      <c r="R25" s="11">
        <f>+$G$31*'Nov2010'!Q25</f>
        <v>25716.6</v>
      </c>
      <c r="S25" s="11">
        <f>+$G$31*'Nov2010'!R25</f>
        <v>25606.7</v>
      </c>
      <c r="T25" s="11">
        <f>+$G$31*'Nov2010'!S25</f>
        <v>24947.3</v>
      </c>
      <c r="U25" s="11">
        <f>+$G$31*'Nov2010'!T25</f>
        <v>25716.6</v>
      </c>
      <c r="V25" s="11">
        <f>+$G$31*'Nov2010'!U25</f>
        <v>26595.8</v>
      </c>
      <c r="W25" s="11">
        <f>+$G$31*'Nov2010'!V25</f>
        <v>24068.1</v>
      </c>
      <c r="X25" s="11">
        <f>+$G$31*'Nov2010'!W25</f>
        <v>21870.1</v>
      </c>
      <c r="Y25" s="11">
        <f>+$G$31*'Nov2010'!X25</f>
        <v>20881</v>
      </c>
      <c r="Z25" s="11">
        <f>+$G$31*'Nov2010'!Y25</f>
        <v>11539.5</v>
      </c>
      <c r="AA25" s="11">
        <f>+$G$31*'Nov2010'!Z25</f>
        <v>23188.899999999998</v>
      </c>
      <c r="AB25" s="11">
        <f>+$G$31*'Nov2010'!AA25</f>
        <v>25386.899999999998</v>
      </c>
      <c r="AC25" s="11">
        <f>+$G$31*'Nov2010'!AB25</f>
        <v>23079</v>
      </c>
      <c r="AD25" s="11">
        <f>+$G$31*'Nov2010'!AC25</f>
        <v>24287.899999999998</v>
      </c>
      <c r="AE25" s="11">
        <f>+$G$31*'Nov2010'!AD25</f>
        <v>22859.200000000001</v>
      </c>
      <c r="AF25" s="11">
        <f>+$G$31*'Nov2010'!AE25</f>
        <v>26595.8</v>
      </c>
      <c r="AG25" s="11">
        <f>+$G$31*'Nov2010'!AF25</f>
        <v>26815.599999999999</v>
      </c>
      <c r="AH25" s="10"/>
      <c r="AI25" s="10"/>
      <c r="AJ25" s="10"/>
      <c r="AK25" s="10"/>
      <c r="AL25" s="10"/>
      <c r="AM25" s="10">
        <f t="shared" si="2"/>
        <v>26815.599999999999</v>
      </c>
      <c r="AN25" s="10">
        <f t="shared" si="3"/>
        <v>11539.5</v>
      </c>
      <c r="AP25" s="10">
        <f t="shared" si="4"/>
        <v>26815.599999999999</v>
      </c>
      <c r="AQ25" s="10">
        <f t="shared" si="5"/>
        <v>26595.8</v>
      </c>
      <c r="AR25" s="10">
        <f t="shared" si="5"/>
        <v>24287.899999999998</v>
      </c>
    </row>
    <row r="26" spans="1:44" s="14" customFormat="1" ht="12" customHeight="1">
      <c r="A26" s="15">
        <v>0.83333333333333337</v>
      </c>
      <c r="B26" s="11"/>
      <c r="C26" s="11"/>
      <c r="D26" s="11">
        <f>+$G$31*'Nov2010'!C26</f>
        <v>23298.799999999999</v>
      </c>
      <c r="E26" s="11">
        <f>+$G$31*'Nov2010'!D26</f>
        <v>25277</v>
      </c>
      <c r="F26" s="11">
        <f>+$G$31*'Nov2010'!E26</f>
        <v>25057.200000000001</v>
      </c>
      <c r="G26" s="11">
        <f>+$G$31*'Nov2010'!F26</f>
        <v>25936.399999999998</v>
      </c>
      <c r="H26" s="11">
        <f>+$G$31*'Nov2010'!G26</f>
        <v>25057.200000000001</v>
      </c>
      <c r="I26" s="11">
        <f>+$G$31*'Nov2010'!H26</f>
        <v>23958.2</v>
      </c>
      <c r="J26" s="11">
        <f>+$G$31*'Nov2010'!I26</f>
        <v>23518.6</v>
      </c>
      <c r="K26" s="11">
        <f>+$G$31*'Nov2010'!J26</f>
        <v>24837.399999999998</v>
      </c>
      <c r="L26" s="11">
        <f>+$G$31*'Nov2010'!K26</f>
        <v>24068.1</v>
      </c>
      <c r="M26" s="11">
        <f>+$G$31*'Nov2010'!L26</f>
        <v>25496.799999999999</v>
      </c>
      <c r="N26" s="11">
        <f>+$G$31*'Nov2010'!M26</f>
        <v>25496.799999999999</v>
      </c>
      <c r="O26" s="11">
        <f>+$G$31*'Nov2010'!N26</f>
        <v>24727.5</v>
      </c>
      <c r="P26" s="11">
        <f>+$G$31*'Nov2010'!O26</f>
        <v>24068.1</v>
      </c>
      <c r="Q26" s="11">
        <f>+$G$31*'Nov2010'!P26</f>
        <v>24068.1</v>
      </c>
      <c r="R26" s="11">
        <f>+$G$31*'Nov2010'!Q26</f>
        <v>25277</v>
      </c>
      <c r="S26" s="11">
        <f>+$G$31*'Nov2010'!R26</f>
        <v>25496.799999999999</v>
      </c>
      <c r="T26" s="11">
        <f>+$G$31*'Nov2010'!S26</f>
        <v>24947.3</v>
      </c>
      <c r="U26" s="11">
        <f>+$G$31*'Nov2010'!T26</f>
        <v>25496.799999999999</v>
      </c>
      <c r="V26" s="11">
        <f>+$G$31*'Nov2010'!U26</f>
        <v>26156.2</v>
      </c>
      <c r="W26" s="11">
        <f>+$G$31*'Nov2010'!V26</f>
        <v>24287.899999999998</v>
      </c>
      <c r="X26" s="11">
        <f>+$G$31*'Nov2010'!W26</f>
        <v>23518.6</v>
      </c>
      <c r="Y26" s="11">
        <f>+$G$31*'Nov2010'!X26</f>
        <v>20001.8</v>
      </c>
      <c r="Z26" s="11">
        <f>+$G$31*'Nov2010'!Y26</f>
        <v>15276.1</v>
      </c>
      <c r="AA26" s="11">
        <f>+$G$31*'Nov2010'!Z26</f>
        <v>23298.799999999999</v>
      </c>
      <c r="AB26" s="11">
        <f>+$G$31*'Nov2010'!AA26</f>
        <v>25496.799999999999</v>
      </c>
      <c r="AC26" s="11">
        <f>+$G$31*'Nov2010'!AB26</f>
        <v>23848.3</v>
      </c>
      <c r="AD26" s="11">
        <f>+$G$31*'Nov2010'!AC26</f>
        <v>24397.8</v>
      </c>
      <c r="AE26" s="11">
        <f>+$G$31*'Nov2010'!AD26</f>
        <v>22969.1</v>
      </c>
      <c r="AF26" s="11">
        <f>+$G$31*'Nov2010'!AE26</f>
        <v>26156.2</v>
      </c>
      <c r="AG26" s="11">
        <f>+$G$31*'Nov2010'!AF26</f>
        <v>26156.2</v>
      </c>
      <c r="AH26" s="10"/>
      <c r="AI26" s="10"/>
      <c r="AJ26" s="10"/>
      <c r="AK26" s="10"/>
      <c r="AL26" s="10"/>
      <c r="AM26" s="10">
        <f t="shared" si="2"/>
        <v>26156.2</v>
      </c>
      <c r="AN26" s="10">
        <f t="shared" si="3"/>
        <v>15276.1</v>
      </c>
      <c r="AP26" s="10">
        <f t="shared" si="4"/>
        <v>26156.2</v>
      </c>
      <c r="AQ26" s="10">
        <f t="shared" si="5"/>
        <v>26156.2</v>
      </c>
      <c r="AR26" s="10">
        <f t="shared" si="5"/>
        <v>24397.8</v>
      </c>
    </row>
    <row r="27" spans="1:44" s="14" customFormat="1" ht="12" customHeight="1">
      <c r="A27" s="15">
        <v>0.875</v>
      </c>
      <c r="B27" s="11"/>
      <c r="C27" s="11"/>
      <c r="D27" s="11">
        <f>+$G$31*'Nov2010'!C27</f>
        <v>22859.200000000001</v>
      </c>
      <c r="E27" s="11">
        <f>+$G$31*'Nov2010'!D27</f>
        <v>24397.8</v>
      </c>
      <c r="F27" s="11">
        <f>+$G$31*'Nov2010'!E27</f>
        <v>25057.200000000001</v>
      </c>
      <c r="G27" s="11">
        <f>+$G$31*'Nov2010'!F27</f>
        <v>24178</v>
      </c>
      <c r="H27" s="11">
        <f>+$G$31*'Nov2010'!G27</f>
        <v>24068.1</v>
      </c>
      <c r="I27" s="11">
        <f>+$G$31*'Nov2010'!H27</f>
        <v>23298.799999999999</v>
      </c>
      <c r="J27" s="11">
        <f>+$G$31*'Nov2010'!I27</f>
        <v>22749.3</v>
      </c>
      <c r="K27" s="11">
        <f>+$G$31*'Nov2010'!J27</f>
        <v>23628.5</v>
      </c>
      <c r="L27" s="11">
        <f>+$G$31*'Nov2010'!K27</f>
        <v>23628.5</v>
      </c>
      <c r="M27" s="11">
        <f>+$G$31*'Nov2010'!L27</f>
        <v>24507.7</v>
      </c>
      <c r="N27" s="11">
        <f>+$G$31*'Nov2010'!M27</f>
        <v>24507.7</v>
      </c>
      <c r="O27" s="11">
        <f>+$G$31*'Nov2010'!N27</f>
        <v>24178</v>
      </c>
      <c r="P27" s="11">
        <f>+$G$31*'Nov2010'!O27</f>
        <v>24507.7</v>
      </c>
      <c r="Q27" s="11">
        <f>+$G$31*'Nov2010'!P27</f>
        <v>22749.3</v>
      </c>
      <c r="R27" s="11">
        <f>+$G$31*'Nov2010'!Q27</f>
        <v>24068.1</v>
      </c>
      <c r="S27" s="11">
        <f>+$G$31*'Nov2010'!R27</f>
        <v>24727.5</v>
      </c>
      <c r="T27" s="11">
        <f>+$G$31*'Nov2010'!S27</f>
        <v>23848.3</v>
      </c>
      <c r="U27" s="11">
        <f>+$G$31*'Nov2010'!T27</f>
        <v>25826.5</v>
      </c>
      <c r="V27" s="11">
        <f>+$G$31*'Nov2010'!U27</f>
        <v>25277</v>
      </c>
      <c r="W27" s="11">
        <f>+$G$31*'Nov2010'!V27</f>
        <v>23848.3</v>
      </c>
      <c r="X27" s="11">
        <f>+$G$31*'Nov2010'!W27</f>
        <v>22859.200000000001</v>
      </c>
      <c r="Y27" s="11">
        <f>+$G$31*'Nov2010'!X27</f>
        <v>20221.599999999999</v>
      </c>
      <c r="Z27" s="11">
        <f>+$G$31*'Nov2010'!Y27</f>
        <v>19782</v>
      </c>
      <c r="AA27" s="11">
        <f>+$G$31*'Nov2010'!Z27</f>
        <v>22639.399999999998</v>
      </c>
      <c r="AB27" s="11">
        <f>+$G$31*'Nov2010'!AA27</f>
        <v>24507.7</v>
      </c>
      <c r="AC27" s="11">
        <f>+$G$31*'Nov2010'!AB27</f>
        <v>25716.6</v>
      </c>
      <c r="AD27" s="11">
        <f>+$G$31*'Nov2010'!AC27</f>
        <v>23628.5</v>
      </c>
      <c r="AE27" s="11">
        <f>+$G$31*'Nov2010'!AD27</f>
        <v>23408.7</v>
      </c>
      <c r="AF27" s="11">
        <f>+$G$31*'Nov2010'!AE27</f>
        <v>25277</v>
      </c>
      <c r="AG27" s="11">
        <f>+$G$31*'Nov2010'!AF27</f>
        <v>24837.399999999998</v>
      </c>
      <c r="AH27" s="10"/>
      <c r="AI27" s="10"/>
      <c r="AJ27" s="10"/>
      <c r="AK27" s="10"/>
      <c r="AL27" s="10"/>
      <c r="AM27" s="10">
        <f t="shared" si="2"/>
        <v>25826.5</v>
      </c>
      <c r="AN27" s="10">
        <f t="shared" si="3"/>
        <v>19782</v>
      </c>
      <c r="AP27" s="10">
        <f t="shared" si="4"/>
        <v>25826.5</v>
      </c>
      <c r="AQ27" s="10">
        <f t="shared" si="5"/>
        <v>25716.6</v>
      </c>
      <c r="AR27" s="10">
        <f t="shared" si="5"/>
        <v>24507.7</v>
      </c>
    </row>
    <row r="28" spans="1:44" ht="12" customHeight="1">
      <c r="A28" s="13" t="s">
        <v>25</v>
      </c>
      <c r="B28" s="11"/>
      <c r="C28" s="11"/>
      <c r="D28" s="11">
        <f>+$G$31*'Nov2010'!C28</f>
        <v>21320.6</v>
      </c>
      <c r="E28" s="11">
        <f>+$G$31*'Nov2010'!D28</f>
        <v>22859.200000000001</v>
      </c>
      <c r="F28" s="11">
        <f>+$G$31*'Nov2010'!E28</f>
        <v>23958.2</v>
      </c>
      <c r="G28" s="11">
        <f>+$G$31*'Nov2010'!F28</f>
        <v>23628.5</v>
      </c>
      <c r="H28" s="11">
        <f>+$G$31*'Nov2010'!G28</f>
        <v>23079</v>
      </c>
      <c r="I28" s="11">
        <f>+$G$31*'Nov2010'!H28</f>
        <v>21980</v>
      </c>
      <c r="J28" s="11">
        <f>+$G$31*'Nov2010'!I28</f>
        <v>20111.7</v>
      </c>
      <c r="K28" s="11">
        <f>+$G$31*'Nov2010'!J28</f>
        <v>22969.1</v>
      </c>
      <c r="L28" s="11">
        <f>+$G$31*'Nov2010'!K28</f>
        <v>22199.8</v>
      </c>
      <c r="M28" s="11">
        <f>+$G$31*'Nov2010'!L28</f>
        <v>22749.3</v>
      </c>
      <c r="N28" s="11">
        <f>+$G$31*'Nov2010'!M28</f>
        <v>23958.2</v>
      </c>
      <c r="O28" s="11">
        <f>+$G$31*'Nov2010'!N28</f>
        <v>24287.899999999998</v>
      </c>
      <c r="P28" s="11">
        <f>+$G$31*'Nov2010'!O28</f>
        <v>22419.599999999999</v>
      </c>
      <c r="Q28" s="11">
        <f>+$G$31*'Nov2010'!P28</f>
        <v>21100.799999999999</v>
      </c>
      <c r="R28" s="11">
        <f>+$G$31*'Nov2010'!Q28</f>
        <v>22199.8</v>
      </c>
      <c r="S28" s="11">
        <f>+$G$31*'Nov2010'!R28</f>
        <v>22309.7</v>
      </c>
      <c r="T28" s="11">
        <f>+$G$31*'Nov2010'!S28</f>
        <v>22199.8</v>
      </c>
      <c r="U28" s="11">
        <f>+$G$31*'Nov2010'!T28</f>
        <v>22529.5</v>
      </c>
      <c r="V28" s="11">
        <f>+$G$31*'Nov2010'!U28</f>
        <v>24178</v>
      </c>
      <c r="W28" s="11">
        <f>+$G$31*'Nov2010'!V28</f>
        <v>22309.7</v>
      </c>
      <c r="X28" s="11">
        <f>+$G$31*'Nov2010'!W28</f>
        <v>21100.799999999999</v>
      </c>
      <c r="Y28" s="11">
        <f>+$G$31*'Nov2010'!X28</f>
        <v>20111.7</v>
      </c>
      <c r="Z28" s="11">
        <f>+$G$31*'Nov2010'!Y28</f>
        <v>20771.099999999999</v>
      </c>
      <c r="AA28" s="11">
        <f>+$G$31*'Nov2010'!Z28</f>
        <v>22419.599999999999</v>
      </c>
      <c r="AB28" s="11">
        <f>+$G$31*'Nov2010'!AA28</f>
        <v>22749.3</v>
      </c>
      <c r="AC28" s="11">
        <f>+$G$31*'Nov2010'!AB28</f>
        <v>24397.8</v>
      </c>
      <c r="AD28" s="11">
        <f>+$G$31*'Nov2010'!AC28</f>
        <v>22199.8</v>
      </c>
      <c r="AE28" s="11">
        <f>+$G$31*'Nov2010'!AD28</f>
        <v>21320.6</v>
      </c>
      <c r="AF28" s="11">
        <f>+$G$31*'Nov2010'!AE28</f>
        <v>24178</v>
      </c>
      <c r="AG28" s="11">
        <f>+$G$31*'Nov2010'!AF28</f>
        <v>23738.399999999998</v>
      </c>
      <c r="AH28" s="10"/>
      <c r="AI28" s="10"/>
      <c r="AJ28" s="10"/>
      <c r="AK28" s="10"/>
      <c r="AL28" s="10"/>
      <c r="AM28" s="10">
        <f t="shared" si="2"/>
        <v>24397.8</v>
      </c>
      <c r="AN28" s="10">
        <f t="shared" si="3"/>
        <v>20111.7</v>
      </c>
      <c r="AP28" s="10">
        <f t="shared" si="4"/>
        <v>24178</v>
      </c>
      <c r="AQ28" s="10">
        <f t="shared" si="5"/>
        <v>24397.8</v>
      </c>
      <c r="AR28" s="10">
        <f t="shared" si="5"/>
        <v>22419.599999999999</v>
      </c>
    </row>
    <row r="29" spans="1:44" ht="12" customHeight="1">
      <c r="A29" s="15">
        <v>0.95833333333333337</v>
      </c>
      <c r="B29" s="11"/>
      <c r="C29" s="11"/>
      <c r="D29" s="11">
        <f>+$G$31*'Nov2010'!C29</f>
        <v>19012.7</v>
      </c>
      <c r="E29" s="11">
        <f>+$G$31*'Nov2010'!D29</f>
        <v>20001.8</v>
      </c>
      <c r="F29" s="11">
        <f>+$G$31*'Nov2010'!E29</f>
        <v>20661.2</v>
      </c>
      <c r="G29" s="11">
        <f>+$G$31*'Nov2010'!F29</f>
        <v>20221.599999999999</v>
      </c>
      <c r="H29" s="11">
        <f>+$G$31*'Nov2010'!G29</f>
        <v>20331.5</v>
      </c>
      <c r="I29" s="11">
        <f>+$G$31*'Nov2010'!H29</f>
        <v>20331.5</v>
      </c>
      <c r="J29" s="11">
        <f>+$G$31*'Nov2010'!I29</f>
        <v>19122.599999999999</v>
      </c>
      <c r="K29" s="11">
        <f>+$G$31*'Nov2010'!J29</f>
        <v>20001.8</v>
      </c>
      <c r="L29" s="11">
        <f>+$G$31*'Nov2010'!K29</f>
        <v>20661.2</v>
      </c>
      <c r="M29" s="11">
        <f>+$G$31*'Nov2010'!L29</f>
        <v>20441.399999999998</v>
      </c>
      <c r="N29" s="11">
        <f>+$G$31*'Nov2010'!M29</f>
        <v>20661.2</v>
      </c>
      <c r="O29" s="11">
        <f>+$G$31*'Nov2010'!N29</f>
        <v>22419.599999999999</v>
      </c>
      <c r="P29" s="11">
        <f>+$G$31*'Nov2010'!O29</f>
        <v>21760.2</v>
      </c>
      <c r="Q29" s="11">
        <f>+$G$31*'Nov2010'!P29</f>
        <v>19672.099999999999</v>
      </c>
      <c r="R29" s="11">
        <f>+$G$31*'Nov2010'!Q29</f>
        <v>20331.5</v>
      </c>
      <c r="S29" s="11">
        <f>+$G$31*'Nov2010'!R29</f>
        <v>21870.1</v>
      </c>
      <c r="T29" s="11">
        <f>+$G$31*'Nov2010'!S29</f>
        <v>19562.2</v>
      </c>
      <c r="U29" s="11">
        <f>+$G$31*'Nov2010'!T29</f>
        <v>21210.7</v>
      </c>
      <c r="V29" s="11">
        <f>+$G$31*'Nov2010'!U29</f>
        <v>21100.799999999999</v>
      </c>
      <c r="W29" s="11">
        <f>+$G$31*'Nov2010'!V29</f>
        <v>20551.3</v>
      </c>
      <c r="X29" s="11">
        <f>+$G$31*'Nov2010'!W29</f>
        <v>20441.399999999998</v>
      </c>
      <c r="Y29" s="11">
        <f>+$G$31*'Nov2010'!X29</f>
        <v>18683</v>
      </c>
      <c r="Z29" s="11">
        <f>+$G$31*'Nov2010'!Y29</f>
        <v>19232.5</v>
      </c>
      <c r="AA29" s="11">
        <f>+$G$31*'Nov2010'!Z29</f>
        <v>20331.5</v>
      </c>
      <c r="AB29" s="11">
        <f>+$G$31*'Nov2010'!AA29</f>
        <v>18792.899999999998</v>
      </c>
      <c r="AC29" s="11">
        <f>+$G$31*'Nov2010'!AB29</f>
        <v>20551.3</v>
      </c>
      <c r="AD29" s="11">
        <f>+$G$31*'Nov2010'!AC29</f>
        <v>20221.599999999999</v>
      </c>
      <c r="AE29" s="11">
        <f>+$G$31*'Nov2010'!AD29</f>
        <v>19012.7</v>
      </c>
      <c r="AF29" s="11">
        <f>+$G$31*'Nov2010'!AE29</f>
        <v>21100.799999999999</v>
      </c>
      <c r="AG29" s="11">
        <f>+$G$31*'Nov2010'!AF29</f>
        <v>19782</v>
      </c>
      <c r="AH29" s="10"/>
      <c r="AI29" s="10"/>
      <c r="AJ29" s="10"/>
      <c r="AK29" s="10"/>
      <c r="AL29" s="10"/>
      <c r="AM29" s="10">
        <f t="shared" si="2"/>
        <v>22419.599999999999</v>
      </c>
      <c r="AN29" s="10">
        <f t="shared" si="3"/>
        <v>18683</v>
      </c>
      <c r="AP29" s="10">
        <f t="shared" si="4"/>
        <v>21870.1</v>
      </c>
      <c r="AQ29" s="10">
        <f t="shared" si="5"/>
        <v>22419.599999999999</v>
      </c>
      <c r="AR29" s="10">
        <f t="shared" si="5"/>
        <v>21760.2</v>
      </c>
    </row>
    <row r="30" spans="1:44" ht="12" customHeight="1" thickBot="1">
      <c r="A30" s="9" t="s">
        <v>26</v>
      </c>
      <c r="B30" s="11"/>
      <c r="C30" s="11"/>
      <c r="D30" s="11">
        <f>+$G$31*'Nov2010'!C30</f>
        <v>17364.2</v>
      </c>
      <c r="E30" s="11">
        <f>+$G$31*'Nov2010'!D30</f>
        <v>18463.2</v>
      </c>
      <c r="F30" s="11">
        <f>+$G$31*'Nov2010'!E30</f>
        <v>18463.2</v>
      </c>
      <c r="G30" s="11">
        <f>+$G$31*'Nov2010'!F30</f>
        <v>19562.2</v>
      </c>
      <c r="H30" s="11">
        <f>+$G$31*'Nov2010'!G30</f>
        <v>18463.2</v>
      </c>
      <c r="I30" s="11">
        <f>+$G$31*'Nov2010'!H30</f>
        <v>20001.8</v>
      </c>
      <c r="J30" s="11">
        <f>+$G$31*'Nov2010'!I30</f>
        <v>17693.899999999998</v>
      </c>
      <c r="K30" s="11">
        <f>+$G$31*'Nov2010'!J30</f>
        <v>17913.7</v>
      </c>
      <c r="L30" s="11">
        <f>+$G$31*'Nov2010'!K30</f>
        <v>18902.8</v>
      </c>
      <c r="M30" s="11">
        <f>+$G$31*'Nov2010'!L30</f>
        <v>18573.099999999999</v>
      </c>
      <c r="N30" s="11">
        <f>+$G$31*'Nov2010'!M30</f>
        <v>19012.7</v>
      </c>
      <c r="O30" s="11">
        <f>+$G$31*'Nov2010'!N30</f>
        <v>19122.599999999999</v>
      </c>
      <c r="P30" s="11">
        <f>+$G$31*'Nov2010'!O30</f>
        <v>18573.099999999999</v>
      </c>
      <c r="Q30" s="11">
        <f>+$G$31*'Nov2010'!P30</f>
        <v>17693.899999999998</v>
      </c>
      <c r="R30" s="11">
        <f>+$G$31*'Nov2010'!Q30</f>
        <v>17913.7</v>
      </c>
      <c r="S30" s="11">
        <f>+$G$31*'Nov2010'!R30</f>
        <v>18133.5</v>
      </c>
      <c r="T30" s="11">
        <f>+$G$31*'Nov2010'!S30</f>
        <v>18902.8</v>
      </c>
      <c r="U30" s="11">
        <f>+$G$31*'Nov2010'!T30</f>
        <v>18133.5</v>
      </c>
      <c r="V30" s="11">
        <f>+$G$31*'Nov2010'!U30</f>
        <v>18902.8</v>
      </c>
      <c r="W30" s="11">
        <f>+$G$31*'Nov2010'!V30</f>
        <v>17474.099999999999</v>
      </c>
      <c r="X30" s="11">
        <f>+$G$31*'Nov2010'!W30</f>
        <v>19562.2</v>
      </c>
      <c r="Y30" s="11">
        <f>+$G$31*'Nov2010'!X30</f>
        <v>17693.899999999998</v>
      </c>
      <c r="Z30" s="11">
        <f>+$G$31*'Nov2010'!Y30</f>
        <v>18133.5</v>
      </c>
      <c r="AA30" s="11">
        <f>+$G$31*'Nov2010'!Z30</f>
        <v>17913.7</v>
      </c>
      <c r="AB30" s="11">
        <f>+$G$31*'Nov2010'!AA30</f>
        <v>17913.7</v>
      </c>
      <c r="AC30" s="11">
        <f>+$G$31*'Nov2010'!AB30</f>
        <v>19232.5</v>
      </c>
      <c r="AD30" s="11">
        <f>+$G$31*'Nov2010'!AC30</f>
        <v>19122.599999999999</v>
      </c>
      <c r="AE30" s="11">
        <f>+$G$31*'Nov2010'!AD30</f>
        <v>17364.2</v>
      </c>
      <c r="AF30" s="11">
        <f>+$G$31*'Nov2010'!AE30</f>
        <v>18902.8</v>
      </c>
      <c r="AG30" s="11">
        <f>+$G$31*'Nov2010'!AF30</f>
        <v>18463.2</v>
      </c>
      <c r="AH30" s="10"/>
      <c r="AI30" s="10"/>
      <c r="AJ30" s="10"/>
      <c r="AK30" s="10"/>
      <c r="AL30" s="10"/>
      <c r="AM30" s="10">
        <f t="shared" si="2"/>
        <v>20001.8</v>
      </c>
      <c r="AN30" s="10">
        <f t="shared" si="3"/>
        <v>17364.2</v>
      </c>
      <c r="AP30" s="10">
        <f t="shared" si="4"/>
        <v>19562.2</v>
      </c>
      <c r="AQ30" s="10">
        <f t="shared" si="5"/>
        <v>19232.5</v>
      </c>
      <c r="AR30" s="10">
        <f t="shared" si="5"/>
        <v>20001.8</v>
      </c>
    </row>
    <row r="31" spans="1:44" ht="12" customHeight="1" thickBot="1">
      <c r="A31" s="14" t="s">
        <v>112</v>
      </c>
      <c r="B31" s="16"/>
      <c r="C31" s="16"/>
      <c r="D31" s="16"/>
      <c r="E31" s="16"/>
      <c r="F31" s="17"/>
      <c r="G31" s="154">
        <v>1.099</v>
      </c>
      <c r="H31" s="17"/>
      <c r="I31" s="17"/>
      <c r="J31" s="17"/>
      <c r="K31" s="17"/>
      <c r="L31" s="17"/>
      <c r="M31" s="17"/>
      <c r="N31" s="17"/>
      <c r="O31" s="17"/>
      <c r="P31" s="17"/>
      <c r="Q31" s="18"/>
      <c r="R31" s="19"/>
      <c r="S31" s="19"/>
      <c r="AC31" s="20"/>
    </row>
    <row r="32" spans="1:44">
      <c r="A32" s="21"/>
      <c r="B32" s="22" t="s">
        <v>27</v>
      </c>
      <c r="C32" s="21" t="s">
        <v>28</v>
      </c>
      <c r="D32" s="21" t="s">
        <v>29</v>
      </c>
      <c r="E32" s="23" t="s">
        <v>30</v>
      </c>
      <c r="F32" s="23" t="s">
        <v>31</v>
      </c>
      <c r="G32" s="23" t="s">
        <v>32</v>
      </c>
      <c r="H32" s="22" t="s">
        <v>33</v>
      </c>
      <c r="I32" s="22" t="s">
        <v>27</v>
      </c>
      <c r="J32" s="21" t="s">
        <v>28</v>
      </c>
      <c r="K32" s="21" t="s">
        <v>29</v>
      </c>
      <c r="L32" s="23" t="s">
        <v>30</v>
      </c>
      <c r="M32" s="23" t="s">
        <v>31</v>
      </c>
      <c r="N32" s="23" t="s">
        <v>32</v>
      </c>
      <c r="O32" s="22" t="s">
        <v>33</v>
      </c>
      <c r="P32" s="22" t="s">
        <v>27</v>
      </c>
      <c r="Q32" s="21" t="s">
        <v>28</v>
      </c>
      <c r="R32" s="21" t="s">
        <v>29</v>
      </c>
      <c r="S32" s="23" t="s">
        <v>30</v>
      </c>
      <c r="T32" s="23" t="s">
        <v>31</v>
      </c>
      <c r="U32" s="23" t="s">
        <v>32</v>
      </c>
      <c r="V32" s="22" t="s">
        <v>33</v>
      </c>
      <c r="W32" s="22" t="s">
        <v>27</v>
      </c>
      <c r="X32" s="21" t="s">
        <v>28</v>
      </c>
      <c r="Y32" s="21" t="s">
        <v>29</v>
      </c>
      <c r="Z32" s="23" t="s">
        <v>30</v>
      </c>
      <c r="AA32" s="23" t="s">
        <v>31</v>
      </c>
      <c r="AB32" s="23" t="s">
        <v>32</v>
      </c>
      <c r="AC32" s="22" t="s">
        <v>33</v>
      </c>
      <c r="AD32" s="22" t="s">
        <v>27</v>
      </c>
      <c r="AE32" s="21" t="s">
        <v>28</v>
      </c>
      <c r="AF32" s="21" t="s">
        <v>29</v>
      </c>
      <c r="AG32" s="23" t="s">
        <v>30</v>
      </c>
      <c r="AH32" s="23" t="s">
        <v>31</v>
      </c>
      <c r="AI32" s="23" t="s">
        <v>32</v>
      </c>
      <c r="AJ32" s="22" t="s">
        <v>33</v>
      </c>
      <c r="AK32" s="22" t="s">
        <v>27</v>
      </c>
      <c r="AL32" s="21" t="s">
        <v>28</v>
      </c>
      <c r="AN32" s="23"/>
      <c r="AO32" s="23"/>
      <c r="AP32" s="23"/>
      <c r="AQ32" s="23"/>
      <c r="AR32" s="23"/>
    </row>
    <row r="33" spans="1:40">
      <c r="A33" s="24"/>
      <c r="B33" s="24"/>
      <c r="C33" s="24"/>
      <c r="E33" s="25"/>
      <c r="F33" s="26"/>
      <c r="I33" s="21"/>
      <c r="J33" s="21"/>
      <c r="K33" s="21"/>
      <c r="L33" s="21"/>
      <c r="M33" s="21"/>
      <c r="N33" s="21"/>
      <c r="O33" s="21"/>
      <c r="P33" s="21"/>
      <c r="Q33" s="21"/>
      <c r="R33" s="28"/>
      <c r="T33" s="29"/>
      <c r="U33" s="28"/>
      <c r="V33" s="28"/>
      <c r="AC33" s="18"/>
    </row>
    <row r="34" spans="1:40">
      <c r="A34" s="24" t="s">
        <v>34</v>
      </c>
      <c r="B34" s="30">
        <f>MAX(B7:B30)</f>
        <v>0</v>
      </c>
      <c r="C34" s="30">
        <f t="shared" ref="C34:AN34" si="6">MAX(C7:C30)</f>
        <v>0</v>
      </c>
      <c r="D34" s="30">
        <f t="shared" si="6"/>
        <v>23298.799999999999</v>
      </c>
      <c r="E34" s="30">
        <f t="shared" si="6"/>
        <v>26156.2</v>
      </c>
      <c r="F34" s="30">
        <f t="shared" si="6"/>
        <v>25277</v>
      </c>
      <c r="G34" s="30">
        <f t="shared" si="6"/>
        <v>25936.399999999998</v>
      </c>
      <c r="H34" s="30">
        <f t="shared" si="6"/>
        <v>25826.5</v>
      </c>
      <c r="I34" s="30">
        <f t="shared" si="6"/>
        <v>23958.2</v>
      </c>
      <c r="J34" s="30">
        <f t="shared" si="6"/>
        <v>23518.6</v>
      </c>
      <c r="K34" s="30">
        <f t="shared" si="6"/>
        <v>26815.599999999999</v>
      </c>
      <c r="L34" s="30">
        <f t="shared" si="6"/>
        <v>24068.1</v>
      </c>
      <c r="M34" s="30">
        <f t="shared" si="6"/>
        <v>26705.7</v>
      </c>
      <c r="N34" s="30">
        <f t="shared" si="6"/>
        <v>26815.599999999999</v>
      </c>
      <c r="O34" s="30">
        <f t="shared" si="6"/>
        <v>26046.3</v>
      </c>
      <c r="P34" s="30">
        <f t="shared" si="6"/>
        <v>24507.7</v>
      </c>
      <c r="Q34" s="30">
        <f t="shared" si="6"/>
        <v>24068.1</v>
      </c>
      <c r="R34" s="30">
        <f t="shared" si="6"/>
        <v>26925.5</v>
      </c>
      <c r="S34" s="30">
        <f t="shared" si="6"/>
        <v>25606.7</v>
      </c>
      <c r="T34" s="30">
        <f t="shared" si="6"/>
        <v>25496.799999999999</v>
      </c>
      <c r="U34" s="30">
        <f t="shared" si="6"/>
        <v>26046.3</v>
      </c>
      <c r="V34" s="30">
        <f t="shared" si="6"/>
        <v>26595.8</v>
      </c>
      <c r="W34" s="30">
        <f t="shared" si="6"/>
        <v>24287.899999999998</v>
      </c>
      <c r="X34" s="30">
        <f t="shared" si="6"/>
        <v>23518.6</v>
      </c>
      <c r="Y34" s="30">
        <f t="shared" si="6"/>
        <v>25826.5</v>
      </c>
      <c r="Z34" s="30">
        <f t="shared" si="6"/>
        <v>20771.099999999999</v>
      </c>
      <c r="AA34" s="30">
        <f t="shared" si="6"/>
        <v>25826.5</v>
      </c>
      <c r="AB34" s="30">
        <f t="shared" si="6"/>
        <v>25496.799999999999</v>
      </c>
      <c r="AC34" s="30">
        <f t="shared" si="6"/>
        <v>26046.3</v>
      </c>
      <c r="AD34" s="30">
        <f t="shared" si="6"/>
        <v>24397.8</v>
      </c>
      <c r="AE34" s="30">
        <f t="shared" si="6"/>
        <v>23408.7</v>
      </c>
      <c r="AF34" s="30">
        <f t="shared" si="6"/>
        <v>26595.8</v>
      </c>
      <c r="AG34" s="30">
        <f t="shared" si="6"/>
        <v>26815.599999999999</v>
      </c>
      <c r="AH34" s="30">
        <f t="shared" si="6"/>
        <v>0</v>
      </c>
      <c r="AI34" s="30">
        <f t="shared" si="6"/>
        <v>0</v>
      </c>
      <c r="AJ34" s="30">
        <f t="shared" si="6"/>
        <v>0</v>
      </c>
      <c r="AK34" s="30">
        <f>MAX(AK7:AK30)</f>
        <v>0</v>
      </c>
      <c r="AL34" s="30">
        <f>MAX(AL7:AL30)</f>
        <v>0</v>
      </c>
      <c r="AM34" s="30">
        <f>MAX(AM7:AM30)</f>
        <v>26925.5</v>
      </c>
      <c r="AN34" s="30">
        <f t="shared" si="6"/>
        <v>20111.7</v>
      </c>
    </row>
    <row r="35" spans="1:40">
      <c r="A35" s="24" t="s">
        <v>35</v>
      </c>
      <c r="B35" s="30">
        <f>MIN(B7:B30)</f>
        <v>0</v>
      </c>
      <c r="C35" s="30">
        <f t="shared" ref="C35:AN35" si="7">MIN(C7:C30)</f>
        <v>0</v>
      </c>
      <c r="D35" s="30">
        <f t="shared" si="7"/>
        <v>15276.1</v>
      </c>
      <c r="E35" s="30">
        <f t="shared" si="7"/>
        <v>15495.9</v>
      </c>
      <c r="F35" s="30">
        <f t="shared" si="7"/>
        <v>15495.9</v>
      </c>
      <c r="G35" s="30">
        <f t="shared" si="7"/>
        <v>15825.6</v>
      </c>
      <c r="H35" s="30">
        <f t="shared" si="7"/>
        <v>15825.6</v>
      </c>
      <c r="I35" s="30">
        <f t="shared" si="7"/>
        <v>15825.6</v>
      </c>
      <c r="J35" s="30">
        <f t="shared" si="7"/>
        <v>15056.3</v>
      </c>
      <c r="K35" s="30">
        <f t="shared" si="7"/>
        <v>15386</v>
      </c>
      <c r="L35" s="30">
        <f t="shared" si="7"/>
        <v>16265.199999999999</v>
      </c>
      <c r="M35" s="30">
        <f t="shared" si="7"/>
        <v>15056.3</v>
      </c>
      <c r="N35" s="30">
        <f t="shared" si="7"/>
        <v>16155.3</v>
      </c>
      <c r="O35" s="30">
        <f t="shared" si="7"/>
        <v>16485</v>
      </c>
      <c r="P35" s="30">
        <f t="shared" si="7"/>
        <v>16265.199999999999</v>
      </c>
      <c r="Q35" s="30">
        <f t="shared" si="7"/>
        <v>15386</v>
      </c>
      <c r="R35" s="30">
        <f t="shared" si="7"/>
        <v>14506.8</v>
      </c>
      <c r="S35" s="30">
        <f t="shared" si="7"/>
        <v>15166.199999999999</v>
      </c>
      <c r="T35" s="30">
        <f t="shared" si="7"/>
        <v>15825.6</v>
      </c>
      <c r="U35" s="30">
        <f t="shared" si="7"/>
        <v>15166.199999999999</v>
      </c>
      <c r="V35" s="30">
        <f t="shared" si="7"/>
        <v>15495.9</v>
      </c>
      <c r="W35" s="30">
        <f t="shared" si="7"/>
        <v>15715.699999999999</v>
      </c>
      <c r="X35" s="30">
        <f t="shared" si="7"/>
        <v>15605.8</v>
      </c>
      <c r="Y35" s="30">
        <f t="shared" si="7"/>
        <v>15605.8</v>
      </c>
      <c r="Z35" s="30">
        <f t="shared" si="7"/>
        <v>11539.5</v>
      </c>
      <c r="AA35" s="30">
        <f t="shared" si="7"/>
        <v>15605.8</v>
      </c>
      <c r="AB35" s="30">
        <f t="shared" si="7"/>
        <v>0</v>
      </c>
      <c r="AC35" s="30">
        <f t="shared" si="7"/>
        <v>15495.9</v>
      </c>
      <c r="AD35" s="30">
        <f t="shared" si="7"/>
        <v>15495.9</v>
      </c>
      <c r="AE35" s="30">
        <f t="shared" si="7"/>
        <v>15825.6</v>
      </c>
      <c r="AF35" s="30">
        <f t="shared" si="7"/>
        <v>15495.9</v>
      </c>
      <c r="AG35" s="30">
        <f t="shared" si="7"/>
        <v>12748.4</v>
      </c>
      <c r="AH35" s="30">
        <f t="shared" si="7"/>
        <v>0</v>
      </c>
      <c r="AI35" s="30">
        <f t="shared" si="7"/>
        <v>0</v>
      </c>
      <c r="AJ35" s="30">
        <f t="shared" si="7"/>
        <v>0</v>
      </c>
      <c r="AK35" s="30">
        <f t="shared" si="7"/>
        <v>0</v>
      </c>
      <c r="AL35" s="30">
        <f t="shared" si="7"/>
        <v>0</v>
      </c>
      <c r="AM35" s="30">
        <f t="shared" si="7"/>
        <v>16814.7</v>
      </c>
      <c r="AN35" s="30">
        <f t="shared" si="7"/>
        <v>0</v>
      </c>
    </row>
    <row r="36" spans="1:40">
      <c r="A36" s="31"/>
      <c r="B36" s="31"/>
      <c r="C36" s="31"/>
      <c r="E36" s="32"/>
      <c r="F36" s="26"/>
      <c r="G36" s="26"/>
      <c r="H36" s="26"/>
      <c r="I36" s="26"/>
      <c r="J36" s="26"/>
      <c r="K36" s="26"/>
      <c r="L36" s="30"/>
      <c r="M36" s="33"/>
      <c r="N36" s="33"/>
      <c r="O36" s="33"/>
      <c r="P36" s="33"/>
      <c r="Q36" s="33"/>
      <c r="R36" s="28"/>
      <c r="T36" s="34"/>
      <c r="U36" s="28"/>
      <c r="V36" s="28"/>
      <c r="AC36" s="18"/>
    </row>
    <row r="37" spans="1:40">
      <c r="A37" s="14" t="s">
        <v>110</v>
      </c>
      <c r="C37" s="3"/>
      <c r="D37" s="3"/>
      <c r="F37" s="3"/>
      <c r="G37" s="35">
        <f>9350</f>
        <v>9350</v>
      </c>
      <c r="H37" s="90"/>
      <c r="I37" s="90"/>
      <c r="J37" s="3"/>
      <c r="K37" s="3"/>
      <c r="L37" s="3"/>
      <c r="M37" s="3"/>
      <c r="N37" s="3"/>
      <c r="O37" s="3"/>
      <c r="P37" s="3"/>
      <c r="Q37" s="3"/>
    </row>
    <row r="38" spans="1:40">
      <c r="A38" s="14" t="s">
        <v>40</v>
      </c>
      <c r="C38" s="3"/>
      <c r="D38" s="3"/>
      <c r="F38" s="3"/>
      <c r="G38" s="37">
        <v>0.3</v>
      </c>
      <c r="H38" s="3"/>
      <c r="I38" s="3"/>
      <c r="J38" s="3"/>
      <c r="K38" s="3"/>
      <c r="L38" s="3"/>
      <c r="M38" s="3"/>
      <c r="N38" s="3"/>
      <c r="O38" s="3"/>
      <c r="P38" s="3"/>
      <c r="Q38" s="3"/>
    </row>
    <row r="39" spans="1:40">
      <c r="A39" s="14" t="s">
        <v>41</v>
      </c>
      <c r="C39" s="3"/>
      <c r="D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</row>
    <row r="40" spans="1:40">
      <c r="A40" s="14" t="s">
        <v>42</v>
      </c>
      <c r="C40" s="3"/>
      <c r="D40" s="3"/>
      <c r="F40" s="3"/>
      <c r="G40" s="37">
        <v>0.5</v>
      </c>
      <c r="H40" s="3"/>
      <c r="I40" s="3"/>
      <c r="J40" s="3"/>
      <c r="K40" s="3"/>
      <c r="L40" s="3"/>
      <c r="M40" s="3"/>
      <c r="N40" s="3"/>
      <c r="O40" s="3"/>
      <c r="P40" s="3"/>
      <c r="Q40" s="3"/>
    </row>
    <row r="41" spans="1:40">
      <c r="A41" s="14" t="s">
        <v>43</v>
      </c>
      <c r="C41" s="30"/>
      <c r="F41" s="26"/>
      <c r="G41" s="14" t="s">
        <v>44</v>
      </c>
      <c r="H41" s="38"/>
      <c r="I41" s="38"/>
      <c r="J41" s="38"/>
      <c r="K41" s="38"/>
      <c r="L41" s="38"/>
      <c r="M41" s="38"/>
      <c r="N41" s="39"/>
      <c r="O41" s="39"/>
      <c r="P41" s="40"/>
      <c r="Q41" s="38"/>
      <c r="R41" s="28"/>
    </row>
    <row r="42" spans="1:40">
      <c r="A42" s="26" t="s">
        <v>45</v>
      </c>
      <c r="C42" s="30"/>
      <c r="E42" s="41"/>
      <c r="F42" s="26"/>
      <c r="G42" s="38"/>
      <c r="H42" s="38"/>
      <c r="I42" s="38"/>
      <c r="J42" s="38"/>
      <c r="K42" s="38"/>
      <c r="L42" s="38"/>
      <c r="M42" s="38"/>
      <c r="N42" s="39"/>
      <c r="O42" s="39"/>
      <c r="P42" s="40"/>
      <c r="Q42" s="38"/>
      <c r="R42" s="28"/>
    </row>
    <row r="43" spans="1:40" ht="12.75" customHeight="1">
      <c r="A43" s="287" t="s">
        <v>2</v>
      </c>
      <c r="B43" s="4">
        <f>+B$4</f>
        <v>0</v>
      </c>
      <c r="C43" s="4">
        <f t="shared" ref="C43:AL43" si="8">+C$4</f>
        <v>0</v>
      </c>
      <c r="D43" s="4">
        <f t="shared" si="8"/>
        <v>1</v>
      </c>
      <c r="E43" s="4">
        <f t="shared" si="8"/>
        <v>2</v>
      </c>
      <c r="F43" s="4">
        <f t="shared" si="8"/>
        <v>3</v>
      </c>
      <c r="G43" s="4">
        <f t="shared" si="8"/>
        <v>4</v>
      </c>
      <c r="H43" s="4">
        <f t="shared" si="8"/>
        <v>5</v>
      </c>
      <c r="I43" s="4">
        <f t="shared" si="8"/>
        <v>6</v>
      </c>
      <c r="J43" s="4">
        <f t="shared" si="8"/>
        <v>7</v>
      </c>
      <c r="K43" s="4">
        <f t="shared" si="8"/>
        <v>8</v>
      </c>
      <c r="L43" s="4">
        <f t="shared" si="8"/>
        <v>9</v>
      </c>
      <c r="M43" s="4">
        <f t="shared" si="8"/>
        <v>10</v>
      </c>
      <c r="N43" s="4">
        <f t="shared" si="8"/>
        <v>11</v>
      </c>
      <c r="O43" s="4">
        <f t="shared" si="8"/>
        <v>12</v>
      </c>
      <c r="P43" s="4">
        <f t="shared" si="8"/>
        <v>13</v>
      </c>
      <c r="Q43" s="4">
        <f t="shared" si="8"/>
        <v>14</v>
      </c>
      <c r="R43" s="4">
        <f t="shared" si="8"/>
        <v>15</v>
      </c>
      <c r="S43" s="4">
        <f t="shared" si="8"/>
        <v>16</v>
      </c>
      <c r="T43" s="4">
        <f t="shared" si="8"/>
        <v>17</v>
      </c>
      <c r="U43" s="4">
        <f t="shared" si="8"/>
        <v>18</v>
      </c>
      <c r="V43" s="4">
        <f t="shared" si="8"/>
        <v>19</v>
      </c>
      <c r="W43" s="4">
        <f t="shared" si="8"/>
        <v>20</v>
      </c>
      <c r="X43" s="4">
        <f t="shared" si="8"/>
        <v>21</v>
      </c>
      <c r="Y43" s="4">
        <f t="shared" si="8"/>
        <v>22</v>
      </c>
      <c r="Z43" s="4">
        <f t="shared" si="8"/>
        <v>23</v>
      </c>
      <c r="AA43" s="4">
        <f t="shared" si="8"/>
        <v>24</v>
      </c>
      <c r="AB43" s="4">
        <f t="shared" si="8"/>
        <v>25</v>
      </c>
      <c r="AC43" s="4">
        <f t="shared" si="8"/>
        <v>26</v>
      </c>
      <c r="AD43" s="4">
        <f t="shared" si="8"/>
        <v>27</v>
      </c>
      <c r="AE43" s="4">
        <f t="shared" si="8"/>
        <v>28</v>
      </c>
      <c r="AF43" s="4">
        <f t="shared" si="8"/>
        <v>29</v>
      </c>
      <c r="AG43" s="4">
        <f t="shared" si="8"/>
        <v>30</v>
      </c>
      <c r="AH43" s="4">
        <f t="shared" si="8"/>
        <v>31</v>
      </c>
      <c r="AI43" s="4">
        <f t="shared" si="8"/>
        <v>32</v>
      </c>
      <c r="AJ43" s="4">
        <f t="shared" si="8"/>
        <v>33</v>
      </c>
      <c r="AK43" s="4">
        <f t="shared" si="8"/>
        <v>34</v>
      </c>
      <c r="AL43" s="4">
        <f t="shared" si="8"/>
        <v>35</v>
      </c>
      <c r="AM43" s="116" t="s">
        <v>3</v>
      </c>
      <c r="AN43" s="5" t="s">
        <v>4</v>
      </c>
    </row>
    <row r="44" spans="1:40" s="6" customFormat="1" ht="11.25" customHeight="1">
      <c r="A44" s="288"/>
      <c r="B44" s="7">
        <f>B$5</f>
        <v>0</v>
      </c>
      <c r="C44" s="7">
        <f t="shared" ref="C44:AL44" si="9">C$5</f>
        <v>0</v>
      </c>
      <c r="D44" s="7">
        <f t="shared" si="9"/>
        <v>40848</v>
      </c>
      <c r="E44" s="7">
        <f t="shared" si="9"/>
        <v>40849</v>
      </c>
      <c r="F44" s="7">
        <f t="shared" si="9"/>
        <v>40850</v>
      </c>
      <c r="G44" s="7">
        <f t="shared" si="9"/>
        <v>40851</v>
      </c>
      <c r="H44" s="7">
        <f t="shared" si="9"/>
        <v>40852</v>
      </c>
      <c r="I44" s="7">
        <f t="shared" si="9"/>
        <v>40853</v>
      </c>
      <c r="J44" s="7">
        <f t="shared" si="9"/>
        <v>40854</v>
      </c>
      <c r="K44" s="7">
        <f t="shared" si="9"/>
        <v>40855</v>
      </c>
      <c r="L44" s="7">
        <f t="shared" si="9"/>
        <v>40856</v>
      </c>
      <c r="M44" s="7">
        <f t="shared" si="9"/>
        <v>40857</v>
      </c>
      <c r="N44" s="7">
        <f t="shared" si="9"/>
        <v>40858</v>
      </c>
      <c r="O44" s="7">
        <f t="shared" si="9"/>
        <v>40859</v>
      </c>
      <c r="P44" s="7">
        <f t="shared" si="9"/>
        <v>40860</v>
      </c>
      <c r="Q44" s="7">
        <f t="shared" si="9"/>
        <v>40861</v>
      </c>
      <c r="R44" s="7">
        <f t="shared" si="9"/>
        <v>40862</v>
      </c>
      <c r="S44" s="7">
        <f t="shared" si="9"/>
        <v>40863</v>
      </c>
      <c r="T44" s="7">
        <f t="shared" si="9"/>
        <v>40864</v>
      </c>
      <c r="U44" s="7">
        <f t="shared" si="9"/>
        <v>40865</v>
      </c>
      <c r="V44" s="7">
        <f t="shared" si="9"/>
        <v>40866</v>
      </c>
      <c r="W44" s="7">
        <f t="shared" si="9"/>
        <v>40867</v>
      </c>
      <c r="X44" s="7">
        <f t="shared" si="9"/>
        <v>40868</v>
      </c>
      <c r="Y44" s="7">
        <f t="shared" si="9"/>
        <v>40869</v>
      </c>
      <c r="Z44" s="7">
        <f t="shared" si="9"/>
        <v>40870</v>
      </c>
      <c r="AA44" s="7">
        <f t="shared" si="9"/>
        <v>40871</v>
      </c>
      <c r="AB44" s="7">
        <f t="shared" si="9"/>
        <v>40872</v>
      </c>
      <c r="AC44" s="7">
        <f t="shared" si="9"/>
        <v>40873</v>
      </c>
      <c r="AD44" s="7">
        <f t="shared" si="9"/>
        <v>40874</v>
      </c>
      <c r="AE44" s="7">
        <f t="shared" si="9"/>
        <v>40875</v>
      </c>
      <c r="AF44" s="7">
        <f t="shared" si="9"/>
        <v>40876</v>
      </c>
      <c r="AG44" s="158">
        <f t="shared" si="9"/>
        <v>40877</v>
      </c>
      <c r="AH44" s="158">
        <f t="shared" si="9"/>
        <v>40878</v>
      </c>
      <c r="AI44" s="158">
        <f t="shared" si="9"/>
        <v>40879</v>
      </c>
      <c r="AJ44" s="158">
        <f t="shared" si="9"/>
        <v>40880</v>
      </c>
      <c r="AK44" s="158">
        <f t="shared" si="9"/>
        <v>40881</v>
      </c>
      <c r="AL44" s="158">
        <f t="shared" si="9"/>
        <v>40882</v>
      </c>
      <c r="AM44" s="116"/>
      <c r="AN44" s="8"/>
    </row>
    <row r="45" spans="1:40">
      <c r="A45" s="289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4"/>
      <c r="AH45" s="44"/>
      <c r="AI45" s="44"/>
      <c r="AJ45" s="44"/>
      <c r="AK45" s="44"/>
      <c r="AL45" s="44"/>
      <c r="AM45" s="45" t="s">
        <v>8</v>
      </c>
      <c r="AN45" s="5" t="s">
        <v>8</v>
      </c>
    </row>
    <row r="46" spans="1:40">
      <c r="A46" s="9" t="s">
        <v>9</v>
      </c>
      <c r="B46" s="10">
        <f t="shared" ref="B46:AL52" si="10">B7-$G$38*B7+$G$40*($G$38*B7)</f>
        <v>0</v>
      </c>
      <c r="C46" s="10">
        <f t="shared" si="10"/>
        <v>0</v>
      </c>
      <c r="D46" s="10">
        <f>D7-$G$38*D7+$G$40*($G$38*D7)</f>
        <v>15226.645</v>
      </c>
      <c r="E46" s="10">
        <f t="shared" si="10"/>
        <v>14105.665000000001</v>
      </c>
      <c r="F46" s="10">
        <f t="shared" si="10"/>
        <v>14292.495000000001</v>
      </c>
      <c r="G46" s="10">
        <f t="shared" si="10"/>
        <v>14385.91</v>
      </c>
      <c r="H46" s="10">
        <f t="shared" si="10"/>
        <v>14199.08</v>
      </c>
      <c r="I46" s="10">
        <f t="shared" si="10"/>
        <v>14572.740000000002</v>
      </c>
      <c r="J46" s="10">
        <f t="shared" si="10"/>
        <v>14572.740000000002</v>
      </c>
      <c r="K46" s="10">
        <f t="shared" si="10"/>
        <v>14105.665000000001</v>
      </c>
      <c r="L46" s="10">
        <f t="shared" si="10"/>
        <v>15320.06</v>
      </c>
      <c r="M46" s="10">
        <f t="shared" si="10"/>
        <v>13732.004999999999</v>
      </c>
      <c r="N46" s="10">
        <f t="shared" si="10"/>
        <v>14666.154999999999</v>
      </c>
      <c r="O46" s="10">
        <f t="shared" si="10"/>
        <v>14852.984999999999</v>
      </c>
      <c r="P46" s="10">
        <f t="shared" si="10"/>
        <v>15133.23</v>
      </c>
      <c r="Q46" s="10">
        <f t="shared" si="10"/>
        <v>14759.57</v>
      </c>
      <c r="R46" s="10">
        <f t="shared" si="10"/>
        <v>13918.834999999999</v>
      </c>
      <c r="S46" s="10">
        <f t="shared" si="10"/>
        <v>14292.495000000001</v>
      </c>
      <c r="T46" s="10">
        <f t="shared" si="10"/>
        <v>14199.08</v>
      </c>
      <c r="U46" s="10">
        <f t="shared" si="10"/>
        <v>14012.25</v>
      </c>
      <c r="V46" s="10">
        <f t="shared" si="10"/>
        <v>14105.665000000001</v>
      </c>
      <c r="W46" s="10">
        <f t="shared" si="10"/>
        <v>14666.154999999999</v>
      </c>
      <c r="X46" s="10">
        <f t="shared" si="10"/>
        <v>14759.57</v>
      </c>
      <c r="Y46" s="10">
        <f t="shared" si="10"/>
        <v>13638.589999999998</v>
      </c>
      <c r="Z46" s="10">
        <f t="shared" si="10"/>
        <v>13732.004999999999</v>
      </c>
      <c r="AA46" s="10">
        <f t="shared" si="10"/>
        <v>14292.495000000001</v>
      </c>
      <c r="AB46" s="10">
        <f t="shared" si="10"/>
        <v>14012.25</v>
      </c>
      <c r="AC46" s="10">
        <f t="shared" si="10"/>
        <v>14479.325000000001</v>
      </c>
      <c r="AD46" s="10">
        <f t="shared" si="10"/>
        <v>15226.645</v>
      </c>
      <c r="AE46" s="10">
        <f t="shared" si="10"/>
        <v>15039.814999999999</v>
      </c>
      <c r="AF46" s="10">
        <f t="shared" si="10"/>
        <v>14105.665000000001</v>
      </c>
      <c r="AG46" s="10">
        <f t="shared" si="10"/>
        <v>14666.154999999999</v>
      </c>
      <c r="AH46" s="10">
        <f t="shared" si="10"/>
        <v>0</v>
      </c>
      <c r="AI46" s="10">
        <f t="shared" si="10"/>
        <v>0</v>
      </c>
      <c r="AJ46" s="10">
        <f t="shared" si="10"/>
        <v>0</v>
      </c>
      <c r="AK46" s="10">
        <f t="shared" si="10"/>
        <v>0</v>
      </c>
      <c r="AL46" s="10">
        <f t="shared" si="10"/>
        <v>0</v>
      </c>
      <c r="AM46" s="10">
        <f>MAX(B46:AL46)</f>
        <v>15320.06</v>
      </c>
      <c r="AN46" s="10">
        <f>MIN(B46:AF46)</f>
        <v>0</v>
      </c>
    </row>
    <row r="47" spans="1:40">
      <c r="A47" s="9" t="s">
        <v>10</v>
      </c>
      <c r="B47" s="10">
        <f t="shared" si="10"/>
        <v>0</v>
      </c>
      <c r="C47" s="10">
        <f t="shared" si="10"/>
        <v>0</v>
      </c>
      <c r="D47" s="10">
        <f t="shared" si="10"/>
        <v>13732.004999999999</v>
      </c>
      <c r="E47" s="10">
        <f t="shared" si="10"/>
        <v>13638.589999999998</v>
      </c>
      <c r="F47" s="10">
        <f t="shared" si="10"/>
        <v>13638.589999999998</v>
      </c>
      <c r="G47" s="10">
        <f t="shared" si="10"/>
        <v>13825.419999999998</v>
      </c>
      <c r="H47" s="10">
        <f t="shared" si="10"/>
        <v>14012.25</v>
      </c>
      <c r="I47" s="10">
        <f t="shared" si="10"/>
        <v>13825.419999999998</v>
      </c>
      <c r="J47" s="10">
        <f t="shared" si="10"/>
        <v>14199.08</v>
      </c>
      <c r="K47" s="10">
        <f t="shared" si="10"/>
        <v>13545.174999999999</v>
      </c>
      <c r="L47" s="10">
        <f t="shared" si="10"/>
        <v>14759.57</v>
      </c>
      <c r="M47" s="10">
        <f t="shared" si="10"/>
        <v>13264.93</v>
      </c>
      <c r="N47" s="10">
        <f t="shared" si="10"/>
        <v>13918.834999999999</v>
      </c>
      <c r="O47" s="10">
        <f t="shared" si="10"/>
        <v>14479.325000000001</v>
      </c>
      <c r="P47" s="10">
        <f t="shared" si="10"/>
        <v>14572.740000000002</v>
      </c>
      <c r="Q47" s="10">
        <f t="shared" si="10"/>
        <v>14385.91</v>
      </c>
      <c r="R47" s="10">
        <f t="shared" si="10"/>
        <v>13451.76</v>
      </c>
      <c r="S47" s="10">
        <f t="shared" si="10"/>
        <v>13638.589999999998</v>
      </c>
      <c r="T47" s="10">
        <f t="shared" si="10"/>
        <v>13732.004999999999</v>
      </c>
      <c r="U47" s="10">
        <f t="shared" si="10"/>
        <v>13451.76</v>
      </c>
      <c r="V47" s="10">
        <f t="shared" si="10"/>
        <v>13451.76</v>
      </c>
      <c r="W47" s="10">
        <f t="shared" si="10"/>
        <v>14199.08</v>
      </c>
      <c r="X47" s="10">
        <f t="shared" si="10"/>
        <v>14105.665000000001</v>
      </c>
      <c r="Y47" s="10">
        <f t="shared" si="10"/>
        <v>13264.93</v>
      </c>
      <c r="Z47" s="10">
        <f t="shared" si="10"/>
        <v>13358.344999999999</v>
      </c>
      <c r="AA47" s="10">
        <f t="shared" si="10"/>
        <v>13825.419999999998</v>
      </c>
      <c r="AB47" s="10">
        <f t="shared" si="10"/>
        <v>13358.344999999999</v>
      </c>
      <c r="AC47" s="10">
        <f t="shared" si="10"/>
        <v>13918.834999999999</v>
      </c>
      <c r="AD47" s="10">
        <f t="shared" si="10"/>
        <v>14012.25</v>
      </c>
      <c r="AE47" s="10">
        <f t="shared" si="10"/>
        <v>14292.495000000001</v>
      </c>
      <c r="AF47" s="10">
        <f t="shared" si="10"/>
        <v>13451.76</v>
      </c>
      <c r="AG47" s="10">
        <f t="shared" si="10"/>
        <v>14292.495000000001</v>
      </c>
      <c r="AH47" s="10">
        <f t="shared" si="10"/>
        <v>0</v>
      </c>
      <c r="AI47" s="10">
        <f t="shared" si="10"/>
        <v>0</v>
      </c>
      <c r="AJ47" s="10">
        <f t="shared" si="10"/>
        <v>0</v>
      </c>
      <c r="AK47" s="10">
        <f t="shared" si="10"/>
        <v>0</v>
      </c>
      <c r="AL47" s="10">
        <f t="shared" si="10"/>
        <v>0</v>
      </c>
      <c r="AM47" s="10">
        <f t="shared" ref="AM47:AM69" si="11">MAX(B47:AL47)</f>
        <v>14759.57</v>
      </c>
      <c r="AN47" s="10">
        <f>MIN(B47:AF47)</f>
        <v>0</v>
      </c>
    </row>
    <row r="48" spans="1:40">
      <c r="A48" s="9" t="s">
        <v>11</v>
      </c>
      <c r="B48" s="10">
        <f t="shared" si="10"/>
        <v>0</v>
      </c>
      <c r="C48" s="10">
        <f t="shared" si="10"/>
        <v>0</v>
      </c>
      <c r="D48" s="10">
        <f t="shared" si="10"/>
        <v>13264.93</v>
      </c>
      <c r="E48" s="10">
        <f t="shared" si="10"/>
        <v>13358.344999999999</v>
      </c>
      <c r="F48" s="10">
        <f t="shared" si="10"/>
        <v>13545.174999999999</v>
      </c>
      <c r="G48" s="10">
        <f t="shared" si="10"/>
        <v>13638.589999999998</v>
      </c>
      <c r="H48" s="10">
        <f t="shared" si="10"/>
        <v>13451.76</v>
      </c>
      <c r="I48" s="10">
        <f t="shared" si="10"/>
        <v>13451.76</v>
      </c>
      <c r="J48" s="10">
        <f t="shared" si="10"/>
        <v>13825.419999999998</v>
      </c>
      <c r="K48" s="10">
        <f t="shared" si="10"/>
        <v>13358.344999999999</v>
      </c>
      <c r="L48" s="10">
        <f t="shared" si="10"/>
        <v>14105.665000000001</v>
      </c>
      <c r="M48" s="10">
        <f t="shared" si="10"/>
        <v>13545.174999999999</v>
      </c>
      <c r="N48" s="10">
        <f t="shared" si="10"/>
        <v>13825.419999999998</v>
      </c>
      <c r="O48" s="10">
        <f t="shared" si="10"/>
        <v>14292.495000000001</v>
      </c>
      <c r="P48" s="10">
        <f t="shared" si="10"/>
        <v>14199.08</v>
      </c>
      <c r="Q48" s="10">
        <f t="shared" si="10"/>
        <v>13732.004999999999</v>
      </c>
      <c r="R48" s="10">
        <f t="shared" si="10"/>
        <v>13264.93</v>
      </c>
      <c r="S48" s="10">
        <f t="shared" si="10"/>
        <v>13358.344999999999</v>
      </c>
      <c r="T48" s="10">
        <f t="shared" si="10"/>
        <v>13545.174999999999</v>
      </c>
      <c r="U48" s="10">
        <f t="shared" si="10"/>
        <v>13171.515000000001</v>
      </c>
      <c r="V48" s="10">
        <f t="shared" si="10"/>
        <v>13358.344999999999</v>
      </c>
      <c r="W48" s="10">
        <f t="shared" si="10"/>
        <v>13638.589999999998</v>
      </c>
      <c r="X48" s="10">
        <f t="shared" si="10"/>
        <v>13638.589999999998</v>
      </c>
      <c r="Y48" s="10">
        <f t="shared" si="10"/>
        <v>14012.25</v>
      </c>
      <c r="Z48" s="10">
        <f t="shared" si="10"/>
        <v>12984.685000000001</v>
      </c>
      <c r="AA48" s="10">
        <f t="shared" si="10"/>
        <v>13264.93</v>
      </c>
      <c r="AB48" s="10">
        <f t="shared" si="10"/>
        <v>13078.1</v>
      </c>
      <c r="AC48" s="10">
        <f t="shared" si="10"/>
        <v>13732.004999999999</v>
      </c>
      <c r="AD48" s="10">
        <f t="shared" si="10"/>
        <v>13638.589999999998</v>
      </c>
      <c r="AE48" s="10">
        <f t="shared" si="10"/>
        <v>14012.25</v>
      </c>
      <c r="AF48" s="10">
        <f t="shared" si="10"/>
        <v>13358.344999999999</v>
      </c>
      <c r="AG48" s="10">
        <f t="shared" si="10"/>
        <v>13918.834999999999</v>
      </c>
      <c r="AH48" s="10">
        <f t="shared" si="10"/>
        <v>0</v>
      </c>
      <c r="AI48" s="10">
        <f t="shared" si="10"/>
        <v>0</v>
      </c>
      <c r="AJ48" s="10">
        <f t="shared" si="10"/>
        <v>0</v>
      </c>
      <c r="AK48" s="10">
        <f t="shared" si="10"/>
        <v>0</v>
      </c>
      <c r="AL48" s="10">
        <f t="shared" si="10"/>
        <v>0</v>
      </c>
      <c r="AM48" s="10">
        <f t="shared" si="11"/>
        <v>14292.495000000001</v>
      </c>
      <c r="AN48" s="10">
        <f t="shared" ref="AN48:AN69" si="12">MIN(B48:AF48)</f>
        <v>0</v>
      </c>
    </row>
    <row r="49" spans="1:40">
      <c r="A49" s="9" t="s">
        <v>12</v>
      </c>
      <c r="B49" s="10">
        <f t="shared" si="10"/>
        <v>0</v>
      </c>
      <c r="C49" s="10">
        <f t="shared" si="10"/>
        <v>0</v>
      </c>
      <c r="D49" s="10">
        <f t="shared" si="10"/>
        <v>13264.93</v>
      </c>
      <c r="E49" s="10">
        <f t="shared" si="10"/>
        <v>13358.344999999999</v>
      </c>
      <c r="F49" s="10">
        <f t="shared" si="10"/>
        <v>13545.174999999999</v>
      </c>
      <c r="G49" s="10">
        <f t="shared" si="10"/>
        <v>13451.76</v>
      </c>
      <c r="H49" s="10">
        <f t="shared" si="10"/>
        <v>13545.174999999999</v>
      </c>
      <c r="I49" s="10">
        <f t="shared" si="10"/>
        <v>13451.76</v>
      </c>
      <c r="J49" s="10">
        <f t="shared" si="10"/>
        <v>13638.589999999998</v>
      </c>
      <c r="K49" s="10">
        <f t="shared" si="10"/>
        <v>13264.93</v>
      </c>
      <c r="L49" s="10">
        <f t="shared" si="10"/>
        <v>14012.25</v>
      </c>
      <c r="M49" s="10">
        <f t="shared" si="10"/>
        <v>13264.93</v>
      </c>
      <c r="N49" s="10">
        <f t="shared" si="10"/>
        <v>13825.419999999998</v>
      </c>
      <c r="O49" s="10">
        <f t="shared" si="10"/>
        <v>14199.08</v>
      </c>
      <c r="P49" s="10">
        <f t="shared" si="10"/>
        <v>13918.834999999999</v>
      </c>
      <c r="Q49" s="10">
        <f t="shared" si="10"/>
        <v>13545.174999999999</v>
      </c>
      <c r="R49" s="10">
        <f t="shared" si="10"/>
        <v>12984.685000000001</v>
      </c>
      <c r="S49" s="10">
        <f t="shared" si="10"/>
        <v>13078.1</v>
      </c>
      <c r="T49" s="10">
        <f t="shared" si="10"/>
        <v>13451.76</v>
      </c>
      <c r="U49" s="10">
        <f t="shared" si="10"/>
        <v>12984.685000000001</v>
      </c>
      <c r="V49" s="10">
        <f t="shared" si="10"/>
        <v>13264.93</v>
      </c>
      <c r="W49" s="10">
        <f t="shared" si="10"/>
        <v>13358.344999999999</v>
      </c>
      <c r="X49" s="10">
        <f t="shared" si="10"/>
        <v>13358.344999999999</v>
      </c>
      <c r="Y49" s="10">
        <f t="shared" si="10"/>
        <v>13918.834999999999</v>
      </c>
      <c r="Z49" s="10">
        <f t="shared" si="10"/>
        <v>12984.685000000001</v>
      </c>
      <c r="AA49" s="10">
        <f t="shared" si="10"/>
        <v>14292.495000000001</v>
      </c>
      <c r="AB49" s="10">
        <f t="shared" si="10"/>
        <v>12891.27</v>
      </c>
      <c r="AC49" s="10">
        <f t="shared" si="10"/>
        <v>13171.515000000001</v>
      </c>
      <c r="AD49" s="10">
        <f t="shared" si="10"/>
        <v>13171.515000000001</v>
      </c>
      <c r="AE49" s="10">
        <f t="shared" si="10"/>
        <v>13732.004999999999</v>
      </c>
      <c r="AF49" s="10">
        <f t="shared" si="10"/>
        <v>13264.93</v>
      </c>
      <c r="AG49" s="10">
        <f t="shared" si="10"/>
        <v>13825.419999999998</v>
      </c>
      <c r="AH49" s="10">
        <f t="shared" si="10"/>
        <v>0</v>
      </c>
      <c r="AI49" s="10">
        <f t="shared" si="10"/>
        <v>0</v>
      </c>
      <c r="AJ49" s="10">
        <f t="shared" si="10"/>
        <v>0</v>
      </c>
      <c r="AK49" s="10">
        <f t="shared" si="10"/>
        <v>0</v>
      </c>
      <c r="AL49" s="10">
        <f t="shared" si="10"/>
        <v>0</v>
      </c>
      <c r="AM49" s="10">
        <f t="shared" si="11"/>
        <v>14292.495000000001</v>
      </c>
      <c r="AN49" s="10">
        <f t="shared" si="12"/>
        <v>0</v>
      </c>
    </row>
    <row r="50" spans="1:40">
      <c r="A50" s="9" t="s">
        <v>13</v>
      </c>
      <c r="B50" s="10">
        <f t="shared" si="10"/>
        <v>0</v>
      </c>
      <c r="C50" s="10">
        <f t="shared" si="10"/>
        <v>0</v>
      </c>
      <c r="D50" s="10">
        <f t="shared" si="10"/>
        <v>13078.1</v>
      </c>
      <c r="E50" s="10">
        <f t="shared" si="10"/>
        <v>13171.515000000001</v>
      </c>
      <c r="F50" s="10">
        <f t="shared" si="10"/>
        <v>13171.515000000001</v>
      </c>
      <c r="G50" s="10">
        <f t="shared" si="10"/>
        <v>13545.174999999999</v>
      </c>
      <c r="H50" s="10">
        <f t="shared" si="10"/>
        <v>13638.589999999998</v>
      </c>
      <c r="I50" s="10">
        <f t="shared" si="10"/>
        <v>13451.76</v>
      </c>
      <c r="J50" s="10">
        <f t="shared" si="10"/>
        <v>13358.344999999999</v>
      </c>
      <c r="K50" s="10">
        <f t="shared" si="10"/>
        <v>13078.1</v>
      </c>
      <c r="L50" s="10">
        <f t="shared" si="10"/>
        <v>13825.419999999998</v>
      </c>
      <c r="M50" s="10">
        <f t="shared" si="10"/>
        <v>12797.855</v>
      </c>
      <c r="N50" s="10">
        <f t="shared" si="10"/>
        <v>13732.004999999999</v>
      </c>
      <c r="O50" s="10">
        <f t="shared" si="10"/>
        <v>14012.25</v>
      </c>
      <c r="P50" s="10">
        <f t="shared" si="10"/>
        <v>13825.419999999998</v>
      </c>
      <c r="Q50" s="10">
        <f t="shared" si="10"/>
        <v>13358.344999999999</v>
      </c>
      <c r="R50" s="10">
        <f t="shared" si="10"/>
        <v>13171.515000000001</v>
      </c>
      <c r="S50" s="10">
        <f t="shared" si="10"/>
        <v>12891.27</v>
      </c>
      <c r="T50" s="10">
        <f t="shared" si="10"/>
        <v>13451.76</v>
      </c>
      <c r="U50" s="10">
        <f t="shared" si="10"/>
        <v>12891.27</v>
      </c>
      <c r="V50" s="10">
        <f t="shared" si="10"/>
        <v>13171.515000000001</v>
      </c>
      <c r="W50" s="10">
        <f t="shared" si="10"/>
        <v>13638.589999999998</v>
      </c>
      <c r="X50" s="10">
        <f t="shared" si="10"/>
        <v>13358.344999999999</v>
      </c>
      <c r="Y50" s="10">
        <f t="shared" si="10"/>
        <v>13638.589999999998</v>
      </c>
      <c r="Z50" s="10">
        <f t="shared" si="10"/>
        <v>12797.855</v>
      </c>
      <c r="AA50" s="10">
        <f t="shared" si="10"/>
        <v>14292.495000000001</v>
      </c>
      <c r="AB50" s="10">
        <f t="shared" si="10"/>
        <v>12891.27</v>
      </c>
      <c r="AC50" s="10">
        <f t="shared" si="10"/>
        <v>13264.93</v>
      </c>
      <c r="AD50" s="10">
        <f t="shared" si="10"/>
        <v>13171.515000000001</v>
      </c>
      <c r="AE50" s="10">
        <f t="shared" si="10"/>
        <v>13732.004999999999</v>
      </c>
      <c r="AF50" s="10">
        <f t="shared" si="10"/>
        <v>13171.515000000001</v>
      </c>
      <c r="AG50" s="10">
        <f t="shared" si="10"/>
        <v>13918.834999999999</v>
      </c>
      <c r="AH50" s="10">
        <f t="shared" si="10"/>
        <v>0</v>
      </c>
      <c r="AI50" s="10">
        <f t="shared" si="10"/>
        <v>0</v>
      </c>
      <c r="AJ50" s="10">
        <f t="shared" si="10"/>
        <v>0</v>
      </c>
      <c r="AK50" s="10">
        <f t="shared" si="10"/>
        <v>0</v>
      </c>
      <c r="AL50" s="10">
        <f t="shared" si="10"/>
        <v>0</v>
      </c>
      <c r="AM50" s="10">
        <f t="shared" si="11"/>
        <v>14292.495000000001</v>
      </c>
      <c r="AN50" s="10">
        <f t="shared" si="12"/>
        <v>0</v>
      </c>
    </row>
    <row r="51" spans="1:40">
      <c r="A51" s="9" t="s">
        <v>14</v>
      </c>
      <c r="B51" s="10">
        <f t="shared" si="10"/>
        <v>0</v>
      </c>
      <c r="C51" s="10">
        <f t="shared" si="10"/>
        <v>0</v>
      </c>
      <c r="D51" s="10">
        <f t="shared" si="10"/>
        <v>13171.515000000001</v>
      </c>
      <c r="E51" s="10">
        <f t="shared" si="10"/>
        <v>13825.419999999998</v>
      </c>
      <c r="F51" s="10">
        <f t="shared" si="10"/>
        <v>13638.589999999998</v>
      </c>
      <c r="G51" s="10">
        <f t="shared" si="10"/>
        <v>13918.834999999999</v>
      </c>
      <c r="H51" s="10">
        <f t="shared" si="10"/>
        <v>14479.325000000001</v>
      </c>
      <c r="I51" s="10">
        <f t="shared" si="10"/>
        <v>13451.76</v>
      </c>
      <c r="J51" s="10">
        <f t="shared" si="10"/>
        <v>12797.855</v>
      </c>
      <c r="K51" s="10">
        <f t="shared" si="10"/>
        <v>13825.419999999998</v>
      </c>
      <c r="L51" s="10">
        <f t="shared" si="10"/>
        <v>14105.665000000001</v>
      </c>
      <c r="M51" s="10">
        <f t="shared" si="10"/>
        <v>13918.834999999999</v>
      </c>
      <c r="N51" s="10">
        <f t="shared" si="10"/>
        <v>14385.91</v>
      </c>
      <c r="O51" s="10">
        <f t="shared" si="10"/>
        <v>14759.57</v>
      </c>
      <c r="P51" s="10">
        <f t="shared" si="10"/>
        <v>13918.834999999999</v>
      </c>
      <c r="Q51" s="10">
        <f t="shared" si="10"/>
        <v>13358.344999999999</v>
      </c>
      <c r="R51" s="10">
        <f t="shared" si="10"/>
        <v>13732.004999999999</v>
      </c>
      <c r="S51" s="10">
        <f t="shared" si="10"/>
        <v>13358.344999999999</v>
      </c>
      <c r="T51" s="10">
        <f t="shared" si="10"/>
        <v>13918.834999999999</v>
      </c>
      <c r="U51" s="10">
        <f t="shared" si="10"/>
        <v>13545.174999999999</v>
      </c>
      <c r="V51" s="10">
        <f t="shared" si="10"/>
        <v>13918.834999999999</v>
      </c>
      <c r="W51" s="10">
        <f t="shared" si="10"/>
        <v>13638.589999999998</v>
      </c>
      <c r="X51" s="10">
        <f t="shared" si="10"/>
        <v>13358.344999999999</v>
      </c>
      <c r="Y51" s="10">
        <f t="shared" si="10"/>
        <v>14292.495000000001</v>
      </c>
      <c r="Z51" s="10">
        <f t="shared" si="10"/>
        <v>13264.93</v>
      </c>
      <c r="AA51" s="10">
        <f t="shared" si="10"/>
        <v>14666.154999999999</v>
      </c>
      <c r="AB51" s="10">
        <f t="shared" si="10"/>
        <v>13358.344999999999</v>
      </c>
      <c r="AC51" s="10">
        <f t="shared" si="10"/>
        <v>14012.25</v>
      </c>
      <c r="AD51" s="10">
        <f t="shared" si="10"/>
        <v>13638.589999999998</v>
      </c>
      <c r="AE51" s="10">
        <f t="shared" si="10"/>
        <v>13638.589999999998</v>
      </c>
      <c r="AF51" s="10">
        <f t="shared" si="10"/>
        <v>13918.834999999999</v>
      </c>
      <c r="AG51" s="10">
        <f t="shared" si="10"/>
        <v>14666.154999999999</v>
      </c>
      <c r="AH51" s="10">
        <f t="shared" si="10"/>
        <v>0</v>
      </c>
      <c r="AI51" s="10">
        <f t="shared" si="10"/>
        <v>0</v>
      </c>
      <c r="AJ51" s="10">
        <f t="shared" si="10"/>
        <v>0</v>
      </c>
      <c r="AK51" s="10">
        <f t="shared" si="10"/>
        <v>0</v>
      </c>
      <c r="AL51" s="10">
        <f t="shared" si="10"/>
        <v>0</v>
      </c>
      <c r="AM51" s="10">
        <f t="shared" si="11"/>
        <v>14759.57</v>
      </c>
      <c r="AN51" s="10">
        <f t="shared" si="12"/>
        <v>0</v>
      </c>
    </row>
    <row r="52" spans="1:40">
      <c r="A52" s="9" t="s">
        <v>15</v>
      </c>
      <c r="B52" s="10">
        <f t="shared" si="10"/>
        <v>0</v>
      </c>
      <c r="C52" s="10">
        <f t="shared" si="10"/>
        <v>0</v>
      </c>
      <c r="D52" s="10">
        <f t="shared" si="10"/>
        <v>12984.685000000001</v>
      </c>
      <c r="E52" s="10">
        <f t="shared" si="10"/>
        <v>15133.23</v>
      </c>
      <c r="F52" s="10">
        <f t="shared" si="10"/>
        <v>15133.23</v>
      </c>
      <c r="G52" s="10">
        <f t="shared" si="10"/>
        <v>15320.06</v>
      </c>
      <c r="H52" s="10">
        <f t="shared" si="10"/>
        <v>15693.720000000001</v>
      </c>
      <c r="I52" s="10">
        <f t="shared" si="10"/>
        <v>14012.25</v>
      </c>
      <c r="J52" s="10">
        <f t="shared" si="10"/>
        <v>12984.685000000001</v>
      </c>
      <c r="K52" s="10">
        <f t="shared" si="10"/>
        <v>15039.814999999999</v>
      </c>
      <c r="L52" s="10">
        <f t="shared" si="10"/>
        <v>14385.91</v>
      </c>
      <c r="M52" s="10">
        <f t="shared" si="10"/>
        <v>15413.475</v>
      </c>
      <c r="N52" s="10">
        <f t="shared" si="10"/>
        <v>15973.964999999998</v>
      </c>
      <c r="O52" s="10">
        <f t="shared" si="10"/>
        <v>16441.039999999997</v>
      </c>
      <c r="P52" s="10">
        <f t="shared" si="10"/>
        <v>14199.08</v>
      </c>
      <c r="Q52" s="10">
        <f t="shared" si="10"/>
        <v>13078.1</v>
      </c>
      <c r="R52" s="10">
        <f t="shared" si="10"/>
        <v>14946.4</v>
      </c>
      <c r="S52" s="10">
        <f t="shared" si="10"/>
        <v>15506.889999999998</v>
      </c>
      <c r="T52" s="10">
        <f t="shared" si="10"/>
        <v>15787.134999999998</v>
      </c>
      <c r="U52" s="10">
        <f t="shared" si="10"/>
        <v>15039.814999999999</v>
      </c>
      <c r="V52" s="10">
        <f t="shared" si="10"/>
        <v>15787.134999999998</v>
      </c>
      <c r="W52" s="10">
        <f t="shared" si="10"/>
        <v>14385.91</v>
      </c>
      <c r="X52" s="10">
        <f t="shared" si="10"/>
        <v>13264.93</v>
      </c>
      <c r="Y52" s="10">
        <f t="shared" si="10"/>
        <v>13732.004999999999</v>
      </c>
      <c r="Z52" s="10">
        <f t="shared" si="10"/>
        <v>13451.76</v>
      </c>
      <c r="AA52" s="10">
        <f t="shared" si="10"/>
        <v>15226.645</v>
      </c>
      <c r="AB52" s="10">
        <f t="shared" si="10"/>
        <v>15600.305</v>
      </c>
      <c r="AC52" s="10">
        <f t="shared" si="10"/>
        <v>15133.23</v>
      </c>
      <c r="AD52" s="10">
        <f t="shared" si="10"/>
        <v>14385.91</v>
      </c>
      <c r="AE52" s="10">
        <f t="shared" si="10"/>
        <v>13451.76</v>
      </c>
      <c r="AF52" s="10">
        <f t="shared" si="10"/>
        <v>15787.134999999998</v>
      </c>
      <c r="AG52" s="10">
        <f t="shared" si="10"/>
        <v>15787.134999999998</v>
      </c>
      <c r="AH52" s="10">
        <f t="shared" si="10"/>
        <v>0</v>
      </c>
      <c r="AI52" s="10">
        <f t="shared" si="10"/>
        <v>0</v>
      </c>
      <c r="AJ52" s="10">
        <f t="shared" ref="AG52:AL67" si="13">AJ13-$G$38*AJ13+$G$40*($G$38*AJ13)</f>
        <v>0</v>
      </c>
      <c r="AK52" s="10">
        <f t="shared" si="13"/>
        <v>0</v>
      </c>
      <c r="AL52" s="10">
        <f t="shared" si="13"/>
        <v>0</v>
      </c>
      <c r="AM52" s="10">
        <f t="shared" si="11"/>
        <v>16441.039999999997</v>
      </c>
      <c r="AN52" s="10">
        <f t="shared" si="12"/>
        <v>0</v>
      </c>
    </row>
    <row r="53" spans="1:40">
      <c r="A53" s="12" t="s">
        <v>16</v>
      </c>
      <c r="B53" s="10">
        <f t="shared" ref="B53:AF61" si="14">B14-$G$38*B14+$G$40*($G$38*B14)</f>
        <v>0</v>
      </c>
      <c r="C53" s="10">
        <f t="shared" si="14"/>
        <v>0</v>
      </c>
      <c r="D53" s="10">
        <f t="shared" si="14"/>
        <v>13638.589999999998</v>
      </c>
      <c r="E53" s="10">
        <f t="shared" si="14"/>
        <v>17935.68</v>
      </c>
      <c r="F53" s="10">
        <f t="shared" si="14"/>
        <v>16908.114999999998</v>
      </c>
      <c r="G53" s="10">
        <f t="shared" si="14"/>
        <v>17188.36</v>
      </c>
      <c r="H53" s="10">
        <f t="shared" si="14"/>
        <v>18122.509999999998</v>
      </c>
      <c r="I53" s="10">
        <f t="shared" si="14"/>
        <v>14946.4</v>
      </c>
      <c r="J53" s="10">
        <f t="shared" si="14"/>
        <v>13732.004999999999</v>
      </c>
      <c r="K53" s="10">
        <f t="shared" si="14"/>
        <v>17281.774999999998</v>
      </c>
      <c r="L53" s="10">
        <f t="shared" si="14"/>
        <v>15413.475</v>
      </c>
      <c r="M53" s="10">
        <f t="shared" si="14"/>
        <v>17375.189999999999</v>
      </c>
      <c r="N53" s="10">
        <f t="shared" si="14"/>
        <v>17281.774999999998</v>
      </c>
      <c r="O53" s="10">
        <f t="shared" si="14"/>
        <v>17375.189999999999</v>
      </c>
      <c r="P53" s="10">
        <f t="shared" si="14"/>
        <v>15226.645</v>
      </c>
      <c r="Q53" s="10">
        <f t="shared" si="14"/>
        <v>14105.665000000001</v>
      </c>
      <c r="R53" s="10">
        <f t="shared" si="14"/>
        <v>17281.774999999998</v>
      </c>
      <c r="S53" s="10">
        <f t="shared" si="14"/>
        <v>17655.435000000001</v>
      </c>
      <c r="T53" s="10">
        <f t="shared" si="14"/>
        <v>17188.36</v>
      </c>
      <c r="U53" s="10">
        <f t="shared" si="14"/>
        <v>17188.36</v>
      </c>
      <c r="V53" s="10">
        <f t="shared" si="14"/>
        <v>17562.02</v>
      </c>
      <c r="W53" s="10">
        <f t="shared" si="14"/>
        <v>15413.475</v>
      </c>
      <c r="X53" s="10">
        <f t="shared" si="14"/>
        <v>14012.25</v>
      </c>
      <c r="Y53" s="10">
        <f t="shared" si="14"/>
        <v>16908.114999999998</v>
      </c>
      <c r="Z53" s="10">
        <f t="shared" si="14"/>
        <v>15506.889999999998</v>
      </c>
      <c r="AA53" s="10">
        <f t="shared" si="14"/>
        <v>17188.36</v>
      </c>
      <c r="AB53" s="10">
        <f t="shared" si="14"/>
        <v>16908.114999999998</v>
      </c>
      <c r="AC53" s="10">
        <f t="shared" si="14"/>
        <v>17468.605</v>
      </c>
      <c r="AD53" s="10">
        <f t="shared" si="14"/>
        <v>15226.645</v>
      </c>
      <c r="AE53" s="10">
        <f t="shared" si="14"/>
        <v>13918.834999999999</v>
      </c>
      <c r="AF53" s="10">
        <f t="shared" si="14"/>
        <v>17562.02</v>
      </c>
      <c r="AG53" s="10">
        <f t="shared" si="13"/>
        <v>18589.584999999999</v>
      </c>
      <c r="AH53" s="10">
        <f t="shared" si="13"/>
        <v>0</v>
      </c>
      <c r="AI53" s="10">
        <f t="shared" si="13"/>
        <v>0</v>
      </c>
      <c r="AJ53" s="10">
        <f t="shared" si="13"/>
        <v>0</v>
      </c>
      <c r="AK53" s="10">
        <f t="shared" si="13"/>
        <v>0</v>
      </c>
      <c r="AL53" s="10">
        <f t="shared" si="13"/>
        <v>0</v>
      </c>
      <c r="AM53" s="10">
        <f t="shared" si="11"/>
        <v>18589.584999999999</v>
      </c>
      <c r="AN53" s="10">
        <f t="shared" si="12"/>
        <v>0</v>
      </c>
    </row>
    <row r="54" spans="1:40">
      <c r="A54" s="12" t="s">
        <v>17</v>
      </c>
      <c r="B54" s="10">
        <f t="shared" si="14"/>
        <v>0</v>
      </c>
      <c r="C54" s="10">
        <f t="shared" si="14"/>
        <v>0</v>
      </c>
      <c r="D54" s="10">
        <f t="shared" si="14"/>
        <v>14759.57</v>
      </c>
      <c r="E54" s="10">
        <f t="shared" si="14"/>
        <v>15927.2575</v>
      </c>
      <c r="F54" s="10">
        <f t="shared" si="14"/>
        <v>20084.225000000002</v>
      </c>
      <c r="G54" s="10">
        <f t="shared" si="14"/>
        <v>19897.395</v>
      </c>
      <c r="H54" s="10">
        <f t="shared" si="14"/>
        <v>20924.96</v>
      </c>
      <c r="I54" s="10">
        <f t="shared" si="14"/>
        <v>16627.870000000003</v>
      </c>
      <c r="J54" s="10">
        <f t="shared" si="14"/>
        <v>14852.984999999999</v>
      </c>
      <c r="K54" s="10">
        <f t="shared" si="14"/>
        <v>20644.714999999997</v>
      </c>
      <c r="L54" s="10">
        <f t="shared" si="14"/>
        <v>18122.509999999998</v>
      </c>
      <c r="M54" s="10">
        <f t="shared" si="14"/>
        <v>20177.639999999996</v>
      </c>
      <c r="N54" s="10">
        <f t="shared" si="14"/>
        <v>20551.3</v>
      </c>
      <c r="O54" s="10">
        <f t="shared" si="14"/>
        <v>21765.695000000003</v>
      </c>
      <c r="P54" s="10">
        <f t="shared" si="14"/>
        <v>17188.36</v>
      </c>
      <c r="Q54" s="10">
        <f t="shared" si="14"/>
        <v>15506.889999999998</v>
      </c>
      <c r="R54" s="10">
        <f t="shared" si="14"/>
        <v>19056.66</v>
      </c>
      <c r="S54" s="10">
        <f t="shared" si="14"/>
        <v>20644.714999999997</v>
      </c>
      <c r="T54" s="10">
        <f t="shared" si="14"/>
        <v>21018.375</v>
      </c>
      <c r="U54" s="10">
        <f t="shared" si="14"/>
        <v>20364.47</v>
      </c>
      <c r="V54" s="10">
        <f t="shared" si="14"/>
        <v>20644.714999999997</v>
      </c>
      <c r="W54" s="10">
        <f t="shared" si="14"/>
        <v>16534.455000000002</v>
      </c>
      <c r="X54" s="10">
        <f t="shared" si="14"/>
        <v>14946.4</v>
      </c>
      <c r="Y54" s="10">
        <f t="shared" si="14"/>
        <v>19710.564999999999</v>
      </c>
      <c r="Z54" s="10">
        <f t="shared" si="14"/>
        <v>16814.7</v>
      </c>
      <c r="AA54" s="10">
        <f t="shared" si="14"/>
        <v>20177.639999999996</v>
      </c>
      <c r="AB54" s="10">
        <f t="shared" si="14"/>
        <v>0</v>
      </c>
      <c r="AC54" s="10">
        <f t="shared" si="14"/>
        <v>21672.280000000002</v>
      </c>
      <c r="AD54" s="10">
        <f t="shared" si="14"/>
        <v>16627.870000000003</v>
      </c>
      <c r="AE54" s="10">
        <f t="shared" si="14"/>
        <v>15133.23</v>
      </c>
      <c r="AF54" s="10">
        <f t="shared" si="14"/>
        <v>20644.714999999997</v>
      </c>
      <c r="AG54" s="10">
        <f t="shared" si="13"/>
        <v>21392.035</v>
      </c>
      <c r="AH54" s="10">
        <f t="shared" si="13"/>
        <v>0</v>
      </c>
      <c r="AI54" s="10">
        <f t="shared" si="13"/>
        <v>0</v>
      </c>
      <c r="AJ54" s="10">
        <f t="shared" si="13"/>
        <v>0</v>
      </c>
      <c r="AK54" s="10">
        <f t="shared" si="13"/>
        <v>0</v>
      </c>
      <c r="AL54" s="10">
        <f t="shared" si="13"/>
        <v>0</v>
      </c>
      <c r="AM54" s="10">
        <f t="shared" si="11"/>
        <v>21765.695000000003</v>
      </c>
      <c r="AN54" s="10">
        <f t="shared" si="12"/>
        <v>0</v>
      </c>
    </row>
    <row r="55" spans="1:40">
      <c r="A55" s="13">
        <v>0.41666666666666669</v>
      </c>
      <c r="B55" s="10">
        <f t="shared" si="14"/>
        <v>0</v>
      </c>
      <c r="C55" s="10">
        <f t="shared" si="14"/>
        <v>0</v>
      </c>
      <c r="D55" s="10">
        <f t="shared" si="14"/>
        <v>15226.645</v>
      </c>
      <c r="E55" s="10">
        <f t="shared" si="14"/>
        <v>21392.035</v>
      </c>
      <c r="F55" s="10">
        <f t="shared" si="14"/>
        <v>20177.639999999996</v>
      </c>
      <c r="G55" s="10">
        <f t="shared" si="14"/>
        <v>20271.054999999997</v>
      </c>
      <c r="H55" s="10">
        <f t="shared" si="14"/>
        <v>21111.79</v>
      </c>
      <c r="I55" s="10">
        <f t="shared" si="14"/>
        <v>16814.7</v>
      </c>
      <c r="J55" s="10">
        <f t="shared" si="14"/>
        <v>15506.889999999998</v>
      </c>
      <c r="K55" s="10">
        <f t="shared" si="14"/>
        <v>21298.620000000003</v>
      </c>
      <c r="L55" s="10">
        <f t="shared" si="14"/>
        <v>16534.455000000002</v>
      </c>
      <c r="M55" s="10">
        <f t="shared" si="14"/>
        <v>21392.035</v>
      </c>
      <c r="N55" s="10">
        <f t="shared" si="14"/>
        <v>21111.79</v>
      </c>
      <c r="O55" s="10">
        <f t="shared" si="14"/>
        <v>21672.280000000002</v>
      </c>
      <c r="P55" s="10">
        <f t="shared" si="14"/>
        <v>17935.68</v>
      </c>
      <c r="Q55" s="10">
        <f t="shared" si="14"/>
        <v>15693.720000000001</v>
      </c>
      <c r="R55" s="10">
        <f t="shared" si="14"/>
        <v>21392.035</v>
      </c>
      <c r="S55" s="10">
        <f t="shared" si="14"/>
        <v>20551.3</v>
      </c>
      <c r="T55" s="10">
        <f t="shared" si="14"/>
        <v>21205.205000000002</v>
      </c>
      <c r="U55" s="10">
        <f t="shared" si="14"/>
        <v>21205.205000000002</v>
      </c>
      <c r="V55" s="10">
        <f t="shared" si="14"/>
        <v>21392.035</v>
      </c>
      <c r="W55" s="10">
        <f t="shared" si="14"/>
        <v>17655.435000000001</v>
      </c>
      <c r="X55" s="10">
        <f t="shared" si="14"/>
        <v>15506.889999999998</v>
      </c>
      <c r="Y55" s="10">
        <f t="shared" si="14"/>
        <v>20551.3</v>
      </c>
      <c r="Z55" s="10">
        <f t="shared" si="14"/>
        <v>16441.039999999997</v>
      </c>
      <c r="AA55" s="10">
        <f t="shared" si="14"/>
        <v>20551.3</v>
      </c>
      <c r="AB55" s="10">
        <f t="shared" si="14"/>
        <v>3736.6</v>
      </c>
      <c r="AC55" s="10">
        <f t="shared" si="14"/>
        <v>21205.205000000002</v>
      </c>
      <c r="AD55" s="10">
        <f t="shared" si="14"/>
        <v>17375.189999999999</v>
      </c>
      <c r="AE55" s="10">
        <f t="shared" si="14"/>
        <v>15506.889999999998</v>
      </c>
      <c r="AF55" s="10">
        <f t="shared" si="14"/>
        <v>21392.035</v>
      </c>
      <c r="AG55" s="10">
        <f t="shared" si="13"/>
        <v>22045.94</v>
      </c>
      <c r="AH55" s="10">
        <f t="shared" si="13"/>
        <v>0</v>
      </c>
      <c r="AI55" s="10">
        <f t="shared" si="13"/>
        <v>0</v>
      </c>
      <c r="AJ55" s="10">
        <f t="shared" si="13"/>
        <v>0</v>
      </c>
      <c r="AK55" s="10">
        <f t="shared" si="13"/>
        <v>0</v>
      </c>
      <c r="AL55" s="10">
        <f t="shared" si="13"/>
        <v>0</v>
      </c>
      <c r="AM55" s="10">
        <f t="shared" si="11"/>
        <v>22045.94</v>
      </c>
      <c r="AN55" s="10">
        <f t="shared" si="12"/>
        <v>0</v>
      </c>
    </row>
    <row r="56" spans="1:40">
      <c r="A56" s="13" t="s">
        <v>18</v>
      </c>
      <c r="B56" s="10">
        <f t="shared" si="14"/>
        <v>0</v>
      </c>
      <c r="C56" s="10">
        <f t="shared" si="14"/>
        <v>0</v>
      </c>
      <c r="D56" s="10">
        <f t="shared" si="14"/>
        <v>16814.7</v>
      </c>
      <c r="E56" s="10">
        <f t="shared" si="14"/>
        <v>22232.77</v>
      </c>
      <c r="F56" s="10">
        <f t="shared" si="14"/>
        <v>20598.007500000003</v>
      </c>
      <c r="G56" s="10">
        <f t="shared" si="14"/>
        <v>18869.830000000002</v>
      </c>
      <c r="H56" s="10">
        <f t="shared" si="14"/>
        <v>21485.45</v>
      </c>
      <c r="I56" s="10">
        <f t="shared" si="14"/>
        <v>17468.605</v>
      </c>
      <c r="J56" s="10">
        <f t="shared" si="14"/>
        <v>15880.55</v>
      </c>
      <c r="K56" s="10">
        <f t="shared" si="14"/>
        <v>21485.45</v>
      </c>
      <c r="L56" s="10">
        <f t="shared" si="14"/>
        <v>17001.53</v>
      </c>
      <c r="M56" s="10">
        <f t="shared" si="14"/>
        <v>22699.845000000001</v>
      </c>
      <c r="N56" s="10">
        <f t="shared" si="14"/>
        <v>21018.375</v>
      </c>
      <c r="O56" s="10">
        <f t="shared" si="14"/>
        <v>21111.79</v>
      </c>
      <c r="P56" s="10">
        <f t="shared" si="14"/>
        <v>18402.754999999997</v>
      </c>
      <c r="Q56" s="10">
        <f t="shared" si="14"/>
        <v>15880.55</v>
      </c>
      <c r="R56" s="10">
        <f t="shared" si="14"/>
        <v>22886.674999999999</v>
      </c>
      <c r="S56" s="10">
        <f t="shared" si="14"/>
        <v>20738.129999999997</v>
      </c>
      <c r="T56" s="10">
        <f t="shared" si="14"/>
        <v>21298.620000000003</v>
      </c>
      <c r="U56" s="10">
        <f t="shared" si="14"/>
        <v>21578.864999999998</v>
      </c>
      <c r="V56" s="10">
        <f t="shared" si="14"/>
        <v>21672.280000000002</v>
      </c>
      <c r="W56" s="10">
        <f t="shared" si="14"/>
        <v>18215.924999999999</v>
      </c>
      <c r="X56" s="10">
        <f t="shared" si="14"/>
        <v>15880.55</v>
      </c>
      <c r="Y56" s="10">
        <f t="shared" si="14"/>
        <v>21111.79</v>
      </c>
      <c r="Z56" s="10">
        <f t="shared" si="14"/>
        <v>14105.665000000001</v>
      </c>
      <c r="AA56" s="10">
        <f t="shared" si="14"/>
        <v>21111.79</v>
      </c>
      <c r="AB56" s="10">
        <f t="shared" si="14"/>
        <v>13638.589999999998</v>
      </c>
      <c r="AC56" s="10">
        <f t="shared" si="14"/>
        <v>20924.96</v>
      </c>
      <c r="AD56" s="10">
        <f t="shared" si="14"/>
        <v>17842.264999999996</v>
      </c>
      <c r="AE56" s="10">
        <f t="shared" si="14"/>
        <v>15973.964999999998</v>
      </c>
      <c r="AF56" s="10">
        <f t="shared" si="14"/>
        <v>21672.280000000002</v>
      </c>
      <c r="AG56" s="10">
        <f t="shared" si="13"/>
        <v>22232.77</v>
      </c>
      <c r="AH56" s="10">
        <f t="shared" si="13"/>
        <v>0</v>
      </c>
      <c r="AI56" s="10">
        <f t="shared" si="13"/>
        <v>0</v>
      </c>
      <c r="AJ56" s="10">
        <f t="shared" si="13"/>
        <v>0</v>
      </c>
      <c r="AK56" s="10">
        <f t="shared" si="13"/>
        <v>0</v>
      </c>
      <c r="AL56" s="10">
        <f t="shared" si="13"/>
        <v>0</v>
      </c>
      <c r="AM56" s="10">
        <f t="shared" si="11"/>
        <v>22886.674999999999</v>
      </c>
      <c r="AN56" s="10">
        <f t="shared" si="12"/>
        <v>0</v>
      </c>
    </row>
    <row r="57" spans="1:40">
      <c r="A57" s="13">
        <v>0.5</v>
      </c>
      <c r="B57" s="10">
        <f t="shared" si="14"/>
        <v>0</v>
      </c>
      <c r="C57" s="10">
        <f t="shared" si="14"/>
        <v>0</v>
      </c>
      <c r="D57" s="10">
        <f t="shared" si="14"/>
        <v>15413.475</v>
      </c>
      <c r="E57" s="10">
        <f t="shared" si="14"/>
        <v>22139.355</v>
      </c>
      <c r="F57" s="10">
        <f t="shared" si="14"/>
        <v>20644.714999999997</v>
      </c>
      <c r="G57" s="10">
        <f t="shared" si="14"/>
        <v>16721.285</v>
      </c>
      <c r="H57" s="10">
        <f t="shared" si="14"/>
        <v>21952.524999999998</v>
      </c>
      <c r="I57" s="10">
        <f t="shared" si="14"/>
        <v>17935.68</v>
      </c>
      <c r="J57" s="10">
        <f t="shared" si="14"/>
        <v>16721.285</v>
      </c>
      <c r="K57" s="10">
        <f t="shared" si="14"/>
        <v>21765.695000000003</v>
      </c>
      <c r="L57" s="10">
        <f t="shared" si="14"/>
        <v>17001.53</v>
      </c>
      <c r="M57" s="10">
        <f t="shared" si="14"/>
        <v>22139.355</v>
      </c>
      <c r="N57" s="10">
        <f t="shared" si="14"/>
        <v>22793.26</v>
      </c>
      <c r="O57" s="10">
        <f t="shared" si="14"/>
        <v>22139.355</v>
      </c>
      <c r="P57" s="10">
        <f t="shared" si="14"/>
        <v>18309.339999999997</v>
      </c>
      <c r="Q57" s="10">
        <f t="shared" si="14"/>
        <v>16441.039999999997</v>
      </c>
      <c r="R57" s="10">
        <f t="shared" si="14"/>
        <v>22513.014999999996</v>
      </c>
      <c r="S57" s="10">
        <f t="shared" si="14"/>
        <v>21392.035</v>
      </c>
      <c r="T57" s="10">
        <f t="shared" si="14"/>
        <v>21672.280000000002</v>
      </c>
      <c r="U57" s="10">
        <f t="shared" si="14"/>
        <v>22045.94</v>
      </c>
      <c r="V57" s="10">
        <f t="shared" si="14"/>
        <v>22045.94</v>
      </c>
      <c r="W57" s="10">
        <f t="shared" si="14"/>
        <v>18122.509999999998</v>
      </c>
      <c r="X57" s="10">
        <f t="shared" si="14"/>
        <v>16254.21</v>
      </c>
      <c r="Y57" s="10">
        <f t="shared" si="14"/>
        <v>21952.524999999998</v>
      </c>
      <c r="Z57" s="10">
        <f t="shared" si="14"/>
        <v>12424.194999999998</v>
      </c>
      <c r="AA57" s="10">
        <f t="shared" si="14"/>
        <v>21952.524999999998</v>
      </c>
      <c r="AB57" s="10">
        <f t="shared" si="14"/>
        <v>16067.38</v>
      </c>
      <c r="AC57" s="10">
        <f t="shared" si="14"/>
        <v>22139.355</v>
      </c>
      <c r="AD57" s="10">
        <f t="shared" si="14"/>
        <v>18869.830000000002</v>
      </c>
      <c r="AE57" s="10">
        <f t="shared" si="14"/>
        <v>16534.455000000002</v>
      </c>
      <c r="AF57" s="10">
        <f t="shared" si="14"/>
        <v>22045.94</v>
      </c>
      <c r="AG57" s="10">
        <f t="shared" si="13"/>
        <v>22793.26</v>
      </c>
      <c r="AH57" s="10">
        <f t="shared" si="13"/>
        <v>0</v>
      </c>
      <c r="AI57" s="10">
        <f t="shared" si="13"/>
        <v>0</v>
      </c>
      <c r="AJ57" s="10">
        <f t="shared" si="13"/>
        <v>0</v>
      </c>
      <c r="AK57" s="10">
        <f t="shared" si="13"/>
        <v>0</v>
      </c>
      <c r="AL57" s="10">
        <f t="shared" si="13"/>
        <v>0</v>
      </c>
      <c r="AM57" s="10">
        <f t="shared" si="11"/>
        <v>22793.26</v>
      </c>
      <c r="AN57" s="10">
        <f t="shared" si="12"/>
        <v>0</v>
      </c>
    </row>
    <row r="58" spans="1:40">
      <c r="A58" s="13" t="s">
        <v>19</v>
      </c>
      <c r="B58" s="10">
        <f t="shared" si="14"/>
        <v>0</v>
      </c>
      <c r="C58" s="10">
        <f t="shared" si="14"/>
        <v>0</v>
      </c>
      <c r="D58" s="10">
        <f t="shared" si="14"/>
        <v>15973.964999999998</v>
      </c>
      <c r="E58" s="10">
        <f t="shared" si="14"/>
        <v>21578.864999999998</v>
      </c>
      <c r="F58" s="10">
        <f t="shared" si="14"/>
        <v>21205.205000000002</v>
      </c>
      <c r="G58" s="10">
        <f t="shared" si="14"/>
        <v>16534.455000000002</v>
      </c>
      <c r="H58" s="10">
        <f t="shared" si="14"/>
        <v>20644.714999999997</v>
      </c>
      <c r="I58" s="10">
        <f t="shared" si="14"/>
        <v>18122.509999999998</v>
      </c>
      <c r="J58" s="10">
        <f t="shared" si="14"/>
        <v>16534.455000000002</v>
      </c>
      <c r="K58" s="10">
        <f t="shared" si="14"/>
        <v>19336.904999999999</v>
      </c>
      <c r="L58" s="10">
        <f t="shared" si="14"/>
        <v>17188.36</v>
      </c>
      <c r="M58" s="10">
        <f t="shared" si="14"/>
        <v>19803.98</v>
      </c>
      <c r="N58" s="10">
        <f t="shared" si="14"/>
        <v>19990.810000000001</v>
      </c>
      <c r="O58" s="10">
        <f t="shared" si="14"/>
        <v>21392.035</v>
      </c>
      <c r="P58" s="10">
        <f t="shared" si="14"/>
        <v>16721.285</v>
      </c>
      <c r="Q58" s="10">
        <f t="shared" si="14"/>
        <v>16814.7</v>
      </c>
      <c r="R58" s="10">
        <f t="shared" si="14"/>
        <v>21485.45</v>
      </c>
      <c r="S58" s="10">
        <f t="shared" si="14"/>
        <v>20924.96</v>
      </c>
      <c r="T58" s="10">
        <f t="shared" si="14"/>
        <v>21205.205000000002</v>
      </c>
      <c r="U58" s="10">
        <f t="shared" si="14"/>
        <v>21298.620000000003</v>
      </c>
      <c r="V58" s="10">
        <f t="shared" si="14"/>
        <v>21485.45</v>
      </c>
      <c r="W58" s="10">
        <f t="shared" si="14"/>
        <v>18029.095000000001</v>
      </c>
      <c r="X58" s="10">
        <f t="shared" si="14"/>
        <v>16721.285</v>
      </c>
      <c r="Y58" s="10">
        <f t="shared" si="14"/>
        <v>21111.79</v>
      </c>
      <c r="Z58" s="10">
        <f t="shared" si="14"/>
        <v>12143.95</v>
      </c>
      <c r="AA58" s="10">
        <f t="shared" si="14"/>
        <v>21018.375</v>
      </c>
      <c r="AB58" s="10">
        <f t="shared" si="14"/>
        <v>17375.189999999999</v>
      </c>
      <c r="AC58" s="10">
        <f t="shared" si="14"/>
        <v>20551.3</v>
      </c>
      <c r="AD58" s="10">
        <f t="shared" si="14"/>
        <v>15506.889999999998</v>
      </c>
      <c r="AE58" s="10">
        <f t="shared" si="14"/>
        <v>17281.774999999998</v>
      </c>
      <c r="AF58" s="10">
        <f t="shared" si="14"/>
        <v>21485.45</v>
      </c>
      <c r="AG58" s="10">
        <f t="shared" si="13"/>
        <v>22232.77</v>
      </c>
      <c r="AH58" s="10">
        <f t="shared" si="13"/>
        <v>0</v>
      </c>
      <c r="AI58" s="10">
        <f t="shared" si="13"/>
        <v>0</v>
      </c>
      <c r="AJ58" s="10">
        <f t="shared" si="13"/>
        <v>0</v>
      </c>
      <c r="AK58" s="10">
        <f t="shared" si="13"/>
        <v>0</v>
      </c>
      <c r="AL58" s="10">
        <f t="shared" si="13"/>
        <v>0</v>
      </c>
      <c r="AM58" s="10">
        <f t="shared" si="11"/>
        <v>22232.77</v>
      </c>
      <c r="AN58" s="10">
        <f t="shared" si="12"/>
        <v>0</v>
      </c>
    </row>
    <row r="59" spans="1:40">
      <c r="A59" s="13">
        <v>0.58333333333333337</v>
      </c>
      <c r="B59" s="10">
        <f t="shared" si="14"/>
        <v>0</v>
      </c>
      <c r="C59" s="10">
        <f t="shared" si="14"/>
        <v>0</v>
      </c>
      <c r="D59" s="10">
        <f t="shared" si="14"/>
        <v>15133.23</v>
      </c>
      <c r="E59" s="10">
        <f t="shared" si="14"/>
        <v>21578.864999999998</v>
      </c>
      <c r="F59" s="10">
        <f t="shared" si="14"/>
        <v>21111.79</v>
      </c>
      <c r="G59" s="10">
        <f t="shared" si="14"/>
        <v>16254.21</v>
      </c>
      <c r="H59" s="10">
        <f t="shared" si="14"/>
        <v>20831.544999999998</v>
      </c>
      <c r="I59" s="10">
        <f t="shared" si="14"/>
        <v>17468.605</v>
      </c>
      <c r="J59" s="10">
        <f t="shared" si="14"/>
        <v>16160.795</v>
      </c>
      <c r="K59" s="10">
        <f t="shared" si="14"/>
        <v>18496.169999999998</v>
      </c>
      <c r="L59" s="10">
        <f t="shared" si="14"/>
        <v>17281.774999999998</v>
      </c>
      <c r="M59" s="10">
        <f t="shared" si="14"/>
        <v>20738.129999999997</v>
      </c>
      <c r="N59" s="10">
        <f t="shared" si="14"/>
        <v>20644.714999999997</v>
      </c>
      <c r="O59" s="10">
        <f t="shared" si="14"/>
        <v>20551.3</v>
      </c>
      <c r="P59" s="10">
        <f t="shared" si="14"/>
        <v>17655.435000000001</v>
      </c>
      <c r="Q59" s="10">
        <f t="shared" si="14"/>
        <v>16721.285</v>
      </c>
      <c r="R59" s="10">
        <f t="shared" si="14"/>
        <v>20924.96</v>
      </c>
      <c r="S59" s="10">
        <f t="shared" si="14"/>
        <v>21111.79</v>
      </c>
      <c r="T59" s="10">
        <f t="shared" si="14"/>
        <v>21018.375</v>
      </c>
      <c r="U59" s="10">
        <f t="shared" si="14"/>
        <v>21111.79</v>
      </c>
      <c r="V59" s="10">
        <f t="shared" si="14"/>
        <v>21392.035</v>
      </c>
      <c r="W59" s="10">
        <f t="shared" si="14"/>
        <v>17468.605</v>
      </c>
      <c r="X59" s="10">
        <f t="shared" si="14"/>
        <v>16627.870000000003</v>
      </c>
      <c r="Y59" s="10">
        <f t="shared" si="14"/>
        <v>20271.054999999997</v>
      </c>
      <c r="Z59" s="10">
        <f t="shared" si="14"/>
        <v>11676.875</v>
      </c>
      <c r="AA59" s="10">
        <f t="shared" si="14"/>
        <v>20317.762500000001</v>
      </c>
      <c r="AB59" s="10">
        <f t="shared" si="14"/>
        <v>17842.264999999996</v>
      </c>
      <c r="AC59" s="10">
        <f t="shared" si="14"/>
        <v>19990.810000000001</v>
      </c>
      <c r="AD59" s="10">
        <f t="shared" si="14"/>
        <v>18122.509999999998</v>
      </c>
      <c r="AE59" s="10">
        <f t="shared" si="14"/>
        <v>17188.36</v>
      </c>
      <c r="AF59" s="10">
        <f t="shared" si="14"/>
        <v>21392.035</v>
      </c>
      <c r="AG59" s="10">
        <f t="shared" si="13"/>
        <v>10836.140000000001</v>
      </c>
      <c r="AH59" s="10">
        <f t="shared" si="13"/>
        <v>0</v>
      </c>
      <c r="AI59" s="10">
        <f t="shared" si="13"/>
        <v>0</v>
      </c>
      <c r="AJ59" s="10">
        <f t="shared" si="13"/>
        <v>0</v>
      </c>
      <c r="AK59" s="10">
        <f t="shared" si="13"/>
        <v>0</v>
      </c>
      <c r="AL59" s="10">
        <f t="shared" si="13"/>
        <v>0</v>
      </c>
      <c r="AM59" s="10">
        <f t="shared" si="11"/>
        <v>21578.864999999998</v>
      </c>
      <c r="AN59" s="10">
        <f t="shared" si="12"/>
        <v>0</v>
      </c>
    </row>
    <row r="60" spans="1:40">
      <c r="A60" s="13" t="s">
        <v>20</v>
      </c>
      <c r="B60" s="10">
        <f t="shared" si="14"/>
        <v>0</v>
      </c>
      <c r="C60" s="10">
        <f t="shared" si="14"/>
        <v>0</v>
      </c>
      <c r="D60" s="10">
        <f t="shared" si="14"/>
        <v>17188.36</v>
      </c>
      <c r="E60" s="10">
        <f t="shared" si="14"/>
        <v>21018.375</v>
      </c>
      <c r="F60" s="10">
        <f t="shared" si="14"/>
        <v>19897.395</v>
      </c>
      <c r="G60" s="10">
        <f t="shared" si="14"/>
        <v>15506.889999999998</v>
      </c>
      <c r="H60" s="10">
        <f t="shared" si="14"/>
        <v>20831.544999999998</v>
      </c>
      <c r="I60" s="10">
        <f t="shared" si="14"/>
        <v>16627.870000000003</v>
      </c>
      <c r="J60" s="10">
        <f t="shared" si="14"/>
        <v>15693.720000000001</v>
      </c>
      <c r="K60" s="10">
        <f t="shared" si="14"/>
        <v>22793.26</v>
      </c>
      <c r="L60" s="10">
        <f t="shared" si="14"/>
        <v>16254.21</v>
      </c>
      <c r="M60" s="10">
        <f t="shared" si="14"/>
        <v>20644.714999999997</v>
      </c>
      <c r="N60" s="10">
        <f t="shared" si="14"/>
        <v>20738.129999999997</v>
      </c>
      <c r="O60" s="10">
        <f t="shared" si="14"/>
        <v>20738.129999999997</v>
      </c>
      <c r="P60" s="10">
        <f t="shared" si="14"/>
        <v>15413.475</v>
      </c>
      <c r="Q60" s="10">
        <f t="shared" si="14"/>
        <v>16254.21</v>
      </c>
      <c r="R60" s="10">
        <f t="shared" si="14"/>
        <v>12330.779999999999</v>
      </c>
      <c r="S60" s="10">
        <f t="shared" si="14"/>
        <v>21298.620000000003</v>
      </c>
      <c r="T60" s="10">
        <f t="shared" si="14"/>
        <v>21485.45</v>
      </c>
      <c r="U60" s="10">
        <f t="shared" si="14"/>
        <v>21485.45</v>
      </c>
      <c r="V60" s="10">
        <f t="shared" si="14"/>
        <v>21392.035</v>
      </c>
      <c r="W60" s="10">
        <f t="shared" si="14"/>
        <v>17375.189999999999</v>
      </c>
      <c r="X60" s="10">
        <f t="shared" si="14"/>
        <v>15973.964999999998</v>
      </c>
      <c r="Y60" s="10">
        <f t="shared" si="14"/>
        <v>21111.79</v>
      </c>
      <c r="Z60" s="10">
        <f t="shared" si="14"/>
        <v>11957.119999999999</v>
      </c>
      <c r="AA60" s="10">
        <f t="shared" si="14"/>
        <v>20738.129999999997</v>
      </c>
      <c r="AB60" s="10">
        <f t="shared" si="14"/>
        <v>18215.924999999999</v>
      </c>
      <c r="AC60" s="10">
        <f t="shared" si="14"/>
        <v>21485.45</v>
      </c>
      <c r="AD60" s="10">
        <f t="shared" si="14"/>
        <v>17655.435000000001</v>
      </c>
      <c r="AE60" s="10">
        <f t="shared" si="14"/>
        <v>15787.134999999998</v>
      </c>
      <c r="AF60" s="10">
        <f t="shared" si="14"/>
        <v>21392.035</v>
      </c>
      <c r="AG60" s="10">
        <f t="shared" si="13"/>
        <v>14199.08</v>
      </c>
      <c r="AH60" s="10">
        <f t="shared" si="13"/>
        <v>0</v>
      </c>
      <c r="AI60" s="10">
        <f t="shared" si="13"/>
        <v>0</v>
      </c>
      <c r="AJ60" s="10">
        <f t="shared" si="13"/>
        <v>0</v>
      </c>
      <c r="AK60" s="10">
        <f t="shared" si="13"/>
        <v>0</v>
      </c>
      <c r="AL60" s="10">
        <f t="shared" si="13"/>
        <v>0</v>
      </c>
      <c r="AM60" s="10">
        <f t="shared" si="11"/>
        <v>22793.26</v>
      </c>
      <c r="AN60" s="10">
        <f t="shared" si="12"/>
        <v>0</v>
      </c>
    </row>
    <row r="61" spans="1:40">
      <c r="A61" s="12" t="s">
        <v>21</v>
      </c>
      <c r="B61" s="10">
        <f t="shared" si="14"/>
        <v>0</v>
      </c>
      <c r="C61" s="10">
        <f t="shared" si="14"/>
        <v>0</v>
      </c>
      <c r="D61" s="10">
        <f t="shared" si="14"/>
        <v>15413.475</v>
      </c>
      <c r="E61" s="10">
        <f t="shared" si="14"/>
        <v>19990.810000000001</v>
      </c>
      <c r="F61" s="10">
        <f t="shared" si="14"/>
        <v>20177.639999999996</v>
      </c>
      <c r="G61" s="10">
        <f t="shared" si="14"/>
        <v>16721.285</v>
      </c>
      <c r="H61" s="10">
        <f t="shared" si="14"/>
        <v>20644.714999999997</v>
      </c>
      <c r="I61" s="10">
        <f t="shared" ref="B61:AL69" si="15">I22-$G$38*I22+$G$40*($G$38*I22)</f>
        <v>16721.285</v>
      </c>
      <c r="J61" s="10">
        <f t="shared" si="15"/>
        <v>16067.38</v>
      </c>
      <c r="K61" s="10">
        <f t="shared" si="15"/>
        <v>19710.564999999999</v>
      </c>
      <c r="L61" s="10">
        <f t="shared" si="15"/>
        <v>15693.720000000001</v>
      </c>
      <c r="M61" s="10">
        <f t="shared" si="15"/>
        <v>21205.205000000002</v>
      </c>
      <c r="N61" s="10">
        <f t="shared" si="15"/>
        <v>20831.544999999998</v>
      </c>
      <c r="O61" s="10">
        <f t="shared" si="15"/>
        <v>20644.714999999997</v>
      </c>
      <c r="P61" s="10">
        <f t="shared" si="15"/>
        <v>16627.870000000003</v>
      </c>
      <c r="Q61" s="10">
        <f t="shared" si="15"/>
        <v>15787.134999999998</v>
      </c>
      <c r="R61" s="10">
        <f t="shared" si="15"/>
        <v>16534.455000000002</v>
      </c>
      <c r="S61" s="10">
        <f t="shared" si="15"/>
        <v>20271.054999999997</v>
      </c>
      <c r="T61" s="10">
        <f t="shared" si="15"/>
        <v>20364.47</v>
      </c>
      <c r="U61" s="10">
        <f t="shared" si="15"/>
        <v>22139.355</v>
      </c>
      <c r="V61" s="10">
        <f t="shared" si="15"/>
        <v>21205.205000000002</v>
      </c>
      <c r="W61" s="10">
        <f t="shared" si="15"/>
        <v>17188.36</v>
      </c>
      <c r="X61" s="10">
        <f t="shared" si="15"/>
        <v>15693.720000000001</v>
      </c>
      <c r="Y61" s="10">
        <f t="shared" si="15"/>
        <v>18683</v>
      </c>
      <c r="Z61" s="10">
        <f t="shared" si="15"/>
        <v>11676.875</v>
      </c>
      <c r="AA61" s="10">
        <f t="shared" si="15"/>
        <v>19430.32</v>
      </c>
      <c r="AB61" s="10">
        <f t="shared" si="15"/>
        <v>18776.414999999997</v>
      </c>
      <c r="AC61" s="10">
        <f t="shared" si="15"/>
        <v>19897.395</v>
      </c>
      <c r="AD61" s="10">
        <f t="shared" si="15"/>
        <v>17001.53</v>
      </c>
      <c r="AE61" s="10">
        <f t="shared" si="15"/>
        <v>15973.964999999998</v>
      </c>
      <c r="AF61" s="10">
        <f t="shared" si="15"/>
        <v>21205.205000000002</v>
      </c>
      <c r="AG61" s="10">
        <f t="shared" si="13"/>
        <v>21392.035</v>
      </c>
      <c r="AH61" s="10">
        <f t="shared" si="13"/>
        <v>0</v>
      </c>
      <c r="AI61" s="10">
        <f t="shared" si="13"/>
        <v>0</v>
      </c>
      <c r="AJ61" s="10">
        <f t="shared" si="13"/>
        <v>0</v>
      </c>
      <c r="AK61" s="10">
        <f t="shared" si="13"/>
        <v>0</v>
      </c>
      <c r="AL61" s="10">
        <f t="shared" si="13"/>
        <v>0</v>
      </c>
      <c r="AM61" s="10">
        <f t="shared" si="11"/>
        <v>22139.355</v>
      </c>
      <c r="AN61" s="10">
        <f t="shared" si="12"/>
        <v>0</v>
      </c>
    </row>
    <row r="62" spans="1:40">
      <c r="A62" s="12" t="s">
        <v>22</v>
      </c>
      <c r="B62" s="10">
        <f t="shared" si="15"/>
        <v>0</v>
      </c>
      <c r="C62" s="10">
        <f t="shared" si="15"/>
        <v>0</v>
      </c>
      <c r="D62" s="10">
        <f t="shared" si="15"/>
        <v>15320.06</v>
      </c>
      <c r="E62" s="10">
        <f t="shared" si="15"/>
        <v>19710.564999999999</v>
      </c>
      <c r="F62" s="10">
        <f t="shared" si="15"/>
        <v>20551.3</v>
      </c>
      <c r="G62" s="10">
        <f t="shared" si="15"/>
        <v>14852.984999999999</v>
      </c>
      <c r="H62" s="10">
        <f t="shared" si="15"/>
        <v>21672.280000000002</v>
      </c>
      <c r="I62" s="10">
        <f t="shared" si="15"/>
        <v>16627.870000000003</v>
      </c>
      <c r="J62" s="10">
        <f t="shared" si="15"/>
        <v>15973.964999999998</v>
      </c>
      <c r="K62" s="10">
        <f t="shared" si="15"/>
        <v>19803.98</v>
      </c>
      <c r="L62" s="10">
        <f t="shared" si="15"/>
        <v>17655.435000000001</v>
      </c>
      <c r="M62" s="10">
        <f t="shared" si="15"/>
        <v>19523.735000000001</v>
      </c>
      <c r="N62" s="10">
        <f t="shared" si="15"/>
        <v>20457.884999999998</v>
      </c>
      <c r="O62" s="10">
        <f t="shared" si="15"/>
        <v>19897.395</v>
      </c>
      <c r="P62" s="10">
        <f t="shared" si="15"/>
        <v>16441.039999999997</v>
      </c>
      <c r="Q62" s="10">
        <f t="shared" si="15"/>
        <v>14385.91</v>
      </c>
      <c r="R62" s="10">
        <f t="shared" si="15"/>
        <v>16627.870000000003</v>
      </c>
      <c r="S62" s="10">
        <f t="shared" si="15"/>
        <v>19336.904999999999</v>
      </c>
      <c r="T62" s="10">
        <f t="shared" si="15"/>
        <v>19336.904999999999</v>
      </c>
      <c r="U62" s="10">
        <f t="shared" si="15"/>
        <v>19523.735000000001</v>
      </c>
      <c r="V62" s="10">
        <f t="shared" si="15"/>
        <v>20364.47</v>
      </c>
      <c r="W62" s="10">
        <f t="shared" si="15"/>
        <v>16627.870000000003</v>
      </c>
      <c r="X62" s="10">
        <f t="shared" si="15"/>
        <v>15787.134999999998</v>
      </c>
      <c r="Y62" s="10">
        <f t="shared" si="15"/>
        <v>17094.945</v>
      </c>
      <c r="Z62" s="10">
        <f t="shared" si="15"/>
        <v>10836.140000000001</v>
      </c>
      <c r="AA62" s="10">
        <f t="shared" si="15"/>
        <v>17748.850000000002</v>
      </c>
      <c r="AB62" s="10">
        <f t="shared" si="15"/>
        <v>18496.169999999998</v>
      </c>
      <c r="AC62" s="10">
        <f t="shared" si="15"/>
        <v>19617.149999999998</v>
      </c>
      <c r="AD62" s="10">
        <f t="shared" si="15"/>
        <v>16814.7</v>
      </c>
      <c r="AE62" s="10">
        <f t="shared" si="15"/>
        <v>15973.964999999998</v>
      </c>
      <c r="AF62" s="10">
        <f t="shared" si="15"/>
        <v>20364.47</v>
      </c>
      <c r="AG62" s="10">
        <f t="shared" si="13"/>
        <v>18215.924999999999</v>
      </c>
      <c r="AH62" s="10">
        <f t="shared" si="13"/>
        <v>0</v>
      </c>
      <c r="AI62" s="10">
        <f t="shared" si="13"/>
        <v>0</v>
      </c>
      <c r="AJ62" s="10">
        <f t="shared" si="13"/>
        <v>0</v>
      </c>
      <c r="AK62" s="10">
        <f t="shared" si="13"/>
        <v>0</v>
      </c>
      <c r="AL62" s="10">
        <f t="shared" si="13"/>
        <v>0</v>
      </c>
      <c r="AM62" s="10">
        <f t="shared" si="11"/>
        <v>21672.280000000002</v>
      </c>
      <c r="AN62" s="10">
        <f t="shared" si="12"/>
        <v>0</v>
      </c>
    </row>
    <row r="63" spans="1:40">
      <c r="A63" s="12" t="s">
        <v>23</v>
      </c>
      <c r="B63" s="10">
        <f t="shared" si="15"/>
        <v>0</v>
      </c>
      <c r="C63" s="10">
        <f t="shared" si="15"/>
        <v>0</v>
      </c>
      <c r="D63" s="10">
        <f t="shared" si="15"/>
        <v>15600.305</v>
      </c>
      <c r="E63" s="10">
        <f t="shared" si="15"/>
        <v>19430.32</v>
      </c>
      <c r="F63" s="10">
        <f t="shared" si="15"/>
        <v>19243.489999999998</v>
      </c>
      <c r="G63" s="10">
        <f t="shared" si="15"/>
        <v>18963.245000000003</v>
      </c>
      <c r="H63" s="10">
        <f t="shared" si="15"/>
        <v>19617.149999999998</v>
      </c>
      <c r="I63" s="10">
        <f t="shared" si="15"/>
        <v>17001.53</v>
      </c>
      <c r="J63" s="10">
        <f t="shared" si="15"/>
        <v>16534.455000000002</v>
      </c>
      <c r="K63" s="10">
        <f t="shared" si="15"/>
        <v>19523.735000000001</v>
      </c>
      <c r="L63" s="10">
        <f t="shared" si="15"/>
        <v>16814.7</v>
      </c>
      <c r="M63" s="10">
        <f t="shared" si="15"/>
        <v>20177.639999999996</v>
      </c>
      <c r="N63" s="10">
        <f t="shared" si="15"/>
        <v>19523.735000000001</v>
      </c>
      <c r="O63" s="10">
        <f t="shared" si="15"/>
        <v>20084.225000000002</v>
      </c>
      <c r="P63" s="10">
        <f t="shared" si="15"/>
        <v>17281.774999999998</v>
      </c>
      <c r="Q63" s="10">
        <f t="shared" si="15"/>
        <v>16254.21</v>
      </c>
      <c r="R63" s="10">
        <f t="shared" si="15"/>
        <v>18963.245000000003</v>
      </c>
      <c r="S63" s="10">
        <f t="shared" si="15"/>
        <v>19336.904999999999</v>
      </c>
      <c r="T63" s="10">
        <f t="shared" si="15"/>
        <v>20271.054999999997</v>
      </c>
      <c r="U63" s="10">
        <f t="shared" si="15"/>
        <v>18963.245000000003</v>
      </c>
      <c r="V63" s="10">
        <f t="shared" si="15"/>
        <v>19523.735000000001</v>
      </c>
      <c r="W63" s="10">
        <f t="shared" si="15"/>
        <v>17094.945</v>
      </c>
      <c r="X63" s="10">
        <f t="shared" si="15"/>
        <v>16347.625</v>
      </c>
      <c r="Y63" s="10">
        <f t="shared" si="15"/>
        <v>16254.21</v>
      </c>
      <c r="Z63" s="10">
        <f t="shared" si="15"/>
        <v>10088.819999999998</v>
      </c>
      <c r="AA63" s="10">
        <f t="shared" si="15"/>
        <v>18776.414999999997</v>
      </c>
      <c r="AB63" s="10">
        <f t="shared" si="15"/>
        <v>17748.850000000002</v>
      </c>
      <c r="AC63" s="10">
        <f t="shared" si="15"/>
        <v>19150.075000000001</v>
      </c>
      <c r="AD63" s="10">
        <f t="shared" si="15"/>
        <v>18122.509999999998</v>
      </c>
      <c r="AE63" s="10">
        <f t="shared" si="15"/>
        <v>16534.455000000002</v>
      </c>
      <c r="AF63" s="10">
        <f t="shared" si="15"/>
        <v>19523.735000000001</v>
      </c>
      <c r="AG63" s="10">
        <f t="shared" si="13"/>
        <v>21485.45</v>
      </c>
      <c r="AH63" s="10">
        <f t="shared" si="13"/>
        <v>0</v>
      </c>
      <c r="AI63" s="10">
        <f t="shared" si="13"/>
        <v>0</v>
      </c>
      <c r="AJ63" s="10">
        <f t="shared" si="13"/>
        <v>0</v>
      </c>
      <c r="AK63" s="10">
        <f t="shared" si="13"/>
        <v>0</v>
      </c>
      <c r="AL63" s="10">
        <f t="shared" si="13"/>
        <v>0</v>
      </c>
      <c r="AM63" s="10">
        <f t="shared" si="11"/>
        <v>21485.45</v>
      </c>
      <c r="AN63" s="10">
        <f t="shared" si="12"/>
        <v>0</v>
      </c>
    </row>
    <row r="64" spans="1:40">
      <c r="A64" s="9" t="s">
        <v>24</v>
      </c>
      <c r="B64" s="10">
        <f t="shared" si="15"/>
        <v>0</v>
      </c>
      <c r="C64" s="10">
        <f t="shared" si="15"/>
        <v>0</v>
      </c>
      <c r="D64" s="10">
        <f t="shared" si="15"/>
        <v>19243.489999999998</v>
      </c>
      <c r="E64" s="10">
        <f t="shared" si="15"/>
        <v>21859.11</v>
      </c>
      <c r="F64" s="10">
        <f t="shared" si="15"/>
        <v>21485.45</v>
      </c>
      <c r="G64" s="10">
        <f t="shared" si="15"/>
        <v>22045.94</v>
      </c>
      <c r="H64" s="10">
        <f t="shared" si="15"/>
        <v>21672.280000000002</v>
      </c>
      <c r="I64" s="10">
        <f t="shared" si="15"/>
        <v>20271.054999999997</v>
      </c>
      <c r="J64" s="10">
        <f t="shared" si="15"/>
        <v>19990.810000000001</v>
      </c>
      <c r="K64" s="10">
        <f t="shared" si="15"/>
        <v>21859.11</v>
      </c>
      <c r="L64" s="10">
        <f t="shared" si="15"/>
        <v>20177.639999999996</v>
      </c>
      <c r="M64" s="10">
        <f t="shared" si="15"/>
        <v>21952.524999999998</v>
      </c>
      <c r="N64" s="10">
        <f t="shared" si="15"/>
        <v>21952.524999999998</v>
      </c>
      <c r="O64" s="10">
        <f t="shared" si="15"/>
        <v>21859.11</v>
      </c>
      <c r="P64" s="10">
        <f t="shared" si="15"/>
        <v>20364.47</v>
      </c>
      <c r="Q64" s="10">
        <f t="shared" si="15"/>
        <v>19617.149999999998</v>
      </c>
      <c r="R64" s="10">
        <f t="shared" si="15"/>
        <v>21859.11</v>
      </c>
      <c r="S64" s="10">
        <f t="shared" si="15"/>
        <v>21765.695000000003</v>
      </c>
      <c r="T64" s="10">
        <f t="shared" si="15"/>
        <v>21205.205000000002</v>
      </c>
      <c r="U64" s="10">
        <f t="shared" si="15"/>
        <v>21859.11</v>
      </c>
      <c r="V64" s="10">
        <f t="shared" si="15"/>
        <v>22606.429999999997</v>
      </c>
      <c r="W64" s="10">
        <f t="shared" si="15"/>
        <v>20457.884999999998</v>
      </c>
      <c r="X64" s="10">
        <f t="shared" si="15"/>
        <v>18589.584999999999</v>
      </c>
      <c r="Y64" s="10">
        <f t="shared" si="15"/>
        <v>17748.850000000002</v>
      </c>
      <c r="Z64" s="10">
        <f t="shared" si="15"/>
        <v>9808.5749999999989</v>
      </c>
      <c r="AA64" s="10">
        <f t="shared" si="15"/>
        <v>19710.564999999999</v>
      </c>
      <c r="AB64" s="10">
        <f t="shared" si="15"/>
        <v>21578.864999999998</v>
      </c>
      <c r="AC64" s="10">
        <f t="shared" si="15"/>
        <v>19617.149999999998</v>
      </c>
      <c r="AD64" s="10">
        <f t="shared" si="15"/>
        <v>20644.714999999997</v>
      </c>
      <c r="AE64" s="10">
        <f t="shared" si="15"/>
        <v>19430.32</v>
      </c>
      <c r="AF64" s="10">
        <f t="shared" si="15"/>
        <v>22606.429999999997</v>
      </c>
      <c r="AG64" s="10">
        <f t="shared" si="13"/>
        <v>22793.26</v>
      </c>
      <c r="AH64" s="10">
        <f t="shared" si="13"/>
        <v>0</v>
      </c>
      <c r="AI64" s="10">
        <f t="shared" si="13"/>
        <v>0</v>
      </c>
      <c r="AJ64" s="10">
        <f t="shared" si="13"/>
        <v>0</v>
      </c>
      <c r="AK64" s="10">
        <f t="shared" si="13"/>
        <v>0</v>
      </c>
      <c r="AL64" s="10">
        <f t="shared" si="13"/>
        <v>0</v>
      </c>
      <c r="AM64" s="10">
        <f t="shared" si="11"/>
        <v>22793.26</v>
      </c>
      <c r="AN64" s="10">
        <f t="shared" si="12"/>
        <v>0</v>
      </c>
    </row>
    <row r="65" spans="1:40">
      <c r="A65" s="15">
        <v>0.83333333333333337</v>
      </c>
      <c r="B65" s="10">
        <f t="shared" si="15"/>
        <v>0</v>
      </c>
      <c r="C65" s="10">
        <f t="shared" si="15"/>
        <v>0</v>
      </c>
      <c r="D65" s="10">
        <f t="shared" si="15"/>
        <v>19803.98</v>
      </c>
      <c r="E65" s="10">
        <f t="shared" si="15"/>
        <v>21485.45</v>
      </c>
      <c r="F65" s="10">
        <f t="shared" si="15"/>
        <v>21298.620000000003</v>
      </c>
      <c r="G65" s="10">
        <f t="shared" si="15"/>
        <v>22045.94</v>
      </c>
      <c r="H65" s="10">
        <f t="shared" si="15"/>
        <v>21298.620000000003</v>
      </c>
      <c r="I65" s="10">
        <f t="shared" si="15"/>
        <v>20364.47</v>
      </c>
      <c r="J65" s="10">
        <f t="shared" si="15"/>
        <v>19990.810000000001</v>
      </c>
      <c r="K65" s="10">
        <f t="shared" si="15"/>
        <v>21111.79</v>
      </c>
      <c r="L65" s="10">
        <f t="shared" si="15"/>
        <v>20457.884999999998</v>
      </c>
      <c r="M65" s="10">
        <f t="shared" si="15"/>
        <v>21672.280000000002</v>
      </c>
      <c r="N65" s="10">
        <f t="shared" si="15"/>
        <v>21672.280000000002</v>
      </c>
      <c r="O65" s="10">
        <f t="shared" si="15"/>
        <v>21018.375</v>
      </c>
      <c r="P65" s="10">
        <f t="shared" si="15"/>
        <v>20457.884999999998</v>
      </c>
      <c r="Q65" s="10">
        <f t="shared" si="15"/>
        <v>20457.884999999998</v>
      </c>
      <c r="R65" s="10">
        <f t="shared" si="15"/>
        <v>21485.45</v>
      </c>
      <c r="S65" s="10">
        <f t="shared" si="15"/>
        <v>21672.280000000002</v>
      </c>
      <c r="T65" s="10">
        <f t="shared" si="15"/>
        <v>21205.205000000002</v>
      </c>
      <c r="U65" s="10">
        <f t="shared" si="15"/>
        <v>21672.280000000002</v>
      </c>
      <c r="V65" s="10">
        <f t="shared" si="15"/>
        <v>22232.77</v>
      </c>
      <c r="W65" s="10">
        <f t="shared" si="15"/>
        <v>20644.714999999997</v>
      </c>
      <c r="X65" s="10">
        <f t="shared" si="15"/>
        <v>19990.810000000001</v>
      </c>
      <c r="Y65" s="10">
        <f t="shared" si="15"/>
        <v>17001.53</v>
      </c>
      <c r="Z65" s="10">
        <f t="shared" si="15"/>
        <v>12984.685000000001</v>
      </c>
      <c r="AA65" s="10">
        <f t="shared" si="15"/>
        <v>19803.98</v>
      </c>
      <c r="AB65" s="10">
        <f t="shared" si="15"/>
        <v>21672.280000000002</v>
      </c>
      <c r="AC65" s="10">
        <f t="shared" si="15"/>
        <v>20271.054999999997</v>
      </c>
      <c r="AD65" s="10">
        <f t="shared" si="15"/>
        <v>20738.129999999997</v>
      </c>
      <c r="AE65" s="10">
        <f t="shared" si="15"/>
        <v>19523.735000000001</v>
      </c>
      <c r="AF65" s="10">
        <f t="shared" si="15"/>
        <v>22232.77</v>
      </c>
      <c r="AG65" s="10">
        <f t="shared" si="13"/>
        <v>22232.77</v>
      </c>
      <c r="AH65" s="10">
        <f t="shared" si="13"/>
        <v>0</v>
      </c>
      <c r="AI65" s="10">
        <f t="shared" si="13"/>
        <v>0</v>
      </c>
      <c r="AJ65" s="10">
        <f t="shared" si="13"/>
        <v>0</v>
      </c>
      <c r="AK65" s="10">
        <f t="shared" si="13"/>
        <v>0</v>
      </c>
      <c r="AL65" s="10">
        <f t="shared" si="13"/>
        <v>0</v>
      </c>
      <c r="AM65" s="10">
        <f t="shared" si="11"/>
        <v>22232.77</v>
      </c>
      <c r="AN65" s="10">
        <f t="shared" si="12"/>
        <v>0</v>
      </c>
    </row>
    <row r="66" spans="1:40">
      <c r="A66" s="15">
        <v>0.875</v>
      </c>
      <c r="B66" s="10">
        <f t="shared" si="15"/>
        <v>0</v>
      </c>
      <c r="C66" s="10">
        <f t="shared" si="15"/>
        <v>0</v>
      </c>
      <c r="D66" s="10">
        <f t="shared" si="15"/>
        <v>19430.32</v>
      </c>
      <c r="E66" s="10">
        <f t="shared" si="15"/>
        <v>20738.129999999997</v>
      </c>
      <c r="F66" s="10">
        <f t="shared" si="15"/>
        <v>21298.620000000003</v>
      </c>
      <c r="G66" s="10">
        <f t="shared" si="15"/>
        <v>20551.3</v>
      </c>
      <c r="H66" s="10">
        <f t="shared" si="15"/>
        <v>20457.884999999998</v>
      </c>
      <c r="I66" s="10">
        <f t="shared" si="15"/>
        <v>19803.98</v>
      </c>
      <c r="J66" s="10">
        <f t="shared" si="15"/>
        <v>19336.904999999999</v>
      </c>
      <c r="K66" s="10">
        <f t="shared" si="15"/>
        <v>20084.225000000002</v>
      </c>
      <c r="L66" s="10">
        <f t="shared" si="15"/>
        <v>20084.225000000002</v>
      </c>
      <c r="M66" s="10">
        <f t="shared" si="15"/>
        <v>20831.544999999998</v>
      </c>
      <c r="N66" s="10">
        <f t="shared" si="15"/>
        <v>20831.544999999998</v>
      </c>
      <c r="O66" s="10">
        <f t="shared" si="15"/>
        <v>20551.3</v>
      </c>
      <c r="P66" s="10">
        <f t="shared" si="15"/>
        <v>20831.544999999998</v>
      </c>
      <c r="Q66" s="10">
        <f t="shared" si="15"/>
        <v>19336.904999999999</v>
      </c>
      <c r="R66" s="10">
        <f t="shared" si="15"/>
        <v>20457.884999999998</v>
      </c>
      <c r="S66" s="10">
        <f t="shared" si="15"/>
        <v>21018.375</v>
      </c>
      <c r="T66" s="10">
        <f t="shared" si="15"/>
        <v>20271.054999999997</v>
      </c>
      <c r="U66" s="10">
        <f t="shared" si="15"/>
        <v>21952.524999999998</v>
      </c>
      <c r="V66" s="10">
        <f t="shared" si="15"/>
        <v>21485.45</v>
      </c>
      <c r="W66" s="10">
        <f t="shared" si="15"/>
        <v>20271.054999999997</v>
      </c>
      <c r="X66" s="10">
        <f t="shared" si="15"/>
        <v>19430.32</v>
      </c>
      <c r="Y66" s="10">
        <f t="shared" si="15"/>
        <v>17188.36</v>
      </c>
      <c r="Z66" s="10">
        <f t="shared" si="15"/>
        <v>16814.7</v>
      </c>
      <c r="AA66" s="10">
        <f t="shared" si="15"/>
        <v>19243.489999999998</v>
      </c>
      <c r="AB66" s="10">
        <f t="shared" si="15"/>
        <v>20831.544999999998</v>
      </c>
      <c r="AC66" s="10">
        <f t="shared" si="15"/>
        <v>21859.11</v>
      </c>
      <c r="AD66" s="10">
        <f t="shared" si="15"/>
        <v>20084.225000000002</v>
      </c>
      <c r="AE66" s="10">
        <f t="shared" si="15"/>
        <v>19897.395</v>
      </c>
      <c r="AF66" s="10">
        <f t="shared" si="15"/>
        <v>21485.45</v>
      </c>
      <c r="AG66" s="10">
        <f t="shared" si="13"/>
        <v>21111.79</v>
      </c>
      <c r="AH66" s="10">
        <f t="shared" si="13"/>
        <v>0</v>
      </c>
      <c r="AI66" s="10">
        <f t="shared" si="13"/>
        <v>0</v>
      </c>
      <c r="AJ66" s="10">
        <f t="shared" si="13"/>
        <v>0</v>
      </c>
      <c r="AK66" s="10">
        <f t="shared" si="13"/>
        <v>0</v>
      </c>
      <c r="AL66" s="10">
        <f t="shared" si="13"/>
        <v>0</v>
      </c>
      <c r="AM66" s="10">
        <f t="shared" si="11"/>
        <v>21952.524999999998</v>
      </c>
      <c r="AN66" s="10">
        <f t="shared" si="12"/>
        <v>0</v>
      </c>
    </row>
    <row r="67" spans="1:40">
      <c r="A67" s="13" t="s">
        <v>25</v>
      </c>
      <c r="B67" s="10">
        <f t="shared" si="15"/>
        <v>0</v>
      </c>
      <c r="C67" s="10">
        <f t="shared" si="15"/>
        <v>0</v>
      </c>
      <c r="D67" s="10">
        <f t="shared" si="15"/>
        <v>18122.509999999998</v>
      </c>
      <c r="E67" s="10">
        <f t="shared" si="15"/>
        <v>19430.32</v>
      </c>
      <c r="F67" s="10">
        <f t="shared" si="15"/>
        <v>20364.47</v>
      </c>
      <c r="G67" s="10">
        <f t="shared" si="15"/>
        <v>20084.225000000002</v>
      </c>
      <c r="H67" s="10">
        <f t="shared" si="15"/>
        <v>19617.149999999998</v>
      </c>
      <c r="I67" s="10">
        <f t="shared" si="15"/>
        <v>18683</v>
      </c>
      <c r="J67" s="10">
        <f t="shared" si="15"/>
        <v>17094.945</v>
      </c>
      <c r="K67" s="10">
        <f t="shared" si="15"/>
        <v>19523.735000000001</v>
      </c>
      <c r="L67" s="10">
        <f t="shared" si="15"/>
        <v>18869.830000000002</v>
      </c>
      <c r="M67" s="10">
        <f t="shared" si="15"/>
        <v>19336.904999999999</v>
      </c>
      <c r="N67" s="10">
        <f t="shared" si="15"/>
        <v>20364.47</v>
      </c>
      <c r="O67" s="10">
        <f t="shared" si="15"/>
        <v>20644.714999999997</v>
      </c>
      <c r="P67" s="10">
        <f t="shared" si="15"/>
        <v>19056.66</v>
      </c>
      <c r="Q67" s="10">
        <f t="shared" si="15"/>
        <v>17935.68</v>
      </c>
      <c r="R67" s="10">
        <f t="shared" si="15"/>
        <v>18869.830000000002</v>
      </c>
      <c r="S67" s="10">
        <f t="shared" si="15"/>
        <v>18963.245000000003</v>
      </c>
      <c r="T67" s="10">
        <f t="shared" si="15"/>
        <v>18869.830000000002</v>
      </c>
      <c r="U67" s="10">
        <f t="shared" si="15"/>
        <v>19150.075000000001</v>
      </c>
      <c r="V67" s="10">
        <f t="shared" si="15"/>
        <v>20551.3</v>
      </c>
      <c r="W67" s="10">
        <f t="shared" si="15"/>
        <v>18963.245000000003</v>
      </c>
      <c r="X67" s="10">
        <f t="shared" si="15"/>
        <v>17935.68</v>
      </c>
      <c r="Y67" s="10">
        <f t="shared" si="15"/>
        <v>17094.945</v>
      </c>
      <c r="Z67" s="10">
        <f t="shared" si="15"/>
        <v>17655.435000000001</v>
      </c>
      <c r="AA67" s="10">
        <f t="shared" si="15"/>
        <v>19056.66</v>
      </c>
      <c r="AB67" s="10">
        <f t="shared" si="15"/>
        <v>19336.904999999999</v>
      </c>
      <c r="AC67" s="10">
        <f t="shared" si="15"/>
        <v>20738.129999999997</v>
      </c>
      <c r="AD67" s="10">
        <f t="shared" si="15"/>
        <v>18869.830000000002</v>
      </c>
      <c r="AE67" s="10">
        <f t="shared" si="15"/>
        <v>18122.509999999998</v>
      </c>
      <c r="AF67" s="10">
        <f t="shared" si="15"/>
        <v>20551.3</v>
      </c>
      <c r="AG67" s="10">
        <f t="shared" si="13"/>
        <v>20177.639999999996</v>
      </c>
      <c r="AH67" s="10">
        <f t="shared" si="13"/>
        <v>0</v>
      </c>
      <c r="AI67" s="10">
        <f t="shared" si="13"/>
        <v>0</v>
      </c>
      <c r="AJ67" s="10">
        <f t="shared" si="13"/>
        <v>0</v>
      </c>
      <c r="AK67" s="10">
        <f t="shared" si="13"/>
        <v>0</v>
      </c>
      <c r="AL67" s="10">
        <f t="shared" si="13"/>
        <v>0</v>
      </c>
      <c r="AM67" s="10">
        <f t="shared" si="11"/>
        <v>20738.129999999997</v>
      </c>
      <c r="AN67" s="10">
        <f t="shared" si="12"/>
        <v>0</v>
      </c>
    </row>
    <row r="68" spans="1:40">
      <c r="A68" s="15">
        <v>0.95833333333333337</v>
      </c>
      <c r="B68" s="10">
        <f t="shared" si="15"/>
        <v>0</v>
      </c>
      <c r="C68" s="10">
        <f t="shared" si="15"/>
        <v>0</v>
      </c>
      <c r="D68" s="10">
        <f t="shared" si="15"/>
        <v>16160.795</v>
      </c>
      <c r="E68" s="10">
        <f t="shared" si="15"/>
        <v>17001.53</v>
      </c>
      <c r="F68" s="10">
        <f t="shared" si="15"/>
        <v>17562.02</v>
      </c>
      <c r="G68" s="10">
        <f t="shared" si="15"/>
        <v>17188.36</v>
      </c>
      <c r="H68" s="10">
        <f t="shared" si="15"/>
        <v>17281.774999999998</v>
      </c>
      <c r="I68" s="10">
        <f t="shared" si="15"/>
        <v>17281.774999999998</v>
      </c>
      <c r="J68" s="10">
        <f t="shared" si="15"/>
        <v>16254.21</v>
      </c>
      <c r="K68" s="10">
        <f t="shared" si="15"/>
        <v>17001.53</v>
      </c>
      <c r="L68" s="10">
        <f t="shared" si="15"/>
        <v>17562.02</v>
      </c>
      <c r="M68" s="10">
        <f t="shared" si="15"/>
        <v>17375.189999999999</v>
      </c>
      <c r="N68" s="10">
        <f t="shared" si="15"/>
        <v>17562.02</v>
      </c>
      <c r="O68" s="10">
        <f t="shared" si="15"/>
        <v>19056.66</v>
      </c>
      <c r="P68" s="10">
        <f t="shared" si="15"/>
        <v>18496.169999999998</v>
      </c>
      <c r="Q68" s="10">
        <f t="shared" si="15"/>
        <v>16721.285</v>
      </c>
      <c r="R68" s="10">
        <f t="shared" si="15"/>
        <v>17281.774999999998</v>
      </c>
      <c r="S68" s="10">
        <f t="shared" si="15"/>
        <v>18589.584999999999</v>
      </c>
      <c r="T68" s="10">
        <f t="shared" si="15"/>
        <v>16627.870000000003</v>
      </c>
      <c r="U68" s="10">
        <f t="shared" si="15"/>
        <v>18029.095000000001</v>
      </c>
      <c r="V68" s="10">
        <f t="shared" si="15"/>
        <v>17935.68</v>
      </c>
      <c r="W68" s="10">
        <f t="shared" si="15"/>
        <v>17468.605</v>
      </c>
      <c r="X68" s="10">
        <f t="shared" si="15"/>
        <v>17375.189999999999</v>
      </c>
      <c r="Y68" s="10">
        <f t="shared" si="15"/>
        <v>15880.55</v>
      </c>
      <c r="Z68" s="10">
        <f t="shared" si="15"/>
        <v>16347.625</v>
      </c>
      <c r="AA68" s="10">
        <f t="shared" si="15"/>
        <v>17281.774999999998</v>
      </c>
      <c r="AB68" s="10">
        <f t="shared" si="15"/>
        <v>15973.964999999998</v>
      </c>
      <c r="AC68" s="10">
        <f t="shared" si="15"/>
        <v>17468.605</v>
      </c>
      <c r="AD68" s="10">
        <f t="shared" si="15"/>
        <v>17188.36</v>
      </c>
      <c r="AE68" s="10">
        <f t="shared" si="15"/>
        <v>16160.795</v>
      </c>
      <c r="AF68" s="10">
        <f t="shared" si="15"/>
        <v>17935.68</v>
      </c>
      <c r="AG68" s="10">
        <f t="shared" si="15"/>
        <v>16814.7</v>
      </c>
      <c r="AH68" s="10">
        <f t="shared" si="15"/>
        <v>0</v>
      </c>
      <c r="AI68" s="10">
        <f t="shared" si="15"/>
        <v>0</v>
      </c>
      <c r="AJ68" s="10">
        <f t="shared" si="15"/>
        <v>0</v>
      </c>
      <c r="AK68" s="10">
        <f t="shared" si="15"/>
        <v>0</v>
      </c>
      <c r="AL68" s="10">
        <f t="shared" si="15"/>
        <v>0</v>
      </c>
      <c r="AM68" s="10">
        <f t="shared" si="11"/>
        <v>19056.66</v>
      </c>
      <c r="AN68" s="10">
        <f t="shared" si="12"/>
        <v>0</v>
      </c>
    </row>
    <row r="69" spans="1:40">
      <c r="A69" s="9" t="s">
        <v>26</v>
      </c>
      <c r="B69" s="10">
        <f t="shared" si="15"/>
        <v>0</v>
      </c>
      <c r="C69" s="10">
        <f t="shared" si="15"/>
        <v>0</v>
      </c>
      <c r="D69" s="10">
        <f t="shared" si="15"/>
        <v>14759.57</v>
      </c>
      <c r="E69" s="10">
        <f t="shared" si="15"/>
        <v>15693.720000000001</v>
      </c>
      <c r="F69" s="10">
        <f t="shared" si="15"/>
        <v>15693.720000000001</v>
      </c>
      <c r="G69" s="10">
        <f t="shared" si="15"/>
        <v>16627.870000000003</v>
      </c>
      <c r="H69" s="10">
        <f t="shared" si="15"/>
        <v>15693.720000000001</v>
      </c>
      <c r="I69" s="10">
        <f t="shared" si="15"/>
        <v>17001.53</v>
      </c>
      <c r="J69" s="10">
        <f t="shared" ref="J69:AL69" si="16">J30-$G$38*J30+$G$40*($G$38*J30)</f>
        <v>15039.814999999999</v>
      </c>
      <c r="K69" s="10">
        <f t="shared" si="16"/>
        <v>15226.645</v>
      </c>
      <c r="L69" s="10">
        <f t="shared" si="16"/>
        <v>16067.38</v>
      </c>
      <c r="M69" s="10">
        <f t="shared" si="16"/>
        <v>15787.134999999998</v>
      </c>
      <c r="N69" s="10">
        <f t="shared" si="16"/>
        <v>16160.795</v>
      </c>
      <c r="O69" s="10">
        <f t="shared" si="16"/>
        <v>16254.21</v>
      </c>
      <c r="P69" s="10">
        <f t="shared" si="16"/>
        <v>15787.134999999998</v>
      </c>
      <c r="Q69" s="10">
        <f t="shared" si="16"/>
        <v>15039.814999999999</v>
      </c>
      <c r="R69" s="10">
        <f t="shared" si="16"/>
        <v>15226.645</v>
      </c>
      <c r="S69" s="10">
        <f t="shared" si="16"/>
        <v>15413.475</v>
      </c>
      <c r="T69" s="10">
        <f t="shared" si="16"/>
        <v>16067.38</v>
      </c>
      <c r="U69" s="10">
        <f t="shared" si="16"/>
        <v>15413.475</v>
      </c>
      <c r="V69" s="10">
        <f t="shared" si="16"/>
        <v>16067.38</v>
      </c>
      <c r="W69" s="10">
        <f t="shared" si="16"/>
        <v>14852.984999999999</v>
      </c>
      <c r="X69" s="10">
        <f t="shared" si="16"/>
        <v>16627.870000000003</v>
      </c>
      <c r="Y69" s="10">
        <f t="shared" si="16"/>
        <v>15039.814999999999</v>
      </c>
      <c r="Z69" s="10">
        <f t="shared" si="16"/>
        <v>15413.475</v>
      </c>
      <c r="AA69" s="10">
        <f t="shared" si="16"/>
        <v>15226.645</v>
      </c>
      <c r="AB69" s="10">
        <f t="shared" si="16"/>
        <v>15226.645</v>
      </c>
      <c r="AC69" s="10">
        <f t="shared" si="16"/>
        <v>16347.625</v>
      </c>
      <c r="AD69" s="10">
        <f t="shared" si="16"/>
        <v>16254.21</v>
      </c>
      <c r="AE69" s="10">
        <f t="shared" si="16"/>
        <v>14759.57</v>
      </c>
      <c r="AF69" s="10">
        <f t="shared" si="16"/>
        <v>16067.38</v>
      </c>
      <c r="AG69" s="10">
        <f t="shared" si="16"/>
        <v>15693.720000000001</v>
      </c>
      <c r="AH69" s="10">
        <f t="shared" si="16"/>
        <v>0</v>
      </c>
      <c r="AI69" s="10">
        <f t="shared" si="16"/>
        <v>0</v>
      </c>
      <c r="AJ69" s="10">
        <f t="shared" si="16"/>
        <v>0</v>
      </c>
      <c r="AK69" s="10">
        <f t="shared" si="16"/>
        <v>0</v>
      </c>
      <c r="AL69" s="10">
        <f t="shared" si="16"/>
        <v>0</v>
      </c>
      <c r="AM69" s="10">
        <f t="shared" si="11"/>
        <v>17001.53</v>
      </c>
      <c r="AN69" s="10">
        <f t="shared" si="12"/>
        <v>0</v>
      </c>
    </row>
    <row r="70" spans="1:40">
      <c r="A70" s="46"/>
      <c r="B70" s="46"/>
      <c r="C70" s="46"/>
      <c r="D70" s="46"/>
      <c r="E70" s="46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</row>
    <row r="71" spans="1:40">
      <c r="A71" s="48"/>
      <c r="B71" s="48"/>
      <c r="C71" s="48"/>
      <c r="D71" s="48"/>
      <c r="E71" s="48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</row>
    <row r="73" spans="1:40">
      <c r="A73" s="26" t="s">
        <v>46</v>
      </c>
      <c r="C73" s="30"/>
      <c r="E73" s="41"/>
      <c r="F73" s="26"/>
      <c r="G73" s="38"/>
      <c r="H73" s="38"/>
      <c r="I73" s="38"/>
      <c r="J73" s="38"/>
      <c r="K73" s="38"/>
      <c r="L73" s="38"/>
      <c r="M73" s="38"/>
      <c r="N73" s="39"/>
      <c r="O73" s="39"/>
      <c r="P73" s="40"/>
      <c r="Q73" s="38"/>
      <c r="R73" s="28"/>
    </row>
    <row r="74" spans="1:40" ht="13.5" customHeight="1">
      <c r="A74" s="287" t="s">
        <v>2</v>
      </c>
      <c r="B74" s="4">
        <f>+B$4</f>
        <v>0</v>
      </c>
      <c r="C74" s="4">
        <f t="shared" ref="C74:AL74" si="17">+C$4</f>
        <v>0</v>
      </c>
      <c r="D74" s="4">
        <f t="shared" si="17"/>
        <v>1</v>
      </c>
      <c r="E74" s="4">
        <f t="shared" si="17"/>
        <v>2</v>
      </c>
      <c r="F74" s="4">
        <f t="shared" si="17"/>
        <v>3</v>
      </c>
      <c r="G74" s="4">
        <f t="shared" si="17"/>
        <v>4</v>
      </c>
      <c r="H74" s="4">
        <f t="shared" si="17"/>
        <v>5</v>
      </c>
      <c r="I74" s="4">
        <f t="shared" si="17"/>
        <v>6</v>
      </c>
      <c r="J74" s="4">
        <f t="shared" si="17"/>
        <v>7</v>
      </c>
      <c r="K74" s="4">
        <f t="shared" si="17"/>
        <v>8</v>
      </c>
      <c r="L74" s="4">
        <f t="shared" si="17"/>
        <v>9</v>
      </c>
      <c r="M74" s="4">
        <f t="shared" si="17"/>
        <v>10</v>
      </c>
      <c r="N74" s="4">
        <f t="shared" si="17"/>
        <v>11</v>
      </c>
      <c r="O74" s="4">
        <f t="shared" si="17"/>
        <v>12</v>
      </c>
      <c r="P74" s="4">
        <f t="shared" si="17"/>
        <v>13</v>
      </c>
      <c r="Q74" s="4">
        <f t="shared" si="17"/>
        <v>14</v>
      </c>
      <c r="R74" s="4">
        <f t="shared" si="17"/>
        <v>15</v>
      </c>
      <c r="S74" s="4">
        <f t="shared" si="17"/>
        <v>16</v>
      </c>
      <c r="T74" s="4">
        <f t="shared" si="17"/>
        <v>17</v>
      </c>
      <c r="U74" s="4">
        <f t="shared" si="17"/>
        <v>18</v>
      </c>
      <c r="V74" s="4">
        <f t="shared" si="17"/>
        <v>19</v>
      </c>
      <c r="W74" s="4">
        <f t="shared" si="17"/>
        <v>20</v>
      </c>
      <c r="X74" s="4">
        <f t="shared" si="17"/>
        <v>21</v>
      </c>
      <c r="Y74" s="4">
        <f t="shared" si="17"/>
        <v>22</v>
      </c>
      <c r="Z74" s="4">
        <f t="shared" si="17"/>
        <v>23</v>
      </c>
      <c r="AA74" s="4">
        <f t="shared" si="17"/>
        <v>24</v>
      </c>
      <c r="AB74" s="4">
        <f t="shared" si="17"/>
        <v>25</v>
      </c>
      <c r="AC74" s="4">
        <f t="shared" si="17"/>
        <v>26</v>
      </c>
      <c r="AD74" s="4">
        <f t="shared" si="17"/>
        <v>27</v>
      </c>
      <c r="AE74" s="4">
        <f t="shared" si="17"/>
        <v>28</v>
      </c>
      <c r="AF74" s="4">
        <f t="shared" si="17"/>
        <v>29</v>
      </c>
      <c r="AG74" s="4">
        <f t="shared" si="17"/>
        <v>30</v>
      </c>
      <c r="AH74" s="4">
        <f t="shared" si="17"/>
        <v>31</v>
      </c>
      <c r="AI74" s="4">
        <f t="shared" si="17"/>
        <v>32</v>
      </c>
      <c r="AJ74" s="4">
        <f t="shared" si="17"/>
        <v>33</v>
      </c>
      <c r="AK74" s="4">
        <f t="shared" si="17"/>
        <v>34</v>
      </c>
      <c r="AL74" s="4">
        <f t="shared" si="17"/>
        <v>35</v>
      </c>
      <c r="AM74" s="116" t="s">
        <v>3</v>
      </c>
      <c r="AN74" s="5" t="s">
        <v>4</v>
      </c>
    </row>
    <row r="75" spans="1:40" s="6" customFormat="1" ht="11.25" customHeight="1">
      <c r="A75" s="288"/>
      <c r="B75" s="7">
        <f>B$5</f>
        <v>0</v>
      </c>
      <c r="C75" s="7">
        <f t="shared" ref="C75:AL75" si="18">C$5</f>
        <v>0</v>
      </c>
      <c r="D75" s="7">
        <f t="shared" si="18"/>
        <v>40848</v>
      </c>
      <c r="E75" s="7">
        <f t="shared" si="18"/>
        <v>40849</v>
      </c>
      <c r="F75" s="7">
        <f t="shared" si="18"/>
        <v>40850</v>
      </c>
      <c r="G75" s="7">
        <f t="shared" si="18"/>
        <v>40851</v>
      </c>
      <c r="H75" s="7">
        <f t="shared" si="18"/>
        <v>40852</v>
      </c>
      <c r="I75" s="7">
        <f t="shared" si="18"/>
        <v>40853</v>
      </c>
      <c r="J75" s="7">
        <f t="shared" si="18"/>
        <v>40854</v>
      </c>
      <c r="K75" s="7">
        <f t="shared" si="18"/>
        <v>40855</v>
      </c>
      <c r="L75" s="7">
        <f t="shared" si="18"/>
        <v>40856</v>
      </c>
      <c r="M75" s="7">
        <f t="shared" si="18"/>
        <v>40857</v>
      </c>
      <c r="N75" s="7">
        <f t="shared" si="18"/>
        <v>40858</v>
      </c>
      <c r="O75" s="7">
        <f t="shared" si="18"/>
        <v>40859</v>
      </c>
      <c r="P75" s="7">
        <f t="shared" si="18"/>
        <v>40860</v>
      </c>
      <c r="Q75" s="7">
        <f t="shared" si="18"/>
        <v>40861</v>
      </c>
      <c r="R75" s="7">
        <f t="shared" si="18"/>
        <v>40862</v>
      </c>
      <c r="S75" s="7">
        <f t="shared" si="18"/>
        <v>40863</v>
      </c>
      <c r="T75" s="7">
        <f t="shared" si="18"/>
        <v>40864</v>
      </c>
      <c r="U75" s="7">
        <f t="shared" si="18"/>
        <v>40865</v>
      </c>
      <c r="V75" s="7">
        <f t="shared" si="18"/>
        <v>40866</v>
      </c>
      <c r="W75" s="7">
        <f t="shared" si="18"/>
        <v>40867</v>
      </c>
      <c r="X75" s="7">
        <f t="shared" si="18"/>
        <v>40868</v>
      </c>
      <c r="Y75" s="7">
        <f t="shared" si="18"/>
        <v>40869</v>
      </c>
      <c r="Z75" s="7">
        <f t="shared" si="18"/>
        <v>40870</v>
      </c>
      <c r="AA75" s="7">
        <f t="shared" si="18"/>
        <v>40871</v>
      </c>
      <c r="AB75" s="7">
        <f t="shared" si="18"/>
        <v>40872</v>
      </c>
      <c r="AC75" s="7">
        <f t="shared" si="18"/>
        <v>40873</v>
      </c>
      <c r="AD75" s="7">
        <f t="shared" si="18"/>
        <v>40874</v>
      </c>
      <c r="AE75" s="7">
        <f t="shared" si="18"/>
        <v>40875</v>
      </c>
      <c r="AF75" s="7">
        <f t="shared" si="18"/>
        <v>40876</v>
      </c>
      <c r="AG75" s="158">
        <f t="shared" si="18"/>
        <v>40877</v>
      </c>
      <c r="AH75" s="158">
        <f t="shared" si="18"/>
        <v>40878</v>
      </c>
      <c r="AI75" s="158">
        <f t="shared" si="18"/>
        <v>40879</v>
      </c>
      <c r="AJ75" s="158">
        <f t="shared" si="18"/>
        <v>40880</v>
      </c>
      <c r="AK75" s="158">
        <f t="shared" si="18"/>
        <v>40881</v>
      </c>
      <c r="AL75" s="158">
        <f t="shared" si="18"/>
        <v>40882</v>
      </c>
      <c r="AM75" s="116"/>
      <c r="AN75" s="8"/>
    </row>
    <row r="76" spans="1:40">
      <c r="A76" s="289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4"/>
      <c r="AH76" s="44"/>
      <c r="AI76" s="44"/>
      <c r="AJ76" s="44"/>
      <c r="AK76" s="44"/>
      <c r="AL76" s="44"/>
      <c r="AM76" s="45" t="s">
        <v>8</v>
      </c>
      <c r="AN76" s="5" t="s">
        <v>8</v>
      </c>
    </row>
    <row r="77" spans="1:40">
      <c r="A77" s="9" t="s">
        <v>9</v>
      </c>
      <c r="B77" s="50">
        <f t="shared" ref="B77:AL92" si="19">($G$38*B7)/$G$37</f>
        <v>0</v>
      </c>
      <c r="C77" s="50">
        <f t="shared" si="19"/>
        <v>0</v>
      </c>
      <c r="D77" s="50">
        <f>($G$38*D7-D137)/$G$37</f>
        <v>0.57477112299465238</v>
      </c>
      <c r="E77" s="50">
        <f t="shared" ref="E77:AG77" si="20">($G$38*E7-E137)/$G$37</f>
        <v>0.53245668449197858</v>
      </c>
      <c r="F77" s="50">
        <f t="shared" si="20"/>
        <v>0.53950909090909094</v>
      </c>
      <c r="G77" s="50">
        <f t="shared" si="20"/>
        <v>0.54303529411764695</v>
      </c>
      <c r="H77" s="50">
        <f t="shared" si="20"/>
        <v>0.5359828877005347</v>
      </c>
      <c r="I77" s="50">
        <f t="shared" si="20"/>
        <v>0.55008770053475942</v>
      </c>
      <c r="J77" s="50">
        <f t="shared" si="20"/>
        <v>0.55008770053475942</v>
      </c>
      <c r="K77" s="50">
        <f t="shared" si="20"/>
        <v>0.53245668449197858</v>
      </c>
      <c r="L77" s="50">
        <f t="shared" si="20"/>
        <v>0.57829732620320851</v>
      </c>
      <c r="M77" s="50">
        <f t="shared" si="20"/>
        <v>0.51835187165775398</v>
      </c>
      <c r="N77" s="50">
        <f t="shared" si="20"/>
        <v>0.55361390374331554</v>
      </c>
      <c r="O77" s="50">
        <f t="shared" si="20"/>
        <v>0.56066631016042778</v>
      </c>
      <c r="P77" s="50">
        <f t="shared" si="20"/>
        <v>0.57124491978609615</v>
      </c>
      <c r="Q77" s="50">
        <f t="shared" si="20"/>
        <v>0.55714010695187166</v>
      </c>
      <c r="R77" s="50">
        <f t="shared" si="20"/>
        <v>0.52540427807486634</v>
      </c>
      <c r="S77" s="50">
        <f t="shared" si="20"/>
        <v>0.53950909090909094</v>
      </c>
      <c r="T77" s="50">
        <f t="shared" si="20"/>
        <v>0.5359828877005347</v>
      </c>
      <c r="U77" s="50">
        <f t="shared" si="20"/>
        <v>0.52893048128342246</v>
      </c>
      <c r="V77" s="50">
        <f t="shared" si="20"/>
        <v>0.53245668449197858</v>
      </c>
      <c r="W77" s="50">
        <f t="shared" si="20"/>
        <v>0.55361390374331554</v>
      </c>
      <c r="X77" s="50">
        <f t="shared" si="20"/>
        <v>0.55714010695187166</v>
      </c>
      <c r="Y77" s="50">
        <f t="shared" si="20"/>
        <v>0.51482566844919786</v>
      </c>
      <c r="Z77" s="50">
        <f t="shared" si="20"/>
        <v>0.51835187165775398</v>
      </c>
      <c r="AA77" s="50">
        <f t="shared" si="20"/>
        <v>0.53950909090909094</v>
      </c>
      <c r="AB77" s="50">
        <f t="shared" si="20"/>
        <v>0.52893048128342246</v>
      </c>
      <c r="AC77" s="50">
        <f t="shared" si="20"/>
        <v>0.54656149732620318</v>
      </c>
      <c r="AD77" s="50">
        <f t="shared" si="20"/>
        <v>0.57477112299465238</v>
      </c>
      <c r="AE77" s="50">
        <f t="shared" si="20"/>
        <v>0.56771871657754003</v>
      </c>
      <c r="AF77" s="50">
        <f t="shared" si="20"/>
        <v>0.53245668449197858</v>
      </c>
      <c r="AG77" s="50">
        <f t="shared" si="20"/>
        <v>0.55361390374331554</v>
      </c>
      <c r="AH77" s="50">
        <f t="shared" si="19"/>
        <v>0</v>
      </c>
      <c r="AI77" s="50">
        <f t="shared" si="19"/>
        <v>0</v>
      </c>
      <c r="AJ77" s="50">
        <f t="shared" si="19"/>
        <v>0</v>
      </c>
      <c r="AK77" s="50">
        <f t="shared" si="19"/>
        <v>0</v>
      </c>
      <c r="AL77" s="50">
        <f t="shared" si="19"/>
        <v>0</v>
      </c>
      <c r="AM77" s="51">
        <f>MAX(B77:AL77)</f>
        <v>0.57829732620320851</v>
      </c>
      <c r="AN77" s="51">
        <f>MIN(B77:AF77)</f>
        <v>0</v>
      </c>
    </row>
    <row r="78" spans="1:40">
      <c r="A78" s="9" t="s">
        <v>10</v>
      </c>
      <c r="B78" s="50">
        <f t="shared" si="19"/>
        <v>0</v>
      </c>
      <c r="C78" s="50">
        <f t="shared" si="19"/>
        <v>0</v>
      </c>
      <c r="D78" s="50">
        <f t="shared" ref="D78:AG86" si="21">($G$38*D8-D138)/$G$37</f>
        <v>0.51835187165775398</v>
      </c>
      <c r="E78" s="50">
        <f t="shared" si="21"/>
        <v>0.51482566844919786</v>
      </c>
      <c r="F78" s="50">
        <f t="shared" si="21"/>
        <v>0.51482566844919786</v>
      </c>
      <c r="G78" s="50">
        <f t="shared" si="21"/>
        <v>0.5218780748663101</v>
      </c>
      <c r="H78" s="50">
        <f t="shared" si="21"/>
        <v>0.52893048128342246</v>
      </c>
      <c r="I78" s="50">
        <f t="shared" si="21"/>
        <v>0.5218780748663101</v>
      </c>
      <c r="J78" s="50">
        <f t="shared" si="21"/>
        <v>0.5359828877005347</v>
      </c>
      <c r="K78" s="50">
        <f t="shared" si="21"/>
        <v>0.51129946524064163</v>
      </c>
      <c r="L78" s="50">
        <f t="shared" si="21"/>
        <v>0.55714010695187166</v>
      </c>
      <c r="M78" s="50">
        <f t="shared" si="21"/>
        <v>0.50072085561497326</v>
      </c>
      <c r="N78" s="50">
        <f t="shared" si="21"/>
        <v>0.52540427807486634</v>
      </c>
      <c r="O78" s="50">
        <f t="shared" si="21"/>
        <v>0.54656149732620318</v>
      </c>
      <c r="P78" s="50">
        <f t="shared" si="21"/>
        <v>0.55008770053475942</v>
      </c>
      <c r="Q78" s="50">
        <f t="shared" si="21"/>
        <v>0.54303529411764695</v>
      </c>
      <c r="R78" s="50">
        <f t="shared" si="21"/>
        <v>0.50777326203208561</v>
      </c>
      <c r="S78" s="50">
        <f t="shared" si="21"/>
        <v>0.51482566844919786</v>
      </c>
      <c r="T78" s="50">
        <f t="shared" si="21"/>
        <v>0.51835187165775398</v>
      </c>
      <c r="U78" s="50">
        <f t="shared" si="21"/>
        <v>0.50777326203208561</v>
      </c>
      <c r="V78" s="50">
        <f t="shared" si="21"/>
        <v>0.50777326203208561</v>
      </c>
      <c r="W78" s="50">
        <f t="shared" si="21"/>
        <v>0.5359828877005347</v>
      </c>
      <c r="X78" s="50">
        <f t="shared" si="21"/>
        <v>0.53245668449197858</v>
      </c>
      <c r="Y78" s="50">
        <f t="shared" si="21"/>
        <v>0.50072085561497326</v>
      </c>
      <c r="Z78" s="50">
        <f t="shared" si="21"/>
        <v>0.50424705882352927</v>
      </c>
      <c r="AA78" s="50">
        <f t="shared" si="21"/>
        <v>0.5218780748663101</v>
      </c>
      <c r="AB78" s="50">
        <f t="shared" si="21"/>
        <v>0.50424705882352927</v>
      </c>
      <c r="AC78" s="50">
        <f t="shared" si="21"/>
        <v>0.52540427807486634</v>
      </c>
      <c r="AD78" s="50">
        <f t="shared" si="21"/>
        <v>0.52893048128342246</v>
      </c>
      <c r="AE78" s="50">
        <f t="shared" si="21"/>
        <v>0.53950909090909094</v>
      </c>
      <c r="AF78" s="50">
        <f t="shared" si="21"/>
        <v>0.50777326203208561</v>
      </c>
      <c r="AG78" s="50">
        <f t="shared" si="21"/>
        <v>0.53950909090909094</v>
      </c>
      <c r="AH78" s="50">
        <f t="shared" si="19"/>
        <v>0</v>
      </c>
      <c r="AI78" s="50">
        <f t="shared" si="19"/>
        <v>0</v>
      </c>
      <c r="AJ78" s="50">
        <f t="shared" si="19"/>
        <v>0</v>
      </c>
      <c r="AK78" s="50">
        <f t="shared" si="19"/>
        <v>0</v>
      </c>
      <c r="AL78" s="50">
        <f t="shared" si="19"/>
        <v>0</v>
      </c>
      <c r="AM78" s="51">
        <f t="shared" ref="AM78:AM100" si="22">MAX(B78:AL78)</f>
        <v>0.55714010695187166</v>
      </c>
      <c r="AN78" s="51">
        <f>MIN(B78:AF78)</f>
        <v>0</v>
      </c>
    </row>
    <row r="79" spans="1:40">
      <c r="A79" s="9" t="s">
        <v>11</v>
      </c>
      <c r="B79" s="50">
        <f t="shared" si="19"/>
        <v>0</v>
      </c>
      <c r="C79" s="50">
        <f t="shared" si="19"/>
        <v>0</v>
      </c>
      <c r="D79" s="50">
        <f t="shared" si="21"/>
        <v>0.50072085561497326</v>
      </c>
      <c r="E79" s="50">
        <f t="shared" si="21"/>
        <v>0.50424705882352927</v>
      </c>
      <c r="F79" s="50">
        <f t="shared" si="21"/>
        <v>0.51129946524064163</v>
      </c>
      <c r="G79" s="50">
        <f t="shared" si="21"/>
        <v>0.51482566844919786</v>
      </c>
      <c r="H79" s="50">
        <f t="shared" si="21"/>
        <v>0.50777326203208561</v>
      </c>
      <c r="I79" s="50">
        <f t="shared" si="21"/>
        <v>0.50777326203208561</v>
      </c>
      <c r="J79" s="50">
        <f t="shared" si="21"/>
        <v>0.5218780748663101</v>
      </c>
      <c r="K79" s="50">
        <f t="shared" si="21"/>
        <v>0.50424705882352927</v>
      </c>
      <c r="L79" s="50">
        <f t="shared" si="21"/>
        <v>0.53245668449197858</v>
      </c>
      <c r="M79" s="50">
        <f t="shared" si="21"/>
        <v>0.51129946524064163</v>
      </c>
      <c r="N79" s="50">
        <f t="shared" si="21"/>
        <v>0.5218780748663101</v>
      </c>
      <c r="O79" s="50">
        <f t="shared" si="21"/>
        <v>0.53950909090909094</v>
      </c>
      <c r="P79" s="50">
        <f t="shared" si="21"/>
        <v>0.5359828877005347</v>
      </c>
      <c r="Q79" s="50">
        <f t="shared" si="21"/>
        <v>0.51835187165775398</v>
      </c>
      <c r="R79" s="50">
        <f t="shared" si="21"/>
        <v>0.50072085561497326</v>
      </c>
      <c r="S79" s="50">
        <f t="shared" si="21"/>
        <v>0.50424705882352927</v>
      </c>
      <c r="T79" s="50">
        <f t="shared" si="21"/>
        <v>0.51129946524064163</v>
      </c>
      <c r="U79" s="50">
        <f t="shared" si="21"/>
        <v>0.49719465240641708</v>
      </c>
      <c r="V79" s="50">
        <f t="shared" si="21"/>
        <v>0.50424705882352927</v>
      </c>
      <c r="W79" s="50">
        <f t="shared" si="21"/>
        <v>0.51482566844919786</v>
      </c>
      <c r="X79" s="50">
        <f t="shared" si="21"/>
        <v>0.51482566844919786</v>
      </c>
      <c r="Y79" s="50">
        <f t="shared" si="21"/>
        <v>0.52893048128342246</v>
      </c>
      <c r="Z79" s="50">
        <f t="shared" si="21"/>
        <v>0.49014224598930478</v>
      </c>
      <c r="AA79" s="50">
        <f t="shared" si="21"/>
        <v>0.50072085561497326</v>
      </c>
      <c r="AB79" s="50">
        <f t="shared" si="21"/>
        <v>0.49366844919786096</v>
      </c>
      <c r="AC79" s="50">
        <f t="shared" si="21"/>
        <v>0.51835187165775398</v>
      </c>
      <c r="AD79" s="50">
        <f t="shared" si="21"/>
        <v>0.51482566844919786</v>
      </c>
      <c r="AE79" s="50">
        <f t="shared" si="21"/>
        <v>0.52893048128342246</v>
      </c>
      <c r="AF79" s="50">
        <f t="shared" si="21"/>
        <v>0.50424705882352927</v>
      </c>
      <c r="AG79" s="50">
        <f t="shared" si="21"/>
        <v>0.52540427807486634</v>
      </c>
      <c r="AH79" s="50">
        <f t="shared" si="19"/>
        <v>0</v>
      </c>
      <c r="AI79" s="50">
        <f t="shared" si="19"/>
        <v>0</v>
      </c>
      <c r="AJ79" s="50">
        <f t="shared" si="19"/>
        <v>0</v>
      </c>
      <c r="AK79" s="50">
        <f t="shared" si="19"/>
        <v>0</v>
      </c>
      <c r="AL79" s="50">
        <f t="shared" si="19"/>
        <v>0</v>
      </c>
      <c r="AM79" s="51">
        <f t="shared" si="22"/>
        <v>0.53950909090909094</v>
      </c>
      <c r="AN79" s="51">
        <f t="shared" ref="AN79:AN100" si="23">MIN(B79:AF79)</f>
        <v>0</v>
      </c>
    </row>
    <row r="80" spans="1:40">
      <c r="A80" s="9" t="s">
        <v>12</v>
      </c>
      <c r="B80" s="50">
        <f t="shared" si="19"/>
        <v>0</v>
      </c>
      <c r="C80" s="50">
        <f t="shared" si="19"/>
        <v>0</v>
      </c>
      <c r="D80" s="50">
        <f t="shared" si="21"/>
        <v>0.50072085561497326</v>
      </c>
      <c r="E80" s="50">
        <f t="shared" si="21"/>
        <v>0.50424705882352927</v>
      </c>
      <c r="F80" s="50">
        <f t="shared" si="21"/>
        <v>0.51129946524064163</v>
      </c>
      <c r="G80" s="50">
        <f t="shared" si="21"/>
        <v>0.50777326203208561</v>
      </c>
      <c r="H80" s="50">
        <f t="shared" si="21"/>
        <v>0.51129946524064163</v>
      </c>
      <c r="I80" s="50">
        <f t="shared" si="21"/>
        <v>0.50777326203208561</v>
      </c>
      <c r="J80" s="50">
        <f t="shared" si="21"/>
        <v>0.51482566844919786</v>
      </c>
      <c r="K80" s="50">
        <f t="shared" si="21"/>
        <v>0.50072085561497326</v>
      </c>
      <c r="L80" s="50">
        <f t="shared" si="21"/>
        <v>0.52893048128342246</v>
      </c>
      <c r="M80" s="50">
        <f t="shared" si="21"/>
        <v>0.50072085561497326</v>
      </c>
      <c r="N80" s="50">
        <f t="shared" si="21"/>
        <v>0.5218780748663101</v>
      </c>
      <c r="O80" s="50">
        <f t="shared" si="21"/>
        <v>0.5359828877005347</v>
      </c>
      <c r="P80" s="50">
        <f t="shared" si="21"/>
        <v>0.52540427807486634</v>
      </c>
      <c r="Q80" s="50">
        <f t="shared" si="21"/>
        <v>0.51129946524064163</v>
      </c>
      <c r="R80" s="50">
        <f t="shared" si="21"/>
        <v>0.49014224598930478</v>
      </c>
      <c r="S80" s="50">
        <f t="shared" si="21"/>
        <v>0.49366844919786096</v>
      </c>
      <c r="T80" s="50">
        <f t="shared" si="21"/>
        <v>0.50777326203208561</v>
      </c>
      <c r="U80" s="50">
        <f t="shared" si="21"/>
        <v>0.49014224598930478</v>
      </c>
      <c r="V80" s="50">
        <f t="shared" si="21"/>
        <v>0.50072085561497326</v>
      </c>
      <c r="W80" s="50">
        <f t="shared" si="21"/>
        <v>0.50424705882352927</v>
      </c>
      <c r="X80" s="50">
        <f t="shared" si="21"/>
        <v>0.50424705882352927</v>
      </c>
      <c r="Y80" s="50">
        <f t="shared" si="21"/>
        <v>0.52540427807486634</v>
      </c>
      <c r="Z80" s="50">
        <f t="shared" si="21"/>
        <v>0.49014224598930478</v>
      </c>
      <c r="AA80" s="50">
        <f t="shared" si="21"/>
        <v>0.53950909090909094</v>
      </c>
      <c r="AB80" s="50">
        <f t="shared" si="21"/>
        <v>0.4866160427807486</v>
      </c>
      <c r="AC80" s="50">
        <f t="shared" si="21"/>
        <v>0.49719465240641708</v>
      </c>
      <c r="AD80" s="50">
        <f t="shared" si="21"/>
        <v>0.49719465240641708</v>
      </c>
      <c r="AE80" s="50">
        <f t="shared" si="21"/>
        <v>0.51835187165775398</v>
      </c>
      <c r="AF80" s="50">
        <f t="shared" si="21"/>
        <v>0.50072085561497326</v>
      </c>
      <c r="AG80" s="50">
        <f t="shared" si="21"/>
        <v>0.5218780748663101</v>
      </c>
      <c r="AH80" s="50">
        <f t="shared" si="19"/>
        <v>0</v>
      </c>
      <c r="AI80" s="50">
        <f t="shared" si="19"/>
        <v>0</v>
      </c>
      <c r="AJ80" s="50">
        <f t="shared" si="19"/>
        <v>0</v>
      </c>
      <c r="AK80" s="50">
        <f t="shared" si="19"/>
        <v>0</v>
      </c>
      <c r="AL80" s="50">
        <f t="shared" si="19"/>
        <v>0</v>
      </c>
      <c r="AM80" s="51">
        <f t="shared" si="22"/>
        <v>0.53950909090909094</v>
      </c>
      <c r="AN80" s="51">
        <f t="shared" si="23"/>
        <v>0</v>
      </c>
    </row>
    <row r="81" spans="1:40">
      <c r="A81" s="9" t="s">
        <v>13</v>
      </c>
      <c r="B81" s="50">
        <f t="shared" si="19"/>
        <v>0</v>
      </c>
      <c r="C81" s="50">
        <f t="shared" si="19"/>
        <v>0</v>
      </c>
      <c r="D81" s="50">
        <f t="shared" si="21"/>
        <v>0.49366844919786096</v>
      </c>
      <c r="E81" s="50">
        <f t="shared" si="21"/>
        <v>0.49719465240641708</v>
      </c>
      <c r="F81" s="50">
        <f t="shared" si="21"/>
        <v>0.49719465240641708</v>
      </c>
      <c r="G81" s="50">
        <f t="shared" si="21"/>
        <v>0.51129946524064163</v>
      </c>
      <c r="H81" s="50">
        <f t="shared" si="21"/>
        <v>0.51482566844919786</v>
      </c>
      <c r="I81" s="50">
        <f t="shared" si="21"/>
        <v>0.50777326203208561</v>
      </c>
      <c r="J81" s="50">
        <f t="shared" si="21"/>
        <v>0.50424705882352927</v>
      </c>
      <c r="K81" s="50">
        <f t="shared" si="21"/>
        <v>0.49366844919786096</v>
      </c>
      <c r="L81" s="50">
        <f t="shared" si="21"/>
        <v>0.5218780748663101</v>
      </c>
      <c r="M81" s="50">
        <f t="shared" si="21"/>
        <v>0.48308983957219243</v>
      </c>
      <c r="N81" s="50">
        <f t="shared" si="21"/>
        <v>0.51835187165775398</v>
      </c>
      <c r="O81" s="50">
        <f t="shared" si="21"/>
        <v>0.52893048128342246</v>
      </c>
      <c r="P81" s="50">
        <f t="shared" si="21"/>
        <v>0.5218780748663101</v>
      </c>
      <c r="Q81" s="50">
        <f t="shared" si="21"/>
        <v>0.50424705882352927</v>
      </c>
      <c r="R81" s="50">
        <f t="shared" si="21"/>
        <v>0.49719465240641708</v>
      </c>
      <c r="S81" s="50">
        <f t="shared" si="21"/>
        <v>0.4866160427807486</v>
      </c>
      <c r="T81" s="50">
        <f t="shared" si="21"/>
        <v>0.50777326203208561</v>
      </c>
      <c r="U81" s="50">
        <f t="shared" si="21"/>
        <v>0.4866160427807486</v>
      </c>
      <c r="V81" s="50">
        <f t="shared" si="21"/>
        <v>0.49719465240641708</v>
      </c>
      <c r="W81" s="50">
        <f t="shared" si="21"/>
        <v>0.51482566844919786</v>
      </c>
      <c r="X81" s="50">
        <f t="shared" si="21"/>
        <v>0.50424705882352927</v>
      </c>
      <c r="Y81" s="50">
        <f t="shared" si="21"/>
        <v>0.51482566844919786</v>
      </c>
      <c r="Z81" s="50">
        <f t="shared" si="21"/>
        <v>0.48308983957219243</v>
      </c>
      <c r="AA81" s="50">
        <f t="shared" si="21"/>
        <v>0.53950909090909094</v>
      </c>
      <c r="AB81" s="50">
        <f t="shared" si="21"/>
        <v>0.4866160427807486</v>
      </c>
      <c r="AC81" s="50">
        <f t="shared" si="21"/>
        <v>0.50072085561497326</v>
      </c>
      <c r="AD81" s="50">
        <f t="shared" si="21"/>
        <v>0.49719465240641708</v>
      </c>
      <c r="AE81" s="50">
        <f t="shared" si="21"/>
        <v>0.51835187165775398</v>
      </c>
      <c r="AF81" s="50">
        <f t="shared" si="21"/>
        <v>0.49719465240641708</v>
      </c>
      <c r="AG81" s="50">
        <f t="shared" si="21"/>
        <v>0.52540427807486634</v>
      </c>
      <c r="AH81" s="50">
        <f t="shared" si="19"/>
        <v>0</v>
      </c>
      <c r="AI81" s="50">
        <f t="shared" si="19"/>
        <v>0</v>
      </c>
      <c r="AJ81" s="50">
        <f t="shared" si="19"/>
        <v>0</v>
      </c>
      <c r="AK81" s="50">
        <f t="shared" si="19"/>
        <v>0</v>
      </c>
      <c r="AL81" s="50">
        <f t="shared" si="19"/>
        <v>0</v>
      </c>
      <c r="AM81" s="51">
        <f t="shared" si="22"/>
        <v>0.53950909090909094</v>
      </c>
      <c r="AN81" s="51">
        <f t="shared" si="23"/>
        <v>0</v>
      </c>
    </row>
    <row r="82" spans="1:40">
      <c r="A82" s="9" t="s">
        <v>14</v>
      </c>
      <c r="B82" s="50">
        <f t="shared" si="19"/>
        <v>0</v>
      </c>
      <c r="C82" s="50">
        <f t="shared" si="19"/>
        <v>0</v>
      </c>
      <c r="D82" s="50">
        <f t="shared" si="21"/>
        <v>0.49719465240641708</v>
      </c>
      <c r="E82" s="50">
        <f t="shared" si="21"/>
        <v>0.5218780748663101</v>
      </c>
      <c r="F82" s="50">
        <f t="shared" si="21"/>
        <v>0.51482566844919786</v>
      </c>
      <c r="G82" s="50">
        <f t="shared" si="21"/>
        <v>0.52540427807486634</v>
      </c>
      <c r="H82" s="50">
        <f t="shared" si="21"/>
        <v>0.54656149732620318</v>
      </c>
      <c r="I82" s="50">
        <f t="shared" si="21"/>
        <v>0.50777326203208561</v>
      </c>
      <c r="J82" s="50">
        <f t="shared" si="21"/>
        <v>0.48308983957219243</v>
      </c>
      <c r="K82" s="50">
        <f t="shared" si="21"/>
        <v>0.5218780748663101</v>
      </c>
      <c r="L82" s="50">
        <f t="shared" si="21"/>
        <v>0.53245668449197858</v>
      </c>
      <c r="M82" s="50">
        <f t="shared" si="21"/>
        <v>0.52540427807486634</v>
      </c>
      <c r="N82" s="50">
        <f t="shared" si="21"/>
        <v>0.54303529411764695</v>
      </c>
      <c r="O82" s="50">
        <f t="shared" si="21"/>
        <v>0.55714010695187166</v>
      </c>
      <c r="P82" s="50">
        <f t="shared" si="21"/>
        <v>0.52540427807486634</v>
      </c>
      <c r="Q82" s="50">
        <f t="shared" si="21"/>
        <v>0.50424705882352927</v>
      </c>
      <c r="R82" s="50">
        <f t="shared" si="21"/>
        <v>0.51835187165775398</v>
      </c>
      <c r="S82" s="50">
        <f t="shared" si="21"/>
        <v>0.50424705882352927</v>
      </c>
      <c r="T82" s="50">
        <f t="shared" si="21"/>
        <v>0.52540427807486634</v>
      </c>
      <c r="U82" s="50">
        <f t="shared" si="21"/>
        <v>0.51129946524064163</v>
      </c>
      <c r="V82" s="50">
        <f t="shared" si="21"/>
        <v>0.52540427807486634</v>
      </c>
      <c r="W82" s="50">
        <f t="shared" si="21"/>
        <v>0.51482566844919786</v>
      </c>
      <c r="X82" s="50">
        <f t="shared" si="21"/>
        <v>0.50424705882352927</v>
      </c>
      <c r="Y82" s="50">
        <f t="shared" si="21"/>
        <v>0.53950909090909094</v>
      </c>
      <c r="Z82" s="50">
        <f t="shared" si="21"/>
        <v>0.50072085561497326</v>
      </c>
      <c r="AA82" s="50">
        <f t="shared" si="21"/>
        <v>0.55361390374331554</v>
      </c>
      <c r="AB82" s="50">
        <f t="shared" si="21"/>
        <v>0.50424705882352927</v>
      </c>
      <c r="AC82" s="50">
        <f t="shared" si="21"/>
        <v>0.52893048128342246</v>
      </c>
      <c r="AD82" s="50">
        <f t="shared" si="21"/>
        <v>0.51482566844919786</v>
      </c>
      <c r="AE82" s="50">
        <f t="shared" si="21"/>
        <v>0.51482566844919786</v>
      </c>
      <c r="AF82" s="50">
        <f t="shared" si="21"/>
        <v>0.52540427807486634</v>
      </c>
      <c r="AG82" s="50">
        <f t="shared" si="21"/>
        <v>0.55361390374331554</v>
      </c>
      <c r="AH82" s="50">
        <f t="shared" si="19"/>
        <v>0</v>
      </c>
      <c r="AI82" s="50">
        <f t="shared" si="19"/>
        <v>0</v>
      </c>
      <c r="AJ82" s="50">
        <f t="shared" si="19"/>
        <v>0</v>
      </c>
      <c r="AK82" s="50">
        <f t="shared" si="19"/>
        <v>0</v>
      </c>
      <c r="AL82" s="50">
        <f t="shared" si="19"/>
        <v>0</v>
      </c>
      <c r="AM82" s="51">
        <f t="shared" si="22"/>
        <v>0.55714010695187166</v>
      </c>
      <c r="AN82" s="51">
        <f t="shared" si="23"/>
        <v>0</v>
      </c>
    </row>
    <row r="83" spans="1:40">
      <c r="A83" s="9" t="s">
        <v>15</v>
      </c>
      <c r="B83" s="50">
        <f t="shared" si="19"/>
        <v>0</v>
      </c>
      <c r="C83" s="50">
        <f t="shared" si="19"/>
        <v>0</v>
      </c>
      <c r="D83" s="50">
        <f t="shared" si="21"/>
        <v>0.48372513368983955</v>
      </c>
      <c r="E83" s="50">
        <f t="shared" si="21"/>
        <v>0.56482780748663097</v>
      </c>
      <c r="F83" s="50">
        <f t="shared" si="21"/>
        <v>0.56482780748663097</v>
      </c>
      <c r="G83" s="50">
        <f t="shared" si="21"/>
        <v>0.57188021390374322</v>
      </c>
      <c r="H83" s="50">
        <f t="shared" si="21"/>
        <v>0.58598502673796793</v>
      </c>
      <c r="I83" s="50">
        <f t="shared" si="21"/>
        <v>0.52251336898395717</v>
      </c>
      <c r="J83" s="50">
        <f t="shared" si="21"/>
        <v>0.48372513368983955</v>
      </c>
      <c r="K83" s="50">
        <f t="shared" si="21"/>
        <v>0.56130160427807474</v>
      </c>
      <c r="L83" s="50">
        <f t="shared" si="21"/>
        <v>0.53661818181818177</v>
      </c>
      <c r="M83" s="50">
        <f t="shared" si="21"/>
        <v>0.57540641711229945</v>
      </c>
      <c r="N83" s="50">
        <f t="shared" si="21"/>
        <v>0.5965636363636363</v>
      </c>
      <c r="O83" s="50">
        <f t="shared" si="21"/>
        <v>0.61419465240641702</v>
      </c>
      <c r="P83" s="50">
        <f t="shared" si="21"/>
        <v>0.52956577540106953</v>
      </c>
      <c r="Q83" s="50">
        <f t="shared" si="21"/>
        <v>0.48725133689839573</v>
      </c>
      <c r="R83" s="50">
        <f t="shared" si="21"/>
        <v>0.55777540106951873</v>
      </c>
      <c r="S83" s="50">
        <f t="shared" si="21"/>
        <v>0.57893262032085557</v>
      </c>
      <c r="T83" s="50">
        <f t="shared" si="21"/>
        <v>0.58951122994652405</v>
      </c>
      <c r="U83" s="50">
        <f t="shared" si="21"/>
        <v>0.56130160427807474</v>
      </c>
      <c r="V83" s="50">
        <f t="shared" si="21"/>
        <v>0.58951122994652405</v>
      </c>
      <c r="W83" s="50">
        <f t="shared" si="21"/>
        <v>0.53661818181818177</v>
      </c>
      <c r="X83" s="50">
        <f t="shared" si="21"/>
        <v>0.49430374331550797</v>
      </c>
      <c r="Y83" s="50">
        <f t="shared" si="21"/>
        <v>0.51193475935828869</v>
      </c>
      <c r="Z83" s="50">
        <f t="shared" si="21"/>
        <v>0.50135614973262033</v>
      </c>
      <c r="AA83" s="50">
        <f t="shared" si="21"/>
        <v>0.5683540106951871</v>
      </c>
      <c r="AB83" s="50">
        <f t="shared" si="21"/>
        <v>0.5824588235294117</v>
      </c>
      <c r="AC83" s="50">
        <f t="shared" si="21"/>
        <v>0.56482780748663097</v>
      </c>
      <c r="AD83" s="50">
        <f t="shared" si="21"/>
        <v>0.53661818181818177</v>
      </c>
      <c r="AE83" s="50">
        <f t="shared" si="21"/>
        <v>0.50135614973262033</v>
      </c>
      <c r="AF83" s="50">
        <f t="shared" si="21"/>
        <v>0.58951122994652405</v>
      </c>
      <c r="AG83" s="50">
        <f t="shared" si="21"/>
        <v>0.58951122994652405</v>
      </c>
      <c r="AH83" s="50">
        <f t="shared" si="19"/>
        <v>0</v>
      </c>
      <c r="AI83" s="50">
        <f t="shared" si="19"/>
        <v>0</v>
      </c>
      <c r="AJ83" s="50">
        <f t="shared" si="19"/>
        <v>0</v>
      </c>
      <c r="AK83" s="50">
        <f t="shared" si="19"/>
        <v>0</v>
      </c>
      <c r="AL83" s="50">
        <f t="shared" si="19"/>
        <v>0</v>
      </c>
      <c r="AM83" s="51">
        <f t="shared" si="22"/>
        <v>0.61419465240641702</v>
      </c>
      <c r="AN83" s="51">
        <f t="shared" si="23"/>
        <v>0</v>
      </c>
    </row>
    <row r="84" spans="1:40">
      <c r="A84" s="12" t="s">
        <v>16</v>
      </c>
      <c r="B84" s="50">
        <f t="shared" si="19"/>
        <v>0</v>
      </c>
      <c r="C84" s="50">
        <f t="shared" si="19"/>
        <v>0</v>
      </c>
      <c r="D84" s="50">
        <f t="shared" si="21"/>
        <v>0.48274010695187164</v>
      </c>
      <c r="E84" s="50">
        <f t="shared" si="21"/>
        <v>0.64494545454545449</v>
      </c>
      <c r="F84" s="50">
        <f t="shared" si="21"/>
        <v>0.60615721925133681</v>
      </c>
      <c r="G84" s="50">
        <f t="shared" si="21"/>
        <v>0.61673582887700529</v>
      </c>
      <c r="H84" s="50">
        <f t="shared" si="21"/>
        <v>0.65199786096256673</v>
      </c>
      <c r="I84" s="50">
        <f t="shared" si="21"/>
        <v>0.53210695187165769</v>
      </c>
      <c r="J84" s="50">
        <f t="shared" si="21"/>
        <v>0.48626631016042771</v>
      </c>
      <c r="K84" s="50">
        <f t="shared" si="21"/>
        <v>0.62026203208556152</v>
      </c>
      <c r="L84" s="50">
        <f t="shared" si="21"/>
        <v>0.54973796791443852</v>
      </c>
      <c r="M84" s="50">
        <f t="shared" si="21"/>
        <v>0.62378823529411753</v>
      </c>
      <c r="N84" s="50">
        <f t="shared" si="21"/>
        <v>0.62026203208556152</v>
      </c>
      <c r="O84" s="50">
        <f t="shared" si="21"/>
        <v>0.62378823529411753</v>
      </c>
      <c r="P84" s="50">
        <f t="shared" si="21"/>
        <v>0.54268556149732616</v>
      </c>
      <c r="Q84" s="50">
        <f t="shared" si="21"/>
        <v>0.50037112299465247</v>
      </c>
      <c r="R84" s="50">
        <f t="shared" si="21"/>
        <v>0.62026203208556152</v>
      </c>
      <c r="S84" s="50">
        <f t="shared" si="21"/>
        <v>0.63436684491978601</v>
      </c>
      <c r="T84" s="50">
        <f t="shared" si="21"/>
        <v>0.61673582887700529</v>
      </c>
      <c r="U84" s="50">
        <f t="shared" si="21"/>
        <v>0.61673582887700529</v>
      </c>
      <c r="V84" s="50">
        <f t="shared" si="21"/>
        <v>0.63084064171122989</v>
      </c>
      <c r="W84" s="50">
        <f t="shared" si="21"/>
        <v>0.54973796791443852</v>
      </c>
      <c r="X84" s="50">
        <f t="shared" si="21"/>
        <v>0.49684491978609624</v>
      </c>
      <c r="Y84" s="50">
        <f t="shared" si="21"/>
        <v>0.60615721925133681</v>
      </c>
      <c r="Z84" s="50">
        <f t="shared" si="21"/>
        <v>0.55326417112299464</v>
      </c>
      <c r="AA84" s="50">
        <f t="shared" si="21"/>
        <v>0.61673582887700529</v>
      </c>
      <c r="AB84" s="50">
        <f t="shared" si="21"/>
        <v>0.60615721925133681</v>
      </c>
      <c r="AC84" s="50">
        <f t="shared" si="21"/>
        <v>0.62731443850267377</v>
      </c>
      <c r="AD84" s="50">
        <f t="shared" si="21"/>
        <v>0.54268556149732616</v>
      </c>
      <c r="AE84" s="50">
        <f t="shared" si="21"/>
        <v>0.49331871657754006</v>
      </c>
      <c r="AF84" s="50">
        <f t="shared" si="21"/>
        <v>0.63084064171122989</v>
      </c>
      <c r="AG84" s="50">
        <f t="shared" si="21"/>
        <v>0.66962887700534757</v>
      </c>
      <c r="AH84" s="50">
        <f t="shared" si="19"/>
        <v>0</v>
      </c>
      <c r="AI84" s="50">
        <f t="shared" si="19"/>
        <v>0</v>
      </c>
      <c r="AJ84" s="50">
        <f t="shared" si="19"/>
        <v>0</v>
      </c>
      <c r="AK84" s="50">
        <f t="shared" si="19"/>
        <v>0</v>
      </c>
      <c r="AL84" s="50">
        <f t="shared" si="19"/>
        <v>0</v>
      </c>
      <c r="AM84" s="51">
        <f t="shared" si="22"/>
        <v>0.66962887700534757</v>
      </c>
      <c r="AN84" s="51">
        <f t="shared" si="23"/>
        <v>0</v>
      </c>
    </row>
    <row r="85" spans="1:40">
      <c r="A85" s="12" t="s">
        <v>17</v>
      </c>
      <c r="B85" s="50">
        <f t="shared" si="19"/>
        <v>0</v>
      </c>
      <c r="C85" s="50">
        <f t="shared" si="19"/>
        <v>0</v>
      </c>
      <c r="D85" s="50">
        <f t="shared" si="21"/>
        <v>0.46088342245989306</v>
      </c>
      <c r="E85" s="50">
        <f t="shared" si="21"/>
        <v>0.50496096256684497</v>
      </c>
      <c r="F85" s="50">
        <f t="shared" si="21"/>
        <v>0.66187700534759364</v>
      </c>
      <c r="G85" s="50">
        <f t="shared" si="21"/>
        <v>0.65482459893048128</v>
      </c>
      <c r="H85" s="50">
        <f t="shared" si="21"/>
        <v>0.69361283422459885</v>
      </c>
      <c r="I85" s="50">
        <f t="shared" si="21"/>
        <v>0.531407486631016</v>
      </c>
      <c r="J85" s="50">
        <f t="shared" si="21"/>
        <v>0.46440962566844918</v>
      </c>
      <c r="K85" s="50">
        <f t="shared" si="21"/>
        <v>0.68303422459893037</v>
      </c>
      <c r="L85" s="50">
        <f t="shared" si="21"/>
        <v>0.5878267379679144</v>
      </c>
      <c r="M85" s="50">
        <f t="shared" si="21"/>
        <v>0.66540320855614965</v>
      </c>
      <c r="N85" s="50">
        <f t="shared" si="21"/>
        <v>0.67950802139037425</v>
      </c>
      <c r="O85" s="50">
        <f t="shared" si="21"/>
        <v>0.72534866310160429</v>
      </c>
      <c r="P85" s="50">
        <f t="shared" si="21"/>
        <v>0.55256470588235285</v>
      </c>
      <c r="Q85" s="50">
        <f t="shared" si="21"/>
        <v>0.4890930481283422</v>
      </c>
      <c r="R85" s="50">
        <f t="shared" si="21"/>
        <v>0.62308877005347585</v>
      </c>
      <c r="S85" s="50">
        <f t="shared" si="21"/>
        <v>0.68303422459893037</v>
      </c>
      <c r="T85" s="50">
        <f t="shared" si="21"/>
        <v>0.69713903743315508</v>
      </c>
      <c r="U85" s="50">
        <f t="shared" si="21"/>
        <v>0.67245561497326201</v>
      </c>
      <c r="V85" s="50">
        <f t="shared" si="21"/>
        <v>0.68303422459893037</v>
      </c>
      <c r="W85" s="50">
        <f t="shared" si="21"/>
        <v>0.52788128342245988</v>
      </c>
      <c r="X85" s="50">
        <f t="shared" si="21"/>
        <v>0.46793582887700536</v>
      </c>
      <c r="Y85" s="50">
        <f t="shared" si="21"/>
        <v>0.64777219251336893</v>
      </c>
      <c r="Z85" s="50">
        <f t="shared" si="21"/>
        <v>0.53845989304812825</v>
      </c>
      <c r="AA85" s="50">
        <f t="shared" si="21"/>
        <v>0.66540320855614965</v>
      </c>
      <c r="AB85" s="50">
        <f t="shared" si="21"/>
        <v>-9.6256684491978606E-2</v>
      </c>
      <c r="AC85" s="50">
        <f t="shared" si="21"/>
        <v>0.72182245989304805</v>
      </c>
      <c r="AD85" s="50">
        <f t="shared" si="21"/>
        <v>0.531407486631016</v>
      </c>
      <c r="AE85" s="50">
        <f t="shared" si="21"/>
        <v>0.4749882352941176</v>
      </c>
      <c r="AF85" s="50">
        <f t="shared" si="21"/>
        <v>0.68303422459893037</v>
      </c>
      <c r="AG85" s="50">
        <f t="shared" si="21"/>
        <v>0.71124385026737957</v>
      </c>
      <c r="AH85" s="50">
        <f t="shared" si="19"/>
        <v>0</v>
      </c>
      <c r="AI85" s="50">
        <f t="shared" si="19"/>
        <v>0</v>
      </c>
      <c r="AJ85" s="50">
        <f t="shared" si="19"/>
        <v>0</v>
      </c>
      <c r="AK85" s="50">
        <f t="shared" si="19"/>
        <v>0</v>
      </c>
      <c r="AL85" s="50">
        <f t="shared" si="19"/>
        <v>0</v>
      </c>
      <c r="AM85" s="51">
        <f t="shared" si="22"/>
        <v>0.72534866310160429</v>
      </c>
      <c r="AN85" s="51">
        <f t="shared" si="23"/>
        <v>-9.6256684491978606E-2</v>
      </c>
    </row>
    <row r="86" spans="1:40">
      <c r="A86" s="13">
        <v>0.41666666666666669</v>
      </c>
      <c r="B86" s="50">
        <f t="shared" si="19"/>
        <v>0</v>
      </c>
      <c r="C86" s="50">
        <f t="shared" si="19"/>
        <v>0</v>
      </c>
      <c r="D86" s="50">
        <f t="shared" si="21"/>
        <v>0.40364812834224595</v>
      </c>
      <c r="E86" s="50">
        <f t="shared" si="21"/>
        <v>0.6363775401069518</v>
      </c>
      <c r="F86" s="50">
        <f t="shared" si="21"/>
        <v>0.59053689839572188</v>
      </c>
      <c r="G86" s="50">
        <f t="shared" si="21"/>
        <v>0.594063101604278</v>
      </c>
      <c r="H86" s="50">
        <f t="shared" si="21"/>
        <v>0.62579893048128332</v>
      </c>
      <c r="I86" s="50">
        <f t="shared" si="21"/>
        <v>0.46359358288770047</v>
      </c>
      <c r="J86" s="50">
        <f t="shared" si="21"/>
        <v>0.41422673796791437</v>
      </c>
      <c r="K86" s="50">
        <f t="shared" si="21"/>
        <v>0.63285133689839568</v>
      </c>
      <c r="L86" s="50">
        <f t="shared" si="21"/>
        <v>0.45301497326203205</v>
      </c>
      <c r="M86" s="50">
        <f t="shared" si="21"/>
        <v>0.6363775401069518</v>
      </c>
      <c r="N86" s="50">
        <f t="shared" si="21"/>
        <v>0.62579893048128332</v>
      </c>
      <c r="O86" s="50">
        <f t="shared" si="21"/>
        <v>0.64695614973262017</v>
      </c>
      <c r="P86" s="50">
        <f t="shared" si="21"/>
        <v>0.50590802139037427</v>
      </c>
      <c r="Q86" s="50">
        <f t="shared" si="21"/>
        <v>0.42127914438502673</v>
      </c>
      <c r="R86" s="50">
        <f t="shared" si="21"/>
        <v>0.6363775401069518</v>
      </c>
      <c r="S86" s="50">
        <f t="shared" ref="S86:AG86" si="24">($G$38*S16-S146)/$G$37</f>
        <v>0.60464171122994648</v>
      </c>
      <c r="T86" s="50">
        <f t="shared" si="24"/>
        <v>0.62932513368983956</v>
      </c>
      <c r="U86" s="50">
        <f t="shared" si="24"/>
        <v>0.62932513368983956</v>
      </c>
      <c r="V86" s="50">
        <f t="shared" si="24"/>
        <v>0.6363775401069518</v>
      </c>
      <c r="W86" s="50">
        <f t="shared" si="24"/>
        <v>0.4953294117647058</v>
      </c>
      <c r="X86" s="50">
        <f t="shared" si="24"/>
        <v>0.41422673796791437</v>
      </c>
      <c r="Y86" s="50">
        <f t="shared" si="24"/>
        <v>0.60464171122994648</v>
      </c>
      <c r="Z86" s="50">
        <f t="shared" si="24"/>
        <v>0.44948877005347587</v>
      </c>
      <c r="AA86" s="50">
        <f t="shared" si="24"/>
        <v>0.60464171122994648</v>
      </c>
      <c r="AB86" s="50">
        <f t="shared" si="24"/>
        <v>-3.0074866310160434E-2</v>
      </c>
      <c r="AC86" s="50">
        <f t="shared" si="24"/>
        <v>0.62932513368983956</v>
      </c>
      <c r="AD86" s="50">
        <f t="shared" si="24"/>
        <v>0.48475080213903732</v>
      </c>
      <c r="AE86" s="50">
        <f t="shared" si="24"/>
        <v>0.41422673796791437</v>
      </c>
      <c r="AF86" s="50">
        <f t="shared" si="24"/>
        <v>0.6363775401069518</v>
      </c>
      <c r="AG86" s="50">
        <f t="shared" si="24"/>
        <v>0.66106096256684488</v>
      </c>
      <c r="AH86" s="50">
        <f t="shared" si="19"/>
        <v>0</v>
      </c>
      <c r="AI86" s="50">
        <f t="shared" si="19"/>
        <v>0</v>
      </c>
      <c r="AJ86" s="50">
        <f t="shared" si="19"/>
        <v>0</v>
      </c>
      <c r="AK86" s="50">
        <f t="shared" si="19"/>
        <v>0</v>
      </c>
      <c r="AL86" s="50">
        <f t="shared" si="19"/>
        <v>0</v>
      </c>
      <c r="AM86" s="51">
        <f t="shared" si="22"/>
        <v>0.66106096256684488</v>
      </c>
      <c r="AN86" s="51">
        <f t="shared" si="23"/>
        <v>-3.0074866310160434E-2</v>
      </c>
    </row>
    <row r="87" spans="1:40">
      <c r="A87" s="13" t="s">
        <v>18</v>
      </c>
      <c r="B87" s="50">
        <f t="shared" si="19"/>
        <v>0</v>
      </c>
      <c r="C87" s="50">
        <f t="shared" si="19"/>
        <v>0</v>
      </c>
      <c r="D87" s="50">
        <f t="shared" ref="D87:AG95" si="25">($G$38*D17-D147)/$G$37</f>
        <v>0.42081283422459886</v>
      </c>
      <c r="E87" s="50">
        <f t="shared" si="25"/>
        <v>0.62533262032085557</v>
      </c>
      <c r="F87" s="50">
        <f t="shared" si="25"/>
        <v>0.56362406417112298</v>
      </c>
      <c r="G87" s="50">
        <f t="shared" si="25"/>
        <v>0.49838930481283417</v>
      </c>
      <c r="H87" s="50">
        <f t="shared" si="25"/>
        <v>0.59712299465240637</v>
      </c>
      <c r="I87" s="50">
        <f t="shared" si="25"/>
        <v>0.44549625668449194</v>
      </c>
      <c r="J87" s="50">
        <f t="shared" si="25"/>
        <v>0.38555080213903742</v>
      </c>
      <c r="K87" s="50">
        <f t="shared" si="25"/>
        <v>0.59712299465240637</v>
      </c>
      <c r="L87" s="50">
        <f t="shared" si="25"/>
        <v>0.42786524064171122</v>
      </c>
      <c r="M87" s="50">
        <f t="shared" si="25"/>
        <v>0.6429636363636364</v>
      </c>
      <c r="N87" s="50">
        <f t="shared" si="25"/>
        <v>0.57949197860962565</v>
      </c>
      <c r="O87" s="50">
        <f t="shared" si="25"/>
        <v>0.58301818181818177</v>
      </c>
      <c r="P87" s="50">
        <f t="shared" si="25"/>
        <v>0.48075828877005339</v>
      </c>
      <c r="Q87" s="50">
        <f t="shared" si="25"/>
        <v>0.38555080213903742</v>
      </c>
      <c r="R87" s="50">
        <f t="shared" si="25"/>
        <v>0.65001604278074865</v>
      </c>
      <c r="S87" s="50">
        <f t="shared" si="25"/>
        <v>0.56891336898395717</v>
      </c>
      <c r="T87" s="50">
        <f t="shared" si="25"/>
        <v>0.59007058823529412</v>
      </c>
      <c r="U87" s="50">
        <f t="shared" si="25"/>
        <v>0.60064919786096249</v>
      </c>
      <c r="V87" s="50">
        <f t="shared" si="25"/>
        <v>0.60417540106951861</v>
      </c>
      <c r="W87" s="50">
        <f t="shared" si="25"/>
        <v>0.47370588235294114</v>
      </c>
      <c r="X87" s="50">
        <f t="shared" si="25"/>
        <v>0.38555080213903742</v>
      </c>
      <c r="Y87" s="50">
        <f t="shared" si="25"/>
        <v>0.58301818181818177</v>
      </c>
      <c r="Z87" s="50">
        <f t="shared" si="25"/>
        <v>0.31855294117647059</v>
      </c>
      <c r="AA87" s="50">
        <f t="shared" si="25"/>
        <v>0.58301818181818177</v>
      </c>
      <c r="AB87" s="50">
        <f t="shared" si="25"/>
        <v>0.30092192513368982</v>
      </c>
      <c r="AC87" s="50">
        <f t="shared" si="25"/>
        <v>0.57596577540106941</v>
      </c>
      <c r="AD87" s="50">
        <f t="shared" si="25"/>
        <v>0.45960106951871654</v>
      </c>
      <c r="AE87" s="50">
        <f t="shared" si="25"/>
        <v>0.38907700534759349</v>
      </c>
      <c r="AF87" s="50">
        <f t="shared" si="25"/>
        <v>0.60417540106951861</v>
      </c>
      <c r="AG87" s="50">
        <f t="shared" si="25"/>
        <v>0.62533262032085557</v>
      </c>
      <c r="AH87" s="50">
        <f t="shared" si="19"/>
        <v>0</v>
      </c>
      <c r="AI87" s="50">
        <f t="shared" si="19"/>
        <v>0</v>
      </c>
      <c r="AJ87" s="50">
        <f t="shared" si="19"/>
        <v>0</v>
      </c>
      <c r="AK87" s="50">
        <f t="shared" si="19"/>
        <v>0</v>
      </c>
      <c r="AL87" s="50">
        <f t="shared" si="19"/>
        <v>0</v>
      </c>
      <c r="AM87" s="51">
        <f t="shared" si="22"/>
        <v>0.65001604278074865</v>
      </c>
      <c r="AN87" s="51">
        <f t="shared" si="23"/>
        <v>0</v>
      </c>
    </row>
    <row r="88" spans="1:40">
      <c r="A88" s="13">
        <v>0.5</v>
      </c>
      <c r="B88" s="50">
        <f t="shared" si="19"/>
        <v>0</v>
      </c>
      <c r="C88" s="50">
        <f t="shared" si="19"/>
        <v>0</v>
      </c>
      <c r="D88" s="50">
        <f t="shared" si="25"/>
        <v>0.3144438502673797</v>
      </c>
      <c r="E88" s="50">
        <f t="shared" si="25"/>
        <v>0.56833048128342245</v>
      </c>
      <c r="F88" s="50">
        <f t="shared" si="25"/>
        <v>0.51191122994652394</v>
      </c>
      <c r="G88" s="50">
        <f t="shared" si="25"/>
        <v>0.36381069518716569</v>
      </c>
      <c r="H88" s="50">
        <f t="shared" si="25"/>
        <v>0.56127807486631009</v>
      </c>
      <c r="I88" s="50">
        <f t="shared" si="25"/>
        <v>0.40965133689839572</v>
      </c>
      <c r="J88" s="50">
        <f t="shared" si="25"/>
        <v>0.36381069518716569</v>
      </c>
      <c r="K88" s="50">
        <f t="shared" si="25"/>
        <v>0.55422566844919785</v>
      </c>
      <c r="L88" s="50">
        <f t="shared" si="25"/>
        <v>0.37438930481283422</v>
      </c>
      <c r="M88" s="50">
        <f t="shared" si="25"/>
        <v>0.56833048128342245</v>
      </c>
      <c r="N88" s="50">
        <f t="shared" si="25"/>
        <v>0.59301390374331542</v>
      </c>
      <c r="O88" s="50">
        <f t="shared" si="25"/>
        <v>0.56833048128342245</v>
      </c>
      <c r="P88" s="50">
        <f t="shared" si="25"/>
        <v>0.42375614973262021</v>
      </c>
      <c r="Q88" s="50">
        <f t="shared" si="25"/>
        <v>0.35323208556149727</v>
      </c>
      <c r="R88" s="50">
        <f t="shared" si="25"/>
        <v>0.58243529411764694</v>
      </c>
      <c r="S88" s="50">
        <f t="shared" si="25"/>
        <v>0.54012085561497314</v>
      </c>
      <c r="T88" s="50">
        <f t="shared" si="25"/>
        <v>0.55069946524064162</v>
      </c>
      <c r="U88" s="50">
        <f t="shared" si="25"/>
        <v>0.56480427807486622</v>
      </c>
      <c r="V88" s="50">
        <f t="shared" si="25"/>
        <v>0.56480427807486622</v>
      </c>
      <c r="W88" s="50">
        <f t="shared" si="25"/>
        <v>0.41670374331550797</v>
      </c>
      <c r="X88" s="50">
        <f t="shared" si="25"/>
        <v>0.34617967914438502</v>
      </c>
      <c r="Y88" s="50">
        <f t="shared" si="25"/>
        <v>0.56127807486631009</v>
      </c>
      <c r="Z88" s="50">
        <f t="shared" si="25"/>
        <v>0.20160534759358281</v>
      </c>
      <c r="AA88" s="50">
        <f t="shared" si="25"/>
        <v>0.56127807486631009</v>
      </c>
      <c r="AB88" s="50">
        <f t="shared" si="25"/>
        <v>0.33912727272727267</v>
      </c>
      <c r="AC88" s="50">
        <f t="shared" si="25"/>
        <v>0.56833048128342245</v>
      </c>
      <c r="AD88" s="50">
        <f t="shared" si="25"/>
        <v>0.44491336898395717</v>
      </c>
      <c r="AE88" s="50">
        <f t="shared" si="25"/>
        <v>0.35675828877005344</v>
      </c>
      <c r="AF88" s="50">
        <f t="shared" si="25"/>
        <v>0.56480427807486622</v>
      </c>
      <c r="AG88" s="50">
        <f t="shared" si="25"/>
        <v>0.59301390374331542</v>
      </c>
      <c r="AH88" s="50">
        <f t="shared" si="19"/>
        <v>0</v>
      </c>
      <c r="AI88" s="50">
        <f t="shared" si="19"/>
        <v>0</v>
      </c>
      <c r="AJ88" s="50">
        <f t="shared" si="19"/>
        <v>0</v>
      </c>
      <c r="AK88" s="50">
        <f t="shared" si="19"/>
        <v>0</v>
      </c>
      <c r="AL88" s="50">
        <f t="shared" si="19"/>
        <v>0</v>
      </c>
      <c r="AM88" s="51">
        <f t="shared" si="22"/>
        <v>0.59301390374331542</v>
      </c>
      <c r="AN88" s="51">
        <f t="shared" si="23"/>
        <v>0</v>
      </c>
    </row>
    <row r="89" spans="1:40">
      <c r="A89" s="13" t="s">
        <v>19</v>
      </c>
      <c r="B89" s="50">
        <f t="shared" si="19"/>
        <v>0</v>
      </c>
      <c r="C89" s="50">
        <f t="shared" si="19"/>
        <v>0</v>
      </c>
      <c r="D89" s="50">
        <f t="shared" si="25"/>
        <v>0.33560106951871649</v>
      </c>
      <c r="E89" s="50">
        <f t="shared" si="25"/>
        <v>0.54717326203208538</v>
      </c>
      <c r="F89" s="50">
        <f t="shared" si="25"/>
        <v>0.53306844919786089</v>
      </c>
      <c r="G89" s="50">
        <f t="shared" si="25"/>
        <v>0.35675828877005344</v>
      </c>
      <c r="H89" s="50">
        <f t="shared" si="25"/>
        <v>0.51191122994652394</v>
      </c>
      <c r="I89" s="50">
        <f t="shared" si="25"/>
        <v>0.41670374331550797</v>
      </c>
      <c r="J89" s="50">
        <f t="shared" si="25"/>
        <v>0.35675828877005344</v>
      </c>
      <c r="K89" s="50">
        <f t="shared" si="25"/>
        <v>0.46254438502673795</v>
      </c>
      <c r="L89" s="50">
        <f t="shared" si="25"/>
        <v>0.38144171122994647</v>
      </c>
      <c r="M89" s="50">
        <f t="shared" si="25"/>
        <v>0.48017540106951867</v>
      </c>
      <c r="N89" s="50">
        <f t="shared" si="25"/>
        <v>0.48722780748663091</v>
      </c>
      <c r="O89" s="50">
        <f t="shared" si="25"/>
        <v>0.54012085561497314</v>
      </c>
      <c r="P89" s="50">
        <f t="shared" si="25"/>
        <v>0.36381069518716569</v>
      </c>
      <c r="Q89" s="50">
        <f t="shared" si="25"/>
        <v>0.36733689839572187</v>
      </c>
      <c r="R89" s="50">
        <f t="shared" si="25"/>
        <v>0.54364705882352937</v>
      </c>
      <c r="S89" s="50">
        <f t="shared" si="25"/>
        <v>0.52248983957219242</v>
      </c>
      <c r="T89" s="50">
        <f t="shared" si="25"/>
        <v>0.53306844919786089</v>
      </c>
      <c r="U89" s="50">
        <f t="shared" si="25"/>
        <v>0.53659465240641713</v>
      </c>
      <c r="V89" s="50">
        <f t="shared" si="25"/>
        <v>0.54364705882352937</v>
      </c>
      <c r="W89" s="50">
        <f t="shared" si="25"/>
        <v>0.4131775401069519</v>
      </c>
      <c r="X89" s="50">
        <f t="shared" si="25"/>
        <v>0.36381069518716569</v>
      </c>
      <c r="Y89" s="50">
        <f t="shared" si="25"/>
        <v>0.52954224598930477</v>
      </c>
      <c r="Z89" s="50">
        <f t="shared" si="25"/>
        <v>0.19102673796791439</v>
      </c>
      <c r="AA89" s="50">
        <f t="shared" si="25"/>
        <v>0.52601604278074865</v>
      </c>
      <c r="AB89" s="50">
        <f t="shared" si="25"/>
        <v>0.38849411764705871</v>
      </c>
      <c r="AC89" s="50">
        <f t="shared" si="25"/>
        <v>0.50838502673796793</v>
      </c>
      <c r="AD89" s="50">
        <f t="shared" si="25"/>
        <v>0.31797005347593577</v>
      </c>
      <c r="AE89" s="50">
        <f t="shared" si="25"/>
        <v>0.38496791443850265</v>
      </c>
      <c r="AF89" s="50">
        <f t="shared" si="25"/>
        <v>0.54364705882352937</v>
      </c>
      <c r="AG89" s="50">
        <f t="shared" si="25"/>
        <v>0.57185668449197857</v>
      </c>
      <c r="AH89" s="50">
        <f t="shared" si="19"/>
        <v>0</v>
      </c>
      <c r="AI89" s="50">
        <f t="shared" si="19"/>
        <v>0</v>
      </c>
      <c r="AJ89" s="50">
        <f t="shared" si="19"/>
        <v>0</v>
      </c>
      <c r="AK89" s="50">
        <f t="shared" si="19"/>
        <v>0</v>
      </c>
      <c r="AL89" s="50">
        <f t="shared" si="19"/>
        <v>0</v>
      </c>
      <c r="AM89" s="51">
        <f t="shared" si="22"/>
        <v>0.57185668449197857</v>
      </c>
      <c r="AN89" s="51">
        <f t="shared" si="23"/>
        <v>0</v>
      </c>
    </row>
    <row r="90" spans="1:40">
      <c r="A90" s="13">
        <v>0.58333333333333337</v>
      </c>
      <c r="B90" s="50">
        <f t="shared" si="19"/>
        <v>0</v>
      </c>
      <c r="C90" s="50">
        <f t="shared" si="19"/>
        <v>0</v>
      </c>
      <c r="D90" s="50">
        <f t="shared" si="25"/>
        <v>0.33595080213903739</v>
      </c>
      <c r="E90" s="50">
        <f t="shared" si="25"/>
        <v>0.5792588235294116</v>
      </c>
      <c r="F90" s="50">
        <f t="shared" si="25"/>
        <v>0.56162780748663099</v>
      </c>
      <c r="G90" s="50">
        <f t="shared" si="25"/>
        <v>0.37826524064171119</v>
      </c>
      <c r="H90" s="50">
        <f t="shared" si="25"/>
        <v>0.55104919786096263</v>
      </c>
      <c r="I90" s="50">
        <f t="shared" si="25"/>
        <v>0.42410588235294111</v>
      </c>
      <c r="J90" s="50">
        <f t="shared" si="25"/>
        <v>0.37473903743315512</v>
      </c>
      <c r="K90" s="50">
        <f t="shared" si="25"/>
        <v>0.46289411764705884</v>
      </c>
      <c r="L90" s="50">
        <f t="shared" si="25"/>
        <v>0.41705347593582887</v>
      </c>
      <c r="M90" s="50">
        <f t="shared" si="25"/>
        <v>0.54752299465240628</v>
      </c>
      <c r="N90" s="50">
        <f t="shared" si="25"/>
        <v>0.54399679144385016</v>
      </c>
      <c r="O90" s="50">
        <f t="shared" si="25"/>
        <v>0.54047058823529404</v>
      </c>
      <c r="P90" s="50">
        <f t="shared" si="25"/>
        <v>0.43115828877005336</v>
      </c>
      <c r="Q90" s="50">
        <f t="shared" si="25"/>
        <v>0.39589625668449191</v>
      </c>
      <c r="R90" s="50">
        <f t="shared" si="25"/>
        <v>0.55457540106951864</v>
      </c>
      <c r="S90" s="50">
        <f t="shared" si="25"/>
        <v>0.56162780748663099</v>
      </c>
      <c r="T90" s="50">
        <f t="shared" si="25"/>
        <v>0.55810160427807487</v>
      </c>
      <c r="U90" s="50">
        <f t="shared" si="25"/>
        <v>0.56162780748663099</v>
      </c>
      <c r="V90" s="50">
        <f t="shared" si="25"/>
        <v>0.57220641711229936</v>
      </c>
      <c r="W90" s="50">
        <f t="shared" si="25"/>
        <v>0.42410588235294111</v>
      </c>
      <c r="X90" s="50">
        <f t="shared" si="25"/>
        <v>0.39237005347593579</v>
      </c>
      <c r="Y90" s="50">
        <f t="shared" si="25"/>
        <v>0.52989197860962567</v>
      </c>
      <c r="Z90" s="50">
        <f t="shared" si="25"/>
        <v>0.20548128342245989</v>
      </c>
      <c r="AA90" s="50">
        <f t="shared" si="25"/>
        <v>0.53165508021390373</v>
      </c>
      <c r="AB90" s="50">
        <f t="shared" si="25"/>
        <v>0.43821069518716571</v>
      </c>
      <c r="AC90" s="50">
        <f t="shared" si="25"/>
        <v>0.51931336898395708</v>
      </c>
      <c r="AD90" s="50">
        <f t="shared" si="25"/>
        <v>0.44878930481283413</v>
      </c>
      <c r="AE90" s="50">
        <f t="shared" si="25"/>
        <v>0.41352727272727269</v>
      </c>
      <c r="AF90" s="50">
        <f t="shared" si="25"/>
        <v>0.57220641711229936</v>
      </c>
      <c r="AG90" s="50">
        <f t="shared" si="25"/>
        <v>0.17374545454545451</v>
      </c>
      <c r="AH90" s="50">
        <f t="shared" si="19"/>
        <v>0</v>
      </c>
      <c r="AI90" s="50">
        <f t="shared" si="19"/>
        <v>0</v>
      </c>
      <c r="AJ90" s="50">
        <f t="shared" si="19"/>
        <v>0</v>
      </c>
      <c r="AK90" s="50">
        <f t="shared" si="19"/>
        <v>0</v>
      </c>
      <c r="AL90" s="50">
        <f t="shared" si="19"/>
        <v>0</v>
      </c>
      <c r="AM90" s="51">
        <f t="shared" si="22"/>
        <v>0.5792588235294116</v>
      </c>
      <c r="AN90" s="51">
        <f t="shared" si="23"/>
        <v>0</v>
      </c>
    </row>
    <row r="91" spans="1:40">
      <c r="A91" s="13" t="s">
        <v>20</v>
      </c>
      <c r="B91" s="50">
        <f t="shared" si="19"/>
        <v>0</v>
      </c>
      <c r="C91" s="50">
        <f t="shared" si="19"/>
        <v>0</v>
      </c>
      <c r="D91" s="50">
        <f t="shared" si="25"/>
        <v>0.4563080213903743</v>
      </c>
      <c r="E91" s="50">
        <f t="shared" si="25"/>
        <v>0.60088235294117642</v>
      </c>
      <c r="F91" s="50">
        <f t="shared" si="25"/>
        <v>0.55856791443850262</v>
      </c>
      <c r="G91" s="50">
        <f t="shared" si="25"/>
        <v>0.39283636363636359</v>
      </c>
      <c r="H91" s="50">
        <f t="shared" si="25"/>
        <v>0.59382994652406418</v>
      </c>
      <c r="I91" s="50">
        <f t="shared" si="25"/>
        <v>0.4351508021390374</v>
      </c>
      <c r="J91" s="50">
        <f t="shared" si="25"/>
        <v>0.39988877005347595</v>
      </c>
      <c r="K91" s="50">
        <f t="shared" si="25"/>
        <v>0.6678802139037433</v>
      </c>
      <c r="L91" s="50">
        <f t="shared" si="25"/>
        <v>0.4210459893048128</v>
      </c>
      <c r="M91" s="50">
        <f t="shared" si="25"/>
        <v>0.58677754010695171</v>
      </c>
      <c r="N91" s="50">
        <f t="shared" si="25"/>
        <v>0.59030374331550794</v>
      </c>
      <c r="O91" s="50">
        <f t="shared" si="25"/>
        <v>0.59030374331550794</v>
      </c>
      <c r="P91" s="50">
        <f t="shared" si="25"/>
        <v>0.38931016042780753</v>
      </c>
      <c r="Q91" s="50">
        <f t="shared" si="25"/>
        <v>0.4210459893048128</v>
      </c>
      <c r="R91" s="50">
        <f t="shared" si="25"/>
        <v>0.27294545454545455</v>
      </c>
      <c r="S91" s="50">
        <f t="shared" si="25"/>
        <v>0.6114609625668449</v>
      </c>
      <c r="T91" s="50">
        <f t="shared" si="25"/>
        <v>0.61851336898395715</v>
      </c>
      <c r="U91" s="50">
        <f t="shared" si="25"/>
        <v>0.61851336898395715</v>
      </c>
      <c r="V91" s="50">
        <f t="shared" si="25"/>
        <v>0.61498716577540102</v>
      </c>
      <c r="W91" s="50">
        <f t="shared" si="25"/>
        <v>0.46336042780748654</v>
      </c>
      <c r="X91" s="50">
        <f t="shared" si="25"/>
        <v>0.41046737967914426</v>
      </c>
      <c r="Y91" s="50">
        <f t="shared" si="25"/>
        <v>0.60440855614973255</v>
      </c>
      <c r="Z91" s="50">
        <f t="shared" si="25"/>
        <v>0.25884064171122995</v>
      </c>
      <c r="AA91" s="50">
        <f t="shared" si="25"/>
        <v>0.59030374331550794</v>
      </c>
      <c r="AB91" s="50">
        <f t="shared" si="25"/>
        <v>0.49509625668449192</v>
      </c>
      <c r="AC91" s="50">
        <f t="shared" si="25"/>
        <v>0.61851336898395715</v>
      </c>
      <c r="AD91" s="50">
        <f t="shared" si="25"/>
        <v>0.47393903743315496</v>
      </c>
      <c r="AE91" s="50">
        <f t="shared" si="25"/>
        <v>0.40341497326203202</v>
      </c>
      <c r="AF91" s="50">
        <f t="shared" si="25"/>
        <v>0.61498716577540102</v>
      </c>
      <c r="AG91" s="50">
        <f t="shared" si="25"/>
        <v>0.34346951871657749</v>
      </c>
      <c r="AH91" s="50">
        <f t="shared" si="19"/>
        <v>0</v>
      </c>
      <c r="AI91" s="50">
        <f t="shared" si="19"/>
        <v>0</v>
      </c>
      <c r="AJ91" s="50">
        <f t="shared" si="19"/>
        <v>0</v>
      </c>
      <c r="AK91" s="50">
        <f t="shared" si="19"/>
        <v>0</v>
      </c>
      <c r="AL91" s="50">
        <f t="shared" si="19"/>
        <v>0</v>
      </c>
      <c r="AM91" s="51">
        <f t="shared" si="22"/>
        <v>0.6678802139037433</v>
      </c>
      <c r="AN91" s="51">
        <f t="shared" si="23"/>
        <v>0</v>
      </c>
    </row>
    <row r="92" spans="1:40">
      <c r="A92" s="12" t="s">
        <v>21</v>
      </c>
      <c r="B92" s="50">
        <f t="shared" si="19"/>
        <v>0</v>
      </c>
      <c r="C92" s="50">
        <f t="shared" si="19"/>
        <v>0</v>
      </c>
      <c r="D92" s="50">
        <f t="shared" si="25"/>
        <v>0.43209090909090914</v>
      </c>
      <c r="E92" s="50">
        <f t="shared" si="25"/>
        <v>0.6048748663101603</v>
      </c>
      <c r="F92" s="50">
        <f t="shared" si="25"/>
        <v>0.61192727272727265</v>
      </c>
      <c r="G92" s="50">
        <f t="shared" si="25"/>
        <v>0.48145775401069513</v>
      </c>
      <c r="H92" s="50">
        <f t="shared" si="25"/>
        <v>0.62955828877005338</v>
      </c>
      <c r="I92" s="50">
        <f t="shared" si="25"/>
        <v>0.48145775401069513</v>
      </c>
      <c r="J92" s="50">
        <f t="shared" si="25"/>
        <v>0.45677433155080205</v>
      </c>
      <c r="K92" s="50">
        <f t="shared" si="25"/>
        <v>0.59429625668449193</v>
      </c>
      <c r="L92" s="50">
        <f t="shared" si="25"/>
        <v>0.44266951871657756</v>
      </c>
      <c r="M92" s="50">
        <f t="shared" si="25"/>
        <v>0.65071550802139033</v>
      </c>
      <c r="N92" s="50">
        <f t="shared" si="25"/>
        <v>0.63661069518716584</v>
      </c>
      <c r="O92" s="50">
        <f t="shared" si="25"/>
        <v>0.62955828877005338</v>
      </c>
      <c r="P92" s="50">
        <f t="shared" si="25"/>
        <v>0.477931550802139</v>
      </c>
      <c r="Q92" s="50">
        <f t="shared" si="25"/>
        <v>0.44619572192513363</v>
      </c>
      <c r="R92" s="50">
        <f t="shared" si="25"/>
        <v>0.47440534759358283</v>
      </c>
      <c r="S92" s="50">
        <f t="shared" si="25"/>
        <v>0.61545347593582889</v>
      </c>
      <c r="T92" s="50">
        <f t="shared" si="25"/>
        <v>0.61897967914438501</v>
      </c>
      <c r="U92" s="50">
        <f t="shared" si="25"/>
        <v>0.68597754010695178</v>
      </c>
      <c r="V92" s="50">
        <f t="shared" si="25"/>
        <v>0.65071550802139033</v>
      </c>
      <c r="W92" s="50">
        <f t="shared" si="25"/>
        <v>0.49908877005347591</v>
      </c>
      <c r="X92" s="50">
        <f t="shared" si="25"/>
        <v>0.44266951871657756</v>
      </c>
      <c r="Y92" s="50">
        <f t="shared" si="25"/>
        <v>0.55550802139037436</v>
      </c>
      <c r="Z92" s="50">
        <f t="shared" si="25"/>
        <v>0.29104278074866308</v>
      </c>
      <c r="AA92" s="50">
        <f t="shared" si="25"/>
        <v>0.58371764705882356</v>
      </c>
      <c r="AB92" s="50">
        <f t="shared" si="25"/>
        <v>0.55903422459893037</v>
      </c>
      <c r="AC92" s="50">
        <f t="shared" si="25"/>
        <v>0.60134866310160429</v>
      </c>
      <c r="AD92" s="50">
        <f t="shared" si="25"/>
        <v>0.49203636363636361</v>
      </c>
      <c r="AE92" s="50">
        <f t="shared" si="25"/>
        <v>0.45324812834224587</v>
      </c>
      <c r="AF92" s="50">
        <f t="shared" si="25"/>
        <v>0.65071550802139033</v>
      </c>
      <c r="AG92" s="50">
        <f t="shared" si="25"/>
        <v>0.65776791443850258</v>
      </c>
      <c r="AH92" s="50">
        <f t="shared" si="19"/>
        <v>0</v>
      </c>
      <c r="AI92" s="50">
        <f t="shared" si="19"/>
        <v>0</v>
      </c>
      <c r="AJ92" s="50">
        <f t="shared" si="19"/>
        <v>0</v>
      </c>
      <c r="AK92" s="50">
        <f t="shared" si="19"/>
        <v>0</v>
      </c>
      <c r="AL92" s="50">
        <f t="shared" si="19"/>
        <v>0</v>
      </c>
      <c r="AM92" s="51">
        <f t="shared" si="22"/>
        <v>0.68597754010695178</v>
      </c>
      <c r="AN92" s="51">
        <f t="shared" si="23"/>
        <v>0</v>
      </c>
    </row>
    <row r="93" spans="1:40">
      <c r="A93" s="12" t="s">
        <v>22</v>
      </c>
      <c r="B93" s="50">
        <f t="shared" ref="B93:AL100" si="26">($G$38*B23)/$G$37</f>
        <v>0</v>
      </c>
      <c r="C93" s="50">
        <f t="shared" si="26"/>
        <v>0</v>
      </c>
      <c r="D93" s="50">
        <f t="shared" si="25"/>
        <v>0.48204064171122984</v>
      </c>
      <c r="E93" s="50">
        <f t="shared" si="25"/>
        <v>0.64777219251336893</v>
      </c>
      <c r="F93" s="50">
        <f t="shared" si="25"/>
        <v>0.67950802139037425</v>
      </c>
      <c r="G93" s="50">
        <f t="shared" si="25"/>
        <v>0.46440962566844918</v>
      </c>
      <c r="H93" s="50">
        <f t="shared" si="25"/>
        <v>0.72182245989304805</v>
      </c>
      <c r="I93" s="50">
        <f t="shared" si="25"/>
        <v>0.531407486631016</v>
      </c>
      <c r="J93" s="50">
        <f t="shared" si="25"/>
        <v>0.50672406417112292</v>
      </c>
      <c r="K93" s="50">
        <f t="shared" si="25"/>
        <v>0.65129839572192505</v>
      </c>
      <c r="L93" s="50">
        <f t="shared" si="25"/>
        <v>0.57019572192513357</v>
      </c>
      <c r="M93" s="50">
        <f t="shared" si="25"/>
        <v>0.64071978609625668</v>
      </c>
      <c r="N93" s="50">
        <f t="shared" si="25"/>
        <v>0.67598181818181813</v>
      </c>
      <c r="O93" s="50">
        <f t="shared" si="25"/>
        <v>0.65482459893048128</v>
      </c>
      <c r="P93" s="50">
        <f t="shared" si="25"/>
        <v>0.52435508021390365</v>
      </c>
      <c r="Q93" s="50">
        <f t="shared" si="25"/>
        <v>0.44677860962566834</v>
      </c>
      <c r="R93" s="50">
        <f t="shared" si="25"/>
        <v>0.531407486631016</v>
      </c>
      <c r="S93" s="50">
        <f t="shared" si="25"/>
        <v>0.63366737967914433</v>
      </c>
      <c r="T93" s="50">
        <f t="shared" si="25"/>
        <v>0.63366737967914433</v>
      </c>
      <c r="U93" s="50">
        <f t="shared" si="25"/>
        <v>0.64071978609625668</v>
      </c>
      <c r="V93" s="50">
        <f t="shared" si="25"/>
        <v>0.67245561497326201</v>
      </c>
      <c r="W93" s="50">
        <f t="shared" si="25"/>
        <v>0.531407486631016</v>
      </c>
      <c r="X93" s="50">
        <f t="shared" si="25"/>
        <v>0.49967165775401062</v>
      </c>
      <c r="Y93" s="50">
        <f t="shared" si="25"/>
        <v>0.54903850267379684</v>
      </c>
      <c r="Z93" s="50">
        <f t="shared" si="25"/>
        <v>0.3127828877005347</v>
      </c>
      <c r="AA93" s="50">
        <f t="shared" si="25"/>
        <v>0.57372192513368991</v>
      </c>
      <c r="AB93" s="50">
        <f t="shared" si="25"/>
        <v>0.60193155080213911</v>
      </c>
      <c r="AC93" s="50">
        <f t="shared" si="25"/>
        <v>0.64424598930481281</v>
      </c>
      <c r="AD93" s="50">
        <f t="shared" si="25"/>
        <v>0.53845989304812825</v>
      </c>
      <c r="AE93" s="50">
        <f t="shared" si="25"/>
        <v>0.50672406417112292</v>
      </c>
      <c r="AF93" s="50">
        <f t="shared" si="25"/>
        <v>0.67245561497326201</v>
      </c>
      <c r="AG93" s="50">
        <f t="shared" si="25"/>
        <v>0.59135294117647053</v>
      </c>
      <c r="AH93" s="50">
        <f t="shared" si="26"/>
        <v>0</v>
      </c>
      <c r="AI93" s="50">
        <f t="shared" si="26"/>
        <v>0</v>
      </c>
      <c r="AJ93" s="50">
        <f t="shared" si="26"/>
        <v>0</v>
      </c>
      <c r="AK93" s="50">
        <f t="shared" si="26"/>
        <v>0</v>
      </c>
      <c r="AL93" s="50">
        <f t="shared" si="26"/>
        <v>0</v>
      </c>
      <c r="AM93" s="51">
        <f t="shared" si="22"/>
        <v>0.72182245989304805</v>
      </c>
      <c r="AN93" s="51">
        <f t="shared" si="23"/>
        <v>0</v>
      </c>
    </row>
    <row r="94" spans="1:40">
      <c r="A94" s="12" t="s">
        <v>23</v>
      </c>
      <c r="B94" s="50">
        <f t="shared" si="26"/>
        <v>0</v>
      </c>
      <c r="C94" s="50">
        <f t="shared" si="26"/>
        <v>0</v>
      </c>
      <c r="D94" s="50">
        <f t="shared" si="25"/>
        <v>0.55679037433155076</v>
      </c>
      <c r="E94" s="50">
        <f t="shared" si="25"/>
        <v>0.701364705882353</v>
      </c>
      <c r="F94" s="50">
        <f t="shared" si="25"/>
        <v>0.69431229946524053</v>
      </c>
      <c r="G94" s="50">
        <f t="shared" si="25"/>
        <v>0.68373368983957217</v>
      </c>
      <c r="H94" s="50">
        <f t="shared" si="25"/>
        <v>0.70841711229946525</v>
      </c>
      <c r="I94" s="50">
        <f t="shared" si="25"/>
        <v>0.60968342245989304</v>
      </c>
      <c r="J94" s="50">
        <f t="shared" si="25"/>
        <v>0.59205240641711221</v>
      </c>
      <c r="K94" s="50">
        <f t="shared" si="25"/>
        <v>0.70489090909090901</v>
      </c>
      <c r="L94" s="50">
        <f t="shared" si="25"/>
        <v>0.60263101604278069</v>
      </c>
      <c r="M94" s="50">
        <f t="shared" si="25"/>
        <v>0.72957433155080209</v>
      </c>
      <c r="N94" s="50">
        <f t="shared" si="25"/>
        <v>0.70489090909090901</v>
      </c>
      <c r="O94" s="50">
        <f t="shared" si="25"/>
        <v>0.72604812834224597</v>
      </c>
      <c r="P94" s="50">
        <f t="shared" si="25"/>
        <v>0.62026203208556152</v>
      </c>
      <c r="Q94" s="50">
        <f t="shared" si="25"/>
        <v>0.58147379679144384</v>
      </c>
      <c r="R94" s="50">
        <f t="shared" si="25"/>
        <v>0.68373368983957217</v>
      </c>
      <c r="S94" s="50">
        <f t="shared" si="25"/>
        <v>0.69783850267379677</v>
      </c>
      <c r="T94" s="50">
        <f t="shared" si="25"/>
        <v>0.73310053475935821</v>
      </c>
      <c r="U94" s="50">
        <f t="shared" si="25"/>
        <v>0.68373368983957217</v>
      </c>
      <c r="V94" s="50">
        <f t="shared" si="25"/>
        <v>0.70489090909090901</v>
      </c>
      <c r="W94" s="50">
        <f t="shared" si="25"/>
        <v>0.61320962566844928</v>
      </c>
      <c r="X94" s="50">
        <f t="shared" si="25"/>
        <v>0.58499999999999996</v>
      </c>
      <c r="Y94" s="50">
        <f t="shared" si="25"/>
        <v>0.58147379679144384</v>
      </c>
      <c r="Z94" s="50">
        <f t="shared" si="25"/>
        <v>0.34874438502673794</v>
      </c>
      <c r="AA94" s="50">
        <f t="shared" si="25"/>
        <v>0.67668128342245981</v>
      </c>
      <c r="AB94" s="50">
        <f t="shared" si="25"/>
        <v>0.63789304812834224</v>
      </c>
      <c r="AC94" s="50">
        <f t="shared" si="25"/>
        <v>0.69078609625668441</v>
      </c>
      <c r="AD94" s="50">
        <f t="shared" si="25"/>
        <v>0.65199786096256673</v>
      </c>
      <c r="AE94" s="50">
        <f t="shared" si="25"/>
        <v>0.59205240641711221</v>
      </c>
      <c r="AF94" s="50">
        <f t="shared" si="25"/>
        <v>0.70489090909090901</v>
      </c>
      <c r="AG94" s="50">
        <f t="shared" si="25"/>
        <v>0.77894117647058814</v>
      </c>
      <c r="AH94" s="50">
        <f t="shared" si="26"/>
        <v>0</v>
      </c>
      <c r="AI94" s="50">
        <f t="shared" si="26"/>
        <v>0</v>
      </c>
      <c r="AJ94" s="50">
        <f t="shared" si="26"/>
        <v>0</v>
      </c>
      <c r="AK94" s="50">
        <f t="shared" si="26"/>
        <v>0</v>
      </c>
      <c r="AL94" s="50">
        <f t="shared" si="26"/>
        <v>0</v>
      </c>
      <c r="AM94" s="51">
        <f t="shared" si="22"/>
        <v>0.77894117647058814</v>
      </c>
      <c r="AN94" s="51">
        <f t="shared" si="23"/>
        <v>0</v>
      </c>
    </row>
    <row r="95" spans="1:40">
      <c r="A95" s="9" t="s">
        <v>24</v>
      </c>
      <c r="B95" s="50">
        <f t="shared" si="26"/>
        <v>0</v>
      </c>
      <c r="C95" s="50">
        <f t="shared" si="26"/>
        <v>0</v>
      </c>
      <c r="D95" s="50">
        <f t="shared" si="25"/>
        <v>0.72639786096256675</v>
      </c>
      <c r="E95" s="50">
        <f t="shared" si="25"/>
        <v>0.82513155080213896</v>
      </c>
      <c r="F95" s="50">
        <f t="shared" si="25"/>
        <v>0.81102673796791436</v>
      </c>
      <c r="G95" s="50">
        <f t="shared" si="25"/>
        <v>0.8321839572192512</v>
      </c>
      <c r="H95" s="50">
        <f t="shared" si="25"/>
        <v>0.8180791443850266</v>
      </c>
      <c r="I95" s="50">
        <f t="shared" si="25"/>
        <v>0.76518609625668443</v>
      </c>
      <c r="J95" s="50">
        <f t="shared" si="25"/>
        <v>0.75460748663101596</v>
      </c>
      <c r="K95" s="50">
        <f t="shared" si="25"/>
        <v>0.82513155080213896</v>
      </c>
      <c r="L95" s="50">
        <f t="shared" si="25"/>
        <v>0.76165989304812831</v>
      </c>
      <c r="M95" s="50">
        <f t="shared" si="25"/>
        <v>0.82865775401069519</v>
      </c>
      <c r="N95" s="50">
        <f t="shared" si="25"/>
        <v>0.82865775401069519</v>
      </c>
      <c r="O95" s="50">
        <f t="shared" si="25"/>
        <v>0.82513155080213896</v>
      </c>
      <c r="P95" s="50">
        <f t="shared" si="25"/>
        <v>0.76871229946524067</v>
      </c>
      <c r="Q95" s="50">
        <f t="shared" si="25"/>
        <v>0.74050267379679147</v>
      </c>
      <c r="R95" s="50">
        <f t="shared" si="25"/>
        <v>0.82513155080213896</v>
      </c>
      <c r="S95" s="50">
        <f t="shared" ref="S95:AG95" si="27">($G$38*S25-S155)/$G$37</f>
        <v>0.82160534759358295</v>
      </c>
      <c r="T95" s="50">
        <f t="shared" si="27"/>
        <v>0.80044812834224599</v>
      </c>
      <c r="U95" s="50">
        <f t="shared" si="27"/>
        <v>0.82513155080213896</v>
      </c>
      <c r="V95" s="50">
        <f t="shared" si="27"/>
        <v>0.85334117647058816</v>
      </c>
      <c r="W95" s="50">
        <f t="shared" si="27"/>
        <v>0.77223850267379668</v>
      </c>
      <c r="X95" s="50">
        <f t="shared" si="27"/>
        <v>0.70171443850267379</v>
      </c>
      <c r="Y95" s="50">
        <f t="shared" si="27"/>
        <v>0.66997860962566846</v>
      </c>
      <c r="Z95" s="50">
        <f t="shared" si="27"/>
        <v>0.37025133689839573</v>
      </c>
      <c r="AA95" s="50">
        <f t="shared" si="27"/>
        <v>0.74402887700534748</v>
      </c>
      <c r="AB95" s="50">
        <f t="shared" si="27"/>
        <v>0.81455294117647048</v>
      </c>
      <c r="AC95" s="50">
        <f t="shared" si="27"/>
        <v>0.74050267379679147</v>
      </c>
      <c r="AD95" s="50">
        <f t="shared" si="27"/>
        <v>0.77929090909090903</v>
      </c>
      <c r="AE95" s="50">
        <f t="shared" si="27"/>
        <v>0.73345026737967922</v>
      </c>
      <c r="AF95" s="50">
        <f t="shared" si="27"/>
        <v>0.85334117647058816</v>
      </c>
      <c r="AG95" s="50">
        <f t="shared" si="27"/>
        <v>0.86039358288770051</v>
      </c>
      <c r="AH95" s="50">
        <f t="shared" si="26"/>
        <v>0</v>
      </c>
      <c r="AI95" s="50">
        <f t="shared" si="26"/>
        <v>0</v>
      </c>
      <c r="AJ95" s="50">
        <f t="shared" si="26"/>
        <v>0</v>
      </c>
      <c r="AK95" s="50">
        <f t="shared" si="26"/>
        <v>0</v>
      </c>
      <c r="AL95" s="50">
        <f t="shared" si="26"/>
        <v>0</v>
      </c>
      <c r="AM95" s="51">
        <f t="shared" si="22"/>
        <v>0.86039358288770051</v>
      </c>
      <c r="AN95" s="51">
        <f t="shared" si="23"/>
        <v>0</v>
      </c>
    </row>
    <row r="96" spans="1:40">
      <c r="A96" s="15">
        <v>0.83333333333333337</v>
      </c>
      <c r="B96" s="50">
        <f t="shared" si="26"/>
        <v>0</v>
      </c>
      <c r="C96" s="50">
        <f t="shared" si="26"/>
        <v>0</v>
      </c>
      <c r="D96" s="50">
        <f t="shared" ref="D96:AG100" si="28">($G$38*D26-D156)/$G$37</f>
        <v>0.74755508021390371</v>
      </c>
      <c r="E96" s="50">
        <f t="shared" si="28"/>
        <v>0.81102673796791436</v>
      </c>
      <c r="F96" s="50">
        <f t="shared" si="28"/>
        <v>0.80397433155080211</v>
      </c>
      <c r="G96" s="50">
        <f t="shared" si="28"/>
        <v>0.8321839572192512</v>
      </c>
      <c r="H96" s="50">
        <f t="shared" si="28"/>
        <v>0.80397433155080211</v>
      </c>
      <c r="I96" s="50">
        <f t="shared" si="28"/>
        <v>0.76871229946524067</v>
      </c>
      <c r="J96" s="50">
        <f t="shared" si="28"/>
        <v>0.75460748663101596</v>
      </c>
      <c r="K96" s="50">
        <f t="shared" si="28"/>
        <v>0.79692192513368976</v>
      </c>
      <c r="L96" s="50">
        <f t="shared" si="28"/>
        <v>0.77223850267379668</v>
      </c>
      <c r="M96" s="50">
        <f t="shared" si="28"/>
        <v>0.8180791443850266</v>
      </c>
      <c r="N96" s="50">
        <f t="shared" si="28"/>
        <v>0.8180791443850266</v>
      </c>
      <c r="O96" s="50">
        <f t="shared" si="28"/>
        <v>0.79339572192513363</v>
      </c>
      <c r="P96" s="50">
        <f t="shared" si="28"/>
        <v>0.77223850267379668</v>
      </c>
      <c r="Q96" s="50">
        <f t="shared" si="28"/>
        <v>0.77223850267379668</v>
      </c>
      <c r="R96" s="50">
        <f t="shared" si="28"/>
        <v>0.81102673796791436</v>
      </c>
      <c r="S96" s="50">
        <f t="shared" si="28"/>
        <v>0.8180791443850266</v>
      </c>
      <c r="T96" s="50">
        <f t="shared" si="28"/>
        <v>0.80044812834224599</v>
      </c>
      <c r="U96" s="50">
        <f t="shared" si="28"/>
        <v>0.8180791443850266</v>
      </c>
      <c r="V96" s="50">
        <f t="shared" si="28"/>
        <v>0.83923636363636356</v>
      </c>
      <c r="W96" s="50">
        <f t="shared" si="28"/>
        <v>0.77929090909090903</v>
      </c>
      <c r="X96" s="50">
        <f t="shared" si="28"/>
        <v>0.75460748663101596</v>
      </c>
      <c r="Y96" s="50">
        <f t="shared" si="28"/>
        <v>0.64176898395721926</v>
      </c>
      <c r="Z96" s="50">
        <f t="shared" si="28"/>
        <v>0.49014224598930478</v>
      </c>
      <c r="AA96" s="50">
        <f t="shared" si="28"/>
        <v>0.74755508021390371</v>
      </c>
      <c r="AB96" s="50">
        <f t="shared" si="28"/>
        <v>0.8180791443850266</v>
      </c>
      <c r="AC96" s="50">
        <f t="shared" si="28"/>
        <v>0.76518609625668443</v>
      </c>
      <c r="AD96" s="50">
        <f t="shared" si="28"/>
        <v>0.78281711229946516</v>
      </c>
      <c r="AE96" s="50">
        <f t="shared" si="28"/>
        <v>0.73697647058823523</v>
      </c>
      <c r="AF96" s="50">
        <f t="shared" si="28"/>
        <v>0.83923636363636356</v>
      </c>
      <c r="AG96" s="50">
        <f t="shared" si="28"/>
        <v>0.83923636363636356</v>
      </c>
      <c r="AH96" s="50">
        <f t="shared" si="26"/>
        <v>0</v>
      </c>
      <c r="AI96" s="50">
        <f t="shared" si="26"/>
        <v>0</v>
      </c>
      <c r="AJ96" s="50">
        <f t="shared" si="26"/>
        <v>0</v>
      </c>
      <c r="AK96" s="50">
        <f t="shared" si="26"/>
        <v>0</v>
      </c>
      <c r="AL96" s="50">
        <f t="shared" si="26"/>
        <v>0</v>
      </c>
      <c r="AM96" s="51">
        <f t="shared" si="22"/>
        <v>0.83923636363636356</v>
      </c>
      <c r="AN96" s="51">
        <f t="shared" si="23"/>
        <v>0</v>
      </c>
    </row>
    <row r="97" spans="1:44">
      <c r="A97" s="15">
        <v>0.875</v>
      </c>
      <c r="B97" s="50">
        <f t="shared" si="26"/>
        <v>0</v>
      </c>
      <c r="C97" s="50">
        <f t="shared" si="26"/>
        <v>0</v>
      </c>
      <c r="D97" s="50">
        <f t="shared" si="28"/>
        <v>0.73345026737967922</v>
      </c>
      <c r="E97" s="50">
        <f t="shared" si="28"/>
        <v>0.78281711229946516</v>
      </c>
      <c r="F97" s="50">
        <f t="shared" si="28"/>
        <v>0.80397433155080211</v>
      </c>
      <c r="G97" s="50">
        <f t="shared" si="28"/>
        <v>0.77576470588235291</v>
      </c>
      <c r="H97" s="50">
        <f t="shared" si="28"/>
        <v>0.77223850267379668</v>
      </c>
      <c r="I97" s="50">
        <f t="shared" si="28"/>
        <v>0.74755508021390371</v>
      </c>
      <c r="J97" s="50">
        <f t="shared" si="28"/>
        <v>0.72992406417112299</v>
      </c>
      <c r="K97" s="50">
        <f t="shared" si="28"/>
        <v>0.75813368983957219</v>
      </c>
      <c r="L97" s="50">
        <f t="shared" si="28"/>
        <v>0.75813368983957219</v>
      </c>
      <c r="M97" s="50">
        <f t="shared" si="28"/>
        <v>0.78634331550802139</v>
      </c>
      <c r="N97" s="50">
        <f t="shared" si="28"/>
        <v>0.78634331550802139</v>
      </c>
      <c r="O97" s="50">
        <f t="shared" si="28"/>
        <v>0.77576470588235291</v>
      </c>
      <c r="P97" s="50">
        <f t="shared" si="28"/>
        <v>0.78634331550802139</v>
      </c>
      <c r="Q97" s="50">
        <f t="shared" si="28"/>
        <v>0.72992406417112299</v>
      </c>
      <c r="R97" s="50">
        <f t="shared" si="28"/>
        <v>0.77223850267379668</v>
      </c>
      <c r="S97" s="50">
        <f t="shared" si="28"/>
        <v>0.79339572192513363</v>
      </c>
      <c r="T97" s="50">
        <f t="shared" si="28"/>
        <v>0.76518609625668443</v>
      </c>
      <c r="U97" s="50">
        <f t="shared" si="28"/>
        <v>0.82865775401069519</v>
      </c>
      <c r="V97" s="50">
        <f t="shared" si="28"/>
        <v>0.81102673796791436</v>
      </c>
      <c r="W97" s="50">
        <f t="shared" si="28"/>
        <v>0.76518609625668443</v>
      </c>
      <c r="X97" s="50">
        <f t="shared" si="28"/>
        <v>0.73345026737967922</v>
      </c>
      <c r="Y97" s="50">
        <f t="shared" si="28"/>
        <v>0.64882139037433151</v>
      </c>
      <c r="Z97" s="50">
        <f t="shared" si="28"/>
        <v>0.63471657754010691</v>
      </c>
      <c r="AA97" s="50">
        <f t="shared" si="28"/>
        <v>0.72639786096256675</v>
      </c>
      <c r="AB97" s="50">
        <f t="shared" si="28"/>
        <v>0.78634331550802139</v>
      </c>
      <c r="AC97" s="50">
        <f t="shared" si="28"/>
        <v>0.82513155080213896</v>
      </c>
      <c r="AD97" s="50">
        <f t="shared" si="28"/>
        <v>0.75813368983957219</v>
      </c>
      <c r="AE97" s="50">
        <f t="shared" si="28"/>
        <v>0.75108128342245983</v>
      </c>
      <c r="AF97" s="50">
        <f t="shared" si="28"/>
        <v>0.81102673796791436</v>
      </c>
      <c r="AG97" s="50">
        <f t="shared" si="28"/>
        <v>0.79692192513368976</v>
      </c>
      <c r="AH97" s="50">
        <f t="shared" si="26"/>
        <v>0</v>
      </c>
      <c r="AI97" s="50">
        <f t="shared" si="26"/>
        <v>0</v>
      </c>
      <c r="AJ97" s="50">
        <f t="shared" si="26"/>
        <v>0</v>
      </c>
      <c r="AK97" s="50">
        <f t="shared" si="26"/>
        <v>0</v>
      </c>
      <c r="AL97" s="50">
        <f t="shared" si="26"/>
        <v>0</v>
      </c>
      <c r="AM97" s="51">
        <f t="shared" si="22"/>
        <v>0.82865775401069519</v>
      </c>
      <c r="AN97" s="51">
        <f t="shared" si="23"/>
        <v>0</v>
      </c>
    </row>
    <row r="98" spans="1:44">
      <c r="A98" s="13" t="s">
        <v>25</v>
      </c>
      <c r="B98" s="50">
        <f t="shared" si="26"/>
        <v>0</v>
      </c>
      <c r="C98" s="50">
        <f t="shared" si="26"/>
        <v>0</v>
      </c>
      <c r="D98" s="50">
        <f t="shared" si="28"/>
        <v>0.68408342245989295</v>
      </c>
      <c r="E98" s="50">
        <f t="shared" si="28"/>
        <v>0.73345026737967922</v>
      </c>
      <c r="F98" s="50">
        <f t="shared" si="28"/>
        <v>0.76871229946524067</v>
      </c>
      <c r="G98" s="50">
        <f t="shared" si="28"/>
        <v>0.75813368983957219</v>
      </c>
      <c r="H98" s="50">
        <f t="shared" si="28"/>
        <v>0.74050267379679147</v>
      </c>
      <c r="I98" s="50">
        <f t="shared" si="28"/>
        <v>0.70524064171122991</v>
      </c>
      <c r="J98" s="50">
        <f t="shared" si="28"/>
        <v>0.64529518716577539</v>
      </c>
      <c r="K98" s="50">
        <f t="shared" si="28"/>
        <v>0.73697647058823523</v>
      </c>
      <c r="L98" s="50">
        <f t="shared" si="28"/>
        <v>0.71229304812834215</v>
      </c>
      <c r="M98" s="50">
        <f t="shared" si="28"/>
        <v>0.72992406417112299</v>
      </c>
      <c r="N98" s="50">
        <f t="shared" si="28"/>
        <v>0.76871229946524067</v>
      </c>
      <c r="O98" s="50">
        <f t="shared" si="28"/>
        <v>0.77929090909090903</v>
      </c>
      <c r="P98" s="50">
        <f t="shared" si="28"/>
        <v>0.71934545454545451</v>
      </c>
      <c r="Q98" s="50">
        <f t="shared" si="28"/>
        <v>0.67703101604278071</v>
      </c>
      <c r="R98" s="50">
        <f t="shared" si="28"/>
        <v>0.71229304812834215</v>
      </c>
      <c r="S98" s="50">
        <f t="shared" si="28"/>
        <v>0.71581925133689839</v>
      </c>
      <c r="T98" s="50">
        <f t="shared" si="28"/>
        <v>0.71229304812834215</v>
      </c>
      <c r="U98" s="50">
        <f t="shared" si="28"/>
        <v>0.72287165775401063</v>
      </c>
      <c r="V98" s="50">
        <f t="shared" si="28"/>
        <v>0.77576470588235291</v>
      </c>
      <c r="W98" s="50">
        <f t="shared" si="28"/>
        <v>0.71581925133689839</v>
      </c>
      <c r="X98" s="50">
        <f t="shared" si="28"/>
        <v>0.67703101604278071</v>
      </c>
      <c r="Y98" s="50">
        <f t="shared" si="28"/>
        <v>0.64529518716577539</v>
      </c>
      <c r="Z98" s="50">
        <f t="shared" si="28"/>
        <v>0.66645240641711223</v>
      </c>
      <c r="AA98" s="50">
        <f t="shared" si="28"/>
        <v>0.71934545454545451</v>
      </c>
      <c r="AB98" s="50">
        <f t="shared" si="28"/>
        <v>0.72992406417112299</v>
      </c>
      <c r="AC98" s="50">
        <f t="shared" si="28"/>
        <v>0.78281711229946516</v>
      </c>
      <c r="AD98" s="50">
        <f t="shared" si="28"/>
        <v>0.71229304812834215</v>
      </c>
      <c r="AE98" s="50">
        <f t="shared" si="28"/>
        <v>0.68408342245989295</v>
      </c>
      <c r="AF98" s="50">
        <f t="shared" si="28"/>
        <v>0.77576470588235291</v>
      </c>
      <c r="AG98" s="50">
        <f t="shared" si="28"/>
        <v>0.76165989304812831</v>
      </c>
      <c r="AH98" s="50">
        <f t="shared" si="26"/>
        <v>0</v>
      </c>
      <c r="AI98" s="50">
        <f t="shared" si="26"/>
        <v>0</v>
      </c>
      <c r="AJ98" s="50">
        <f t="shared" si="26"/>
        <v>0</v>
      </c>
      <c r="AK98" s="50">
        <f t="shared" si="26"/>
        <v>0</v>
      </c>
      <c r="AL98" s="50">
        <f t="shared" si="26"/>
        <v>0</v>
      </c>
      <c r="AM98" s="51">
        <f t="shared" si="22"/>
        <v>0.78281711229946516</v>
      </c>
      <c r="AN98" s="51">
        <f t="shared" si="23"/>
        <v>0</v>
      </c>
    </row>
    <row r="99" spans="1:44">
      <c r="A99" s="15">
        <v>0.95833333333333337</v>
      </c>
      <c r="B99" s="50">
        <f t="shared" si="26"/>
        <v>0</v>
      </c>
      <c r="C99" s="50">
        <f t="shared" si="26"/>
        <v>0</v>
      </c>
      <c r="D99" s="50">
        <f t="shared" si="28"/>
        <v>0.61003315508021394</v>
      </c>
      <c r="E99" s="50">
        <f t="shared" si="28"/>
        <v>0.64176898395721926</v>
      </c>
      <c r="F99" s="50">
        <f t="shared" si="28"/>
        <v>0.66292620320855611</v>
      </c>
      <c r="G99" s="50">
        <f t="shared" si="28"/>
        <v>0.64882139037433151</v>
      </c>
      <c r="H99" s="50">
        <f t="shared" si="28"/>
        <v>0.65234759358288763</v>
      </c>
      <c r="I99" s="50">
        <f t="shared" si="28"/>
        <v>0.65234759358288763</v>
      </c>
      <c r="J99" s="50">
        <f t="shared" si="28"/>
        <v>0.61355935828877006</v>
      </c>
      <c r="K99" s="50">
        <f t="shared" si="28"/>
        <v>0.64176898395721926</v>
      </c>
      <c r="L99" s="50">
        <f t="shared" si="28"/>
        <v>0.66292620320855611</v>
      </c>
      <c r="M99" s="50">
        <f t="shared" si="28"/>
        <v>0.65587379679144375</v>
      </c>
      <c r="N99" s="50">
        <f t="shared" si="28"/>
        <v>0.66292620320855611</v>
      </c>
      <c r="O99" s="50">
        <f t="shared" si="28"/>
        <v>0.71934545454545451</v>
      </c>
      <c r="P99" s="50">
        <f t="shared" si="28"/>
        <v>0.69818823529411767</v>
      </c>
      <c r="Q99" s="50">
        <f t="shared" si="28"/>
        <v>0.63119037433155067</v>
      </c>
      <c r="R99" s="50">
        <f t="shared" si="28"/>
        <v>0.65234759358288763</v>
      </c>
      <c r="S99" s="50">
        <f t="shared" si="28"/>
        <v>0.70171443850267379</v>
      </c>
      <c r="T99" s="50">
        <f t="shared" si="28"/>
        <v>0.62766417112299466</v>
      </c>
      <c r="U99" s="50">
        <f t="shared" si="28"/>
        <v>0.68055721925133694</v>
      </c>
      <c r="V99" s="50">
        <f t="shared" si="28"/>
        <v>0.67703101604278071</v>
      </c>
      <c r="W99" s="50">
        <f t="shared" si="28"/>
        <v>0.65939999999999999</v>
      </c>
      <c r="X99" s="50">
        <f t="shared" si="28"/>
        <v>0.65587379679144375</v>
      </c>
      <c r="Y99" s="50">
        <f t="shared" si="28"/>
        <v>0.59945454545454546</v>
      </c>
      <c r="Z99" s="50">
        <f t="shared" si="28"/>
        <v>0.61708556149732618</v>
      </c>
      <c r="AA99" s="50">
        <f t="shared" si="28"/>
        <v>0.65234759358288763</v>
      </c>
      <c r="AB99" s="50">
        <f t="shared" si="28"/>
        <v>0.60298074866310147</v>
      </c>
      <c r="AC99" s="50">
        <f t="shared" si="28"/>
        <v>0.65939999999999999</v>
      </c>
      <c r="AD99" s="50">
        <f t="shared" si="28"/>
        <v>0.64882139037433151</v>
      </c>
      <c r="AE99" s="50">
        <f t="shared" si="28"/>
        <v>0.61003315508021394</v>
      </c>
      <c r="AF99" s="50">
        <f t="shared" si="28"/>
        <v>0.67703101604278071</v>
      </c>
      <c r="AG99" s="50">
        <f t="shared" si="28"/>
        <v>0.63471657754010691</v>
      </c>
      <c r="AH99" s="50">
        <f t="shared" si="26"/>
        <v>0</v>
      </c>
      <c r="AI99" s="50">
        <f t="shared" si="26"/>
        <v>0</v>
      </c>
      <c r="AJ99" s="50">
        <f t="shared" si="26"/>
        <v>0</v>
      </c>
      <c r="AK99" s="50">
        <f t="shared" si="26"/>
        <v>0</v>
      </c>
      <c r="AL99" s="50">
        <f t="shared" si="26"/>
        <v>0</v>
      </c>
      <c r="AM99" s="51">
        <f t="shared" si="22"/>
        <v>0.71934545454545451</v>
      </c>
      <c r="AN99" s="51">
        <f t="shared" si="23"/>
        <v>0</v>
      </c>
    </row>
    <row r="100" spans="1:44">
      <c r="A100" s="9" t="s">
        <v>26</v>
      </c>
      <c r="B100" s="50">
        <f t="shared" si="26"/>
        <v>0</v>
      </c>
      <c r="C100" s="50">
        <f t="shared" si="26"/>
        <v>0</v>
      </c>
      <c r="D100" s="50">
        <f t="shared" si="28"/>
        <v>0.55714010695187166</v>
      </c>
      <c r="E100" s="50">
        <f t="shared" si="28"/>
        <v>0.59240213903743311</v>
      </c>
      <c r="F100" s="50">
        <f t="shared" si="28"/>
        <v>0.59240213903743311</v>
      </c>
      <c r="G100" s="50">
        <f t="shared" si="28"/>
        <v>0.62766417112299466</v>
      </c>
      <c r="H100" s="50">
        <f t="shared" si="28"/>
        <v>0.59240213903743311</v>
      </c>
      <c r="I100" s="50">
        <f t="shared" si="28"/>
        <v>0.64176898395721926</v>
      </c>
      <c r="J100" s="50">
        <f t="shared" si="28"/>
        <v>0.56771871657754003</v>
      </c>
      <c r="K100" s="50">
        <f t="shared" si="28"/>
        <v>0.57477112299465238</v>
      </c>
      <c r="L100" s="50">
        <f t="shared" si="28"/>
        <v>0.60650695187165771</v>
      </c>
      <c r="M100" s="50">
        <f t="shared" si="28"/>
        <v>0.59592834224598923</v>
      </c>
      <c r="N100" s="50">
        <f t="shared" si="28"/>
        <v>0.61003315508021394</v>
      </c>
      <c r="O100" s="50">
        <f t="shared" si="28"/>
        <v>0.61355935828877006</v>
      </c>
      <c r="P100" s="50">
        <f t="shared" si="28"/>
        <v>0.59592834224598923</v>
      </c>
      <c r="Q100" s="50">
        <f t="shared" si="28"/>
        <v>0.56771871657754003</v>
      </c>
      <c r="R100" s="50">
        <f t="shared" si="28"/>
        <v>0.57477112299465238</v>
      </c>
      <c r="S100" s="50">
        <f t="shared" si="28"/>
        <v>0.58182352941176474</v>
      </c>
      <c r="T100" s="50">
        <f t="shared" si="28"/>
        <v>0.60650695187165771</v>
      </c>
      <c r="U100" s="50">
        <f t="shared" si="28"/>
        <v>0.58182352941176474</v>
      </c>
      <c r="V100" s="50">
        <f t="shared" si="28"/>
        <v>0.60650695187165771</v>
      </c>
      <c r="W100" s="50">
        <f t="shared" si="28"/>
        <v>0.56066631016042778</v>
      </c>
      <c r="X100" s="50">
        <f t="shared" si="28"/>
        <v>0.62766417112299466</v>
      </c>
      <c r="Y100" s="50">
        <f t="shared" si="28"/>
        <v>0.56771871657754003</v>
      </c>
      <c r="Z100" s="50">
        <f t="shared" si="28"/>
        <v>0.58182352941176474</v>
      </c>
      <c r="AA100" s="50">
        <f t="shared" si="28"/>
        <v>0.57477112299465238</v>
      </c>
      <c r="AB100" s="50">
        <f t="shared" si="28"/>
        <v>0.57477112299465238</v>
      </c>
      <c r="AC100" s="50">
        <f t="shared" si="28"/>
        <v>0.61708556149732618</v>
      </c>
      <c r="AD100" s="50">
        <f t="shared" si="28"/>
        <v>0.61355935828877006</v>
      </c>
      <c r="AE100" s="50">
        <f t="shared" si="28"/>
        <v>0.55714010695187166</v>
      </c>
      <c r="AF100" s="50">
        <f t="shared" si="28"/>
        <v>0.60650695187165771</v>
      </c>
      <c r="AG100" s="50">
        <f t="shared" si="28"/>
        <v>0.59240213903743311</v>
      </c>
      <c r="AH100" s="50">
        <f t="shared" si="26"/>
        <v>0</v>
      </c>
      <c r="AI100" s="50">
        <f t="shared" si="26"/>
        <v>0</v>
      </c>
      <c r="AJ100" s="50">
        <f t="shared" si="26"/>
        <v>0</v>
      </c>
      <c r="AK100" s="50">
        <f t="shared" si="26"/>
        <v>0</v>
      </c>
      <c r="AL100" s="50">
        <f t="shared" si="26"/>
        <v>0</v>
      </c>
      <c r="AM100" s="51">
        <f t="shared" si="22"/>
        <v>0.64176898395721926</v>
      </c>
      <c r="AN100" s="51">
        <f t="shared" si="23"/>
        <v>0</v>
      </c>
    </row>
    <row r="103" spans="1:44">
      <c r="A103" s="26" t="s">
        <v>47</v>
      </c>
      <c r="C103" s="30"/>
      <c r="E103" s="41"/>
      <c r="F103" s="26"/>
      <c r="G103" s="38"/>
      <c r="H103" s="38"/>
      <c r="I103" s="38"/>
      <c r="J103" s="38"/>
      <c r="K103" s="38"/>
      <c r="L103" s="38"/>
      <c r="M103" s="38"/>
      <c r="N103" s="39"/>
      <c r="O103" s="39"/>
      <c r="P103" s="40"/>
      <c r="Q103" s="38"/>
      <c r="R103" s="28"/>
    </row>
    <row r="104" spans="1:44" ht="13.5" customHeight="1">
      <c r="A104" s="287" t="s">
        <v>2</v>
      </c>
      <c r="B104" s="4">
        <f>+B$4</f>
        <v>0</v>
      </c>
      <c r="C104" s="4">
        <f t="shared" ref="C104:AL104" si="29">+C$4</f>
        <v>0</v>
      </c>
      <c r="D104" s="4">
        <f t="shared" si="29"/>
        <v>1</v>
      </c>
      <c r="E104" s="4">
        <f t="shared" si="29"/>
        <v>2</v>
      </c>
      <c r="F104" s="4">
        <f t="shared" si="29"/>
        <v>3</v>
      </c>
      <c r="G104" s="4">
        <f t="shared" si="29"/>
        <v>4</v>
      </c>
      <c r="H104" s="4">
        <f t="shared" si="29"/>
        <v>5</v>
      </c>
      <c r="I104" s="4">
        <f t="shared" si="29"/>
        <v>6</v>
      </c>
      <c r="J104" s="4">
        <f t="shared" si="29"/>
        <v>7</v>
      </c>
      <c r="K104" s="4">
        <f t="shared" si="29"/>
        <v>8</v>
      </c>
      <c r="L104" s="4">
        <f t="shared" si="29"/>
        <v>9</v>
      </c>
      <c r="M104" s="4">
        <f t="shared" si="29"/>
        <v>10</v>
      </c>
      <c r="N104" s="4">
        <f t="shared" si="29"/>
        <v>11</v>
      </c>
      <c r="O104" s="4">
        <f t="shared" si="29"/>
        <v>12</v>
      </c>
      <c r="P104" s="4">
        <f t="shared" si="29"/>
        <v>13</v>
      </c>
      <c r="Q104" s="4">
        <f t="shared" si="29"/>
        <v>14</v>
      </c>
      <c r="R104" s="4">
        <f t="shared" si="29"/>
        <v>15</v>
      </c>
      <c r="S104" s="4">
        <f t="shared" si="29"/>
        <v>16</v>
      </c>
      <c r="T104" s="4">
        <f t="shared" si="29"/>
        <v>17</v>
      </c>
      <c r="U104" s="4">
        <f t="shared" si="29"/>
        <v>18</v>
      </c>
      <c r="V104" s="4">
        <f t="shared" si="29"/>
        <v>19</v>
      </c>
      <c r="W104" s="4">
        <f t="shared" si="29"/>
        <v>20</v>
      </c>
      <c r="X104" s="4">
        <f t="shared" si="29"/>
        <v>21</v>
      </c>
      <c r="Y104" s="4">
        <f t="shared" si="29"/>
        <v>22</v>
      </c>
      <c r="Z104" s="4">
        <f t="shared" si="29"/>
        <v>23</v>
      </c>
      <c r="AA104" s="4">
        <f t="shared" si="29"/>
        <v>24</v>
      </c>
      <c r="AB104" s="4">
        <f t="shared" si="29"/>
        <v>25</v>
      </c>
      <c r="AC104" s="4">
        <f t="shared" si="29"/>
        <v>26</v>
      </c>
      <c r="AD104" s="4">
        <f t="shared" si="29"/>
        <v>27</v>
      </c>
      <c r="AE104" s="4">
        <f t="shared" si="29"/>
        <v>28</v>
      </c>
      <c r="AF104" s="4">
        <f t="shared" si="29"/>
        <v>29</v>
      </c>
      <c r="AG104" s="4">
        <f t="shared" si="29"/>
        <v>30</v>
      </c>
      <c r="AH104" s="4">
        <f t="shared" si="29"/>
        <v>31</v>
      </c>
      <c r="AI104" s="4">
        <f t="shared" si="29"/>
        <v>32</v>
      </c>
      <c r="AJ104" s="4">
        <f t="shared" si="29"/>
        <v>33</v>
      </c>
      <c r="AK104" s="4">
        <f t="shared" si="29"/>
        <v>34</v>
      </c>
      <c r="AL104" s="4">
        <f t="shared" si="29"/>
        <v>35</v>
      </c>
      <c r="AM104" s="116" t="s">
        <v>3</v>
      </c>
      <c r="AN104" s="5" t="s">
        <v>4</v>
      </c>
    </row>
    <row r="105" spans="1:44" s="6" customFormat="1" ht="11.25" customHeight="1">
      <c r="A105" s="288"/>
      <c r="B105" s="7">
        <f>B$5</f>
        <v>0</v>
      </c>
      <c r="C105" s="7">
        <f t="shared" ref="C105:AL105" si="30">C$5</f>
        <v>0</v>
      </c>
      <c r="D105" s="7">
        <f t="shared" si="30"/>
        <v>40848</v>
      </c>
      <c r="E105" s="7">
        <f t="shared" si="30"/>
        <v>40849</v>
      </c>
      <c r="F105" s="7">
        <f t="shared" si="30"/>
        <v>40850</v>
      </c>
      <c r="G105" s="7">
        <f t="shared" si="30"/>
        <v>40851</v>
      </c>
      <c r="H105" s="7">
        <f t="shared" si="30"/>
        <v>40852</v>
      </c>
      <c r="I105" s="7">
        <f t="shared" si="30"/>
        <v>40853</v>
      </c>
      <c r="J105" s="7">
        <f t="shared" si="30"/>
        <v>40854</v>
      </c>
      <c r="K105" s="7">
        <f t="shared" si="30"/>
        <v>40855</v>
      </c>
      <c r="L105" s="7">
        <f t="shared" si="30"/>
        <v>40856</v>
      </c>
      <c r="M105" s="7">
        <f t="shared" si="30"/>
        <v>40857</v>
      </c>
      <c r="N105" s="7">
        <f t="shared" si="30"/>
        <v>40858</v>
      </c>
      <c r="O105" s="7">
        <f t="shared" si="30"/>
        <v>40859</v>
      </c>
      <c r="P105" s="7">
        <f t="shared" si="30"/>
        <v>40860</v>
      </c>
      <c r="Q105" s="7">
        <f t="shared" si="30"/>
        <v>40861</v>
      </c>
      <c r="R105" s="7">
        <f t="shared" si="30"/>
        <v>40862</v>
      </c>
      <c r="S105" s="7">
        <f t="shared" si="30"/>
        <v>40863</v>
      </c>
      <c r="T105" s="7">
        <f t="shared" si="30"/>
        <v>40864</v>
      </c>
      <c r="U105" s="7">
        <f t="shared" si="30"/>
        <v>40865</v>
      </c>
      <c r="V105" s="7">
        <f t="shared" si="30"/>
        <v>40866</v>
      </c>
      <c r="W105" s="7">
        <f t="shared" si="30"/>
        <v>40867</v>
      </c>
      <c r="X105" s="7">
        <f t="shared" si="30"/>
        <v>40868</v>
      </c>
      <c r="Y105" s="7">
        <f t="shared" si="30"/>
        <v>40869</v>
      </c>
      <c r="Z105" s="7">
        <f t="shared" si="30"/>
        <v>40870</v>
      </c>
      <c r="AA105" s="7">
        <f t="shared" si="30"/>
        <v>40871</v>
      </c>
      <c r="AB105" s="7">
        <f t="shared" si="30"/>
        <v>40872</v>
      </c>
      <c r="AC105" s="7">
        <f t="shared" si="30"/>
        <v>40873</v>
      </c>
      <c r="AD105" s="7">
        <f t="shared" si="30"/>
        <v>40874</v>
      </c>
      <c r="AE105" s="7">
        <f t="shared" si="30"/>
        <v>40875</v>
      </c>
      <c r="AF105" s="7">
        <f t="shared" si="30"/>
        <v>40876</v>
      </c>
      <c r="AG105" s="158">
        <f t="shared" si="30"/>
        <v>40877</v>
      </c>
      <c r="AH105" s="158">
        <f t="shared" si="30"/>
        <v>40878</v>
      </c>
      <c r="AI105" s="158">
        <f t="shared" si="30"/>
        <v>40879</v>
      </c>
      <c r="AJ105" s="158">
        <f t="shared" si="30"/>
        <v>40880</v>
      </c>
      <c r="AK105" s="158">
        <f t="shared" si="30"/>
        <v>40881</v>
      </c>
      <c r="AL105" s="158">
        <f t="shared" si="30"/>
        <v>40882</v>
      </c>
      <c r="AM105" s="116"/>
      <c r="AN105" s="8"/>
    </row>
    <row r="106" spans="1:44">
      <c r="A106" s="289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4"/>
      <c r="AH106" s="44"/>
      <c r="AI106" s="44"/>
      <c r="AJ106" s="44"/>
      <c r="AK106" s="44"/>
      <c r="AL106" s="44"/>
      <c r="AM106" s="45" t="s">
        <v>8</v>
      </c>
      <c r="AN106" s="5" t="s">
        <v>8</v>
      </c>
    </row>
    <row r="107" spans="1:44">
      <c r="A107" s="9" t="s">
        <v>9</v>
      </c>
      <c r="B107" s="52">
        <f t="shared" ref="B107:AL122" si="31">$G$38*B7</f>
        <v>0</v>
      </c>
      <c r="C107" s="52">
        <f t="shared" si="31"/>
        <v>0</v>
      </c>
      <c r="D107" s="52">
        <f>$G$38*D7-D137</f>
        <v>5374.11</v>
      </c>
      <c r="E107" s="52">
        <f t="shared" ref="E107:AG107" si="32">$G$38*E7-E137</f>
        <v>4978.47</v>
      </c>
      <c r="F107" s="52">
        <f t="shared" si="32"/>
        <v>5044.41</v>
      </c>
      <c r="G107" s="52">
        <f t="shared" si="32"/>
        <v>5077.3799999999992</v>
      </c>
      <c r="H107" s="52">
        <f t="shared" si="32"/>
        <v>5011.4399999999996</v>
      </c>
      <c r="I107" s="52">
        <f t="shared" si="32"/>
        <v>5143.3200000000006</v>
      </c>
      <c r="J107" s="52">
        <f t="shared" si="32"/>
        <v>5143.3200000000006</v>
      </c>
      <c r="K107" s="52">
        <f t="shared" si="32"/>
        <v>4978.47</v>
      </c>
      <c r="L107" s="52">
        <f t="shared" si="32"/>
        <v>5407.079999999999</v>
      </c>
      <c r="M107" s="52">
        <f t="shared" si="32"/>
        <v>4846.5899999999992</v>
      </c>
      <c r="N107" s="52">
        <f t="shared" si="32"/>
        <v>5176.29</v>
      </c>
      <c r="O107" s="52">
        <f t="shared" si="32"/>
        <v>5242.2299999999996</v>
      </c>
      <c r="P107" s="52">
        <f t="shared" si="32"/>
        <v>5341.1399999999994</v>
      </c>
      <c r="Q107" s="52">
        <f t="shared" si="32"/>
        <v>5209.26</v>
      </c>
      <c r="R107" s="52">
        <f t="shared" si="32"/>
        <v>4912.53</v>
      </c>
      <c r="S107" s="52">
        <f t="shared" si="32"/>
        <v>5044.41</v>
      </c>
      <c r="T107" s="52">
        <f t="shared" si="32"/>
        <v>5011.4399999999996</v>
      </c>
      <c r="U107" s="52">
        <f t="shared" si="32"/>
        <v>4945.5</v>
      </c>
      <c r="V107" s="52">
        <f t="shared" si="32"/>
        <v>4978.47</v>
      </c>
      <c r="W107" s="52">
        <f t="shared" si="32"/>
        <v>5176.29</v>
      </c>
      <c r="X107" s="52">
        <f t="shared" si="32"/>
        <v>5209.26</v>
      </c>
      <c r="Y107" s="52">
        <f t="shared" si="32"/>
        <v>4813.62</v>
      </c>
      <c r="Z107" s="52">
        <f t="shared" si="32"/>
        <v>4846.5899999999992</v>
      </c>
      <c r="AA107" s="52">
        <f t="shared" si="32"/>
        <v>5044.41</v>
      </c>
      <c r="AB107" s="52">
        <f t="shared" si="32"/>
        <v>4945.5</v>
      </c>
      <c r="AC107" s="52">
        <f t="shared" si="32"/>
        <v>5110.3499999999995</v>
      </c>
      <c r="AD107" s="52">
        <f t="shared" si="32"/>
        <v>5374.11</v>
      </c>
      <c r="AE107" s="52">
        <f t="shared" si="32"/>
        <v>5308.1699999999992</v>
      </c>
      <c r="AF107" s="52">
        <f t="shared" si="32"/>
        <v>4978.47</v>
      </c>
      <c r="AG107" s="52">
        <f t="shared" si="32"/>
        <v>5176.29</v>
      </c>
      <c r="AH107" s="52">
        <f t="shared" si="31"/>
        <v>0</v>
      </c>
      <c r="AI107" s="52">
        <f t="shared" si="31"/>
        <v>0</v>
      </c>
      <c r="AJ107" s="52">
        <f t="shared" si="31"/>
        <v>0</v>
      </c>
      <c r="AK107" s="52">
        <f t="shared" si="31"/>
        <v>0</v>
      </c>
      <c r="AL107" s="52">
        <f t="shared" si="31"/>
        <v>0</v>
      </c>
      <c r="AM107" s="10">
        <f>MAX(B107:AL107)</f>
        <v>5407.079999999999</v>
      </c>
      <c r="AN107" s="10">
        <f>MIN(B107:AF107)</f>
        <v>0</v>
      </c>
      <c r="AR107" s="10">
        <f>SUM(B107:AL107)</f>
        <v>152848.91999999998</v>
      </c>
    </row>
    <row r="108" spans="1:44">
      <c r="A108" s="9" t="s">
        <v>10</v>
      </c>
      <c r="B108" s="52">
        <f t="shared" si="31"/>
        <v>0</v>
      </c>
      <c r="C108" s="52">
        <f t="shared" si="31"/>
        <v>0</v>
      </c>
      <c r="D108" s="52">
        <f t="shared" ref="D108:AG116" si="33">$G$38*D8-D138</f>
        <v>4846.5899999999992</v>
      </c>
      <c r="E108" s="52">
        <f t="shared" si="33"/>
        <v>4813.62</v>
      </c>
      <c r="F108" s="52">
        <f t="shared" si="33"/>
        <v>4813.62</v>
      </c>
      <c r="G108" s="52">
        <f t="shared" si="33"/>
        <v>4879.5599999999995</v>
      </c>
      <c r="H108" s="52">
        <f t="shared" si="33"/>
        <v>4945.5</v>
      </c>
      <c r="I108" s="52">
        <f t="shared" si="33"/>
        <v>4879.5599999999995</v>
      </c>
      <c r="J108" s="52">
        <f t="shared" si="33"/>
        <v>5011.4399999999996</v>
      </c>
      <c r="K108" s="52">
        <f t="shared" si="33"/>
        <v>4780.6499999999996</v>
      </c>
      <c r="L108" s="52">
        <f t="shared" si="33"/>
        <v>5209.26</v>
      </c>
      <c r="M108" s="52">
        <f t="shared" si="33"/>
        <v>4681.74</v>
      </c>
      <c r="N108" s="52">
        <f t="shared" si="33"/>
        <v>4912.53</v>
      </c>
      <c r="O108" s="52">
        <f t="shared" si="33"/>
        <v>5110.3499999999995</v>
      </c>
      <c r="P108" s="52">
        <f t="shared" si="33"/>
        <v>5143.3200000000006</v>
      </c>
      <c r="Q108" s="52">
        <f t="shared" si="33"/>
        <v>5077.3799999999992</v>
      </c>
      <c r="R108" s="52">
        <f t="shared" si="33"/>
        <v>4747.68</v>
      </c>
      <c r="S108" s="52">
        <f t="shared" si="33"/>
        <v>4813.62</v>
      </c>
      <c r="T108" s="52">
        <f t="shared" si="33"/>
        <v>4846.5899999999992</v>
      </c>
      <c r="U108" s="52">
        <f t="shared" si="33"/>
        <v>4747.68</v>
      </c>
      <c r="V108" s="52">
        <f t="shared" si="33"/>
        <v>4747.68</v>
      </c>
      <c r="W108" s="52">
        <f t="shared" si="33"/>
        <v>5011.4399999999996</v>
      </c>
      <c r="X108" s="52">
        <f t="shared" si="33"/>
        <v>4978.47</v>
      </c>
      <c r="Y108" s="52">
        <f t="shared" si="33"/>
        <v>4681.74</v>
      </c>
      <c r="Z108" s="52">
        <f t="shared" si="33"/>
        <v>4714.7099999999991</v>
      </c>
      <c r="AA108" s="52">
        <f t="shared" si="33"/>
        <v>4879.5599999999995</v>
      </c>
      <c r="AB108" s="52">
        <f t="shared" si="33"/>
        <v>4714.7099999999991</v>
      </c>
      <c r="AC108" s="52">
        <f t="shared" si="33"/>
        <v>4912.53</v>
      </c>
      <c r="AD108" s="52">
        <f t="shared" si="33"/>
        <v>4945.5</v>
      </c>
      <c r="AE108" s="52">
        <f t="shared" si="33"/>
        <v>5044.41</v>
      </c>
      <c r="AF108" s="52">
        <f t="shared" si="33"/>
        <v>4747.68</v>
      </c>
      <c r="AG108" s="52">
        <f t="shared" si="33"/>
        <v>5044.41</v>
      </c>
      <c r="AH108" s="52">
        <f t="shared" si="31"/>
        <v>0</v>
      </c>
      <c r="AI108" s="52">
        <f t="shared" si="31"/>
        <v>0</v>
      </c>
      <c r="AJ108" s="52">
        <f t="shared" si="31"/>
        <v>0</v>
      </c>
      <c r="AK108" s="52">
        <f t="shared" si="31"/>
        <v>0</v>
      </c>
      <c r="AL108" s="52">
        <f t="shared" si="31"/>
        <v>0</v>
      </c>
      <c r="AM108" s="10">
        <f t="shared" ref="AM108:AM130" si="34">MAX(B108:AL108)</f>
        <v>5209.26</v>
      </c>
      <c r="AN108" s="10">
        <f>MIN(B108:AF108)</f>
        <v>0</v>
      </c>
      <c r="AR108" s="10">
        <f t="shared" ref="AR108:AR130" si="35">SUM(B108:AL108)</f>
        <v>146683.52999999997</v>
      </c>
    </row>
    <row r="109" spans="1:44">
      <c r="A109" s="9" t="s">
        <v>11</v>
      </c>
      <c r="B109" s="52">
        <f t="shared" si="31"/>
        <v>0</v>
      </c>
      <c r="C109" s="52">
        <f t="shared" si="31"/>
        <v>0</v>
      </c>
      <c r="D109" s="52">
        <f t="shared" si="33"/>
        <v>4681.74</v>
      </c>
      <c r="E109" s="52">
        <f t="shared" si="33"/>
        <v>4714.7099999999991</v>
      </c>
      <c r="F109" s="52">
        <f t="shared" si="33"/>
        <v>4780.6499999999996</v>
      </c>
      <c r="G109" s="52">
        <f t="shared" si="33"/>
        <v>4813.62</v>
      </c>
      <c r="H109" s="52">
        <f t="shared" si="33"/>
        <v>4747.68</v>
      </c>
      <c r="I109" s="52">
        <f t="shared" si="33"/>
        <v>4747.68</v>
      </c>
      <c r="J109" s="52">
        <f t="shared" si="33"/>
        <v>4879.5599999999995</v>
      </c>
      <c r="K109" s="52">
        <f t="shared" si="33"/>
        <v>4714.7099999999991</v>
      </c>
      <c r="L109" s="52">
        <f t="shared" si="33"/>
        <v>4978.47</v>
      </c>
      <c r="M109" s="52">
        <f t="shared" si="33"/>
        <v>4780.6499999999996</v>
      </c>
      <c r="N109" s="52">
        <f t="shared" si="33"/>
        <v>4879.5599999999995</v>
      </c>
      <c r="O109" s="52">
        <f t="shared" si="33"/>
        <v>5044.41</v>
      </c>
      <c r="P109" s="52">
        <f t="shared" si="33"/>
        <v>5011.4399999999996</v>
      </c>
      <c r="Q109" s="52">
        <f t="shared" si="33"/>
        <v>4846.5899999999992</v>
      </c>
      <c r="R109" s="52">
        <f t="shared" si="33"/>
        <v>4681.74</v>
      </c>
      <c r="S109" s="52">
        <f t="shared" si="33"/>
        <v>4714.7099999999991</v>
      </c>
      <c r="T109" s="52">
        <f t="shared" si="33"/>
        <v>4780.6499999999996</v>
      </c>
      <c r="U109" s="52">
        <f t="shared" si="33"/>
        <v>4648.7699999999995</v>
      </c>
      <c r="V109" s="52">
        <f t="shared" si="33"/>
        <v>4714.7099999999991</v>
      </c>
      <c r="W109" s="52">
        <f t="shared" si="33"/>
        <v>4813.62</v>
      </c>
      <c r="X109" s="52">
        <f t="shared" si="33"/>
        <v>4813.62</v>
      </c>
      <c r="Y109" s="52">
        <f t="shared" si="33"/>
        <v>4945.5</v>
      </c>
      <c r="Z109" s="52">
        <f t="shared" si="33"/>
        <v>4582.83</v>
      </c>
      <c r="AA109" s="52">
        <f t="shared" si="33"/>
        <v>4681.74</v>
      </c>
      <c r="AB109" s="52">
        <f t="shared" si="33"/>
        <v>4615.8</v>
      </c>
      <c r="AC109" s="52">
        <f t="shared" si="33"/>
        <v>4846.5899999999992</v>
      </c>
      <c r="AD109" s="52">
        <f t="shared" si="33"/>
        <v>4813.62</v>
      </c>
      <c r="AE109" s="52">
        <f t="shared" si="33"/>
        <v>4945.5</v>
      </c>
      <c r="AF109" s="52">
        <f t="shared" si="33"/>
        <v>4714.7099999999991</v>
      </c>
      <c r="AG109" s="52">
        <f t="shared" si="33"/>
        <v>4912.53</v>
      </c>
      <c r="AH109" s="52">
        <f t="shared" si="31"/>
        <v>0</v>
      </c>
      <c r="AI109" s="52">
        <f t="shared" si="31"/>
        <v>0</v>
      </c>
      <c r="AJ109" s="52">
        <f t="shared" si="31"/>
        <v>0</v>
      </c>
      <c r="AK109" s="52">
        <f t="shared" si="31"/>
        <v>0</v>
      </c>
      <c r="AL109" s="52">
        <f t="shared" si="31"/>
        <v>0</v>
      </c>
      <c r="AM109" s="10">
        <f t="shared" si="34"/>
        <v>5044.41</v>
      </c>
      <c r="AN109" s="10">
        <f t="shared" ref="AN109:AN130" si="36">MIN(B109:AF109)</f>
        <v>0</v>
      </c>
      <c r="AR109" s="10">
        <f t="shared" si="35"/>
        <v>143848.10999999999</v>
      </c>
    </row>
    <row r="110" spans="1:44">
      <c r="A110" s="9" t="s">
        <v>12</v>
      </c>
      <c r="B110" s="52">
        <f t="shared" si="31"/>
        <v>0</v>
      </c>
      <c r="C110" s="52">
        <f t="shared" si="31"/>
        <v>0</v>
      </c>
      <c r="D110" s="52">
        <f t="shared" si="33"/>
        <v>4681.74</v>
      </c>
      <c r="E110" s="52">
        <f t="shared" si="33"/>
        <v>4714.7099999999991</v>
      </c>
      <c r="F110" s="52">
        <f t="shared" si="33"/>
        <v>4780.6499999999996</v>
      </c>
      <c r="G110" s="52">
        <f t="shared" si="33"/>
        <v>4747.68</v>
      </c>
      <c r="H110" s="52">
        <f t="shared" si="33"/>
        <v>4780.6499999999996</v>
      </c>
      <c r="I110" s="52">
        <f t="shared" si="33"/>
        <v>4747.68</v>
      </c>
      <c r="J110" s="52">
        <f t="shared" si="33"/>
        <v>4813.62</v>
      </c>
      <c r="K110" s="52">
        <f t="shared" si="33"/>
        <v>4681.74</v>
      </c>
      <c r="L110" s="52">
        <f t="shared" si="33"/>
        <v>4945.5</v>
      </c>
      <c r="M110" s="52">
        <f t="shared" si="33"/>
        <v>4681.74</v>
      </c>
      <c r="N110" s="52">
        <f t="shared" si="33"/>
        <v>4879.5599999999995</v>
      </c>
      <c r="O110" s="52">
        <f t="shared" si="33"/>
        <v>5011.4399999999996</v>
      </c>
      <c r="P110" s="52">
        <f t="shared" si="33"/>
        <v>4912.53</v>
      </c>
      <c r="Q110" s="52">
        <f t="shared" si="33"/>
        <v>4780.6499999999996</v>
      </c>
      <c r="R110" s="52">
        <f t="shared" si="33"/>
        <v>4582.83</v>
      </c>
      <c r="S110" s="52">
        <f t="shared" si="33"/>
        <v>4615.8</v>
      </c>
      <c r="T110" s="52">
        <f t="shared" si="33"/>
        <v>4747.68</v>
      </c>
      <c r="U110" s="52">
        <f t="shared" si="33"/>
        <v>4582.83</v>
      </c>
      <c r="V110" s="52">
        <f t="shared" si="33"/>
        <v>4681.74</v>
      </c>
      <c r="W110" s="52">
        <f t="shared" si="33"/>
        <v>4714.7099999999991</v>
      </c>
      <c r="X110" s="52">
        <f t="shared" si="33"/>
        <v>4714.7099999999991</v>
      </c>
      <c r="Y110" s="52">
        <f t="shared" si="33"/>
        <v>4912.53</v>
      </c>
      <c r="Z110" s="52">
        <f t="shared" si="33"/>
        <v>4582.83</v>
      </c>
      <c r="AA110" s="52">
        <f t="shared" si="33"/>
        <v>5044.41</v>
      </c>
      <c r="AB110" s="52">
        <f t="shared" si="33"/>
        <v>4549.8599999999997</v>
      </c>
      <c r="AC110" s="52">
        <f t="shared" si="33"/>
        <v>4648.7699999999995</v>
      </c>
      <c r="AD110" s="52">
        <f t="shared" si="33"/>
        <v>4648.7699999999995</v>
      </c>
      <c r="AE110" s="52">
        <f t="shared" si="33"/>
        <v>4846.5899999999992</v>
      </c>
      <c r="AF110" s="52">
        <f t="shared" si="33"/>
        <v>4681.74</v>
      </c>
      <c r="AG110" s="52">
        <f t="shared" si="33"/>
        <v>4879.5599999999995</v>
      </c>
      <c r="AH110" s="52">
        <f t="shared" si="31"/>
        <v>0</v>
      </c>
      <c r="AI110" s="52">
        <f t="shared" si="31"/>
        <v>0</v>
      </c>
      <c r="AJ110" s="52">
        <f t="shared" si="31"/>
        <v>0</v>
      </c>
      <c r="AK110" s="52">
        <f t="shared" si="31"/>
        <v>0</v>
      </c>
      <c r="AL110" s="52">
        <f t="shared" si="31"/>
        <v>0</v>
      </c>
      <c r="AM110" s="10">
        <f t="shared" si="34"/>
        <v>5044.41</v>
      </c>
      <c r="AN110" s="10">
        <f t="shared" si="36"/>
        <v>0</v>
      </c>
      <c r="AR110" s="10">
        <f t="shared" si="35"/>
        <v>142595.25</v>
      </c>
    </row>
    <row r="111" spans="1:44">
      <c r="A111" s="9" t="s">
        <v>13</v>
      </c>
      <c r="B111" s="52">
        <f t="shared" si="31"/>
        <v>0</v>
      </c>
      <c r="C111" s="52">
        <f t="shared" si="31"/>
        <v>0</v>
      </c>
      <c r="D111" s="52">
        <f t="shared" si="33"/>
        <v>4615.8</v>
      </c>
      <c r="E111" s="52">
        <f t="shared" si="33"/>
        <v>4648.7699999999995</v>
      </c>
      <c r="F111" s="52">
        <f t="shared" si="33"/>
        <v>4648.7699999999995</v>
      </c>
      <c r="G111" s="52">
        <f t="shared" si="33"/>
        <v>4780.6499999999996</v>
      </c>
      <c r="H111" s="52">
        <f t="shared" si="33"/>
        <v>4813.62</v>
      </c>
      <c r="I111" s="52">
        <f t="shared" si="33"/>
        <v>4747.68</v>
      </c>
      <c r="J111" s="52">
        <f t="shared" si="33"/>
        <v>4714.7099999999991</v>
      </c>
      <c r="K111" s="52">
        <f t="shared" si="33"/>
        <v>4615.8</v>
      </c>
      <c r="L111" s="52">
        <f t="shared" si="33"/>
        <v>4879.5599999999995</v>
      </c>
      <c r="M111" s="52">
        <f t="shared" si="33"/>
        <v>4516.8899999999994</v>
      </c>
      <c r="N111" s="52">
        <f t="shared" si="33"/>
        <v>4846.5899999999992</v>
      </c>
      <c r="O111" s="52">
        <f t="shared" si="33"/>
        <v>4945.5</v>
      </c>
      <c r="P111" s="52">
        <f t="shared" si="33"/>
        <v>4879.5599999999995</v>
      </c>
      <c r="Q111" s="52">
        <f t="shared" si="33"/>
        <v>4714.7099999999991</v>
      </c>
      <c r="R111" s="52">
        <f t="shared" si="33"/>
        <v>4648.7699999999995</v>
      </c>
      <c r="S111" s="52">
        <f t="shared" si="33"/>
        <v>4549.8599999999997</v>
      </c>
      <c r="T111" s="52">
        <f t="shared" si="33"/>
        <v>4747.68</v>
      </c>
      <c r="U111" s="52">
        <f t="shared" si="33"/>
        <v>4549.8599999999997</v>
      </c>
      <c r="V111" s="52">
        <f t="shared" si="33"/>
        <v>4648.7699999999995</v>
      </c>
      <c r="W111" s="52">
        <f t="shared" si="33"/>
        <v>4813.62</v>
      </c>
      <c r="X111" s="52">
        <f t="shared" si="33"/>
        <v>4714.7099999999991</v>
      </c>
      <c r="Y111" s="52">
        <f t="shared" si="33"/>
        <v>4813.62</v>
      </c>
      <c r="Z111" s="52">
        <f t="shared" si="33"/>
        <v>4516.8899999999994</v>
      </c>
      <c r="AA111" s="52">
        <f t="shared" si="33"/>
        <v>5044.41</v>
      </c>
      <c r="AB111" s="52">
        <f t="shared" si="33"/>
        <v>4549.8599999999997</v>
      </c>
      <c r="AC111" s="52">
        <f t="shared" si="33"/>
        <v>4681.74</v>
      </c>
      <c r="AD111" s="52">
        <f t="shared" si="33"/>
        <v>4648.7699999999995</v>
      </c>
      <c r="AE111" s="52">
        <f t="shared" si="33"/>
        <v>4846.5899999999992</v>
      </c>
      <c r="AF111" s="52">
        <f t="shared" si="33"/>
        <v>4648.7699999999995</v>
      </c>
      <c r="AG111" s="52">
        <f t="shared" si="33"/>
        <v>4912.53</v>
      </c>
      <c r="AH111" s="52">
        <f t="shared" si="31"/>
        <v>0</v>
      </c>
      <c r="AI111" s="52">
        <f t="shared" si="31"/>
        <v>0</v>
      </c>
      <c r="AJ111" s="52">
        <f t="shared" si="31"/>
        <v>0</v>
      </c>
      <c r="AK111" s="52">
        <f t="shared" si="31"/>
        <v>0</v>
      </c>
      <c r="AL111" s="52">
        <f t="shared" si="31"/>
        <v>0</v>
      </c>
      <c r="AM111" s="10">
        <f t="shared" si="34"/>
        <v>5044.41</v>
      </c>
      <c r="AN111" s="10">
        <f t="shared" si="36"/>
        <v>0</v>
      </c>
      <c r="AR111" s="10">
        <f t="shared" si="35"/>
        <v>141705.05999999997</v>
      </c>
    </row>
    <row r="112" spans="1:44">
      <c r="A112" s="9" t="s">
        <v>14</v>
      </c>
      <c r="B112" s="52">
        <f t="shared" si="31"/>
        <v>0</v>
      </c>
      <c r="C112" s="52">
        <f t="shared" si="31"/>
        <v>0</v>
      </c>
      <c r="D112" s="52">
        <f t="shared" si="33"/>
        <v>4648.7699999999995</v>
      </c>
      <c r="E112" s="52">
        <f t="shared" si="33"/>
        <v>4879.5599999999995</v>
      </c>
      <c r="F112" s="52">
        <f t="shared" si="33"/>
        <v>4813.62</v>
      </c>
      <c r="G112" s="52">
        <f t="shared" si="33"/>
        <v>4912.53</v>
      </c>
      <c r="H112" s="52">
        <f t="shared" si="33"/>
        <v>5110.3499999999995</v>
      </c>
      <c r="I112" s="52">
        <f t="shared" si="33"/>
        <v>4747.68</v>
      </c>
      <c r="J112" s="52">
        <f t="shared" si="33"/>
        <v>4516.8899999999994</v>
      </c>
      <c r="K112" s="52">
        <f t="shared" si="33"/>
        <v>4879.5599999999995</v>
      </c>
      <c r="L112" s="52">
        <f t="shared" si="33"/>
        <v>4978.47</v>
      </c>
      <c r="M112" s="52">
        <f t="shared" si="33"/>
        <v>4912.53</v>
      </c>
      <c r="N112" s="52">
        <f t="shared" si="33"/>
        <v>5077.3799999999992</v>
      </c>
      <c r="O112" s="52">
        <f t="shared" si="33"/>
        <v>5209.26</v>
      </c>
      <c r="P112" s="52">
        <f t="shared" si="33"/>
        <v>4912.53</v>
      </c>
      <c r="Q112" s="52">
        <f t="shared" si="33"/>
        <v>4714.7099999999991</v>
      </c>
      <c r="R112" s="52">
        <f t="shared" si="33"/>
        <v>4846.5899999999992</v>
      </c>
      <c r="S112" s="52">
        <f t="shared" si="33"/>
        <v>4714.7099999999991</v>
      </c>
      <c r="T112" s="52">
        <f t="shared" si="33"/>
        <v>4912.53</v>
      </c>
      <c r="U112" s="52">
        <f t="shared" si="33"/>
        <v>4780.6499999999996</v>
      </c>
      <c r="V112" s="52">
        <f t="shared" si="33"/>
        <v>4912.53</v>
      </c>
      <c r="W112" s="52">
        <f t="shared" si="33"/>
        <v>4813.62</v>
      </c>
      <c r="X112" s="52">
        <f t="shared" si="33"/>
        <v>4714.7099999999991</v>
      </c>
      <c r="Y112" s="52">
        <f t="shared" si="33"/>
        <v>5044.41</v>
      </c>
      <c r="Z112" s="52">
        <f t="shared" si="33"/>
        <v>4681.74</v>
      </c>
      <c r="AA112" s="52">
        <f t="shared" si="33"/>
        <v>5176.29</v>
      </c>
      <c r="AB112" s="52">
        <f t="shared" si="33"/>
        <v>4714.7099999999991</v>
      </c>
      <c r="AC112" s="52">
        <f t="shared" si="33"/>
        <v>4945.5</v>
      </c>
      <c r="AD112" s="52">
        <f t="shared" si="33"/>
        <v>4813.62</v>
      </c>
      <c r="AE112" s="52">
        <f t="shared" si="33"/>
        <v>4813.62</v>
      </c>
      <c r="AF112" s="52">
        <f t="shared" si="33"/>
        <v>4912.53</v>
      </c>
      <c r="AG112" s="52">
        <f t="shared" si="33"/>
        <v>5176.29</v>
      </c>
      <c r="AH112" s="52">
        <f t="shared" si="31"/>
        <v>0</v>
      </c>
      <c r="AI112" s="52">
        <f t="shared" si="31"/>
        <v>0</v>
      </c>
      <c r="AJ112" s="52">
        <f t="shared" si="31"/>
        <v>0</v>
      </c>
      <c r="AK112" s="52">
        <f t="shared" si="31"/>
        <v>0</v>
      </c>
      <c r="AL112" s="52">
        <f t="shared" si="31"/>
        <v>0</v>
      </c>
      <c r="AM112" s="10">
        <f t="shared" si="34"/>
        <v>5209.26</v>
      </c>
      <c r="AN112" s="10">
        <f t="shared" si="36"/>
        <v>0</v>
      </c>
      <c r="AR112" s="10">
        <f t="shared" si="35"/>
        <v>146287.88999999996</v>
      </c>
    </row>
    <row r="113" spans="1:44">
      <c r="A113" s="9" t="s">
        <v>15</v>
      </c>
      <c r="B113" s="52">
        <f t="shared" si="31"/>
        <v>0</v>
      </c>
      <c r="C113" s="52">
        <f t="shared" si="31"/>
        <v>0</v>
      </c>
      <c r="D113" s="52">
        <f t="shared" si="33"/>
        <v>4522.83</v>
      </c>
      <c r="E113" s="52">
        <f t="shared" si="33"/>
        <v>5281.1399999999994</v>
      </c>
      <c r="F113" s="52">
        <f t="shared" si="33"/>
        <v>5281.1399999999994</v>
      </c>
      <c r="G113" s="52">
        <f t="shared" si="33"/>
        <v>5347.079999999999</v>
      </c>
      <c r="H113" s="52">
        <f t="shared" si="33"/>
        <v>5478.96</v>
      </c>
      <c r="I113" s="52">
        <f t="shared" si="33"/>
        <v>4885.5</v>
      </c>
      <c r="J113" s="52">
        <f t="shared" si="33"/>
        <v>4522.83</v>
      </c>
      <c r="K113" s="52">
        <f t="shared" si="33"/>
        <v>5248.1699999999992</v>
      </c>
      <c r="L113" s="52">
        <f t="shared" si="33"/>
        <v>5017.3799999999992</v>
      </c>
      <c r="M113" s="52">
        <f t="shared" si="33"/>
        <v>5380.05</v>
      </c>
      <c r="N113" s="52">
        <f t="shared" si="33"/>
        <v>5577.869999999999</v>
      </c>
      <c r="O113" s="52">
        <f t="shared" si="33"/>
        <v>5742.7199999999993</v>
      </c>
      <c r="P113" s="52">
        <f t="shared" si="33"/>
        <v>4951.4399999999996</v>
      </c>
      <c r="Q113" s="52">
        <f t="shared" si="33"/>
        <v>4555.8</v>
      </c>
      <c r="R113" s="52">
        <f t="shared" si="33"/>
        <v>5215.2</v>
      </c>
      <c r="S113" s="52">
        <f t="shared" si="33"/>
        <v>5413.0199999999995</v>
      </c>
      <c r="T113" s="52">
        <f t="shared" si="33"/>
        <v>5511.9299999999994</v>
      </c>
      <c r="U113" s="52">
        <f t="shared" si="33"/>
        <v>5248.1699999999992</v>
      </c>
      <c r="V113" s="52">
        <f t="shared" si="33"/>
        <v>5511.9299999999994</v>
      </c>
      <c r="W113" s="52">
        <f t="shared" si="33"/>
        <v>5017.3799999999992</v>
      </c>
      <c r="X113" s="52">
        <f t="shared" si="33"/>
        <v>4621.74</v>
      </c>
      <c r="Y113" s="52">
        <f t="shared" si="33"/>
        <v>4786.5899999999992</v>
      </c>
      <c r="Z113" s="52">
        <f t="shared" si="33"/>
        <v>4687.68</v>
      </c>
      <c r="AA113" s="52">
        <f t="shared" si="33"/>
        <v>5314.11</v>
      </c>
      <c r="AB113" s="52">
        <f t="shared" si="33"/>
        <v>5445.99</v>
      </c>
      <c r="AC113" s="52">
        <f t="shared" si="33"/>
        <v>5281.1399999999994</v>
      </c>
      <c r="AD113" s="52">
        <f t="shared" si="33"/>
        <v>5017.3799999999992</v>
      </c>
      <c r="AE113" s="52">
        <f t="shared" si="33"/>
        <v>4687.68</v>
      </c>
      <c r="AF113" s="52">
        <f t="shared" si="33"/>
        <v>5511.9299999999994</v>
      </c>
      <c r="AG113" s="52">
        <f t="shared" si="33"/>
        <v>5511.9299999999994</v>
      </c>
      <c r="AH113" s="52">
        <f t="shared" si="31"/>
        <v>0</v>
      </c>
      <c r="AI113" s="52">
        <f t="shared" si="31"/>
        <v>0</v>
      </c>
      <c r="AJ113" s="52">
        <f t="shared" si="31"/>
        <v>0</v>
      </c>
      <c r="AK113" s="52">
        <f t="shared" si="31"/>
        <v>0</v>
      </c>
      <c r="AL113" s="52">
        <f t="shared" si="31"/>
        <v>0</v>
      </c>
      <c r="AM113" s="10">
        <f t="shared" si="34"/>
        <v>5742.7199999999993</v>
      </c>
      <c r="AN113" s="10">
        <f t="shared" si="36"/>
        <v>0</v>
      </c>
      <c r="AR113" s="10">
        <f t="shared" si="35"/>
        <v>154576.70999999996</v>
      </c>
    </row>
    <row r="114" spans="1:44">
      <c r="A114" s="12" t="s">
        <v>16</v>
      </c>
      <c r="B114" s="52">
        <f t="shared" si="31"/>
        <v>0</v>
      </c>
      <c r="C114" s="52">
        <f t="shared" si="31"/>
        <v>0</v>
      </c>
      <c r="D114" s="52">
        <f t="shared" si="33"/>
        <v>4513.62</v>
      </c>
      <c r="E114" s="52">
        <f t="shared" si="33"/>
        <v>6030.24</v>
      </c>
      <c r="F114" s="52">
        <f t="shared" si="33"/>
        <v>5667.5699999999988</v>
      </c>
      <c r="G114" s="52">
        <f t="shared" si="33"/>
        <v>5766.48</v>
      </c>
      <c r="H114" s="52">
        <f t="shared" si="33"/>
        <v>6096.1799999999994</v>
      </c>
      <c r="I114" s="52">
        <f t="shared" si="33"/>
        <v>4975.2</v>
      </c>
      <c r="J114" s="52">
        <f t="shared" si="33"/>
        <v>4546.5899999999992</v>
      </c>
      <c r="K114" s="52">
        <f t="shared" si="33"/>
        <v>5799.45</v>
      </c>
      <c r="L114" s="52">
        <f t="shared" si="33"/>
        <v>5140.05</v>
      </c>
      <c r="M114" s="52">
        <f t="shared" si="33"/>
        <v>5832.4199999999992</v>
      </c>
      <c r="N114" s="52">
        <f t="shared" si="33"/>
        <v>5799.45</v>
      </c>
      <c r="O114" s="52">
        <f t="shared" si="33"/>
        <v>5832.4199999999992</v>
      </c>
      <c r="P114" s="52">
        <f t="shared" si="33"/>
        <v>5074.1099999999997</v>
      </c>
      <c r="Q114" s="52">
        <f t="shared" si="33"/>
        <v>4678.47</v>
      </c>
      <c r="R114" s="52">
        <f t="shared" si="33"/>
        <v>5799.45</v>
      </c>
      <c r="S114" s="52">
        <f t="shared" si="33"/>
        <v>5931.329999999999</v>
      </c>
      <c r="T114" s="52">
        <f t="shared" si="33"/>
        <v>5766.48</v>
      </c>
      <c r="U114" s="52">
        <f t="shared" si="33"/>
        <v>5766.48</v>
      </c>
      <c r="V114" s="52">
        <f t="shared" si="33"/>
        <v>5898.36</v>
      </c>
      <c r="W114" s="52">
        <f t="shared" si="33"/>
        <v>5140.05</v>
      </c>
      <c r="X114" s="52">
        <f t="shared" si="33"/>
        <v>4645.5</v>
      </c>
      <c r="Y114" s="52">
        <f t="shared" si="33"/>
        <v>5667.5699999999988</v>
      </c>
      <c r="Z114" s="52">
        <f t="shared" si="33"/>
        <v>5173.0199999999995</v>
      </c>
      <c r="AA114" s="52">
        <f t="shared" si="33"/>
        <v>5766.48</v>
      </c>
      <c r="AB114" s="52">
        <f t="shared" si="33"/>
        <v>5667.5699999999988</v>
      </c>
      <c r="AC114" s="52">
        <f t="shared" si="33"/>
        <v>5865.3899999999994</v>
      </c>
      <c r="AD114" s="52">
        <f t="shared" si="33"/>
        <v>5074.1099999999997</v>
      </c>
      <c r="AE114" s="52">
        <f t="shared" si="33"/>
        <v>4612.53</v>
      </c>
      <c r="AF114" s="52">
        <f t="shared" si="33"/>
        <v>5898.36</v>
      </c>
      <c r="AG114" s="52">
        <f t="shared" si="33"/>
        <v>6261.03</v>
      </c>
      <c r="AH114" s="52">
        <f t="shared" si="31"/>
        <v>0</v>
      </c>
      <c r="AI114" s="52">
        <f t="shared" si="31"/>
        <v>0</v>
      </c>
      <c r="AJ114" s="52">
        <f t="shared" si="31"/>
        <v>0</v>
      </c>
      <c r="AK114" s="52">
        <f t="shared" si="31"/>
        <v>0</v>
      </c>
      <c r="AL114" s="52">
        <f t="shared" si="31"/>
        <v>0</v>
      </c>
      <c r="AM114" s="10">
        <f t="shared" si="34"/>
        <v>6261.03</v>
      </c>
      <c r="AN114" s="10">
        <f t="shared" si="36"/>
        <v>0</v>
      </c>
      <c r="AR114" s="10">
        <f t="shared" si="35"/>
        <v>164685.95999999996</v>
      </c>
    </row>
    <row r="115" spans="1:44">
      <c r="A115" s="12" t="s">
        <v>17</v>
      </c>
      <c r="B115" s="52">
        <f t="shared" si="31"/>
        <v>0</v>
      </c>
      <c r="C115" s="52">
        <f t="shared" si="31"/>
        <v>0</v>
      </c>
      <c r="D115" s="52">
        <f t="shared" si="33"/>
        <v>4309.26</v>
      </c>
      <c r="E115" s="52">
        <f t="shared" si="33"/>
        <v>4721.3850000000002</v>
      </c>
      <c r="F115" s="52">
        <f t="shared" si="33"/>
        <v>6188.55</v>
      </c>
      <c r="G115" s="52">
        <f t="shared" si="33"/>
        <v>6122.61</v>
      </c>
      <c r="H115" s="52">
        <f t="shared" si="33"/>
        <v>6485.2799999999988</v>
      </c>
      <c r="I115" s="52">
        <f t="shared" si="33"/>
        <v>4968.66</v>
      </c>
      <c r="J115" s="52">
        <f t="shared" si="33"/>
        <v>4342.2299999999996</v>
      </c>
      <c r="K115" s="52">
        <f t="shared" si="33"/>
        <v>6386.369999999999</v>
      </c>
      <c r="L115" s="52">
        <f t="shared" si="33"/>
        <v>5496.1799999999994</v>
      </c>
      <c r="M115" s="52">
        <f t="shared" si="33"/>
        <v>6221.5199999999995</v>
      </c>
      <c r="N115" s="52">
        <f t="shared" si="33"/>
        <v>6353.4</v>
      </c>
      <c r="O115" s="52">
        <f t="shared" si="33"/>
        <v>6782.01</v>
      </c>
      <c r="P115" s="52">
        <f t="shared" si="33"/>
        <v>5166.4799999999996</v>
      </c>
      <c r="Q115" s="52">
        <f t="shared" si="33"/>
        <v>4573.0199999999995</v>
      </c>
      <c r="R115" s="52">
        <f t="shared" si="33"/>
        <v>5825.8799999999992</v>
      </c>
      <c r="S115" s="52">
        <f t="shared" si="33"/>
        <v>6386.369999999999</v>
      </c>
      <c r="T115" s="52">
        <f t="shared" si="33"/>
        <v>6518.25</v>
      </c>
      <c r="U115" s="52">
        <f t="shared" si="33"/>
        <v>6287.46</v>
      </c>
      <c r="V115" s="52">
        <f t="shared" si="33"/>
        <v>6386.369999999999</v>
      </c>
      <c r="W115" s="52">
        <f t="shared" si="33"/>
        <v>4935.6899999999996</v>
      </c>
      <c r="X115" s="52">
        <f t="shared" si="33"/>
        <v>4375.2</v>
      </c>
      <c r="Y115" s="52">
        <f t="shared" si="33"/>
        <v>6056.6699999999992</v>
      </c>
      <c r="Z115" s="52">
        <f t="shared" si="33"/>
        <v>5034.5999999999995</v>
      </c>
      <c r="AA115" s="52">
        <f t="shared" si="33"/>
        <v>6221.5199999999995</v>
      </c>
      <c r="AB115" s="52">
        <f t="shared" si="33"/>
        <v>-900</v>
      </c>
      <c r="AC115" s="52">
        <f t="shared" si="33"/>
        <v>6749.0399999999991</v>
      </c>
      <c r="AD115" s="52">
        <f t="shared" si="33"/>
        <v>4968.66</v>
      </c>
      <c r="AE115" s="52">
        <f t="shared" si="33"/>
        <v>4441.1399999999994</v>
      </c>
      <c r="AF115" s="52">
        <f t="shared" si="33"/>
        <v>6386.369999999999</v>
      </c>
      <c r="AG115" s="52">
        <f t="shared" si="33"/>
        <v>6650.1299999999992</v>
      </c>
      <c r="AH115" s="52">
        <f t="shared" si="31"/>
        <v>0</v>
      </c>
      <c r="AI115" s="52">
        <f t="shared" si="31"/>
        <v>0</v>
      </c>
      <c r="AJ115" s="52">
        <f t="shared" si="31"/>
        <v>0</v>
      </c>
      <c r="AK115" s="52">
        <f t="shared" si="31"/>
        <v>0</v>
      </c>
      <c r="AL115" s="52">
        <f t="shared" si="31"/>
        <v>0</v>
      </c>
      <c r="AM115" s="10">
        <f t="shared" si="34"/>
        <v>6782.01</v>
      </c>
      <c r="AN115" s="10">
        <f t="shared" si="36"/>
        <v>-900</v>
      </c>
      <c r="AR115" s="10">
        <f t="shared" si="35"/>
        <v>164440.30499999999</v>
      </c>
    </row>
    <row r="116" spans="1:44">
      <c r="A116" s="13">
        <v>0.41666666666666669</v>
      </c>
      <c r="B116" s="52">
        <f t="shared" si="31"/>
        <v>0</v>
      </c>
      <c r="C116" s="52">
        <f t="shared" si="31"/>
        <v>0</v>
      </c>
      <c r="D116" s="52">
        <f t="shared" si="33"/>
        <v>3774.1099999999997</v>
      </c>
      <c r="E116" s="52">
        <f t="shared" si="33"/>
        <v>5950.1299999999992</v>
      </c>
      <c r="F116" s="52">
        <f t="shared" si="33"/>
        <v>5521.5199999999995</v>
      </c>
      <c r="G116" s="52">
        <f t="shared" si="33"/>
        <v>5554.49</v>
      </c>
      <c r="H116" s="52">
        <f t="shared" si="33"/>
        <v>5851.2199999999993</v>
      </c>
      <c r="I116" s="52">
        <f t="shared" si="33"/>
        <v>4334.5999999999995</v>
      </c>
      <c r="J116" s="52">
        <f t="shared" si="33"/>
        <v>3873.0199999999995</v>
      </c>
      <c r="K116" s="52">
        <f t="shared" si="33"/>
        <v>5917.16</v>
      </c>
      <c r="L116" s="52">
        <f t="shared" si="33"/>
        <v>4235.6899999999996</v>
      </c>
      <c r="M116" s="52">
        <f t="shared" si="33"/>
        <v>5950.1299999999992</v>
      </c>
      <c r="N116" s="52">
        <f t="shared" si="33"/>
        <v>5851.2199999999993</v>
      </c>
      <c r="O116" s="52">
        <f t="shared" si="33"/>
        <v>6049.0399999999991</v>
      </c>
      <c r="P116" s="52">
        <f t="shared" si="33"/>
        <v>4730.24</v>
      </c>
      <c r="Q116" s="52">
        <f t="shared" si="33"/>
        <v>3938.96</v>
      </c>
      <c r="R116" s="52">
        <f t="shared" si="33"/>
        <v>5950.1299999999992</v>
      </c>
      <c r="S116" s="52">
        <f t="shared" ref="S116:AG116" si="37">$G$38*S16-S146</f>
        <v>5653.4</v>
      </c>
      <c r="T116" s="52">
        <f t="shared" si="37"/>
        <v>5884.19</v>
      </c>
      <c r="U116" s="52">
        <f t="shared" si="37"/>
        <v>5884.19</v>
      </c>
      <c r="V116" s="52">
        <f t="shared" si="37"/>
        <v>5950.1299999999992</v>
      </c>
      <c r="W116" s="52">
        <f t="shared" si="37"/>
        <v>4631.329999999999</v>
      </c>
      <c r="X116" s="52">
        <f t="shared" si="37"/>
        <v>3873.0199999999995</v>
      </c>
      <c r="Y116" s="52">
        <f t="shared" si="37"/>
        <v>5653.4</v>
      </c>
      <c r="Z116" s="52">
        <f t="shared" si="37"/>
        <v>4202.7199999999993</v>
      </c>
      <c r="AA116" s="52">
        <f t="shared" si="37"/>
        <v>5653.4</v>
      </c>
      <c r="AB116" s="52">
        <f t="shared" si="37"/>
        <v>-281.20000000000005</v>
      </c>
      <c r="AC116" s="52">
        <f t="shared" si="37"/>
        <v>5884.19</v>
      </c>
      <c r="AD116" s="52">
        <f t="shared" si="37"/>
        <v>4532.4199999999992</v>
      </c>
      <c r="AE116" s="52">
        <f t="shared" si="37"/>
        <v>3873.0199999999995</v>
      </c>
      <c r="AF116" s="52">
        <f t="shared" si="37"/>
        <v>5950.1299999999992</v>
      </c>
      <c r="AG116" s="52">
        <f t="shared" si="37"/>
        <v>6180.9199999999992</v>
      </c>
      <c r="AH116" s="52">
        <f t="shared" si="31"/>
        <v>0</v>
      </c>
      <c r="AI116" s="52">
        <f t="shared" si="31"/>
        <v>0</v>
      </c>
      <c r="AJ116" s="52">
        <f t="shared" si="31"/>
        <v>0</v>
      </c>
      <c r="AK116" s="52">
        <f t="shared" si="31"/>
        <v>0</v>
      </c>
      <c r="AL116" s="52">
        <f t="shared" si="31"/>
        <v>0</v>
      </c>
      <c r="AM116" s="10">
        <f t="shared" si="34"/>
        <v>6180.9199999999992</v>
      </c>
      <c r="AN116" s="10">
        <f t="shared" si="36"/>
        <v>-281.20000000000005</v>
      </c>
      <c r="AR116" s="10">
        <f t="shared" si="35"/>
        <v>151006.92000000004</v>
      </c>
    </row>
    <row r="117" spans="1:44">
      <c r="A117" s="13" t="s">
        <v>18</v>
      </c>
      <c r="B117" s="52">
        <f t="shared" si="31"/>
        <v>0</v>
      </c>
      <c r="C117" s="52">
        <f t="shared" si="31"/>
        <v>0</v>
      </c>
      <c r="D117" s="52">
        <f t="shared" ref="D117:AG125" si="38">$G$38*D17-D147</f>
        <v>3934.5999999999995</v>
      </c>
      <c r="E117" s="52">
        <f t="shared" si="38"/>
        <v>5846.86</v>
      </c>
      <c r="F117" s="52">
        <f t="shared" si="38"/>
        <v>5269.8850000000002</v>
      </c>
      <c r="G117" s="52">
        <f t="shared" si="38"/>
        <v>4659.9399999999996</v>
      </c>
      <c r="H117" s="52">
        <f t="shared" si="38"/>
        <v>5583.0999999999995</v>
      </c>
      <c r="I117" s="52">
        <f t="shared" si="38"/>
        <v>4165.3899999999994</v>
      </c>
      <c r="J117" s="52">
        <f t="shared" si="38"/>
        <v>3604.8999999999996</v>
      </c>
      <c r="K117" s="52">
        <f t="shared" si="38"/>
        <v>5583.0999999999995</v>
      </c>
      <c r="L117" s="52">
        <f t="shared" si="38"/>
        <v>4000.54</v>
      </c>
      <c r="M117" s="52">
        <f t="shared" si="38"/>
        <v>6011.71</v>
      </c>
      <c r="N117" s="52">
        <f t="shared" si="38"/>
        <v>5418.25</v>
      </c>
      <c r="O117" s="52">
        <f t="shared" si="38"/>
        <v>5451.2199999999993</v>
      </c>
      <c r="P117" s="52">
        <f t="shared" si="38"/>
        <v>4495.0899999999992</v>
      </c>
      <c r="Q117" s="52">
        <f t="shared" si="38"/>
        <v>3604.8999999999996</v>
      </c>
      <c r="R117" s="52">
        <f t="shared" si="38"/>
        <v>6077.65</v>
      </c>
      <c r="S117" s="52">
        <f t="shared" si="38"/>
        <v>5319.3399999999992</v>
      </c>
      <c r="T117" s="52">
        <f t="shared" si="38"/>
        <v>5517.16</v>
      </c>
      <c r="U117" s="52">
        <f t="shared" si="38"/>
        <v>5616.0699999999988</v>
      </c>
      <c r="V117" s="52">
        <f t="shared" si="38"/>
        <v>5649.0399999999991</v>
      </c>
      <c r="W117" s="52">
        <f t="shared" si="38"/>
        <v>4429.1499999999996</v>
      </c>
      <c r="X117" s="52">
        <f t="shared" si="38"/>
        <v>3604.8999999999996</v>
      </c>
      <c r="Y117" s="52">
        <f t="shared" si="38"/>
        <v>5451.2199999999993</v>
      </c>
      <c r="Z117" s="52">
        <f t="shared" si="38"/>
        <v>2978.4700000000003</v>
      </c>
      <c r="AA117" s="52">
        <f t="shared" si="38"/>
        <v>5451.2199999999993</v>
      </c>
      <c r="AB117" s="52">
        <f t="shared" si="38"/>
        <v>2813.62</v>
      </c>
      <c r="AC117" s="52">
        <f t="shared" si="38"/>
        <v>5385.2799999999988</v>
      </c>
      <c r="AD117" s="52">
        <f t="shared" si="38"/>
        <v>4297.2699999999995</v>
      </c>
      <c r="AE117" s="52">
        <f t="shared" si="38"/>
        <v>3637.869999999999</v>
      </c>
      <c r="AF117" s="52">
        <f t="shared" si="38"/>
        <v>5649.0399999999991</v>
      </c>
      <c r="AG117" s="52">
        <f t="shared" si="38"/>
        <v>5846.86</v>
      </c>
      <c r="AH117" s="52">
        <f t="shared" si="31"/>
        <v>0</v>
      </c>
      <c r="AI117" s="52">
        <f t="shared" si="31"/>
        <v>0</v>
      </c>
      <c r="AJ117" s="52">
        <f t="shared" si="31"/>
        <v>0</v>
      </c>
      <c r="AK117" s="52">
        <f t="shared" si="31"/>
        <v>0</v>
      </c>
      <c r="AL117" s="52">
        <f t="shared" si="31"/>
        <v>0</v>
      </c>
      <c r="AM117" s="10">
        <f t="shared" si="34"/>
        <v>6077.65</v>
      </c>
      <c r="AN117" s="10">
        <f t="shared" si="36"/>
        <v>0</v>
      </c>
      <c r="AR117" s="10">
        <f t="shared" si="35"/>
        <v>145353.64499999996</v>
      </c>
    </row>
    <row r="118" spans="1:44">
      <c r="A118" s="13">
        <v>0.5</v>
      </c>
      <c r="B118" s="52">
        <f t="shared" si="31"/>
        <v>0</v>
      </c>
      <c r="C118" s="52">
        <f t="shared" si="31"/>
        <v>0</v>
      </c>
      <c r="D118" s="52">
        <f t="shared" si="38"/>
        <v>2940.05</v>
      </c>
      <c r="E118" s="52">
        <f t="shared" si="38"/>
        <v>5313.8899999999994</v>
      </c>
      <c r="F118" s="52">
        <f t="shared" si="38"/>
        <v>4786.369999999999</v>
      </c>
      <c r="G118" s="52">
        <f t="shared" si="38"/>
        <v>3401.6299999999992</v>
      </c>
      <c r="H118" s="52">
        <f t="shared" si="38"/>
        <v>5247.95</v>
      </c>
      <c r="I118" s="52">
        <f t="shared" si="38"/>
        <v>3830.24</v>
      </c>
      <c r="J118" s="52">
        <f t="shared" si="38"/>
        <v>3401.6299999999992</v>
      </c>
      <c r="K118" s="52">
        <f t="shared" si="38"/>
        <v>5182.01</v>
      </c>
      <c r="L118" s="52">
        <f t="shared" si="38"/>
        <v>3500.54</v>
      </c>
      <c r="M118" s="52">
        <f t="shared" si="38"/>
        <v>5313.8899999999994</v>
      </c>
      <c r="N118" s="52">
        <f t="shared" si="38"/>
        <v>5544.6799999999994</v>
      </c>
      <c r="O118" s="52">
        <f t="shared" si="38"/>
        <v>5313.8899999999994</v>
      </c>
      <c r="P118" s="52">
        <f t="shared" si="38"/>
        <v>3962.119999999999</v>
      </c>
      <c r="Q118" s="52">
        <f t="shared" si="38"/>
        <v>3302.7199999999993</v>
      </c>
      <c r="R118" s="52">
        <f t="shared" si="38"/>
        <v>5445.7699999999986</v>
      </c>
      <c r="S118" s="52">
        <f t="shared" si="38"/>
        <v>5050.1299999999992</v>
      </c>
      <c r="T118" s="52">
        <f t="shared" si="38"/>
        <v>5149.0399999999991</v>
      </c>
      <c r="U118" s="52">
        <f t="shared" si="38"/>
        <v>5280.9199999999992</v>
      </c>
      <c r="V118" s="52">
        <f t="shared" si="38"/>
        <v>5280.9199999999992</v>
      </c>
      <c r="W118" s="52">
        <f t="shared" si="38"/>
        <v>3896.1799999999994</v>
      </c>
      <c r="X118" s="52">
        <f t="shared" si="38"/>
        <v>3236.7799999999997</v>
      </c>
      <c r="Y118" s="52">
        <f t="shared" si="38"/>
        <v>5247.95</v>
      </c>
      <c r="Z118" s="52">
        <f t="shared" si="38"/>
        <v>1885.0099999999993</v>
      </c>
      <c r="AA118" s="52">
        <f t="shared" si="38"/>
        <v>5247.95</v>
      </c>
      <c r="AB118" s="52">
        <f t="shared" si="38"/>
        <v>3170.8399999999992</v>
      </c>
      <c r="AC118" s="52">
        <f t="shared" si="38"/>
        <v>5313.8899999999994</v>
      </c>
      <c r="AD118" s="52">
        <f t="shared" si="38"/>
        <v>4159.9399999999996</v>
      </c>
      <c r="AE118" s="52">
        <f t="shared" si="38"/>
        <v>3335.6899999999996</v>
      </c>
      <c r="AF118" s="52">
        <f t="shared" si="38"/>
        <v>5280.9199999999992</v>
      </c>
      <c r="AG118" s="52">
        <f t="shared" si="38"/>
        <v>5544.6799999999994</v>
      </c>
      <c r="AH118" s="52">
        <f t="shared" si="31"/>
        <v>0</v>
      </c>
      <c r="AI118" s="52">
        <f t="shared" si="31"/>
        <v>0</v>
      </c>
      <c r="AJ118" s="52">
        <f t="shared" si="31"/>
        <v>0</v>
      </c>
      <c r="AK118" s="52">
        <f t="shared" si="31"/>
        <v>0</v>
      </c>
      <c r="AL118" s="52">
        <f t="shared" si="31"/>
        <v>0</v>
      </c>
      <c r="AM118" s="10">
        <f t="shared" si="34"/>
        <v>5544.6799999999994</v>
      </c>
      <c r="AN118" s="10">
        <f t="shared" si="36"/>
        <v>0</v>
      </c>
      <c r="AR118" s="10">
        <f t="shared" si="35"/>
        <v>133568.21999999997</v>
      </c>
    </row>
    <row r="119" spans="1:44">
      <c r="A119" s="13" t="s">
        <v>19</v>
      </c>
      <c r="B119" s="52">
        <f t="shared" si="31"/>
        <v>0</v>
      </c>
      <c r="C119" s="52">
        <f t="shared" si="31"/>
        <v>0</v>
      </c>
      <c r="D119" s="52">
        <f t="shared" si="38"/>
        <v>3137.869999999999</v>
      </c>
      <c r="E119" s="52">
        <f t="shared" si="38"/>
        <v>5116.0699999999988</v>
      </c>
      <c r="F119" s="52">
        <f t="shared" si="38"/>
        <v>4984.1899999999996</v>
      </c>
      <c r="G119" s="52">
        <f t="shared" si="38"/>
        <v>3335.6899999999996</v>
      </c>
      <c r="H119" s="52">
        <f t="shared" si="38"/>
        <v>4786.369999999999</v>
      </c>
      <c r="I119" s="52">
        <f t="shared" si="38"/>
        <v>3896.1799999999994</v>
      </c>
      <c r="J119" s="52">
        <f t="shared" si="38"/>
        <v>3335.6899999999996</v>
      </c>
      <c r="K119" s="52">
        <f t="shared" si="38"/>
        <v>4324.79</v>
      </c>
      <c r="L119" s="52">
        <f t="shared" si="38"/>
        <v>3566.4799999999996</v>
      </c>
      <c r="M119" s="52">
        <f t="shared" si="38"/>
        <v>4489.6399999999994</v>
      </c>
      <c r="N119" s="52">
        <f t="shared" si="38"/>
        <v>4555.579999999999</v>
      </c>
      <c r="O119" s="52">
        <f t="shared" si="38"/>
        <v>5050.1299999999992</v>
      </c>
      <c r="P119" s="52">
        <f t="shared" si="38"/>
        <v>3401.6299999999992</v>
      </c>
      <c r="Q119" s="52">
        <f t="shared" si="38"/>
        <v>3434.5999999999995</v>
      </c>
      <c r="R119" s="52">
        <f t="shared" si="38"/>
        <v>5083.0999999999995</v>
      </c>
      <c r="S119" s="52">
        <f t="shared" si="38"/>
        <v>4885.2799999999988</v>
      </c>
      <c r="T119" s="52">
        <f t="shared" si="38"/>
        <v>4984.1899999999996</v>
      </c>
      <c r="U119" s="52">
        <f t="shared" si="38"/>
        <v>5017.16</v>
      </c>
      <c r="V119" s="52">
        <f t="shared" si="38"/>
        <v>5083.0999999999995</v>
      </c>
      <c r="W119" s="52">
        <f t="shared" si="38"/>
        <v>3863.21</v>
      </c>
      <c r="X119" s="52">
        <f t="shared" si="38"/>
        <v>3401.6299999999992</v>
      </c>
      <c r="Y119" s="52">
        <f t="shared" si="38"/>
        <v>4951.2199999999993</v>
      </c>
      <c r="Z119" s="52">
        <f t="shared" si="38"/>
        <v>1786.0999999999995</v>
      </c>
      <c r="AA119" s="52">
        <f t="shared" si="38"/>
        <v>4918.25</v>
      </c>
      <c r="AB119" s="52">
        <f t="shared" si="38"/>
        <v>3632.4199999999992</v>
      </c>
      <c r="AC119" s="52">
        <f t="shared" si="38"/>
        <v>4753.3999999999996</v>
      </c>
      <c r="AD119" s="52">
        <f t="shared" si="38"/>
        <v>2973.0199999999995</v>
      </c>
      <c r="AE119" s="52">
        <f t="shared" si="38"/>
        <v>3599.45</v>
      </c>
      <c r="AF119" s="52">
        <f t="shared" si="38"/>
        <v>5083.0999999999995</v>
      </c>
      <c r="AG119" s="52">
        <f t="shared" si="38"/>
        <v>5346.86</v>
      </c>
      <c r="AH119" s="52">
        <f t="shared" si="31"/>
        <v>0</v>
      </c>
      <c r="AI119" s="52">
        <f t="shared" si="31"/>
        <v>0</v>
      </c>
      <c r="AJ119" s="52">
        <f t="shared" si="31"/>
        <v>0</v>
      </c>
      <c r="AK119" s="52">
        <f t="shared" si="31"/>
        <v>0</v>
      </c>
      <c r="AL119" s="52">
        <f t="shared" si="31"/>
        <v>0</v>
      </c>
      <c r="AM119" s="10">
        <f t="shared" si="34"/>
        <v>5346.86</v>
      </c>
      <c r="AN119" s="10">
        <f t="shared" si="36"/>
        <v>0</v>
      </c>
      <c r="AR119" s="10">
        <f t="shared" si="35"/>
        <v>126776.40000000001</v>
      </c>
    </row>
    <row r="120" spans="1:44">
      <c r="A120" s="13">
        <v>0.58333333333333337</v>
      </c>
      <c r="B120" s="52">
        <f t="shared" si="31"/>
        <v>0</v>
      </c>
      <c r="C120" s="52">
        <f t="shared" si="31"/>
        <v>0</v>
      </c>
      <c r="D120" s="52">
        <f t="shared" si="38"/>
        <v>3141.1399999999994</v>
      </c>
      <c r="E120" s="52">
        <f t="shared" si="38"/>
        <v>5416.0699999999988</v>
      </c>
      <c r="F120" s="52">
        <f t="shared" si="38"/>
        <v>5251.2199999999993</v>
      </c>
      <c r="G120" s="52">
        <f t="shared" si="38"/>
        <v>3536.7799999999997</v>
      </c>
      <c r="H120" s="52">
        <f t="shared" si="38"/>
        <v>5152.3100000000004</v>
      </c>
      <c r="I120" s="52">
        <f t="shared" si="38"/>
        <v>3965.3899999999994</v>
      </c>
      <c r="J120" s="52">
        <f t="shared" si="38"/>
        <v>3503.8100000000004</v>
      </c>
      <c r="K120" s="52">
        <f t="shared" si="38"/>
        <v>4328.0600000000004</v>
      </c>
      <c r="L120" s="52">
        <f t="shared" si="38"/>
        <v>3899.45</v>
      </c>
      <c r="M120" s="52">
        <f t="shared" si="38"/>
        <v>5119.3399999999992</v>
      </c>
      <c r="N120" s="52">
        <f t="shared" si="38"/>
        <v>5086.369999999999</v>
      </c>
      <c r="O120" s="52">
        <f t="shared" si="38"/>
        <v>5053.3999999999996</v>
      </c>
      <c r="P120" s="52">
        <f t="shared" si="38"/>
        <v>4031.329999999999</v>
      </c>
      <c r="Q120" s="52">
        <f t="shared" si="38"/>
        <v>3701.6299999999992</v>
      </c>
      <c r="R120" s="52">
        <f t="shared" si="38"/>
        <v>5185.2799999999988</v>
      </c>
      <c r="S120" s="52">
        <f t="shared" si="38"/>
        <v>5251.2199999999993</v>
      </c>
      <c r="T120" s="52">
        <f t="shared" si="38"/>
        <v>5218.25</v>
      </c>
      <c r="U120" s="52">
        <f t="shared" si="38"/>
        <v>5251.2199999999993</v>
      </c>
      <c r="V120" s="52">
        <f t="shared" si="38"/>
        <v>5350.1299999999992</v>
      </c>
      <c r="W120" s="52">
        <f t="shared" si="38"/>
        <v>3965.3899999999994</v>
      </c>
      <c r="X120" s="52">
        <f t="shared" si="38"/>
        <v>3668.66</v>
      </c>
      <c r="Y120" s="52">
        <f t="shared" si="38"/>
        <v>4954.49</v>
      </c>
      <c r="Z120" s="52">
        <f t="shared" si="38"/>
        <v>1921.25</v>
      </c>
      <c r="AA120" s="52">
        <f t="shared" si="38"/>
        <v>4970.9749999999995</v>
      </c>
      <c r="AB120" s="52">
        <f t="shared" si="38"/>
        <v>4097.2699999999995</v>
      </c>
      <c r="AC120" s="52">
        <f t="shared" si="38"/>
        <v>4855.579999999999</v>
      </c>
      <c r="AD120" s="52">
        <f t="shared" si="38"/>
        <v>4196.1799999999994</v>
      </c>
      <c r="AE120" s="52">
        <f t="shared" si="38"/>
        <v>3866.4799999999996</v>
      </c>
      <c r="AF120" s="52">
        <f t="shared" si="38"/>
        <v>5350.1299999999992</v>
      </c>
      <c r="AG120" s="52">
        <f t="shared" si="38"/>
        <v>1624.5199999999995</v>
      </c>
      <c r="AH120" s="52">
        <f t="shared" si="31"/>
        <v>0</v>
      </c>
      <c r="AI120" s="52">
        <f t="shared" si="31"/>
        <v>0</v>
      </c>
      <c r="AJ120" s="52">
        <f t="shared" si="31"/>
        <v>0</v>
      </c>
      <c r="AK120" s="52">
        <f t="shared" si="31"/>
        <v>0</v>
      </c>
      <c r="AL120" s="52">
        <f t="shared" si="31"/>
        <v>0</v>
      </c>
      <c r="AM120" s="10">
        <f t="shared" si="34"/>
        <v>5416.0699999999988</v>
      </c>
      <c r="AN120" s="10">
        <f t="shared" si="36"/>
        <v>0</v>
      </c>
      <c r="AR120" s="10">
        <f t="shared" si="35"/>
        <v>130913.32500000001</v>
      </c>
    </row>
    <row r="121" spans="1:44">
      <c r="A121" s="13" t="s">
        <v>20</v>
      </c>
      <c r="B121" s="52">
        <f t="shared" si="31"/>
        <v>0</v>
      </c>
      <c r="C121" s="52">
        <f t="shared" si="31"/>
        <v>0</v>
      </c>
      <c r="D121" s="52">
        <f t="shared" si="38"/>
        <v>4266.4799999999996</v>
      </c>
      <c r="E121" s="52">
        <f t="shared" si="38"/>
        <v>5618.25</v>
      </c>
      <c r="F121" s="52">
        <f t="shared" si="38"/>
        <v>5222.6099999999997</v>
      </c>
      <c r="G121" s="52">
        <f t="shared" si="38"/>
        <v>3673.0199999999995</v>
      </c>
      <c r="H121" s="52">
        <f t="shared" si="38"/>
        <v>5552.31</v>
      </c>
      <c r="I121" s="52">
        <f t="shared" si="38"/>
        <v>4068.66</v>
      </c>
      <c r="J121" s="52">
        <f t="shared" si="38"/>
        <v>3738.96</v>
      </c>
      <c r="K121" s="52">
        <f t="shared" si="38"/>
        <v>6244.6799999999994</v>
      </c>
      <c r="L121" s="52">
        <f t="shared" si="38"/>
        <v>3936.7799999999997</v>
      </c>
      <c r="M121" s="52">
        <f t="shared" si="38"/>
        <v>5486.369999999999</v>
      </c>
      <c r="N121" s="52">
        <f t="shared" si="38"/>
        <v>5519.3399999999992</v>
      </c>
      <c r="O121" s="52">
        <f t="shared" si="38"/>
        <v>5519.3399999999992</v>
      </c>
      <c r="P121" s="52">
        <f t="shared" si="38"/>
        <v>3640.05</v>
      </c>
      <c r="Q121" s="52">
        <f t="shared" si="38"/>
        <v>3936.7799999999997</v>
      </c>
      <c r="R121" s="52">
        <f t="shared" si="38"/>
        <v>2552.04</v>
      </c>
      <c r="S121" s="52">
        <f t="shared" si="38"/>
        <v>5717.16</v>
      </c>
      <c r="T121" s="52">
        <f t="shared" si="38"/>
        <v>5783.0999999999995</v>
      </c>
      <c r="U121" s="52">
        <f t="shared" si="38"/>
        <v>5783.0999999999995</v>
      </c>
      <c r="V121" s="52">
        <f t="shared" si="38"/>
        <v>5750.1299999999992</v>
      </c>
      <c r="W121" s="52">
        <f t="shared" si="38"/>
        <v>4332.4199999999992</v>
      </c>
      <c r="X121" s="52">
        <f t="shared" si="38"/>
        <v>3837.869999999999</v>
      </c>
      <c r="Y121" s="52">
        <f t="shared" si="38"/>
        <v>5651.2199999999993</v>
      </c>
      <c r="Z121" s="52">
        <f t="shared" si="38"/>
        <v>2420.16</v>
      </c>
      <c r="AA121" s="52">
        <f t="shared" si="38"/>
        <v>5519.3399999999992</v>
      </c>
      <c r="AB121" s="52">
        <f t="shared" si="38"/>
        <v>4629.1499999999996</v>
      </c>
      <c r="AC121" s="52">
        <f t="shared" si="38"/>
        <v>5783.0999999999995</v>
      </c>
      <c r="AD121" s="52">
        <f t="shared" si="38"/>
        <v>4431.329999999999</v>
      </c>
      <c r="AE121" s="52">
        <f t="shared" si="38"/>
        <v>3771.9299999999994</v>
      </c>
      <c r="AF121" s="52">
        <f t="shared" si="38"/>
        <v>5750.1299999999992</v>
      </c>
      <c r="AG121" s="52">
        <f t="shared" si="38"/>
        <v>3211.4399999999996</v>
      </c>
      <c r="AH121" s="52">
        <f t="shared" si="31"/>
        <v>0</v>
      </c>
      <c r="AI121" s="52">
        <f t="shared" si="31"/>
        <v>0</v>
      </c>
      <c r="AJ121" s="52">
        <f t="shared" si="31"/>
        <v>0</v>
      </c>
      <c r="AK121" s="52">
        <f t="shared" si="31"/>
        <v>0</v>
      </c>
      <c r="AL121" s="52">
        <f t="shared" si="31"/>
        <v>0</v>
      </c>
      <c r="AM121" s="10">
        <f t="shared" si="34"/>
        <v>6244.6799999999994</v>
      </c>
      <c r="AN121" s="10">
        <f t="shared" si="36"/>
        <v>0</v>
      </c>
      <c r="AR121" s="10">
        <f t="shared" si="35"/>
        <v>141347.25</v>
      </c>
    </row>
    <row r="122" spans="1:44">
      <c r="A122" s="12" t="s">
        <v>21</v>
      </c>
      <c r="B122" s="52">
        <f t="shared" si="31"/>
        <v>0</v>
      </c>
      <c r="C122" s="52">
        <f t="shared" si="31"/>
        <v>0</v>
      </c>
      <c r="D122" s="52">
        <f t="shared" si="38"/>
        <v>4040.05</v>
      </c>
      <c r="E122" s="52">
        <f t="shared" si="38"/>
        <v>5655.579999999999</v>
      </c>
      <c r="F122" s="52">
        <f t="shared" si="38"/>
        <v>5721.5199999999995</v>
      </c>
      <c r="G122" s="52">
        <f t="shared" si="38"/>
        <v>4501.6299999999992</v>
      </c>
      <c r="H122" s="52">
        <f t="shared" si="38"/>
        <v>5886.369999999999</v>
      </c>
      <c r="I122" s="52">
        <f t="shared" si="38"/>
        <v>4501.6299999999992</v>
      </c>
      <c r="J122" s="52">
        <f t="shared" si="38"/>
        <v>4270.8399999999992</v>
      </c>
      <c r="K122" s="52">
        <f t="shared" si="38"/>
        <v>5556.6699999999992</v>
      </c>
      <c r="L122" s="52">
        <f t="shared" si="38"/>
        <v>4138.96</v>
      </c>
      <c r="M122" s="52">
        <f t="shared" si="38"/>
        <v>6084.19</v>
      </c>
      <c r="N122" s="52">
        <f t="shared" si="38"/>
        <v>5952.31</v>
      </c>
      <c r="O122" s="52">
        <f t="shared" si="38"/>
        <v>5886.369999999999</v>
      </c>
      <c r="P122" s="52">
        <f t="shared" si="38"/>
        <v>4468.66</v>
      </c>
      <c r="Q122" s="52">
        <f t="shared" si="38"/>
        <v>4171.9299999999994</v>
      </c>
      <c r="R122" s="52">
        <f t="shared" si="38"/>
        <v>4435.6899999999996</v>
      </c>
      <c r="S122" s="52">
        <f t="shared" si="38"/>
        <v>5754.49</v>
      </c>
      <c r="T122" s="52">
        <f t="shared" si="38"/>
        <v>5787.46</v>
      </c>
      <c r="U122" s="52">
        <f t="shared" si="38"/>
        <v>6413.8899999999994</v>
      </c>
      <c r="V122" s="52">
        <f t="shared" si="38"/>
        <v>6084.19</v>
      </c>
      <c r="W122" s="52">
        <f t="shared" si="38"/>
        <v>4666.4799999999996</v>
      </c>
      <c r="X122" s="52">
        <f t="shared" si="38"/>
        <v>4138.96</v>
      </c>
      <c r="Y122" s="52">
        <f t="shared" si="38"/>
        <v>5194</v>
      </c>
      <c r="Z122" s="52">
        <f t="shared" si="38"/>
        <v>2721.25</v>
      </c>
      <c r="AA122" s="52">
        <f t="shared" si="38"/>
        <v>5457.76</v>
      </c>
      <c r="AB122" s="52">
        <f t="shared" si="38"/>
        <v>5226.9699999999993</v>
      </c>
      <c r="AC122" s="52">
        <f t="shared" si="38"/>
        <v>5622.61</v>
      </c>
      <c r="AD122" s="52">
        <f t="shared" si="38"/>
        <v>4600.54</v>
      </c>
      <c r="AE122" s="52">
        <f t="shared" si="38"/>
        <v>4237.869999999999</v>
      </c>
      <c r="AF122" s="52">
        <f t="shared" si="38"/>
        <v>6084.19</v>
      </c>
      <c r="AG122" s="52">
        <f t="shared" si="38"/>
        <v>6150.1299999999992</v>
      </c>
      <c r="AH122" s="52">
        <f t="shared" si="31"/>
        <v>0</v>
      </c>
      <c r="AI122" s="52">
        <f t="shared" si="31"/>
        <v>0</v>
      </c>
      <c r="AJ122" s="52">
        <f t="shared" si="31"/>
        <v>0</v>
      </c>
      <c r="AK122" s="52">
        <f t="shared" si="31"/>
        <v>0</v>
      </c>
      <c r="AL122" s="52">
        <f t="shared" si="31"/>
        <v>0</v>
      </c>
      <c r="AM122" s="10">
        <f t="shared" si="34"/>
        <v>6413.8899999999994</v>
      </c>
      <c r="AN122" s="10">
        <f t="shared" si="36"/>
        <v>0</v>
      </c>
      <c r="AR122" s="10">
        <f t="shared" si="35"/>
        <v>153413.19</v>
      </c>
    </row>
    <row r="123" spans="1:44">
      <c r="A123" s="12" t="s">
        <v>22</v>
      </c>
      <c r="B123" s="52">
        <f t="shared" ref="B123:AL130" si="39">$G$38*B23</f>
        <v>0</v>
      </c>
      <c r="C123" s="52">
        <f t="shared" si="39"/>
        <v>0</v>
      </c>
      <c r="D123" s="52">
        <f t="shared" si="38"/>
        <v>4507.079999999999</v>
      </c>
      <c r="E123" s="52">
        <f t="shared" si="38"/>
        <v>6056.6699999999992</v>
      </c>
      <c r="F123" s="52">
        <f t="shared" si="38"/>
        <v>6353.4</v>
      </c>
      <c r="G123" s="52">
        <f t="shared" si="38"/>
        <v>4342.2299999999996</v>
      </c>
      <c r="H123" s="52">
        <f t="shared" si="38"/>
        <v>6749.0399999999991</v>
      </c>
      <c r="I123" s="52">
        <f t="shared" si="38"/>
        <v>4968.66</v>
      </c>
      <c r="J123" s="52">
        <f t="shared" si="38"/>
        <v>4737.869999999999</v>
      </c>
      <c r="K123" s="52">
        <f t="shared" si="38"/>
        <v>6089.6399999999994</v>
      </c>
      <c r="L123" s="52">
        <f t="shared" si="38"/>
        <v>5331.329999999999</v>
      </c>
      <c r="M123" s="52">
        <f t="shared" si="38"/>
        <v>5990.73</v>
      </c>
      <c r="N123" s="52">
        <f t="shared" si="38"/>
        <v>6320.4299999999994</v>
      </c>
      <c r="O123" s="52">
        <f t="shared" si="38"/>
        <v>6122.61</v>
      </c>
      <c r="P123" s="52">
        <f t="shared" si="38"/>
        <v>4902.7199999999993</v>
      </c>
      <c r="Q123" s="52">
        <f t="shared" si="38"/>
        <v>4177.3799999999992</v>
      </c>
      <c r="R123" s="52">
        <f t="shared" si="38"/>
        <v>4968.66</v>
      </c>
      <c r="S123" s="52">
        <f t="shared" si="38"/>
        <v>5924.79</v>
      </c>
      <c r="T123" s="52">
        <f t="shared" si="38"/>
        <v>5924.79</v>
      </c>
      <c r="U123" s="52">
        <f t="shared" si="38"/>
        <v>5990.73</v>
      </c>
      <c r="V123" s="52">
        <f t="shared" si="38"/>
        <v>6287.46</v>
      </c>
      <c r="W123" s="52">
        <f t="shared" si="38"/>
        <v>4968.66</v>
      </c>
      <c r="X123" s="52">
        <f t="shared" si="38"/>
        <v>4671.9299999999994</v>
      </c>
      <c r="Y123" s="52">
        <f t="shared" si="38"/>
        <v>5133.51</v>
      </c>
      <c r="Z123" s="52">
        <f t="shared" si="38"/>
        <v>2924.5199999999995</v>
      </c>
      <c r="AA123" s="52">
        <f t="shared" si="38"/>
        <v>5364.3</v>
      </c>
      <c r="AB123" s="52">
        <f t="shared" si="38"/>
        <v>5628.06</v>
      </c>
      <c r="AC123" s="52">
        <f t="shared" si="38"/>
        <v>6023.7</v>
      </c>
      <c r="AD123" s="52">
        <f t="shared" si="38"/>
        <v>5034.5999999999995</v>
      </c>
      <c r="AE123" s="52">
        <f t="shared" si="38"/>
        <v>4737.869999999999</v>
      </c>
      <c r="AF123" s="52">
        <f t="shared" si="38"/>
        <v>6287.46</v>
      </c>
      <c r="AG123" s="52">
        <f t="shared" si="38"/>
        <v>5529.15</v>
      </c>
      <c r="AH123" s="52">
        <f t="shared" si="39"/>
        <v>0</v>
      </c>
      <c r="AI123" s="52">
        <f t="shared" si="39"/>
        <v>0</v>
      </c>
      <c r="AJ123" s="52">
        <f t="shared" si="39"/>
        <v>0</v>
      </c>
      <c r="AK123" s="52">
        <f t="shared" si="39"/>
        <v>0</v>
      </c>
      <c r="AL123" s="52">
        <f t="shared" si="39"/>
        <v>0</v>
      </c>
      <c r="AM123" s="10">
        <f t="shared" si="34"/>
        <v>6749.0399999999991</v>
      </c>
      <c r="AN123" s="10">
        <f t="shared" si="36"/>
        <v>0</v>
      </c>
      <c r="AR123" s="10">
        <f t="shared" si="35"/>
        <v>162049.97999999998</v>
      </c>
    </row>
    <row r="124" spans="1:44">
      <c r="A124" s="12" t="s">
        <v>23</v>
      </c>
      <c r="B124" s="52">
        <f t="shared" si="39"/>
        <v>0</v>
      </c>
      <c r="C124" s="52">
        <f t="shared" si="39"/>
        <v>0</v>
      </c>
      <c r="D124" s="52">
        <f t="shared" si="38"/>
        <v>5205.99</v>
      </c>
      <c r="E124" s="52">
        <f t="shared" si="38"/>
        <v>6557.76</v>
      </c>
      <c r="F124" s="52">
        <f t="shared" si="38"/>
        <v>6491.8199999999988</v>
      </c>
      <c r="G124" s="52">
        <f t="shared" si="38"/>
        <v>6392.91</v>
      </c>
      <c r="H124" s="52">
        <f t="shared" si="38"/>
        <v>6623.7</v>
      </c>
      <c r="I124" s="52">
        <f t="shared" si="38"/>
        <v>5700.54</v>
      </c>
      <c r="J124" s="52">
        <f t="shared" si="38"/>
        <v>5535.69</v>
      </c>
      <c r="K124" s="52">
        <f t="shared" si="38"/>
        <v>6590.73</v>
      </c>
      <c r="L124" s="52">
        <f t="shared" si="38"/>
        <v>5634.5999999999995</v>
      </c>
      <c r="M124" s="52">
        <f t="shared" si="38"/>
        <v>6821.5199999999995</v>
      </c>
      <c r="N124" s="52">
        <f t="shared" si="38"/>
        <v>6590.73</v>
      </c>
      <c r="O124" s="52">
        <f t="shared" si="38"/>
        <v>6788.55</v>
      </c>
      <c r="P124" s="52">
        <f t="shared" si="38"/>
        <v>5799.45</v>
      </c>
      <c r="Q124" s="52">
        <f t="shared" si="38"/>
        <v>5436.78</v>
      </c>
      <c r="R124" s="52">
        <f t="shared" si="38"/>
        <v>6392.91</v>
      </c>
      <c r="S124" s="52">
        <f t="shared" si="38"/>
        <v>6524.79</v>
      </c>
      <c r="T124" s="52">
        <f t="shared" si="38"/>
        <v>6854.49</v>
      </c>
      <c r="U124" s="52">
        <f t="shared" si="38"/>
        <v>6392.91</v>
      </c>
      <c r="V124" s="52">
        <f t="shared" si="38"/>
        <v>6590.73</v>
      </c>
      <c r="W124" s="52">
        <f t="shared" si="38"/>
        <v>5733.51</v>
      </c>
      <c r="X124" s="52">
        <f t="shared" si="38"/>
        <v>5469.75</v>
      </c>
      <c r="Y124" s="52">
        <f t="shared" si="38"/>
        <v>5436.78</v>
      </c>
      <c r="Z124" s="52">
        <f t="shared" si="38"/>
        <v>3260.7599999999998</v>
      </c>
      <c r="AA124" s="52">
        <f t="shared" si="38"/>
        <v>6326.9699999999993</v>
      </c>
      <c r="AB124" s="52">
        <f t="shared" si="38"/>
        <v>5964.3</v>
      </c>
      <c r="AC124" s="52">
        <f t="shared" si="38"/>
        <v>6458.8499999999995</v>
      </c>
      <c r="AD124" s="52">
        <f t="shared" si="38"/>
        <v>6096.1799999999994</v>
      </c>
      <c r="AE124" s="52">
        <f t="shared" si="38"/>
        <v>5535.69</v>
      </c>
      <c r="AF124" s="52">
        <f t="shared" si="38"/>
        <v>6590.73</v>
      </c>
      <c r="AG124" s="52">
        <f t="shared" si="38"/>
        <v>7283.0999999999995</v>
      </c>
      <c r="AH124" s="52">
        <f t="shared" si="39"/>
        <v>0</v>
      </c>
      <c r="AI124" s="52">
        <f t="shared" si="39"/>
        <v>0</v>
      </c>
      <c r="AJ124" s="52">
        <f t="shared" si="39"/>
        <v>0</v>
      </c>
      <c r="AK124" s="52">
        <f t="shared" si="39"/>
        <v>0</v>
      </c>
      <c r="AL124" s="52">
        <f t="shared" si="39"/>
        <v>0</v>
      </c>
      <c r="AM124" s="10">
        <f t="shared" si="34"/>
        <v>7283.0999999999995</v>
      </c>
      <c r="AN124" s="10">
        <f t="shared" si="36"/>
        <v>0</v>
      </c>
      <c r="AR124" s="10">
        <f t="shared" si="35"/>
        <v>183083.22</v>
      </c>
    </row>
    <row r="125" spans="1:44">
      <c r="A125" s="9" t="s">
        <v>24</v>
      </c>
      <c r="B125" s="52">
        <f t="shared" si="39"/>
        <v>0</v>
      </c>
      <c r="C125" s="52">
        <f t="shared" si="39"/>
        <v>0</v>
      </c>
      <c r="D125" s="52">
        <f t="shared" si="38"/>
        <v>6791.8199999999988</v>
      </c>
      <c r="E125" s="52">
        <f t="shared" si="38"/>
        <v>7714.98</v>
      </c>
      <c r="F125" s="52">
        <f t="shared" si="38"/>
        <v>7583.0999999999995</v>
      </c>
      <c r="G125" s="52">
        <f t="shared" si="38"/>
        <v>7780.9199999999992</v>
      </c>
      <c r="H125" s="52">
        <f t="shared" si="38"/>
        <v>7649.0399999999991</v>
      </c>
      <c r="I125" s="52">
        <f t="shared" si="38"/>
        <v>7154.49</v>
      </c>
      <c r="J125" s="52">
        <f t="shared" si="38"/>
        <v>7055.579999999999</v>
      </c>
      <c r="K125" s="52">
        <f t="shared" si="38"/>
        <v>7714.98</v>
      </c>
      <c r="L125" s="52">
        <f t="shared" si="38"/>
        <v>7121.5199999999995</v>
      </c>
      <c r="M125" s="52">
        <f t="shared" si="38"/>
        <v>7747.95</v>
      </c>
      <c r="N125" s="52">
        <f t="shared" si="38"/>
        <v>7747.95</v>
      </c>
      <c r="O125" s="52">
        <f t="shared" si="38"/>
        <v>7714.98</v>
      </c>
      <c r="P125" s="52">
        <f t="shared" si="38"/>
        <v>7187.46</v>
      </c>
      <c r="Q125" s="52">
        <f t="shared" si="38"/>
        <v>6923.7</v>
      </c>
      <c r="R125" s="52">
        <f t="shared" si="38"/>
        <v>7714.98</v>
      </c>
      <c r="S125" s="52">
        <f t="shared" ref="S125:AG125" si="40">$G$38*S25-S155</f>
        <v>7682.01</v>
      </c>
      <c r="T125" s="52">
        <f t="shared" si="40"/>
        <v>7484.19</v>
      </c>
      <c r="U125" s="52">
        <f t="shared" si="40"/>
        <v>7714.98</v>
      </c>
      <c r="V125" s="52">
        <f t="shared" si="40"/>
        <v>7978.74</v>
      </c>
      <c r="W125" s="52">
        <f t="shared" si="40"/>
        <v>7220.4299999999994</v>
      </c>
      <c r="X125" s="52">
        <f t="shared" si="40"/>
        <v>6561.03</v>
      </c>
      <c r="Y125" s="52">
        <f t="shared" si="40"/>
        <v>6264.3</v>
      </c>
      <c r="Z125" s="52">
        <f t="shared" si="40"/>
        <v>3461.85</v>
      </c>
      <c r="AA125" s="52">
        <f t="shared" si="40"/>
        <v>6956.6699999999992</v>
      </c>
      <c r="AB125" s="52">
        <f t="shared" si="40"/>
        <v>7616.0699999999988</v>
      </c>
      <c r="AC125" s="52">
        <f t="shared" si="40"/>
        <v>6923.7</v>
      </c>
      <c r="AD125" s="52">
        <f t="shared" si="40"/>
        <v>7286.369999999999</v>
      </c>
      <c r="AE125" s="52">
        <f t="shared" si="40"/>
        <v>6857.76</v>
      </c>
      <c r="AF125" s="52">
        <f t="shared" si="40"/>
        <v>7978.74</v>
      </c>
      <c r="AG125" s="52">
        <f t="shared" si="40"/>
        <v>8044.6799999999994</v>
      </c>
      <c r="AH125" s="52">
        <f t="shared" si="39"/>
        <v>0</v>
      </c>
      <c r="AI125" s="52">
        <f t="shared" si="39"/>
        <v>0</v>
      </c>
      <c r="AJ125" s="52">
        <f t="shared" si="39"/>
        <v>0</v>
      </c>
      <c r="AK125" s="52">
        <f t="shared" si="39"/>
        <v>0</v>
      </c>
      <c r="AL125" s="52">
        <f t="shared" si="39"/>
        <v>0</v>
      </c>
      <c r="AM125" s="10">
        <f t="shared" si="34"/>
        <v>8044.6799999999994</v>
      </c>
      <c r="AN125" s="10">
        <f t="shared" si="36"/>
        <v>0</v>
      </c>
      <c r="AR125" s="10">
        <f t="shared" si="35"/>
        <v>217634.96999999997</v>
      </c>
    </row>
    <row r="126" spans="1:44">
      <c r="A126" s="15">
        <v>0.83333333333333337</v>
      </c>
      <c r="B126" s="52">
        <f t="shared" si="39"/>
        <v>0</v>
      </c>
      <c r="C126" s="52">
        <f t="shared" si="39"/>
        <v>0</v>
      </c>
      <c r="D126" s="52">
        <f t="shared" ref="D126:AG130" si="41">$G$38*D26-D156</f>
        <v>6989.6399999999994</v>
      </c>
      <c r="E126" s="52">
        <f t="shared" si="41"/>
        <v>7583.0999999999995</v>
      </c>
      <c r="F126" s="52">
        <f t="shared" si="41"/>
        <v>7517.16</v>
      </c>
      <c r="G126" s="52">
        <f t="shared" si="41"/>
        <v>7780.9199999999992</v>
      </c>
      <c r="H126" s="52">
        <f t="shared" si="41"/>
        <v>7517.16</v>
      </c>
      <c r="I126" s="52">
        <f t="shared" si="41"/>
        <v>7187.46</v>
      </c>
      <c r="J126" s="52">
        <f t="shared" si="41"/>
        <v>7055.579999999999</v>
      </c>
      <c r="K126" s="52">
        <f t="shared" si="41"/>
        <v>7451.2199999999993</v>
      </c>
      <c r="L126" s="52">
        <f t="shared" si="41"/>
        <v>7220.4299999999994</v>
      </c>
      <c r="M126" s="52">
        <f t="shared" si="41"/>
        <v>7649.0399999999991</v>
      </c>
      <c r="N126" s="52">
        <f t="shared" si="41"/>
        <v>7649.0399999999991</v>
      </c>
      <c r="O126" s="52">
        <f t="shared" si="41"/>
        <v>7418.25</v>
      </c>
      <c r="P126" s="52">
        <f t="shared" si="41"/>
        <v>7220.4299999999994</v>
      </c>
      <c r="Q126" s="52">
        <f t="shared" si="41"/>
        <v>7220.4299999999994</v>
      </c>
      <c r="R126" s="52">
        <f t="shared" si="41"/>
        <v>7583.0999999999995</v>
      </c>
      <c r="S126" s="52">
        <f t="shared" si="41"/>
        <v>7649.0399999999991</v>
      </c>
      <c r="T126" s="52">
        <f t="shared" si="41"/>
        <v>7484.19</v>
      </c>
      <c r="U126" s="52">
        <f t="shared" si="41"/>
        <v>7649.0399999999991</v>
      </c>
      <c r="V126" s="52">
        <f t="shared" si="41"/>
        <v>7846.86</v>
      </c>
      <c r="W126" s="52">
        <f t="shared" si="41"/>
        <v>7286.369999999999</v>
      </c>
      <c r="X126" s="52">
        <f t="shared" si="41"/>
        <v>7055.579999999999</v>
      </c>
      <c r="Y126" s="52">
        <f t="shared" si="41"/>
        <v>6000.54</v>
      </c>
      <c r="Z126" s="52">
        <f t="shared" si="41"/>
        <v>4582.83</v>
      </c>
      <c r="AA126" s="52">
        <f t="shared" si="41"/>
        <v>6989.6399999999994</v>
      </c>
      <c r="AB126" s="52">
        <f t="shared" si="41"/>
        <v>7649.0399999999991</v>
      </c>
      <c r="AC126" s="52">
        <f t="shared" si="41"/>
        <v>7154.49</v>
      </c>
      <c r="AD126" s="52">
        <f t="shared" si="41"/>
        <v>7319.3399999999992</v>
      </c>
      <c r="AE126" s="52">
        <f t="shared" si="41"/>
        <v>6890.73</v>
      </c>
      <c r="AF126" s="52">
        <f t="shared" si="41"/>
        <v>7846.86</v>
      </c>
      <c r="AG126" s="52">
        <f t="shared" si="41"/>
        <v>7846.86</v>
      </c>
      <c r="AH126" s="52">
        <f t="shared" si="39"/>
        <v>0</v>
      </c>
      <c r="AI126" s="52">
        <f t="shared" si="39"/>
        <v>0</v>
      </c>
      <c r="AJ126" s="52">
        <f t="shared" si="39"/>
        <v>0</v>
      </c>
      <c r="AK126" s="52">
        <f t="shared" si="39"/>
        <v>0</v>
      </c>
      <c r="AL126" s="52">
        <f t="shared" si="39"/>
        <v>0</v>
      </c>
      <c r="AM126" s="10">
        <f t="shared" si="34"/>
        <v>7846.86</v>
      </c>
      <c r="AN126" s="10">
        <f t="shared" si="36"/>
        <v>0</v>
      </c>
      <c r="AR126" s="10">
        <f t="shared" si="35"/>
        <v>218294.36999999991</v>
      </c>
    </row>
    <row r="127" spans="1:44">
      <c r="A127" s="15">
        <v>0.875</v>
      </c>
      <c r="B127" s="52">
        <f t="shared" si="39"/>
        <v>0</v>
      </c>
      <c r="C127" s="52">
        <f t="shared" si="39"/>
        <v>0</v>
      </c>
      <c r="D127" s="52">
        <f t="shared" si="41"/>
        <v>6857.76</v>
      </c>
      <c r="E127" s="52">
        <f t="shared" si="41"/>
        <v>7319.3399999999992</v>
      </c>
      <c r="F127" s="52">
        <f t="shared" si="41"/>
        <v>7517.16</v>
      </c>
      <c r="G127" s="52">
        <f t="shared" si="41"/>
        <v>7253.4</v>
      </c>
      <c r="H127" s="52">
        <f t="shared" si="41"/>
        <v>7220.4299999999994</v>
      </c>
      <c r="I127" s="52">
        <f t="shared" si="41"/>
        <v>6989.6399999999994</v>
      </c>
      <c r="J127" s="52">
        <f t="shared" si="41"/>
        <v>6824.79</v>
      </c>
      <c r="K127" s="52">
        <f t="shared" si="41"/>
        <v>7088.55</v>
      </c>
      <c r="L127" s="52">
        <f t="shared" si="41"/>
        <v>7088.55</v>
      </c>
      <c r="M127" s="52">
        <f t="shared" si="41"/>
        <v>7352.31</v>
      </c>
      <c r="N127" s="52">
        <f t="shared" si="41"/>
        <v>7352.31</v>
      </c>
      <c r="O127" s="52">
        <f t="shared" si="41"/>
        <v>7253.4</v>
      </c>
      <c r="P127" s="52">
        <f t="shared" si="41"/>
        <v>7352.31</v>
      </c>
      <c r="Q127" s="52">
        <f t="shared" si="41"/>
        <v>6824.79</v>
      </c>
      <c r="R127" s="52">
        <f t="shared" si="41"/>
        <v>7220.4299999999994</v>
      </c>
      <c r="S127" s="52">
        <f t="shared" si="41"/>
        <v>7418.25</v>
      </c>
      <c r="T127" s="52">
        <f t="shared" si="41"/>
        <v>7154.49</v>
      </c>
      <c r="U127" s="52">
        <f t="shared" si="41"/>
        <v>7747.95</v>
      </c>
      <c r="V127" s="52">
        <f t="shared" si="41"/>
        <v>7583.0999999999995</v>
      </c>
      <c r="W127" s="52">
        <f t="shared" si="41"/>
        <v>7154.49</v>
      </c>
      <c r="X127" s="52">
        <f t="shared" si="41"/>
        <v>6857.76</v>
      </c>
      <c r="Y127" s="52">
        <f t="shared" si="41"/>
        <v>6066.48</v>
      </c>
      <c r="Z127" s="52">
        <f t="shared" si="41"/>
        <v>5934.5999999999995</v>
      </c>
      <c r="AA127" s="52">
        <f t="shared" si="41"/>
        <v>6791.8199999999988</v>
      </c>
      <c r="AB127" s="52">
        <f t="shared" si="41"/>
        <v>7352.31</v>
      </c>
      <c r="AC127" s="52">
        <f t="shared" si="41"/>
        <v>7714.98</v>
      </c>
      <c r="AD127" s="52">
        <f t="shared" si="41"/>
        <v>7088.55</v>
      </c>
      <c r="AE127" s="52">
        <f t="shared" si="41"/>
        <v>7022.61</v>
      </c>
      <c r="AF127" s="52">
        <f t="shared" si="41"/>
        <v>7583.0999999999995</v>
      </c>
      <c r="AG127" s="52">
        <f t="shared" si="41"/>
        <v>7451.2199999999993</v>
      </c>
      <c r="AH127" s="52">
        <f t="shared" si="39"/>
        <v>0</v>
      </c>
      <c r="AI127" s="52">
        <f t="shared" si="39"/>
        <v>0</v>
      </c>
      <c r="AJ127" s="52">
        <f t="shared" si="39"/>
        <v>0</v>
      </c>
      <c r="AK127" s="52">
        <f t="shared" si="39"/>
        <v>0</v>
      </c>
      <c r="AL127" s="52">
        <f t="shared" si="39"/>
        <v>0</v>
      </c>
      <c r="AM127" s="10">
        <f t="shared" si="34"/>
        <v>7747.95</v>
      </c>
      <c r="AN127" s="10">
        <f t="shared" si="36"/>
        <v>0</v>
      </c>
      <c r="AR127" s="10">
        <f t="shared" si="35"/>
        <v>214436.88</v>
      </c>
    </row>
    <row r="128" spans="1:44">
      <c r="A128" s="13" t="s">
        <v>25</v>
      </c>
      <c r="B128" s="52">
        <f t="shared" si="39"/>
        <v>0</v>
      </c>
      <c r="C128" s="52">
        <f t="shared" si="39"/>
        <v>0</v>
      </c>
      <c r="D128" s="52">
        <f t="shared" si="41"/>
        <v>6396.1799999999994</v>
      </c>
      <c r="E128" s="52">
        <f t="shared" si="41"/>
        <v>6857.76</v>
      </c>
      <c r="F128" s="52">
        <f t="shared" si="41"/>
        <v>7187.46</v>
      </c>
      <c r="G128" s="52">
        <f t="shared" si="41"/>
        <v>7088.55</v>
      </c>
      <c r="H128" s="52">
        <f t="shared" si="41"/>
        <v>6923.7</v>
      </c>
      <c r="I128" s="52">
        <f t="shared" si="41"/>
        <v>6594</v>
      </c>
      <c r="J128" s="52">
        <f t="shared" si="41"/>
        <v>6033.51</v>
      </c>
      <c r="K128" s="52">
        <f t="shared" si="41"/>
        <v>6890.73</v>
      </c>
      <c r="L128" s="52">
        <f t="shared" si="41"/>
        <v>6659.94</v>
      </c>
      <c r="M128" s="52">
        <f t="shared" si="41"/>
        <v>6824.79</v>
      </c>
      <c r="N128" s="52">
        <f t="shared" si="41"/>
        <v>7187.46</v>
      </c>
      <c r="O128" s="52">
        <f t="shared" si="41"/>
        <v>7286.369999999999</v>
      </c>
      <c r="P128" s="52">
        <f t="shared" si="41"/>
        <v>6725.8799999999992</v>
      </c>
      <c r="Q128" s="52">
        <f t="shared" si="41"/>
        <v>6330.24</v>
      </c>
      <c r="R128" s="52">
        <f t="shared" si="41"/>
        <v>6659.94</v>
      </c>
      <c r="S128" s="52">
        <f t="shared" si="41"/>
        <v>6692.91</v>
      </c>
      <c r="T128" s="52">
        <f t="shared" si="41"/>
        <v>6659.94</v>
      </c>
      <c r="U128" s="52">
        <f t="shared" si="41"/>
        <v>6758.8499999999995</v>
      </c>
      <c r="V128" s="52">
        <f t="shared" si="41"/>
        <v>7253.4</v>
      </c>
      <c r="W128" s="52">
        <f t="shared" si="41"/>
        <v>6692.91</v>
      </c>
      <c r="X128" s="52">
        <f t="shared" si="41"/>
        <v>6330.24</v>
      </c>
      <c r="Y128" s="52">
        <f t="shared" si="41"/>
        <v>6033.51</v>
      </c>
      <c r="Z128" s="52">
        <f t="shared" si="41"/>
        <v>6231.329999999999</v>
      </c>
      <c r="AA128" s="52">
        <f t="shared" si="41"/>
        <v>6725.8799999999992</v>
      </c>
      <c r="AB128" s="52">
        <f t="shared" si="41"/>
        <v>6824.79</v>
      </c>
      <c r="AC128" s="52">
        <f t="shared" si="41"/>
        <v>7319.3399999999992</v>
      </c>
      <c r="AD128" s="52">
        <f t="shared" si="41"/>
        <v>6659.94</v>
      </c>
      <c r="AE128" s="52">
        <f t="shared" si="41"/>
        <v>6396.1799999999994</v>
      </c>
      <c r="AF128" s="52">
        <f t="shared" si="41"/>
        <v>7253.4</v>
      </c>
      <c r="AG128" s="52">
        <f t="shared" si="41"/>
        <v>7121.5199999999995</v>
      </c>
      <c r="AH128" s="52">
        <f t="shared" si="39"/>
        <v>0</v>
      </c>
      <c r="AI128" s="52">
        <f t="shared" si="39"/>
        <v>0</v>
      </c>
      <c r="AJ128" s="52">
        <f t="shared" si="39"/>
        <v>0</v>
      </c>
      <c r="AK128" s="52">
        <f t="shared" si="39"/>
        <v>0</v>
      </c>
      <c r="AL128" s="52">
        <f t="shared" si="39"/>
        <v>0</v>
      </c>
      <c r="AM128" s="10">
        <f t="shared" si="34"/>
        <v>7319.3399999999992</v>
      </c>
      <c r="AN128" s="10">
        <f t="shared" si="36"/>
        <v>0</v>
      </c>
      <c r="AR128" s="10">
        <f t="shared" si="35"/>
        <v>202600.65</v>
      </c>
    </row>
    <row r="129" spans="1:45">
      <c r="A129" s="15">
        <v>0.95833333333333337</v>
      </c>
      <c r="B129" s="52">
        <f t="shared" si="39"/>
        <v>0</v>
      </c>
      <c r="C129" s="52">
        <f t="shared" si="39"/>
        <v>0</v>
      </c>
      <c r="D129" s="52">
        <f t="shared" si="41"/>
        <v>5703.81</v>
      </c>
      <c r="E129" s="52">
        <f t="shared" si="41"/>
        <v>6000.54</v>
      </c>
      <c r="F129" s="52">
        <f t="shared" si="41"/>
        <v>6198.36</v>
      </c>
      <c r="G129" s="52">
        <f t="shared" si="41"/>
        <v>6066.48</v>
      </c>
      <c r="H129" s="52">
        <f t="shared" si="41"/>
        <v>6099.45</v>
      </c>
      <c r="I129" s="52">
        <f t="shared" si="41"/>
        <v>6099.45</v>
      </c>
      <c r="J129" s="52">
        <f t="shared" si="41"/>
        <v>5736.78</v>
      </c>
      <c r="K129" s="52">
        <f t="shared" si="41"/>
        <v>6000.54</v>
      </c>
      <c r="L129" s="52">
        <f t="shared" si="41"/>
        <v>6198.36</v>
      </c>
      <c r="M129" s="52">
        <f t="shared" si="41"/>
        <v>6132.4199999999992</v>
      </c>
      <c r="N129" s="52">
        <f t="shared" si="41"/>
        <v>6198.36</v>
      </c>
      <c r="O129" s="52">
        <f t="shared" si="41"/>
        <v>6725.8799999999992</v>
      </c>
      <c r="P129" s="52">
        <f t="shared" si="41"/>
        <v>6528.06</v>
      </c>
      <c r="Q129" s="52">
        <f t="shared" si="41"/>
        <v>5901.6299999999992</v>
      </c>
      <c r="R129" s="52">
        <f t="shared" si="41"/>
        <v>6099.45</v>
      </c>
      <c r="S129" s="52">
        <f t="shared" si="41"/>
        <v>6561.03</v>
      </c>
      <c r="T129" s="52">
        <f t="shared" si="41"/>
        <v>5868.66</v>
      </c>
      <c r="U129" s="52">
        <f t="shared" si="41"/>
        <v>6363.21</v>
      </c>
      <c r="V129" s="52">
        <f t="shared" si="41"/>
        <v>6330.24</v>
      </c>
      <c r="W129" s="52">
        <f t="shared" si="41"/>
        <v>6165.3899999999994</v>
      </c>
      <c r="X129" s="52">
        <f t="shared" si="41"/>
        <v>6132.4199999999992</v>
      </c>
      <c r="Y129" s="52">
        <f t="shared" si="41"/>
        <v>5604.9</v>
      </c>
      <c r="Z129" s="52">
        <f t="shared" si="41"/>
        <v>5769.75</v>
      </c>
      <c r="AA129" s="52">
        <f t="shared" si="41"/>
        <v>6099.45</v>
      </c>
      <c r="AB129" s="52">
        <f t="shared" si="41"/>
        <v>5637.869999999999</v>
      </c>
      <c r="AC129" s="52">
        <f t="shared" si="41"/>
        <v>6165.3899999999994</v>
      </c>
      <c r="AD129" s="52">
        <f t="shared" si="41"/>
        <v>6066.48</v>
      </c>
      <c r="AE129" s="52">
        <f t="shared" si="41"/>
        <v>5703.81</v>
      </c>
      <c r="AF129" s="52">
        <f t="shared" si="41"/>
        <v>6330.24</v>
      </c>
      <c r="AG129" s="52">
        <f t="shared" si="41"/>
        <v>5934.5999999999995</v>
      </c>
      <c r="AH129" s="52">
        <f t="shared" si="39"/>
        <v>0</v>
      </c>
      <c r="AI129" s="52">
        <f t="shared" si="39"/>
        <v>0</v>
      </c>
      <c r="AJ129" s="52">
        <f t="shared" si="39"/>
        <v>0</v>
      </c>
      <c r="AK129" s="52">
        <f t="shared" si="39"/>
        <v>0</v>
      </c>
      <c r="AL129" s="52">
        <f t="shared" si="39"/>
        <v>0</v>
      </c>
      <c r="AM129" s="10">
        <f t="shared" si="34"/>
        <v>6725.8799999999992</v>
      </c>
      <c r="AN129" s="10">
        <f t="shared" si="36"/>
        <v>0</v>
      </c>
      <c r="AR129" s="10">
        <f t="shared" si="35"/>
        <v>182423.01</v>
      </c>
    </row>
    <row r="130" spans="1:45">
      <c r="A130" s="9" t="s">
        <v>26</v>
      </c>
      <c r="B130" s="52">
        <f t="shared" si="39"/>
        <v>0</v>
      </c>
      <c r="C130" s="52">
        <f t="shared" si="39"/>
        <v>0</v>
      </c>
      <c r="D130" s="52">
        <f>$G$38*D30-D160</f>
        <v>5209.26</v>
      </c>
      <c r="E130" s="52">
        <f t="shared" si="41"/>
        <v>5538.96</v>
      </c>
      <c r="F130" s="52">
        <f t="shared" si="41"/>
        <v>5538.96</v>
      </c>
      <c r="G130" s="52">
        <f t="shared" si="41"/>
        <v>5868.66</v>
      </c>
      <c r="H130" s="52">
        <f t="shared" si="41"/>
        <v>5538.96</v>
      </c>
      <c r="I130" s="52">
        <f t="shared" si="41"/>
        <v>6000.54</v>
      </c>
      <c r="J130" s="52">
        <f t="shared" si="41"/>
        <v>5308.1699999999992</v>
      </c>
      <c r="K130" s="52">
        <f t="shared" si="41"/>
        <v>5374.11</v>
      </c>
      <c r="L130" s="52">
        <f t="shared" si="41"/>
        <v>5670.8399999999992</v>
      </c>
      <c r="M130" s="52">
        <f t="shared" si="41"/>
        <v>5571.9299999999994</v>
      </c>
      <c r="N130" s="52">
        <f t="shared" si="41"/>
        <v>5703.81</v>
      </c>
      <c r="O130" s="52">
        <f t="shared" si="41"/>
        <v>5736.78</v>
      </c>
      <c r="P130" s="52">
        <f t="shared" si="41"/>
        <v>5571.9299999999994</v>
      </c>
      <c r="Q130" s="52">
        <f t="shared" si="41"/>
        <v>5308.1699999999992</v>
      </c>
      <c r="R130" s="52">
        <f t="shared" si="41"/>
        <v>5374.11</v>
      </c>
      <c r="S130" s="52">
        <f t="shared" si="41"/>
        <v>5440.05</v>
      </c>
      <c r="T130" s="52">
        <f t="shared" si="41"/>
        <v>5670.8399999999992</v>
      </c>
      <c r="U130" s="52">
        <f t="shared" si="41"/>
        <v>5440.05</v>
      </c>
      <c r="V130" s="52">
        <f t="shared" si="41"/>
        <v>5670.8399999999992</v>
      </c>
      <c r="W130" s="52">
        <f t="shared" si="41"/>
        <v>5242.2299999999996</v>
      </c>
      <c r="X130" s="52">
        <f t="shared" si="41"/>
        <v>5868.66</v>
      </c>
      <c r="Y130" s="52">
        <f t="shared" si="41"/>
        <v>5308.1699999999992</v>
      </c>
      <c r="Z130" s="52">
        <f t="shared" si="41"/>
        <v>5440.05</v>
      </c>
      <c r="AA130" s="52">
        <f t="shared" si="41"/>
        <v>5374.11</v>
      </c>
      <c r="AB130" s="52">
        <f t="shared" si="41"/>
        <v>5374.11</v>
      </c>
      <c r="AC130" s="52">
        <f t="shared" si="41"/>
        <v>5769.75</v>
      </c>
      <c r="AD130" s="52">
        <f t="shared" si="41"/>
        <v>5736.78</v>
      </c>
      <c r="AE130" s="52">
        <f t="shared" si="41"/>
        <v>5209.26</v>
      </c>
      <c r="AF130" s="52">
        <f t="shared" si="41"/>
        <v>5670.8399999999992</v>
      </c>
      <c r="AG130" s="52">
        <f t="shared" si="41"/>
        <v>5538.96</v>
      </c>
      <c r="AH130" s="52">
        <f t="shared" si="39"/>
        <v>0</v>
      </c>
      <c r="AI130" s="52">
        <f t="shared" si="39"/>
        <v>0</v>
      </c>
      <c r="AJ130" s="52">
        <f t="shared" si="39"/>
        <v>0</v>
      </c>
      <c r="AK130" s="52">
        <f t="shared" si="39"/>
        <v>0</v>
      </c>
      <c r="AL130" s="52">
        <f t="shared" si="39"/>
        <v>0</v>
      </c>
      <c r="AM130" s="10">
        <f t="shared" si="34"/>
        <v>6000.54</v>
      </c>
      <c r="AN130" s="10">
        <f t="shared" si="36"/>
        <v>0</v>
      </c>
      <c r="AR130" s="10">
        <f t="shared" si="35"/>
        <v>166069.88999999996</v>
      </c>
    </row>
    <row r="131" spans="1:45">
      <c r="AR131" s="27">
        <f>SUM(AR107:AR130)</f>
        <v>3886643.6549999998</v>
      </c>
      <c r="AS131" s="14" t="s">
        <v>48</v>
      </c>
    </row>
    <row r="133" spans="1:45">
      <c r="A133" s="26" t="s">
        <v>109</v>
      </c>
      <c r="C133" s="30"/>
      <c r="E133" s="41"/>
      <c r="F133" s="26"/>
      <c r="G133" s="38"/>
      <c r="H133" s="38"/>
      <c r="I133" s="38"/>
      <c r="J133" s="38"/>
      <c r="K133" s="38"/>
      <c r="L133" s="38"/>
      <c r="M133" s="38"/>
      <c r="N133" s="39"/>
      <c r="O133" s="39"/>
      <c r="P133" s="40"/>
      <c r="Q133" s="38"/>
      <c r="R133" s="28"/>
    </row>
    <row r="134" spans="1:45" ht="13.5" customHeight="1">
      <c r="A134" s="287" t="s">
        <v>2</v>
      </c>
      <c r="B134" s="4">
        <f>+B$4</f>
        <v>0</v>
      </c>
      <c r="C134" s="4">
        <f t="shared" ref="C134:AL134" si="42">+C$4</f>
        <v>0</v>
      </c>
      <c r="D134" s="4">
        <f>+D$4</f>
        <v>1</v>
      </c>
      <c r="E134" s="4">
        <f t="shared" si="42"/>
        <v>2</v>
      </c>
      <c r="F134" s="4">
        <f t="shared" si="42"/>
        <v>3</v>
      </c>
      <c r="G134" s="4">
        <f t="shared" si="42"/>
        <v>4</v>
      </c>
      <c r="H134" s="4">
        <f t="shared" si="42"/>
        <v>5</v>
      </c>
      <c r="I134" s="4">
        <f t="shared" si="42"/>
        <v>6</v>
      </c>
      <c r="J134" s="4">
        <f t="shared" si="42"/>
        <v>7</v>
      </c>
      <c r="K134" s="4">
        <f t="shared" si="42"/>
        <v>8</v>
      </c>
      <c r="L134" s="4">
        <f t="shared" si="42"/>
        <v>9</v>
      </c>
      <c r="M134" s="4">
        <f t="shared" si="42"/>
        <v>10</v>
      </c>
      <c r="N134" s="4">
        <f t="shared" si="42"/>
        <v>11</v>
      </c>
      <c r="O134" s="4">
        <f t="shared" si="42"/>
        <v>12</v>
      </c>
      <c r="P134" s="4">
        <f t="shared" si="42"/>
        <v>13</v>
      </c>
      <c r="Q134" s="4">
        <f t="shared" si="42"/>
        <v>14</v>
      </c>
      <c r="R134" s="4">
        <f t="shared" si="42"/>
        <v>15</v>
      </c>
      <c r="S134" s="4">
        <f t="shared" si="42"/>
        <v>16</v>
      </c>
      <c r="T134" s="4">
        <f t="shared" si="42"/>
        <v>17</v>
      </c>
      <c r="U134" s="4">
        <f t="shared" si="42"/>
        <v>18</v>
      </c>
      <c r="V134" s="4">
        <f t="shared" si="42"/>
        <v>19</v>
      </c>
      <c r="W134" s="4">
        <f t="shared" si="42"/>
        <v>20</v>
      </c>
      <c r="X134" s="4">
        <f t="shared" si="42"/>
        <v>21</v>
      </c>
      <c r="Y134" s="4">
        <f t="shared" si="42"/>
        <v>22</v>
      </c>
      <c r="Z134" s="4">
        <f t="shared" si="42"/>
        <v>23</v>
      </c>
      <c r="AA134" s="4">
        <f t="shared" si="42"/>
        <v>24</v>
      </c>
      <c r="AB134" s="4">
        <f t="shared" si="42"/>
        <v>25</v>
      </c>
      <c r="AC134" s="4">
        <f t="shared" si="42"/>
        <v>26</v>
      </c>
      <c r="AD134" s="4">
        <f t="shared" si="42"/>
        <v>27</v>
      </c>
      <c r="AE134" s="4">
        <f t="shared" si="42"/>
        <v>28</v>
      </c>
      <c r="AF134" s="4">
        <f t="shared" si="42"/>
        <v>29</v>
      </c>
      <c r="AG134" s="4">
        <f t="shared" si="42"/>
        <v>30</v>
      </c>
      <c r="AH134" s="4">
        <f t="shared" si="42"/>
        <v>31</v>
      </c>
      <c r="AI134" s="4">
        <f t="shared" si="42"/>
        <v>32</v>
      </c>
      <c r="AJ134" s="4">
        <f t="shared" si="42"/>
        <v>33</v>
      </c>
      <c r="AK134" s="4">
        <f t="shared" si="42"/>
        <v>34</v>
      </c>
      <c r="AL134" s="4">
        <f t="shared" si="42"/>
        <v>35</v>
      </c>
      <c r="AM134" s="116" t="s">
        <v>3</v>
      </c>
      <c r="AN134" s="5" t="s">
        <v>4</v>
      </c>
    </row>
    <row r="135" spans="1:45">
      <c r="A135" s="288"/>
      <c r="B135" s="7">
        <f>B$5</f>
        <v>0</v>
      </c>
      <c r="C135" s="7">
        <f t="shared" ref="C135:AL135" si="43">C$5</f>
        <v>0</v>
      </c>
      <c r="D135" s="7">
        <f>D$5</f>
        <v>40848</v>
      </c>
      <c r="E135" s="7">
        <f t="shared" si="43"/>
        <v>40849</v>
      </c>
      <c r="F135" s="7">
        <f t="shared" si="43"/>
        <v>40850</v>
      </c>
      <c r="G135" s="7">
        <f t="shared" si="43"/>
        <v>40851</v>
      </c>
      <c r="H135" s="7">
        <f t="shared" si="43"/>
        <v>40852</v>
      </c>
      <c r="I135" s="7">
        <f t="shared" si="43"/>
        <v>40853</v>
      </c>
      <c r="J135" s="7">
        <f t="shared" si="43"/>
        <v>40854</v>
      </c>
      <c r="K135" s="7">
        <f t="shared" si="43"/>
        <v>40855</v>
      </c>
      <c r="L135" s="7">
        <f t="shared" si="43"/>
        <v>40856</v>
      </c>
      <c r="M135" s="7">
        <f t="shared" si="43"/>
        <v>40857</v>
      </c>
      <c r="N135" s="7">
        <f t="shared" si="43"/>
        <v>40858</v>
      </c>
      <c r="O135" s="7">
        <f t="shared" si="43"/>
        <v>40859</v>
      </c>
      <c r="P135" s="7">
        <f t="shared" si="43"/>
        <v>40860</v>
      </c>
      <c r="Q135" s="7">
        <f t="shared" si="43"/>
        <v>40861</v>
      </c>
      <c r="R135" s="7">
        <f t="shared" si="43"/>
        <v>40862</v>
      </c>
      <c r="S135" s="7">
        <f t="shared" si="43"/>
        <v>40863</v>
      </c>
      <c r="T135" s="7">
        <f t="shared" si="43"/>
        <v>40864</v>
      </c>
      <c r="U135" s="7">
        <f t="shared" si="43"/>
        <v>40865</v>
      </c>
      <c r="V135" s="7">
        <f t="shared" si="43"/>
        <v>40866</v>
      </c>
      <c r="W135" s="7">
        <f t="shared" si="43"/>
        <v>40867</v>
      </c>
      <c r="X135" s="7">
        <f t="shared" si="43"/>
        <v>40868</v>
      </c>
      <c r="Y135" s="7">
        <f t="shared" si="43"/>
        <v>40869</v>
      </c>
      <c r="Z135" s="7">
        <f t="shared" si="43"/>
        <v>40870</v>
      </c>
      <c r="AA135" s="7">
        <f t="shared" si="43"/>
        <v>40871</v>
      </c>
      <c r="AB135" s="7">
        <f t="shared" si="43"/>
        <v>40872</v>
      </c>
      <c r="AC135" s="7">
        <f t="shared" si="43"/>
        <v>40873</v>
      </c>
      <c r="AD135" s="7">
        <f t="shared" si="43"/>
        <v>40874</v>
      </c>
      <c r="AE135" s="7">
        <f t="shared" si="43"/>
        <v>40875</v>
      </c>
      <c r="AF135" s="7">
        <f t="shared" si="43"/>
        <v>40876</v>
      </c>
      <c r="AG135" s="158">
        <f t="shared" si="43"/>
        <v>40877</v>
      </c>
      <c r="AH135" s="158">
        <f t="shared" si="43"/>
        <v>40878</v>
      </c>
      <c r="AI135" s="158">
        <f t="shared" si="43"/>
        <v>40879</v>
      </c>
      <c r="AJ135" s="158">
        <f t="shared" si="43"/>
        <v>40880</v>
      </c>
      <c r="AK135" s="158">
        <f t="shared" si="43"/>
        <v>40881</v>
      </c>
      <c r="AL135" s="158">
        <f t="shared" si="43"/>
        <v>40882</v>
      </c>
      <c r="AM135" s="116"/>
      <c r="AN135" s="8"/>
    </row>
    <row r="136" spans="1:45">
      <c r="A136" s="289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4"/>
      <c r="AH136" s="44"/>
      <c r="AI136" s="44"/>
      <c r="AJ136" s="44"/>
      <c r="AK136" s="44"/>
      <c r="AL136" s="44"/>
      <c r="AM136" s="45" t="s">
        <v>8</v>
      </c>
      <c r="AN136" s="5" t="s">
        <v>8</v>
      </c>
    </row>
    <row r="137" spans="1:45">
      <c r="A137" s="9" t="s">
        <v>9</v>
      </c>
      <c r="B137" s="52"/>
      <c r="C137" s="52"/>
      <c r="D137" s="52">
        <f>+'Parque Solar_4a10Julho'!$R5</f>
        <v>0</v>
      </c>
      <c r="E137" s="52">
        <f>+'Parque Solar_4a10Julho'!$R5</f>
        <v>0</v>
      </c>
      <c r="F137" s="52">
        <f>+'Parque Solar_4a10Julho'!$R5</f>
        <v>0</v>
      </c>
      <c r="G137" s="52">
        <f>+'Parque Solar_4a10Julho'!$R5</f>
        <v>0</v>
      </c>
      <c r="H137" s="52">
        <f>+'Parque Solar_4a10Julho'!$R5</f>
        <v>0</v>
      </c>
      <c r="I137" s="52">
        <f>+'Parque Solar_4a10Julho'!$R5</f>
        <v>0</v>
      </c>
      <c r="J137" s="52">
        <f>+'Parque Solar_4a10Julho'!$R5</f>
        <v>0</v>
      </c>
      <c r="K137" s="52">
        <f>+'Parque Solar_4a10Julho'!$R5</f>
        <v>0</v>
      </c>
      <c r="L137" s="52">
        <f>+'Parque Solar_4a10Julho'!$R5</f>
        <v>0</v>
      </c>
      <c r="M137" s="52">
        <f>+'Parque Solar_4a10Julho'!$R5</f>
        <v>0</v>
      </c>
      <c r="N137" s="52">
        <f>+'Parque Solar_4a10Julho'!$R5</f>
        <v>0</v>
      </c>
      <c r="O137" s="52">
        <f>+'Parque Solar_4a10Julho'!$R5</f>
        <v>0</v>
      </c>
      <c r="P137" s="52">
        <f>+'Parque Solar_4a10Julho'!$R5</f>
        <v>0</v>
      </c>
      <c r="Q137" s="52">
        <f>+'Parque Solar_4a10Julho'!$R5</f>
        <v>0</v>
      </c>
      <c r="R137" s="52">
        <f>+'Parque Solar_4a10Julho'!$R5</f>
        <v>0</v>
      </c>
      <c r="S137" s="52">
        <f>+'Parque Solar_4a10Julho'!$R5</f>
        <v>0</v>
      </c>
      <c r="T137" s="52">
        <f>+'Parque Solar_4a10Julho'!$R5</f>
        <v>0</v>
      </c>
      <c r="U137" s="52">
        <f>+'Parque Solar_4a10Julho'!$R5</f>
        <v>0</v>
      </c>
      <c r="V137" s="52">
        <f>+'Parque Solar_4a10Julho'!$R5</f>
        <v>0</v>
      </c>
      <c r="W137" s="52">
        <f>+'Parque Solar_4a10Julho'!$R5</f>
        <v>0</v>
      </c>
      <c r="X137" s="52">
        <f>+'Parque Solar_4a10Julho'!$R5</f>
        <v>0</v>
      </c>
      <c r="Y137" s="52">
        <f>+'Parque Solar_4a10Julho'!$R5</f>
        <v>0</v>
      </c>
      <c r="Z137" s="52">
        <f>+'Parque Solar_4a10Julho'!$R5</f>
        <v>0</v>
      </c>
      <c r="AA137" s="52">
        <f>+'Parque Solar_4a10Julho'!$R5</f>
        <v>0</v>
      </c>
      <c r="AB137" s="52">
        <f>+'Parque Solar_4a10Julho'!$R5</f>
        <v>0</v>
      </c>
      <c r="AC137" s="52">
        <f>+'Parque Solar_4a10Julho'!$R5</f>
        <v>0</v>
      </c>
      <c r="AD137" s="52">
        <f>+'Parque Solar_4a10Julho'!$R5</f>
        <v>0</v>
      </c>
      <c r="AE137" s="52">
        <f>+'Parque Solar_4a10Julho'!$R5</f>
        <v>0</v>
      </c>
      <c r="AF137" s="52">
        <f>+'Parque Solar_4a10Julho'!$R5</f>
        <v>0</v>
      </c>
      <c r="AG137" s="52">
        <f>+'Parque Solar_4a10Julho'!$R5</f>
        <v>0</v>
      </c>
      <c r="AH137" s="52"/>
      <c r="AI137" s="52"/>
      <c r="AJ137" s="52"/>
      <c r="AK137" s="52"/>
      <c r="AL137" s="52"/>
      <c r="AM137" s="10">
        <f>MAX(B137:AL137)</f>
        <v>0</v>
      </c>
      <c r="AN137" s="10">
        <f>MIN(B137:AF137)</f>
        <v>0</v>
      </c>
    </row>
    <row r="138" spans="1:45">
      <c r="A138" s="9" t="s">
        <v>10</v>
      </c>
      <c r="B138" s="52"/>
      <c r="C138" s="52"/>
      <c r="D138" s="52">
        <f>+'Parque Solar_4a10Julho'!$R6</f>
        <v>0</v>
      </c>
      <c r="E138" s="52">
        <f>+'Parque Solar_4a10Julho'!$R6</f>
        <v>0</v>
      </c>
      <c r="F138" s="52">
        <f>+'Parque Solar_4a10Julho'!$R6</f>
        <v>0</v>
      </c>
      <c r="G138" s="52">
        <f>+'Parque Solar_4a10Julho'!$R6</f>
        <v>0</v>
      </c>
      <c r="H138" s="52">
        <f>+'Parque Solar_4a10Julho'!$R6</f>
        <v>0</v>
      </c>
      <c r="I138" s="52">
        <f>+'Parque Solar_4a10Julho'!$R6</f>
        <v>0</v>
      </c>
      <c r="J138" s="52">
        <f>+'Parque Solar_4a10Julho'!$R6</f>
        <v>0</v>
      </c>
      <c r="K138" s="52">
        <f>+'Parque Solar_4a10Julho'!$R6</f>
        <v>0</v>
      </c>
      <c r="L138" s="52">
        <f>+'Parque Solar_4a10Julho'!$R6</f>
        <v>0</v>
      </c>
      <c r="M138" s="52">
        <f>+'Parque Solar_4a10Julho'!$R6</f>
        <v>0</v>
      </c>
      <c r="N138" s="52">
        <f>+'Parque Solar_4a10Julho'!$R6</f>
        <v>0</v>
      </c>
      <c r="O138" s="52">
        <f>+'Parque Solar_4a10Julho'!$R6</f>
        <v>0</v>
      </c>
      <c r="P138" s="52">
        <f>+'Parque Solar_4a10Julho'!$R6</f>
        <v>0</v>
      </c>
      <c r="Q138" s="52">
        <f>+'Parque Solar_4a10Julho'!$R6</f>
        <v>0</v>
      </c>
      <c r="R138" s="52">
        <f>+'Parque Solar_4a10Julho'!$R6</f>
        <v>0</v>
      </c>
      <c r="S138" s="52">
        <f>+'Parque Solar_4a10Julho'!$R6</f>
        <v>0</v>
      </c>
      <c r="T138" s="52">
        <f>+'Parque Solar_4a10Julho'!$R6</f>
        <v>0</v>
      </c>
      <c r="U138" s="52">
        <f>+'Parque Solar_4a10Julho'!$R6</f>
        <v>0</v>
      </c>
      <c r="V138" s="52">
        <f>+'Parque Solar_4a10Julho'!$R6</f>
        <v>0</v>
      </c>
      <c r="W138" s="52">
        <f>+'Parque Solar_4a10Julho'!$R6</f>
        <v>0</v>
      </c>
      <c r="X138" s="52">
        <f>+'Parque Solar_4a10Julho'!$R6</f>
        <v>0</v>
      </c>
      <c r="Y138" s="52">
        <f>+'Parque Solar_4a10Julho'!$R6</f>
        <v>0</v>
      </c>
      <c r="Z138" s="52">
        <f>+'Parque Solar_4a10Julho'!$R6</f>
        <v>0</v>
      </c>
      <c r="AA138" s="52">
        <f>+'Parque Solar_4a10Julho'!$R6</f>
        <v>0</v>
      </c>
      <c r="AB138" s="52">
        <f>+'Parque Solar_4a10Julho'!$R6</f>
        <v>0</v>
      </c>
      <c r="AC138" s="52">
        <f>+'Parque Solar_4a10Julho'!$R6</f>
        <v>0</v>
      </c>
      <c r="AD138" s="52">
        <f>+'Parque Solar_4a10Julho'!$R6</f>
        <v>0</v>
      </c>
      <c r="AE138" s="52">
        <f>+'Parque Solar_4a10Julho'!$R6</f>
        <v>0</v>
      </c>
      <c r="AF138" s="52">
        <f>+'Parque Solar_4a10Julho'!$R6</f>
        <v>0</v>
      </c>
      <c r="AG138" s="52">
        <f>+'Parque Solar_4a10Julho'!$R6</f>
        <v>0</v>
      </c>
      <c r="AH138" s="52"/>
      <c r="AI138" s="52"/>
      <c r="AJ138" s="52"/>
      <c r="AK138" s="52"/>
      <c r="AL138" s="52"/>
      <c r="AM138" s="10">
        <f t="shared" ref="AM138:AM160" si="44">MAX(B138:AL138)</f>
        <v>0</v>
      </c>
      <c r="AN138" s="10">
        <f>MIN(B138:AF138)</f>
        <v>0</v>
      </c>
    </row>
    <row r="139" spans="1:45">
      <c r="A139" s="9" t="s">
        <v>11</v>
      </c>
      <c r="B139" s="52"/>
      <c r="C139" s="52"/>
      <c r="D139" s="52">
        <f>+'Parque Solar_4a10Julho'!$R7</f>
        <v>0</v>
      </c>
      <c r="E139" s="52">
        <f>+'Parque Solar_4a10Julho'!$R7</f>
        <v>0</v>
      </c>
      <c r="F139" s="52">
        <f>+'Parque Solar_4a10Julho'!$R7</f>
        <v>0</v>
      </c>
      <c r="G139" s="52">
        <f>+'Parque Solar_4a10Julho'!$R7</f>
        <v>0</v>
      </c>
      <c r="H139" s="52">
        <f>+'Parque Solar_4a10Julho'!$R7</f>
        <v>0</v>
      </c>
      <c r="I139" s="52">
        <f>+'Parque Solar_4a10Julho'!$R7</f>
        <v>0</v>
      </c>
      <c r="J139" s="52">
        <f>+'Parque Solar_4a10Julho'!$R7</f>
        <v>0</v>
      </c>
      <c r="K139" s="52">
        <f>+'Parque Solar_4a10Julho'!$R7</f>
        <v>0</v>
      </c>
      <c r="L139" s="52">
        <f>+'Parque Solar_4a10Julho'!$R7</f>
        <v>0</v>
      </c>
      <c r="M139" s="52">
        <f>+'Parque Solar_4a10Julho'!$R7</f>
        <v>0</v>
      </c>
      <c r="N139" s="52">
        <f>+'Parque Solar_4a10Julho'!$R7</f>
        <v>0</v>
      </c>
      <c r="O139" s="52">
        <f>+'Parque Solar_4a10Julho'!$R7</f>
        <v>0</v>
      </c>
      <c r="P139" s="52">
        <f>+'Parque Solar_4a10Julho'!$R7</f>
        <v>0</v>
      </c>
      <c r="Q139" s="52">
        <f>+'Parque Solar_4a10Julho'!$R7</f>
        <v>0</v>
      </c>
      <c r="R139" s="52">
        <f>+'Parque Solar_4a10Julho'!$R7</f>
        <v>0</v>
      </c>
      <c r="S139" s="52">
        <f>+'Parque Solar_4a10Julho'!$R7</f>
        <v>0</v>
      </c>
      <c r="T139" s="52">
        <f>+'Parque Solar_4a10Julho'!$R7</f>
        <v>0</v>
      </c>
      <c r="U139" s="52">
        <f>+'Parque Solar_4a10Julho'!$R7</f>
        <v>0</v>
      </c>
      <c r="V139" s="52">
        <f>+'Parque Solar_4a10Julho'!$R7</f>
        <v>0</v>
      </c>
      <c r="W139" s="52">
        <f>+'Parque Solar_4a10Julho'!$R7</f>
        <v>0</v>
      </c>
      <c r="X139" s="52">
        <f>+'Parque Solar_4a10Julho'!$R7</f>
        <v>0</v>
      </c>
      <c r="Y139" s="52">
        <f>+'Parque Solar_4a10Julho'!$R7</f>
        <v>0</v>
      </c>
      <c r="Z139" s="52">
        <f>+'Parque Solar_4a10Julho'!$R7</f>
        <v>0</v>
      </c>
      <c r="AA139" s="52">
        <f>+'Parque Solar_4a10Julho'!$R7</f>
        <v>0</v>
      </c>
      <c r="AB139" s="52">
        <f>+'Parque Solar_4a10Julho'!$R7</f>
        <v>0</v>
      </c>
      <c r="AC139" s="52">
        <f>+'Parque Solar_4a10Julho'!$R7</f>
        <v>0</v>
      </c>
      <c r="AD139" s="52">
        <f>+'Parque Solar_4a10Julho'!$R7</f>
        <v>0</v>
      </c>
      <c r="AE139" s="52">
        <f>+'Parque Solar_4a10Julho'!$R7</f>
        <v>0</v>
      </c>
      <c r="AF139" s="52">
        <f>+'Parque Solar_4a10Julho'!$R7</f>
        <v>0</v>
      </c>
      <c r="AG139" s="52">
        <f>+'Parque Solar_4a10Julho'!$R7</f>
        <v>0</v>
      </c>
      <c r="AH139" s="52"/>
      <c r="AI139" s="52"/>
      <c r="AJ139" s="52"/>
      <c r="AK139" s="52"/>
      <c r="AL139" s="52"/>
      <c r="AM139" s="10">
        <f t="shared" si="44"/>
        <v>0</v>
      </c>
      <c r="AN139" s="10">
        <f t="shared" ref="AN139:AN160" si="45">MIN(B139:AF139)</f>
        <v>0</v>
      </c>
    </row>
    <row r="140" spans="1:45">
      <c r="A140" s="9" t="s">
        <v>12</v>
      </c>
      <c r="B140" s="52"/>
      <c r="C140" s="52"/>
      <c r="D140" s="52">
        <f>+'Parque Solar_4a10Julho'!$R8</f>
        <v>0</v>
      </c>
      <c r="E140" s="52">
        <f>+'Parque Solar_4a10Julho'!$R8</f>
        <v>0</v>
      </c>
      <c r="F140" s="52">
        <f>+'Parque Solar_4a10Julho'!$R8</f>
        <v>0</v>
      </c>
      <c r="G140" s="52">
        <f>+'Parque Solar_4a10Julho'!$R8</f>
        <v>0</v>
      </c>
      <c r="H140" s="52">
        <f>+'Parque Solar_4a10Julho'!$R8</f>
        <v>0</v>
      </c>
      <c r="I140" s="52">
        <f>+'Parque Solar_4a10Julho'!$R8</f>
        <v>0</v>
      </c>
      <c r="J140" s="52">
        <f>+'Parque Solar_4a10Julho'!$R8</f>
        <v>0</v>
      </c>
      <c r="K140" s="52">
        <f>+'Parque Solar_4a10Julho'!$R8</f>
        <v>0</v>
      </c>
      <c r="L140" s="52">
        <f>+'Parque Solar_4a10Julho'!$R8</f>
        <v>0</v>
      </c>
      <c r="M140" s="52">
        <f>+'Parque Solar_4a10Julho'!$R8</f>
        <v>0</v>
      </c>
      <c r="N140" s="52">
        <f>+'Parque Solar_4a10Julho'!$R8</f>
        <v>0</v>
      </c>
      <c r="O140" s="52">
        <f>+'Parque Solar_4a10Julho'!$R8</f>
        <v>0</v>
      </c>
      <c r="P140" s="52">
        <f>+'Parque Solar_4a10Julho'!$R8</f>
        <v>0</v>
      </c>
      <c r="Q140" s="52">
        <f>+'Parque Solar_4a10Julho'!$R8</f>
        <v>0</v>
      </c>
      <c r="R140" s="52">
        <f>+'Parque Solar_4a10Julho'!$R8</f>
        <v>0</v>
      </c>
      <c r="S140" s="52">
        <f>+'Parque Solar_4a10Julho'!$R8</f>
        <v>0</v>
      </c>
      <c r="T140" s="52">
        <f>+'Parque Solar_4a10Julho'!$R8</f>
        <v>0</v>
      </c>
      <c r="U140" s="52">
        <f>+'Parque Solar_4a10Julho'!$R8</f>
        <v>0</v>
      </c>
      <c r="V140" s="52">
        <f>+'Parque Solar_4a10Julho'!$R8</f>
        <v>0</v>
      </c>
      <c r="W140" s="52">
        <f>+'Parque Solar_4a10Julho'!$R8</f>
        <v>0</v>
      </c>
      <c r="X140" s="52">
        <f>+'Parque Solar_4a10Julho'!$R8</f>
        <v>0</v>
      </c>
      <c r="Y140" s="52">
        <f>+'Parque Solar_4a10Julho'!$R8</f>
        <v>0</v>
      </c>
      <c r="Z140" s="52">
        <f>+'Parque Solar_4a10Julho'!$R8</f>
        <v>0</v>
      </c>
      <c r="AA140" s="52">
        <f>+'Parque Solar_4a10Julho'!$R8</f>
        <v>0</v>
      </c>
      <c r="AB140" s="52">
        <f>+'Parque Solar_4a10Julho'!$R8</f>
        <v>0</v>
      </c>
      <c r="AC140" s="52">
        <f>+'Parque Solar_4a10Julho'!$R8</f>
        <v>0</v>
      </c>
      <c r="AD140" s="52">
        <f>+'Parque Solar_4a10Julho'!$R8</f>
        <v>0</v>
      </c>
      <c r="AE140" s="52">
        <f>+'Parque Solar_4a10Julho'!$R8</f>
        <v>0</v>
      </c>
      <c r="AF140" s="52">
        <f>+'Parque Solar_4a10Julho'!$R8</f>
        <v>0</v>
      </c>
      <c r="AG140" s="52">
        <f>+'Parque Solar_4a10Julho'!$R8</f>
        <v>0</v>
      </c>
      <c r="AH140" s="52"/>
      <c r="AI140" s="52"/>
      <c r="AJ140" s="52"/>
      <c r="AK140" s="52"/>
      <c r="AL140" s="52"/>
      <c r="AM140" s="10">
        <f t="shared" si="44"/>
        <v>0</v>
      </c>
      <c r="AN140" s="10">
        <f t="shared" si="45"/>
        <v>0</v>
      </c>
    </row>
    <row r="141" spans="1:45">
      <c r="A141" s="9" t="s">
        <v>13</v>
      </c>
      <c r="B141" s="52"/>
      <c r="C141" s="52"/>
      <c r="D141" s="52">
        <f>+'Parque Solar_4a10Julho'!$R9</f>
        <v>0</v>
      </c>
      <c r="E141" s="52">
        <f>+'Parque Solar_4a10Julho'!$R9</f>
        <v>0</v>
      </c>
      <c r="F141" s="52">
        <f>+'Parque Solar_4a10Julho'!$R9</f>
        <v>0</v>
      </c>
      <c r="G141" s="52">
        <f>+'Parque Solar_4a10Julho'!$R9</f>
        <v>0</v>
      </c>
      <c r="H141" s="52">
        <f>+'Parque Solar_4a10Julho'!$R9</f>
        <v>0</v>
      </c>
      <c r="I141" s="52">
        <f>+'Parque Solar_4a10Julho'!$R9</f>
        <v>0</v>
      </c>
      <c r="J141" s="52">
        <f>+'Parque Solar_4a10Julho'!$R9</f>
        <v>0</v>
      </c>
      <c r="K141" s="52">
        <f>+'Parque Solar_4a10Julho'!$R9</f>
        <v>0</v>
      </c>
      <c r="L141" s="52">
        <f>+'Parque Solar_4a10Julho'!$R9</f>
        <v>0</v>
      </c>
      <c r="M141" s="52">
        <f>+'Parque Solar_4a10Julho'!$R9</f>
        <v>0</v>
      </c>
      <c r="N141" s="52">
        <f>+'Parque Solar_4a10Julho'!$R9</f>
        <v>0</v>
      </c>
      <c r="O141" s="52">
        <f>+'Parque Solar_4a10Julho'!$R9</f>
        <v>0</v>
      </c>
      <c r="P141" s="52">
        <f>+'Parque Solar_4a10Julho'!$R9</f>
        <v>0</v>
      </c>
      <c r="Q141" s="52">
        <f>+'Parque Solar_4a10Julho'!$R9</f>
        <v>0</v>
      </c>
      <c r="R141" s="52">
        <f>+'Parque Solar_4a10Julho'!$R9</f>
        <v>0</v>
      </c>
      <c r="S141" s="52">
        <f>+'Parque Solar_4a10Julho'!$R9</f>
        <v>0</v>
      </c>
      <c r="T141" s="52">
        <f>+'Parque Solar_4a10Julho'!$R9</f>
        <v>0</v>
      </c>
      <c r="U141" s="52">
        <f>+'Parque Solar_4a10Julho'!$R9</f>
        <v>0</v>
      </c>
      <c r="V141" s="52">
        <f>+'Parque Solar_4a10Julho'!$R9</f>
        <v>0</v>
      </c>
      <c r="W141" s="52">
        <f>+'Parque Solar_4a10Julho'!$R9</f>
        <v>0</v>
      </c>
      <c r="X141" s="52">
        <f>+'Parque Solar_4a10Julho'!$R9</f>
        <v>0</v>
      </c>
      <c r="Y141" s="52">
        <f>+'Parque Solar_4a10Julho'!$R9</f>
        <v>0</v>
      </c>
      <c r="Z141" s="52">
        <f>+'Parque Solar_4a10Julho'!$R9</f>
        <v>0</v>
      </c>
      <c r="AA141" s="52">
        <f>+'Parque Solar_4a10Julho'!$R9</f>
        <v>0</v>
      </c>
      <c r="AB141" s="52">
        <f>+'Parque Solar_4a10Julho'!$R9</f>
        <v>0</v>
      </c>
      <c r="AC141" s="52">
        <f>+'Parque Solar_4a10Julho'!$R9</f>
        <v>0</v>
      </c>
      <c r="AD141" s="52">
        <f>+'Parque Solar_4a10Julho'!$R9</f>
        <v>0</v>
      </c>
      <c r="AE141" s="52">
        <f>+'Parque Solar_4a10Julho'!$R9</f>
        <v>0</v>
      </c>
      <c r="AF141" s="52">
        <f>+'Parque Solar_4a10Julho'!$R9</f>
        <v>0</v>
      </c>
      <c r="AG141" s="52">
        <f>+'Parque Solar_4a10Julho'!$R9</f>
        <v>0</v>
      </c>
      <c r="AH141" s="52"/>
      <c r="AI141" s="52"/>
      <c r="AJ141" s="52"/>
      <c r="AK141" s="52"/>
      <c r="AL141" s="52"/>
      <c r="AM141" s="10">
        <f t="shared" si="44"/>
        <v>0</v>
      </c>
      <c r="AN141" s="10">
        <f t="shared" si="45"/>
        <v>0</v>
      </c>
    </row>
    <row r="142" spans="1:45">
      <c r="A142" s="9" t="s">
        <v>14</v>
      </c>
      <c r="B142" s="52"/>
      <c r="C142" s="52"/>
      <c r="D142" s="52">
        <f>+'Parque Solar_4a10Julho'!$R10</f>
        <v>0</v>
      </c>
      <c r="E142" s="52">
        <f>+'Parque Solar_4a10Julho'!$R10</f>
        <v>0</v>
      </c>
      <c r="F142" s="52">
        <f>+'Parque Solar_4a10Julho'!$R10</f>
        <v>0</v>
      </c>
      <c r="G142" s="52">
        <f>+'Parque Solar_4a10Julho'!$R10</f>
        <v>0</v>
      </c>
      <c r="H142" s="52">
        <f>+'Parque Solar_4a10Julho'!$R10</f>
        <v>0</v>
      </c>
      <c r="I142" s="52">
        <f>+'Parque Solar_4a10Julho'!$R10</f>
        <v>0</v>
      </c>
      <c r="J142" s="52">
        <f>+'Parque Solar_4a10Julho'!$R10</f>
        <v>0</v>
      </c>
      <c r="K142" s="52">
        <f>+'Parque Solar_4a10Julho'!$R10</f>
        <v>0</v>
      </c>
      <c r="L142" s="52">
        <f>+'Parque Solar_4a10Julho'!$R10</f>
        <v>0</v>
      </c>
      <c r="M142" s="52">
        <f>+'Parque Solar_4a10Julho'!$R10</f>
        <v>0</v>
      </c>
      <c r="N142" s="52">
        <f>+'Parque Solar_4a10Julho'!$R10</f>
        <v>0</v>
      </c>
      <c r="O142" s="52">
        <f>+'Parque Solar_4a10Julho'!$R10</f>
        <v>0</v>
      </c>
      <c r="P142" s="52">
        <f>+'Parque Solar_4a10Julho'!$R10</f>
        <v>0</v>
      </c>
      <c r="Q142" s="52">
        <f>+'Parque Solar_4a10Julho'!$R10</f>
        <v>0</v>
      </c>
      <c r="R142" s="52">
        <f>+'Parque Solar_4a10Julho'!$R10</f>
        <v>0</v>
      </c>
      <c r="S142" s="52">
        <f>+'Parque Solar_4a10Julho'!$R10</f>
        <v>0</v>
      </c>
      <c r="T142" s="52">
        <f>+'Parque Solar_4a10Julho'!$R10</f>
        <v>0</v>
      </c>
      <c r="U142" s="52">
        <f>+'Parque Solar_4a10Julho'!$R10</f>
        <v>0</v>
      </c>
      <c r="V142" s="52">
        <f>+'Parque Solar_4a10Julho'!$R10</f>
        <v>0</v>
      </c>
      <c r="W142" s="52">
        <f>+'Parque Solar_4a10Julho'!$R10</f>
        <v>0</v>
      </c>
      <c r="X142" s="52">
        <f>+'Parque Solar_4a10Julho'!$R10</f>
        <v>0</v>
      </c>
      <c r="Y142" s="52">
        <f>+'Parque Solar_4a10Julho'!$R10</f>
        <v>0</v>
      </c>
      <c r="Z142" s="52">
        <f>+'Parque Solar_4a10Julho'!$R10</f>
        <v>0</v>
      </c>
      <c r="AA142" s="52">
        <f>+'Parque Solar_4a10Julho'!$R10</f>
        <v>0</v>
      </c>
      <c r="AB142" s="52">
        <f>+'Parque Solar_4a10Julho'!$R10</f>
        <v>0</v>
      </c>
      <c r="AC142" s="52">
        <f>+'Parque Solar_4a10Julho'!$R10</f>
        <v>0</v>
      </c>
      <c r="AD142" s="52">
        <f>+'Parque Solar_4a10Julho'!$R10</f>
        <v>0</v>
      </c>
      <c r="AE142" s="52">
        <f>+'Parque Solar_4a10Julho'!$R10</f>
        <v>0</v>
      </c>
      <c r="AF142" s="52">
        <f>+'Parque Solar_4a10Julho'!$R10</f>
        <v>0</v>
      </c>
      <c r="AG142" s="52">
        <f>+'Parque Solar_4a10Julho'!$R10</f>
        <v>0</v>
      </c>
      <c r="AH142" s="52"/>
      <c r="AI142" s="52"/>
      <c r="AJ142" s="52"/>
      <c r="AK142" s="52"/>
      <c r="AL142" s="52"/>
      <c r="AM142" s="10">
        <f t="shared" si="44"/>
        <v>0</v>
      </c>
      <c r="AN142" s="10">
        <f t="shared" si="45"/>
        <v>0</v>
      </c>
    </row>
    <row r="143" spans="1:45">
      <c r="A143" s="9" t="s">
        <v>15</v>
      </c>
      <c r="B143" s="52"/>
      <c r="C143" s="52"/>
      <c r="D143" s="52">
        <f>+'Parque Solar_4a10Julho'!$R11</f>
        <v>60</v>
      </c>
      <c r="E143" s="52">
        <f>+'Parque Solar_4a10Julho'!$R11</f>
        <v>60</v>
      </c>
      <c r="F143" s="52">
        <f>+'Parque Solar_4a10Julho'!$R11</f>
        <v>60</v>
      </c>
      <c r="G143" s="52">
        <f>+'Parque Solar_4a10Julho'!$R11</f>
        <v>60</v>
      </c>
      <c r="H143" s="52">
        <f>+'Parque Solar_4a10Julho'!$R11</f>
        <v>60</v>
      </c>
      <c r="I143" s="52">
        <f>+'Parque Solar_4a10Julho'!$R11</f>
        <v>60</v>
      </c>
      <c r="J143" s="52">
        <f>+'Parque Solar_4a10Julho'!$R11</f>
        <v>60</v>
      </c>
      <c r="K143" s="52">
        <f>+'Parque Solar_4a10Julho'!$R11</f>
        <v>60</v>
      </c>
      <c r="L143" s="52">
        <f>+'Parque Solar_4a10Julho'!$R11</f>
        <v>60</v>
      </c>
      <c r="M143" s="52">
        <f>+'Parque Solar_4a10Julho'!$R11</f>
        <v>60</v>
      </c>
      <c r="N143" s="52">
        <f>+'Parque Solar_4a10Julho'!$R11</f>
        <v>60</v>
      </c>
      <c r="O143" s="52">
        <f>+'Parque Solar_4a10Julho'!$R11</f>
        <v>60</v>
      </c>
      <c r="P143" s="52">
        <f>+'Parque Solar_4a10Julho'!$R11</f>
        <v>60</v>
      </c>
      <c r="Q143" s="52">
        <f>+'Parque Solar_4a10Julho'!$R11</f>
        <v>60</v>
      </c>
      <c r="R143" s="52">
        <f>+'Parque Solar_4a10Julho'!$R11</f>
        <v>60</v>
      </c>
      <c r="S143" s="52">
        <f>+'Parque Solar_4a10Julho'!$R11</f>
        <v>60</v>
      </c>
      <c r="T143" s="52">
        <f>+'Parque Solar_4a10Julho'!$R11</f>
        <v>60</v>
      </c>
      <c r="U143" s="52">
        <f>+'Parque Solar_4a10Julho'!$R11</f>
        <v>60</v>
      </c>
      <c r="V143" s="52">
        <f>+'Parque Solar_4a10Julho'!$R11</f>
        <v>60</v>
      </c>
      <c r="W143" s="52">
        <f>+'Parque Solar_4a10Julho'!$R11</f>
        <v>60</v>
      </c>
      <c r="X143" s="52">
        <f>+'Parque Solar_4a10Julho'!$R11</f>
        <v>60</v>
      </c>
      <c r="Y143" s="52">
        <f>+'Parque Solar_4a10Julho'!$R11</f>
        <v>60</v>
      </c>
      <c r="Z143" s="52">
        <f>+'Parque Solar_4a10Julho'!$R11</f>
        <v>60</v>
      </c>
      <c r="AA143" s="52">
        <f>+'Parque Solar_4a10Julho'!$R11</f>
        <v>60</v>
      </c>
      <c r="AB143" s="52">
        <f>+'Parque Solar_4a10Julho'!$R11</f>
        <v>60</v>
      </c>
      <c r="AC143" s="52">
        <f>+'Parque Solar_4a10Julho'!$R11</f>
        <v>60</v>
      </c>
      <c r="AD143" s="52">
        <f>+'Parque Solar_4a10Julho'!$R11</f>
        <v>60</v>
      </c>
      <c r="AE143" s="52">
        <f>+'Parque Solar_4a10Julho'!$R11</f>
        <v>60</v>
      </c>
      <c r="AF143" s="52">
        <f>+'Parque Solar_4a10Julho'!$R11</f>
        <v>60</v>
      </c>
      <c r="AG143" s="52">
        <f>+'Parque Solar_4a10Julho'!$R11</f>
        <v>60</v>
      </c>
      <c r="AH143" s="52"/>
      <c r="AI143" s="52"/>
      <c r="AJ143" s="52"/>
      <c r="AK143" s="52"/>
      <c r="AL143" s="52"/>
      <c r="AM143" s="10">
        <f t="shared" si="44"/>
        <v>60</v>
      </c>
      <c r="AN143" s="10">
        <f t="shared" si="45"/>
        <v>60</v>
      </c>
    </row>
    <row r="144" spans="1:45">
      <c r="A144" s="12" t="s">
        <v>16</v>
      </c>
      <c r="B144" s="52"/>
      <c r="C144" s="52"/>
      <c r="D144" s="52">
        <f>+'Parque Solar_4a10Julho'!$R12</f>
        <v>300</v>
      </c>
      <c r="E144" s="52">
        <f>+'Parque Solar_4a10Julho'!$R12</f>
        <v>300</v>
      </c>
      <c r="F144" s="52">
        <f>+'Parque Solar_4a10Julho'!$R12</f>
        <v>300</v>
      </c>
      <c r="G144" s="52">
        <f>+'Parque Solar_4a10Julho'!$R12</f>
        <v>300</v>
      </c>
      <c r="H144" s="52">
        <f>+'Parque Solar_4a10Julho'!$R12</f>
        <v>300</v>
      </c>
      <c r="I144" s="52">
        <f>+'Parque Solar_4a10Julho'!$R12</f>
        <v>300</v>
      </c>
      <c r="J144" s="52">
        <f>+'Parque Solar_4a10Julho'!$R12</f>
        <v>300</v>
      </c>
      <c r="K144" s="52">
        <f>+'Parque Solar_4a10Julho'!$R12</f>
        <v>300</v>
      </c>
      <c r="L144" s="52">
        <f>+'Parque Solar_4a10Julho'!$R12</f>
        <v>300</v>
      </c>
      <c r="M144" s="52">
        <f>+'Parque Solar_4a10Julho'!$R12</f>
        <v>300</v>
      </c>
      <c r="N144" s="52">
        <f>+'Parque Solar_4a10Julho'!$R12</f>
        <v>300</v>
      </c>
      <c r="O144" s="52">
        <f>+'Parque Solar_4a10Julho'!$R12</f>
        <v>300</v>
      </c>
      <c r="P144" s="52">
        <f>+'Parque Solar_4a10Julho'!$R12</f>
        <v>300</v>
      </c>
      <c r="Q144" s="52">
        <f>+'Parque Solar_4a10Julho'!$R12</f>
        <v>300</v>
      </c>
      <c r="R144" s="52">
        <f>+'Parque Solar_4a10Julho'!$R12</f>
        <v>300</v>
      </c>
      <c r="S144" s="52">
        <f>+'Parque Solar_4a10Julho'!$R12</f>
        <v>300</v>
      </c>
      <c r="T144" s="52">
        <f>+'Parque Solar_4a10Julho'!$R12</f>
        <v>300</v>
      </c>
      <c r="U144" s="52">
        <f>+'Parque Solar_4a10Julho'!$R12</f>
        <v>300</v>
      </c>
      <c r="V144" s="52">
        <f>+'Parque Solar_4a10Julho'!$R12</f>
        <v>300</v>
      </c>
      <c r="W144" s="52">
        <f>+'Parque Solar_4a10Julho'!$R12</f>
        <v>300</v>
      </c>
      <c r="X144" s="52">
        <f>+'Parque Solar_4a10Julho'!$R12</f>
        <v>300</v>
      </c>
      <c r="Y144" s="52">
        <f>+'Parque Solar_4a10Julho'!$R12</f>
        <v>300</v>
      </c>
      <c r="Z144" s="52">
        <f>+'Parque Solar_4a10Julho'!$R12</f>
        <v>300</v>
      </c>
      <c r="AA144" s="52">
        <f>+'Parque Solar_4a10Julho'!$R12</f>
        <v>300</v>
      </c>
      <c r="AB144" s="52">
        <f>+'Parque Solar_4a10Julho'!$R12</f>
        <v>300</v>
      </c>
      <c r="AC144" s="52">
        <f>+'Parque Solar_4a10Julho'!$R12</f>
        <v>300</v>
      </c>
      <c r="AD144" s="52">
        <f>+'Parque Solar_4a10Julho'!$R12</f>
        <v>300</v>
      </c>
      <c r="AE144" s="52">
        <f>+'Parque Solar_4a10Julho'!$R12</f>
        <v>300</v>
      </c>
      <c r="AF144" s="52">
        <f>+'Parque Solar_4a10Julho'!$R12</f>
        <v>300</v>
      </c>
      <c r="AG144" s="52">
        <f>+'Parque Solar_4a10Julho'!$R12</f>
        <v>300</v>
      </c>
      <c r="AH144" s="52"/>
      <c r="AI144" s="52"/>
      <c r="AJ144" s="52"/>
      <c r="AK144" s="52"/>
      <c r="AL144" s="52"/>
      <c r="AM144" s="10">
        <f t="shared" si="44"/>
        <v>300</v>
      </c>
      <c r="AN144" s="10">
        <f t="shared" si="45"/>
        <v>300</v>
      </c>
    </row>
    <row r="145" spans="1:40">
      <c r="A145" s="12" t="s">
        <v>17</v>
      </c>
      <c r="B145" s="52"/>
      <c r="C145" s="52"/>
      <c r="D145" s="52">
        <f>+'Parque Solar_4a10Julho'!$R13</f>
        <v>900</v>
      </c>
      <c r="E145" s="52">
        <f>+'Parque Solar_4a10Julho'!$R13</f>
        <v>900</v>
      </c>
      <c r="F145" s="52">
        <f>+'Parque Solar_4a10Julho'!$R13</f>
        <v>900</v>
      </c>
      <c r="G145" s="52">
        <f>+'Parque Solar_4a10Julho'!$R13</f>
        <v>900</v>
      </c>
      <c r="H145" s="52">
        <f>+'Parque Solar_4a10Julho'!$R13</f>
        <v>900</v>
      </c>
      <c r="I145" s="52">
        <f>+'Parque Solar_4a10Julho'!$R13</f>
        <v>900</v>
      </c>
      <c r="J145" s="52">
        <f>+'Parque Solar_4a10Julho'!$R13</f>
        <v>900</v>
      </c>
      <c r="K145" s="52">
        <f>+'Parque Solar_4a10Julho'!$R13</f>
        <v>900</v>
      </c>
      <c r="L145" s="52">
        <f>+'Parque Solar_4a10Julho'!$R13</f>
        <v>900</v>
      </c>
      <c r="M145" s="52">
        <f>+'Parque Solar_4a10Julho'!$R13</f>
        <v>900</v>
      </c>
      <c r="N145" s="52">
        <f>+'Parque Solar_4a10Julho'!$R13</f>
        <v>900</v>
      </c>
      <c r="O145" s="52">
        <f>+'Parque Solar_4a10Julho'!$R13</f>
        <v>900</v>
      </c>
      <c r="P145" s="52">
        <f>+'Parque Solar_4a10Julho'!$R13</f>
        <v>900</v>
      </c>
      <c r="Q145" s="52">
        <f>+'Parque Solar_4a10Julho'!$R13</f>
        <v>900</v>
      </c>
      <c r="R145" s="52">
        <f>+'Parque Solar_4a10Julho'!$R13</f>
        <v>900</v>
      </c>
      <c r="S145" s="52">
        <f>+'Parque Solar_4a10Julho'!$R13</f>
        <v>900</v>
      </c>
      <c r="T145" s="52">
        <f>+'Parque Solar_4a10Julho'!$R13</f>
        <v>900</v>
      </c>
      <c r="U145" s="52">
        <f>+'Parque Solar_4a10Julho'!$R13</f>
        <v>900</v>
      </c>
      <c r="V145" s="52">
        <f>+'Parque Solar_4a10Julho'!$R13</f>
        <v>900</v>
      </c>
      <c r="W145" s="52">
        <f>+'Parque Solar_4a10Julho'!$R13</f>
        <v>900</v>
      </c>
      <c r="X145" s="52">
        <f>+'Parque Solar_4a10Julho'!$R13</f>
        <v>900</v>
      </c>
      <c r="Y145" s="52">
        <f>+'Parque Solar_4a10Julho'!$R13</f>
        <v>900</v>
      </c>
      <c r="Z145" s="52">
        <f>+'Parque Solar_4a10Julho'!$R13</f>
        <v>900</v>
      </c>
      <c r="AA145" s="52">
        <f>+'Parque Solar_4a10Julho'!$R13</f>
        <v>900</v>
      </c>
      <c r="AB145" s="52">
        <f>+'Parque Solar_4a10Julho'!$R13</f>
        <v>900</v>
      </c>
      <c r="AC145" s="52">
        <f>+'Parque Solar_4a10Julho'!$R13</f>
        <v>900</v>
      </c>
      <c r="AD145" s="52">
        <f>+'Parque Solar_4a10Julho'!$R13</f>
        <v>900</v>
      </c>
      <c r="AE145" s="52">
        <f>+'Parque Solar_4a10Julho'!$R13</f>
        <v>900</v>
      </c>
      <c r="AF145" s="52">
        <f>+'Parque Solar_4a10Julho'!$R13</f>
        <v>900</v>
      </c>
      <c r="AG145" s="52">
        <f>+'Parque Solar_4a10Julho'!$R13</f>
        <v>900</v>
      </c>
      <c r="AH145" s="52"/>
      <c r="AI145" s="52"/>
      <c r="AJ145" s="52"/>
      <c r="AK145" s="52"/>
      <c r="AL145" s="52"/>
      <c r="AM145" s="10">
        <f t="shared" si="44"/>
        <v>900</v>
      </c>
      <c r="AN145" s="10">
        <f t="shared" si="45"/>
        <v>900</v>
      </c>
    </row>
    <row r="146" spans="1:40">
      <c r="A146" s="13">
        <v>0.41666666666666669</v>
      </c>
      <c r="B146" s="52"/>
      <c r="C146" s="52"/>
      <c r="D146" s="52">
        <f>+'Parque Solar_4a10Julho'!$R14</f>
        <v>1600</v>
      </c>
      <c r="E146" s="52">
        <f>+'Parque Solar_4a10Julho'!$R14</f>
        <v>1600</v>
      </c>
      <c r="F146" s="52">
        <f>+'Parque Solar_4a10Julho'!$R14</f>
        <v>1600</v>
      </c>
      <c r="G146" s="52">
        <f>+'Parque Solar_4a10Julho'!$R14</f>
        <v>1600</v>
      </c>
      <c r="H146" s="52">
        <f>+'Parque Solar_4a10Julho'!$R14</f>
        <v>1600</v>
      </c>
      <c r="I146" s="52">
        <f>+'Parque Solar_4a10Julho'!$R14</f>
        <v>1600</v>
      </c>
      <c r="J146" s="52">
        <f>+'Parque Solar_4a10Julho'!$R14</f>
        <v>1600</v>
      </c>
      <c r="K146" s="52">
        <f>+'Parque Solar_4a10Julho'!$R14</f>
        <v>1600</v>
      </c>
      <c r="L146" s="52">
        <f>+'Parque Solar_4a10Julho'!$R14</f>
        <v>1600</v>
      </c>
      <c r="M146" s="52">
        <f>+'Parque Solar_4a10Julho'!$R14</f>
        <v>1600</v>
      </c>
      <c r="N146" s="52">
        <f>+'Parque Solar_4a10Julho'!$R14</f>
        <v>1600</v>
      </c>
      <c r="O146" s="52">
        <f>+'Parque Solar_4a10Julho'!$R14</f>
        <v>1600</v>
      </c>
      <c r="P146" s="52">
        <f>+'Parque Solar_4a10Julho'!$R14</f>
        <v>1600</v>
      </c>
      <c r="Q146" s="52">
        <f>+'Parque Solar_4a10Julho'!$R14</f>
        <v>1600</v>
      </c>
      <c r="R146" s="52">
        <f>+'Parque Solar_4a10Julho'!$R14</f>
        <v>1600</v>
      </c>
      <c r="S146" s="52">
        <f>+'Parque Solar_4a10Julho'!$R14</f>
        <v>1600</v>
      </c>
      <c r="T146" s="52">
        <f>+'Parque Solar_4a10Julho'!$R14</f>
        <v>1600</v>
      </c>
      <c r="U146" s="52">
        <f>+'Parque Solar_4a10Julho'!$R14</f>
        <v>1600</v>
      </c>
      <c r="V146" s="52">
        <f>+'Parque Solar_4a10Julho'!$R14</f>
        <v>1600</v>
      </c>
      <c r="W146" s="52">
        <f>+'Parque Solar_4a10Julho'!$R14</f>
        <v>1600</v>
      </c>
      <c r="X146" s="52">
        <f>+'Parque Solar_4a10Julho'!$R14</f>
        <v>1600</v>
      </c>
      <c r="Y146" s="52">
        <f>+'Parque Solar_4a10Julho'!$R14</f>
        <v>1600</v>
      </c>
      <c r="Z146" s="52">
        <f>+'Parque Solar_4a10Julho'!$R14</f>
        <v>1600</v>
      </c>
      <c r="AA146" s="52">
        <f>+'Parque Solar_4a10Julho'!$R14</f>
        <v>1600</v>
      </c>
      <c r="AB146" s="52">
        <f>+'Parque Solar_4a10Julho'!$R14</f>
        <v>1600</v>
      </c>
      <c r="AC146" s="52">
        <f>+'Parque Solar_4a10Julho'!$R14</f>
        <v>1600</v>
      </c>
      <c r="AD146" s="52">
        <f>+'Parque Solar_4a10Julho'!$R14</f>
        <v>1600</v>
      </c>
      <c r="AE146" s="52">
        <f>+'Parque Solar_4a10Julho'!$R14</f>
        <v>1600</v>
      </c>
      <c r="AF146" s="52">
        <f>+'Parque Solar_4a10Julho'!$R14</f>
        <v>1600</v>
      </c>
      <c r="AG146" s="52">
        <f>+'Parque Solar_4a10Julho'!$R14</f>
        <v>1600</v>
      </c>
      <c r="AH146" s="52"/>
      <c r="AI146" s="52"/>
      <c r="AJ146" s="52"/>
      <c r="AK146" s="52"/>
      <c r="AL146" s="52"/>
      <c r="AM146" s="10">
        <f t="shared" si="44"/>
        <v>1600</v>
      </c>
      <c r="AN146" s="10">
        <f t="shared" si="45"/>
        <v>1600</v>
      </c>
    </row>
    <row r="147" spans="1:40">
      <c r="A147" s="13" t="s">
        <v>18</v>
      </c>
      <c r="B147" s="52"/>
      <c r="C147" s="52"/>
      <c r="D147" s="52">
        <f>+'Parque Solar_4a10Julho'!$R15</f>
        <v>2000</v>
      </c>
      <c r="E147" s="52">
        <f>+'Parque Solar_4a10Julho'!$R15</f>
        <v>2000</v>
      </c>
      <c r="F147" s="52">
        <f>+'Parque Solar_4a10Julho'!$R15</f>
        <v>2000</v>
      </c>
      <c r="G147" s="52">
        <f>+'Parque Solar_4a10Julho'!$R15</f>
        <v>2000</v>
      </c>
      <c r="H147" s="52">
        <f>+'Parque Solar_4a10Julho'!$R15</f>
        <v>2000</v>
      </c>
      <c r="I147" s="52">
        <f>+'Parque Solar_4a10Julho'!$R15</f>
        <v>2000</v>
      </c>
      <c r="J147" s="52">
        <f>+'Parque Solar_4a10Julho'!$R15</f>
        <v>2000</v>
      </c>
      <c r="K147" s="52">
        <f>+'Parque Solar_4a10Julho'!$R15</f>
        <v>2000</v>
      </c>
      <c r="L147" s="52">
        <f>+'Parque Solar_4a10Julho'!$R15</f>
        <v>2000</v>
      </c>
      <c r="M147" s="52">
        <f>+'Parque Solar_4a10Julho'!$R15</f>
        <v>2000</v>
      </c>
      <c r="N147" s="52">
        <f>+'Parque Solar_4a10Julho'!$R15</f>
        <v>2000</v>
      </c>
      <c r="O147" s="52">
        <f>+'Parque Solar_4a10Julho'!$R15</f>
        <v>2000</v>
      </c>
      <c r="P147" s="52">
        <f>+'Parque Solar_4a10Julho'!$R15</f>
        <v>2000</v>
      </c>
      <c r="Q147" s="52">
        <f>+'Parque Solar_4a10Julho'!$R15</f>
        <v>2000</v>
      </c>
      <c r="R147" s="52">
        <f>+'Parque Solar_4a10Julho'!$R15</f>
        <v>2000</v>
      </c>
      <c r="S147" s="52">
        <f>+'Parque Solar_4a10Julho'!$R15</f>
        <v>2000</v>
      </c>
      <c r="T147" s="52">
        <f>+'Parque Solar_4a10Julho'!$R15</f>
        <v>2000</v>
      </c>
      <c r="U147" s="52">
        <f>+'Parque Solar_4a10Julho'!$R15</f>
        <v>2000</v>
      </c>
      <c r="V147" s="52">
        <f>+'Parque Solar_4a10Julho'!$R15</f>
        <v>2000</v>
      </c>
      <c r="W147" s="52">
        <f>+'Parque Solar_4a10Julho'!$R15</f>
        <v>2000</v>
      </c>
      <c r="X147" s="52">
        <f>+'Parque Solar_4a10Julho'!$R15</f>
        <v>2000</v>
      </c>
      <c r="Y147" s="52">
        <f>+'Parque Solar_4a10Julho'!$R15</f>
        <v>2000</v>
      </c>
      <c r="Z147" s="52">
        <f>+'Parque Solar_4a10Julho'!$R15</f>
        <v>2000</v>
      </c>
      <c r="AA147" s="52">
        <f>+'Parque Solar_4a10Julho'!$R15</f>
        <v>2000</v>
      </c>
      <c r="AB147" s="52">
        <f>+'Parque Solar_4a10Julho'!$R15</f>
        <v>2000</v>
      </c>
      <c r="AC147" s="52">
        <f>+'Parque Solar_4a10Julho'!$R15</f>
        <v>2000</v>
      </c>
      <c r="AD147" s="52">
        <f>+'Parque Solar_4a10Julho'!$R15</f>
        <v>2000</v>
      </c>
      <c r="AE147" s="52">
        <f>+'Parque Solar_4a10Julho'!$R15</f>
        <v>2000</v>
      </c>
      <c r="AF147" s="52">
        <f>+'Parque Solar_4a10Julho'!$R15</f>
        <v>2000</v>
      </c>
      <c r="AG147" s="52">
        <f>+'Parque Solar_4a10Julho'!$R15</f>
        <v>2000</v>
      </c>
      <c r="AH147" s="52"/>
      <c r="AI147" s="52"/>
      <c r="AJ147" s="52"/>
      <c r="AK147" s="52"/>
      <c r="AL147" s="52"/>
      <c r="AM147" s="10">
        <f t="shared" si="44"/>
        <v>2000</v>
      </c>
      <c r="AN147" s="10">
        <f t="shared" si="45"/>
        <v>2000</v>
      </c>
    </row>
    <row r="148" spans="1:40">
      <c r="A148" s="13">
        <v>0.5</v>
      </c>
      <c r="B148" s="52"/>
      <c r="C148" s="52"/>
      <c r="D148" s="52">
        <f>+'Parque Solar_4a10Julho'!$R16</f>
        <v>2500</v>
      </c>
      <c r="E148" s="52">
        <f>+'Parque Solar_4a10Julho'!$R16</f>
        <v>2500</v>
      </c>
      <c r="F148" s="52">
        <f>+'Parque Solar_4a10Julho'!$R16</f>
        <v>2500</v>
      </c>
      <c r="G148" s="52">
        <f>+'Parque Solar_4a10Julho'!$R16</f>
        <v>2500</v>
      </c>
      <c r="H148" s="52">
        <f>+'Parque Solar_4a10Julho'!$R16</f>
        <v>2500</v>
      </c>
      <c r="I148" s="52">
        <f>+'Parque Solar_4a10Julho'!$R16</f>
        <v>2500</v>
      </c>
      <c r="J148" s="52">
        <f>+'Parque Solar_4a10Julho'!$R16</f>
        <v>2500</v>
      </c>
      <c r="K148" s="52">
        <f>+'Parque Solar_4a10Julho'!$R16</f>
        <v>2500</v>
      </c>
      <c r="L148" s="52">
        <f>+'Parque Solar_4a10Julho'!$R16</f>
        <v>2500</v>
      </c>
      <c r="M148" s="52">
        <f>+'Parque Solar_4a10Julho'!$R16</f>
        <v>2500</v>
      </c>
      <c r="N148" s="52">
        <f>+'Parque Solar_4a10Julho'!$R16</f>
        <v>2500</v>
      </c>
      <c r="O148" s="52">
        <f>+'Parque Solar_4a10Julho'!$R16</f>
        <v>2500</v>
      </c>
      <c r="P148" s="52">
        <f>+'Parque Solar_4a10Julho'!$R16</f>
        <v>2500</v>
      </c>
      <c r="Q148" s="52">
        <f>+'Parque Solar_4a10Julho'!$R16</f>
        <v>2500</v>
      </c>
      <c r="R148" s="52">
        <f>+'Parque Solar_4a10Julho'!$R16</f>
        <v>2500</v>
      </c>
      <c r="S148" s="52">
        <f>+'Parque Solar_4a10Julho'!$R16</f>
        <v>2500</v>
      </c>
      <c r="T148" s="52">
        <f>+'Parque Solar_4a10Julho'!$R16</f>
        <v>2500</v>
      </c>
      <c r="U148" s="52">
        <f>+'Parque Solar_4a10Julho'!$R16</f>
        <v>2500</v>
      </c>
      <c r="V148" s="52">
        <f>+'Parque Solar_4a10Julho'!$R16</f>
        <v>2500</v>
      </c>
      <c r="W148" s="52">
        <f>+'Parque Solar_4a10Julho'!$R16</f>
        <v>2500</v>
      </c>
      <c r="X148" s="52">
        <f>+'Parque Solar_4a10Julho'!$R16</f>
        <v>2500</v>
      </c>
      <c r="Y148" s="52">
        <f>+'Parque Solar_4a10Julho'!$R16</f>
        <v>2500</v>
      </c>
      <c r="Z148" s="52">
        <f>+'Parque Solar_4a10Julho'!$R16</f>
        <v>2500</v>
      </c>
      <c r="AA148" s="52">
        <f>+'Parque Solar_4a10Julho'!$R16</f>
        <v>2500</v>
      </c>
      <c r="AB148" s="52">
        <f>+'Parque Solar_4a10Julho'!$R16</f>
        <v>2500</v>
      </c>
      <c r="AC148" s="52">
        <f>+'Parque Solar_4a10Julho'!$R16</f>
        <v>2500</v>
      </c>
      <c r="AD148" s="52">
        <f>+'Parque Solar_4a10Julho'!$R16</f>
        <v>2500</v>
      </c>
      <c r="AE148" s="52">
        <f>+'Parque Solar_4a10Julho'!$R16</f>
        <v>2500</v>
      </c>
      <c r="AF148" s="52">
        <f>+'Parque Solar_4a10Julho'!$R16</f>
        <v>2500</v>
      </c>
      <c r="AG148" s="52">
        <f>+'Parque Solar_4a10Julho'!$R16</f>
        <v>2500</v>
      </c>
      <c r="AH148" s="52"/>
      <c r="AI148" s="52"/>
      <c r="AJ148" s="52"/>
      <c r="AK148" s="52"/>
      <c r="AL148" s="52"/>
      <c r="AM148" s="10">
        <f t="shared" si="44"/>
        <v>2500</v>
      </c>
      <c r="AN148" s="10">
        <f t="shared" si="45"/>
        <v>2500</v>
      </c>
    </row>
    <row r="149" spans="1:40">
      <c r="A149" s="13" t="s">
        <v>19</v>
      </c>
      <c r="B149" s="52"/>
      <c r="C149" s="52"/>
      <c r="D149" s="52">
        <f>+'Parque Solar_4a10Julho'!$R17</f>
        <v>2500</v>
      </c>
      <c r="E149" s="52">
        <f>+'Parque Solar_4a10Julho'!$R17</f>
        <v>2500</v>
      </c>
      <c r="F149" s="52">
        <f>+'Parque Solar_4a10Julho'!$R17</f>
        <v>2500</v>
      </c>
      <c r="G149" s="52">
        <f>+'Parque Solar_4a10Julho'!$R17</f>
        <v>2500</v>
      </c>
      <c r="H149" s="52">
        <f>+'Parque Solar_4a10Julho'!$R17</f>
        <v>2500</v>
      </c>
      <c r="I149" s="52">
        <f>+'Parque Solar_4a10Julho'!$R17</f>
        <v>2500</v>
      </c>
      <c r="J149" s="52">
        <f>+'Parque Solar_4a10Julho'!$R17</f>
        <v>2500</v>
      </c>
      <c r="K149" s="52">
        <f>+'Parque Solar_4a10Julho'!$R17</f>
        <v>2500</v>
      </c>
      <c r="L149" s="52">
        <f>+'Parque Solar_4a10Julho'!$R17</f>
        <v>2500</v>
      </c>
      <c r="M149" s="52">
        <f>+'Parque Solar_4a10Julho'!$R17</f>
        <v>2500</v>
      </c>
      <c r="N149" s="52">
        <f>+'Parque Solar_4a10Julho'!$R17</f>
        <v>2500</v>
      </c>
      <c r="O149" s="52">
        <f>+'Parque Solar_4a10Julho'!$R17</f>
        <v>2500</v>
      </c>
      <c r="P149" s="52">
        <f>+'Parque Solar_4a10Julho'!$R17</f>
        <v>2500</v>
      </c>
      <c r="Q149" s="52">
        <f>+'Parque Solar_4a10Julho'!$R17</f>
        <v>2500</v>
      </c>
      <c r="R149" s="52">
        <f>+'Parque Solar_4a10Julho'!$R17</f>
        <v>2500</v>
      </c>
      <c r="S149" s="52">
        <f>+'Parque Solar_4a10Julho'!$R17</f>
        <v>2500</v>
      </c>
      <c r="T149" s="52">
        <f>+'Parque Solar_4a10Julho'!$R17</f>
        <v>2500</v>
      </c>
      <c r="U149" s="52">
        <f>+'Parque Solar_4a10Julho'!$R17</f>
        <v>2500</v>
      </c>
      <c r="V149" s="52">
        <f>+'Parque Solar_4a10Julho'!$R17</f>
        <v>2500</v>
      </c>
      <c r="W149" s="52">
        <f>+'Parque Solar_4a10Julho'!$R17</f>
        <v>2500</v>
      </c>
      <c r="X149" s="52">
        <f>+'Parque Solar_4a10Julho'!$R17</f>
        <v>2500</v>
      </c>
      <c r="Y149" s="52">
        <f>+'Parque Solar_4a10Julho'!$R17</f>
        <v>2500</v>
      </c>
      <c r="Z149" s="52">
        <f>+'Parque Solar_4a10Julho'!$R17</f>
        <v>2500</v>
      </c>
      <c r="AA149" s="52">
        <f>+'Parque Solar_4a10Julho'!$R17</f>
        <v>2500</v>
      </c>
      <c r="AB149" s="52">
        <f>+'Parque Solar_4a10Julho'!$R17</f>
        <v>2500</v>
      </c>
      <c r="AC149" s="52">
        <f>+'Parque Solar_4a10Julho'!$R17</f>
        <v>2500</v>
      </c>
      <c r="AD149" s="52">
        <f>+'Parque Solar_4a10Julho'!$R17</f>
        <v>2500</v>
      </c>
      <c r="AE149" s="52">
        <f>+'Parque Solar_4a10Julho'!$R17</f>
        <v>2500</v>
      </c>
      <c r="AF149" s="52">
        <f>+'Parque Solar_4a10Julho'!$R17</f>
        <v>2500</v>
      </c>
      <c r="AG149" s="52">
        <f>+'Parque Solar_4a10Julho'!$R17</f>
        <v>2500</v>
      </c>
      <c r="AH149" s="52"/>
      <c r="AI149" s="52"/>
      <c r="AJ149" s="52"/>
      <c r="AK149" s="52"/>
      <c r="AL149" s="52"/>
      <c r="AM149" s="10">
        <f t="shared" si="44"/>
        <v>2500</v>
      </c>
      <c r="AN149" s="10">
        <f t="shared" si="45"/>
        <v>2500</v>
      </c>
    </row>
    <row r="150" spans="1:40">
      <c r="A150" s="13">
        <v>0.58333333333333337</v>
      </c>
      <c r="B150" s="52"/>
      <c r="C150" s="52"/>
      <c r="D150" s="52">
        <f>+'Parque Solar_4a10Julho'!$R18</f>
        <v>2200</v>
      </c>
      <c r="E150" s="52">
        <f>+'Parque Solar_4a10Julho'!$R18</f>
        <v>2200</v>
      </c>
      <c r="F150" s="52">
        <f>+'Parque Solar_4a10Julho'!$R18</f>
        <v>2200</v>
      </c>
      <c r="G150" s="52">
        <f>+'Parque Solar_4a10Julho'!$R18</f>
        <v>2200</v>
      </c>
      <c r="H150" s="52">
        <f>+'Parque Solar_4a10Julho'!$R18</f>
        <v>2200</v>
      </c>
      <c r="I150" s="52">
        <f>+'Parque Solar_4a10Julho'!$R18</f>
        <v>2200</v>
      </c>
      <c r="J150" s="52">
        <f>+'Parque Solar_4a10Julho'!$R18</f>
        <v>2200</v>
      </c>
      <c r="K150" s="52">
        <f>+'Parque Solar_4a10Julho'!$R18</f>
        <v>2200</v>
      </c>
      <c r="L150" s="52">
        <f>+'Parque Solar_4a10Julho'!$R18</f>
        <v>2200</v>
      </c>
      <c r="M150" s="52">
        <f>+'Parque Solar_4a10Julho'!$R18</f>
        <v>2200</v>
      </c>
      <c r="N150" s="52">
        <f>+'Parque Solar_4a10Julho'!$R18</f>
        <v>2200</v>
      </c>
      <c r="O150" s="52">
        <f>+'Parque Solar_4a10Julho'!$R18</f>
        <v>2200</v>
      </c>
      <c r="P150" s="52">
        <f>+'Parque Solar_4a10Julho'!$R18</f>
        <v>2200</v>
      </c>
      <c r="Q150" s="52">
        <f>+'Parque Solar_4a10Julho'!$R18</f>
        <v>2200</v>
      </c>
      <c r="R150" s="52">
        <f>+'Parque Solar_4a10Julho'!$R18</f>
        <v>2200</v>
      </c>
      <c r="S150" s="52">
        <f>+'Parque Solar_4a10Julho'!$R18</f>
        <v>2200</v>
      </c>
      <c r="T150" s="52">
        <f>+'Parque Solar_4a10Julho'!$R18</f>
        <v>2200</v>
      </c>
      <c r="U150" s="52">
        <f>+'Parque Solar_4a10Julho'!$R18</f>
        <v>2200</v>
      </c>
      <c r="V150" s="52">
        <f>+'Parque Solar_4a10Julho'!$R18</f>
        <v>2200</v>
      </c>
      <c r="W150" s="52">
        <f>+'Parque Solar_4a10Julho'!$R18</f>
        <v>2200</v>
      </c>
      <c r="X150" s="52">
        <f>+'Parque Solar_4a10Julho'!$R18</f>
        <v>2200</v>
      </c>
      <c r="Y150" s="52">
        <f>+'Parque Solar_4a10Julho'!$R18</f>
        <v>2200</v>
      </c>
      <c r="Z150" s="52">
        <f>+'Parque Solar_4a10Julho'!$R18</f>
        <v>2200</v>
      </c>
      <c r="AA150" s="52">
        <f>+'Parque Solar_4a10Julho'!$R18</f>
        <v>2200</v>
      </c>
      <c r="AB150" s="52">
        <f>+'Parque Solar_4a10Julho'!$R18</f>
        <v>2200</v>
      </c>
      <c r="AC150" s="52">
        <f>+'Parque Solar_4a10Julho'!$R18</f>
        <v>2200</v>
      </c>
      <c r="AD150" s="52">
        <f>+'Parque Solar_4a10Julho'!$R18</f>
        <v>2200</v>
      </c>
      <c r="AE150" s="52">
        <f>+'Parque Solar_4a10Julho'!$R18</f>
        <v>2200</v>
      </c>
      <c r="AF150" s="52">
        <f>+'Parque Solar_4a10Julho'!$R18</f>
        <v>2200</v>
      </c>
      <c r="AG150" s="52">
        <f>+'Parque Solar_4a10Julho'!$R18</f>
        <v>2200</v>
      </c>
      <c r="AH150" s="52"/>
      <c r="AI150" s="52"/>
      <c r="AJ150" s="52"/>
      <c r="AK150" s="52"/>
      <c r="AL150" s="52"/>
      <c r="AM150" s="10">
        <f t="shared" si="44"/>
        <v>2200</v>
      </c>
      <c r="AN150" s="10">
        <f t="shared" si="45"/>
        <v>2200</v>
      </c>
    </row>
    <row r="151" spans="1:40">
      <c r="A151" s="13" t="s">
        <v>20</v>
      </c>
      <c r="B151" s="52"/>
      <c r="C151" s="52"/>
      <c r="D151" s="52">
        <f>+'Parque Solar_4a10Julho'!$R19</f>
        <v>1800</v>
      </c>
      <c r="E151" s="52">
        <f>+'Parque Solar_4a10Julho'!$R19</f>
        <v>1800</v>
      </c>
      <c r="F151" s="52">
        <f>+'Parque Solar_4a10Julho'!$R19</f>
        <v>1800</v>
      </c>
      <c r="G151" s="52">
        <f>+'Parque Solar_4a10Julho'!$R19</f>
        <v>1800</v>
      </c>
      <c r="H151" s="52">
        <f>+'Parque Solar_4a10Julho'!$R19</f>
        <v>1800</v>
      </c>
      <c r="I151" s="52">
        <f>+'Parque Solar_4a10Julho'!$R19</f>
        <v>1800</v>
      </c>
      <c r="J151" s="52">
        <f>+'Parque Solar_4a10Julho'!$R19</f>
        <v>1800</v>
      </c>
      <c r="K151" s="52">
        <f>+'Parque Solar_4a10Julho'!$R19</f>
        <v>1800</v>
      </c>
      <c r="L151" s="52">
        <f>+'Parque Solar_4a10Julho'!$R19</f>
        <v>1800</v>
      </c>
      <c r="M151" s="52">
        <f>+'Parque Solar_4a10Julho'!$R19</f>
        <v>1800</v>
      </c>
      <c r="N151" s="52">
        <f>+'Parque Solar_4a10Julho'!$R19</f>
        <v>1800</v>
      </c>
      <c r="O151" s="52">
        <f>+'Parque Solar_4a10Julho'!$R19</f>
        <v>1800</v>
      </c>
      <c r="P151" s="52">
        <f>+'Parque Solar_4a10Julho'!$R19</f>
        <v>1800</v>
      </c>
      <c r="Q151" s="52">
        <f>+'Parque Solar_4a10Julho'!$R19</f>
        <v>1800</v>
      </c>
      <c r="R151" s="52">
        <f>+'Parque Solar_4a10Julho'!$R19</f>
        <v>1800</v>
      </c>
      <c r="S151" s="52">
        <f>+'Parque Solar_4a10Julho'!$R19</f>
        <v>1800</v>
      </c>
      <c r="T151" s="52">
        <f>+'Parque Solar_4a10Julho'!$R19</f>
        <v>1800</v>
      </c>
      <c r="U151" s="52">
        <f>+'Parque Solar_4a10Julho'!$R19</f>
        <v>1800</v>
      </c>
      <c r="V151" s="52">
        <f>+'Parque Solar_4a10Julho'!$R19</f>
        <v>1800</v>
      </c>
      <c r="W151" s="52">
        <f>+'Parque Solar_4a10Julho'!$R19</f>
        <v>1800</v>
      </c>
      <c r="X151" s="52">
        <f>+'Parque Solar_4a10Julho'!$R19</f>
        <v>1800</v>
      </c>
      <c r="Y151" s="52">
        <f>+'Parque Solar_4a10Julho'!$R19</f>
        <v>1800</v>
      </c>
      <c r="Z151" s="52">
        <f>+'Parque Solar_4a10Julho'!$R19</f>
        <v>1800</v>
      </c>
      <c r="AA151" s="52">
        <f>+'Parque Solar_4a10Julho'!$R19</f>
        <v>1800</v>
      </c>
      <c r="AB151" s="52">
        <f>+'Parque Solar_4a10Julho'!$R19</f>
        <v>1800</v>
      </c>
      <c r="AC151" s="52">
        <f>+'Parque Solar_4a10Julho'!$R19</f>
        <v>1800</v>
      </c>
      <c r="AD151" s="52">
        <f>+'Parque Solar_4a10Julho'!$R19</f>
        <v>1800</v>
      </c>
      <c r="AE151" s="52">
        <f>+'Parque Solar_4a10Julho'!$R19</f>
        <v>1800</v>
      </c>
      <c r="AF151" s="52">
        <f>+'Parque Solar_4a10Julho'!$R19</f>
        <v>1800</v>
      </c>
      <c r="AG151" s="52">
        <f>+'Parque Solar_4a10Julho'!$R19</f>
        <v>1800</v>
      </c>
      <c r="AH151" s="52"/>
      <c r="AI151" s="52"/>
      <c r="AJ151" s="52"/>
      <c r="AK151" s="52"/>
      <c r="AL151" s="52"/>
      <c r="AM151" s="10">
        <f t="shared" si="44"/>
        <v>1800</v>
      </c>
      <c r="AN151" s="10">
        <f t="shared" si="45"/>
        <v>1800</v>
      </c>
    </row>
    <row r="152" spans="1:40">
      <c r="A152" s="12" t="s">
        <v>21</v>
      </c>
      <c r="B152" s="52"/>
      <c r="C152" s="52"/>
      <c r="D152" s="52">
        <f>+'Parque Solar_4a10Julho'!$R20</f>
        <v>1400</v>
      </c>
      <c r="E152" s="52">
        <f>+'Parque Solar_4a10Julho'!$R20</f>
        <v>1400</v>
      </c>
      <c r="F152" s="52">
        <f>+'Parque Solar_4a10Julho'!$R20</f>
        <v>1400</v>
      </c>
      <c r="G152" s="52">
        <f>+'Parque Solar_4a10Julho'!$R20</f>
        <v>1400</v>
      </c>
      <c r="H152" s="52">
        <f>+'Parque Solar_4a10Julho'!$R20</f>
        <v>1400</v>
      </c>
      <c r="I152" s="52">
        <f>+'Parque Solar_4a10Julho'!$R20</f>
        <v>1400</v>
      </c>
      <c r="J152" s="52">
        <f>+'Parque Solar_4a10Julho'!$R20</f>
        <v>1400</v>
      </c>
      <c r="K152" s="52">
        <f>+'Parque Solar_4a10Julho'!$R20</f>
        <v>1400</v>
      </c>
      <c r="L152" s="52">
        <f>+'Parque Solar_4a10Julho'!$R20</f>
        <v>1400</v>
      </c>
      <c r="M152" s="52">
        <f>+'Parque Solar_4a10Julho'!$R20</f>
        <v>1400</v>
      </c>
      <c r="N152" s="52">
        <f>+'Parque Solar_4a10Julho'!$R20</f>
        <v>1400</v>
      </c>
      <c r="O152" s="52">
        <f>+'Parque Solar_4a10Julho'!$R20</f>
        <v>1400</v>
      </c>
      <c r="P152" s="52">
        <f>+'Parque Solar_4a10Julho'!$R20</f>
        <v>1400</v>
      </c>
      <c r="Q152" s="52">
        <f>+'Parque Solar_4a10Julho'!$R20</f>
        <v>1400</v>
      </c>
      <c r="R152" s="52">
        <f>+'Parque Solar_4a10Julho'!$R20</f>
        <v>1400</v>
      </c>
      <c r="S152" s="52">
        <f>+'Parque Solar_4a10Julho'!$R20</f>
        <v>1400</v>
      </c>
      <c r="T152" s="52">
        <f>+'Parque Solar_4a10Julho'!$R20</f>
        <v>1400</v>
      </c>
      <c r="U152" s="52">
        <f>+'Parque Solar_4a10Julho'!$R20</f>
        <v>1400</v>
      </c>
      <c r="V152" s="52">
        <f>+'Parque Solar_4a10Julho'!$R20</f>
        <v>1400</v>
      </c>
      <c r="W152" s="52">
        <f>+'Parque Solar_4a10Julho'!$R20</f>
        <v>1400</v>
      </c>
      <c r="X152" s="52">
        <f>+'Parque Solar_4a10Julho'!$R20</f>
        <v>1400</v>
      </c>
      <c r="Y152" s="52">
        <f>+'Parque Solar_4a10Julho'!$R20</f>
        <v>1400</v>
      </c>
      <c r="Z152" s="52">
        <f>+'Parque Solar_4a10Julho'!$R20</f>
        <v>1400</v>
      </c>
      <c r="AA152" s="52">
        <f>+'Parque Solar_4a10Julho'!$R20</f>
        <v>1400</v>
      </c>
      <c r="AB152" s="52">
        <f>+'Parque Solar_4a10Julho'!$R20</f>
        <v>1400</v>
      </c>
      <c r="AC152" s="52">
        <f>+'Parque Solar_4a10Julho'!$R20</f>
        <v>1400</v>
      </c>
      <c r="AD152" s="52">
        <f>+'Parque Solar_4a10Julho'!$R20</f>
        <v>1400</v>
      </c>
      <c r="AE152" s="52">
        <f>+'Parque Solar_4a10Julho'!$R20</f>
        <v>1400</v>
      </c>
      <c r="AF152" s="52">
        <f>+'Parque Solar_4a10Julho'!$R20</f>
        <v>1400</v>
      </c>
      <c r="AG152" s="52">
        <f>+'Parque Solar_4a10Julho'!$R20</f>
        <v>1400</v>
      </c>
      <c r="AH152" s="52"/>
      <c r="AI152" s="52"/>
      <c r="AJ152" s="52"/>
      <c r="AK152" s="52"/>
      <c r="AL152" s="52"/>
      <c r="AM152" s="10">
        <f t="shared" si="44"/>
        <v>1400</v>
      </c>
      <c r="AN152" s="10">
        <f t="shared" si="45"/>
        <v>1400</v>
      </c>
    </row>
    <row r="153" spans="1:40">
      <c r="A153" s="12" t="s">
        <v>22</v>
      </c>
      <c r="B153" s="52"/>
      <c r="C153" s="52"/>
      <c r="D153" s="52">
        <f>+'Parque Solar_4a10Julho'!$R21</f>
        <v>900</v>
      </c>
      <c r="E153" s="52">
        <f>+'Parque Solar_4a10Julho'!$R21</f>
        <v>900</v>
      </c>
      <c r="F153" s="52">
        <f>+'Parque Solar_4a10Julho'!$R21</f>
        <v>900</v>
      </c>
      <c r="G153" s="52">
        <f>+'Parque Solar_4a10Julho'!$R21</f>
        <v>900</v>
      </c>
      <c r="H153" s="52">
        <f>+'Parque Solar_4a10Julho'!$R21</f>
        <v>900</v>
      </c>
      <c r="I153" s="52">
        <f>+'Parque Solar_4a10Julho'!$R21</f>
        <v>900</v>
      </c>
      <c r="J153" s="52">
        <f>+'Parque Solar_4a10Julho'!$R21</f>
        <v>900</v>
      </c>
      <c r="K153" s="52">
        <f>+'Parque Solar_4a10Julho'!$R21</f>
        <v>900</v>
      </c>
      <c r="L153" s="52">
        <f>+'Parque Solar_4a10Julho'!$R21</f>
        <v>900</v>
      </c>
      <c r="M153" s="52">
        <f>+'Parque Solar_4a10Julho'!$R21</f>
        <v>900</v>
      </c>
      <c r="N153" s="52">
        <f>+'Parque Solar_4a10Julho'!$R21</f>
        <v>900</v>
      </c>
      <c r="O153" s="52">
        <f>+'Parque Solar_4a10Julho'!$R21</f>
        <v>900</v>
      </c>
      <c r="P153" s="52">
        <f>+'Parque Solar_4a10Julho'!$R21</f>
        <v>900</v>
      </c>
      <c r="Q153" s="52">
        <f>+'Parque Solar_4a10Julho'!$R21</f>
        <v>900</v>
      </c>
      <c r="R153" s="52">
        <f>+'Parque Solar_4a10Julho'!$R21</f>
        <v>900</v>
      </c>
      <c r="S153" s="52">
        <f>+'Parque Solar_4a10Julho'!$R21</f>
        <v>900</v>
      </c>
      <c r="T153" s="52">
        <f>+'Parque Solar_4a10Julho'!$R21</f>
        <v>900</v>
      </c>
      <c r="U153" s="52">
        <f>+'Parque Solar_4a10Julho'!$R21</f>
        <v>900</v>
      </c>
      <c r="V153" s="52">
        <f>+'Parque Solar_4a10Julho'!$R21</f>
        <v>900</v>
      </c>
      <c r="W153" s="52">
        <f>+'Parque Solar_4a10Julho'!$R21</f>
        <v>900</v>
      </c>
      <c r="X153" s="52">
        <f>+'Parque Solar_4a10Julho'!$R21</f>
        <v>900</v>
      </c>
      <c r="Y153" s="52">
        <f>+'Parque Solar_4a10Julho'!$R21</f>
        <v>900</v>
      </c>
      <c r="Z153" s="52">
        <f>+'Parque Solar_4a10Julho'!$R21</f>
        <v>900</v>
      </c>
      <c r="AA153" s="52">
        <f>+'Parque Solar_4a10Julho'!$R21</f>
        <v>900</v>
      </c>
      <c r="AB153" s="52">
        <f>+'Parque Solar_4a10Julho'!$R21</f>
        <v>900</v>
      </c>
      <c r="AC153" s="52">
        <f>+'Parque Solar_4a10Julho'!$R21</f>
        <v>900</v>
      </c>
      <c r="AD153" s="52">
        <f>+'Parque Solar_4a10Julho'!$R21</f>
        <v>900</v>
      </c>
      <c r="AE153" s="52">
        <f>+'Parque Solar_4a10Julho'!$R21</f>
        <v>900</v>
      </c>
      <c r="AF153" s="52">
        <f>+'Parque Solar_4a10Julho'!$R21</f>
        <v>900</v>
      </c>
      <c r="AG153" s="52">
        <f>+'Parque Solar_4a10Julho'!$R21</f>
        <v>900</v>
      </c>
      <c r="AH153" s="52"/>
      <c r="AI153" s="52"/>
      <c r="AJ153" s="52"/>
      <c r="AK153" s="52"/>
      <c r="AL153" s="52"/>
      <c r="AM153" s="10">
        <f t="shared" si="44"/>
        <v>900</v>
      </c>
      <c r="AN153" s="10">
        <f t="shared" si="45"/>
        <v>900</v>
      </c>
    </row>
    <row r="154" spans="1:40">
      <c r="A154" s="12" t="s">
        <v>23</v>
      </c>
      <c r="B154" s="52"/>
      <c r="C154" s="52"/>
      <c r="D154" s="52">
        <f>+'Parque Solar_4a10Julho'!$R22</f>
        <v>300</v>
      </c>
      <c r="E154" s="52">
        <f>+'Parque Solar_4a10Julho'!$R22</f>
        <v>300</v>
      </c>
      <c r="F154" s="52">
        <f>+'Parque Solar_4a10Julho'!$R22</f>
        <v>300</v>
      </c>
      <c r="G154" s="52">
        <f>+'Parque Solar_4a10Julho'!$R22</f>
        <v>300</v>
      </c>
      <c r="H154" s="52">
        <f>+'Parque Solar_4a10Julho'!$R22</f>
        <v>300</v>
      </c>
      <c r="I154" s="52">
        <f>+'Parque Solar_4a10Julho'!$R22</f>
        <v>300</v>
      </c>
      <c r="J154" s="52">
        <f>+'Parque Solar_4a10Julho'!$R22</f>
        <v>300</v>
      </c>
      <c r="K154" s="52">
        <f>+'Parque Solar_4a10Julho'!$R22</f>
        <v>300</v>
      </c>
      <c r="L154" s="52">
        <f>+'Parque Solar_4a10Julho'!$R22</f>
        <v>300</v>
      </c>
      <c r="M154" s="52">
        <f>+'Parque Solar_4a10Julho'!$R22</f>
        <v>300</v>
      </c>
      <c r="N154" s="52">
        <f>+'Parque Solar_4a10Julho'!$R22</f>
        <v>300</v>
      </c>
      <c r="O154" s="52">
        <f>+'Parque Solar_4a10Julho'!$R22</f>
        <v>300</v>
      </c>
      <c r="P154" s="52">
        <f>+'Parque Solar_4a10Julho'!$R22</f>
        <v>300</v>
      </c>
      <c r="Q154" s="52">
        <f>+'Parque Solar_4a10Julho'!$R22</f>
        <v>300</v>
      </c>
      <c r="R154" s="52">
        <f>+'Parque Solar_4a10Julho'!$R22</f>
        <v>300</v>
      </c>
      <c r="S154" s="52">
        <f>+'Parque Solar_4a10Julho'!$R22</f>
        <v>300</v>
      </c>
      <c r="T154" s="52">
        <f>+'Parque Solar_4a10Julho'!$R22</f>
        <v>300</v>
      </c>
      <c r="U154" s="52">
        <f>+'Parque Solar_4a10Julho'!$R22</f>
        <v>300</v>
      </c>
      <c r="V154" s="52">
        <f>+'Parque Solar_4a10Julho'!$R22</f>
        <v>300</v>
      </c>
      <c r="W154" s="52">
        <f>+'Parque Solar_4a10Julho'!$R22</f>
        <v>300</v>
      </c>
      <c r="X154" s="52">
        <f>+'Parque Solar_4a10Julho'!$R22</f>
        <v>300</v>
      </c>
      <c r="Y154" s="52">
        <f>+'Parque Solar_4a10Julho'!$R22</f>
        <v>300</v>
      </c>
      <c r="Z154" s="52">
        <f>+'Parque Solar_4a10Julho'!$R22</f>
        <v>300</v>
      </c>
      <c r="AA154" s="52">
        <f>+'Parque Solar_4a10Julho'!$R22</f>
        <v>300</v>
      </c>
      <c r="AB154" s="52">
        <f>+'Parque Solar_4a10Julho'!$R22</f>
        <v>300</v>
      </c>
      <c r="AC154" s="52">
        <f>+'Parque Solar_4a10Julho'!$R22</f>
        <v>300</v>
      </c>
      <c r="AD154" s="52">
        <f>+'Parque Solar_4a10Julho'!$R22</f>
        <v>300</v>
      </c>
      <c r="AE154" s="52">
        <f>+'Parque Solar_4a10Julho'!$R22</f>
        <v>300</v>
      </c>
      <c r="AF154" s="52">
        <f>+'Parque Solar_4a10Julho'!$R22</f>
        <v>300</v>
      </c>
      <c r="AG154" s="52">
        <f>+'Parque Solar_4a10Julho'!$R22</f>
        <v>300</v>
      </c>
      <c r="AH154" s="52"/>
      <c r="AI154" s="52"/>
      <c r="AJ154" s="52"/>
      <c r="AK154" s="52"/>
      <c r="AL154" s="52"/>
      <c r="AM154" s="10">
        <f t="shared" si="44"/>
        <v>300</v>
      </c>
      <c r="AN154" s="10">
        <f t="shared" si="45"/>
        <v>300</v>
      </c>
    </row>
    <row r="155" spans="1:40">
      <c r="A155" s="9" t="s">
        <v>24</v>
      </c>
      <c r="B155" s="52"/>
      <c r="C155" s="52"/>
      <c r="D155" s="52">
        <f>+'Parque Solar_4a10Julho'!$R23</f>
        <v>0</v>
      </c>
      <c r="E155" s="52">
        <f>+'Parque Solar_4a10Julho'!$R23</f>
        <v>0</v>
      </c>
      <c r="F155" s="52">
        <f>+'Parque Solar_4a10Julho'!$R23</f>
        <v>0</v>
      </c>
      <c r="G155" s="52">
        <f>+'Parque Solar_4a10Julho'!$R23</f>
        <v>0</v>
      </c>
      <c r="H155" s="52">
        <f>+'Parque Solar_4a10Julho'!$R23</f>
        <v>0</v>
      </c>
      <c r="I155" s="52">
        <f>+'Parque Solar_4a10Julho'!$R23</f>
        <v>0</v>
      </c>
      <c r="J155" s="52">
        <f>+'Parque Solar_4a10Julho'!$R23</f>
        <v>0</v>
      </c>
      <c r="K155" s="52">
        <f>+'Parque Solar_4a10Julho'!$R23</f>
        <v>0</v>
      </c>
      <c r="L155" s="52">
        <f>+'Parque Solar_4a10Julho'!$R23</f>
        <v>0</v>
      </c>
      <c r="M155" s="52">
        <f>+'Parque Solar_4a10Julho'!$R23</f>
        <v>0</v>
      </c>
      <c r="N155" s="52">
        <f>+'Parque Solar_4a10Julho'!$R23</f>
        <v>0</v>
      </c>
      <c r="O155" s="52">
        <f>+'Parque Solar_4a10Julho'!$R23</f>
        <v>0</v>
      </c>
      <c r="P155" s="52">
        <f>+'Parque Solar_4a10Julho'!$R23</f>
        <v>0</v>
      </c>
      <c r="Q155" s="52">
        <f>+'Parque Solar_4a10Julho'!$R23</f>
        <v>0</v>
      </c>
      <c r="R155" s="52">
        <f>+'Parque Solar_4a10Julho'!$R23</f>
        <v>0</v>
      </c>
      <c r="S155" s="52">
        <f>+'Parque Solar_4a10Julho'!$R23</f>
        <v>0</v>
      </c>
      <c r="T155" s="52">
        <f>+'Parque Solar_4a10Julho'!$R23</f>
        <v>0</v>
      </c>
      <c r="U155" s="52">
        <f>+'Parque Solar_4a10Julho'!$R23</f>
        <v>0</v>
      </c>
      <c r="V155" s="52">
        <f>+'Parque Solar_4a10Julho'!$R23</f>
        <v>0</v>
      </c>
      <c r="W155" s="52">
        <f>+'Parque Solar_4a10Julho'!$R23</f>
        <v>0</v>
      </c>
      <c r="X155" s="52">
        <f>+'Parque Solar_4a10Julho'!$R23</f>
        <v>0</v>
      </c>
      <c r="Y155" s="52">
        <f>+'Parque Solar_4a10Julho'!$R23</f>
        <v>0</v>
      </c>
      <c r="Z155" s="52">
        <f>+'Parque Solar_4a10Julho'!$R23</f>
        <v>0</v>
      </c>
      <c r="AA155" s="52">
        <f>+'Parque Solar_4a10Julho'!$R23</f>
        <v>0</v>
      </c>
      <c r="AB155" s="52">
        <f>+'Parque Solar_4a10Julho'!$R23</f>
        <v>0</v>
      </c>
      <c r="AC155" s="52">
        <f>+'Parque Solar_4a10Julho'!$R23</f>
        <v>0</v>
      </c>
      <c r="AD155" s="52">
        <f>+'Parque Solar_4a10Julho'!$R23</f>
        <v>0</v>
      </c>
      <c r="AE155" s="52">
        <f>+'Parque Solar_4a10Julho'!$R23</f>
        <v>0</v>
      </c>
      <c r="AF155" s="52">
        <f>+'Parque Solar_4a10Julho'!$R23</f>
        <v>0</v>
      </c>
      <c r="AG155" s="52">
        <f>+'Parque Solar_4a10Julho'!$R23</f>
        <v>0</v>
      </c>
      <c r="AH155" s="52"/>
      <c r="AI155" s="52"/>
      <c r="AJ155" s="52"/>
      <c r="AK155" s="52"/>
      <c r="AL155" s="52"/>
      <c r="AM155" s="10">
        <f t="shared" si="44"/>
        <v>0</v>
      </c>
      <c r="AN155" s="10">
        <f t="shared" si="45"/>
        <v>0</v>
      </c>
    </row>
    <row r="156" spans="1:40">
      <c r="A156" s="15">
        <v>0.83333333333333337</v>
      </c>
      <c r="B156" s="52"/>
      <c r="C156" s="52"/>
      <c r="D156" s="52">
        <f>+'Parque Solar_4a10Julho'!$R24</f>
        <v>0</v>
      </c>
      <c r="E156" s="52">
        <f>+'Parque Solar_4a10Julho'!$R24</f>
        <v>0</v>
      </c>
      <c r="F156" s="52">
        <f>+'Parque Solar_4a10Julho'!$R24</f>
        <v>0</v>
      </c>
      <c r="G156" s="52">
        <f>+'Parque Solar_4a10Julho'!$R24</f>
        <v>0</v>
      </c>
      <c r="H156" s="52">
        <f>+'Parque Solar_4a10Julho'!$R24</f>
        <v>0</v>
      </c>
      <c r="I156" s="52">
        <f>+'Parque Solar_4a10Julho'!$R24</f>
        <v>0</v>
      </c>
      <c r="J156" s="52">
        <f>+'Parque Solar_4a10Julho'!$R24</f>
        <v>0</v>
      </c>
      <c r="K156" s="52">
        <f>+'Parque Solar_4a10Julho'!$R24</f>
        <v>0</v>
      </c>
      <c r="L156" s="52">
        <f>+'Parque Solar_4a10Julho'!$R24</f>
        <v>0</v>
      </c>
      <c r="M156" s="52">
        <f>+'Parque Solar_4a10Julho'!$R24</f>
        <v>0</v>
      </c>
      <c r="N156" s="52">
        <f>+'Parque Solar_4a10Julho'!$R24</f>
        <v>0</v>
      </c>
      <c r="O156" s="52">
        <f>+'Parque Solar_4a10Julho'!$R24</f>
        <v>0</v>
      </c>
      <c r="P156" s="52">
        <f>+'Parque Solar_4a10Julho'!$R24</f>
        <v>0</v>
      </c>
      <c r="Q156" s="52">
        <f>+'Parque Solar_4a10Julho'!$R24</f>
        <v>0</v>
      </c>
      <c r="R156" s="52">
        <f>+'Parque Solar_4a10Julho'!$R24</f>
        <v>0</v>
      </c>
      <c r="S156" s="52">
        <f>+'Parque Solar_4a10Julho'!$R24</f>
        <v>0</v>
      </c>
      <c r="T156" s="52">
        <f>+'Parque Solar_4a10Julho'!$R24</f>
        <v>0</v>
      </c>
      <c r="U156" s="52">
        <f>+'Parque Solar_4a10Julho'!$R24</f>
        <v>0</v>
      </c>
      <c r="V156" s="52">
        <f>+'Parque Solar_4a10Julho'!$R24</f>
        <v>0</v>
      </c>
      <c r="W156" s="52">
        <f>+'Parque Solar_4a10Julho'!$R24</f>
        <v>0</v>
      </c>
      <c r="X156" s="52">
        <f>+'Parque Solar_4a10Julho'!$R24</f>
        <v>0</v>
      </c>
      <c r="Y156" s="52">
        <f>+'Parque Solar_4a10Julho'!$R24</f>
        <v>0</v>
      </c>
      <c r="Z156" s="52">
        <f>+'Parque Solar_4a10Julho'!$R24</f>
        <v>0</v>
      </c>
      <c r="AA156" s="52">
        <f>+'Parque Solar_4a10Julho'!$R24</f>
        <v>0</v>
      </c>
      <c r="AB156" s="52">
        <f>+'Parque Solar_4a10Julho'!$R24</f>
        <v>0</v>
      </c>
      <c r="AC156" s="52">
        <f>+'Parque Solar_4a10Julho'!$R24</f>
        <v>0</v>
      </c>
      <c r="AD156" s="52">
        <f>+'Parque Solar_4a10Julho'!$R24</f>
        <v>0</v>
      </c>
      <c r="AE156" s="52">
        <f>+'Parque Solar_4a10Julho'!$R24</f>
        <v>0</v>
      </c>
      <c r="AF156" s="52">
        <f>+'Parque Solar_4a10Julho'!$R24</f>
        <v>0</v>
      </c>
      <c r="AG156" s="52">
        <f>+'Parque Solar_4a10Julho'!$R24</f>
        <v>0</v>
      </c>
      <c r="AH156" s="52"/>
      <c r="AI156" s="52"/>
      <c r="AJ156" s="52"/>
      <c r="AK156" s="52"/>
      <c r="AL156" s="52"/>
      <c r="AM156" s="10">
        <f t="shared" si="44"/>
        <v>0</v>
      </c>
      <c r="AN156" s="10">
        <f t="shared" si="45"/>
        <v>0</v>
      </c>
    </row>
    <row r="157" spans="1:40">
      <c r="A157" s="15">
        <v>0.875</v>
      </c>
      <c r="B157" s="52"/>
      <c r="C157" s="52"/>
      <c r="D157" s="52">
        <f>+'Parque Solar_4a10Julho'!$R25</f>
        <v>0</v>
      </c>
      <c r="E157" s="52">
        <f>+'Parque Solar_4a10Julho'!$R25</f>
        <v>0</v>
      </c>
      <c r="F157" s="52">
        <f>+'Parque Solar_4a10Julho'!$R25</f>
        <v>0</v>
      </c>
      <c r="G157" s="52">
        <f>+'Parque Solar_4a10Julho'!$R25</f>
        <v>0</v>
      </c>
      <c r="H157" s="52">
        <f>+'Parque Solar_4a10Julho'!$R25</f>
        <v>0</v>
      </c>
      <c r="I157" s="52">
        <f>+'Parque Solar_4a10Julho'!$R25</f>
        <v>0</v>
      </c>
      <c r="J157" s="52">
        <f>+'Parque Solar_4a10Julho'!$R25</f>
        <v>0</v>
      </c>
      <c r="K157" s="52">
        <f>+'Parque Solar_4a10Julho'!$R25</f>
        <v>0</v>
      </c>
      <c r="L157" s="52">
        <f>+'Parque Solar_4a10Julho'!$R25</f>
        <v>0</v>
      </c>
      <c r="M157" s="52">
        <f>+'Parque Solar_4a10Julho'!$R25</f>
        <v>0</v>
      </c>
      <c r="N157" s="52">
        <f>+'Parque Solar_4a10Julho'!$R25</f>
        <v>0</v>
      </c>
      <c r="O157" s="52">
        <f>+'Parque Solar_4a10Julho'!$R25</f>
        <v>0</v>
      </c>
      <c r="P157" s="52">
        <f>+'Parque Solar_4a10Julho'!$R25</f>
        <v>0</v>
      </c>
      <c r="Q157" s="52">
        <f>+'Parque Solar_4a10Julho'!$R25</f>
        <v>0</v>
      </c>
      <c r="R157" s="52">
        <f>+'Parque Solar_4a10Julho'!$R25</f>
        <v>0</v>
      </c>
      <c r="S157" s="52">
        <f>+'Parque Solar_4a10Julho'!$R25</f>
        <v>0</v>
      </c>
      <c r="T157" s="52">
        <f>+'Parque Solar_4a10Julho'!$R25</f>
        <v>0</v>
      </c>
      <c r="U157" s="52">
        <f>+'Parque Solar_4a10Julho'!$R25</f>
        <v>0</v>
      </c>
      <c r="V157" s="52">
        <f>+'Parque Solar_4a10Julho'!$R25</f>
        <v>0</v>
      </c>
      <c r="W157" s="52">
        <f>+'Parque Solar_4a10Julho'!$R25</f>
        <v>0</v>
      </c>
      <c r="X157" s="52">
        <f>+'Parque Solar_4a10Julho'!$R25</f>
        <v>0</v>
      </c>
      <c r="Y157" s="52">
        <f>+'Parque Solar_4a10Julho'!$R25</f>
        <v>0</v>
      </c>
      <c r="Z157" s="52">
        <f>+'Parque Solar_4a10Julho'!$R25</f>
        <v>0</v>
      </c>
      <c r="AA157" s="52">
        <f>+'Parque Solar_4a10Julho'!$R25</f>
        <v>0</v>
      </c>
      <c r="AB157" s="52">
        <f>+'Parque Solar_4a10Julho'!$R25</f>
        <v>0</v>
      </c>
      <c r="AC157" s="52">
        <f>+'Parque Solar_4a10Julho'!$R25</f>
        <v>0</v>
      </c>
      <c r="AD157" s="52">
        <f>+'Parque Solar_4a10Julho'!$R25</f>
        <v>0</v>
      </c>
      <c r="AE157" s="52">
        <f>+'Parque Solar_4a10Julho'!$R25</f>
        <v>0</v>
      </c>
      <c r="AF157" s="52">
        <f>+'Parque Solar_4a10Julho'!$R25</f>
        <v>0</v>
      </c>
      <c r="AG157" s="52">
        <f>+'Parque Solar_4a10Julho'!$R25</f>
        <v>0</v>
      </c>
      <c r="AH157" s="52"/>
      <c r="AI157" s="52"/>
      <c r="AJ157" s="52"/>
      <c r="AK157" s="52"/>
      <c r="AL157" s="52"/>
      <c r="AM157" s="10">
        <f t="shared" si="44"/>
        <v>0</v>
      </c>
      <c r="AN157" s="10">
        <f t="shared" si="45"/>
        <v>0</v>
      </c>
    </row>
    <row r="158" spans="1:40">
      <c r="A158" s="13" t="s">
        <v>25</v>
      </c>
      <c r="B158" s="52"/>
      <c r="C158" s="52"/>
      <c r="D158" s="52">
        <f>+'Parque Solar_4a10Julho'!$R26</f>
        <v>0</v>
      </c>
      <c r="E158" s="52">
        <f>+'Parque Solar_4a10Julho'!$R26</f>
        <v>0</v>
      </c>
      <c r="F158" s="52">
        <f>+'Parque Solar_4a10Julho'!$R26</f>
        <v>0</v>
      </c>
      <c r="G158" s="52">
        <f>+'Parque Solar_4a10Julho'!$R26</f>
        <v>0</v>
      </c>
      <c r="H158" s="52">
        <f>+'Parque Solar_4a10Julho'!$R26</f>
        <v>0</v>
      </c>
      <c r="I158" s="52">
        <f>+'Parque Solar_4a10Julho'!$R26</f>
        <v>0</v>
      </c>
      <c r="J158" s="52">
        <f>+'Parque Solar_4a10Julho'!$R26</f>
        <v>0</v>
      </c>
      <c r="K158" s="52">
        <f>+'Parque Solar_4a10Julho'!$R26</f>
        <v>0</v>
      </c>
      <c r="L158" s="52">
        <f>+'Parque Solar_4a10Julho'!$R26</f>
        <v>0</v>
      </c>
      <c r="M158" s="52">
        <f>+'Parque Solar_4a10Julho'!$R26</f>
        <v>0</v>
      </c>
      <c r="N158" s="52">
        <f>+'Parque Solar_4a10Julho'!$R26</f>
        <v>0</v>
      </c>
      <c r="O158" s="52">
        <f>+'Parque Solar_4a10Julho'!$R26</f>
        <v>0</v>
      </c>
      <c r="P158" s="52">
        <f>+'Parque Solar_4a10Julho'!$R26</f>
        <v>0</v>
      </c>
      <c r="Q158" s="52">
        <f>+'Parque Solar_4a10Julho'!$R26</f>
        <v>0</v>
      </c>
      <c r="R158" s="52">
        <f>+'Parque Solar_4a10Julho'!$R26</f>
        <v>0</v>
      </c>
      <c r="S158" s="52">
        <f>+'Parque Solar_4a10Julho'!$R26</f>
        <v>0</v>
      </c>
      <c r="T158" s="52">
        <f>+'Parque Solar_4a10Julho'!$R26</f>
        <v>0</v>
      </c>
      <c r="U158" s="52">
        <f>+'Parque Solar_4a10Julho'!$R26</f>
        <v>0</v>
      </c>
      <c r="V158" s="52">
        <f>+'Parque Solar_4a10Julho'!$R26</f>
        <v>0</v>
      </c>
      <c r="W158" s="52">
        <f>+'Parque Solar_4a10Julho'!$R26</f>
        <v>0</v>
      </c>
      <c r="X158" s="52">
        <f>+'Parque Solar_4a10Julho'!$R26</f>
        <v>0</v>
      </c>
      <c r="Y158" s="52">
        <f>+'Parque Solar_4a10Julho'!$R26</f>
        <v>0</v>
      </c>
      <c r="Z158" s="52">
        <f>+'Parque Solar_4a10Julho'!$R26</f>
        <v>0</v>
      </c>
      <c r="AA158" s="52">
        <f>+'Parque Solar_4a10Julho'!$R26</f>
        <v>0</v>
      </c>
      <c r="AB158" s="52">
        <f>+'Parque Solar_4a10Julho'!$R26</f>
        <v>0</v>
      </c>
      <c r="AC158" s="52">
        <f>+'Parque Solar_4a10Julho'!$R26</f>
        <v>0</v>
      </c>
      <c r="AD158" s="52">
        <f>+'Parque Solar_4a10Julho'!$R26</f>
        <v>0</v>
      </c>
      <c r="AE158" s="52">
        <f>+'Parque Solar_4a10Julho'!$R26</f>
        <v>0</v>
      </c>
      <c r="AF158" s="52">
        <f>+'Parque Solar_4a10Julho'!$R26</f>
        <v>0</v>
      </c>
      <c r="AG158" s="52">
        <f>+'Parque Solar_4a10Julho'!$R26</f>
        <v>0</v>
      </c>
      <c r="AH158" s="52"/>
      <c r="AI158" s="52"/>
      <c r="AJ158" s="52"/>
      <c r="AK158" s="52"/>
      <c r="AL158" s="52"/>
      <c r="AM158" s="10">
        <f t="shared" si="44"/>
        <v>0</v>
      </c>
      <c r="AN158" s="10">
        <f t="shared" si="45"/>
        <v>0</v>
      </c>
    </row>
    <row r="159" spans="1:40">
      <c r="A159" s="15">
        <v>0.95833333333333337</v>
      </c>
      <c r="B159" s="52"/>
      <c r="C159" s="52"/>
      <c r="D159" s="52">
        <f>+'Parque Solar_4a10Julho'!$R27</f>
        <v>0</v>
      </c>
      <c r="E159" s="52">
        <f>+'Parque Solar_4a10Julho'!$R27</f>
        <v>0</v>
      </c>
      <c r="F159" s="52">
        <f>+'Parque Solar_4a10Julho'!$R27</f>
        <v>0</v>
      </c>
      <c r="G159" s="52">
        <f>+'Parque Solar_4a10Julho'!$R27</f>
        <v>0</v>
      </c>
      <c r="H159" s="52">
        <f>+'Parque Solar_4a10Julho'!$R27</f>
        <v>0</v>
      </c>
      <c r="I159" s="52">
        <f>+'Parque Solar_4a10Julho'!$R27</f>
        <v>0</v>
      </c>
      <c r="J159" s="52">
        <f>+'Parque Solar_4a10Julho'!$R27</f>
        <v>0</v>
      </c>
      <c r="K159" s="52">
        <f>+'Parque Solar_4a10Julho'!$R27</f>
        <v>0</v>
      </c>
      <c r="L159" s="52">
        <f>+'Parque Solar_4a10Julho'!$R27</f>
        <v>0</v>
      </c>
      <c r="M159" s="52">
        <f>+'Parque Solar_4a10Julho'!$R27</f>
        <v>0</v>
      </c>
      <c r="N159" s="52">
        <f>+'Parque Solar_4a10Julho'!$R27</f>
        <v>0</v>
      </c>
      <c r="O159" s="52">
        <f>+'Parque Solar_4a10Julho'!$R27</f>
        <v>0</v>
      </c>
      <c r="P159" s="52">
        <f>+'Parque Solar_4a10Julho'!$R27</f>
        <v>0</v>
      </c>
      <c r="Q159" s="52">
        <f>+'Parque Solar_4a10Julho'!$R27</f>
        <v>0</v>
      </c>
      <c r="R159" s="52">
        <f>+'Parque Solar_4a10Julho'!$R27</f>
        <v>0</v>
      </c>
      <c r="S159" s="52">
        <f>+'Parque Solar_4a10Julho'!$R27</f>
        <v>0</v>
      </c>
      <c r="T159" s="52">
        <f>+'Parque Solar_4a10Julho'!$R27</f>
        <v>0</v>
      </c>
      <c r="U159" s="52">
        <f>+'Parque Solar_4a10Julho'!$R27</f>
        <v>0</v>
      </c>
      <c r="V159" s="52">
        <f>+'Parque Solar_4a10Julho'!$R27</f>
        <v>0</v>
      </c>
      <c r="W159" s="52">
        <f>+'Parque Solar_4a10Julho'!$R27</f>
        <v>0</v>
      </c>
      <c r="X159" s="52">
        <f>+'Parque Solar_4a10Julho'!$R27</f>
        <v>0</v>
      </c>
      <c r="Y159" s="52">
        <f>+'Parque Solar_4a10Julho'!$R27</f>
        <v>0</v>
      </c>
      <c r="Z159" s="52">
        <f>+'Parque Solar_4a10Julho'!$R27</f>
        <v>0</v>
      </c>
      <c r="AA159" s="52">
        <f>+'Parque Solar_4a10Julho'!$R27</f>
        <v>0</v>
      </c>
      <c r="AB159" s="52">
        <f>+'Parque Solar_4a10Julho'!$R27</f>
        <v>0</v>
      </c>
      <c r="AC159" s="52">
        <f>+'Parque Solar_4a10Julho'!$R27</f>
        <v>0</v>
      </c>
      <c r="AD159" s="52">
        <f>+'Parque Solar_4a10Julho'!$R27</f>
        <v>0</v>
      </c>
      <c r="AE159" s="52">
        <f>+'Parque Solar_4a10Julho'!$R27</f>
        <v>0</v>
      </c>
      <c r="AF159" s="52">
        <f>+'Parque Solar_4a10Julho'!$R27</f>
        <v>0</v>
      </c>
      <c r="AG159" s="52">
        <f>+'Parque Solar_4a10Julho'!$R27</f>
        <v>0</v>
      </c>
      <c r="AH159" s="52"/>
      <c r="AI159" s="52"/>
      <c r="AJ159" s="52"/>
      <c r="AK159" s="52"/>
      <c r="AL159" s="52"/>
      <c r="AM159" s="10">
        <f t="shared" si="44"/>
        <v>0</v>
      </c>
      <c r="AN159" s="10">
        <f t="shared" si="45"/>
        <v>0</v>
      </c>
    </row>
    <row r="160" spans="1:40">
      <c r="A160" s="9" t="s">
        <v>26</v>
      </c>
      <c r="B160" s="52"/>
      <c r="C160" s="52"/>
      <c r="D160" s="52">
        <f>+'Parque Solar_4a10Julho'!$R28</f>
        <v>0</v>
      </c>
      <c r="E160" s="52">
        <f>+'Parque Solar_4a10Julho'!$R28</f>
        <v>0</v>
      </c>
      <c r="F160" s="52">
        <f>+'Parque Solar_4a10Julho'!$R28</f>
        <v>0</v>
      </c>
      <c r="G160" s="52">
        <f>+'Parque Solar_4a10Julho'!$R28</f>
        <v>0</v>
      </c>
      <c r="H160" s="52">
        <f>+'Parque Solar_4a10Julho'!$R28</f>
        <v>0</v>
      </c>
      <c r="I160" s="52">
        <f>+'Parque Solar_4a10Julho'!$R28</f>
        <v>0</v>
      </c>
      <c r="J160" s="52">
        <f>+'Parque Solar_4a10Julho'!$R28</f>
        <v>0</v>
      </c>
      <c r="K160" s="52">
        <f>+'Parque Solar_4a10Julho'!$R28</f>
        <v>0</v>
      </c>
      <c r="L160" s="52">
        <f>+'Parque Solar_4a10Julho'!$R28</f>
        <v>0</v>
      </c>
      <c r="M160" s="52">
        <f>+'Parque Solar_4a10Julho'!$R28</f>
        <v>0</v>
      </c>
      <c r="N160" s="52">
        <f>+'Parque Solar_4a10Julho'!$R28</f>
        <v>0</v>
      </c>
      <c r="O160" s="52">
        <f>+'Parque Solar_4a10Julho'!$R28</f>
        <v>0</v>
      </c>
      <c r="P160" s="52">
        <f>+'Parque Solar_4a10Julho'!$R28</f>
        <v>0</v>
      </c>
      <c r="Q160" s="52">
        <f>+'Parque Solar_4a10Julho'!$R28</f>
        <v>0</v>
      </c>
      <c r="R160" s="52">
        <f>+'Parque Solar_4a10Julho'!$R28</f>
        <v>0</v>
      </c>
      <c r="S160" s="52">
        <f>+'Parque Solar_4a10Julho'!$R28</f>
        <v>0</v>
      </c>
      <c r="T160" s="52">
        <f>+'Parque Solar_4a10Julho'!$R28</f>
        <v>0</v>
      </c>
      <c r="U160" s="52">
        <f>+'Parque Solar_4a10Julho'!$R28</f>
        <v>0</v>
      </c>
      <c r="V160" s="52">
        <f>+'Parque Solar_4a10Julho'!$R28</f>
        <v>0</v>
      </c>
      <c r="W160" s="52">
        <f>+'Parque Solar_4a10Julho'!$R28</f>
        <v>0</v>
      </c>
      <c r="X160" s="52">
        <f>+'Parque Solar_4a10Julho'!$R28</f>
        <v>0</v>
      </c>
      <c r="Y160" s="52">
        <f>+'Parque Solar_4a10Julho'!$R28</f>
        <v>0</v>
      </c>
      <c r="Z160" s="52">
        <f>+'Parque Solar_4a10Julho'!$R28</f>
        <v>0</v>
      </c>
      <c r="AA160" s="52">
        <f>+'Parque Solar_4a10Julho'!$R28</f>
        <v>0</v>
      </c>
      <c r="AB160" s="52">
        <f>+'Parque Solar_4a10Julho'!$R28</f>
        <v>0</v>
      </c>
      <c r="AC160" s="52">
        <f>+'Parque Solar_4a10Julho'!$R28</f>
        <v>0</v>
      </c>
      <c r="AD160" s="52">
        <f>+'Parque Solar_4a10Julho'!$R28</f>
        <v>0</v>
      </c>
      <c r="AE160" s="52">
        <f>+'Parque Solar_4a10Julho'!$R28</f>
        <v>0</v>
      </c>
      <c r="AF160" s="52">
        <f>+'Parque Solar_4a10Julho'!$R28</f>
        <v>0</v>
      </c>
      <c r="AG160" s="52">
        <f>+'Parque Solar_4a10Julho'!$R28</f>
        <v>0</v>
      </c>
      <c r="AH160" s="52"/>
      <c r="AI160" s="52"/>
      <c r="AJ160" s="52"/>
      <c r="AK160" s="52"/>
      <c r="AL160" s="52"/>
      <c r="AM160" s="10">
        <f t="shared" si="44"/>
        <v>0</v>
      </c>
      <c r="AN160" s="10">
        <f t="shared" si="45"/>
        <v>0</v>
      </c>
    </row>
    <row r="161" spans="10:48">
      <c r="J161" s="6"/>
      <c r="K161" s="6"/>
      <c r="L161" s="6"/>
      <c r="M161" s="6"/>
      <c r="N161" s="6"/>
      <c r="R161" s="27"/>
      <c r="S161" s="27"/>
      <c r="T161" s="27"/>
      <c r="U161" s="27"/>
      <c r="V161" s="27"/>
      <c r="W161" s="27"/>
      <c r="X161" s="27"/>
      <c r="Y161" s="27"/>
      <c r="Z161" s="27"/>
    </row>
    <row r="162" spans="10:48">
      <c r="J162" s="6"/>
      <c r="K162" s="6"/>
      <c r="L162" s="6"/>
      <c r="M162" s="6"/>
      <c r="N162" s="6"/>
      <c r="R162" s="27"/>
      <c r="S162" s="27"/>
      <c r="T162" s="27"/>
      <c r="U162" s="27"/>
      <c r="V162" s="27"/>
      <c r="W162" s="27"/>
      <c r="X162" s="27"/>
      <c r="Y162" s="27"/>
      <c r="Z162" s="27"/>
    </row>
    <row r="163" spans="10:48">
      <c r="J163" s="26" t="s">
        <v>130</v>
      </c>
      <c r="K163" s="6"/>
      <c r="L163" s="30"/>
      <c r="M163" s="6"/>
      <c r="N163" s="41"/>
      <c r="O163" s="26"/>
      <c r="P163" s="38"/>
      <c r="Q163" s="38"/>
      <c r="R163" s="38"/>
      <c r="S163" s="38"/>
      <c r="T163" s="38"/>
      <c r="U163" s="38"/>
      <c r="V163" s="38"/>
      <c r="W163" s="39"/>
      <c r="X163" s="39"/>
      <c r="Y163" s="40"/>
      <c r="Z163" s="38"/>
      <c r="AA163" s="28"/>
    </row>
    <row r="164" spans="10:48">
      <c r="J164" s="287" t="s">
        <v>2</v>
      </c>
      <c r="K164" s="4">
        <f>+K$4</f>
        <v>8</v>
      </c>
      <c r="L164" s="4">
        <f t="shared" ref="L164:AU164" si="46">+L$4</f>
        <v>9</v>
      </c>
      <c r="M164" s="4">
        <f>+M$4</f>
        <v>10</v>
      </c>
      <c r="N164" s="4">
        <f t="shared" si="46"/>
        <v>11</v>
      </c>
      <c r="O164" s="4">
        <f t="shared" si="46"/>
        <v>12</v>
      </c>
      <c r="P164" s="4">
        <f t="shared" si="46"/>
        <v>13</v>
      </c>
      <c r="Q164" s="4">
        <f t="shared" si="46"/>
        <v>14</v>
      </c>
      <c r="R164" s="4">
        <f t="shared" si="46"/>
        <v>15</v>
      </c>
      <c r="S164" s="4">
        <f t="shared" si="46"/>
        <v>16</v>
      </c>
      <c r="T164" s="4">
        <f t="shared" si="46"/>
        <v>17</v>
      </c>
      <c r="U164" s="4">
        <f t="shared" si="46"/>
        <v>18</v>
      </c>
      <c r="V164" s="4">
        <f t="shared" si="46"/>
        <v>19</v>
      </c>
      <c r="W164" s="4">
        <f t="shared" si="46"/>
        <v>20</v>
      </c>
      <c r="X164" s="4">
        <f t="shared" si="46"/>
        <v>21</v>
      </c>
      <c r="Y164" s="4">
        <f t="shared" si="46"/>
        <v>22</v>
      </c>
      <c r="Z164" s="4">
        <f t="shared" si="46"/>
        <v>23</v>
      </c>
      <c r="AA164" s="4">
        <f t="shared" si="46"/>
        <v>24</v>
      </c>
      <c r="AB164" s="4">
        <f t="shared" si="46"/>
        <v>25</v>
      </c>
      <c r="AC164" s="4">
        <f t="shared" si="46"/>
        <v>26</v>
      </c>
      <c r="AD164" s="4">
        <f t="shared" si="46"/>
        <v>27</v>
      </c>
      <c r="AE164" s="4">
        <f t="shared" si="46"/>
        <v>28</v>
      </c>
      <c r="AF164" s="4">
        <f t="shared" si="46"/>
        <v>29</v>
      </c>
      <c r="AG164" s="4">
        <f t="shared" si="46"/>
        <v>30</v>
      </c>
      <c r="AH164" s="4">
        <f t="shared" si="46"/>
        <v>31</v>
      </c>
      <c r="AI164" s="4">
        <f t="shared" si="46"/>
        <v>32</v>
      </c>
      <c r="AJ164" s="4">
        <f t="shared" si="46"/>
        <v>33</v>
      </c>
      <c r="AK164" s="4">
        <f t="shared" si="46"/>
        <v>34</v>
      </c>
      <c r="AL164" s="4">
        <f t="shared" si="46"/>
        <v>35</v>
      </c>
      <c r="AM164" s="4" t="str">
        <f t="shared" si="46"/>
        <v>Máxima</v>
      </c>
      <c r="AN164" s="4" t="str">
        <f t="shared" si="46"/>
        <v>Mínima</v>
      </c>
      <c r="AO164" s="4">
        <f t="shared" si="46"/>
        <v>0</v>
      </c>
      <c r="AP164" s="4" t="str">
        <f t="shared" si="46"/>
        <v>Máxima</v>
      </c>
      <c r="AQ164" s="4" t="str">
        <f t="shared" si="46"/>
        <v>Máxima</v>
      </c>
      <c r="AR164" s="4" t="str">
        <f t="shared" si="46"/>
        <v>Máxima</v>
      </c>
      <c r="AS164" s="4">
        <f t="shared" si="46"/>
        <v>0</v>
      </c>
      <c r="AT164" s="4">
        <f t="shared" si="46"/>
        <v>0</v>
      </c>
      <c r="AU164" s="4">
        <f t="shared" si="46"/>
        <v>0</v>
      </c>
      <c r="AV164" s="116" t="s">
        <v>3</v>
      </c>
    </row>
    <row r="165" spans="10:48">
      <c r="J165" s="288"/>
      <c r="K165" s="7">
        <f>K$5</f>
        <v>40855</v>
      </c>
      <c r="L165" s="7">
        <f t="shared" ref="L165:AU165" si="47">L$5</f>
        <v>40856</v>
      </c>
      <c r="M165" s="7">
        <f>M$5</f>
        <v>40857</v>
      </c>
      <c r="N165" s="7">
        <f t="shared" si="47"/>
        <v>40858</v>
      </c>
      <c r="O165" s="7">
        <f t="shared" si="47"/>
        <v>40859</v>
      </c>
      <c r="P165" s="7">
        <f t="shared" si="47"/>
        <v>40860</v>
      </c>
      <c r="Q165" s="7">
        <f t="shared" si="47"/>
        <v>40861</v>
      </c>
      <c r="R165" s="7">
        <f t="shared" si="47"/>
        <v>40862</v>
      </c>
      <c r="S165" s="7">
        <f t="shared" si="47"/>
        <v>40863</v>
      </c>
      <c r="T165" s="7">
        <f t="shared" si="47"/>
        <v>40864</v>
      </c>
      <c r="U165" s="7">
        <f t="shared" si="47"/>
        <v>40865</v>
      </c>
      <c r="V165" s="7">
        <f t="shared" si="47"/>
        <v>40866</v>
      </c>
      <c r="W165" s="7">
        <f t="shared" si="47"/>
        <v>40867</v>
      </c>
      <c r="X165" s="7">
        <f t="shared" si="47"/>
        <v>40868</v>
      </c>
      <c r="Y165" s="7">
        <f t="shared" si="47"/>
        <v>40869</v>
      </c>
      <c r="Z165" s="7">
        <f t="shared" si="47"/>
        <v>40870</v>
      </c>
      <c r="AA165" s="7">
        <f t="shared" si="47"/>
        <v>40871</v>
      </c>
      <c r="AB165" s="7">
        <f t="shared" si="47"/>
        <v>40872</v>
      </c>
      <c r="AC165" s="7">
        <f t="shared" si="47"/>
        <v>40873</v>
      </c>
      <c r="AD165" s="7">
        <f t="shared" si="47"/>
        <v>40874</v>
      </c>
      <c r="AE165" s="7">
        <f t="shared" si="47"/>
        <v>40875</v>
      </c>
      <c r="AF165" s="7">
        <f t="shared" si="47"/>
        <v>40876</v>
      </c>
      <c r="AG165" s="7">
        <f t="shared" si="47"/>
        <v>40877</v>
      </c>
      <c r="AH165" s="7">
        <f t="shared" si="47"/>
        <v>40878</v>
      </c>
      <c r="AI165" s="7">
        <f t="shared" si="47"/>
        <v>40879</v>
      </c>
      <c r="AJ165" s="7">
        <f t="shared" si="47"/>
        <v>40880</v>
      </c>
      <c r="AK165" s="7">
        <f t="shared" si="47"/>
        <v>40881</v>
      </c>
      <c r="AL165" s="7">
        <f t="shared" si="47"/>
        <v>40882</v>
      </c>
      <c r="AM165" s="7">
        <f t="shared" si="47"/>
        <v>0</v>
      </c>
      <c r="AN165" s="7">
        <f t="shared" si="47"/>
        <v>0</v>
      </c>
      <c r="AO165" s="7">
        <f t="shared" si="47"/>
        <v>0</v>
      </c>
      <c r="AP165" s="199" t="str">
        <f t="shared" si="47"/>
        <v>dias Semana</v>
      </c>
      <c r="AQ165" s="199" t="str">
        <f t="shared" si="47"/>
        <v>Sabads</v>
      </c>
      <c r="AR165" s="199" t="str">
        <f t="shared" si="47"/>
        <v>Domingos</v>
      </c>
      <c r="AS165" s="199">
        <f t="shared" si="47"/>
        <v>0</v>
      </c>
      <c r="AT165" s="199">
        <f t="shared" si="47"/>
        <v>0</v>
      </c>
      <c r="AU165" s="199">
        <f t="shared" si="47"/>
        <v>0</v>
      </c>
      <c r="AV165" s="116"/>
    </row>
    <row r="166" spans="10:48">
      <c r="J166" s="289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4"/>
      <c r="AQ166" s="44"/>
      <c r="AR166" s="44"/>
      <c r="AS166" s="44"/>
      <c r="AT166" s="44"/>
      <c r="AU166" s="44"/>
      <c r="AV166" s="45" t="s">
        <v>8</v>
      </c>
    </row>
    <row r="167" spans="10:48">
      <c r="J167" s="9" t="s">
        <v>9</v>
      </c>
      <c r="K167" s="52">
        <f t="shared" ref="K167:Z182" si="48">+$G$40*(K107+K137)</f>
        <v>2489.2350000000001</v>
      </c>
      <c r="L167" s="52">
        <f t="shared" si="48"/>
        <v>2703.5399999999995</v>
      </c>
      <c r="M167" s="52">
        <f>+$G$40*(M107+M137)</f>
        <v>2423.2949999999996</v>
      </c>
      <c r="N167" s="52">
        <f t="shared" ref="N167:AU174" si="49">+$G$40*(N107+N137)</f>
        <v>2588.145</v>
      </c>
      <c r="O167" s="52">
        <f t="shared" si="49"/>
        <v>2621.1149999999998</v>
      </c>
      <c r="P167" s="52">
        <f t="shared" si="49"/>
        <v>2670.5699999999997</v>
      </c>
      <c r="Q167" s="52">
        <f t="shared" si="49"/>
        <v>2604.63</v>
      </c>
      <c r="R167" s="52">
        <f t="shared" si="49"/>
        <v>2456.2649999999999</v>
      </c>
      <c r="S167" s="52">
        <f t="shared" si="49"/>
        <v>2522.2049999999999</v>
      </c>
      <c r="T167" s="52">
        <f t="shared" si="49"/>
        <v>2505.7199999999998</v>
      </c>
      <c r="U167" s="52">
        <f t="shared" si="49"/>
        <v>2472.75</v>
      </c>
      <c r="V167" s="52">
        <f t="shared" si="49"/>
        <v>2489.2350000000001</v>
      </c>
      <c r="W167" s="52">
        <f t="shared" si="49"/>
        <v>2588.145</v>
      </c>
      <c r="X167" s="52">
        <f t="shared" si="49"/>
        <v>2604.63</v>
      </c>
      <c r="Y167" s="52">
        <f t="shared" si="49"/>
        <v>2406.81</v>
      </c>
      <c r="Z167" s="52">
        <f t="shared" si="49"/>
        <v>2423.2949999999996</v>
      </c>
      <c r="AA167" s="52">
        <f t="shared" si="49"/>
        <v>2522.2049999999999</v>
      </c>
      <c r="AB167" s="52">
        <f t="shared" si="49"/>
        <v>2472.75</v>
      </c>
      <c r="AC167" s="52">
        <f t="shared" si="49"/>
        <v>2555.1749999999997</v>
      </c>
      <c r="AD167" s="52">
        <f t="shared" si="49"/>
        <v>2687.0549999999998</v>
      </c>
      <c r="AE167" s="52">
        <f t="shared" si="49"/>
        <v>2654.0849999999996</v>
      </c>
      <c r="AF167" s="52">
        <f t="shared" si="49"/>
        <v>2489.2350000000001</v>
      </c>
      <c r="AG167" s="52">
        <f t="shared" si="49"/>
        <v>2588.145</v>
      </c>
      <c r="AH167" s="52">
        <f t="shared" si="49"/>
        <v>0</v>
      </c>
      <c r="AI167" s="52">
        <f t="shared" si="49"/>
        <v>0</v>
      </c>
      <c r="AJ167" s="52">
        <f t="shared" si="49"/>
        <v>0</v>
      </c>
      <c r="AK167" s="52">
        <f t="shared" si="49"/>
        <v>0</v>
      </c>
      <c r="AL167" s="52">
        <f t="shared" si="49"/>
        <v>0</v>
      </c>
      <c r="AM167" s="52">
        <f t="shared" si="49"/>
        <v>2703.5399999999995</v>
      </c>
      <c r="AN167" s="52">
        <f t="shared" si="49"/>
        <v>0</v>
      </c>
      <c r="AO167" s="52">
        <f t="shared" si="49"/>
        <v>0</v>
      </c>
      <c r="AP167" s="52">
        <f t="shared" si="49"/>
        <v>0</v>
      </c>
      <c r="AQ167" s="52">
        <f t="shared" si="49"/>
        <v>0</v>
      </c>
      <c r="AR167" s="52">
        <f t="shared" si="49"/>
        <v>76424.459999999992</v>
      </c>
      <c r="AS167" s="52">
        <f t="shared" si="49"/>
        <v>0</v>
      </c>
      <c r="AT167" s="52">
        <f t="shared" si="49"/>
        <v>0</v>
      </c>
      <c r="AU167" s="52">
        <f t="shared" si="49"/>
        <v>0</v>
      </c>
      <c r="AV167" s="10">
        <f>MAX(K167:AU167)</f>
        <v>76424.459999999992</v>
      </c>
    </row>
    <row r="168" spans="10:48">
      <c r="J168" s="9" t="s">
        <v>10</v>
      </c>
      <c r="K168" s="52">
        <f t="shared" si="48"/>
        <v>2390.3249999999998</v>
      </c>
      <c r="L168" s="52">
        <f t="shared" si="48"/>
        <v>2604.63</v>
      </c>
      <c r="M168" s="52">
        <f t="shared" si="48"/>
        <v>2340.87</v>
      </c>
      <c r="N168" s="52">
        <f t="shared" si="48"/>
        <v>2456.2649999999999</v>
      </c>
      <c r="O168" s="52">
        <f t="shared" si="48"/>
        <v>2555.1749999999997</v>
      </c>
      <c r="P168" s="52">
        <f t="shared" si="49"/>
        <v>2571.6600000000003</v>
      </c>
      <c r="Q168" s="52">
        <f t="shared" si="49"/>
        <v>2538.6899999999996</v>
      </c>
      <c r="R168" s="52">
        <f t="shared" si="49"/>
        <v>2373.84</v>
      </c>
      <c r="S168" s="52">
        <f t="shared" si="49"/>
        <v>2406.81</v>
      </c>
      <c r="T168" s="52">
        <f t="shared" si="49"/>
        <v>2423.2949999999996</v>
      </c>
      <c r="U168" s="52">
        <f t="shared" si="49"/>
        <v>2373.84</v>
      </c>
      <c r="V168" s="52">
        <f t="shared" si="49"/>
        <v>2373.84</v>
      </c>
      <c r="W168" s="52">
        <f t="shared" si="49"/>
        <v>2505.7199999999998</v>
      </c>
      <c r="X168" s="52">
        <f t="shared" si="49"/>
        <v>2489.2350000000001</v>
      </c>
      <c r="Y168" s="52">
        <f t="shared" si="49"/>
        <v>2340.87</v>
      </c>
      <c r="Z168" s="52">
        <f t="shared" si="49"/>
        <v>2357.3549999999996</v>
      </c>
      <c r="AA168" s="52">
        <f t="shared" si="49"/>
        <v>2439.7799999999997</v>
      </c>
      <c r="AB168" s="52">
        <f t="shared" si="49"/>
        <v>2357.3549999999996</v>
      </c>
      <c r="AC168" s="52">
        <f t="shared" si="49"/>
        <v>2456.2649999999999</v>
      </c>
      <c r="AD168" s="52">
        <f t="shared" si="49"/>
        <v>2472.75</v>
      </c>
      <c r="AE168" s="52">
        <f t="shared" si="49"/>
        <v>2522.2049999999999</v>
      </c>
      <c r="AF168" s="52">
        <f t="shared" si="49"/>
        <v>2373.84</v>
      </c>
      <c r="AG168" s="52">
        <f t="shared" si="49"/>
        <v>2522.2049999999999</v>
      </c>
      <c r="AH168" s="52">
        <f t="shared" si="49"/>
        <v>0</v>
      </c>
      <c r="AI168" s="52">
        <f t="shared" si="49"/>
        <v>0</v>
      </c>
      <c r="AJ168" s="52">
        <f t="shared" si="49"/>
        <v>0</v>
      </c>
      <c r="AK168" s="52">
        <f t="shared" si="49"/>
        <v>0</v>
      </c>
      <c r="AL168" s="52">
        <f t="shared" si="49"/>
        <v>0</v>
      </c>
      <c r="AM168" s="52">
        <f t="shared" si="49"/>
        <v>2604.63</v>
      </c>
      <c r="AN168" s="52">
        <f t="shared" si="49"/>
        <v>0</v>
      </c>
      <c r="AO168" s="52">
        <f t="shared" si="49"/>
        <v>0</v>
      </c>
      <c r="AP168" s="52">
        <f t="shared" si="49"/>
        <v>0</v>
      </c>
      <c r="AQ168" s="52">
        <f t="shared" si="49"/>
        <v>0</v>
      </c>
      <c r="AR168" s="52">
        <f t="shared" si="49"/>
        <v>73341.764999999985</v>
      </c>
      <c r="AS168" s="52">
        <f t="shared" si="49"/>
        <v>0</v>
      </c>
      <c r="AT168" s="52">
        <f t="shared" si="49"/>
        <v>0</v>
      </c>
      <c r="AU168" s="52">
        <f t="shared" si="49"/>
        <v>0</v>
      </c>
      <c r="AV168" s="10">
        <f t="shared" ref="AV168:AV190" si="50">MAX(K168:AU168)</f>
        <v>73341.764999999985</v>
      </c>
    </row>
    <row r="169" spans="10:48">
      <c r="J169" s="9" t="s">
        <v>11</v>
      </c>
      <c r="K169" s="52">
        <f t="shared" si="48"/>
        <v>2357.3549999999996</v>
      </c>
      <c r="L169" s="52">
        <f t="shared" si="48"/>
        <v>2489.2350000000001</v>
      </c>
      <c r="M169" s="52">
        <f t="shared" si="48"/>
        <v>2390.3249999999998</v>
      </c>
      <c r="N169" s="52">
        <f t="shared" si="48"/>
        <v>2439.7799999999997</v>
      </c>
      <c r="O169" s="52">
        <f t="shared" si="48"/>
        <v>2522.2049999999999</v>
      </c>
      <c r="P169" s="52">
        <f t="shared" si="49"/>
        <v>2505.7199999999998</v>
      </c>
      <c r="Q169" s="52">
        <f t="shared" si="49"/>
        <v>2423.2949999999996</v>
      </c>
      <c r="R169" s="52">
        <f t="shared" si="49"/>
        <v>2340.87</v>
      </c>
      <c r="S169" s="52">
        <f t="shared" si="49"/>
        <v>2357.3549999999996</v>
      </c>
      <c r="T169" s="52">
        <f t="shared" si="49"/>
        <v>2390.3249999999998</v>
      </c>
      <c r="U169" s="52">
        <f t="shared" si="49"/>
        <v>2324.3849999999998</v>
      </c>
      <c r="V169" s="52">
        <f t="shared" si="49"/>
        <v>2357.3549999999996</v>
      </c>
      <c r="W169" s="52">
        <f t="shared" si="49"/>
        <v>2406.81</v>
      </c>
      <c r="X169" s="52">
        <f t="shared" si="49"/>
        <v>2406.81</v>
      </c>
      <c r="Y169" s="52">
        <f t="shared" si="49"/>
        <v>2472.75</v>
      </c>
      <c r="Z169" s="52">
        <f t="shared" si="49"/>
        <v>2291.415</v>
      </c>
      <c r="AA169" s="52">
        <f t="shared" si="49"/>
        <v>2340.87</v>
      </c>
      <c r="AB169" s="52">
        <f t="shared" si="49"/>
        <v>2307.9</v>
      </c>
      <c r="AC169" s="52">
        <f t="shared" si="49"/>
        <v>2423.2949999999996</v>
      </c>
      <c r="AD169" s="52">
        <f t="shared" si="49"/>
        <v>2406.81</v>
      </c>
      <c r="AE169" s="52">
        <f t="shared" si="49"/>
        <v>2472.75</v>
      </c>
      <c r="AF169" s="52">
        <f t="shared" si="49"/>
        <v>2357.3549999999996</v>
      </c>
      <c r="AG169" s="52">
        <f t="shared" si="49"/>
        <v>2456.2649999999999</v>
      </c>
      <c r="AH169" s="52">
        <f t="shared" si="49"/>
        <v>0</v>
      </c>
      <c r="AI169" s="52">
        <f t="shared" si="49"/>
        <v>0</v>
      </c>
      <c r="AJ169" s="52">
        <f t="shared" si="49"/>
        <v>0</v>
      </c>
      <c r="AK169" s="52">
        <f t="shared" si="49"/>
        <v>0</v>
      </c>
      <c r="AL169" s="52">
        <f t="shared" si="49"/>
        <v>0</v>
      </c>
      <c r="AM169" s="52">
        <f t="shared" si="49"/>
        <v>2522.2049999999999</v>
      </c>
      <c r="AN169" s="52">
        <f t="shared" si="49"/>
        <v>0</v>
      </c>
      <c r="AO169" s="52">
        <f t="shared" si="49"/>
        <v>0</v>
      </c>
      <c r="AP169" s="52">
        <f t="shared" si="49"/>
        <v>0</v>
      </c>
      <c r="AQ169" s="52">
        <f t="shared" si="49"/>
        <v>0</v>
      </c>
      <c r="AR169" s="52">
        <f t="shared" si="49"/>
        <v>71924.054999999993</v>
      </c>
      <c r="AS169" s="52">
        <f t="shared" si="49"/>
        <v>0</v>
      </c>
      <c r="AT169" s="52">
        <f t="shared" si="49"/>
        <v>0</v>
      </c>
      <c r="AU169" s="52">
        <f t="shared" si="49"/>
        <v>0</v>
      </c>
      <c r="AV169" s="10">
        <f t="shared" si="50"/>
        <v>71924.054999999993</v>
      </c>
    </row>
    <row r="170" spans="10:48">
      <c r="J170" s="9" t="s">
        <v>12</v>
      </c>
      <c r="K170" s="52">
        <f t="shared" si="48"/>
        <v>2340.87</v>
      </c>
      <c r="L170" s="52">
        <f t="shared" si="48"/>
        <v>2472.75</v>
      </c>
      <c r="M170" s="52">
        <f t="shared" si="48"/>
        <v>2340.87</v>
      </c>
      <c r="N170" s="52">
        <f t="shared" si="48"/>
        <v>2439.7799999999997</v>
      </c>
      <c r="O170" s="52">
        <f t="shared" si="48"/>
        <v>2505.7199999999998</v>
      </c>
      <c r="P170" s="52">
        <f t="shared" si="49"/>
        <v>2456.2649999999999</v>
      </c>
      <c r="Q170" s="52">
        <f t="shared" si="49"/>
        <v>2390.3249999999998</v>
      </c>
      <c r="R170" s="52">
        <f t="shared" si="49"/>
        <v>2291.415</v>
      </c>
      <c r="S170" s="52">
        <f t="shared" si="49"/>
        <v>2307.9</v>
      </c>
      <c r="T170" s="52">
        <f t="shared" si="49"/>
        <v>2373.84</v>
      </c>
      <c r="U170" s="52">
        <f t="shared" si="49"/>
        <v>2291.415</v>
      </c>
      <c r="V170" s="52">
        <f t="shared" si="49"/>
        <v>2340.87</v>
      </c>
      <c r="W170" s="52">
        <f t="shared" si="49"/>
        <v>2357.3549999999996</v>
      </c>
      <c r="X170" s="52">
        <f t="shared" si="49"/>
        <v>2357.3549999999996</v>
      </c>
      <c r="Y170" s="52">
        <f t="shared" si="49"/>
        <v>2456.2649999999999</v>
      </c>
      <c r="Z170" s="52">
        <f t="shared" si="49"/>
        <v>2291.415</v>
      </c>
      <c r="AA170" s="52">
        <f t="shared" si="49"/>
        <v>2522.2049999999999</v>
      </c>
      <c r="AB170" s="52">
        <f t="shared" si="49"/>
        <v>2274.9299999999998</v>
      </c>
      <c r="AC170" s="52">
        <f t="shared" si="49"/>
        <v>2324.3849999999998</v>
      </c>
      <c r="AD170" s="52">
        <f t="shared" si="49"/>
        <v>2324.3849999999998</v>
      </c>
      <c r="AE170" s="52">
        <f t="shared" si="49"/>
        <v>2423.2949999999996</v>
      </c>
      <c r="AF170" s="52">
        <f t="shared" si="49"/>
        <v>2340.87</v>
      </c>
      <c r="AG170" s="52">
        <f t="shared" si="49"/>
        <v>2439.7799999999997</v>
      </c>
      <c r="AH170" s="52">
        <f t="shared" si="49"/>
        <v>0</v>
      </c>
      <c r="AI170" s="52">
        <f t="shared" si="49"/>
        <v>0</v>
      </c>
      <c r="AJ170" s="52">
        <f t="shared" si="49"/>
        <v>0</v>
      </c>
      <c r="AK170" s="52">
        <f t="shared" si="49"/>
        <v>0</v>
      </c>
      <c r="AL170" s="52">
        <f t="shared" si="49"/>
        <v>0</v>
      </c>
      <c r="AM170" s="52">
        <f t="shared" si="49"/>
        <v>2522.2049999999999</v>
      </c>
      <c r="AN170" s="52">
        <f t="shared" si="49"/>
        <v>0</v>
      </c>
      <c r="AO170" s="52">
        <f t="shared" si="49"/>
        <v>0</v>
      </c>
      <c r="AP170" s="52">
        <f t="shared" si="49"/>
        <v>0</v>
      </c>
      <c r="AQ170" s="52">
        <f t="shared" si="49"/>
        <v>0</v>
      </c>
      <c r="AR170" s="52">
        <f t="shared" si="49"/>
        <v>71297.625</v>
      </c>
      <c r="AS170" s="52">
        <f t="shared" si="49"/>
        <v>0</v>
      </c>
      <c r="AT170" s="52">
        <f t="shared" si="49"/>
        <v>0</v>
      </c>
      <c r="AU170" s="52">
        <f t="shared" si="49"/>
        <v>0</v>
      </c>
      <c r="AV170" s="10">
        <f t="shared" si="50"/>
        <v>71297.625</v>
      </c>
    </row>
    <row r="171" spans="10:48">
      <c r="J171" s="9" t="s">
        <v>13</v>
      </c>
      <c r="K171" s="52">
        <f t="shared" si="48"/>
        <v>2307.9</v>
      </c>
      <c r="L171" s="52">
        <f t="shared" si="48"/>
        <v>2439.7799999999997</v>
      </c>
      <c r="M171" s="52">
        <f t="shared" si="48"/>
        <v>2258.4449999999997</v>
      </c>
      <c r="N171" s="52">
        <f t="shared" si="48"/>
        <v>2423.2949999999996</v>
      </c>
      <c r="O171" s="52">
        <f t="shared" si="48"/>
        <v>2472.75</v>
      </c>
      <c r="P171" s="52">
        <f t="shared" si="49"/>
        <v>2439.7799999999997</v>
      </c>
      <c r="Q171" s="52">
        <f t="shared" si="49"/>
        <v>2357.3549999999996</v>
      </c>
      <c r="R171" s="52">
        <f t="shared" si="49"/>
        <v>2324.3849999999998</v>
      </c>
      <c r="S171" s="52">
        <f t="shared" si="49"/>
        <v>2274.9299999999998</v>
      </c>
      <c r="T171" s="52">
        <f t="shared" si="49"/>
        <v>2373.84</v>
      </c>
      <c r="U171" s="52">
        <f t="shared" si="49"/>
        <v>2274.9299999999998</v>
      </c>
      <c r="V171" s="52">
        <f t="shared" si="49"/>
        <v>2324.3849999999998</v>
      </c>
      <c r="W171" s="52">
        <f t="shared" si="49"/>
        <v>2406.81</v>
      </c>
      <c r="X171" s="52">
        <f t="shared" si="49"/>
        <v>2357.3549999999996</v>
      </c>
      <c r="Y171" s="52">
        <f t="shared" si="49"/>
        <v>2406.81</v>
      </c>
      <c r="Z171" s="52">
        <f t="shared" si="49"/>
        <v>2258.4449999999997</v>
      </c>
      <c r="AA171" s="52">
        <f t="shared" si="49"/>
        <v>2522.2049999999999</v>
      </c>
      <c r="AB171" s="52">
        <f t="shared" si="49"/>
        <v>2274.9299999999998</v>
      </c>
      <c r="AC171" s="52">
        <f t="shared" si="49"/>
        <v>2340.87</v>
      </c>
      <c r="AD171" s="52">
        <f t="shared" si="49"/>
        <v>2324.3849999999998</v>
      </c>
      <c r="AE171" s="52">
        <f t="shared" si="49"/>
        <v>2423.2949999999996</v>
      </c>
      <c r="AF171" s="52">
        <f t="shared" si="49"/>
        <v>2324.3849999999998</v>
      </c>
      <c r="AG171" s="52">
        <f t="shared" si="49"/>
        <v>2456.2649999999999</v>
      </c>
      <c r="AH171" s="52">
        <f t="shared" si="49"/>
        <v>0</v>
      </c>
      <c r="AI171" s="52">
        <f t="shared" si="49"/>
        <v>0</v>
      </c>
      <c r="AJ171" s="52">
        <f t="shared" si="49"/>
        <v>0</v>
      </c>
      <c r="AK171" s="52">
        <f t="shared" si="49"/>
        <v>0</v>
      </c>
      <c r="AL171" s="52">
        <f t="shared" si="49"/>
        <v>0</v>
      </c>
      <c r="AM171" s="52">
        <f t="shared" si="49"/>
        <v>2522.2049999999999</v>
      </c>
      <c r="AN171" s="52">
        <f t="shared" si="49"/>
        <v>0</v>
      </c>
      <c r="AO171" s="52">
        <f t="shared" si="49"/>
        <v>0</v>
      </c>
      <c r="AP171" s="52">
        <f t="shared" si="49"/>
        <v>0</v>
      </c>
      <c r="AQ171" s="52">
        <f t="shared" si="49"/>
        <v>0</v>
      </c>
      <c r="AR171" s="52">
        <f t="shared" si="49"/>
        <v>70852.529999999984</v>
      </c>
      <c r="AS171" s="52">
        <f t="shared" si="49"/>
        <v>0</v>
      </c>
      <c r="AT171" s="52">
        <f t="shared" si="49"/>
        <v>0</v>
      </c>
      <c r="AU171" s="52">
        <f t="shared" si="49"/>
        <v>0</v>
      </c>
      <c r="AV171" s="10">
        <f t="shared" si="50"/>
        <v>70852.529999999984</v>
      </c>
    </row>
    <row r="172" spans="10:48">
      <c r="J172" s="9" t="s">
        <v>14</v>
      </c>
      <c r="K172" s="52">
        <f t="shared" si="48"/>
        <v>2439.7799999999997</v>
      </c>
      <c r="L172" s="52">
        <f t="shared" si="48"/>
        <v>2489.2350000000001</v>
      </c>
      <c r="M172" s="52">
        <f t="shared" si="48"/>
        <v>2456.2649999999999</v>
      </c>
      <c r="N172" s="52">
        <f t="shared" si="48"/>
        <v>2538.6899999999996</v>
      </c>
      <c r="O172" s="52">
        <f t="shared" si="48"/>
        <v>2604.63</v>
      </c>
      <c r="P172" s="52">
        <f t="shared" si="49"/>
        <v>2456.2649999999999</v>
      </c>
      <c r="Q172" s="52">
        <f t="shared" si="49"/>
        <v>2357.3549999999996</v>
      </c>
      <c r="R172" s="52">
        <f t="shared" si="49"/>
        <v>2423.2949999999996</v>
      </c>
      <c r="S172" s="52">
        <f t="shared" si="49"/>
        <v>2357.3549999999996</v>
      </c>
      <c r="T172" s="52">
        <f t="shared" si="49"/>
        <v>2456.2649999999999</v>
      </c>
      <c r="U172" s="52">
        <f t="shared" si="49"/>
        <v>2390.3249999999998</v>
      </c>
      <c r="V172" s="52">
        <f t="shared" si="49"/>
        <v>2456.2649999999999</v>
      </c>
      <c r="W172" s="52">
        <f t="shared" si="49"/>
        <v>2406.81</v>
      </c>
      <c r="X172" s="52">
        <f t="shared" si="49"/>
        <v>2357.3549999999996</v>
      </c>
      <c r="Y172" s="52">
        <f t="shared" si="49"/>
        <v>2522.2049999999999</v>
      </c>
      <c r="Z172" s="52">
        <f t="shared" si="49"/>
        <v>2340.87</v>
      </c>
      <c r="AA172" s="52">
        <f t="shared" si="49"/>
        <v>2588.145</v>
      </c>
      <c r="AB172" s="52">
        <f t="shared" si="49"/>
        <v>2357.3549999999996</v>
      </c>
      <c r="AC172" s="52">
        <f t="shared" si="49"/>
        <v>2472.75</v>
      </c>
      <c r="AD172" s="52">
        <f t="shared" si="49"/>
        <v>2406.81</v>
      </c>
      <c r="AE172" s="52">
        <f t="shared" si="49"/>
        <v>2406.81</v>
      </c>
      <c r="AF172" s="52">
        <f t="shared" si="49"/>
        <v>2456.2649999999999</v>
      </c>
      <c r="AG172" s="52">
        <f t="shared" si="49"/>
        <v>2588.145</v>
      </c>
      <c r="AH172" s="52">
        <f t="shared" si="49"/>
        <v>0</v>
      </c>
      <c r="AI172" s="52">
        <f t="shared" si="49"/>
        <v>0</v>
      </c>
      <c r="AJ172" s="52">
        <f t="shared" si="49"/>
        <v>0</v>
      </c>
      <c r="AK172" s="52">
        <f t="shared" si="49"/>
        <v>0</v>
      </c>
      <c r="AL172" s="52">
        <f t="shared" si="49"/>
        <v>0</v>
      </c>
      <c r="AM172" s="52">
        <f t="shared" si="49"/>
        <v>2604.63</v>
      </c>
      <c r="AN172" s="52">
        <f t="shared" si="49"/>
        <v>0</v>
      </c>
      <c r="AO172" s="52">
        <f t="shared" si="49"/>
        <v>0</v>
      </c>
      <c r="AP172" s="52">
        <f t="shared" si="49"/>
        <v>0</v>
      </c>
      <c r="AQ172" s="52">
        <f t="shared" si="49"/>
        <v>0</v>
      </c>
      <c r="AR172" s="52">
        <f t="shared" si="49"/>
        <v>73143.944999999978</v>
      </c>
      <c r="AS172" s="52">
        <f t="shared" si="49"/>
        <v>0</v>
      </c>
      <c r="AT172" s="52">
        <f t="shared" si="49"/>
        <v>0</v>
      </c>
      <c r="AU172" s="52">
        <f t="shared" si="49"/>
        <v>0</v>
      </c>
      <c r="AV172" s="10">
        <f t="shared" si="50"/>
        <v>73143.944999999978</v>
      </c>
    </row>
    <row r="173" spans="10:48">
      <c r="J173" s="9" t="s">
        <v>15</v>
      </c>
      <c r="K173" s="52">
        <f t="shared" si="48"/>
        <v>2654.0849999999996</v>
      </c>
      <c r="L173" s="52">
        <f t="shared" si="48"/>
        <v>2538.6899999999996</v>
      </c>
      <c r="M173" s="52">
        <f t="shared" si="48"/>
        <v>2720.0250000000001</v>
      </c>
      <c r="N173" s="52">
        <f t="shared" si="48"/>
        <v>2818.9349999999995</v>
      </c>
      <c r="O173" s="52">
        <f t="shared" si="48"/>
        <v>2901.3599999999997</v>
      </c>
      <c r="P173" s="52">
        <f t="shared" si="49"/>
        <v>2505.7199999999998</v>
      </c>
      <c r="Q173" s="52">
        <f t="shared" si="49"/>
        <v>2307.9</v>
      </c>
      <c r="R173" s="52">
        <f t="shared" si="49"/>
        <v>2637.6</v>
      </c>
      <c r="S173" s="52">
        <f t="shared" si="49"/>
        <v>2736.5099999999998</v>
      </c>
      <c r="T173" s="52">
        <f t="shared" si="49"/>
        <v>2785.9649999999997</v>
      </c>
      <c r="U173" s="52">
        <f t="shared" si="49"/>
        <v>2654.0849999999996</v>
      </c>
      <c r="V173" s="52">
        <f t="shared" si="49"/>
        <v>2785.9649999999997</v>
      </c>
      <c r="W173" s="52">
        <f t="shared" si="49"/>
        <v>2538.6899999999996</v>
      </c>
      <c r="X173" s="52">
        <f t="shared" si="49"/>
        <v>2340.87</v>
      </c>
      <c r="Y173" s="52">
        <f t="shared" si="49"/>
        <v>2423.2949999999996</v>
      </c>
      <c r="Z173" s="52">
        <f t="shared" si="49"/>
        <v>2373.84</v>
      </c>
      <c r="AA173" s="52">
        <f t="shared" si="49"/>
        <v>2687.0549999999998</v>
      </c>
      <c r="AB173" s="52">
        <f t="shared" si="49"/>
        <v>2752.9949999999999</v>
      </c>
      <c r="AC173" s="52">
        <f t="shared" si="49"/>
        <v>2670.5699999999997</v>
      </c>
      <c r="AD173" s="52">
        <f t="shared" si="49"/>
        <v>2538.6899999999996</v>
      </c>
      <c r="AE173" s="52">
        <f t="shared" si="49"/>
        <v>2373.84</v>
      </c>
      <c r="AF173" s="52">
        <f t="shared" si="49"/>
        <v>2785.9649999999997</v>
      </c>
      <c r="AG173" s="52">
        <f t="shared" si="49"/>
        <v>2785.9649999999997</v>
      </c>
      <c r="AH173" s="52">
        <f t="shared" si="49"/>
        <v>0</v>
      </c>
      <c r="AI173" s="52">
        <f t="shared" si="49"/>
        <v>0</v>
      </c>
      <c r="AJ173" s="52">
        <f t="shared" si="49"/>
        <v>0</v>
      </c>
      <c r="AK173" s="52">
        <f t="shared" si="49"/>
        <v>0</v>
      </c>
      <c r="AL173" s="52">
        <f t="shared" si="49"/>
        <v>0</v>
      </c>
      <c r="AM173" s="52">
        <f t="shared" si="49"/>
        <v>2901.3599999999997</v>
      </c>
      <c r="AN173" s="52">
        <f t="shared" si="49"/>
        <v>30</v>
      </c>
      <c r="AO173" s="52">
        <f t="shared" si="49"/>
        <v>0</v>
      </c>
      <c r="AP173" s="52">
        <f t="shared" si="49"/>
        <v>0</v>
      </c>
      <c r="AQ173" s="52">
        <f t="shared" si="49"/>
        <v>0</v>
      </c>
      <c r="AR173" s="52">
        <f t="shared" si="49"/>
        <v>77288.354999999981</v>
      </c>
      <c r="AS173" s="52">
        <f t="shared" si="49"/>
        <v>0</v>
      </c>
      <c r="AT173" s="52">
        <f t="shared" si="49"/>
        <v>0</v>
      </c>
      <c r="AU173" s="52">
        <f t="shared" si="49"/>
        <v>0</v>
      </c>
      <c r="AV173" s="10">
        <f t="shared" si="50"/>
        <v>77288.354999999981</v>
      </c>
    </row>
    <row r="174" spans="10:48">
      <c r="J174" s="12" t="s">
        <v>16</v>
      </c>
      <c r="K174" s="52">
        <f t="shared" si="48"/>
        <v>3049.7249999999999</v>
      </c>
      <c r="L174" s="52">
        <f t="shared" si="48"/>
        <v>2720.0250000000001</v>
      </c>
      <c r="M174" s="52">
        <f t="shared" si="48"/>
        <v>3066.2099999999996</v>
      </c>
      <c r="N174" s="52">
        <f t="shared" si="48"/>
        <v>3049.7249999999999</v>
      </c>
      <c r="O174" s="52">
        <f t="shared" si="48"/>
        <v>3066.2099999999996</v>
      </c>
      <c r="P174" s="52">
        <f t="shared" si="49"/>
        <v>2687.0549999999998</v>
      </c>
      <c r="Q174" s="52">
        <f t="shared" si="49"/>
        <v>2489.2350000000001</v>
      </c>
      <c r="R174" s="52">
        <f t="shared" si="49"/>
        <v>3049.7249999999999</v>
      </c>
      <c r="S174" s="52">
        <f t="shared" si="49"/>
        <v>3115.6649999999995</v>
      </c>
      <c r="T174" s="52">
        <f t="shared" si="49"/>
        <v>3033.24</v>
      </c>
      <c r="U174" s="52">
        <f t="shared" si="49"/>
        <v>3033.24</v>
      </c>
      <c r="V174" s="52">
        <f t="shared" si="49"/>
        <v>3099.18</v>
      </c>
      <c r="W174" s="52">
        <f t="shared" si="49"/>
        <v>2720.0250000000001</v>
      </c>
      <c r="X174" s="52">
        <f t="shared" si="49"/>
        <v>2472.75</v>
      </c>
      <c r="Y174" s="52">
        <f t="shared" si="49"/>
        <v>2983.7849999999994</v>
      </c>
      <c r="Z174" s="52">
        <f t="shared" si="49"/>
        <v>2736.5099999999998</v>
      </c>
      <c r="AA174" s="52">
        <f t="shared" si="49"/>
        <v>3033.24</v>
      </c>
      <c r="AB174" s="52">
        <f t="shared" si="49"/>
        <v>2983.7849999999994</v>
      </c>
      <c r="AC174" s="52">
        <f t="shared" si="49"/>
        <v>3082.6949999999997</v>
      </c>
      <c r="AD174" s="52">
        <f t="shared" si="49"/>
        <v>2687.0549999999998</v>
      </c>
      <c r="AE174" s="52">
        <f t="shared" si="49"/>
        <v>2456.2649999999999</v>
      </c>
      <c r="AF174" s="52">
        <f t="shared" si="49"/>
        <v>3099.18</v>
      </c>
      <c r="AG174" s="52">
        <f t="shared" si="49"/>
        <v>3280.5149999999999</v>
      </c>
      <c r="AH174" s="52">
        <f t="shared" si="49"/>
        <v>0</v>
      </c>
      <c r="AI174" s="52">
        <f t="shared" si="49"/>
        <v>0</v>
      </c>
      <c r="AJ174" s="52">
        <f t="shared" si="49"/>
        <v>0</v>
      </c>
      <c r="AK174" s="52">
        <f t="shared" si="49"/>
        <v>0</v>
      </c>
      <c r="AL174" s="52">
        <f t="shared" si="49"/>
        <v>0</v>
      </c>
      <c r="AM174" s="52">
        <f t="shared" si="49"/>
        <v>3280.5149999999999</v>
      </c>
      <c r="AN174" s="52">
        <f t="shared" si="49"/>
        <v>150</v>
      </c>
      <c r="AO174" s="52">
        <f t="shared" si="49"/>
        <v>0</v>
      </c>
      <c r="AP174" s="52">
        <f t="shared" si="49"/>
        <v>0</v>
      </c>
      <c r="AQ174" s="52">
        <f t="shared" si="49"/>
        <v>0</v>
      </c>
      <c r="AR174" s="52">
        <f t="shared" si="49"/>
        <v>82342.979999999981</v>
      </c>
      <c r="AS174" s="52">
        <f t="shared" ref="AS174:AU174" si="51">+$G$40*(AS114+AS144)</f>
        <v>0</v>
      </c>
      <c r="AT174" s="52">
        <f t="shared" si="51"/>
        <v>0</v>
      </c>
      <c r="AU174" s="52">
        <f t="shared" si="51"/>
        <v>0</v>
      </c>
      <c r="AV174" s="10">
        <f t="shared" si="50"/>
        <v>82342.979999999981</v>
      </c>
    </row>
    <row r="175" spans="10:48">
      <c r="J175" s="12" t="s">
        <v>17</v>
      </c>
      <c r="K175" s="52">
        <f t="shared" si="48"/>
        <v>3643.1849999999995</v>
      </c>
      <c r="L175" s="52">
        <f t="shared" si="48"/>
        <v>3198.0899999999997</v>
      </c>
      <c r="M175" s="52">
        <f t="shared" si="48"/>
        <v>3560.7599999999998</v>
      </c>
      <c r="N175" s="52">
        <f t="shared" si="48"/>
        <v>3626.7</v>
      </c>
      <c r="O175" s="52">
        <f t="shared" si="48"/>
        <v>3841.0050000000001</v>
      </c>
      <c r="P175" s="52">
        <f t="shared" si="48"/>
        <v>3033.24</v>
      </c>
      <c r="Q175" s="52">
        <f t="shared" si="48"/>
        <v>2736.5099999999998</v>
      </c>
      <c r="R175" s="52">
        <f t="shared" si="48"/>
        <v>3362.9399999999996</v>
      </c>
      <c r="S175" s="52">
        <f t="shared" si="48"/>
        <v>3643.1849999999995</v>
      </c>
      <c r="T175" s="52">
        <f t="shared" si="48"/>
        <v>3709.125</v>
      </c>
      <c r="U175" s="52">
        <f t="shared" si="48"/>
        <v>3593.73</v>
      </c>
      <c r="V175" s="52">
        <f t="shared" si="48"/>
        <v>3643.1849999999995</v>
      </c>
      <c r="W175" s="52">
        <f t="shared" si="48"/>
        <v>2917.8449999999998</v>
      </c>
      <c r="X175" s="52">
        <f t="shared" si="48"/>
        <v>2637.6</v>
      </c>
      <c r="Y175" s="52">
        <f t="shared" si="48"/>
        <v>3478.3349999999996</v>
      </c>
      <c r="Z175" s="52">
        <f t="shared" si="48"/>
        <v>2967.2999999999997</v>
      </c>
      <c r="AA175" s="52">
        <f t="shared" ref="AA175:AU182" si="52">+$G$40*(AA115+AA145)</f>
        <v>3560.7599999999998</v>
      </c>
      <c r="AB175" s="52">
        <f t="shared" si="52"/>
        <v>0</v>
      </c>
      <c r="AC175" s="52">
        <f t="shared" si="52"/>
        <v>3824.5199999999995</v>
      </c>
      <c r="AD175" s="52">
        <f t="shared" si="52"/>
        <v>2934.33</v>
      </c>
      <c r="AE175" s="52">
        <f t="shared" si="52"/>
        <v>2670.5699999999997</v>
      </c>
      <c r="AF175" s="52">
        <f t="shared" si="52"/>
        <v>3643.1849999999995</v>
      </c>
      <c r="AG175" s="52">
        <f t="shared" si="52"/>
        <v>3775.0649999999996</v>
      </c>
      <c r="AH175" s="52">
        <f t="shared" si="52"/>
        <v>0</v>
      </c>
      <c r="AI175" s="52">
        <f t="shared" si="52"/>
        <v>0</v>
      </c>
      <c r="AJ175" s="52">
        <f t="shared" si="52"/>
        <v>0</v>
      </c>
      <c r="AK175" s="52">
        <f t="shared" si="52"/>
        <v>0</v>
      </c>
      <c r="AL175" s="52">
        <f t="shared" si="52"/>
        <v>0</v>
      </c>
      <c r="AM175" s="52">
        <f t="shared" si="52"/>
        <v>3841.0050000000001</v>
      </c>
      <c r="AN175" s="52">
        <f t="shared" si="52"/>
        <v>0</v>
      </c>
      <c r="AO175" s="52">
        <f t="shared" si="52"/>
        <v>0</v>
      </c>
      <c r="AP175" s="52">
        <f t="shared" si="52"/>
        <v>0</v>
      </c>
      <c r="AQ175" s="52">
        <f t="shared" si="52"/>
        <v>0</v>
      </c>
      <c r="AR175" s="52">
        <f t="shared" si="52"/>
        <v>82220.152499999997</v>
      </c>
      <c r="AS175" s="52">
        <f t="shared" si="52"/>
        <v>0</v>
      </c>
      <c r="AT175" s="52">
        <f t="shared" si="52"/>
        <v>0</v>
      </c>
      <c r="AU175" s="52">
        <f t="shared" si="52"/>
        <v>0</v>
      </c>
      <c r="AV175" s="10">
        <f t="shared" si="50"/>
        <v>82220.152499999997</v>
      </c>
    </row>
    <row r="176" spans="10:48">
      <c r="J176" s="13">
        <v>0.41666666666666669</v>
      </c>
      <c r="K176" s="52">
        <f t="shared" si="48"/>
        <v>3758.58</v>
      </c>
      <c r="L176" s="52">
        <f t="shared" si="48"/>
        <v>2917.8449999999998</v>
      </c>
      <c r="M176" s="52">
        <f t="shared" si="48"/>
        <v>3775.0649999999996</v>
      </c>
      <c r="N176" s="52">
        <f t="shared" si="48"/>
        <v>3725.6099999999997</v>
      </c>
      <c r="O176" s="52">
        <f t="shared" si="48"/>
        <v>3824.5199999999995</v>
      </c>
      <c r="P176" s="52">
        <f t="shared" si="48"/>
        <v>3165.12</v>
      </c>
      <c r="Q176" s="52">
        <f t="shared" si="48"/>
        <v>2769.48</v>
      </c>
      <c r="R176" s="52">
        <f t="shared" si="48"/>
        <v>3775.0649999999996</v>
      </c>
      <c r="S176" s="52">
        <f t="shared" si="48"/>
        <v>3626.7</v>
      </c>
      <c r="T176" s="52">
        <f t="shared" si="48"/>
        <v>3742.0949999999998</v>
      </c>
      <c r="U176" s="52">
        <f t="shared" si="48"/>
        <v>3742.0949999999998</v>
      </c>
      <c r="V176" s="52">
        <f t="shared" si="48"/>
        <v>3775.0649999999996</v>
      </c>
      <c r="W176" s="52">
        <f t="shared" si="48"/>
        <v>3115.6649999999995</v>
      </c>
      <c r="X176" s="52">
        <f t="shared" si="48"/>
        <v>2736.5099999999998</v>
      </c>
      <c r="Y176" s="52">
        <f t="shared" si="48"/>
        <v>3626.7</v>
      </c>
      <c r="Z176" s="52">
        <f t="shared" si="48"/>
        <v>2901.3599999999997</v>
      </c>
      <c r="AA176" s="52">
        <f t="shared" si="52"/>
        <v>3626.7</v>
      </c>
      <c r="AB176" s="52">
        <f t="shared" si="52"/>
        <v>659.4</v>
      </c>
      <c r="AC176" s="52">
        <f t="shared" si="52"/>
        <v>3742.0949999999998</v>
      </c>
      <c r="AD176" s="52">
        <f t="shared" si="52"/>
        <v>3066.2099999999996</v>
      </c>
      <c r="AE176" s="52">
        <f t="shared" si="52"/>
        <v>2736.5099999999998</v>
      </c>
      <c r="AF176" s="52">
        <f t="shared" si="52"/>
        <v>3775.0649999999996</v>
      </c>
      <c r="AG176" s="52">
        <f t="shared" si="52"/>
        <v>3890.4599999999996</v>
      </c>
      <c r="AH176" s="52">
        <f t="shared" si="52"/>
        <v>0</v>
      </c>
      <c r="AI176" s="52">
        <f t="shared" si="52"/>
        <v>0</v>
      </c>
      <c r="AJ176" s="52">
        <f t="shared" si="52"/>
        <v>0</v>
      </c>
      <c r="AK176" s="52">
        <f t="shared" si="52"/>
        <v>0</v>
      </c>
      <c r="AL176" s="52">
        <f t="shared" si="52"/>
        <v>0</v>
      </c>
      <c r="AM176" s="52">
        <f t="shared" si="52"/>
        <v>3890.4599999999996</v>
      </c>
      <c r="AN176" s="52">
        <f t="shared" si="52"/>
        <v>659.4</v>
      </c>
      <c r="AO176" s="52">
        <f t="shared" si="52"/>
        <v>0</v>
      </c>
      <c r="AP176" s="52">
        <f t="shared" si="52"/>
        <v>0</v>
      </c>
      <c r="AQ176" s="52">
        <f t="shared" si="52"/>
        <v>0</v>
      </c>
      <c r="AR176" s="52">
        <f t="shared" si="52"/>
        <v>75503.460000000021</v>
      </c>
      <c r="AS176" s="52">
        <f t="shared" si="52"/>
        <v>0</v>
      </c>
      <c r="AT176" s="52">
        <f t="shared" si="52"/>
        <v>0</v>
      </c>
      <c r="AU176" s="52">
        <f t="shared" si="52"/>
        <v>0</v>
      </c>
      <c r="AV176" s="10">
        <f t="shared" si="50"/>
        <v>75503.460000000021</v>
      </c>
    </row>
    <row r="177" spans="10:48">
      <c r="J177" s="13" t="s">
        <v>18</v>
      </c>
      <c r="K177" s="52">
        <f t="shared" si="48"/>
        <v>3791.5499999999997</v>
      </c>
      <c r="L177" s="52">
        <f t="shared" si="48"/>
        <v>3000.27</v>
      </c>
      <c r="M177" s="52">
        <f t="shared" si="48"/>
        <v>4005.855</v>
      </c>
      <c r="N177" s="52">
        <f t="shared" si="48"/>
        <v>3709.125</v>
      </c>
      <c r="O177" s="52">
        <f t="shared" si="48"/>
        <v>3725.6099999999997</v>
      </c>
      <c r="P177" s="52">
        <f t="shared" si="48"/>
        <v>3247.5449999999996</v>
      </c>
      <c r="Q177" s="52">
        <f t="shared" si="48"/>
        <v>2802.45</v>
      </c>
      <c r="R177" s="52">
        <f t="shared" si="48"/>
        <v>4038.8249999999998</v>
      </c>
      <c r="S177" s="52">
        <f t="shared" si="48"/>
        <v>3659.6699999999996</v>
      </c>
      <c r="T177" s="52">
        <f t="shared" si="48"/>
        <v>3758.58</v>
      </c>
      <c r="U177" s="52">
        <f t="shared" si="48"/>
        <v>3808.0349999999994</v>
      </c>
      <c r="V177" s="52">
        <f t="shared" si="48"/>
        <v>3824.5199999999995</v>
      </c>
      <c r="W177" s="52">
        <f t="shared" si="48"/>
        <v>3214.5749999999998</v>
      </c>
      <c r="X177" s="52">
        <f t="shared" si="48"/>
        <v>2802.45</v>
      </c>
      <c r="Y177" s="52">
        <f t="shared" si="48"/>
        <v>3725.6099999999997</v>
      </c>
      <c r="Z177" s="52">
        <f t="shared" si="48"/>
        <v>2489.2350000000001</v>
      </c>
      <c r="AA177" s="52">
        <f t="shared" si="52"/>
        <v>3725.6099999999997</v>
      </c>
      <c r="AB177" s="52">
        <f t="shared" si="52"/>
        <v>2406.81</v>
      </c>
      <c r="AC177" s="52">
        <f t="shared" si="52"/>
        <v>3692.6399999999994</v>
      </c>
      <c r="AD177" s="52">
        <f t="shared" si="52"/>
        <v>3148.6349999999998</v>
      </c>
      <c r="AE177" s="52">
        <f t="shared" si="52"/>
        <v>2818.9349999999995</v>
      </c>
      <c r="AF177" s="52">
        <f t="shared" si="52"/>
        <v>3824.5199999999995</v>
      </c>
      <c r="AG177" s="52">
        <f t="shared" si="52"/>
        <v>3923.43</v>
      </c>
      <c r="AH177" s="52">
        <f t="shared" si="52"/>
        <v>0</v>
      </c>
      <c r="AI177" s="52">
        <f t="shared" si="52"/>
        <v>0</v>
      </c>
      <c r="AJ177" s="52">
        <f t="shared" si="52"/>
        <v>0</v>
      </c>
      <c r="AK177" s="52">
        <f t="shared" si="52"/>
        <v>0</v>
      </c>
      <c r="AL177" s="52">
        <f t="shared" si="52"/>
        <v>0</v>
      </c>
      <c r="AM177" s="52">
        <f t="shared" si="52"/>
        <v>4038.8249999999998</v>
      </c>
      <c r="AN177" s="52">
        <f t="shared" si="52"/>
        <v>1000</v>
      </c>
      <c r="AO177" s="52">
        <f t="shared" si="52"/>
        <v>0</v>
      </c>
      <c r="AP177" s="52">
        <f t="shared" si="52"/>
        <v>0</v>
      </c>
      <c r="AQ177" s="52">
        <f t="shared" si="52"/>
        <v>0</v>
      </c>
      <c r="AR177" s="52">
        <f t="shared" si="52"/>
        <v>72676.82249999998</v>
      </c>
      <c r="AS177" s="52">
        <f t="shared" si="52"/>
        <v>0</v>
      </c>
      <c r="AT177" s="52">
        <f t="shared" si="52"/>
        <v>0</v>
      </c>
      <c r="AU177" s="52">
        <f t="shared" si="52"/>
        <v>0</v>
      </c>
      <c r="AV177" s="10">
        <f t="shared" si="50"/>
        <v>72676.82249999998</v>
      </c>
    </row>
    <row r="178" spans="10:48">
      <c r="J178" s="13">
        <v>0.5</v>
      </c>
      <c r="K178" s="52">
        <f t="shared" si="48"/>
        <v>3841.0050000000001</v>
      </c>
      <c r="L178" s="52">
        <f t="shared" si="48"/>
        <v>3000.27</v>
      </c>
      <c r="M178" s="52">
        <f t="shared" si="48"/>
        <v>3906.9449999999997</v>
      </c>
      <c r="N178" s="52">
        <f t="shared" si="48"/>
        <v>4022.3399999999997</v>
      </c>
      <c r="O178" s="52">
        <f t="shared" si="48"/>
        <v>3906.9449999999997</v>
      </c>
      <c r="P178" s="52">
        <f t="shared" si="48"/>
        <v>3231.0599999999995</v>
      </c>
      <c r="Q178" s="52">
        <f t="shared" si="48"/>
        <v>2901.3599999999997</v>
      </c>
      <c r="R178" s="52">
        <f t="shared" si="48"/>
        <v>3972.8849999999993</v>
      </c>
      <c r="S178" s="52">
        <f t="shared" si="48"/>
        <v>3775.0649999999996</v>
      </c>
      <c r="T178" s="52">
        <f t="shared" si="48"/>
        <v>3824.5199999999995</v>
      </c>
      <c r="U178" s="52">
        <f t="shared" si="48"/>
        <v>3890.4599999999996</v>
      </c>
      <c r="V178" s="52">
        <f t="shared" si="48"/>
        <v>3890.4599999999996</v>
      </c>
      <c r="W178" s="52">
        <f t="shared" si="48"/>
        <v>3198.0899999999997</v>
      </c>
      <c r="X178" s="52">
        <f t="shared" si="48"/>
        <v>2868.39</v>
      </c>
      <c r="Y178" s="52">
        <f t="shared" si="48"/>
        <v>3873.9749999999999</v>
      </c>
      <c r="Z178" s="52">
        <f t="shared" si="48"/>
        <v>2192.5049999999997</v>
      </c>
      <c r="AA178" s="52">
        <f t="shared" si="52"/>
        <v>3873.9749999999999</v>
      </c>
      <c r="AB178" s="52">
        <f t="shared" si="52"/>
        <v>2835.4199999999996</v>
      </c>
      <c r="AC178" s="52">
        <f t="shared" si="52"/>
        <v>3906.9449999999997</v>
      </c>
      <c r="AD178" s="52">
        <f t="shared" si="52"/>
        <v>3329.97</v>
      </c>
      <c r="AE178" s="52">
        <f t="shared" si="52"/>
        <v>2917.8449999999998</v>
      </c>
      <c r="AF178" s="52">
        <f t="shared" si="52"/>
        <v>3890.4599999999996</v>
      </c>
      <c r="AG178" s="52">
        <f t="shared" si="52"/>
        <v>4022.3399999999997</v>
      </c>
      <c r="AH178" s="52">
        <f t="shared" si="52"/>
        <v>0</v>
      </c>
      <c r="AI178" s="52">
        <f t="shared" si="52"/>
        <v>0</v>
      </c>
      <c r="AJ178" s="52">
        <f t="shared" si="52"/>
        <v>0</v>
      </c>
      <c r="AK178" s="52">
        <f t="shared" si="52"/>
        <v>0</v>
      </c>
      <c r="AL178" s="52">
        <f t="shared" si="52"/>
        <v>0</v>
      </c>
      <c r="AM178" s="52">
        <f t="shared" si="52"/>
        <v>4022.3399999999997</v>
      </c>
      <c r="AN178" s="52">
        <f t="shared" si="52"/>
        <v>1250</v>
      </c>
      <c r="AO178" s="52">
        <f t="shared" si="52"/>
        <v>0</v>
      </c>
      <c r="AP178" s="52">
        <f t="shared" si="52"/>
        <v>0</v>
      </c>
      <c r="AQ178" s="52">
        <f t="shared" si="52"/>
        <v>0</v>
      </c>
      <c r="AR178" s="52">
        <f t="shared" si="52"/>
        <v>66784.109999999986</v>
      </c>
      <c r="AS178" s="52">
        <f t="shared" si="52"/>
        <v>0</v>
      </c>
      <c r="AT178" s="52">
        <f t="shared" si="52"/>
        <v>0</v>
      </c>
      <c r="AU178" s="52">
        <f t="shared" si="52"/>
        <v>0</v>
      </c>
      <c r="AV178" s="10">
        <f t="shared" si="50"/>
        <v>66784.109999999986</v>
      </c>
    </row>
    <row r="179" spans="10:48">
      <c r="J179" s="13" t="s">
        <v>19</v>
      </c>
      <c r="K179" s="52">
        <f t="shared" si="48"/>
        <v>3412.395</v>
      </c>
      <c r="L179" s="52">
        <f t="shared" si="48"/>
        <v>3033.24</v>
      </c>
      <c r="M179" s="52">
        <f t="shared" si="48"/>
        <v>3494.8199999999997</v>
      </c>
      <c r="N179" s="52">
        <f t="shared" si="48"/>
        <v>3527.7899999999995</v>
      </c>
      <c r="O179" s="52">
        <f t="shared" si="48"/>
        <v>3775.0649999999996</v>
      </c>
      <c r="P179" s="52">
        <f t="shared" si="48"/>
        <v>2950.8149999999996</v>
      </c>
      <c r="Q179" s="52">
        <f t="shared" si="48"/>
        <v>2967.2999999999997</v>
      </c>
      <c r="R179" s="52">
        <f t="shared" si="48"/>
        <v>3791.5499999999997</v>
      </c>
      <c r="S179" s="52">
        <f t="shared" si="48"/>
        <v>3692.6399999999994</v>
      </c>
      <c r="T179" s="52">
        <f t="shared" si="48"/>
        <v>3742.0949999999998</v>
      </c>
      <c r="U179" s="52">
        <f t="shared" si="48"/>
        <v>3758.58</v>
      </c>
      <c r="V179" s="52">
        <f t="shared" si="48"/>
        <v>3791.5499999999997</v>
      </c>
      <c r="W179" s="52">
        <f t="shared" si="48"/>
        <v>3181.605</v>
      </c>
      <c r="X179" s="52">
        <f t="shared" si="48"/>
        <v>2950.8149999999996</v>
      </c>
      <c r="Y179" s="52">
        <f t="shared" si="48"/>
        <v>3725.6099999999997</v>
      </c>
      <c r="Z179" s="52">
        <f t="shared" si="48"/>
        <v>2143.0499999999997</v>
      </c>
      <c r="AA179" s="52">
        <f t="shared" si="52"/>
        <v>3709.125</v>
      </c>
      <c r="AB179" s="52">
        <f t="shared" si="52"/>
        <v>3066.2099999999996</v>
      </c>
      <c r="AC179" s="52">
        <f t="shared" si="52"/>
        <v>3626.7</v>
      </c>
      <c r="AD179" s="52">
        <f t="shared" si="52"/>
        <v>2736.5099999999998</v>
      </c>
      <c r="AE179" s="52">
        <f t="shared" si="52"/>
        <v>3049.7249999999999</v>
      </c>
      <c r="AF179" s="52">
        <f t="shared" si="52"/>
        <v>3791.5499999999997</v>
      </c>
      <c r="AG179" s="52">
        <f t="shared" si="52"/>
        <v>3923.43</v>
      </c>
      <c r="AH179" s="52">
        <f t="shared" si="52"/>
        <v>0</v>
      </c>
      <c r="AI179" s="52">
        <f t="shared" si="52"/>
        <v>0</v>
      </c>
      <c r="AJ179" s="52">
        <f t="shared" si="52"/>
        <v>0</v>
      </c>
      <c r="AK179" s="52">
        <f t="shared" si="52"/>
        <v>0</v>
      </c>
      <c r="AL179" s="52">
        <f t="shared" si="52"/>
        <v>0</v>
      </c>
      <c r="AM179" s="52">
        <f t="shared" si="52"/>
        <v>3923.43</v>
      </c>
      <c r="AN179" s="52">
        <f t="shared" si="52"/>
        <v>1250</v>
      </c>
      <c r="AO179" s="52">
        <f t="shared" si="52"/>
        <v>0</v>
      </c>
      <c r="AP179" s="52">
        <f t="shared" si="52"/>
        <v>0</v>
      </c>
      <c r="AQ179" s="52">
        <f t="shared" si="52"/>
        <v>0</v>
      </c>
      <c r="AR179" s="52">
        <f t="shared" si="52"/>
        <v>63388.200000000004</v>
      </c>
      <c r="AS179" s="52">
        <f t="shared" si="52"/>
        <v>0</v>
      </c>
      <c r="AT179" s="52">
        <f t="shared" si="52"/>
        <v>0</v>
      </c>
      <c r="AU179" s="52">
        <f t="shared" si="52"/>
        <v>0</v>
      </c>
      <c r="AV179" s="10">
        <f t="shared" si="50"/>
        <v>63388.200000000004</v>
      </c>
    </row>
    <row r="180" spans="10:48">
      <c r="J180" s="13">
        <v>0.58333333333333337</v>
      </c>
      <c r="K180" s="52">
        <f t="shared" si="48"/>
        <v>3264.03</v>
      </c>
      <c r="L180" s="52">
        <f t="shared" si="48"/>
        <v>3049.7249999999999</v>
      </c>
      <c r="M180" s="52">
        <f t="shared" si="48"/>
        <v>3659.6699999999996</v>
      </c>
      <c r="N180" s="52">
        <f t="shared" si="48"/>
        <v>3643.1849999999995</v>
      </c>
      <c r="O180" s="52">
        <f t="shared" si="48"/>
        <v>3626.7</v>
      </c>
      <c r="P180" s="52">
        <f t="shared" si="48"/>
        <v>3115.6649999999995</v>
      </c>
      <c r="Q180" s="52">
        <f t="shared" si="48"/>
        <v>2950.8149999999996</v>
      </c>
      <c r="R180" s="52">
        <f t="shared" si="48"/>
        <v>3692.6399999999994</v>
      </c>
      <c r="S180" s="52">
        <f t="shared" si="48"/>
        <v>3725.6099999999997</v>
      </c>
      <c r="T180" s="52">
        <f t="shared" si="48"/>
        <v>3709.125</v>
      </c>
      <c r="U180" s="52">
        <f t="shared" si="48"/>
        <v>3725.6099999999997</v>
      </c>
      <c r="V180" s="52">
        <f t="shared" si="48"/>
        <v>3775.0649999999996</v>
      </c>
      <c r="W180" s="52">
        <f t="shared" si="48"/>
        <v>3082.6949999999997</v>
      </c>
      <c r="X180" s="52">
        <f t="shared" si="48"/>
        <v>2934.33</v>
      </c>
      <c r="Y180" s="52">
        <f t="shared" si="48"/>
        <v>3577.2449999999999</v>
      </c>
      <c r="Z180" s="52">
        <f t="shared" si="48"/>
        <v>2060.625</v>
      </c>
      <c r="AA180" s="52">
        <f t="shared" si="52"/>
        <v>3585.4874999999997</v>
      </c>
      <c r="AB180" s="52">
        <f t="shared" si="52"/>
        <v>3148.6349999999998</v>
      </c>
      <c r="AC180" s="52">
        <f t="shared" si="52"/>
        <v>3527.7899999999995</v>
      </c>
      <c r="AD180" s="52">
        <f t="shared" si="52"/>
        <v>3198.0899999999997</v>
      </c>
      <c r="AE180" s="52">
        <f t="shared" si="52"/>
        <v>3033.24</v>
      </c>
      <c r="AF180" s="52">
        <f t="shared" si="52"/>
        <v>3775.0649999999996</v>
      </c>
      <c r="AG180" s="52">
        <f t="shared" si="52"/>
        <v>1912.2599999999998</v>
      </c>
      <c r="AH180" s="52">
        <f t="shared" si="52"/>
        <v>0</v>
      </c>
      <c r="AI180" s="52">
        <f t="shared" si="52"/>
        <v>0</v>
      </c>
      <c r="AJ180" s="52">
        <f t="shared" si="52"/>
        <v>0</v>
      </c>
      <c r="AK180" s="52">
        <f t="shared" si="52"/>
        <v>0</v>
      </c>
      <c r="AL180" s="52">
        <f t="shared" si="52"/>
        <v>0</v>
      </c>
      <c r="AM180" s="52">
        <f t="shared" si="52"/>
        <v>3808.0349999999994</v>
      </c>
      <c r="AN180" s="52">
        <f t="shared" si="52"/>
        <v>1100</v>
      </c>
      <c r="AO180" s="52">
        <f t="shared" si="52"/>
        <v>0</v>
      </c>
      <c r="AP180" s="52">
        <f t="shared" si="52"/>
        <v>0</v>
      </c>
      <c r="AQ180" s="52">
        <f t="shared" si="52"/>
        <v>0</v>
      </c>
      <c r="AR180" s="52">
        <f t="shared" si="52"/>
        <v>65456.662500000006</v>
      </c>
      <c r="AS180" s="52">
        <f t="shared" si="52"/>
        <v>0</v>
      </c>
      <c r="AT180" s="52">
        <f t="shared" si="52"/>
        <v>0</v>
      </c>
      <c r="AU180" s="52">
        <f t="shared" si="52"/>
        <v>0</v>
      </c>
      <c r="AV180" s="10">
        <f t="shared" si="50"/>
        <v>65456.662500000006</v>
      </c>
    </row>
    <row r="181" spans="10:48">
      <c r="J181" s="13" t="s">
        <v>20</v>
      </c>
      <c r="K181" s="52">
        <f t="shared" si="48"/>
        <v>4022.3399999999997</v>
      </c>
      <c r="L181" s="52">
        <f t="shared" si="48"/>
        <v>2868.39</v>
      </c>
      <c r="M181" s="52">
        <f t="shared" si="48"/>
        <v>3643.1849999999995</v>
      </c>
      <c r="N181" s="52">
        <f t="shared" si="48"/>
        <v>3659.6699999999996</v>
      </c>
      <c r="O181" s="52">
        <f t="shared" si="48"/>
        <v>3659.6699999999996</v>
      </c>
      <c r="P181" s="52">
        <f t="shared" si="48"/>
        <v>2720.0250000000001</v>
      </c>
      <c r="Q181" s="52">
        <f t="shared" si="48"/>
        <v>2868.39</v>
      </c>
      <c r="R181" s="52">
        <f t="shared" si="48"/>
        <v>2176.02</v>
      </c>
      <c r="S181" s="52">
        <f t="shared" si="48"/>
        <v>3758.58</v>
      </c>
      <c r="T181" s="52">
        <f t="shared" si="48"/>
        <v>3791.5499999999997</v>
      </c>
      <c r="U181" s="52">
        <f t="shared" si="48"/>
        <v>3791.5499999999997</v>
      </c>
      <c r="V181" s="52">
        <f t="shared" si="48"/>
        <v>3775.0649999999996</v>
      </c>
      <c r="W181" s="52">
        <f t="shared" si="48"/>
        <v>3066.2099999999996</v>
      </c>
      <c r="X181" s="52">
        <f t="shared" si="48"/>
        <v>2818.9349999999995</v>
      </c>
      <c r="Y181" s="52">
        <f t="shared" si="48"/>
        <v>3725.6099999999997</v>
      </c>
      <c r="Z181" s="52">
        <f t="shared" si="48"/>
        <v>2110.08</v>
      </c>
      <c r="AA181" s="52">
        <f t="shared" si="52"/>
        <v>3659.6699999999996</v>
      </c>
      <c r="AB181" s="52">
        <f t="shared" si="52"/>
        <v>3214.5749999999998</v>
      </c>
      <c r="AC181" s="52">
        <f t="shared" si="52"/>
        <v>3791.5499999999997</v>
      </c>
      <c r="AD181" s="52">
        <f t="shared" si="52"/>
        <v>3115.6649999999995</v>
      </c>
      <c r="AE181" s="52">
        <f t="shared" si="52"/>
        <v>2785.9649999999997</v>
      </c>
      <c r="AF181" s="52">
        <f t="shared" si="52"/>
        <v>3775.0649999999996</v>
      </c>
      <c r="AG181" s="52">
        <f t="shared" si="52"/>
        <v>2505.7199999999998</v>
      </c>
      <c r="AH181" s="52">
        <f t="shared" si="52"/>
        <v>0</v>
      </c>
      <c r="AI181" s="52">
        <f t="shared" si="52"/>
        <v>0</v>
      </c>
      <c r="AJ181" s="52">
        <f t="shared" si="52"/>
        <v>0</v>
      </c>
      <c r="AK181" s="52">
        <f t="shared" si="52"/>
        <v>0</v>
      </c>
      <c r="AL181" s="52">
        <f t="shared" si="52"/>
        <v>0</v>
      </c>
      <c r="AM181" s="52">
        <f t="shared" si="52"/>
        <v>4022.3399999999997</v>
      </c>
      <c r="AN181" s="52">
        <f t="shared" si="52"/>
        <v>900</v>
      </c>
      <c r="AO181" s="52">
        <f t="shared" si="52"/>
        <v>0</v>
      </c>
      <c r="AP181" s="52">
        <f t="shared" si="52"/>
        <v>0</v>
      </c>
      <c r="AQ181" s="52">
        <f t="shared" si="52"/>
        <v>0</v>
      </c>
      <c r="AR181" s="52">
        <f t="shared" si="52"/>
        <v>70673.625</v>
      </c>
      <c r="AS181" s="52">
        <f t="shared" si="52"/>
        <v>0</v>
      </c>
      <c r="AT181" s="52">
        <f t="shared" si="52"/>
        <v>0</v>
      </c>
      <c r="AU181" s="52">
        <f t="shared" si="52"/>
        <v>0</v>
      </c>
      <c r="AV181" s="10">
        <f t="shared" si="50"/>
        <v>70673.625</v>
      </c>
    </row>
    <row r="182" spans="10:48">
      <c r="J182" s="12" t="s">
        <v>21</v>
      </c>
      <c r="K182" s="52">
        <f t="shared" si="48"/>
        <v>3478.3349999999996</v>
      </c>
      <c r="L182" s="52">
        <f t="shared" si="48"/>
        <v>2769.48</v>
      </c>
      <c r="M182" s="52">
        <f t="shared" si="48"/>
        <v>3742.0949999999998</v>
      </c>
      <c r="N182" s="52">
        <f t="shared" si="48"/>
        <v>3676.1550000000002</v>
      </c>
      <c r="O182" s="52">
        <f t="shared" si="48"/>
        <v>3643.1849999999995</v>
      </c>
      <c r="P182" s="52">
        <f t="shared" si="48"/>
        <v>2934.33</v>
      </c>
      <c r="Q182" s="52">
        <f t="shared" si="48"/>
        <v>2785.9649999999997</v>
      </c>
      <c r="R182" s="52">
        <f t="shared" si="48"/>
        <v>2917.8449999999998</v>
      </c>
      <c r="S182" s="52">
        <f t="shared" si="48"/>
        <v>3577.2449999999999</v>
      </c>
      <c r="T182" s="52">
        <f t="shared" si="48"/>
        <v>3593.73</v>
      </c>
      <c r="U182" s="52">
        <f t="shared" si="48"/>
        <v>3906.9449999999997</v>
      </c>
      <c r="V182" s="52">
        <f t="shared" si="48"/>
        <v>3742.0949999999998</v>
      </c>
      <c r="W182" s="52">
        <f t="shared" si="48"/>
        <v>3033.24</v>
      </c>
      <c r="X182" s="52">
        <f t="shared" si="48"/>
        <v>2769.48</v>
      </c>
      <c r="Y182" s="52">
        <f t="shared" si="48"/>
        <v>3297</v>
      </c>
      <c r="Z182" s="52">
        <f t="shared" si="48"/>
        <v>2060.625</v>
      </c>
      <c r="AA182" s="52">
        <f t="shared" si="52"/>
        <v>3428.88</v>
      </c>
      <c r="AB182" s="52">
        <f t="shared" si="52"/>
        <v>3313.4849999999997</v>
      </c>
      <c r="AC182" s="52">
        <f t="shared" si="52"/>
        <v>3511.3049999999998</v>
      </c>
      <c r="AD182" s="52">
        <f t="shared" si="52"/>
        <v>3000.27</v>
      </c>
      <c r="AE182" s="52">
        <f t="shared" si="52"/>
        <v>2818.9349999999995</v>
      </c>
      <c r="AF182" s="52">
        <f t="shared" si="52"/>
        <v>3742.0949999999998</v>
      </c>
      <c r="AG182" s="52">
        <f t="shared" si="52"/>
        <v>3775.0649999999996</v>
      </c>
      <c r="AH182" s="52">
        <f t="shared" si="52"/>
        <v>0</v>
      </c>
      <c r="AI182" s="52">
        <f t="shared" si="52"/>
        <v>0</v>
      </c>
      <c r="AJ182" s="52">
        <f t="shared" si="52"/>
        <v>0</v>
      </c>
      <c r="AK182" s="52">
        <f t="shared" si="52"/>
        <v>0</v>
      </c>
      <c r="AL182" s="52">
        <f t="shared" si="52"/>
        <v>0</v>
      </c>
      <c r="AM182" s="52">
        <f t="shared" si="52"/>
        <v>3906.9449999999997</v>
      </c>
      <c r="AN182" s="52">
        <f t="shared" si="52"/>
        <v>700</v>
      </c>
      <c r="AO182" s="52">
        <f t="shared" si="52"/>
        <v>0</v>
      </c>
      <c r="AP182" s="52">
        <f t="shared" si="52"/>
        <v>0</v>
      </c>
      <c r="AQ182" s="52">
        <f t="shared" si="52"/>
        <v>0</v>
      </c>
      <c r="AR182" s="52">
        <f t="shared" si="52"/>
        <v>76706.595000000001</v>
      </c>
      <c r="AS182" s="52">
        <f t="shared" si="52"/>
        <v>0</v>
      </c>
      <c r="AT182" s="52">
        <f t="shared" si="52"/>
        <v>0</v>
      </c>
      <c r="AU182" s="52">
        <f t="shared" si="52"/>
        <v>0</v>
      </c>
      <c r="AV182" s="10">
        <f t="shared" si="50"/>
        <v>76706.595000000001</v>
      </c>
    </row>
    <row r="183" spans="10:48">
      <c r="J183" s="12" t="s">
        <v>22</v>
      </c>
      <c r="K183" s="52">
        <f t="shared" ref="K183:AU189" si="53">+$G$40*(K123+K153)</f>
        <v>3494.8199999999997</v>
      </c>
      <c r="L183" s="52">
        <f t="shared" si="53"/>
        <v>3115.6649999999995</v>
      </c>
      <c r="M183" s="52">
        <f t="shared" si="53"/>
        <v>3445.3649999999998</v>
      </c>
      <c r="N183" s="52">
        <f t="shared" si="53"/>
        <v>3610.2149999999997</v>
      </c>
      <c r="O183" s="52">
        <f t="shared" si="53"/>
        <v>3511.3049999999998</v>
      </c>
      <c r="P183" s="52">
        <f t="shared" si="53"/>
        <v>2901.3599999999997</v>
      </c>
      <c r="Q183" s="52">
        <f t="shared" si="53"/>
        <v>2538.6899999999996</v>
      </c>
      <c r="R183" s="52">
        <f t="shared" si="53"/>
        <v>2934.33</v>
      </c>
      <c r="S183" s="52">
        <f t="shared" si="53"/>
        <v>3412.395</v>
      </c>
      <c r="T183" s="52">
        <f t="shared" si="53"/>
        <v>3412.395</v>
      </c>
      <c r="U183" s="52">
        <f t="shared" si="53"/>
        <v>3445.3649999999998</v>
      </c>
      <c r="V183" s="52">
        <f t="shared" si="53"/>
        <v>3593.73</v>
      </c>
      <c r="W183" s="52">
        <f t="shared" si="53"/>
        <v>2934.33</v>
      </c>
      <c r="X183" s="52">
        <f t="shared" si="53"/>
        <v>2785.9649999999997</v>
      </c>
      <c r="Y183" s="52">
        <f t="shared" si="53"/>
        <v>3016.7550000000001</v>
      </c>
      <c r="Z183" s="52">
        <f t="shared" si="53"/>
        <v>1912.2599999999998</v>
      </c>
      <c r="AA183" s="52">
        <f t="shared" si="53"/>
        <v>3132.15</v>
      </c>
      <c r="AB183" s="52">
        <f t="shared" si="53"/>
        <v>3264.03</v>
      </c>
      <c r="AC183" s="52">
        <f t="shared" si="53"/>
        <v>3461.85</v>
      </c>
      <c r="AD183" s="52">
        <f t="shared" si="53"/>
        <v>2967.2999999999997</v>
      </c>
      <c r="AE183" s="52">
        <f t="shared" si="53"/>
        <v>2818.9349999999995</v>
      </c>
      <c r="AF183" s="52">
        <f t="shared" si="53"/>
        <v>3593.73</v>
      </c>
      <c r="AG183" s="52">
        <f t="shared" si="53"/>
        <v>3214.5749999999998</v>
      </c>
      <c r="AH183" s="52">
        <f t="shared" si="53"/>
        <v>0</v>
      </c>
      <c r="AI183" s="52">
        <f t="shared" si="53"/>
        <v>0</v>
      </c>
      <c r="AJ183" s="52">
        <f t="shared" si="53"/>
        <v>0</v>
      </c>
      <c r="AK183" s="52">
        <f t="shared" si="53"/>
        <v>0</v>
      </c>
      <c r="AL183" s="52">
        <f t="shared" si="53"/>
        <v>0</v>
      </c>
      <c r="AM183" s="52">
        <f t="shared" si="53"/>
        <v>3824.5199999999995</v>
      </c>
      <c r="AN183" s="52">
        <f t="shared" si="53"/>
        <v>450</v>
      </c>
      <c r="AO183" s="52">
        <f t="shared" si="53"/>
        <v>0</v>
      </c>
      <c r="AP183" s="52">
        <f t="shared" si="53"/>
        <v>0</v>
      </c>
      <c r="AQ183" s="52">
        <f t="shared" si="53"/>
        <v>0</v>
      </c>
      <c r="AR183" s="52">
        <f t="shared" si="53"/>
        <v>81024.989999999991</v>
      </c>
      <c r="AS183" s="52">
        <f t="shared" si="53"/>
        <v>0</v>
      </c>
      <c r="AT183" s="52">
        <f t="shared" si="53"/>
        <v>0</v>
      </c>
      <c r="AU183" s="52">
        <f t="shared" si="53"/>
        <v>0</v>
      </c>
      <c r="AV183" s="10">
        <f t="shared" si="50"/>
        <v>81024.989999999991</v>
      </c>
    </row>
    <row r="184" spans="10:48">
      <c r="J184" s="12" t="s">
        <v>23</v>
      </c>
      <c r="K184" s="52">
        <f t="shared" si="53"/>
        <v>3445.3649999999998</v>
      </c>
      <c r="L184" s="52">
        <f t="shared" si="53"/>
        <v>2967.2999999999997</v>
      </c>
      <c r="M184" s="52">
        <f t="shared" si="53"/>
        <v>3560.7599999999998</v>
      </c>
      <c r="N184" s="52">
        <f t="shared" si="53"/>
        <v>3445.3649999999998</v>
      </c>
      <c r="O184" s="52">
        <f t="shared" si="53"/>
        <v>3544.2750000000001</v>
      </c>
      <c r="P184" s="52">
        <f t="shared" si="53"/>
        <v>3049.7249999999999</v>
      </c>
      <c r="Q184" s="52">
        <f t="shared" si="53"/>
        <v>2868.39</v>
      </c>
      <c r="R184" s="52">
        <f t="shared" si="53"/>
        <v>3346.4549999999999</v>
      </c>
      <c r="S184" s="52">
        <f t="shared" si="53"/>
        <v>3412.395</v>
      </c>
      <c r="T184" s="52">
        <f t="shared" si="53"/>
        <v>3577.2449999999999</v>
      </c>
      <c r="U184" s="52">
        <f t="shared" si="53"/>
        <v>3346.4549999999999</v>
      </c>
      <c r="V184" s="52">
        <f t="shared" si="53"/>
        <v>3445.3649999999998</v>
      </c>
      <c r="W184" s="52">
        <f t="shared" si="53"/>
        <v>3016.7550000000001</v>
      </c>
      <c r="X184" s="52">
        <f t="shared" si="53"/>
        <v>2884.875</v>
      </c>
      <c r="Y184" s="52">
        <f t="shared" si="53"/>
        <v>2868.39</v>
      </c>
      <c r="Z184" s="52">
        <f t="shared" si="53"/>
        <v>1780.3799999999999</v>
      </c>
      <c r="AA184" s="52">
        <f t="shared" si="53"/>
        <v>3313.4849999999997</v>
      </c>
      <c r="AB184" s="52">
        <f t="shared" si="53"/>
        <v>3132.15</v>
      </c>
      <c r="AC184" s="52">
        <f t="shared" si="53"/>
        <v>3379.4249999999997</v>
      </c>
      <c r="AD184" s="52">
        <f t="shared" si="53"/>
        <v>3198.0899999999997</v>
      </c>
      <c r="AE184" s="52">
        <f t="shared" si="53"/>
        <v>2917.8449999999998</v>
      </c>
      <c r="AF184" s="52">
        <f t="shared" si="53"/>
        <v>3445.3649999999998</v>
      </c>
      <c r="AG184" s="52">
        <f t="shared" si="53"/>
        <v>3791.5499999999997</v>
      </c>
      <c r="AH184" s="52">
        <f t="shared" si="53"/>
        <v>0</v>
      </c>
      <c r="AI184" s="52">
        <f t="shared" si="53"/>
        <v>0</v>
      </c>
      <c r="AJ184" s="52">
        <f t="shared" si="53"/>
        <v>0</v>
      </c>
      <c r="AK184" s="52">
        <f t="shared" si="53"/>
        <v>0</v>
      </c>
      <c r="AL184" s="52">
        <f t="shared" si="53"/>
        <v>0</v>
      </c>
      <c r="AM184" s="52">
        <f t="shared" si="53"/>
        <v>3791.5499999999997</v>
      </c>
      <c r="AN184" s="52">
        <f t="shared" si="53"/>
        <v>150</v>
      </c>
      <c r="AO184" s="52">
        <f t="shared" si="53"/>
        <v>0</v>
      </c>
      <c r="AP184" s="52">
        <f t="shared" si="53"/>
        <v>0</v>
      </c>
      <c r="AQ184" s="52">
        <f t="shared" si="53"/>
        <v>0</v>
      </c>
      <c r="AR184" s="52">
        <f t="shared" si="53"/>
        <v>91541.61</v>
      </c>
      <c r="AS184" s="52">
        <f t="shared" si="53"/>
        <v>0</v>
      </c>
      <c r="AT184" s="52">
        <f t="shared" si="53"/>
        <v>0</v>
      </c>
      <c r="AU184" s="52">
        <f t="shared" si="53"/>
        <v>0</v>
      </c>
      <c r="AV184" s="10">
        <f t="shared" si="50"/>
        <v>91541.61</v>
      </c>
    </row>
    <row r="185" spans="10:48">
      <c r="J185" s="9" t="s">
        <v>24</v>
      </c>
      <c r="K185" s="52">
        <f t="shared" si="53"/>
        <v>3857.49</v>
      </c>
      <c r="L185" s="52">
        <f t="shared" si="53"/>
        <v>3560.7599999999998</v>
      </c>
      <c r="M185" s="52">
        <f t="shared" si="53"/>
        <v>3873.9749999999999</v>
      </c>
      <c r="N185" s="52">
        <f t="shared" si="53"/>
        <v>3873.9749999999999</v>
      </c>
      <c r="O185" s="52">
        <f t="shared" si="53"/>
        <v>3857.49</v>
      </c>
      <c r="P185" s="52">
        <f t="shared" si="53"/>
        <v>3593.73</v>
      </c>
      <c r="Q185" s="52">
        <f t="shared" si="53"/>
        <v>3461.85</v>
      </c>
      <c r="R185" s="52">
        <f t="shared" si="53"/>
        <v>3857.49</v>
      </c>
      <c r="S185" s="52">
        <f t="shared" si="53"/>
        <v>3841.0050000000001</v>
      </c>
      <c r="T185" s="52">
        <f t="shared" si="53"/>
        <v>3742.0949999999998</v>
      </c>
      <c r="U185" s="52">
        <f t="shared" si="53"/>
        <v>3857.49</v>
      </c>
      <c r="V185" s="52">
        <f t="shared" si="53"/>
        <v>3989.37</v>
      </c>
      <c r="W185" s="52">
        <f t="shared" si="53"/>
        <v>3610.2149999999997</v>
      </c>
      <c r="X185" s="52">
        <f t="shared" si="53"/>
        <v>3280.5149999999999</v>
      </c>
      <c r="Y185" s="52">
        <f t="shared" si="53"/>
        <v>3132.15</v>
      </c>
      <c r="Z185" s="52">
        <f t="shared" si="53"/>
        <v>1730.925</v>
      </c>
      <c r="AA185" s="52">
        <f t="shared" si="53"/>
        <v>3478.3349999999996</v>
      </c>
      <c r="AB185" s="52">
        <f t="shared" si="53"/>
        <v>3808.0349999999994</v>
      </c>
      <c r="AC185" s="52">
        <f t="shared" si="53"/>
        <v>3461.85</v>
      </c>
      <c r="AD185" s="52">
        <f t="shared" si="53"/>
        <v>3643.1849999999995</v>
      </c>
      <c r="AE185" s="52">
        <f t="shared" si="53"/>
        <v>3428.88</v>
      </c>
      <c r="AF185" s="52">
        <f t="shared" si="53"/>
        <v>3989.37</v>
      </c>
      <c r="AG185" s="52">
        <f t="shared" si="53"/>
        <v>4022.3399999999997</v>
      </c>
      <c r="AH185" s="52">
        <f t="shared" si="53"/>
        <v>0</v>
      </c>
      <c r="AI185" s="52">
        <f t="shared" si="53"/>
        <v>0</v>
      </c>
      <c r="AJ185" s="52">
        <f t="shared" si="53"/>
        <v>0</v>
      </c>
      <c r="AK185" s="52">
        <f t="shared" si="53"/>
        <v>0</v>
      </c>
      <c r="AL185" s="52">
        <f t="shared" si="53"/>
        <v>0</v>
      </c>
      <c r="AM185" s="52">
        <f t="shared" si="53"/>
        <v>4022.3399999999997</v>
      </c>
      <c r="AN185" s="52">
        <f t="shared" si="53"/>
        <v>0</v>
      </c>
      <c r="AO185" s="52">
        <f t="shared" si="53"/>
        <v>0</v>
      </c>
      <c r="AP185" s="52">
        <f t="shared" si="53"/>
        <v>0</v>
      </c>
      <c r="AQ185" s="52">
        <f t="shared" si="53"/>
        <v>0</v>
      </c>
      <c r="AR185" s="52">
        <f t="shared" si="53"/>
        <v>108817.48499999999</v>
      </c>
      <c r="AS185" s="52">
        <f t="shared" si="53"/>
        <v>0</v>
      </c>
      <c r="AT185" s="52">
        <f t="shared" si="53"/>
        <v>0</v>
      </c>
      <c r="AU185" s="52">
        <f t="shared" si="53"/>
        <v>0</v>
      </c>
      <c r="AV185" s="10">
        <f t="shared" si="50"/>
        <v>108817.48499999999</v>
      </c>
    </row>
    <row r="186" spans="10:48">
      <c r="J186" s="15">
        <v>0.83333333333333337</v>
      </c>
      <c r="K186" s="52">
        <f t="shared" si="53"/>
        <v>3725.6099999999997</v>
      </c>
      <c r="L186" s="52">
        <f t="shared" si="53"/>
        <v>3610.2149999999997</v>
      </c>
      <c r="M186" s="52">
        <f t="shared" si="53"/>
        <v>3824.5199999999995</v>
      </c>
      <c r="N186" s="52">
        <f t="shared" si="53"/>
        <v>3824.5199999999995</v>
      </c>
      <c r="O186" s="52">
        <f t="shared" si="53"/>
        <v>3709.125</v>
      </c>
      <c r="P186" s="52">
        <f t="shared" si="53"/>
        <v>3610.2149999999997</v>
      </c>
      <c r="Q186" s="52">
        <f t="shared" si="53"/>
        <v>3610.2149999999997</v>
      </c>
      <c r="R186" s="52">
        <f t="shared" si="53"/>
        <v>3791.5499999999997</v>
      </c>
      <c r="S186" s="52">
        <f t="shared" si="53"/>
        <v>3824.5199999999995</v>
      </c>
      <c r="T186" s="52">
        <f t="shared" si="53"/>
        <v>3742.0949999999998</v>
      </c>
      <c r="U186" s="52">
        <f t="shared" si="53"/>
        <v>3824.5199999999995</v>
      </c>
      <c r="V186" s="52">
        <f t="shared" si="53"/>
        <v>3923.43</v>
      </c>
      <c r="W186" s="52">
        <f t="shared" si="53"/>
        <v>3643.1849999999995</v>
      </c>
      <c r="X186" s="52">
        <f t="shared" si="53"/>
        <v>3527.7899999999995</v>
      </c>
      <c r="Y186" s="52">
        <f t="shared" si="53"/>
        <v>3000.27</v>
      </c>
      <c r="Z186" s="52">
        <f t="shared" si="53"/>
        <v>2291.415</v>
      </c>
      <c r="AA186" s="52">
        <f t="shared" si="53"/>
        <v>3494.8199999999997</v>
      </c>
      <c r="AB186" s="52">
        <f t="shared" si="53"/>
        <v>3824.5199999999995</v>
      </c>
      <c r="AC186" s="52">
        <f t="shared" si="53"/>
        <v>3577.2449999999999</v>
      </c>
      <c r="AD186" s="52">
        <f t="shared" si="53"/>
        <v>3659.6699999999996</v>
      </c>
      <c r="AE186" s="52">
        <f t="shared" si="53"/>
        <v>3445.3649999999998</v>
      </c>
      <c r="AF186" s="52">
        <f t="shared" si="53"/>
        <v>3923.43</v>
      </c>
      <c r="AG186" s="52">
        <f t="shared" si="53"/>
        <v>3923.43</v>
      </c>
      <c r="AH186" s="52">
        <f t="shared" si="53"/>
        <v>0</v>
      </c>
      <c r="AI186" s="52">
        <f t="shared" si="53"/>
        <v>0</v>
      </c>
      <c r="AJ186" s="52">
        <f t="shared" si="53"/>
        <v>0</v>
      </c>
      <c r="AK186" s="52">
        <f t="shared" si="53"/>
        <v>0</v>
      </c>
      <c r="AL186" s="52">
        <f t="shared" si="53"/>
        <v>0</v>
      </c>
      <c r="AM186" s="52">
        <f t="shared" si="53"/>
        <v>3923.43</v>
      </c>
      <c r="AN186" s="52">
        <f t="shared" si="53"/>
        <v>0</v>
      </c>
      <c r="AO186" s="52">
        <f t="shared" si="53"/>
        <v>0</v>
      </c>
      <c r="AP186" s="52">
        <f t="shared" si="53"/>
        <v>0</v>
      </c>
      <c r="AQ186" s="52">
        <f t="shared" si="53"/>
        <v>0</v>
      </c>
      <c r="AR186" s="52">
        <f t="shared" si="53"/>
        <v>109147.18499999995</v>
      </c>
      <c r="AS186" s="52">
        <f t="shared" si="53"/>
        <v>0</v>
      </c>
      <c r="AT186" s="52">
        <f t="shared" si="53"/>
        <v>0</v>
      </c>
      <c r="AU186" s="52">
        <f t="shared" si="53"/>
        <v>0</v>
      </c>
      <c r="AV186" s="10">
        <f t="shared" si="50"/>
        <v>109147.18499999995</v>
      </c>
    </row>
    <row r="187" spans="10:48">
      <c r="J187" s="15">
        <v>0.875</v>
      </c>
      <c r="K187" s="52">
        <f t="shared" si="53"/>
        <v>3544.2750000000001</v>
      </c>
      <c r="L187" s="52">
        <f t="shared" si="53"/>
        <v>3544.2750000000001</v>
      </c>
      <c r="M187" s="52">
        <f t="shared" si="53"/>
        <v>3676.1550000000002</v>
      </c>
      <c r="N187" s="52">
        <f t="shared" si="53"/>
        <v>3676.1550000000002</v>
      </c>
      <c r="O187" s="52">
        <f t="shared" si="53"/>
        <v>3626.7</v>
      </c>
      <c r="P187" s="52">
        <f t="shared" si="53"/>
        <v>3676.1550000000002</v>
      </c>
      <c r="Q187" s="52">
        <f t="shared" si="53"/>
        <v>3412.395</v>
      </c>
      <c r="R187" s="52">
        <f t="shared" si="53"/>
        <v>3610.2149999999997</v>
      </c>
      <c r="S187" s="52">
        <f t="shared" si="53"/>
        <v>3709.125</v>
      </c>
      <c r="T187" s="52">
        <f t="shared" si="53"/>
        <v>3577.2449999999999</v>
      </c>
      <c r="U187" s="52">
        <f t="shared" si="53"/>
        <v>3873.9749999999999</v>
      </c>
      <c r="V187" s="52">
        <f t="shared" si="53"/>
        <v>3791.5499999999997</v>
      </c>
      <c r="W187" s="52">
        <f t="shared" si="53"/>
        <v>3577.2449999999999</v>
      </c>
      <c r="X187" s="52">
        <f t="shared" si="53"/>
        <v>3428.88</v>
      </c>
      <c r="Y187" s="52">
        <f t="shared" si="53"/>
        <v>3033.24</v>
      </c>
      <c r="Z187" s="52">
        <f t="shared" si="53"/>
        <v>2967.2999999999997</v>
      </c>
      <c r="AA187" s="52">
        <f t="shared" si="53"/>
        <v>3395.9099999999994</v>
      </c>
      <c r="AB187" s="52">
        <f t="shared" si="53"/>
        <v>3676.1550000000002</v>
      </c>
      <c r="AC187" s="52">
        <f t="shared" si="53"/>
        <v>3857.49</v>
      </c>
      <c r="AD187" s="52">
        <f t="shared" si="53"/>
        <v>3544.2750000000001</v>
      </c>
      <c r="AE187" s="52">
        <f t="shared" si="53"/>
        <v>3511.3049999999998</v>
      </c>
      <c r="AF187" s="52">
        <f t="shared" si="53"/>
        <v>3791.5499999999997</v>
      </c>
      <c r="AG187" s="52">
        <f t="shared" si="53"/>
        <v>3725.6099999999997</v>
      </c>
      <c r="AH187" s="52">
        <f t="shared" si="53"/>
        <v>0</v>
      </c>
      <c r="AI187" s="52">
        <f t="shared" si="53"/>
        <v>0</v>
      </c>
      <c r="AJ187" s="52">
        <f t="shared" si="53"/>
        <v>0</v>
      </c>
      <c r="AK187" s="52">
        <f t="shared" si="53"/>
        <v>0</v>
      </c>
      <c r="AL187" s="52">
        <f t="shared" si="53"/>
        <v>0</v>
      </c>
      <c r="AM187" s="52">
        <f t="shared" si="53"/>
        <v>3873.9749999999999</v>
      </c>
      <c r="AN187" s="52">
        <f t="shared" si="53"/>
        <v>0</v>
      </c>
      <c r="AO187" s="52">
        <f t="shared" si="53"/>
        <v>0</v>
      </c>
      <c r="AP187" s="52">
        <f t="shared" si="53"/>
        <v>0</v>
      </c>
      <c r="AQ187" s="52">
        <f t="shared" si="53"/>
        <v>0</v>
      </c>
      <c r="AR187" s="52">
        <f t="shared" si="53"/>
        <v>107218.44</v>
      </c>
      <c r="AS187" s="52">
        <f t="shared" si="53"/>
        <v>0</v>
      </c>
      <c r="AT187" s="52">
        <f t="shared" si="53"/>
        <v>0</v>
      </c>
      <c r="AU187" s="52">
        <f t="shared" si="53"/>
        <v>0</v>
      </c>
      <c r="AV187" s="10">
        <f t="shared" si="50"/>
        <v>107218.44</v>
      </c>
    </row>
    <row r="188" spans="10:48">
      <c r="J188" s="13" t="s">
        <v>25</v>
      </c>
      <c r="K188" s="52">
        <f t="shared" si="53"/>
        <v>3445.3649999999998</v>
      </c>
      <c r="L188" s="52">
        <f t="shared" si="53"/>
        <v>3329.97</v>
      </c>
      <c r="M188" s="52">
        <f t="shared" si="53"/>
        <v>3412.395</v>
      </c>
      <c r="N188" s="52">
        <f t="shared" si="53"/>
        <v>3593.73</v>
      </c>
      <c r="O188" s="52">
        <f t="shared" si="53"/>
        <v>3643.1849999999995</v>
      </c>
      <c r="P188" s="52">
        <f t="shared" si="53"/>
        <v>3362.9399999999996</v>
      </c>
      <c r="Q188" s="52">
        <f t="shared" si="53"/>
        <v>3165.12</v>
      </c>
      <c r="R188" s="52">
        <f t="shared" si="53"/>
        <v>3329.97</v>
      </c>
      <c r="S188" s="52">
        <f t="shared" si="53"/>
        <v>3346.4549999999999</v>
      </c>
      <c r="T188" s="52">
        <f t="shared" si="53"/>
        <v>3329.97</v>
      </c>
      <c r="U188" s="52">
        <f t="shared" si="53"/>
        <v>3379.4249999999997</v>
      </c>
      <c r="V188" s="52">
        <f t="shared" si="53"/>
        <v>3626.7</v>
      </c>
      <c r="W188" s="52">
        <f t="shared" si="53"/>
        <v>3346.4549999999999</v>
      </c>
      <c r="X188" s="52">
        <f t="shared" si="53"/>
        <v>3165.12</v>
      </c>
      <c r="Y188" s="52">
        <f t="shared" si="53"/>
        <v>3016.7550000000001</v>
      </c>
      <c r="Z188" s="52">
        <f t="shared" si="53"/>
        <v>3115.6649999999995</v>
      </c>
      <c r="AA188" s="52">
        <f t="shared" si="53"/>
        <v>3362.9399999999996</v>
      </c>
      <c r="AB188" s="52">
        <f t="shared" si="53"/>
        <v>3412.395</v>
      </c>
      <c r="AC188" s="52">
        <f t="shared" si="53"/>
        <v>3659.6699999999996</v>
      </c>
      <c r="AD188" s="52">
        <f t="shared" si="53"/>
        <v>3329.97</v>
      </c>
      <c r="AE188" s="52">
        <f t="shared" si="53"/>
        <v>3198.0899999999997</v>
      </c>
      <c r="AF188" s="52">
        <f t="shared" si="53"/>
        <v>3626.7</v>
      </c>
      <c r="AG188" s="52">
        <f t="shared" si="53"/>
        <v>3560.7599999999998</v>
      </c>
      <c r="AH188" s="52">
        <f t="shared" si="53"/>
        <v>0</v>
      </c>
      <c r="AI188" s="52">
        <f t="shared" si="53"/>
        <v>0</v>
      </c>
      <c r="AJ188" s="52">
        <f t="shared" si="53"/>
        <v>0</v>
      </c>
      <c r="AK188" s="52">
        <f t="shared" si="53"/>
        <v>0</v>
      </c>
      <c r="AL188" s="52">
        <f t="shared" si="53"/>
        <v>0</v>
      </c>
      <c r="AM188" s="52">
        <f t="shared" si="53"/>
        <v>3659.6699999999996</v>
      </c>
      <c r="AN188" s="52">
        <f t="shared" si="53"/>
        <v>0</v>
      </c>
      <c r="AO188" s="52">
        <f t="shared" si="53"/>
        <v>0</v>
      </c>
      <c r="AP188" s="52">
        <f t="shared" si="53"/>
        <v>0</v>
      </c>
      <c r="AQ188" s="52">
        <f t="shared" si="53"/>
        <v>0</v>
      </c>
      <c r="AR188" s="52">
        <f t="shared" si="53"/>
        <v>101300.325</v>
      </c>
      <c r="AS188" s="52">
        <f t="shared" si="53"/>
        <v>0</v>
      </c>
      <c r="AT188" s="52">
        <f t="shared" si="53"/>
        <v>0</v>
      </c>
      <c r="AU188" s="52">
        <f t="shared" si="53"/>
        <v>0</v>
      </c>
      <c r="AV188" s="10">
        <f t="shared" si="50"/>
        <v>101300.325</v>
      </c>
    </row>
    <row r="189" spans="10:48">
      <c r="J189" s="15">
        <v>0.95833333333333337</v>
      </c>
      <c r="K189" s="52">
        <f t="shared" si="53"/>
        <v>3000.27</v>
      </c>
      <c r="L189" s="52">
        <f t="shared" si="53"/>
        <v>3099.18</v>
      </c>
      <c r="M189" s="52">
        <f t="shared" si="53"/>
        <v>3066.2099999999996</v>
      </c>
      <c r="N189" s="52">
        <f t="shared" si="53"/>
        <v>3099.18</v>
      </c>
      <c r="O189" s="52">
        <f t="shared" si="53"/>
        <v>3362.9399999999996</v>
      </c>
      <c r="P189" s="52">
        <f t="shared" si="53"/>
        <v>3264.03</v>
      </c>
      <c r="Q189" s="52">
        <f t="shared" si="53"/>
        <v>2950.8149999999996</v>
      </c>
      <c r="R189" s="52">
        <f t="shared" si="53"/>
        <v>3049.7249999999999</v>
      </c>
      <c r="S189" s="52">
        <f t="shared" si="53"/>
        <v>3280.5149999999999</v>
      </c>
      <c r="T189" s="52">
        <f t="shared" si="53"/>
        <v>2934.33</v>
      </c>
      <c r="U189" s="52">
        <f t="shared" si="53"/>
        <v>3181.605</v>
      </c>
      <c r="V189" s="52">
        <f t="shared" si="53"/>
        <v>3165.12</v>
      </c>
      <c r="W189" s="52">
        <f t="shared" si="53"/>
        <v>3082.6949999999997</v>
      </c>
      <c r="X189" s="52">
        <f t="shared" si="53"/>
        <v>3066.2099999999996</v>
      </c>
      <c r="Y189" s="52">
        <f t="shared" si="53"/>
        <v>2802.45</v>
      </c>
      <c r="Z189" s="52">
        <f t="shared" si="53"/>
        <v>2884.875</v>
      </c>
      <c r="AA189" s="52">
        <f t="shared" si="53"/>
        <v>3049.7249999999999</v>
      </c>
      <c r="AB189" s="52">
        <f t="shared" si="53"/>
        <v>2818.9349999999995</v>
      </c>
      <c r="AC189" s="52">
        <f t="shared" si="53"/>
        <v>3082.6949999999997</v>
      </c>
      <c r="AD189" s="52">
        <f t="shared" si="53"/>
        <v>3033.24</v>
      </c>
      <c r="AE189" s="52">
        <f t="shared" si="53"/>
        <v>2851.9050000000002</v>
      </c>
      <c r="AF189" s="52">
        <f t="shared" si="53"/>
        <v>3165.12</v>
      </c>
      <c r="AG189" s="52">
        <f t="shared" si="53"/>
        <v>2967.2999999999997</v>
      </c>
      <c r="AH189" s="52">
        <f t="shared" si="53"/>
        <v>0</v>
      </c>
      <c r="AI189" s="52">
        <f t="shared" si="53"/>
        <v>0</v>
      </c>
      <c r="AJ189" s="52">
        <f t="shared" si="53"/>
        <v>0</v>
      </c>
      <c r="AK189" s="52">
        <f t="shared" si="53"/>
        <v>0</v>
      </c>
      <c r="AL189" s="52">
        <f t="shared" si="53"/>
        <v>0</v>
      </c>
      <c r="AM189" s="52">
        <f t="shared" si="53"/>
        <v>3362.9399999999996</v>
      </c>
      <c r="AN189" s="52">
        <f t="shared" si="53"/>
        <v>0</v>
      </c>
      <c r="AO189" s="52">
        <f t="shared" si="53"/>
        <v>0</v>
      </c>
      <c r="AP189" s="52">
        <f t="shared" si="53"/>
        <v>0</v>
      </c>
      <c r="AQ189" s="52">
        <f t="shared" si="53"/>
        <v>0</v>
      </c>
      <c r="AR189" s="52">
        <f t="shared" ref="AR189:AU189" si="54">+$G$40*(AR129+AR159)</f>
        <v>91211.505000000005</v>
      </c>
      <c r="AS189" s="52">
        <f t="shared" si="54"/>
        <v>0</v>
      </c>
      <c r="AT189" s="52">
        <f t="shared" si="54"/>
        <v>0</v>
      </c>
      <c r="AU189" s="52">
        <f t="shared" si="54"/>
        <v>0</v>
      </c>
      <c r="AV189" s="10">
        <f t="shared" si="50"/>
        <v>91211.505000000005</v>
      </c>
    </row>
    <row r="190" spans="10:48">
      <c r="J190" s="9" t="s">
        <v>26</v>
      </c>
      <c r="K190" s="52">
        <f t="shared" ref="K190:AU190" si="55">+$G$40*(K130+K160)</f>
        <v>2687.0549999999998</v>
      </c>
      <c r="L190" s="52">
        <f t="shared" si="55"/>
        <v>2835.4199999999996</v>
      </c>
      <c r="M190" s="52">
        <f t="shared" si="55"/>
        <v>2785.9649999999997</v>
      </c>
      <c r="N190" s="52">
        <f t="shared" si="55"/>
        <v>2851.9050000000002</v>
      </c>
      <c r="O190" s="52">
        <f t="shared" si="55"/>
        <v>2868.39</v>
      </c>
      <c r="P190" s="52">
        <f t="shared" si="55"/>
        <v>2785.9649999999997</v>
      </c>
      <c r="Q190" s="52">
        <f t="shared" si="55"/>
        <v>2654.0849999999996</v>
      </c>
      <c r="R190" s="52">
        <f t="shared" si="55"/>
        <v>2687.0549999999998</v>
      </c>
      <c r="S190" s="52">
        <f t="shared" si="55"/>
        <v>2720.0250000000001</v>
      </c>
      <c r="T190" s="52">
        <f t="shared" si="55"/>
        <v>2835.4199999999996</v>
      </c>
      <c r="U190" s="52">
        <f t="shared" si="55"/>
        <v>2720.0250000000001</v>
      </c>
      <c r="V190" s="52">
        <f t="shared" si="55"/>
        <v>2835.4199999999996</v>
      </c>
      <c r="W190" s="52">
        <f t="shared" si="55"/>
        <v>2621.1149999999998</v>
      </c>
      <c r="X190" s="52">
        <f t="shared" si="55"/>
        <v>2934.33</v>
      </c>
      <c r="Y190" s="52">
        <f t="shared" si="55"/>
        <v>2654.0849999999996</v>
      </c>
      <c r="Z190" s="52">
        <f t="shared" si="55"/>
        <v>2720.0250000000001</v>
      </c>
      <c r="AA190" s="52">
        <f t="shared" si="55"/>
        <v>2687.0549999999998</v>
      </c>
      <c r="AB190" s="52">
        <f t="shared" si="55"/>
        <v>2687.0549999999998</v>
      </c>
      <c r="AC190" s="52">
        <f t="shared" si="55"/>
        <v>2884.875</v>
      </c>
      <c r="AD190" s="52">
        <f t="shared" si="55"/>
        <v>2868.39</v>
      </c>
      <c r="AE190" s="52">
        <f t="shared" si="55"/>
        <v>2604.63</v>
      </c>
      <c r="AF190" s="52">
        <f t="shared" si="55"/>
        <v>2835.4199999999996</v>
      </c>
      <c r="AG190" s="52">
        <f t="shared" si="55"/>
        <v>2769.48</v>
      </c>
      <c r="AH190" s="52">
        <f t="shared" si="55"/>
        <v>0</v>
      </c>
      <c r="AI190" s="52">
        <f t="shared" si="55"/>
        <v>0</v>
      </c>
      <c r="AJ190" s="52">
        <f t="shared" si="55"/>
        <v>0</v>
      </c>
      <c r="AK190" s="52">
        <f t="shared" si="55"/>
        <v>0</v>
      </c>
      <c r="AL190" s="52">
        <f t="shared" si="55"/>
        <v>0</v>
      </c>
      <c r="AM190" s="52">
        <f t="shared" si="55"/>
        <v>3000.27</v>
      </c>
      <c r="AN190" s="52">
        <f t="shared" si="55"/>
        <v>0</v>
      </c>
      <c r="AO190" s="52">
        <f t="shared" si="55"/>
        <v>0</v>
      </c>
      <c r="AP190" s="52">
        <f t="shared" si="55"/>
        <v>0</v>
      </c>
      <c r="AQ190" s="52">
        <f t="shared" si="55"/>
        <v>0</v>
      </c>
      <c r="AR190" s="52">
        <f t="shared" si="55"/>
        <v>83034.944999999978</v>
      </c>
      <c r="AS190" s="52">
        <f t="shared" si="55"/>
        <v>0</v>
      </c>
      <c r="AT190" s="52">
        <f t="shared" si="55"/>
        <v>0</v>
      </c>
      <c r="AU190" s="52">
        <f t="shared" si="55"/>
        <v>0</v>
      </c>
      <c r="AV190" s="10">
        <f t="shared" si="50"/>
        <v>83034.944999999978</v>
      </c>
    </row>
  </sheetData>
  <mergeCells count="9">
    <mergeCell ref="J164:J166"/>
    <mergeCell ref="A104:A106"/>
    <mergeCell ref="A134:A136"/>
    <mergeCell ref="A1:AM1"/>
    <mergeCell ref="A2:AM2"/>
    <mergeCell ref="A3:AM3"/>
    <mergeCell ref="A4:A6"/>
    <mergeCell ref="A43:A45"/>
    <mergeCell ref="A74:A76"/>
  </mergeCells>
  <conditionalFormatting sqref="Q31">
    <cfRule type="cellIs" dxfId="27" priority="9" stopIfTrue="1" operator="equal">
      <formula>MIN($Q$7:$Q$30)</formula>
    </cfRule>
    <cfRule type="cellIs" dxfId="26" priority="10" stopIfTrue="1" operator="equal">
      <formula>MAX($Q$7:$Q$30)</formula>
    </cfRule>
  </conditionalFormatting>
  <conditionalFormatting sqref="AP7:AR30 AM46:AN69 AM77:AN100 AM107:AN130 AM7:AN30 B7:AG30">
    <cfRule type="cellIs" dxfId="25" priority="8" operator="lessThan">
      <formula>1</formula>
    </cfRule>
  </conditionalFormatting>
  <conditionalFormatting sqref="AM137:AM160">
    <cfRule type="cellIs" dxfId="24" priority="7" operator="lessThan">
      <formula>1</formula>
    </cfRule>
  </conditionalFormatting>
  <conditionalFormatting sqref="AN137:AN160">
    <cfRule type="cellIs" dxfId="23" priority="6" operator="lessThan">
      <formula>1</formula>
    </cfRule>
  </conditionalFormatting>
  <conditionalFormatting sqref="H7:AL30">
    <cfRule type="cellIs" dxfId="22" priority="5" operator="lessThan">
      <formula>1</formula>
    </cfRule>
  </conditionalFormatting>
  <conditionalFormatting sqref="AM107:AN130 AM46:AN69 AM77:AN100">
    <cfRule type="cellIs" dxfId="21" priority="4" operator="lessThan">
      <formula>1</formula>
    </cfRule>
  </conditionalFormatting>
  <conditionalFormatting sqref="AM137:AM160">
    <cfRule type="cellIs" dxfId="20" priority="3" operator="lessThan">
      <formula>1</formula>
    </cfRule>
  </conditionalFormatting>
  <conditionalFormatting sqref="AN137:AN160">
    <cfRule type="cellIs" dxfId="19" priority="2" operator="lessThan">
      <formula>1</formula>
    </cfRule>
  </conditionalFormatting>
  <conditionalFormatting sqref="AV167:AV190">
    <cfRule type="cellIs" dxfId="18" priority="1" operator="lessThan">
      <formula>1</formula>
    </cfRule>
  </conditionalFormatting>
  <printOptions horizontalCentered="1" verticalCentered="1"/>
  <pageMargins left="0.78740157499999996" right="0.78740157499999996" top="0" bottom="0" header="0" footer="0"/>
  <pageSetup paperSize="9" scale="90" orientation="landscape" horizontalDpi="300" verticalDpi="300"/>
  <headerFooter alignWithMargin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90"/>
  <sheetViews>
    <sheetView topLeftCell="A2" zoomScale="70" zoomScaleNormal="70" zoomScalePageLayoutView="70" workbookViewId="0">
      <selection activeCell="G38" sqref="G38"/>
    </sheetView>
  </sheetViews>
  <sheetFormatPr baseColWidth="10" defaultColWidth="8.83203125" defaultRowHeight="12" x14ac:dyDescent="0"/>
  <cols>
    <col min="1" max="1" width="4.5" style="6" customWidth="1"/>
    <col min="2" max="5" width="9" style="6" hidden="1" customWidth="1"/>
    <col min="6" max="17" width="9" style="27" customWidth="1"/>
    <col min="18" max="36" width="9" style="3" customWidth="1"/>
    <col min="37" max="38" width="9" style="3" hidden="1" customWidth="1"/>
    <col min="39" max="39" width="9.83203125" style="3" customWidth="1"/>
    <col min="40" max="40" width="8" style="3" customWidth="1"/>
    <col min="41" max="16384" width="8.83203125" style="3"/>
  </cols>
  <sheetData>
    <row r="1" spans="1:44" s="1" customFormat="1" ht="18">
      <c r="A1" s="290" t="s">
        <v>0</v>
      </c>
      <c r="B1" s="291"/>
      <c r="C1" s="291"/>
      <c r="D1" s="291"/>
      <c r="E1" s="291"/>
      <c r="F1" s="291"/>
      <c r="G1" s="291"/>
      <c r="H1" s="291"/>
      <c r="I1" s="291"/>
      <c r="J1" s="291"/>
      <c r="K1" s="291"/>
      <c r="L1" s="291"/>
      <c r="M1" s="291"/>
      <c r="N1" s="291"/>
      <c r="O1" s="291"/>
      <c r="P1" s="291"/>
      <c r="Q1" s="291"/>
      <c r="R1" s="291"/>
      <c r="S1" s="291"/>
      <c r="T1" s="291"/>
      <c r="U1" s="291"/>
      <c r="V1" s="291"/>
      <c r="W1" s="291"/>
      <c r="X1" s="291"/>
      <c r="Y1" s="291"/>
      <c r="Z1" s="291"/>
      <c r="AA1" s="291"/>
      <c r="AB1" s="291"/>
      <c r="AC1" s="291"/>
      <c r="AD1" s="291"/>
      <c r="AE1" s="291"/>
      <c r="AF1" s="291"/>
      <c r="AG1" s="291"/>
      <c r="AH1" s="291"/>
      <c r="AI1" s="291"/>
      <c r="AJ1" s="291"/>
      <c r="AK1" s="291"/>
      <c r="AL1" s="291"/>
      <c r="AM1" s="291"/>
    </row>
    <row r="2" spans="1:44" s="2" customFormat="1" ht="15">
      <c r="A2" s="292" t="s">
        <v>114</v>
      </c>
      <c r="B2" s="291"/>
      <c r="C2" s="291"/>
      <c r="D2" s="291"/>
      <c r="E2" s="291"/>
      <c r="F2" s="291"/>
      <c r="G2" s="291"/>
      <c r="H2" s="291"/>
      <c r="I2" s="291"/>
      <c r="J2" s="291"/>
      <c r="K2" s="291"/>
      <c r="L2" s="291"/>
      <c r="M2" s="291"/>
      <c r="N2" s="291"/>
      <c r="O2" s="291"/>
      <c r="P2" s="291"/>
      <c r="Q2" s="291"/>
      <c r="R2" s="291"/>
      <c r="S2" s="291"/>
      <c r="T2" s="291"/>
      <c r="U2" s="291"/>
      <c r="V2" s="291"/>
      <c r="W2" s="291"/>
      <c r="X2" s="291"/>
      <c r="Y2" s="291"/>
      <c r="Z2" s="291"/>
      <c r="AA2" s="291"/>
      <c r="AB2" s="291"/>
      <c r="AC2" s="291"/>
      <c r="AD2" s="291"/>
      <c r="AE2" s="291"/>
      <c r="AF2" s="291"/>
      <c r="AG2" s="291"/>
      <c r="AH2" s="291"/>
      <c r="AI2" s="291"/>
      <c r="AJ2" s="291"/>
      <c r="AK2" s="291"/>
      <c r="AL2" s="291"/>
      <c r="AM2" s="291"/>
    </row>
    <row r="3" spans="1:44">
      <c r="A3" s="293">
        <v>40878</v>
      </c>
      <c r="B3" s="294"/>
      <c r="C3" s="294"/>
      <c r="D3" s="294"/>
      <c r="E3" s="294"/>
      <c r="F3" s="294"/>
      <c r="G3" s="294"/>
      <c r="H3" s="294"/>
      <c r="I3" s="294"/>
      <c r="J3" s="294"/>
      <c r="K3" s="294"/>
      <c r="L3" s="294"/>
      <c r="M3" s="294"/>
      <c r="N3" s="294"/>
      <c r="O3" s="294"/>
      <c r="P3" s="294"/>
      <c r="Q3" s="294"/>
      <c r="R3" s="294"/>
      <c r="S3" s="294"/>
      <c r="T3" s="294"/>
      <c r="U3" s="294"/>
      <c r="V3" s="294"/>
      <c r="W3" s="294"/>
      <c r="X3" s="294"/>
      <c r="Y3" s="294"/>
      <c r="Z3" s="294"/>
      <c r="AA3" s="294"/>
      <c r="AB3" s="294"/>
      <c r="AC3" s="294"/>
      <c r="AD3" s="294"/>
      <c r="AE3" s="294"/>
      <c r="AF3" s="294"/>
      <c r="AG3" s="294"/>
      <c r="AH3" s="294"/>
      <c r="AI3" s="294"/>
      <c r="AJ3" s="294"/>
      <c r="AK3" s="294"/>
      <c r="AL3" s="294"/>
      <c r="AM3" s="294"/>
    </row>
    <row r="4" spans="1:44" s="6" customFormat="1" ht="12" customHeight="1">
      <c r="A4" s="287" t="s">
        <v>2</v>
      </c>
      <c r="C4" s="87"/>
      <c r="D4" s="87"/>
      <c r="E4" s="87"/>
      <c r="F4" s="87">
        <v>1</v>
      </c>
      <c r="G4" s="87">
        <f t="shared" ref="G4:V5" si="0">+F4+1</f>
        <v>2</v>
      </c>
      <c r="H4" s="87">
        <f t="shared" si="0"/>
        <v>3</v>
      </c>
      <c r="I4" s="87">
        <f t="shared" si="0"/>
        <v>4</v>
      </c>
      <c r="J4" s="87">
        <f t="shared" si="0"/>
        <v>5</v>
      </c>
      <c r="K4" s="87">
        <f t="shared" si="0"/>
        <v>6</v>
      </c>
      <c r="L4" s="87">
        <f t="shared" si="0"/>
        <v>7</v>
      </c>
      <c r="M4" s="87">
        <f t="shared" si="0"/>
        <v>8</v>
      </c>
      <c r="N4" s="87">
        <f t="shared" si="0"/>
        <v>9</v>
      </c>
      <c r="O4" s="87">
        <f t="shared" si="0"/>
        <v>10</v>
      </c>
      <c r="P4" s="87">
        <f t="shared" si="0"/>
        <v>11</v>
      </c>
      <c r="Q4" s="87">
        <f t="shared" si="0"/>
        <v>12</v>
      </c>
      <c r="R4" s="87">
        <f t="shared" si="0"/>
        <v>13</v>
      </c>
      <c r="S4" s="87">
        <f t="shared" si="0"/>
        <v>14</v>
      </c>
      <c r="T4" s="87">
        <f t="shared" si="0"/>
        <v>15</v>
      </c>
      <c r="U4" s="87">
        <f t="shared" si="0"/>
        <v>16</v>
      </c>
      <c r="V4" s="87">
        <f t="shared" si="0"/>
        <v>17</v>
      </c>
      <c r="W4" s="87">
        <f t="shared" ref="U4:AJ5" si="1">+V4+1</f>
        <v>18</v>
      </c>
      <c r="X4" s="87">
        <f t="shared" si="1"/>
        <v>19</v>
      </c>
      <c r="Y4" s="87">
        <f t="shared" si="1"/>
        <v>20</v>
      </c>
      <c r="Z4" s="87">
        <f t="shared" si="1"/>
        <v>21</v>
      </c>
      <c r="AA4" s="87">
        <f t="shared" si="1"/>
        <v>22</v>
      </c>
      <c r="AB4" s="87">
        <f t="shared" si="1"/>
        <v>23</v>
      </c>
      <c r="AC4" s="87">
        <f t="shared" si="1"/>
        <v>24</v>
      </c>
      <c r="AD4" s="87">
        <f t="shared" si="1"/>
        <v>25</v>
      </c>
      <c r="AE4" s="87">
        <f t="shared" si="1"/>
        <v>26</v>
      </c>
      <c r="AF4" s="87">
        <f t="shared" si="1"/>
        <v>27</v>
      </c>
      <c r="AG4" s="87">
        <f t="shared" si="1"/>
        <v>28</v>
      </c>
      <c r="AH4" s="87">
        <f t="shared" si="1"/>
        <v>29</v>
      </c>
      <c r="AI4" s="87">
        <f t="shared" si="1"/>
        <v>30</v>
      </c>
      <c r="AJ4" s="87">
        <f t="shared" si="1"/>
        <v>31</v>
      </c>
      <c r="AK4" s="87">
        <f>+AJ4+1</f>
        <v>32</v>
      </c>
      <c r="AL4" s="87">
        <f>+AK4+1</f>
        <v>33</v>
      </c>
      <c r="AM4" s="5" t="s">
        <v>3</v>
      </c>
      <c r="AN4" s="5" t="s">
        <v>4</v>
      </c>
      <c r="AP4" s="5" t="s">
        <v>3</v>
      </c>
      <c r="AQ4" s="5" t="s">
        <v>3</v>
      </c>
      <c r="AR4" s="5" t="s">
        <v>3</v>
      </c>
    </row>
    <row r="5" spans="1:44" s="6" customFormat="1" ht="11.25" customHeight="1">
      <c r="A5" s="288"/>
      <c r="B5" s="7"/>
      <c r="C5" s="7"/>
      <c r="D5" s="7"/>
      <c r="E5" s="7"/>
      <c r="F5" s="7">
        <v>40878</v>
      </c>
      <c r="G5" s="7">
        <f t="shared" si="0"/>
        <v>40879</v>
      </c>
      <c r="H5" s="7">
        <f t="shared" si="0"/>
        <v>40880</v>
      </c>
      <c r="I5" s="7">
        <f t="shared" si="0"/>
        <v>40881</v>
      </c>
      <c r="J5" s="7">
        <f t="shared" si="0"/>
        <v>40882</v>
      </c>
      <c r="K5" s="7">
        <f t="shared" si="0"/>
        <v>40883</v>
      </c>
      <c r="L5" s="7">
        <f t="shared" si="0"/>
        <v>40884</v>
      </c>
      <c r="M5" s="7">
        <f t="shared" si="0"/>
        <v>40885</v>
      </c>
      <c r="N5" s="7">
        <f t="shared" si="0"/>
        <v>40886</v>
      </c>
      <c r="O5" s="7">
        <f t="shared" si="0"/>
        <v>40887</v>
      </c>
      <c r="P5" s="7">
        <f t="shared" si="0"/>
        <v>40888</v>
      </c>
      <c r="Q5" s="7">
        <f t="shared" si="0"/>
        <v>40889</v>
      </c>
      <c r="R5" s="7">
        <f t="shared" si="0"/>
        <v>40890</v>
      </c>
      <c r="S5" s="7">
        <f t="shared" si="0"/>
        <v>40891</v>
      </c>
      <c r="T5" s="7">
        <f t="shared" si="0"/>
        <v>40892</v>
      </c>
      <c r="U5" s="7">
        <f t="shared" si="1"/>
        <v>40893</v>
      </c>
      <c r="V5" s="7">
        <f t="shared" si="1"/>
        <v>40894</v>
      </c>
      <c r="W5" s="7">
        <f t="shared" si="1"/>
        <v>40895</v>
      </c>
      <c r="X5" s="7">
        <f t="shared" si="1"/>
        <v>40896</v>
      </c>
      <c r="Y5" s="7">
        <f t="shared" si="1"/>
        <v>40897</v>
      </c>
      <c r="Z5" s="7">
        <f t="shared" si="1"/>
        <v>40898</v>
      </c>
      <c r="AA5" s="7">
        <f t="shared" si="1"/>
        <v>40899</v>
      </c>
      <c r="AB5" s="7">
        <f t="shared" si="1"/>
        <v>40900</v>
      </c>
      <c r="AC5" s="7">
        <f t="shared" si="1"/>
        <v>40901</v>
      </c>
      <c r="AD5" s="7">
        <f t="shared" si="1"/>
        <v>40902</v>
      </c>
      <c r="AE5" s="7">
        <f t="shared" si="1"/>
        <v>40903</v>
      </c>
      <c r="AF5" s="7">
        <f t="shared" si="1"/>
        <v>40904</v>
      </c>
      <c r="AG5" s="7">
        <f t="shared" si="1"/>
        <v>40905</v>
      </c>
      <c r="AH5" s="7">
        <f t="shared" si="1"/>
        <v>40906</v>
      </c>
      <c r="AI5" s="7">
        <f t="shared" si="1"/>
        <v>40907</v>
      </c>
      <c r="AJ5" s="7">
        <f t="shared" si="1"/>
        <v>40908</v>
      </c>
      <c r="AK5" s="7">
        <f>+AJ5+1</f>
        <v>40909</v>
      </c>
      <c r="AL5" s="7">
        <f>+AK5+1</f>
        <v>40910</v>
      </c>
      <c r="AM5" s="5"/>
      <c r="AN5" s="8"/>
      <c r="AP5" s="5" t="s">
        <v>5</v>
      </c>
      <c r="AQ5" s="5" t="s">
        <v>6</v>
      </c>
      <c r="AR5" s="5" t="s">
        <v>7</v>
      </c>
    </row>
    <row r="6" spans="1:44" s="6" customFormat="1" ht="12" customHeight="1">
      <c r="A6" s="289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 t="s">
        <v>8</v>
      </c>
      <c r="AN6" s="5" t="s">
        <v>8</v>
      </c>
      <c r="AP6" s="5" t="s">
        <v>8</v>
      </c>
      <c r="AQ6" s="5" t="s">
        <v>8</v>
      </c>
      <c r="AR6" s="5" t="s">
        <v>8</v>
      </c>
    </row>
    <row r="7" spans="1:44" ht="12" customHeight="1">
      <c r="A7" s="9" t="s">
        <v>9</v>
      </c>
      <c r="B7" s="11"/>
      <c r="C7" s="11"/>
      <c r="D7" s="11"/>
      <c r="E7" s="11"/>
      <c r="F7" s="11">
        <f>+$G$31*'Dez2010'!E7</f>
        <v>17521.2</v>
      </c>
      <c r="G7" s="11">
        <f>+$G$31*'Dez2010'!F7</f>
        <v>16740</v>
      </c>
      <c r="H7" s="11">
        <f>+$G$31*'Dez2010'!G7</f>
        <v>17186.400000000001</v>
      </c>
      <c r="I7" s="11">
        <f>+$G$31*'Dez2010'!H7</f>
        <v>15400.800000000001</v>
      </c>
      <c r="J7" s="11">
        <f>+$G$31*'Dez2010'!I7</f>
        <v>18414</v>
      </c>
      <c r="K7" s="11">
        <f>+$G$31*'Dez2010'!J7</f>
        <v>16963.2</v>
      </c>
      <c r="L7" s="11">
        <f>+$G$31*'Dez2010'!K7</f>
        <v>17521.2</v>
      </c>
      <c r="M7" s="11">
        <f>+$G$31*'Dez2010'!L7</f>
        <v>17409.600000000002</v>
      </c>
      <c r="N7" s="11">
        <f>+$G$31*'Dez2010'!M7</f>
        <v>17521.2</v>
      </c>
      <c r="O7" s="11">
        <f>+$G$31*'Dez2010'!N7</f>
        <v>17074.800000000003</v>
      </c>
      <c r="P7" s="11">
        <f>+$G$31*'Dez2010'!O7</f>
        <v>18190.800000000003</v>
      </c>
      <c r="Q7" s="11">
        <f>+$G$31*'Dez2010'!P7</f>
        <v>12722.400000000001</v>
      </c>
      <c r="R7" s="11">
        <f>+$G$31*'Dez2010'!Q7</f>
        <v>17409.600000000002</v>
      </c>
      <c r="S7" s="11">
        <f>+$G$31*'Dez2010'!R7</f>
        <v>16963.2</v>
      </c>
      <c r="T7" s="11">
        <f>+$G$31*'Dez2010'!S7</f>
        <v>16516.800000000003</v>
      </c>
      <c r="U7" s="11">
        <f>+$G$31*'Dez2010'!T7</f>
        <v>14954.400000000001</v>
      </c>
      <c r="V7" s="11">
        <f>+$G$31*'Dez2010'!U7</f>
        <v>14826.060000000001</v>
      </c>
      <c r="W7" s="11">
        <f>+$G$31*'Dez2010'!V7</f>
        <v>17091.54</v>
      </c>
      <c r="X7" s="11">
        <f>+$G$31*'Dez2010'!W7</f>
        <v>16813.656000000003</v>
      </c>
      <c r="Y7" s="11">
        <f>+$G$31*'Dez2010'!X7</f>
        <v>16182.000000000002</v>
      </c>
      <c r="Z7" s="11">
        <f>+$G$31*'Dez2010'!Y7</f>
        <v>16516.800000000003</v>
      </c>
      <c r="AA7" s="11">
        <f>+$G$31*'Dez2010'!Z7</f>
        <v>16628.400000000001</v>
      </c>
      <c r="AB7" s="11">
        <f>+$G$31*'Dez2010'!AA7</f>
        <v>15289.2</v>
      </c>
      <c r="AC7" s="11">
        <f>+$G$31*'Dez2010'!AB7</f>
        <v>17409.600000000002</v>
      </c>
      <c r="AD7" s="11">
        <f>+$G$31*'Dez2010'!AC7</f>
        <v>17744.400000000001</v>
      </c>
      <c r="AE7" s="11">
        <f>+$G$31*'Dez2010'!AD7</f>
        <v>16628.400000000001</v>
      </c>
      <c r="AF7" s="11">
        <f>+$G$31*'Dez2010'!AE7</f>
        <v>16182.000000000002</v>
      </c>
      <c r="AG7" s="11">
        <f>+$G$31*'Dez2010'!AF7</f>
        <v>16740</v>
      </c>
      <c r="AH7" s="11">
        <f>+$G$31*'Dez2010'!AG7</f>
        <v>16628.400000000001</v>
      </c>
      <c r="AI7" s="11">
        <f>+$G$31*'Dez2010'!AH7</f>
        <v>16628.400000000001</v>
      </c>
      <c r="AJ7" s="11">
        <f>+$G$31*'Dez2010'!AI7</f>
        <v>17074.800000000003</v>
      </c>
      <c r="AK7" s="10"/>
      <c r="AL7" s="10"/>
      <c r="AM7" s="10">
        <f>MAX(B7:AL7)</f>
        <v>18414</v>
      </c>
      <c r="AN7" s="10">
        <f>MIN(C7:AL7)</f>
        <v>12722.400000000001</v>
      </c>
      <c r="AP7" s="10">
        <f>MAX(C7:G7,J7:N7,Q7:U7,X7:AB7,AE7:AI7,AL7)</f>
        <v>18414</v>
      </c>
      <c r="AQ7" s="10">
        <f>MAX(H7,O7,V7,AC7,AJ7)</f>
        <v>17409.600000000002</v>
      </c>
      <c r="AR7" s="10">
        <f>MAX(I7,P7,W7,AD7,AK7)</f>
        <v>18190.800000000003</v>
      </c>
    </row>
    <row r="8" spans="1:44" ht="12" customHeight="1">
      <c r="A8" s="9" t="s">
        <v>10</v>
      </c>
      <c r="B8" s="11"/>
      <c r="C8" s="11"/>
      <c r="D8" s="11"/>
      <c r="E8" s="11"/>
      <c r="F8" s="11">
        <f>+$G$31*'Dez2010'!E8</f>
        <v>17074.800000000003</v>
      </c>
      <c r="G8" s="11">
        <f>+$G$31*'Dez2010'!F8</f>
        <v>15958.800000000001</v>
      </c>
      <c r="H8" s="11">
        <f>+$G$31*'Dez2010'!G8</f>
        <v>16740</v>
      </c>
      <c r="I8" s="11">
        <f>+$G$31*'Dez2010'!H8</f>
        <v>15177.600000000002</v>
      </c>
      <c r="J8" s="11">
        <f>+$G$31*'Dez2010'!I8</f>
        <v>16405.2</v>
      </c>
      <c r="K8" s="11">
        <f>+$G$31*'Dez2010'!J8</f>
        <v>16516.800000000003</v>
      </c>
      <c r="L8" s="11">
        <f>+$G$31*'Dez2010'!K8</f>
        <v>17298</v>
      </c>
      <c r="M8" s="11">
        <f>+$G$31*'Dez2010'!L8</f>
        <v>16740</v>
      </c>
      <c r="N8" s="11">
        <f>+$G$31*'Dez2010'!M8</f>
        <v>16851.600000000002</v>
      </c>
      <c r="O8" s="11">
        <f>+$G$31*'Dez2010'!N8</f>
        <v>16182.000000000002</v>
      </c>
      <c r="P8" s="11">
        <f>+$G$31*'Dez2010'!O8</f>
        <v>17186.400000000001</v>
      </c>
      <c r="Q8" s="11">
        <f>+$G$31*'Dez2010'!P8</f>
        <v>15512.400000000001</v>
      </c>
      <c r="R8" s="11">
        <f>+$G$31*'Dez2010'!Q8</f>
        <v>14731.2</v>
      </c>
      <c r="S8" s="11">
        <f>+$G$31*'Dez2010'!R8</f>
        <v>16963.2</v>
      </c>
      <c r="T8" s="11">
        <f>+$G$31*'Dez2010'!S8</f>
        <v>15847.2</v>
      </c>
      <c r="U8" s="11">
        <f>+$G$31*'Dez2010'!T8</f>
        <v>15735.600000000002</v>
      </c>
      <c r="V8" s="11">
        <f>+$G$31*'Dez2010'!U8</f>
        <v>13950.000000000002</v>
      </c>
      <c r="W8" s="11">
        <f>+$G$31*'Dez2010'!V8</f>
        <v>16336.008000000002</v>
      </c>
      <c r="X8" s="11">
        <f>+$G$31*'Dez2010'!W8</f>
        <v>16130.664000000001</v>
      </c>
      <c r="Y8" s="11">
        <f>+$G$31*'Dez2010'!X8</f>
        <v>15512.400000000001</v>
      </c>
      <c r="Z8" s="11">
        <f>+$G$31*'Dez2010'!Y8</f>
        <v>15847.2</v>
      </c>
      <c r="AA8" s="11">
        <f>+$G$31*'Dez2010'!Z8</f>
        <v>16628.400000000001</v>
      </c>
      <c r="AB8" s="11">
        <f>+$G$31*'Dez2010'!AA8</f>
        <v>15958.800000000001</v>
      </c>
      <c r="AC8" s="11">
        <f>+$G$31*'Dez2010'!AB8</f>
        <v>16628.400000000001</v>
      </c>
      <c r="AD8" s="11">
        <f>+$G$31*'Dez2010'!AC8</f>
        <v>17409.600000000002</v>
      </c>
      <c r="AE8" s="11">
        <f>+$G$31*'Dez2010'!AD8</f>
        <v>16182.000000000002</v>
      </c>
      <c r="AF8" s="11">
        <f>+$G$31*'Dez2010'!AE8</f>
        <v>15512.400000000001</v>
      </c>
      <c r="AG8" s="11">
        <f>+$G$31*'Dez2010'!AF8</f>
        <v>16070.400000000001</v>
      </c>
      <c r="AH8" s="11">
        <f>+$G$31*'Dez2010'!AG8</f>
        <v>16182.000000000002</v>
      </c>
      <c r="AI8" s="11">
        <f>+$G$31*'Dez2010'!AH8</f>
        <v>16070.400000000001</v>
      </c>
      <c r="AJ8" s="11">
        <f>+$G$31*'Dez2010'!AI8</f>
        <v>16293.600000000002</v>
      </c>
      <c r="AK8" s="10"/>
      <c r="AL8" s="10"/>
      <c r="AM8" s="10">
        <f t="shared" ref="AM8:AM30" si="2">MAX(B8:AL8)</f>
        <v>17409.600000000002</v>
      </c>
      <c r="AN8" s="10">
        <f t="shared" ref="AN8:AN30" si="3">MIN(C8:AL8)</f>
        <v>13950.000000000002</v>
      </c>
      <c r="AP8" s="10">
        <f t="shared" ref="AP8:AP30" si="4">MAX(C8:G8,J8:N8,Q8:U8,X8:AB8,AE8:AI8,AL8)</f>
        <v>17298</v>
      </c>
      <c r="AQ8" s="10">
        <f t="shared" ref="AQ8:AR30" si="5">MAX(H8,O8,V8,AC8,AJ8)</f>
        <v>16740</v>
      </c>
      <c r="AR8" s="10">
        <f t="shared" si="5"/>
        <v>17409.600000000002</v>
      </c>
    </row>
    <row r="9" spans="1:44" ht="12" customHeight="1">
      <c r="A9" s="9" t="s">
        <v>11</v>
      </c>
      <c r="B9" s="11"/>
      <c r="C9" s="11"/>
      <c r="D9" s="11"/>
      <c r="E9" s="11"/>
      <c r="F9" s="11">
        <f>+$G$31*'Dez2010'!E9</f>
        <v>16628.400000000001</v>
      </c>
      <c r="G9" s="11">
        <f>+$G$31*'Dez2010'!F9</f>
        <v>15512.400000000001</v>
      </c>
      <c r="H9" s="11">
        <f>+$G$31*'Dez2010'!G9</f>
        <v>16293.600000000002</v>
      </c>
      <c r="I9" s="11">
        <f>+$G$31*'Dez2010'!H9</f>
        <v>14954.400000000001</v>
      </c>
      <c r="J9" s="11">
        <f>+$G$31*'Dez2010'!I9</f>
        <v>16182.000000000002</v>
      </c>
      <c r="K9" s="11">
        <f>+$G$31*'Dez2010'!J9</f>
        <v>16070.400000000001</v>
      </c>
      <c r="L9" s="11">
        <f>+$G$31*'Dez2010'!K9</f>
        <v>16628.400000000001</v>
      </c>
      <c r="M9" s="11">
        <f>+$G$31*'Dez2010'!L9</f>
        <v>16740</v>
      </c>
      <c r="N9" s="11">
        <f>+$G$31*'Dez2010'!M9</f>
        <v>16182.000000000002</v>
      </c>
      <c r="O9" s="11">
        <f>+$G$31*'Dez2010'!N9</f>
        <v>15847.2</v>
      </c>
      <c r="P9" s="11">
        <f>+$G$31*'Dez2010'!O9</f>
        <v>17074.800000000003</v>
      </c>
      <c r="Q9" s="11">
        <f>+$G$31*'Dez2010'!P9</f>
        <v>16628.400000000001</v>
      </c>
      <c r="R9" s="11">
        <f>+$G$31*'Dez2010'!Q9</f>
        <v>14508.000000000002</v>
      </c>
      <c r="S9" s="11">
        <f>+$G$31*'Dez2010'!R9</f>
        <v>16628.400000000001</v>
      </c>
      <c r="T9" s="11">
        <f>+$G$31*'Dez2010'!S9</f>
        <v>15512.400000000001</v>
      </c>
      <c r="U9" s="11">
        <f>+$G$31*'Dez2010'!T9</f>
        <v>15400.800000000001</v>
      </c>
      <c r="V9" s="11">
        <f>+$G$31*'Dez2010'!U9</f>
        <v>13838.400000000001</v>
      </c>
      <c r="W9" s="11">
        <f>+$G$31*'Dez2010'!V9</f>
        <v>15875.100000000002</v>
      </c>
      <c r="X9" s="11">
        <f>+$G$31*'Dez2010'!W9</f>
        <v>15678.684000000001</v>
      </c>
      <c r="Y9" s="11">
        <f>+$G$31*'Dez2010'!X9</f>
        <v>15177.600000000002</v>
      </c>
      <c r="Z9" s="11">
        <f>+$G$31*'Dez2010'!Y9</f>
        <v>15512.400000000001</v>
      </c>
      <c r="AA9" s="11">
        <f>+$G$31*'Dez2010'!Z9</f>
        <v>14731.2</v>
      </c>
      <c r="AB9" s="11">
        <f>+$G$31*'Dez2010'!AA9</f>
        <v>14284.800000000001</v>
      </c>
      <c r="AC9" s="11">
        <f>+$G$31*'Dez2010'!AB9</f>
        <v>16182.000000000002</v>
      </c>
      <c r="AD9" s="11">
        <f>+$G$31*'Dez2010'!AC9</f>
        <v>17409.600000000002</v>
      </c>
      <c r="AE9" s="11">
        <f>+$G$31*'Dez2010'!AD9</f>
        <v>15847.2</v>
      </c>
      <c r="AF9" s="11">
        <f>+$G$31*'Dez2010'!AE9</f>
        <v>15066.000000000002</v>
      </c>
      <c r="AG9" s="11">
        <f>+$G$31*'Dez2010'!AF9</f>
        <v>15847.2</v>
      </c>
      <c r="AH9" s="11">
        <f>+$G$31*'Dez2010'!AG9</f>
        <v>15847.2</v>
      </c>
      <c r="AI9" s="11">
        <f>+$G$31*'Dez2010'!AH9</f>
        <v>15735.600000000002</v>
      </c>
      <c r="AJ9" s="11">
        <f>+$G$31*'Dez2010'!AI9</f>
        <v>16182.000000000002</v>
      </c>
      <c r="AK9" s="10"/>
      <c r="AL9" s="10"/>
      <c r="AM9" s="10">
        <f t="shared" si="2"/>
        <v>17409.600000000002</v>
      </c>
      <c r="AN9" s="10">
        <f t="shared" si="3"/>
        <v>13838.400000000001</v>
      </c>
      <c r="AP9" s="10">
        <f t="shared" si="4"/>
        <v>16740</v>
      </c>
      <c r="AQ9" s="10">
        <f t="shared" si="5"/>
        <v>16293.600000000002</v>
      </c>
      <c r="AR9" s="10">
        <f t="shared" si="5"/>
        <v>17409.600000000002</v>
      </c>
    </row>
    <row r="10" spans="1:44" ht="12" customHeight="1">
      <c r="A10" s="9" t="s">
        <v>12</v>
      </c>
      <c r="B10" s="11"/>
      <c r="C10" s="11"/>
      <c r="D10" s="11"/>
      <c r="E10" s="11"/>
      <c r="F10" s="11">
        <f>+$G$31*'Dez2010'!E10</f>
        <v>16740</v>
      </c>
      <c r="G10" s="11">
        <f>+$G$31*'Dez2010'!F10</f>
        <v>15512.400000000001</v>
      </c>
      <c r="H10" s="11">
        <f>+$G$31*'Dez2010'!G10</f>
        <v>16293.600000000002</v>
      </c>
      <c r="I10" s="11">
        <f>+$G$31*'Dez2010'!H10</f>
        <v>14731.2</v>
      </c>
      <c r="J10" s="11">
        <f>+$G$31*'Dez2010'!I10</f>
        <v>6807.6</v>
      </c>
      <c r="K10" s="11">
        <f>+$G$31*'Dez2010'!J10</f>
        <v>16070.400000000001</v>
      </c>
      <c r="L10" s="11">
        <f>+$G$31*'Dez2010'!K10</f>
        <v>16516.800000000003</v>
      </c>
      <c r="M10" s="11">
        <f>+$G$31*'Dez2010'!L10</f>
        <v>16293.600000000002</v>
      </c>
      <c r="N10" s="11">
        <f>+$G$31*'Dez2010'!M10</f>
        <v>16182.000000000002</v>
      </c>
      <c r="O10" s="11">
        <f>+$G$31*'Dez2010'!N10</f>
        <v>15735.600000000002</v>
      </c>
      <c r="P10" s="11">
        <f>+$G$31*'Dez2010'!O10</f>
        <v>16628.400000000001</v>
      </c>
      <c r="Q10" s="11">
        <f>+$G$31*'Dez2010'!P10</f>
        <v>15289.2</v>
      </c>
      <c r="R10" s="11">
        <f>+$G$31*'Dez2010'!Q10</f>
        <v>14284.800000000001</v>
      </c>
      <c r="S10" s="11">
        <f>+$G$31*'Dez2010'!R10</f>
        <v>16516.800000000003</v>
      </c>
      <c r="T10" s="11">
        <f>+$G$31*'Dez2010'!S10</f>
        <v>15847.2</v>
      </c>
      <c r="U10" s="11">
        <f>+$G$31*'Dez2010'!T10</f>
        <v>15400.800000000001</v>
      </c>
      <c r="V10" s="11">
        <f>+$G$31*'Dez2010'!U10</f>
        <v>13168.800000000001</v>
      </c>
      <c r="W10" s="11">
        <f>+$G$31*'Dez2010'!V10</f>
        <v>15779.124000000002</v>
      </c>
      <c r="X10" s="11">
        <f>+$G$31*'Dez2010'!W10</f>
        <v>15565.968000000001</v>
      </c>
      <c r="Y10" s="11">
        <f>+$G$31*'Dez2010'!X10</f>
        <v>15066.000000000002</v>
      </c>
      <c r="Z10" s="11">
        <f>+$G$31*'Dez2010'!Y10</f>
        <v>15400.800000000001</v>
      </c>
      <c r="AA10" s="11">
        <f>+$G$31*'Dez2010'!Z10</f>
        <v>14731.2</v>
      </c>
      <c r="AB10" s="11">
        <f>+$G$31*'Dez2010'!AA10</f>
        <v>14061.600000000002</v>
      </c>
      <c r="AC10" s="11">
        <f>+$G$31*'Dez2010'!AB10</f>
        <v>15847.2</v>
      </c>
      <c r="AD10" s="11">
        <f>+$G$31*'Dez2010'!AC10</f>
        <v>16628.400000000001</v>
      </c>
      <c r="AE10" s="11">
        <f>+$G$31*'Dez2010'!AD10</f>
        <v>15512.400000000001</v>
      </c>
      <c r="AF10" s="11">
        <f>+$G$31*'Dez2010'!AE10</f>
        <v>15066.000000000002</v>
      </c>
      <c r="AG10" s="11">
        <f>+$G$31*'Dez2010'!AF10</f>
        <v>15512.400000000001</v>
      </c>
      <c r="AH10" s="11">
        <f>+$G$31*'Dez2010'!AG10</f>
        <v>15512.400000000001</v>
      </c>
      <c r="AI10" s="11">
        <f>+$G$31*'Dez2010'!AH10</f>
        <v>15735.600000000002</v>
      </c>
      <c r="AJ10" s="11">
        <f>+$G$31*'Dez2010'!AI10</f>
        <v>15847.2</v>
      </c>
      <c r="AK10" s="10"/>
      <c r="AL10" s="10"/>
      <c r="AM10" s="10">
        <f t="shared" si="2"/>
        <v>16740</v>
      </c>
      <c r="AN10" s="10">
        <f t="shared" si="3"/>
        <v>6807.6</v>
      </c>
      <c r="AP10" s="10">
        <f t="shared" si="4"/>
        <v>16740</v>
      </c>
      <c r="AQ10" s="10">
        <f t="shared" si="5"/>
        <v>16293.600000000002</v>
      </c>
      <c r="AR10" s="10">
        <f t="shared" si="5"/>
        <v>16628.400000000001</v>
      </c>
    </row>
    <row r="11" spans="1:44" ht="12" customHeight="1">
      <c r="A11" s="9" t="s">
        <v>13</v>
      </c>
      <c r="B11" s="11"/>
      <c r="C11" s="11"/>
      <c r="D11" s="11"/>
      <c r="E11" s="11"/>
      <c r="F11" s="11">
        <f>+$G$31*'Dez2010'!E11</f>
        <v>18637.2</v>
      </c>
      <c r="G11" s="11">
        <f>+$G$31*'Dez2010'!F11</f>
        <v>15512.400000000001</v>
      </c>
      <c r="H11" s="11">
        <f>+$G$31*'Dez2010'!G11</f>
        <v>16070.400000000001</v>
      </c>
      <c r="I11" s="11">
        <f>+$G$31*'Dez2010'!H11</f>
        <v>14731.2</v>
      </c>
      <c r="J11" s="11">
        <f>+$G$31*'Dez2010'!I11</f>
        <v>7365.6</v>
      </c>
      <c r="K11" s="11">
        <f>+$G$31*'Dez2010'!J11</f>
        <v>16070.400000000001</v>
      </c>
      <c r="L11" s="11">
        <f>+$G$31*'Dez2010'!K11</f>
        <v>16851.600000000002</v>
      </c>
      <c r="M11" s="11">
        <f>+$G$31*'Dez2010'!L11</f>
        <v>16740</v>
      </c>
      <c r="N11" s="11">
        <f>+$G$31*'Dez2010'!M11</f>
        <v>16293.600000000002</v>
      </c>
      <c r="O11" s="11">
        <f>+$G$31*'Dez2010'!N11</f>
        <v>15735.600000000002</v>
      </c>
      <c r="P11" s="11">
        <f>+$G$31*'Dez2010'!O11</f>
        <v>16516.800000000003</v>
      </c>
      <c r="Q11" s="11">
        <f>+$G$31*'Dez2010'!P11</f>
        <v>15177.600000000002</v>
      </c>
      <c r="R11" s="11">
        <f>+$G$31*'Dez2010'!Q11</f>
        <v>14284.800000000001</v>
      </c>
      <c r="S11" s="11">
        <f>+$G$31*'Dez2010'!R11</f>
        <v>16628.400000000001</v>
      </c>
      <c r="T11" s="11">
        <f>+$G$31*'Dez2010'!S11</f>
        <v>16070.400000000001</v>
      </c>
      <c r="U11" s="11">
        <f>+$G$31*'Dez2010'!T11</f>
        <v>15512.400000000001</v>
      </c>
      <c r="V11" s="11">
        <f>+$G$31*'Dez2010'!U11</f>
        <v>13503.6</v>
      </c>
      <c r="W11" s="11">
        <f>+$G$31*'Dez2010'!V11</f>
        <v>15561.504000000001</v>
      </c>
      <c r="X11" s="11">
        <f>+$G$31*'Dez2010'!W11</f>
        <v>15242.328000000001</v>
      </c>
      <c r="Y11" s="11">
        <f>+$G$31*'Dez2010'!X11</f>
        <v>15177.600000000002</v>
      </c>
      <c r="Z11" s="11">
        <f>+$G$31*'Dez2010'!Y11</f>
        <v>15400.800000000001</v>
      </c>
      <c r="AA11" s="11">
        <f>+$G$31*'Dez2010'!Z11</f>
        <v>14842.800000000001</v>
      </c>
      <c r="AB11" s="11">
        <f>+$G$31*'Dez2010'!AA11</f>
        <v>14173.2</v>
      </c>
      <c r="AC11" s="11">
        <f>+$G$31*'Dez2010'!AB11</f>
        <v>15847.2</v>
      </c>
      <c r="AD11" s="11">
        <f>+$G$31*'Dez2010'!AC11</f>
        <v>15958.800000000001</v>
      </c>
      <c r="AE11" s="11">
        <f>+$G$31*'Dez2010'!AD11</f>
        <v>15177.600000000002</v>
      </c>
      <c r="AF11" s="11">
        <f>+$G$31*'Dez2010'!AE11</f>
        <v>15066.000000000002</v>
      </c>
      <c r="AG11" s="11">
        <f>+$G$31*'Dez2010'!AF11</f>
        <v>15512.400000000001</v>
      </c>
      <c r="AH11" s="11">
        <f>+$G$31*'Dez2010'!AG11</f>
        <v>15512.400000000001</v>
      </c>
      <c r="AI11" s="11">
        <f>+$G$31*'Dez2010'!AH11</f>
        <v>15624.000000000002</v>
      </c>
      <c r="AJ11" s="11">
        <f>+$G$31*'Dez2010'!AI11</f>
        <v>15847.2</v>
      </c>
      <c r="AK11" s="10"/>
      <c r="AL11" s="10"/>
      <c r="AM11" s="10">
        <f t="shared" si="2"/>
        <v>18637.2</v>
      </c>
      <c r="AN11" s="10">
        <f t="shared" si="3"/>
        <v>7365.6</v>
      </c>
      <c r="AP11" s="10">
        <f t="shared" si="4"/>
        <v>18637.2</v>
      </c>
      <c r="AQ11" s="10">
        <f t="shared" si="5"/>
        <v>16070.400000000001</v>
      </c>
      <c r="AR11" s="10">
        <f t="shared" si="5"/>
        <v>16516.800000000003</v>
      </c>
    </row>
    <row r="12" spans="1:44" ht="12" customHeight="1">
      <c r="A12" s="9" t="s">
        <v>14</v>
      </c>
      <c r="B12" s="11"/>
      <c r="C12" s="11"/>
      <c r="D12" s="11"/>
      <c r="E12" s="11"/>
      <c r="F12" s="11">
        <f>+$G$31*'Dez2010'!E12</f>
        <v>17409.600000000002</v>
      </c>
      <c r="G12" s="11">
        <f>+$G$31*'Dez2010'!F12</f>
        <v>16405.2</v>
      </c>
      <c r="H12" s="11">
        <f>+$G$31*'Dez2010'!G12</f>
        <v>16851.600000000002</v>
      </c>
      <c r="I12" s="11">
        <f>+$G$31*'Dez2010'!H12</f>
        <v>14731.2</v>
      </c>
      <c r="J12" s="11">
        <f>+$G$31*'Dez2010'!I12</f>
        <v>8258.4000000000015</v>
      </c>
      <c r="K12" s="11">
        <f>+$G$31*'Dez2010'!J12</f>
        <v>16628.400000000001</v>
      </c>
      <c r="L12" s="11">
        <f>+$G$31*'Dez2010'!K12</f>
        <v>17744.400000000001</v>
      </c>
      <c r="M12" s="11">
        <f>+$G$31*'Dez2010'!L12</f>
        <v>16963.2</v>
      </c>
      <c r="N12" s="11">
        <f>+$G$31*'Dez2010'!M12</f>
        <v>17521.2</v>
      </c>
      <c r="O12" s="11">
        <f>+$G$31*'Dez2010'!N12</f>
        <v>16405.2</v>
      </c>
      <c r="P12" s="11">
        <f>+$G$31*'Dez2010'!O12</f>
        <v>16740</v>
      </c>
      <c r="Q12" s="11">
        <f>+$G$31*'Dez2010'!P12</f>
        <v>15177.600000000002</v>
      </c>
      <c r="R12" s="11">
        <f>+$G$31*'Dez2010'!Q12</f>
        <v>15289.2</v>
      </c>
      <c r="S12" s="11">
        <f>+$G$31*'Dez2010'!R12</f>
        <v>17186.400000000001</v>
      </c>
      <c r="T12" s="11">
        <f>+$G$31*'Dez2010'!S12</f>
        <v>16516.800000000003</v>
      </c>
      <c r="U12" s="11">
        <f>+$G$31*'Dez2010'!T12</f>
        <v>16628.400000000001</v>
      </c>
      <c r="V12" s="11">
        <f>+$G$31*'Dez2010'!U12</f>
        <v>15400.800000000001</v>
      </c>
      <c r="W12" s="11">
        <f>+$G$31*'Dez2010'!V12</f>
        <v>15990.048000000001</v>
      </c>
      <c r="X12" s="11">
        <f>+$G$31*'Dez2010'!W12</f>
        <v>15456.600000000002</v>
      </c>
      <c r="Y12" s="11">
        <f>+$G$31*'Dez2010'!X12</f>
        <v>16182.000000000002</v>
      </c>
      <c r="Z12" s="11">
        <f>+$G$31*'Dez2010'!Y12</f>
        <v>17298</v>
      </c>
      <c r="AA12" s="11">
        <f>+$G$31*'Dez2010'!Z12</f>
        <v>15289.2</v>
      </c>
      <c r="AB12" s="11">
        <f>+$G$31*'Dez2010'!AA12</f>
        <v>14731.2</v>
      </c>
      <c r="AC12" s="11">
        <f>+$G$31*'Dez2010'!AB12</f>
        <v>16070.400000000001</v>
      </c>
      <c r="AD12" s="11">
        <f>+$G$31*'Dez2010'!AC12</f>
        <v>15958.800000000001</v>
      </c>
      <c r="AE12" s="11">
        <f>+$G$31*'Dez2010'!AD12</f>
        <v>15177.600000000002</v>
      </c>
      <c r="AF12" s="11">
        <f>+$G$31*'Dez2010'!AE12</f>
        <v>15400.800000000001</v>
      </c>
      <c r="AG12" s="11">
        <f>+$G$31*'Dez2010'!AF12</f>
        <v>15847.2</v>
      </c>
      <c r="AH12" s="11">
        <f>+$G$31*'Dez2010'!AG12</f>
        <v>15735.600000000002</v>
      </c>
      <c r="AI12" s="11">
        <f>+$G$31*'Dez2010'!AH12</f>
        <v>16070.400000000001</v>
      </c>
      <c r="AJ12" s="11">
        <f>+$G$31*'Dez2010'!AI12</f>
        <v>15958.800000000001</v>
      </c>
      <c r="AK12" s="10"/>
      <c r="AL12" s="10"/>
      <c r="AM12" s="10">
        <f t="shared" si="2"/>
        <v>17744.400000000001</v>
      </c>
      <c r="AN12" s="10">
        <f t="shared" si="3"/>
        <v>8258.4000000000015</v>
      </c>
      <c r="AP12" s="10">
        <f t="shared" si="4"/>
        <v>17744.400000000001</v>
      </c>
      <c r="AQ12" s="10">
        <f t="shared" si="5"/>
        <v>16851.600000000002</v>
      </c>
      <c r="AR12" s="10">
        <f t="shared" si="5"/>
        <v>16740</v>
      </c>
    </row>
    <row r="13" spans="1:44" ht="12" customHeight="1">
      <c r="A13" s="9" t="s">
        <v>15</v>
      </c>
      <c r="B13" s="11"/>
      <c r="C13" s="11"/>
      <c r="D13" s="11"/>
      <c r="E13" s="11"/>
      <c r="F13" s="11">
        <f>+$G$31*'Dez2010'!E13</f>
        <v>18302.400000000001</v>
      </c>
      <c r="G13" s="11">
        <f>+$G$31*'Dez2010'!F13</f>
        <v>17967.600000000002</v>
      </c>
      <c r="H13" s="11">
        <f>+$G$31*'Dez2010'!G13</f>
        <v>18525.600000000002</v>
      </c>
      <c r="I13" s="11">
        <f>+$G$31*'Dez2010'!H13</f>
        <v>14173.2</v>
      </c>
      <c r="J13" s="11">
        <f>+$G$31*'Dez2010'!I13</f>
        <v>8928</v>
      </c>
      <c r="K13" s="11">
        <f>+$G$31*'Dez2010'!J13</f>
        <v>18860.400000000001</v>
      </c>
      <c r="L13" s="11">
        <f>+$G$31*'Dez2010'!K13</f>
        <v>19083.600000000002</v>
      </c>
      <c r="M13" s="11">
        <f>+$G$31*'Dez2010'!L13</f>
        <v>18525.600000000002</v>
      </c>
      <c r="N13" s="11">
        <f>+$G$31*'Dez2010'!M13</f>
        <v>19083.600000000002</v>
      </c>
      <c r="O13" s="11">
        <f>+$G$31*'Dez2010'!N13</f>
        <v>18302.400000000001</v>
      </c>
      <c r="P13" s="11">
        <f>+$G$31*'Dez2010'!O13</f>
        <v>17856</v>
      </c>
      <c r="Q13" s="11">
        <f>+$G$31*'Dez2010'!P13</f>
        <v>15177.600000000002</v>
      </c>
      <c r="R13" s="11">
        <f>+$G$31*'Dez2010'!Q13</f>
        <v>17744.400000000001</v>
      </c>
      <c r="S13" s="11">
        <f>+$G$31*'Dez2010'!R13</f>
        <v>19530</v>
      </c>
      <c r="T13" s="11">
        <f>+$G$31*'Dez2010'!S13</f>
        <v>17967.600000000002</v>
      </c>
      <c r="U13" s="11">
        <f>+$G$31*'Dez2010'!T13</f>
        <v>18190.800000000003</v>
      </c>
      <c r="V13" s="11">
        <f>+$G$31*'Dez2010'!U13</f>
        <v>16405.2</v>
      </c>
      <c r="W13" s="11">
        <f>+$G$31*'Dez2010'!V13</f>
        <v>16575.948</v>
      </c>
      <c r="X13" s="11">
        <f>+$G$31*'Dez2010'!W13</f>
        <v>15478.920000000002</v>
      </c>
      <c r="Y13" s="11">
        <f>+$G$31*'Dez2010'!X13</f>
        <v>17409.600000000002</v>
      </c>
      <c r="Z13" s="11">
        <f>+$G$31*'Dez2010'!Y13</f>
        <v>18190.800000000003</v>
      </c>
      <c r="AA13" s="11">
        <f>+$G$31*'Dez2010'!Z13</f>
        <v>16628.400000000001</v>
      </c>
      <c r="AB13" s="11">
        <f>+$G$31*'Dez2010'!AA13</f>
        <v>16182.000000000002</v>
      </c>
      <c r="AC13" s="11">
        <f>+$G$31*'Dez2010'!AB13</f>
        <v>16740</v>
      </c>
      <c r="AD13" s="11">
        <f>+$G$31*'Dez2010'!AC13</f>
        <v>15400.800000000001</v>
      </c>
      <c r="AE13" s="11">
        <f>+$G$31*'Dez2010'!AD13</f>
        <v>15177.600000000002</v>
      </c>
      <c r="AF13" s="11">
        <f>+$G$31*'Dez2010'!AE13</f>
        <v>16628.400000000001</v>
      </c>
      <c r="AG13" s="11">
        <f>+$G$31*'Dez2010'!AF13</f>
        <v>16963.2</v>
      </c>
      <c r="AH13" s="11">
        <f>+$G$31*'Dez2010'!AG13</f>
        <v>17186.400000000001</v>
      </c>
      <c r="AI13" s="11">
        <f>+$G$31*'Dez2010'!AH13</f>
        <v>17298</v>
      </c>
      <c r="AJ13" s="11">
        <f>+$G$31*'Dez2010'!AI13</f>
        <v>16963.2</v>
      </c>
      <c r="AK13" s="10"/>
      <c r="AL13" s="10"/>
      <c r="AM13" s="10">
        <f t="shared" si="2"/>
        <v>19530</v>
      </c>
      <c r="AN13" s="10">
        <f t="shared" si="3"/>
        <v>8928</v>
      </c>
      <c r="AP13" s="10">
        <f t="shared" si="4"/>
        <v>19530</v>
      </c>
      <c r="AQ13" s="10">
        <f t="shared" si="5"/>
        <v>18525.600000000002</v>
      </c>
      <c r="AR13" s="10">
        <f t="shared" si="5"/>
        <v>17856</v>
      </c>
    </row>
    <row r="14" spans="1:44" ht="12" customHeight="1">
      <c r="A14" s="12" t="s">
        <v>16</v>
      </c>
      <c r="B14" s="11"/>
      <c r="C14" s="11"/>
      <c r="D14" s="11"/>
      <c r="E14" s="11"/>
      <c r="F14" s="11">
        <f>+$G$31*'Dez2010'!E14</f>
        <v>21762.000000000004</v>
      </c>
      <c r="G14" s="11">
        <f>+$G$31*'Dez2010'!F14</f>
        <v>20534.400000000001</v>
      </c>
      <c r="H14" s="11">
        <f>+$G$31*'Dez2010'!G14</f>
        <v>20869.2</v>
      </c>
      <c r="I14" s="11">
        <f>+$G$31*'Dez2010'!H14</f>
        <v>15066.000000000002</v>
      </c>
      <c r="J14" s="11">
        <f>+$G$31*'Dez2010'!I14</f>
        <v>13057.2</v>
      </c>
      <c r="K14" s="11">
        <f>+$G$31*'Dez2010'!J14</f>
        <v>21650.400000000001</v>
      </c>
      <c r="L14" s="11">
        <f>+$G$31*'Dez2010'!K14</f>
        <v>22320.000000000004</v>
      </c>
      <c r="M14" s="11">
        <f>+$G$31*'Dez2010'!L14</f>
        <v>22320.000000000004</v>
      </c>
      <c r="N14" s="11">
        <f>+$G$31*'Dez2010'!M14</f>
        <v>21762.000000000004</v>
      </c>
      <c r="O14" s="11">
        <f>+$G$31*'Dez2010'!N14</f>
        <v>20757.600000000002</v>
      </c>
      <c r="P14" s="11">
        <f>+$G$31*'Dez2010'!O14</f>
        <v>17744.400000000001</v>
      </c>
      <c r="Q14" s="11">
        <f>+$G$31*'Dez2010'!P14</f>
        <v>15400.800000000001</v>
      </c>
      <c r="R14" s="11">
        <f>+$G$31*'Dez2010'!Q14</f>
        <v>20757.600000000002</v>
      </c>
      <c r="S14" s="11">
        <f>+$G$31*'Dez2010'!R14</f>
        <v>21315.600000000002</v>
      </c>
      <c r="T14" s="11">
        <f>+$G$31*'Dez2010'!S14</f>
        <v>21092.400000000001</v>
      </c>
      <c r="U14" s="11">
        <f>+$G$31*'Dez2010'!T14</f>
        <v>20869.2</v>
      </c>
      <c r="V14" s="11">
        <f>+$G$31*'Dez2010'!U14</f>
        <v>17946.396000000001</v>
      </c>
      <c r="W14" s="11">
        <f>+$G$31*'Dez2010'!V14</f>
        <v>17837.028000000002</v>
      </c>
      <c r="X14" s="11">
        <f>+$G$31*'Dez2010'!W14</f>
        <v>15869.520000000002</v>
      </c>
      <c r="Y14" s="11">
        <f>+$G$31*'Dez2010'!X14</f>
        <v>21427.200000000001</v>
      </c>
      <c r="Z14" s="11">
        <f>+$G$31*'Dez2010'!Y14</f>
        <v>20199.600000000002</v>
      </c>
      <c r="AA14" s="11">
        <f>+$G$31*'Dez2010'!Z14</f>
        <v>20534.400000000001</v>
      </c>
      <c r="AB14" s="11">
        <f>+$G$31*'Dez2010'!AA14</f>
        <v>20534.400000000001</v>
      </c>
      <c r="AC14" s="11">
        <f>+$G$31*'Dez2010'!AB14</f>
        <v>17744.400000000001</v>
      </c>
      <c r="AD14" s="11">
        <f>+$G$31*'Dez2010'!AC14</f>
        <v>16070.400000000001</v>
      </c>
      <c r="AE14" s="11">
        <f>+$G$31*'Dez2010'!AD14</f>
        <v>15512.400000000001</v>
      </c>
      <c r="AF14" s="11">
        <f>+$G$31*'Dez2010'!AE14</f>
        <v>19083.600000000002</v>
      </c>
      <c r="AG14" s="11">
        <f>+$G$31*'Dez2010'!AF14</f>
        <v>17744.400000000001</v>
      </c>
      <c r="AH14" s="11">
        <f>+$G$31*'Dez2010'!AG14</f>
        <v>19195.2</v>
      </c>
      <c r="AI14" s="11">
        <f>+$G$31*'Dez2010'!AH14</f>
        <v>18414</v>
      </c>
      <c r="AJ14" s="11">
        <f>+$G$31*'Dez2010'!AI14</f>
        <v>17856</v>
      </c>
      <c r="AK14" s="10"/>
      <c r="AL14" s="10"/>
      <c r="AM14" s="10">
        <f t="shared" si="2"/>
        <v>22320.000000000004</v>
      </c>
      <c r="AN14" s="10">
        <f t="shared" si="3"/>
        <v>13057.2</v>
      </c>
      <c r="AP14" s="10">
        <f t="shared" si="4"/>
        <v>22320.000000000004</v>
      </c>
      <c r="AQ14" s="10">
        <f t="shared" si="5"/>
        <v>20869.2</v>
      </c>
      <c r="AR14" s="10">
        <f t="shared" si="5"/>
        <v>17837.028000000002</v>
      </c>
    </row>
    <row r="15" spans="1:44" ht="12" customHeight="1">
      <c r="A15" s="12" t="s">
        <v>17</v>
      </c>
      <c r="B15" s="11"/>
      <c r="C15" s="11"/>
      <c r="D15" s="11"/>
      <c r="E15" s="11"/>
      <c r="F15" s="11">
        <f>+$G$31*'Dez2010'!E15</f>
        <v>25891.200000000001</v>
      </c>
      <c r="G15" s="11">
        <f>+$G$31*'Dez2010'!F15</f>
        <v>23994.000000000004</v>
      </c>
      <c r="H15" s="11">
        <f>+$G$31*'Dez2010'!G15</f>
        <v>24663.600000000002</v>
      </c>
      <c r="I15" s="11">
        <f>+$G$31*'Dez2010'!H15</f>
        <v>20088.000000000004</v>
      </c>
      <c r="J15" s="11">
        <f>+$G$31*'Dez2010'!I15</f>
        <v>16740</v>
      </c>
      <c r="K15" s="11">
        <f>+$G$31*'Dez2010'!J15</f>
        <v>24663.600000000002</v>
      </c>
      <c r="L15" s="11">
        <f>+$G$31*'Dez2010'!K15</f>
        <v>23994.000000000004</v>
      </c>
      <c r="M15" s="11">
        <f>+$G$31*'Dez2010'!L15</f>
        <v>23994.000000000004</v>
      </c>
      <c r="N15" s="11">
        <f>+$G$31*'Dez2010'!M15</f>
        <v>24217.200000000001</v>
      </c>
      <c r="O15" s="11">
        <f>+$G$31*'Dez2010'!N15</f>
        <v>23547.600000000002</v>
      </c>
      <c r="P15" s="11">
        <f>+$G$31*'Dez2010'!O15</f>
        <v>19530</v>
      </c>
      <c r="Q15" s="11">
        <f>+$G$31*'Dez2010'!P15</f>
        <v>19306.800000000003</v>
      </c>
      <c r="R15" s="11">
        <f>+$G$31*'Dez2010'!Q15</f>
        <v>21985.200000000001</v>
      </c>
      <c r="S15" s="11">
        <f>+$G$31*'Dez2010'!R15</f>
        <v>23994.000000000004</v>
      </c>
      <c r="T15" s="11">
        <f>+$G$31*'Dez2010'!S15</f>
        <v>25110.000000000004</v>
      </c>
      <c r="U15" s="11">
        <f>+$G$31*'Dez2010'!T15</f>
        <v>18123.84</v>
      </c>
      <c r="V15" s="11">
        <f>+$G$31*'Dez2010'!U15</f>
        <v>21070.080000000002</v>
      </c>
      <c r="W15" s="11">
        <f>+$G$31*'Dez2010'!V15</f>
        <v>19340.280000000002</v>
      </c>
      <c r="X15" s="11">
        <f>+$G$31*'Dez2010'!W15</f>
        <v>17864.928</v>
      </c>
      <c r="Y15" s="11">
        <f>+$G$31*'Dez2010'!X15</f>
        <v>23324.400000000001</v>
      </c>
      <c r="Z15" s="11">
        <f>+$G$31*'Dez2010'!Y15</f>
        <v>23213.916000000001</v>
      </c>
      <c r="AA15" s="11">
        <f>+$G$31*'Dez2010'!Z15</f>
        <v>22431.600000000002</v>
      </c>
      <c r="AB15" s="11">
        <f>+$G$31*'Dez2010'!AA15</f>
        <v>22786.488000000001</v>
      </c>
      <c r="AC15" s="11">
        <f>+$G$31*'Dez2010'!AB15</f>
        <v>19864.800000000003</v>
      </c>
      <c r="AD15" s="11">
        <f>+$G$31*'Dez2010'!AC15</f>
        <v>17186.400000000001</v>
      </c>
      <c r="AE15" s="11">
        <f>+$G$31*'Dez2010'!AD15</f>
        <v>16740</v>
      </c>
      <c r="AF15" s="11">
        <f>+$G$31*'Dez2010'!AE15</f>
        <v>22654.800000000003</v>
      </c>
      <c r="AG15" s="11">
        <f>+$G$31*'Dez2010'!AF15</f>
        <v>23324.400000000001</v>
      </c>
      <c r="AH15" s="11">
        <f>+$G$31*'Dez2010'!AG15</f>
        <v>22878.000000000004</v>
      </c>
      <c r="AI15" s="11">
        <f>+$G$31*'Dez2010'!AH15</f>
        <v>22777.56</v>
      </c>
      <c r="AJ15" s="11">
        <f>+$G$31*'Dez2010'!AI15</f>
        <v>21204.000000000004</v>
      </c>
      <c r="AK15" s="10"/>
      <c r="AL15" s="10"/>
      <c r="AM15" s="10">
        <f t="shared" si="2"/>
        <v>25891.200000000001</v>
      </c>
      <c r="AN15" s="10">
        <f t="shared" si="3"/>
        <v>16740</v>
      </c>
      <c r="AP15" s="10">
        <f t="shared" si="4"/>
        <v>25891.200000000001</v>
      </c>
      <c r="AQ15" s="10">
        <f t="shared" si="5"/>
        <v>24663.600000000002</v>
      </c>
      <c r="AR15" s="10">
        <f t="shared" si="5"/>
        <v>20088.000000000004</v>
      </c>
    </row>
    <row r="16" spans="1:44" ht="12" customHeight="1">
      <c r="A16" s="13">
        <v>0.41666666666666669</v>
      </c>
      <c r="B16" s="11"/>
      <c r="C16" s="11"/>
      <c r="D16" s="11"/>
      <c r="E16" s="11"/>
      <c r="F16" s="11">
        <f>+$G$31*'Dez2010'!E16</f>
        <v>26002.800000000003</v>
      </c>
      <c r="G16" s="11">
        <f>+$G$31*'Dez2010'!F16</f>
        <v>24775.200000000001</v>
      </c>
      <c r="H16" s="11">
        <f>+$G$31*'Dez2010'!G16</f>
        <v>25221.600000000002</v>
      </c>
      <c r="I16" s="11">
        <f>+$G$31*'Dez2010'!H16</f>
        <v>20757.600000000002</v>
      </c>
      <c r="J16" s="11">
        <f>+$G$31*'Dez2010'!I16</f>
        <v>15624.000000000002</v>
      </c>
      <c r="K16" s="11">
        <f>+$G$31*'Dez2010'!J16</f>
        <v>25668.000000000004</v>
      </c>
      <c r="L16" s="11">
        <f>+$G$31*'Dez2010'!K16</f>
        <v>25779.600000000002</v>
      </c>
      <c r="M16" s="11">
        <f>+$G$31*'Dez2010'!L16</f>
        <v>25444.800000000003</v>
      </c>
      <c r="N16" s="11">
        <f>+$G$31*'Dez2010'!M16</f>
        <v>25668.000000000004</v>
      </c>
      <c r="O16" s="11">
        <f>+$G$31*'Dez2010'!N16</f>
        <v>23101.200000000001</v>
      </c>
      <c r="P16" s="11">
        <f>+$G$31*'Dez2010'!O16</f>
        <v>20422.800000000003</v>
      </c>
      <c r="Q16" s="11">
        <f>+$G$31*'Dez2010'!P16</f>
        <v>18414</v>
      </c>
      <c r="R16" s="11">
        <f>+$G$31*'Dez2010'!Q16</f>
        <v>21873.600000000002</v>
      </c>
      <c r="S16" s="11">
        <f>+$G$31*'Dez2010'!R16</f>
        <v>25556.400000000001</v>
      </c>
      <c r="T16" s="11">
        <f>+$G$31*'Dez2010'!S16</f>
        <v>23324.400000000001</v>
      </c>
      <c r="U16" s="11">
        <f>+$G$31*'Dez2010'!T16</f>
        <v>21407.112000000001</v>
      </c>
      <c r="V16" s="11">
        <f>+$G$31*'Dez2010'!U16</f>
        <v>21597.948</v>
      </c>
      <c r="W16" s="11">
        <f>+$G$31*'Dez2010'!V16</f>
        <v>20173.932000000001</v>
      </c>
      <c r="X16" s="11">
        <f>+$G$31*'Dez2010'!W16</f>
        <v>16808.076000000001</v>
      </c>
      <c r="Y16" s="11">
        <f>+$G$31*'Dez2010'!X16</f>
        <v>23994.000000000004</v>
      </c>
      <c r="Z16" s="11">
        <f>+$G$31*'Dez2010'!Y16</f>
        <v>23671.476000000002</v>
      </c>
      <c r="AA16" s="11">
        <f>+$G$31*'Dez2010'!Z16</f>
        <v>21650.400000000001</v>
      </c>
      <c r="AB16" s="11">
        <f>+$G$31*'Dez2010'!AA16</f>
        <v>21831.192000000003</v>
      </c>
      <c r="AC16" s="11">
        <f>+$G$31*'Dez2010'!AB16</f>
        <v>20646.000000000004</v>
      </c>
      <c r="AD16" s="11">
        <f>+$G$31*'Dez2010'!AC16</f>
        <v>17744.400000000001</v>
      </c>
      <c r="AE16" s="11">
        <f>+$G$31*'Dez2010'!AD16</f>
        <v>17632.800000000003</v>
      </c>
      <c r="AF16" s="11">
        <f>+$G$31*'Dez2010'!AE16</f>
        <v>23101.200000000001</v>
      </c>
      <c r="AG16" s="11">
        <f>+$G$31*'Dez2010'!AF16</f>
        <v>23659.200000000001</v>
      </c>
      <c r="AH16" s="11">
        <f>+$G$31*'Dez2010'!AG16</f>
        <v>23324.400000000001</v>
      </c>
      <c r="AI16" s="11">
        <f>+$G$31*'Dez2010'!AH16</f>
        <v>23643.576000000001</v>
      </c>
      <c r="AJ16" s="11">
        <f>+$G$31*'Dez2010'!AI16</f>
        <v>21315.600000000002</v>
      </c>
      <c r="AK16" s="10"/>
      <c r="AL16" s="10"/>
      <c r="AM16" s="10">
        <f t="shared" si="2"/>
        <v>26002.800000000003</v>
      </c>
      <c r="AN16" s="10">
        <f t="shared" si="3"/>
        <v>15624.000000000002</v>
      </c>
      <c r="AP16" s="10">
        <f t="shared" si="4"/>
        <v>26002.800000000003</v>
      </c>
      <c r="AQ16" s="10">
        <f t="shared" si="5"/>
        <v>25221.600000000002</v>
      </c>
      <c r="AR16" s="10">
        <f t="shared" si="5"/>
        <v>20757.600000000002</v>
      </c>
    </row>
    <row r="17" spans="1:44" ht="12" customHeight="1">
      <c r="A17" s="13" t="s">
        <v>18</v>
      </c>
      <c r="B17" s="11"/>
      <c r="C17" s="11"/>
      <c r="D17" s="11"/>
      <c r="E17" s="11"/>
      <c r="F17" s="11">
        <f>+$G$31*'Dez2010'!E17</f>
        <v>24663.600000000002</v>
      </c>
      <c r="G17" s="11">
        <f>+$G$31*'Dez2010'!F17</f>
        <v>25333.200000000001</v>
      </c>
      <c r="H17" s="11">
        <f>+$G$31*'Dez2010'!G17</f>
        <v>25668.000000000004</v>
      </c>
      <c r="I17" s="11">
        <f>+$G$31*'Dez2010'!H17</f>
        <v>21204.000000000004</v>
      </c>
      <c r="J17" s="11">
        <f>+$G$31*'Dez2010'!I17</f>
        <v>15177.600000000002</v>
      </c>
      <c r="K17" s="11">
        <f>+$G$31*'Dez2010'!J17</f>
        <v>26114.400000000001</v>
      </c>
      <c r="L17" s="11">
        <f>+$G$31*'Dez2010'!K17</f>
        <v>26226.000000000004</v>
      </c>
      <c r="M17" s="11">
        <f>+$G$31*'Dez2010'!L17</f>
        <v>24217.200000000001</v>
      </c>
      <c r="N17" s="11">
        <f>+$G$31*'Dez2010'!M17</f>
        <v>24775.200000000001</v>
      </c>
      <c r="O17" s="11">
        <f>+$G$31*'Dez2010'!N17</f>
        <v>23324.400000000001</v>
      </c>
      <c r="P17" s="11">
        <f>+$G$31*'Dez2010'!O17</f>
        <v>20534.400000000001</v>
      </c>
      <c r="Q17" s="11">
        <f>+$G$31*'Dez2010'!P17</f>
        <v>18525.600000000002</v>
      </c>
      <c r="R17" s="11">
        <f>+$G$31*'Dez2010'!Q17</f>
        <v>23324.400000000001</v>
      </c>
      <c r="S17" s="11">
        <f>+$G$31*'Dez2010'!R17</f>
        <v>25110.000000000004</v>
      </c>
      <c r="T17" s="11">
        <f>+$G$31*'Dez2010'!S17</f>
        <v>23882.400000000001</v>
      </c>
      <c r="U17" s="11">
        <f>+$G$31*'Dez2010'!T17</f>
        <v>12995.820000000002</v>
      </c>
      <c r="V17" s="11">
        <f>+$G$31*'Dez2010'!U17</f>
        <v>20639.304</v>
      </c>
      <c r="W17" s="11">
        <f>+$G$31*'Dez2010'!V17</f>
        <v>20925.000000000004</v>
      </c>
      <c r="X17" s="11">
        <f>+$G$31*'Dez2010'!W17</f>
        <v>18022.284000000003</v>
      </c>
      <c r="Y17" s="11">
        <f>+$G$31*'Dez2010'!X17</f>
        <v>21873.600000000002</v>
      </c>
      <c r="Z17" s="11">
        <f>+$G$31*'Dez2010'!Y17</f>
        <v>22831.128000000001</v>
      </c>
      <c r="AA17" s="11">
        <f>+$G$31*'Dez2010'!Z17</f>
        <v>23101.200000000001</v>
      </c>
      <c r="AB17" s="11">
        <f>+$G$31*'Dez2010'!AA17</f>
        <v>22890.276000000002</v>
      </c>
      <c r="AC17" s="11">
        <f>+$G$31*'Dez2010'!AB17</f>
        <v>20199.600000000002</v>
      </c>
      <c r="AD17" s="11">
        <f>+$G$31*'Dez2010'!AC17</f>
        <v>17744.400000000001</v>
      </c>
      <c r="AE17" s="11">
        <f>+$G$31*'Dez2010'!AD17</f>
        <v>18079.2</v>
      </c>
      <c r="AF17" s="11">
        <f>+$G$31*'Dez2010'!AE17</f>
        <v>23436.000000000004</v>
      </c>
      <c r="AG17" s="11">
        <f>+$G$31*'Dez2010'!AF17</f>
        <v>23770.800000000003</v>
      </c>
      <c r="AH17" s="11">
        <f>+$G$31*'Dez2010'!AG17</f>
        <v>23659.200000000001</v>
      </c>
      <c r="AI17" s="11">
        <f>+$G$31*'Dez2010'!AH17</f>
        <v>25060.896000000001</v>
      </c>
      <c r="AJ17" s="11">
        <f>+$G$31*'Dez2010'!AI17</f>
        <v>21538.800000000003</v>
      </c>
      <c r="AK17" s="10"/>
      <c r="AL17" s="10"/>
      <c r="AM17" s="10">
        <f t="shared" si="2"/>
        <v>26226.000000000004</v>
      </c>
      <c r="AN17" s="10">
        <f t="shared" si="3"/>
        <v>12995.820000000002</v>
      </c>
      <c r="AP17" s="10">
        <f t="shared" si="4"/>
        <v>26226.000000000004</v>
      </c>
      <c r="AQ17" s="10">
        <f t="shared" si="5"/>
        <v>25668.000000000004</v>
      </c>
      <c r="AR17" s="10">
        <f t="shared" si="5"/>
        <v>21204.000000000004</v>
      </c>
    </row>
    <row r="18" spans="1:44" ht="12" customHeight="1">
      <c r="A18" s="13">
        <v>0.5</v>
      </c>
      <c r="B18" s="11"/>
      <c r="C18" s="11"/>
      <c r="D18" s="11"/>
      <c r="E18" s="11"/>
      <c r="F18" s="11">
        <f>+$G$31*'Dez2010'!E18</f>
        <v>26337.600000000002</v>
      </c>
      <c r="G18" s="11">
        <f>+$G$31*'Dez2010'!F18</f>
        <v>25891.200000000001</v>
      </c>
      <c r="H18" s="11">
        <f>+$G$31*'Dez2010'!G18</f>
        <v>26114.400000000001</v>
      </c>
      <c r="I18" s="11">
        <f>+$G$31*'Dez2010'!H18</f>
        <v>23101.200000000001</v>
      </c>
      <c r="J18" s="11">
        <f>+$G$31*'Dez2010'!I18</f>
        <v>16516.800000000003</v>
      </c>
      <c r="K18" s="11">
        <f>+$G$31*'Dez2010'!J18</f>
        <v>26784.000000000004</v>
      </c>
      <c r="L18" s="11">
        <f>+$G$31*'Dez2010'!K18</f>
        <v>26560.800000000003</v>
      </c>
      <c r="M18" s="11">
        <f>+$G$31*'Dez2010'!L18</f>
        <v>26449.200000000001</v>
      </c>
      <c r="N18" s="11">
        <f>+$G$31*'Dez2010'!M18</f>
        <v>24552.000000000004</v>
      </c>
      <c r="O18" s="11">
        <f>+$G$31*'Dez2010'!N18</f>
        <v>24105.600000000002</v>
      </c>
      <c r="P18" s="11">
        <f>+$G$31*'Dez2010'!O18</f>
        <v>20757.600000000002</v>
      </c>
      <c r="Q18" s="11">
        <f>+$G$31*'Dez2010'!P18</f>
        <v>18972</v>
      </c>
      <c r="R18" s="11">
        <f>+$G$31*'Dez2010'!Q18</f>
        <v>22543.200000000001</v>
      </c>
      <c r="S18" s="11">
        <f>+$G$31*'Dez2010'!R18</f>
        <v>24886.800000000003</v>
      </c>
      <c r="T18" s="11">
        <f>+$G$31*'Dez2010'!S18</f>
        <v>24105.600000000002</v>
      </c>
      <c r="U18" s="11">
        <f>+$G$31*'Dez2010'!T18</f>
        <v>17737.704000000002</v>
      </c>
      <c r="V18" s="11">
        <f>+$G$31*'Dez2010'!U18</f>
        <v>23691.564000000002</v>
      </c>
      <c r="W18" s="11">
        <f>+$G$31*'Dez2010'!V18</f>
        <v>20721.888000000003</v>
      </c>
      <c r="X18" s="11">
        <f>+$G$31*'Dez2010'!W18</f>
        <v>18446.364000000001</v>
      </c>
      <c r="Y18" s="11">
        <f>+$G$31*'Dez2010'!X18</f>
        <v>24552.000000000004</v>
      </c>
      <c r="Z18" s="11">
        <f>+$G$31*'Dez2010'!Y18</f>
        <v>26438.04</v>
      </c>
      <c r="AA18" s="11">
        <f>+$G$31*'Dez2010'!Z18</f>
        <v>23659.200000000001</v>
      </c>
      <c r="AB18" s="11">
        <f>+$G$31*'Dez2010'!AA18</f>
        <v>23972.796000000002</v>
      </c>
      <c r="AC18" s="11">
        <f>+$G$31*'Dez2010'!AB18</f>
        <v>20534.400000000001</v>
      </c>
      <c r="AD18" s="11">
        <f>+$G$31*'Dez2010'!AC18</f>
        <v>18302.400000000001</v>
      </c>
      <c r="AE18" s="11">
        <f>+$G$31*'Dez2010'!AD18</f>
        <v>18637.2</v>
      </c>
      <c r="AF18" s="11">
        <f>+$G$31*'Dez2010'!AE18</f>
        <v>23770.800000000003</v>
      </c>
      <c r="AG18" s="11">
        <f>+$G$31*'Dez2010'!AF18</f>
        <v>23770.800000000003</v>
      </c>
      <c r="AH18" s="11">
        <f>+$G$31*'Dez2010'!AG18</f>
        <v>23212.800000000003</v>
      </c>
      <c r="AI18" s="11">
        <f>+$G$31*'Dez2010'!AH18</f>
        <v>23970.564000000002</v>
      </c>
      <c r="AJ18" s="11">
        <f>+$G$31*'Dez2010'!AI18</f>
        <v>21650.400000000001</v>
      </c>
      <c r="AK18" s="10"/>
      <c r="AL18" s="10"/>
      <c r="AM18" s="10">
        <f t="shared" si="2"/>
        <v>26784.000000000004</v>
      </c>
      <c r="AN18" s="10">
        <f t="shared" si="3"/>
        <v>16516.800000000003</v>
      </c>
      <c r="AP18" s="10">
        <f t="shared" si="4"/>
        <v>26784.000000000004</v>
      </c>
      <c r="AQ18" s="10">
        <f t="shared" si="5"/>
        <v>26114.400000000001</v>
      </c>
      <c r="AR18" s="10">
        <f t="shared" si="5"/>
        <v>23101.200000000001</v>
      </c>
    </row>
    <row r="19" spans="1:44" ht="12" customHeight="1">
      <c r="A19" s="13" t="s">
        <v>19</v>
      </c>
      <c r="B19" s="11"/>
      <c r="C19" s="11"/>
      <c r="D19" s="11"/>
      <c r="E19" s="11"/>
      <c r="F19" s="11">
        <f>+$G$31*'Dez2010'!E19</f>
        <v>16963.2</v>
      </c>
      <c r="G19" s="11">
        <f>+$G$31*'Dez2010'!F19</f>
        <v>25221.600000000002</v>
      </c>
      <c r="H19" s="11">
        <f>+$G$31*'Dez2010'!G19</f>
        <v>24552.000000000004</v>
      </c>
      <c r="I19" s="11">
        <f>+$G$31*'Dez2010'!H19</f>
        <v>22208.400000000001</v>
      </c>
      <c r="J19" s="11">
        <f>+$G$31*'Dez2010'!I19</f>
        <v>20199.600000000002</v>
      </c>
      <c r="K19" s="11">
        <f>+$G$31*'Dez2010'!J19</f>
        <v>26002.800000000003</v>
      </c>
      <c r="L19" s="11">
        <f>+$G$31*'Dez2010'!K19</f>
        <v>26337.600000000002</v>
      </c>
      <c r="M19" s="11">
        <f>+$G$31*'Dez2010'!L19</f>
        <v>26449.200000000001</v>
      </c>
      <c r="N19" s="11">
        <f>+$G$31*'Dez2010'!M19</f>
        <v>24775.200000000001</v>
      </c>
      <c r="O19" s="11">
        <f>+$G$31*'Dez2010'!N19</f>
        <v>22208.400000000001</v>
      </c>
      <c r="P19" s="11">
        <f>+$G$31*'Dez2010'!O19</f>
        <v>20534.400000000001</v>
      </c>
      <c r="Q19" s="11">
        <f>+$G$31*'Dez2010'!P19</f>
        <v>19306.800000000003</v>
      </c>
      <c r="R19" s="11">
        <f>+$G$31*'Dez2010'!Q19</f>
        <v>12164.400000000001</v>
      </c>
      <c r="S19" s="11">
        <f>+$G$31*'Dez2010'!R19</f>
        <v>23659.200000000001</v>
      </c>
      <c r="T19" s="11">
        <f>+$G$31*'Dez2010'!S19</f>
        <v>24328.800000000003</v>
      </c>
      <c r="U19" s="11">
        <f>+$G$31*'Dez2010'!T19</f>
        <v>21561.120000000003</v>
      </c>
      <c r="V19" s="11">
        <f>+$G$31*'Dez2010'!U19</f>
        <v>23985.072000000004</v>
      </c>
      <c r="W19" s="11">
        <f>+$G$31*'Dez2010'!V19</f>
        <v>20604.708000000002</v>
      </c>
      <c r="X19" s="11">
        <f>+$G$31*'Dez2010'!W19</f>
        <v>19907.208000000002</v>
      </c>
      <c r="Y19" s="11">
        <f>+$G$31*'Dez2010'!X19</f>
        <v>23770.800000000003</v>
      </c>
      <c r="Z19" s="11">
        <f>+$G$31*'Dez2010'!Y19</f>
        <v>22989.600000000002</v>
      </c>
      <c r="AA19" s="11">
        <f>+$G$31*'Dez2010'!Z19</f>
        <v>23212.800000000003</v>
      </c>
      <c r="AB19" s="11">
        <f>+$G$31*'Dez2010'!AA19</f>
        <v>23142.492000000002</v>
      </c>
      <c r="AC19" s="11">
        <f>+$G$31*'Dez2010'!AB19</f>
        <v>20646.000000000004</v>
      </c>
      <c r="AD19" s="11">
        <f>+$G$31*'Dez2010'!AC19</f>
        <v>18525.600000000002</v>
      </c>
      <c r="AE19" s="11">
        <f>+$G$31*'Dez2010'!AD19</f>
        <v>18748.800000000003</v>
      </c>
      <c r="AF19" s="11">
        <f>+$G$31*'Dez2010'!AE19</f>
        <v>23770.800000000003</v>
      </c>
      <c r="AG19" s="11">
        <f>+$G$31*'Dez2010'!AF19</f>
        <v>23994.000000000004</v>
      </c>
      <c r="AH19" s="11">
        <f>+$G$31*'Dez2010'!AG19</f>
        <v>23101.200000000001</v>
      </c>
      <c r="AI19" s="11">
        <f>+$G$31*'Dez2010'!AH19</f>
        <v>22028.724000000002</v>
      </c>
      <c r="AJ19" s="11">
        <f>+$G$31*'Dez2010'!AI19</f>
        <v>21762.000000000004</v>
      </c>
      <c r="AK19" s="10"/>
      <c r="AL19" s="10"/>
      <c r="AM19" s="10">
        <f t="shared" si="2"/>
        <v>26449.200000000001</v>
      </c>
      <c r="AN19" s="10">
        <f t="shared" si="3"/>
        <v>12164.400000000001</v>
      </c>
      <c r="AP19" s="10">
        <f t="shared" si="4"/>
        <v>26449.200000000001</v>
      </c>
      <c r="AQ19" s="10">
        <f t="shared" si="5"/>
        <v>24552.000000000004</v>
      </c>
      <c r="AR19" s="10">
        <f t="shared" si="5"/>
        <v>22208.400000000001</v>
      </c>
    </row>
    <row r="20" spans="1:44" ht="12" customHeight="1">
      <c r="A20" s="13">
        <v>0.58333333333333337</v>
      </c>
      <c r="B20" s="11"/>
      <c r="C20" s="11"/>
      <c r="D20" s="11"/>
      <c r="E20" s="11"/>
      <c r="F20" s="11">
        <f>+$G$31*'Dez2010'!E20</f>
        <v>18748.800000000003</v>
      </c>
      <c r="G20" s="11">
        <f>+$G$31*'Dez2010'!F20</f>
        <v>26114.400000000001</v>
      </c>
      <c r="H20" s="11">
        <f>+$G$31*'Dez2010'!G20</f>
        <v>24886.800000000003</v>
      </c>
      <c r="I20" s="11">
        <f>+$G$31*'Dez2010'!H20</f>
        <v>22096.800000000003</v>
      </c>
      <c r="J20" s="11">
        <f>+$G$31*'Dez2010'!I20</f>
        <v>20534.400000000001</v>
      </c>
      <c r="K20" s="11">
        <f>+$G$31*'Dez2010'!J20</f>
        <v>25891.200000000001</v>
      </c>
      <c r="L20" s="11">
        <f>+$G$31*'Dez2010'!K20</f>
        <v>25779.600000000002</v>
      </c>
      <c r="M20" s="11">
        <f>+$G$31*'Dez2010'!L20</f>
        <v>21650.400000000001</v>
      </c>
      <c r="N20" s="11">
        <f>+$G$31*'Dez2010'!M20</f>
        <v>23659.200000000001</v>
      </c>
      <c r="O20" s="11">
        <f>+$G$31*'Dez2010'!N20</f>
        <v>23882.400000000001</v>
      </c>
      <c r="P20" s="11">
        <f>+$G$31*'Dez2010'!O20</f>
        <v>21538.800000000003</v>
      </c>
      <c r="Q20" s="11">
        <f>+$G$31*'Dez2010'!P20</f>
        <v>19027.800000000003</v>
      </c>
      <c r="R20" s="11">
        <f>+$G$31*'Dez2010'!Q20</f>
        <v>11941.2</v>
      </c>
      <c r="S20" s="11">
        <f>+$G$31*'Dez2010'!R20</f>
        <v>24328.800000000003</v>
      </c>
      <c r="T20" s="11">
        <f>+$G$31*'Dez2010'!S20</f>
        <v>24217.200000000001</v>
      </c>
      <c r="U20" s="11">
        <f>+$G$31*'Dez2010'!T20</f>
        <v>22593.420000000002</v>
      </c>
      <c r="V20" s="11">
        <f>+$G$31*'Dez2010'!U20</f>
        <v>24197.112000000001</v>
      </c>
      <c r="W20" s="11">
        <f>+$G$31*'Dez2010'!V20</f>
        <v>19362.600000000002</v>
      </c>
      <c r="X20" s="11">
        <f>+$G$31*'Dez2010'!W20</f>
        <v>19293.408000000003</v>
      </c>
      <c r="Y20" s="11">
        <f>+$G$31*'Dez2010'!X20</f>
        <v>24353.352000000003</v>
      </c>
      <c r="Z20" s="11">
        <f>+$G$31*'Dez2010'!Y20</f>
        <v>23101.200000000001</v>
      </c>
      <c r="AA20" s="11">
        <f>+$G$31*'Dez2010'!Z20</f>
        <v>23436.000000000004</v>
      </c>
      <c r="AB20" s="11">
        <f>+$G$31*'Dez2010'!AA20</f>
        <v>22896.972000000002</v>
      </c>
      <c r="AC20" s="11">
        <f>+$G$31*'Dez2010'!AB20</f>
        <v>20088.000000000004</v>
      </c>
      <c r="AD20" s="11">
        <f>+$G$31*'Dez2010'!AC20</f>
        <v>18414</v>
      </c>
      <c r="AE20" s="11">
        <f>+$G$31*'Dez2010'!AD20</f>
        <v>18302.400000000001</v>
      </c>
      <c r="AF20" s="11">
        <f>+$G$31*'Dez2010'!AE20</f>
        <v>23547.600000000002</v>
      </c>
      <c r="AG20" s="11">
        <f>+$G$31*'Dez2010'!AF20</f>
        <v>24105.600000000002</v>
      </c>
      <c r="AH20" s="11">
        <f>+$G$31*'Dez2010'!AG20</f>
        <v>22766.400000000001</v>
      </c>
      <c r="AI20" s="11">
        <f>+$G$31*'Dez2010'!AH20</f>
        <v>22828.896000000001</v>
      </c>
      <c r="AJ20" s="11">
        <f>+$G$31*'Dez2010'!AI20</f>
        <v>21538.800000000003</v>
      </c>
      <c r="AK20" s="10"/>
      <c r="AL20" s="10"/>
      <c r="AM20" s="10">
        <f t="shared" si="2"/>
        <v>26114.400000000001</v>
      </c>
      <c r="AN20" s="10">
        <f t="shared" si="3"/>
        <v>11941.2</v>
      </c>
      <c r="AP20" s="10">
        <f t="shared" si="4"/>
        <v>26114.400000000001</v>
      </c>
      <c r="AQ20" s="10">
        <f t="shared" si="5"/>
        <v>24886.800000000003</v>
      </c>
      <c r="AR20" s="10">
        <f t="shared" si="5"/>
        <v>22096.800000000003</v>
      </c>
    </row>
    <row r="21" spans="1:44" ht="12" customHeight="1">
      <c r="A21" s="13" t="s">
        <v>20</v>
      </c>
      <c r="B21" s="11"/>
      <c r="C21" s="11"/>
      <c r="D21" s="11"/>
      <c r="E21" s="11"/>
      <c r="F21" s="11">
        <f>+$G$31*'Dez2010'!E21</f>
        <v>23770.800000000003</v>
      </c>
      <c r="G21" s="11">
        <f>+$G$31*'Dez2010'!F21</f>
        <v>27007.200000000001</v>
      </c>
      <c r="H21" s="11">
        <f>+$G$31*'Dez2010'!G21</f>
        <v>25110.000000000004</v>
      </c>
      <c r="I21" s="11">
        <f>+$G$31*'Dez2010'!H21</f>
        <v>21427.200000000001</v>
      </c>
      <c r="J21" s="11">
        <f>+$G$31*'Dez2010'!I21</f>
        <v>19864.800000000003</v>
      </c>
      <c r="K21" s="11">
        <f>+$G$31*'Dez2010'!J21</f>
        <v>26226.000000000004</v>
      </c>
      <c r="L21" s="11">
        <f>+$G$31*'Dez2010'!K21</f>
        <v>26002.800000000003</v>
      </c>
      <c r="M21" s="11">
        <f>+$G$31*'Dez2010'!L21</f>
        <v>25668.000000000004</v>
      </c>
      <c r="N21" s="11">
        <f>+$G$31*'Dez2010'!M21</f>
        <v>25556.400000000001</v>
      </c>
      <c r="O21" s="11">
        <f>+$G$31*'Dez2010'!N21</f>
        <v>24440.400000000001</v>
      </c>
      <c r="P21" s="11">
        <f>+$G$31*'Dez2010'!O21</f>
        <v>21538.800000000003</v>
      </c>
      <c r="Q21" s="11">
        <f>+$G$31*'Dez2010'!P21</f>
        <v>18469.800000000003</v>
      </c>
      <c r="R21" s="11">
        <f>+$G$31*'Dez2010'!Q21</f>
        <v>16851.600000000002</v>
      </c>
      <c r="S21" s="11">
        <f>+$G$31*'Dez2010'!R21</f>
        <v>24886.800000000003</v>
      </c>
      <c r="T21" s="11">
        <f>+$G$31*'Dez2010'!S21</f>
        <v>22878.000000000004</v>
      </c>
      <c r="U21" s="11">
        <f>+$G$31*'Dez2010'!T21</f>
        <v>22408.164000000001</v>
      </c>
      <c r="V21" s="11">
        <f>+$G$31*'Dez2010'!U21</f>
        <v>23487.336000000003</v>
      </c>
      <c r="W21" s="11">
        <f>+$G$31*'Dez2010'!V21</f>
        <v>19485.36</v>
      </c>
      <c r="X21" s="11">
        <f>+$G$31*'Dez2010'!W21</f>
        <v>19838.016000000003</v>
      </c>
      <c r="Y21" s="11">
        <f>+$G$31*'Dez2010'!X21</f>
        <v>23770.800000000003</v>
      </c>
      <c r="Z21" s="11">
        <f>+$G$31*'Dez2010'!Y21</f>
        <v>23436.000000000004</v>
      </c>
      <c r="AA21" s="11">
        <f>+$G$31*'Dez2010'!Z21</f>
        <v>23659.200000000001</v>
      </c>
      <c r="AB21" s="11">
        <f>+$G$31*'Dez2010'!AA21</f>
        <v>23785.308000000001</v>
      </c>
      <c r="AC21" s="11">
        <f>+$G$31*'Dez2010'!AB21</f>
        <v>20311.2</v>
      </c>
      <c r="AD21" s="11">
        <f>+$G$31*'Dez2010'!AC21</f>
        <v>17632.800000000003</v>
      </c>
      <c r="AE21" s="11">
        <f>+$G$31*'Dez2010'!AD21</f>
        <v>18190.800000000003</v>
      </c>
      <c r="AF21" s="11">
        <f>+$G$31*'Dez2010'!AE21</f>
        <v>23547.600000000002</v>
      </c>
      <c r="AG21" s="11">
        <f>+$G$31*'Dez2010'!AF21</f>
        <v>23770.800000000003</v>
      </c>
      <c r="AH21" s="11">
        <f>+$G$31*'Dez2010'!AG21</f>
        <v>23212.800000000003</v>
      </c>
      <c r="AI21" s="11">
        <f>+$G$31*'Dez2010'!AH21</f>
        <v>23256.324000000001</v>
      </c>
      <c r="AJ21" s="11">
        <f>+$G$31*'Dez2010'!AI21</f>
        <v>21092.400000000001</v>
      </c>
      <c r="AK21" s="10"/>
      <c r="AL21" s="10"/>
      <c r="AM21" s="10">
        <f t="shared" si="2"/>
        <v>27007.200000000001</v>
      </c>
      <c r="AN21" s="10">
        <f t="shared" si="3"/>
        <v>16851.600000000002</v>
      </c>
      <c r="AP21" s="10">
        <f t="shared" si="4"/>
        <v>27007.200000000001</v>
      </c>
      <c r="AQ21" s="10">
        <f t="shared" si="5"/>
        <v>25110.000000000004</v>
      </c>
      <c r="AR21" s="10">
        <f t="shared" si="5"/>
        <v>21538.800000000003</v>
      </c>
    </row>
    <row r="22" spans="1:44" ht="12" customHeight="1">
      <c r="A22" s="12" t="s">
        <v>21</v>
      </c>
      <c r="B22" s="11"/>
      <c r="C22" s="11"/>
      <c r="D22" s="11"/>
      <c r="E22" s="11"/>
      <c r="F22" s="11">
        <f>+$G$31*'Dez2010'!E22</f>
        <v>24663.600000000002</v>
      </c>
      <c r="G22" s="11">
        <f>+$G$31*'Dez2010'!F22</f>
        <v>24552.000000000004</v>
      </c>
      <c r="H22" s="11">
        <f>+$G$31*'Dez2010'!G22</f>
        <v>24552.000000000004</v>
      </c>
      <c r="I22" s="11">
        <f>+$G$31*'Dez2010'!H22</f>
        <v>20422.800000000003</v>
      </c>
      <c r="J22" s="11">
        <f>+$G$31*'Dez2010'!I22</f>
        <v>19418.400000000001</v>
      </c>
      <c r="K22" s="11">
        <f>+$G$31*'Dez2010'!J22</f>
        <v>25779.600000000002</v>
      </c>
      <c r="L22" s="11">
        <f>+$G$31*'Dez2010'!K22</f>
        <v>25556.400000000001</v>
      </c>
      <c r="M22" s="11">
        <f>+$G$31*'Dez2010'!L22</f>
        <v>24998.400000000001</v>
      </c>
      <c r="N22" s="11">
        <f>+$G$31*'Dez2010'!M22</f>
        <v>24775.200000000001</v>
      </c>
      <c r="O22" s="11">
        <f>+$G$31*'Dez2010'!N22</f>
        <v>24217.200000000001</v>
      </c>
      <c r="P22" s="11">
        <f>+$G$31*'Dez2010'!O22</f>
        <v>19641.600000000002</v>
      </c>
      <c r="Q22" s="11">
        <f>+$G$31*'Dez2010'!P22</f>
        <v>17688.600000000002</v>
      </c>
      <c r="R22" s="11">
        <f>+$G$31*'Dez2010'!Q22</f>
        <v>16851.600000000002</v>
      </c>
      <c r="S22" s="11">
        <f>+$G$31*'Dez2010'!R22</f>
        <v>23547.600000000002</v>
      </c>
      <c r="T22" s="11">
        <f>+$G$31*'Dez2010'!S22</f>
        <v>25110.000000000004</v>
      </c>
      <c r="U22" s="11">
        <f>+$G$31*'Dez2010'!T22</f>
        <v>18137.232</v>
      </c>
      <c r="V22" s="11">
        <f>+$G$31*'Dez2010'!U22</f>
        <v>23742.9</v>
      </c>
      <c r="W22" s="11">
        <f>+$G$31*'Dez2010'!V22</f>
        <v>20015.460000000003</v>
      </c>
      <c r="X22" s="11">
        <f>+$G$31*'Dez2010'!W22</f>
        <v>19146.096000000001</v>
      </c>
      <c r="Y22" s="11">
        <f>+$G$31*'Dez2010'!X22</f>
        <v>22766.400000000001</v>
      </c>
      <c r="Z22" s="11">
        <f>+$G$31*'Dez2010'!Y22</f>
        <v>23994.000000000004</v>
      </c>
      <c r="AA22" s="11">
        <f>+$G$31*'Dez2010'!Z22</f>
        <v>23547.600000000002</v>
      </c>
      <c r="AB22" s="11">
        <f>+$G$31*'Dez2010'!AA22</f>
        <v>23073.300000000003</v>
      </c>
      <c r="AC22" s="11">
        <f>+$G$31*'Dez2010'!AB22</f>
        <v>19976.400000000001</v>
      </c>
      <c r="AD22" s="11">
        <f>+$G$31*'Dez2010'!AC22</f>
        <v>17298</v>
      </c>
      <c r="AE22" s="11">
        <f>+$G$31*'Dez2010'!AD22</f>
        <v>17744.400000000001</v>
      </c>
      <c r="AF22" s="11">
        <f>+$G$31*'Dez2010'!AE22</f>
        <v>23101.200000000001</v>
      </c>
      <c r="AG22" s="11">
        <f>+$G$31*'Dez2010'!AF22</f>
        <v>23101.200000000001</v>
      </c>
      <c r="AH22" s="11">
        <f>+$G$31*'Dez2010'!AG22</f>
        <v>23436.000000000004</v>
      </c>
      <c r="AI22" s="11">
        <f>+$G$31*'Dez2010'!AH22</f>
        <v>22856.796000000002</v>
      </c>
      <c r="AJ22" s="11">
        <f>+$G$31*'Dez2010'!AI22</f>
        <v>20869.2</v>
      </c>
      <c r="AK22" s="10"/>
      <c r="AL22" s="10"/>
      <c r="AM22" s="10">
        <f t="shared" si="2"/>
        <v>25779.600000000002</v>
      </c>
      <c r="AN22" s="10">
        <f t="shared" si="3"/>
        <v>16851.600000000002</v>
      </c>
      <c r="AP22" s="10">
        <f t="shared" si="4"/>
        <v>25779.600000000002</v>
      </c>
      <c r="AQ22" s="10">
        <f t="shared" si="5"/>
        <v>24552.000000000004</v>
      </c>
      <c r="AR22" s="10">
        <f t="shared" si="5"/>
        <v>20422.800000000003</v>
      </c>
    </row>
    <row r="23" spans="1:44" ht="12" customHeight="1">
      <c r="A23" s="12" t="s">
        <v>22</v>
      </c>
      <c r="B23" s="11"/>
      <c r="C23" s="11"/>
      <c r="D23" s="11"/>
      <c r="E23" s="11"/>
      <c r="F23" s="11">
        <f>+$G$31*'Dez2010'!E23</f>
        <v>22543.200000000001</v>
      </c>
      <c r="G23" s="11">
        <f>+$G$31*'Dez2010'!F23</f>
        <v>23994.000000000004</v>
      </c>
      <c r="H23" s="11">
        <f>+$G$31*'Dez2010'!G23</f>
        <v>23770.800000000003</v>
      </c>
      <c r="I23" s="11">
        <f>+$G$31*'Dez2010'!H23</f>
        <v>19530</v>
      </c>
      <c r="J23" s="11">
        <f>+$G$31*'Dez2010'!I23</f>
        <v>19195.2</v>
      </c>
      <c r="K23" s="11">
        <f>+$G$31*'Dez2010'!J23</f>
        <v>24105.600000000002</v>
      </c>
      <c r="L23" s="11">
        <f>+$G$31*'Dez2010'!K23</f>
        <v>24105.600000000002</v>
      </c>
      <c r="M23" s="11">
        <f>+$G$31*'Dez2010'!L23</f>
        <v>24105.600000000002</v>
      </c>
      <c r="N23" s="11">
        <f>+$G$31*'Dez2010'!M23</f>
        <v>24552.000000000004</v>
      </c>
      <c r="O23" s="11">
        <f>+$G$31*'Dez2010'!N23</f>
        <v>23436.000000000004</v>
      </c>
      <c r="P23" s="11">
        <f>+$G$31*'Dez2010'!O23</f>
        <v>19306.800000000003</v>
      </c>
      <c r="Q23" s="11">
        <f>+$G$31*'Dez2010'!P23</f>
        <v>16963.2</v>
      </c>
      <c r="R23" s="11">
        <f>+$G$31*'Dez2010'!Q23</f>
        <v>16405.2</v>
      </c>
      <c r="S23" s="11">
        <f>+$G$31*'Dez2010'!R23</f>
        <v>22878.000000000004</v>
      </c>
      <c r="T23" s="11">
        <f>+$G$31*'Dez2010'!S23</f>
        <v>20311.2</v>
      </c>
      <c r="U23" s="11">
        <f>+$G$31*'Dez2010'!T23</f>
        <v>22712.832000000002</v>
      </c>
      <c r="V23" s="11">
        <f>+$G$31*'Dez2010'!U23</f>
        <v>22038.768000000004</v>
      </c>
      <c r="W23" s="11">
        <f>+$G$31*'Dez2010'!V23</f>
        <v>19408.356000000003</v>
      </c>
      <c r="X23" s="11">
        <f>+$G$31*'Dez2010'!W23</f>
        <v>18393.912</v>
      </c>
      <c r="Y23" s="11">
        <f>+$G$31*'Dez2010'!X23</f>
        <v>22543.200000000001</v>
      </c>
      <c r="Z23" s="11">
        <f>+$G$31*'Dez2010'!Y23</f>
        <v>22989.600000000002</v>
      </c>
      <c r="AA23" s="11">
        <f>+$G$31*'Dez2010'!Z23</f>
        <v>22320.000000000004</v>
      </c>
      <c r="AB23" s="11">
        <f>+$G$31*'Dez2010'!AA23</f>
        <v>21762.000000000004</v>
      </c>
      <c r="AC23" s="11">
        <f>+$G$31*'Dez2010'!AB23</f>
        <v>19753.2</v>
      </c>
      <c r="AD23" s="11">
        <f>+$G$31*'Dez2010'!AC23</f>
        <v>17409.600000000002</v>
      </c>
      <c r="AE23" s="11">
        <f>+$G$31*'Dez2010'!AD23</f>
        <v>18079.2</v>
      </c>
      <c r="AF23" s="11">
        <f>+$G$31*'Dez2010'!AE23</f>
        <v>22543.200000000001</v>
      </c>
      <c r="AG23" s="11">
        <f>+$G$31*'Dez2010'!AF23</f>
        <v>22431.600000000002</v>
      </c>
      <c r="AH23" s="11">
        <f>+$G$31*'Dez2010'!AG23</f>
        <v>22096.800000000003</v>
      </c>
      <c r="AI23" s="11">
        <f>+$G$31*'Dez2010'!AH23</f>
        <v>22260.852000000003</v>
      </c>
      <c r="AJ23" s="11">
        <f>+$G$31*'Dez2010'!AI23</f>
        <v>19306.800000000003</v>
      </c>
      <c r="AK23" s="10"/>
      <c r="AL23" s="10"/>
      <c r="AM23" s="10">
        <f t="shared" si="2"/>
        <v>24552.000000000004</v>
      </c>
      <c r="AN23" s="10">
        <f t="shared" si="3"/>
        <v>16405.2</v>
      </c>
      <c r="AP23" s="10">
        <f t="shared" si="4"/>
        <v>24552.000000000004</v>
      </c>
      <c r="AQ23" s="10">
        <f t="shared" si="5"/>
        <v>23770.800000000003</v>
      </c>
      <c r="AR23" s="10">
        <f t="shared" si="5"/>
        <v>19530</v>
      </c>
    </row>
    <row r="24" spans="1:44" ht="12" customHeight="1">
      <c r="A24" s="12" t="s">
        <v>23</v>
      </c>
      <c r="B24" s="11"/>
      <c r="C24" s="11"/>
      <c r="D24" s="11"/>
      <c r="E24" s="11"/>
      <c r="F24" s="11">
        <f>+$G$31*'Dez2010'!E24</f>
        <v>13615.2</v>
      </c>
      <c r="G24" s="11">
        <f>+$G$31*'Dez2010'!F24</f>
        <v>22431.600000000002</v>
      </c>
      <c r="H24" s="11">
        <f>+$G$31*'Dez2010'!G24</f>
        <v>23659.200000000001</v>
      </c>
      <c r="I24" s="11">
        <f>+$G$31*'Dez2010'!H24</f>
        <v>20646.000000000004</v>
      </c>
      <c r="J24" s="11">
        <f>+$G$31*'Dez2010'!I24</f>
        <v>19976.400000000001</v>
      </c>
      <c r="K24" s="11">
        <f>+$G$31*'Dez2010'!J24</f>
        <v>24440.400000000001</v>
      </c>
      <c r="L24" s="11">
        <f>+$G$31*'Dez2010'!K24</f>
        <v>23882.400000000001</v>
      </c>
      <c r="M24" s="11">
        <f>+$G$31*'Dez2010'!L24</f>
        <v>23770.800000000003</v>
      </c>
      <c r="N24" s="11">
        <f>+$G$31*'Dez2010'!M24</f>
        <v>23882.400000000001</v>
      </c>
      <c r="O24" s="11">
        <f>+$G$31*'Dez2010'!N24</f>
        <v>25444.800000000003</v>
      </c>
      <c r="P24" s="11">
        <f>+$G$31*'Dez2010'!O24</f>
        <v>19864.800000000003</v>
      </c>
      <c r="Q24" s="11">
        <f>+$G$31*'Dez2010'!P24</f>
        <v>19641.600000000002</v>
      </c>
      <c r="R24" s="11">
        <f>+$G$31*'Dez2010'!Q24</f>
        <v>15735.600000000002</v>
      </c>
      <c r="S24" s="11">
        <f>+$G$31*'Dez2010'!R24</f>
        <v>24105.600000000002</v>
      </c>
      <c r="T24" s="11">
        <f>+$G$31*'Dez2010'!S24</f>
        <v>19306.800000000003</v>
      </c>
      <c r="U24" s="11">
        <f>+$G$31*'Dez2010'!T24</f>
        <v>22504.140000000003</v>
      </c>
      <c r="V24" s="11">
        <f>+$G$31*'Dez2010'!U24</f>
        <v>22503.024000000001</v>
      </c>
      <c r="W24" s="11">
        <f>+$G$31*'Dez2010'!V24</f>
        <v>19656.108</v>
      </c>
      <c r="X24" s="11">
        <f>+$G$31*'Dez2010'!W24</f>
        <v>20668.320000000003</v>
      </c>
      <c r="Y24" s="11">
        <f>+$G$31*'Dez2010'!X24</f>
        <v>22654.800000000003</v>
      </c>
      <c r="Z24" s="11">
        <f>+$G$31*'Dez2010'!Y24</f>
        <v>21985.200000000001</v>
      </c>
      <c r="AA24" s="11">
        <f>+$G$31*'Dez2010'!Z24</f>
        <v>22766.400000000001</v>
      </c>
      <c r="AB24" s="11">
        <f>+$G$31*'Dez2010'!AA24</f>
        <v>23324.400000000001</v>
      </c>
      <c r="AC24" s="11">
        <f>+$G$31*'Dez2010'!AB24</f>
        <v>21538.800000000003</v>
      </c>
      <c r="AD24" s="11">
        <f>+$G$31*'Dez2010'!AC24</f>
        <v>19306.800000000003</v>
      </c>
      <c r="AE24" s="11">
        <f>+$G$31*'Dez2010'!AD24</f>
        <v>18302.400000000001</v>
      </c>
      <c r="AF24" s="11">
        <f>+$G$31*'Dez2010'!AE24</f>
        <v>22320.000000000004</v>
      </c>
      <c r="AG24" s="11">
        <f>+$G$31*'Dez2010'!AF24</f>
        <v>21762.000000000004</v>
      </c>
      <c r="AH24" s="11">
        <f>+$G$31*'Dez2010'!AG24</f>
        <v>23101.200000000001</v>
      </c>
      <c r="AI24" s="11">
        <f>+$G$31*'Dez2010'!AH24</f>
        <v>21807.756000000001</v>
      </c>
      <c r="AJ24" s="11">
        <f>+$G$31*'Dez2010'!AI24</f>
        <v>21513.132000000001</v>
      </c>
      <c r="AK24" s="10"/>
      <c r="AL24" s="10"/>
      <c r="AM24" s="10">
        <f t="shared" si="2"/>
        <v>25444.800000000003</v>
      </c>
      <c r="AN24" s="10">
        <f t="shared" si="3"/>
        <v>13615.2</v>
      </c>
      <c r="AP24" s="10">
        <f t="shared" si="4"/>
        <v>24440.400000000001</v>
      </c>
      <c r="AQ24" s="10">
        <f t="shared" si="5"/>
        <v>25444.800000000003</v>
      </c>
      <c r="AR24" s="10">
        <f t="shared" si="5"/>
        <v>20646.000000000004</v>
      </c>
    </row>
    <row r="25" spans="1:44" s="14" customFormat="1" ht="12" customHeight="1">
      <c r="A25" s="9" t="s">
        <v>24</v>
      </c>
      <c r="B25" s="11"/>
      <c r="C25" s="11"/>
      <c r="D25" s="11"/>
      <c r="E25" s="11"/>
      <c r="F25" s="11">
        <f>+$G$31*'Dez2010'!E25</f>
        <v>0</v>
      </c>
      <c r="G25" s="11">
        <f>+$G$31*'Dez2010'!F25</f>
        <v>25668.000000000004</v>
      </c>
      <c r="H25" s="11">
        <f>+$G$31*'Dez2010'!G25</f>
        <v>23324.400000000001</v>
      </c>
      <c r="I25" s="11">
        <f>+$G$31*'Dez2010'!H25</f>
        <v>24217.200000000001</v>
      </c>
      <c r="J25" s="11">
        <f>+$G$31*'Dez2010'!I25</f>
        <v>24328.800000000003</v>
      </c>
      <c r="K25" s="11">
        <f>+$G$31*'Dez2010'!J25</f>
        <v>26449.200000000001</v>
      </c>
      <c r="L25" s="11">
        <f>+$G$31*'Dez2010'!K25</f>
        <v>27007.200000000001</v>
      </c>
      <c r="M25" s="11">
        <f>+$G$31*'Dez2010'!L25</f>
        <v>25556.400000000001</v>
      </c>
      <c r="N25" s="11">
        <f>+$G$31*'Dez2010'!M25</f>
        <v>26002.800000000003</v>
      </c>
      <c r="O25" s="11">
        <f>+$G$31*'Dez2010'!N25</f>
        <v>26560.800000000003</v>
      </c>
      <c r="P25" s="11">
        <f>+$G$31*'Dez2010'!O25</f>
        <v>23994.000000000004</v>
      </c>
      <c r="Q25" s="11">
        <f>+$G$31*'Dez2010'!P25</f>
        <v>21092.400000000001</v>
      </c>
      <c r="R25" s="11">
        <f>+$G$31*'Dez2010'!Q25</f>
        <v>22543.200000000001</v>
      </c>
      <c r="S25" s="11">
        <f>+$G$31*'Dez2010'!R25</f>
        <v>25779.600000000002</v>
      </c>
      <c r="T25" s="11">
        <f>+$G$31*'Dez2010'!S25</f>
        <v>22320.000000000004</v>
      </c>
      <c r="U25" s="11">
        <f>+$G$31*'Dez2010'!T25</f>
        <v>26200.332000000002</v>
      </c>
      <c r="V25" s="11">
        <f>+$G$31*'Dez2010'!U25</f>
        <v>23876.820000000003</v>
      </c>
      <c r="W25" s="11">
        <f>+$G$31*'Dez2010'!V25</f>
        <v>22432.716</v>
      </c>
      <c r="X25" s="11">
        <f>+$G$31*'Dez2010'!W25</f>
        <v>23101.200000000001</v>
      </c>
      <c r="Y25" s="11">
        <f>+$G$31*'Dez2010'!X25</f>
        <v>0</v>
      </c>
      <c r="Z25" s="11">
        <f>+$G$31*'Dez2010'!Y25</f>
        <v>24775.200000000001</v>
      </c>
      <c r="AA25" s="11">
        <f>+$G$31*'Dez2010'!Z25</f>
        <v>25556.400000000001</v>
      </c>
      <c r="AB25" s="11">
        <f>+$G$31*'Dez2010'!AA25</f>
        <v>26560.800000000003</v>
      </c>
      <c r="AC25" s="11">
        <f>+$G$31*'Dez2010'!AB25</f>
        <v>22096.800000000003</v>
      </c>
      <c r="AD25" s="11">
        <f>+$G$31*'Dez2010'!AC25</f>
        <v>21255.336000000003</v>
      </c>
      <c r="AE25" s="11">
        <f>+$G$31*'Dez2010'!AD25</f>
        <v>22543.200000000001</v>
      </c>
      <c r="AF25" s="11">
        <f>+$G$31*'Dez2010'!AE25</f>
        <v>25668.000000000004</v>
      </c>
      <c r="AG25" s="11">
        <f>+$G$31*'Dez2010'!AF25</f>
        <v>25333.200000000001</v>
      </c>
      <c r="AH25" s="11">
        <f>+$G$31*'Dez2010'!AG25</f>
        <v>24998.400000000001</v>
      </c>
      <c r="AI25" s="11">
        <f>+$G$31*'Dez2010'!AH25</f>
        <v>25505.064000000002</v>
      </c>
      <c r="AJ25" s="11">
        <f>+$G$31*'Dez2010'!AI25</f>
        <v>25520.688000000002</v>
      </c>
      <c r="AK25" s="10"/>
      <c r="AL25" s="10"/>
      <c r="AM25" s="10">
        <f t="shared" si="2"/>
        <v>27007.200000000001</v>
      </c>
      <c r="AN25" s="10">
        <f t="shared" si="3"/>
        <v>0</v>
      </c>
      <c r="AP25" s="10">
        <f t="shared" si="4"/>
        <v>27007.200000000001</v>
      </c>
      <c r="AQ25" s="10">
        <f t="shared" si="5"/>
        <v>26560.800000000003</v>
      </c>
      <c r="AR25" s="10">
        <f t="shared" si="5"/>
        <v>24217.200000000001</v>
      </c>
    </row>
    <row r="26" spans="1:44" s="14" customFormat="1" ht="12" customHeight="1">
      <c r="A26" s="15">
        <v>0.83333333333333337</v>
      </c>
      <c r="B26" s="11"/>
      <c r="C26" s="11"/>
      <c r="D26" s="11"/>
      <c r="E26" s="11"/>
      <c r="F26" s="11">
        <f>+$G$31*'Dez2010'!E26</f>
        <v>10713.6</v>
      </c>
      <c r="G26" s="11">
        <f>+$G$31*'Dez2010'!F26</f>
        <v>25779.600000000002</v>
      </c>
      <c r="H26" s="11">
        <f>+$G$31*'Dez2010'!G26</f>
        <v>19418.400000000001</v>
      </c>
      <c r="I26" s="11">
        <f>+$G$31*'Dez2010'!H26</f>
        <v>0</v>
      </c>
      <c r="J26" s="11">
        <f>+$G$31*'Dez2010'!I26</f>
        <v>24663.600000000002</v>
      </c>
      <c r="K26" s="11">
        <f>+$G$31*'Dez2010'!J26</f>
        <v>26449.200000000001</v>
      </c>
      <c r="L26" s="11">
        <f>+$G$31*'Dez2010'!K26</f>
        <v>26672.400000000001</v>
      </c>
      <c r="M26" s="11">
        <f>+$G$31*'Dez2010'!L26</f>
        <v>25110.000000000004</v>
      </c>
      <c r="N26" s="11">
        <f>+$G$31*'Dez2010'!M26</f>
        <v>25891.200000000001</v>
      </c>
      <c r="O26" s="11">
        <f>+$G$31*'Dez2010'!N26</f>
        <v>26337.600000000002</v>
      </c>
      <c r="P26" s="11">
        <f>+$G$31*'Dez2010'!O26</f>
        <v>24217.200000000001</v>
      </c>
      <c r="Q26" s="11">
        <f>+$G$31*'Dez2010'!P26</f>
        <v>21762.000000000004</v>
      </c>
      <c r="R26" s="11">
        <f>+$G$31*'Dez2010'!Q26</f>
        <v>26895.600000000002</v>
      </c>
      <c r="S26" s="11">
        <f>+$G$31*'Dez2010'!R26</f>
        <v>26114.400000000001</v>
      </c>
      <c r="T26" s="11">
        <f>+$G$31*'Dez2010'!S26</f>
        <v>25333.200000000001</v>
      </c>
      <c r="U26" s="11">
        <f>+$G$31*'Dez2010'!T26</f>
        <v>25871.112000000001</v>
      </c>
      <c r="V26" s="11">
        <f>+$G$31*'Dez2010'!U26</f>
        <v>23979.492000000002</v>
      </c>
      <c r="W26" s="11">
        <f>+$G$31*'Dez2010'!V26</f>
        <v>24665.832000000002</v>
      </c>
      <c r="X26" s="11">
        <f>+$G$31*'Dez2010'!W26</f>
        <v>24552.000000000004</v>
      </c>
      <c r="Y26" s="11">
        <f>+$G$31*'Dez2010'!X26</f>
        <v>446.40000000000003</v>
      </c>
      <c r="Z26" s="11">
        <f>+$G$31*'Dez2010'!Y26</f>
        <v>24328.800000000003</v>
      </c>
      <c r="AA26" s="11">
        <f>+$G$31*'Dez2010'!Z26</f>
        <v>25221.600000000002</v>
      </c>
      <c r="AB26" s="11">
        <f>+$G$31*'Dez2010'!AA26</f>
        <v>25779.600000000002</v>
      </c>
      <c r="AC26" s="11">
        <f>+$G$31*'Dez2010'!AB26</f>
        <v>23324.400000000001</v>
      </c>
      <c r="AD26" s="11">
        <f>+$G$31*'Dez2010'!AC26</f>
        <v>21846.816000000003</v>
      </c>
      <c r="AE26" s="11">
        <f>+$G$31*'Dez2010'!AD26</f>
        <v>22989.600000000002</v>
      </c>
      <c r="AF26" s="11">
        <f>+$G$31*'Dez2010'!AE26</f>
        <v>25333.200000000001</v>
      </c>
      <c r="AG26" s="11">
        <f>+$G$31*'Dez2010'!AF26</f>
        <v>24998.400000000001</v>
      </c>
      <c r="AH26" s="11">
        <f>+$G$31*'Dez2010'!AG26</f>
        <v>25333.200000000001</v>
      </c>
      <c r="AI26" s="11">
        <f>+$G$31*'Dez2010'!AH26</f>
        <v>25635.636000000002</v>
      </c>
      <c r="AJ26" s="11">
        <f>+$G$31*'Dez2010'!AI26</f>
        <v>25751.7</v>
      </c>
      <c r="AK26" s="10"/>
      <c r="AL26" s="10"/>
      <c r="AM26" s="10">
        <f t="shared" si="2"/>
        <v>26895.600000000002</v>
      </c>
      <c r="AN26" s="10">
        <f t="shared" si="3"/>
        <v>0</v>
      </c>
      <c r="AP26" s="10">
        <f t="shared" si="4"/>
        <v>26895.600000000002</v>
      </c>
      <c r="AQ26" s="10">
        <f t="shared" si="5"/>
        <v>26337.600000000002</v>
      </c>
      <c r="AR26" s="10">
        <f t="shared" si="5"/>
        <v>24665.832000000002</v>
      </c>
    </row>
    <row r="27" spans="1:44" s="14" customFormat="1" ht="12" customHeight="1">
      <c r="A27" s="15">
        <v>0.875</v>
      </c>
      <c r="B27" s="11"/>
      <c r="C27" s="11"/>
      <c r="D27" s="11"/>
      <c r="E27" s="11"/>
      <c r="F27" s="11">
        <f>+$G$31*'Dez2010'!E27</f>
        <v>19195.2</v>
      </c>
      <c r="G27" s="11">
        <f>+$G$31*'Dez2010'!F27</f>
        <v>24328.800000000003</v>
      </c>
      <c r="H27" s="11">
        <f>+$G$31*'Dez2010'!G27</f>
        <v>17856</v>
      </c>
      <c r="I27" s="11">
        <f>+$G$31*'Dez2010'!H27</f>
        <v>10490.400000000001</v>
      </c>
      <c r="J27" s="11">
        <f>+$G$31*'Dez2010'!I27</f>
        <v>23994.000000000004</v>
      </c>
      <c r="K27" s="11">
        <f>+$G$31*'Dez2010'!J27</f>
        <v>26895.600000000002</v>
      </c>
      <c r="L27" s="11">
        <f>+$G$31*'Dez2010'!K27</f>
        <v>25779.600000000002</v>
      </c>
      <c r="M27" s="11">
        <f>+$G$31*'Dez2010'!L27</f>
        <v>25668.000000000004</v>
      </c>
      <c r="N27" s="11">
        <f>+$G$31*'Dez2010'!M27</f>
        <v>24886.800000000003</v>
      </c>
      <c r="O27" s="11">
        <f>+$G$31*'Dez2010'!N27</f>
        <v>24998.400000000001</v>
      </c>
      <c r="P27" s="11">
        <f>+$G$31*'Dez2010'!O27</f>
        <v>23212.800000000003</v>
      </c>
      <c r="Q27" s="11">
        <f>+$G$31*'Dez2010'!P27</f>
        <v>6919.2000000000007</v>
      </c>
      <c r="R27" s="11">
        <f>+$G$31*'Dez2010'!Q27</f>
        <v>23882.400000000001</v>
      </c>
      <c r="S27" s="11">
        <f>+$G$31*'Dez2010'!R27</f>
        <v>24552.000000000004</v>
      </c>
      <c r="T27" s="11">
        <f>+$G$31*'Dez2010'!S27</f>
        <v>19753.2</v>
      </c>
      <c r="U27" s="11">
        <f>+$G$31*'Dez2010'!T27</f>
        <v>25014.024000000001</v>
      </c>
      <c r="V27" s="11">
        <f>+$G$31*'Dez2010'!U27</f>
        <v>24346.656000000003</v>
      </c>
      <c r="W27" s="11">
        <f>+$G$31*'Dez2010'!V27</f>
        <v>24704.892000000003</v>
      </c>
      <c r="X27" s="11">
        <f>+$G$31*'Dez2010'!W27</f>
        <v>23882.400000000001</v>
      </c>
      <c r="Y27" s="11">
        <f>+$G$31*'Dez2010'!X27</f>
        <v>16628.400000000001</v>
      </c>
      <c r="Z27" s="11">
        <f>+$G$31*'Dez2010'!Y27</f>
        <v>23436.000000000004</v>
      </c>
      <c r="AA27" s="11">
        <f>+$G$31*'Dez2010'!Z27</f>
        <v>24552.000000000004</v>
      </c>
      <c r="AB27" s="11">
        <f>+$G$31*'Dez2010'!AA27</f>
        <v>24775.200000000001</v>
      </c>
      <c r="AC27" s="11">
        <f>+$G$31*'Dez2010'!AB27</f>
        <v>23324.400000000001</v>
      </c>
      <c r="AD27" s="11">
        <f>+$G$31*'Dez2010'!AC27</f>
        <v>21730.752</v>
      </c>
      <c r="AE27" s="11">
        <f>+$G$31*'Dez2010'!AD27</f>
        <v>22431.600000000002</v>
      </c>
      <c r="AF27" s="11">
        <f>+$G$31*'Dez2010'!AE27</f>
        <v>24217.200000000001</v>
      </c>
      <c r="AG27" s="11">
        <f>+$G$31*'Dez2010'!AF27</f>
        <v>24217.200000000001</v>
      </c>
      <c r="AH27" s="11">
        <f>+$G$31*'Dez2010'!AG27</f>
        <v>24217.200000000001</v>
      </c>
      <c r="AI27" s="11">
        <f>+$G$31*'Dez2010'!AH27</f>
        <v>25843.212000000003</v>
      </c>
      <c r="AJ27" s="11">
        <f>+$G$31*'Dez2010'!AI27</f>
        <v>25848.792000000001</v>
      </c>
      <c r="AK27" s="10"/>
      <c r="AL27" s="10"/>
      <c r="AM27" s="10">
        <f t="shared" si="2"/>
        <v>26895.600000000002</v>
      </c>
      <c r="AN27" s="10">
        <f t="shared" si="3"/>
        <v>6919.2000000000007</v>
      </c>
      <c r="AP27" s="10">
        <f t="shared" si="4"/>
        <v>26895.600000000002</v>
      </c>
      <c r="AQ27" s="10">
        <f t="shared" si="5"/>
        <v>25848.792000000001</v>
      </c>
      <c r="AR27" s="10">
        <f t="shared" si="5"/>
        <v>24704.892000000003</v>
      </c>
    </row>
    <row r="28" spans="1:44" ht="12" customHeight="1">
      <c r="A28" s="13" t="s">
        <v>25</v>
      </c>
      <c r="B28" s="11"/>
      <c r="C28" s="11"/>
      <c r="D28" s="11"/>
      <c r="E28" s="11"/>
      <c r="F28" s="11">
        <f>+$G$31*'Dez2010'!E28</f>
        <v>22989.600000000002</v>
      </c>
      <c r="G28" s="11">
        <f>+$G$31*'Dez2010'!F28</f>
        <v>22431.600000000002</v>
      </c>
      <c r="H28" s="11">
        <f>+$G$31*'Dez2010'!G28</f>
        <v>23770.800000000003</v>
      </c>
      <c r="I28" s="11">
        <f>+$G$31*'Dez2010'!H28</f>
        <v>22878.000000000004</v>
      </c>
      <c r="J28" s="11">
        <f>+$G$31*'Dez2010'!I28</f>
        <v>22543.200000000001</v>
      </c>
      <c r="K28" s="11">
        <f>+$G$31*'Dez2010'!J28</f>
        <v>24217.200000000001</v>
      </c>
      <c r="L28" s="11">
        <f>+$G$31*'Dez2010'!K28</f>
        <v>23659.200000000001</v>
      </c>
      <c r="M28" s="11">
        <f>+$G$31*'Dez2010'!L28</f>
        <v>23882.400000000001</v>
      </c>
      <c r="N28" s="11">
        <f>+$G$31*'Dez2010'!M28</f>
        <v>23212.800000000003</v>
      </c>
      <c r="O28" s="11">
        <f>+$G$31*'Dez2010'!N28</f>
        <v>23770.800000000003</v>
      </c>
      <c r="P28" s="11">
        <f>+$G$31*'Dez2010'!O28</f>
        <v>21873.600000000002</v>
      </c>
      <c r="Q28" s="11">
        <f>+$G$31*'Dez2010'!P28</f>
        <v>7588.8000000000011</v>
      </c>
      <c r="R28" s="11">
        <f>+$G$31*'Dez2010'!Q28</f>
        <v>22878.000000000004</v>
      </c>
      <c r="S28" s="11">
        <f>+$G$31*'Dez2010'!R28</f>
        <v>23212.800000000003</v>
      </c>
      <c r="T28" s="11">
        <f>+$G$31*'Dez2010'!S28</f>
        <v>19753.2</v>
      </c>
      <c r="U28" s="11">
        <f>+$G$31*'Dez2010'!T28</f>
        <v>23733.972000000002</v>
      </c>
      <c r="V28" s="11">
        <f>+$G$31*'Dez2010'!U28</f>
        <v>22667.076000000001</v>
      </c>
      <c r="W28" s="11">
        <f>+$G$31*'Dez2010'!V28</f>
        <v>21947.256000000001</v>
      </c>
      <c r="X28" s="11">
        <f>+$G$31*'Dez2010'!W28</f>
        <v>20869.2</v>
      </c>
      <c r="Y28" s="11">
        <f>+$G$31*'Dez2010'!X28</f>
        <v>18109.332000000002</v>
      </c>
      <c r="Z28" s="11">
        <f>+$G$31*'Dez2010'!Y28</f>
        <v>22208.400000000001</v>
      </c>
      <c r="AA28" s="11">
        <f>+$G$31*'Dez2010'!Z28</f>
        <v>22878.000000000004</v>
      </c>
      <c r="AB28" s="11">
        <f>+$G$31*'Dez2010'!AA28</f>
        <v>23436.000000000004</v>
      </c>
      <c r="AC28" s="11">
        <f>+$G$31*'Dez2010'!AB28</f>
        <v>21315.600000000002</v>
      </c>
      <c r="AD28" s="11">
        <f>+$G$31*'Dez2010'!AC28</f>
        <v>20947.320000000003</v>
      </c>
      <c r="AE28" s="11">
        <f>+$G$31*'Dez2010'!AD28</f>
        <v>18079.2</v>
      </c>
      <c r="AF28" s="11">
        <f>+$G$31*'Dez2010'!AE28</f>
        <v>22878.000000000004</v>
      </c>
      <c r="AG28" s="11">
        <f>+$G$31*'Dez2010'!AF28</f>
        <v>22654.800000000003</v>
      </c>
      <c r="AH28" s="11">
        <f>+$G$31*'Dez2010'!AG28</f>
        <v>19083.600000000002</v>
      </c>
      <c r="AI28" s="11">
        <f>+$G$31*'Dez2010'!AH28</f>
        <v>23146.956000000002</v>
      </c>
      <c r="AJ28" s="11">
        <f>+$G$31*'Dez2010'!AI28</f>
        <v>25198.164000000001</v>
      </c>
      <c r="AK28" s="10"/>
      <c r="AL28" s="10"/>
      <c r="AM28" s="10">
        <f t="shared" si="2"/>
        <v>25198.164000000001</v>
      </c>
      <c r="AN28" s="10">
        <f t="shared" si="3"/>
        <v>7588.8000000000011</v>
      </c>
      <c r="AP28" s="10">
        <f t="shared" si="4"/>
        <v>24217.200000000001</v>
      </c>
      <c r="AQ28" s="10">
        <f t="shared" si="5"/>
        <v>25198.164000000001</v>
      </c>
      <c r="AR28" s="10">
        <f t="shared" si="5"/>
        <v>22878.000000000004</v>
      </c>
    </row>
    <row r="29" spans="1:44" ht="12" customHeight="1">
      <c r="A29" s="15">
        <v>0.95833333333333337</v>
      </c>
      <c r="B29" s="11"/>
      <c r="C29" s="11"/>
      <c r="D29" s="11"/>
      <c r="E29" s="11"/>
      <c r="F29" s="11">
        <f>+$G$31*'Dez2010'!E29</f>
        <v>20088.000000000004</v>
      </c>
      <c r="G29" s="11">
        <f>+$G$31*'Dez2010'!F29</f>
        <v>20646.000000000004</v>
      </c>
      <c r="H29" s="11">
        <f>+$G$31*'Dez2010'!G29</f>
        <v>21315.600000000002</v>
      </c>
      <c r="I29" s="11">
        <f>+$G$31*'Dez2010'!H29</f>
        <v>20199.600000000002</v>
      </c>
      <c r="J29" s="11">
        <f>+$G$31*'Dez2010'!I29</f>
        <v>20088.000000000004</v>
      </c>
      <c r="K29" s="11">
        <f>+$G$31*'Dez2010'!J29</f>
        <v>21985.200000000001</v>
      </c>
      <c r="L29" s="11">
        <f>+$G$31*'Dez2010'!K29</f>
        <v>21092.400000000001</v>
      </c>
      <c r="M29" s="11">
        <f>+$G$31*'Dez2010'!L29</f>
        <v>22208.400000000001</v>
      </c>
      <c r="N29" s="11">
        <f>+$G$31*'Dez2010'!M29</f>
        <v>20422.800000000003</v>
      </c>
      <c r="O29" s="11">
        <f>+$G$31*'Dez2010'!N29</f>
        <v>21650.400000000001</v>
      </c>
      <c r="P29" s="11">
        <f>+$G$31*'Dez2010'!O29</f>
        <v>18414</v>
      </c>
      <c r="Q29" s="11">
        <f>+$G$31*'Dez2010'!P29</f>
        <v>11606.400000000001</v>
      </c>
      <c r="R29" s="11">
        <f>+$G$31*'Dez2010'!Q29</f>
        <v>21427.200000000001</v>
      </c>
      <c r="S29" s="11">
        <f>+$G$31*'Dez2010'!R29</f>
        <v>20869.2</v>
      </c>
      <c r="T29" s="11">
        <f>+$G$31*'Dez2010'!S29</f>
        <v>19530</v>
      </c>
      <c r="U29" s="11">
        <f>+$G$31*'Dez2010'!T29</f>
        <v>19695.168000000001</v>
      </c>
      <c r="V29" s="11">
        <f>+$G$31*'Dez2010'!U29</f>
        <v>20937.276000000002</v>
      </c>
      <c r="W29" s="11">
        <f>+$G$31*'Dez2010'!V29</f>
        <v>20050.056</v>
      </c>
      <c r="X29" s="11">
        <f>+$G$31*'Dez2010'!W29</f>
        <v>18972</v>
      </c>
      <c r="Y29" s="11">
        <f>+$G$31*'Dez2010'!X29</f>
        <v>18860.400000000001</v>
      </c>
      <c r="Z29" s="11">
        <f>+$G$31*'Dez2010'!Y29</f>
        <v>19418.400000000001</v>
      </c>
      <c r="AA29" s="11">
        <f>+$G$31*'Dez2010'!Z29</f>
        <v>19530</v>
      </c>
      <c r="AB29" s="11">
        <f>+$G$31*'Dez2010'!AA29</f>
        <v>21315.600000000002</v>
      </c>
      <c r="AC29" s="11">
        <f>+$G$31*'Dez2010'!AB29</f>
        <v>20980.800000000003</v>
      </c>
      <c r="AD29" s="11">
        <f>+$G$31*'Dez2010'!AC29</f>
        <v>18902.808000000001</v>
      </c>
      <c r="AE29" s="11">
        <f>+$G$31*'Dez2010'!AD29</f>
        <v>17409.600000000002</v>
      </c>
      <c r="AF29" s="11">
        <f>+$G$31*'Dez2010'!AE29</f>
        <v>20199.600000000002</v>
      </c>
      <c r="AG29" s="11">
        <f>+$G$31*'Dez2010'!AF29</f>
        <v>19864.800000000003</v>
      </c>
      <c r="AH29" s="11">
        <f>+$G$31*'Dez2010'!AG29</f>
        <v>20534.400000000001</v>
      </c>
      <c r="AI29" s="11">
        <f>+$G$31*'Dez2010'!AH29</f>
        <v>20956.248000000003</v>
      </c>
      <c r="AJ29" s="11">
        <f>+$G$31*'Dez2010'!AI29</f>
        <v>24597.756000000001</v>
      </c>
      <c r="AK29" s="10"/>
      <c r="AL29" s="10"/>
      <c r="AM29" s="10">
        <f t="shared" si="2"/>
        <v>24597.756000000001</v>
      </c>
      <c r="AN29" s="10">
        <f t="shared" si="3"/>
        <v>11606.400000000001</v>
      </c>
      <c r="AP29" s="10">
        <f t="shared" si="4"/>
        <v>22208.400000000001</v>
      </c>
      <c r="AQ29" s="10">
        <f t="shared" si="5"/>
        <v>24597.756000000001</v>
      </c>
      <c r="AR29" s="10">
        <f t="shared" si="5"/>
        <v>20199.600000000002</v>
      </c>
    </row>
    <row r="30" spans="1:44" ht="12" customHeight="1" thickBot="1">
      <c r="A30" s="9" t="s">
        <v>26</v>
      </c>
      <c r="B30" s="11"/>
      <c r="C30" s="11"/>
      <c r="D30" s="11"/>
      <c r="E30" s="11"/>
      <c r="F30" s="11">
        <f>+$G$31*'Dez2010'!E30</f>
        <v>18302.400000000001</v>
      </c>
      <c r="G30" s="11">
        <f>+$G$31*'Dez2010'!F30</f>
        <v>19418.400000000001</v>
      </c>
      <c r="H30" s="11">
        <f>+$G$31*'Dez2010'!G30</f>
        <v>19306.800000000003</v>
      </c>
      <c r="I30" s="11">
        <f>+$G$31*'Dez2010'!H30</f>
        <v>20088.000000000004</v>
      </c>
      <c r="J30" s="11">
        <f>+$G$31*'Dez2010'!I30</f>
        <v>18190.800000000003</v>
      </c>
      <c r="K30" s="11">
        <f>+$G$31*'Dez2010'!J30</f>
        <v>19083.600000000002</v>
      </c>
      <c r="L30" s="11">
        <f>+$G$31*'Dez2010'!K30</f>
        <v>18972</v>
      </c>
      <c r="M30" s="11">
        <f>+$G$31*'Dez2010'!L30</f>
        <v>18860.400000000001</v>
      </c>
      <c r="N30" s="11">
        <f>+$G$31*'Dez2010'!M30</f>
        <v>18190.800000000003</v>
      </c>
      <c r="O30" s="11">
        <f>+$G$31*'Dez2010'!N30</f>
        <v>19306.800000000003</v>
      </c>
      <c r="P30" s="11">
        <f>+$G$31*'Dez2010'!O30</f>
        <v>7700.4000000000005</v>
      </c>
      <c r="Q30" s="11">
        <f>+$G$31*'Dez2010'!P30</f>
        <v>17186.400000000001</v>
      </c>
      <c r="R30" s="11">
        <f>+$G$31*'Dez2010'!Q30</f>
        <v>13615.2</v>
      </c>
      <c r="S30" s="11">
        <f>+$G$31*'Dez2010'!R30</f>
        <v>17744.400000000001</v>
      </c>
      <c r="T30" s="11">
        <f>+$G$31*'Dez2010'!S30</f>
        <v>18190.800000000003</v>
      </c>
      <c r="U30" s="11">
        <f>+$G$31*'Dez2010'!T30</f>
        <v>13626.36</v>
      </c>
      <c r="V30" s="11">
        <f>+$G$31*'Dez2010'!U30</f>
        <v>16689.780000000002</v>
      </c>
      <c r="W30" s="11">
        <f>+$G$31*'Dez2010'!V30</f>
        <v>18597.024000000001</v>
      </c>
      <c r="X30" s="11">
        <f>+$G$31*'Dez2010'!W30</f>
        <v>17521.2</v>
      </c>
      <c r="Y30" s="11">
        <f>+$G$31*'Dez2010'!X30</f>
        <v>17409.600000000002</v>
      </c>
      <c r="Z30" s="11">
        <f>+$G$31*'Dez2010'!Y30</f>
        <v>17186.400000000001</v>
      </c>
      <c r="AA30" s="11">
        <f>+$G$31*'Dez2010'!Z30</f>
        <v>18079.2</v>
      </c>
      <c r="AB30" s="11">
        <f>+$G$31*'Dez2010'!AA30</f>
        <v>18637.2</v>
      </c>
      <c r="AC30" s="11">
        <f>+$G$31*'Dez2010'!AB30</f>
        <v>20534.400000000001</v>
      </c>
      <c r="AD30" s="11">
        <f>+$G$31*'Dez2010'!AC30</f>
        <v>17744.400000000001</v>
      </c>
      <c r="AE30" s="11">
        <f>+$G$31*'Dez2010'!AD30</f>
        <v>17409.600000000002</v>
      </c>
      <c r="AF30" s="11">
        <f>+$G$31*'Dez2010'!AE30</f>
        <v>17856</v>
      </c>
      <c r="AG30" s="11">
        <f>+$G$31*'Dez2010'!AF30</f>
        <v>17744.400000000001</v>
      </c>
      <c r="AH30" s="11">
        <f>+$G$31*'Dez2010'!AG30</f>
        <v>18079.2</v>
      </c>
      <c r="AI30" s="11">
        <f>+$G$31*'Dez2010'!AH30</f>
        <v>19753.2</v>
      </c>
      <c r="AJ30" s="11">
        <f>+$G$31*'Dez2010'!AI30</f>
        <v>23265.252</v>
      </c>
      <c r="AK30" s="10"/>
      <c r="AL30" s="10"/>
      <c r="AM30" s="10">
        <f t="shared" si="2"/>
        <v>23265.252</v>
      </c>
      <c r="AN30" s="10">
        <f t="shared" si="3"/>
        <v>7700.4000000000005</v>
      </c>
      <c r="AP30" s="10">
        <f t="shared" si="4"/>
        <v>19753.2</v>
      </c>
      <c r="AQ30" s="10">
        <f t="shared" si="5"/>
        <v>23265.252</v>
      </c>
      <c r="AR30" s="10">
        <f t="shared" si="5"/>
        <v>20088.000000000004</v>
      </c>
    </row>
    <row r="31" spans="1:44" ht="12" customHeight="1" thickBot="1">
      <c r="A31" s="14" t="s">
        <v>112</v>
      </c>
      <c r="B31" s="16"/>
      <c r="C31" s="16"/>
      <c r="D31" s="16"/>
      <c r="E31" s="16"/>
      <c r="F31" s="17"/>
      <c r="G31" s="154">
        <v>1.1160000000000001</v>
      </c>
      <c r="H31" s="17"/>
      <c r="I31" s="17"/>
      <c r="J31" s="17"/>
      <c r="K31" s="17"/>
      <c r="L31" s="17"/>
      <c r="M31" s="17"/>
      <c r="N31" s="17"/>
      <c r="O31" s="17"/>
      <c r="P31" s="17"/>
      <c r="Q31" s="18"/>
      <c r="R31" s="19"/>
      <c r="S31" s="19"/>
      <c r="AC31" s="20"/>
    </row>
    <row r="32" spans="1:44">
      <c r="A32" s="21"/>
      <c r="B32" s="22" t="s">
        <v>27</v>
      </c>
      <c r="C32" s="21" t="s">
        <v>28</v>
      </c>
      <c r="D32" s="21" t="s">
        <v>29</v>
      </c>
      <c r="E32" s="23" t="s">
        <v>30</v>
      </c>
      <c r="F32" s="23" t="s">
        <v>31</v>
      </c>
      <c r="G32" s="23" t="s">
        <v>32</v>
      </c>
      <c r="H32" s="22" t="s">
        <v>33</v>
      </c>
      <c r="I32" s="22" t="s">
        <v>27</v>
      </c>
      <c r="J32" s="21" t="s">
        <v>28</v>
      </c>
      <c r="K32" s="21" t="s">
        <v>29</v>
      </c>
      <c r="L32" s="23" t="s">
        <v>30</v>
      </c>
      <c r="M32" s="23" t="s">
        <v>31</v>
      </c>
      <c r="N32" s="23" t="s">
        <v>32</v>
      </c>
      <c r="O32" s="22" t="s">
        <v>33</v>
      </c>
      <c r="P32" s="22" t="s">
        <v>27</v>
      </c>
      <c r="Q32" s="21" t="s">
        <v>28</v>
      </c>
      <c r="R32" s="21" t="s">
        <v>29</v>
      </c>
      <c r="S32" s="23" t="s">
        <v>30</v>
      </c>
      <c r="T32" s="23" t="s">
        <v>31</v>
      </c>
      <c r="U32" s="23" t="s">
        <v>32</v>
      </c>
      <c r="V32" s="22" t="s">
        <v>33</v>
      </c>
      <c r="W32" s="22" t="s">
        <v>27</v>
      </c>
      <c r="X32" s="21" t="s">
        <v>28</v>
      </c>
      <c r="Y32" s="21" t="s">
        <v>29</v>
      </c>
      <c r="Z32" s="23" t="s">
        <v>30</v>
      </c>
      <c r="AA32" s="23" t="s">
        <v>31</v>
      </c>
      <c r="AB32" s="23" t="s">
        <v>32</v>
      </c>
      <c r="AC32" s="22" t="s">
        <v>33</v>
      </c>
      <c r="AD32" s="22" t="s">
        <v>27</v>
      </c>
      <c r="AE32" s="21" t="s">
        <v>28</v>
      </c>
      <c r="AF32" s="21" t="s">
        <v>29</v>
      </c>
      <c r="AG32" s="23" t="s">
        <v>30</v>
      </c>
      <c r="AH32" s="23" t="s">
        <v>31</v>
      </c>
      <c r="AI32" s="23" t="s">
        <v>32</v>
      </c>
      <c r="AJ32" s="22" t="s">
        <v>33</v>
      </c>
      <c r="AK32" s="22" t="s">
        <v>27</v>
      </c>
      <c r="AL32" s="21" t="s">
        <v>28</v>
      </c>
      <c r="AN32" s="23"/>
      <c r="AO32" s="23"/>
      <c r="AP32" s="23"/>
      <c r="AQ32" s="23"/>
      <c r="AR32" s="23"/>
    </row>
    <row r="33" spans="1:40">
      <c r="A33" s="24"/>
      <c r="B33" s="24"/>
      <c r="C33" s="24"/>
      <c r="E33" s="25"/>
      <c r="F33" s="26"/>
      <c r="I33" s="21"/>
      <c r="J33" s="21"/>
      <c r="K33" s="21"/>
      <c r="L33" s="21"/>
      <c r="M33" s="21"/>
      <c r="N33" s="21"/>
      <c r="O33" s="21"/>
      <c r="P33" s="21"/>
      <c r="Q33" s="21"/>
      <c r="R33" s="28"/>
      <c r="T33" s="29"/>
      <c r="U33" s="28"/>
      <c r="V33" s="28"/>
      <c r="AC33" s="18"/>
    </row>
    <row r="34" spans="1:40">
      <c r="A34" s="24" t="s">
        <v>34</v>
      </c>
      <c r="B34" s="30">
        <f>MAX(B7:B30)</f>
        <v>0</v>
      </c>
      <c r="C34" s="30">
        <f t="shared" ref="C34:AN34" si="6">MAX(C7:C30)</f>
        <v>0</v>
      </c>
      <c r="D34" s="30">
        <f t="shared" si="6"/>
        <v>0</v>
      </c>
      <c r="E34" s="30">
        <f t="shared" si="6"/>
        <v>0</v>
      </c>
      <c r="F34" s="30">
        <f t="shared" si="6"/>
        <v>26337.600000000002</v>
      </c>
      <c r="G34" s="30">
        <f t="shared" si="6"/>
        <v>27007.200000000001</v>
      </c>
      <c r="H34" s="30">
        <f t="shared" si="6"/>
        <v>26114.400000000001</v>
      </c>
      <c r="I34" s="30">
        <f t="shared" si="6"/>
        <v>24217.200000000001</v>
      </c>
      <c r="J34" s="30">
        <f t="shared" si="6"/>
        <v>24663.600000000002</v>
      </c>
      <c r="K34" s="30">
        <f t="shared" si="6"/>
        <v>26895.600000000002</v>
      </c>
      <c r="L34" s="30">
        <f t="shared" si="6"/>
        <v>27007.200000000001</v>
      </c>
      <c r="M34" s="30">
        <f t="shared" si="6"/>
        <v>26449.200000000001</v>
      </c>
      <c r="N34" s="30">
        <f t="shared" si="6"/>
        <v>26002.800000000003</v>
      </c>
      <c r="O34" s="30">
        <f t="shared" si="6"/>
        <v>26560.800000000003</v>
      </c>
      <c r="P34" s="30">
        <f t="shared" si="6"/>
        <v>24217.200000000001</v>
      </c>
      <c r="Q34" s="30">
        <f t="shared" si="6"/>
        <v>21762.000000000004</v>
      </c>
      <c r="R34" s="30">
        <f t="shared" si="6"/>
        <v>26895.600000000002</v>
      </c>
      <c r="S34" s="30">
        <f t="shared" si="6"/>
        <v>26114.400000000001</v>
      </c>
      <c r="T34" s="30">
        <f t="shared" si="6"/>
        <v>25333.200000000001</v>
      </c>
      <c r="U34" s="30">
        <f t="shared" si="6"/>
        <v>26200.332000000002</v>
      </c>
      <c r="V34" s="30">
        <f t="shared" si="6"/>
        <v>24346.656000000003</v>
      </c>
      <c r="W34" s="30">
        <f t="shared" si="6"/>
        <v>24704.892000000003</v>
      </c>
      <c r="X34" s="30">
        <f t="shared" si="6"/>
        <v>24552.000000000004</v>
      </c>
      <c r="Y34" s="30">
        <f t="shared" si="6"/>
        <v>24552.000000000004</v>
      </c>
      <c r="Z34" s="30">
        <f t="shared" si="6"/>
        <v>26438.04</v>
      </c>
      <c r="AA34" s="30">
        <f t="shared" si="6"/>
        <v>25556.400000000001</v>
      </c>
      <c r="AB34" s="30">
        <f t="shared" si="6"/>
        <v>26560.800000000003</v>
      </c>
      <c r="AC34" s="30">
        <f t="shared" si="6"/>
        <v>23324.400000000001</v>
      </c>
      <c r="AD34" s="30">
        <f t="shared" si="6"/>
        <v>21846.816000000003</v>
      </c>
      <c r="AE34" s="30">
        <f t="shared" si="6"/>
        <v>22989.600000000002</v>
      </c>
      <c r="AF34" s="30">
        <f t="shared" si="6"/>
        <v>25668.000000000004</v>
      </c>
      <c r="AG34" s="30">
        <f t="shared" si="6"/>
        <v>25333.200000000001</v>
      </c>
      <c r="AH34" s="30">
        <f t="shared" si="6"/>
        <v>25333.200000000001</v>
      </c>
      <c r="AI34" s="30">
        <f t="shared" si="6"/>
        <v>25843.212000000003</v>
      </c>
      <c r="AJ34" s="30">
        <f t="shared" si="6"/>
        <v>25848.792000000001</v>
      </c>
      <c r="AK34" s="30">
        <f>MAX(AK7:AK30)</f>
        <v>0</v>
      </c>
      <c r="AL34" s="30">
        <f>MAX(AL7:AL30)</f>
        <v>0</v>
      </c>
      <c r="AM34" s="30">
        <f>MAX(AM7:AM30)</f>
        <v>27007.200000000001</v>
      </c>
      <c r="AN34" s="30">
        <f t="shared" si="6"/>
        <v>16851.600000000002</v>
      </c>
    </row>
    <row r="35" spans="1:40">
      <c r="A35" s="24" t="s">
        <v>35</v>
      </c>
      <c r="B35" s="30">
        <f>MIN(B7:B30)</f>
        <v>0</v>
      </c>
      <c r="C35" s="30">
        <f t="shared" ref="C35:AN35" si="7">MIN(C7:C30)</f>
        <v>0</v>
      </c>
      <c r="D35" s="30">
        <f t="shared" si="7"/>
        <v>0</v>
      </c>
      <c r="E35" s="30">
        <f t="shared" si="7"/>
        <v>0</v>
      </c>
      <c r="F35" s="30">
        <f t="shared" si="7"/>
        <v>0</v>
      </c>
      <c r="G35" s="30">
        <f t="shared" si="7"/>
        <v>15512.400000000001</v>
      </c>
      <c r="H35" s="30">
        <f t="shared" si="7"/>
        <v>16070.400000000001</v>
      </c>
      <c r="I35" s="30">
        <f t="shared" si="7"/>
        <v>0</v>
      </c>
      <c r="J35" s="30">
        <f t="shared" si="7"/>
        <v>6807.6</v>
      </c>
      <c r="K35" s="30">
        <f t="shared" si="7"/>
        <v>16070.400000000001</v>
      </c>
      <c r="L35" s="30">
        <f t="shared" si="7"/>
        <v>16516.800000000003</v>
      </c>
      <c r="M35" s="30">
        <f t="shared" si="7"/>
        <v>16293.600000000002</v>
      </c>
      <c r="N35" s="30">
        <f t="shared" si="7"/>
        <v>16182.000000000002</v>
      </c>
      <c r="O35" s="30">
        <f t="shared" si="7"/>
        <v>15735.600000000002</v>
      </c>
      <c r="P35" s="30">
        <f t="shared" si="7"/>
        <v>7700.4000000000005</v>
      </c>
      <c r="Q35" s="30">
        <f t="shared" si="7"/>
        <v>6919.2000000000007</v>
      </c>
      <c r="R35" s="30">
        <f t="shared" si="7"/>
        <v>11941.2</v>
      </c>
      <c r="S35" s="30">
        <f t="shared" si="7"/>
        <v>16516.800000000003</v>
      </c>
      <c r="T35" s="30">
        <f t="shared" si="7"/>
        <v>15512.400000000001</v>
      </c>
      <c r="U35" s="30">
        <f t="shared" si="7"/>
        <v>12995.820000000002</v>
      </c>
      <c r="V35" s="30">
        <f t="shared" si="7"/>
        <v>13168.800000000001</v>
      </c>
      <c r="W35" s="30">
        <f t="shared" si="7"/>
        <v>15561.504000000001</v>
      </c>
      <c r="X35" s="30">
        <f t="shared" si="7"/>
        <v>15242.328000000001</v>
      </c>
      <c r="Y35" s="30">
        <f t="shared" si="7"/>
        <v>0</v>
      </c>
      <c r="Z35" s="30">
        <f t="shared" si="7"/>
        <v>15400.800000000001</v>
      </c>
      <c r="AA35" s="30">
        <f t="shared" si="7"/>
        <v>14731.2</v>
      </c>
      <c r="AB35" s="30">
        <f t="shared" si="7"/>
        <v>14061.600000000002</v>
      </c>
      <c r="AC35" s="30">
        <f t="shared" si="7"/>
        <v>15847.2</v>
      </c>
      <c r="AD35" s="30">
        <f t="shared" si="7"/>
        <v>15400.800000000001</v>
      </c>
      <c r="AE35" s="30">
        <f t="shared" si="7"/>
        <v>15177.600000000002</v>
      </c>
      <c r="AF35" s="30">
        <f t="shared" si="7"/>
        <v>15066.000000000002</v>
      </c>
      <c r="AG35" s="30">
        <f t="shared" si="7"/>
        <v>15512.400000000001</v>
      </c>
      <c r="AH35" s="30">
        <f t="shared" si="7"/>
        <v>15512.400000000001</v>
      </c>
      <c r="AI35" s="30">
        <f t="shared" si="7"/>
        <v>15624.000000000002</v>
      </c>
      <c r="AJ35" s="30">
        <f t="shared" si="7"/>
        <v>15847.2</v>
      </c>
      <c r="AK35" s="30">
        <f t="shared" si="7"/>
        <v>0</v>
      </c>
      <c r="AL35" s="30">
        <f t="shared" si="7"/>
        <v>0</v>
      </c>
      <c r="AM35" s="30">
        <f t="shared" si="7"/>
        <v>16740</v>
      </c>
      <c r="AN35" s="30">
        <f t="shared" si="7"/>
        <v>0</v>
      </c>
    </row>
    <row r="36" spans="1:40">
      <c r="A36" s="31"/>
      <c r="B36" s="31"/>
      <c r="C36" s="31"/>
      <c r="E36" s="32"/>
      <c r="F36" s="26"/>
      <c r="G36" s="26"/>
      <c r="H36" s="26"/>
      <c r="I36" s="26"/>
      <c r="J36" s="26"/>
      <c r="K36" s="26"/>
      <c r="L36" s="30"/>
      <c r="M36" s="33"/>
      <c r="N36" s="33"/>
      <c r="O36" s="33"/>
      <c r="P36" s="33"/>
      <c r="Q36" s="33"/>
      <c r="R36" s="28"/>
      <c r="T36" s="34"/>
      <c r="U36" s="28"/>
      <c r="V36" s="28"/>
      <c r="AC36" s="18"/>
    </row>
    <row r="37" spans="1:40">
      <c r="A37" s="14" t="s">
        <v>110</v>
      </c>
      <c r="C37" s="3"/>
      <c r="D37" s="3"/>
      <c r="F37" s="3"/>
      <c r="G37" s="35">
        <f>9350</f>
        <v>9350</v>
      </c>
      <c r="H37" s="90"/>
      <c r="I37" s="90"/>
      <c r="J37" s="3"/>
      <c r="K37" s="3"/>
      <c r="L37" s="3"/>
      <c r="M37" s="3"/>
      <c r="N37" s="3"/>
      <c r="O37" s="3"/>
      <c r="P37" s="3"/>
      <c r="Q37" s="3"/>
    </row>
    <row r="38" spans="1:40">
      <c r="A38" s="14" t="s">
        <v>40</v>
      </c>
      <c r="C38" s="3"/>
      <c r="D38" s="3"/>
      <c r="F38" s="3"/>
      <c r="G38" s="37">
        <v>0.3</v>
      </c>
      <c r="H38" s="3"/>
      <c r="I38" s="3"/>
      <c r="J38" s="3"/>
      <c r="K38" s="3"/>
      <c r="L38" s="3"/>
      <c r="M38" s="3"/>
      <c r="N38" s="3"/>
      <c r="O38" s="3"/>
      <c r="P38" s="3"/>
      <c r="Q38" s="3"/>
    </row>
    <row r="39" spans="1:40">
      <c r="A39" s="14" t="s">
        <v>41</v>
      </c>
      <c r="C39" s="3"/>
      <c r="D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</row>
    <row r="40" spans="1:40">
      <c r="A40" s="14" t="s">
        <v>42</v>
      </c>
      <c r="C40" s="3"/>
      <c r="D40" s="3"/>
      <c r="F40" s="3"/>
      <c r="G40" s="37">
        <v>0.5</v>
      </c>
      <c r="H40" s="3"/>
      <c r="I40" s="3"/>
      <c r="J40" s="3"/>
      <c r="K40" s="3"/>
      <c r="L40" s="3"/>
      <c r="M40" s="3"/>
      <c r="N40" s="3"/>
      <c r="O40" s="3"/>
      <c r="P40" s="3"/>
      <c r="Q40" s="3"/>
    </row>
    <row r="41" spans="1:40">
      <c r="A41" s="14" t="s">
        <v>43</v>
      </c>
      <c r="C41" s="30"/>
      <c r="F41" s="26"/>
      <c r="G41" s="14" t="s">
        <v>44</v>
      </c>
      <c r="H41" s="38"/>
      <c r="I41" s="38"/>
      <c r="J41" s="38"/>
      <c r="K41" s="38"/>
      <c r="L41" s="38"/>
      <c r="M41" s="38"/>
      <c r="N41" s="39"/>
      <c r="O41" s="39"/>
      <c r="P41" s="40"/>
      <c r="Q41" s="38"/>
      <c r="R41" s="28"/>
    </row>
    <row r="42" spans="1:40">
      <c r="A42" s="26" t="s">
        <v>45</v>
      </c>
      <c r="C42" s="30"/>
      <c r="E42" s="41"/>
      <c r="F42" s="26"/>
      <c r="G42" s="38"/>
      <c r="H42" s="38"/>
      <c r="I42" s="38"/>
      <c r="J42" s="38"/>
      <c r="K42" s="38"/>
      <c r="L42" s="38"/>
      <c r="M42" s="38"/>
      <c r="N42" s="39"/>
      <c r="O42" s="39"/>
      <c r="P42" s="40"/>
      <c r="Q42" s="38"/>
      <c r="R42" s="28"/>
    </row>
    <row r="43" spans="1:40" ht="12.75" customHeight="1">
      <c r="A43" s="287" t="s">
        <v>2</v>
      </c>
      <c r="B43" s="4">
        <f>+B$4</f>
        <v>0</v>
      </c>
      <c r="C43" s="4">
        <f t="shared" ref="C43:AL43" si="8">+C$4</f>
        <v>0</v>
      </c>
      <c r="D43" s="4">
        <f t="shared" si="8"/>
        <v>0</v>
      </c>
      <c r="E43" s="4">
        <f t="shared" si="8"/>
        <v>0</v>
      </c>
      <c r="F43" s="4">
        <f t="shared" si="8"/>
        <v>1</v>
      </c>
      <c r="G43" s="4">
        <f t="shared" si="8"/>
        <v>2</v>
      </c>
      <c r="H43" s="4">
        <f t="shared" si="8"/>
        <v>3</v>
      </c>
      <c r="I43" s="4">
        <f t="shared" si="8"/>
        <v>4</v>
      </c>
      <c r="J43" s="4">
        <f t="shared" si="8"/>
        <v>5</v>
      </c>
      <c r="K43" s="4">
        <f t="shared" si="8"/>
        <v>6</v>
      </c>
      <c r="L43" s="4">
        <f t="shared" si="8"/>
        <v>7</v>
      </c>
      <c r="M43" s="4">
        <f t="shared" si="8"/>
        <v>8</v>
      </c>
      <c r="N43" s="4">
        <f t="shared" si="8"/>
        <v>9</v>
      </c>
      <c r="O43" s="4">
        <f t="shared" si="8"/>
        <v>10</v>
      </c>
      <c r="P43" s="4">
        <f t="shared" si="8"/>
        <v>11</v>
      </c>
      <c r="Q43" s="4">
        <f t="shared" si="8"/>
        <v>12</v>
      </c>
      <c r="R43" s="4">
        <f t="shared" si="8"/>
        <v>13</v>
      </c>
      <c r="S43" s="4">
        <f t="shared" si="8"/>
        <v>14</v>
      </c>
      <c r="T43" s="4">
        <f t="shared" si="8"/>
        <v>15</v>
      </c>
      <c r="U43" s="4">
        <f t="shared" si="8"/>
        <v>16</v>
      </c>
      <c r="V43" s="4">
        <f t="shared" si="8"/>
        <v>17</v>
      </c>
      <c r="W43" s="4">
        <f t="shared" si="8"/>
        <v>18</v>
      </c>
      <c r="X43" s="4">
        <f t="shared" si="8"/>
        <v>19</v>
      </c>
      <c r="Y43" s="4">
        <f t="shared" si="8"/>
        <v>20</v>
      </c>
      <c r="Z43" s="4">
        <f t="shared" si="8"/>
        <v>21</v>
      </c>
      <c r="AA43" s="4">
        <f t="shared" si="8"/>
        <v>22</v>
      </c>
      <c r="AB43" s="4">
        <f t="shared" si="8"/>
        <v>23</v>
      </c>
      <c r="AC43" s="4">
        <f t="shared" si="8"/>
        <v>24</v>
      </c>
      <c r="AD43" s="4">
        <f t="shared" si="8"/>
        <v>25</v>
      </c>
      <c r="AE43" s="4">
        <f t="shared" si="8"/>
        <v>26</v>
      </c>
      <c r="AF43" s="4">
        <f t="shared" si="8"/>
        <v>27</v>
      </c>
      <c r="AG43" s="4">
        <f t="shared" si="8"/>
        <v>28</v>
      </c>
      <c r="AH43" s="4">
        <f t="shared" si="8"/>
        <v>29</v>
      </c>
      <c r="AI43" s="4">
        <f t="shared" si="8"/>
        <v>30</v>
      </c>
      <c r="AJ43" s="4">
        <f t="shared" si="8"/>
        <v>31</v>
      </c>
      <c r="AK43" s="4">
        <f t="shared" si="8"/>
        <v>32</v>
      </c>
      <c r="AL43" s="4">
        <f t="shared" si="8"/>
        <v>33</v>
      </c>
      <c r="AM43" s="116" t="s">
        <v>3</v>
      </c>
      <c r="AN43" s="5" t="s">
        <v>4</v>
      </c>
    </row>
    <row r="44" spans="1:40" s="6" customFormat="1" ht="11.25" customHeight="1">
      <c r="A44" s="288"/>
      <c r="B44" s="7">
        <f>B$5</f>
        <v>0</v>
      </c>
      <c r="C44" s="7">
        <f t="shared" ref="C44:AL44" si="9">C$5</f>
        <v>0</v>
      </c>
      <c r="D44" s="7">
        <f t="shared" si="9"/>
        <v>0</v>
      </c>
      <c r="E44" s="7">
        <f t="shared" si="9"/>
        <v>0</v>
      </c>
      <c r="F44" s="7">
        <f t="shared" si="9"/>
        <v>40878</v>
      </c>
      <c r="G44" s="7">
        <f t="shared" si="9"/>
        <v>40879</v>
      </c>
      <c r="H44" s="7">
        <f t="shared" si="9"/>
        <v>40880</v>
      </c>
      <c r="I44" s="7">
        <f t="shared" si="9"/>
        <v>40881</v>
      </c>
      <c r="J44" s="7">
        <f t="shared" si="9"/>
        <v>40882</v>
      </c>
      <c r="K44" s="7">
        <f t="shared" si="9"/>
        <v>40883</v>
      </c>
      <c r="L44" s="7">
        <f t="shared" si="9"/>
        <v>40884</v>
      </c>
      <c r="M44" s="7">
        <f t="shared" si="9"/>
        <v>40885</v>
      </c>
      <c r="N44" s="7">
        <f t="shared" si="9"/>
        <v>40886</v>
      </c>
      <c r="O44" s="7">
        <f t="shared" si="9"/>
        <v>40887</v>
      </c>
      <c r="P44" s="7">
        <f t="shared" si="9"/>
        <v>40888</v>
      </c>
      <c r="Q44" s="7">
        <f t="shared" si="9"/>
        <v>40889</v>
      </c>
      <c r="R44" s="7">
        <f t="shared" si="9"/>
        <v>40890</v>
      </c>
      <c r="S44" s="7">
        <f t="shared" si="9"/>
        <v>40891</v>
      </c>
      <c r="T44" s="7">
        <f t="shared" si="9"/>
        <v>40892</v>
      </c>
      <c r="U44" s="7">
        <f t="shared" si="9"/>
        <v>40893</v>
      </c>
      <c r="V44" s="7">
        <f t="shared" si="9"/>
        <v>40894</v>
      </c>
      <c r="W44" s="7">
        <f t="shared" si="9"/>
        <v>40895</v>
      </c>
      <c r="X44" s="7">
        <f t="shared" si="9"/>
        <v>40896</v>
      </c>
      <c r="Y44" s="7">
        <f t="shared" si="9"/>
        <v>40897</v>
      </c>
      <c r="Z44" s="7">
        <f t="shared" si="9"/>
        <v>40898</v>
      </c>
      <c r="AA44" s="7">
        <f t="shared" si="9"/>
        <v>40899</v>
      </c>
      <c r="AB44" s="7">
        <f t="shared" si="9"/>
        <v>40900</v>
      </c>
      <c r="AC44" s="7">
        <f t="shared" si="9"/>
        <v>40901</v>
      </c>
      <c r="AD44" s="7">
        <f t="shared" si="9"/>
        <v>40902</v>
      </c>
      <c r="AE44" s="7">
        <f t="shared" si="9"/>
        <v>40903</v>
      </c>
      <c r="AF44" s="7">
        <f t="shared" si="9"/>
        <v>40904</v>
      </c>
      <c r="AG44" s="158">
        <f t="shared" si="9"/>
        <v>40905</v>
      </c>
      <c r="AH44" s="158">
        <f t="shared" si="9"/>
        <v>40906</v>
      </c>
      <c r="AI44" s="158">
        <f t="shared" si="9"/>
        <v>40907</v>
      </c>
      <c r="AJ44" s="158">
        <f t="shared" si="9"/>
        <v>40908</v>
      </c>
      <c r="AK44" s="158">
        <f t="shared" si="9"/>
        <v>40909</v>
      </c>
      <c r="AL44" s="158">
        <f t="shared" si="9"/>
        <v>40910</v>
      </c>
      <c r="AM44" s="116"/>
      <c r="AN44" s="8"/>
    </row>
    <row r="45" spans="1:40">
      <c r="A45" s="289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4"/>
      <c r="AH45" s="44"/>
      <c r="AI45" s="44"/>
      <c r="AJ45" s="44"/>
      <c r="AK45" s="44"/>
      <c r="AL45" s="44"/>
      <c r="AM45" s="45" t="s">
        <v>8</v>
      </c>
      <c r="AN45" s="5" t="s">
        <v>8</v>
      </c>
    </row>
    <row r="46" spans="1:40">
      <c r="A46" s="9" t="s">
        <v>9</v>
      </c>
      <c r="B46" s="10">
        <f t="shared" ref="B46:AL52" si="10">B7-$G$38*B7+$G$40*($G$38*B7)</f>
        <v>0</v>
      </c>
      <c r="C46" s="10">
        <f t="shared" si="10"/>
        <v>0</v>
      </c>
      <c r="D46" s="10">
        <f>D7-$G$38*D7+$G$40*($G$38*D7)</f>
        <v>0</v>
      </c>
      <c r="E46" s="10">
        <f t="shared" si="10"/>
        <v>0</v>
      </c>
      <c r="F46" s="10">
        <f t="shared" si="10"/>
        <v>14893.02</v>
      </c>
      <c r="G46" s="10">
        <f t="shared" si="10"/>
        <v>14229</v>
      </c>
      <c r="H46" s="10">
        <f t="shared" si="10"/>
        <v>14608.440000000002</v>
      </c>
      <c r="I46" s="10">
        <f t="shared" si="10"/>
        <v>13090.68</v>
      </c>
      <c r="J46" s="10">
        <f t="shared" si="10"/>
        <v>15651.9</v>
      </c>
      <c r="K46" s="10">
        <f t="shared" si="10"/>
        <v>14418.720000000001</v>
      </c>
      <c r="L46" s="10">
        <f t="shared" si="10"/>
        <v>14893.02</v>
      </c>
      <c r="M46" s="10">
        <f t="shared" si="10"/>
        <v>14798.160000000002</v>
      </c>
      <c r="N46" s="10">
        <f t="shared" si="10"/>
        <v>14893.02</v>
      </c>
      <c r="O46" s="10">
        <f t="shared" si="10"/>
        <v>14513.580000000002</v>
      </c>
      <c r="P46" s="10">
        <f t="shared" si="10"/>
        <v>15462.180000000002</v>
      </c>
      <c r="Q46" s="10">
        <f t="shared" si="10"/>
        <v>10814.04</v>
      </c>
      <c r="R46" s="10">
        <f t="shared" si="10"/>
        <v>14798.160000000002</v>
      </c>
      <c r="S46" s="10">
        <f t="shared" si="10"/>
        <v>14418.720000000001</v>
      </c>
      <c r="T46" s="10">
        <f t="shared" si="10"/>
        <v>14039.280000000002</v>
      </c>
      <c r="U46" s="10">
        <f t="shared" si="10"/>
        <v>12711.240000000002</v>
      </c>
      <c r="V46" s="10">
        <f t="shared" si="10"/>
        <v>12602.151000000002</v>
      </c>
      <c r="W46" s="10">
        <f t="shared" si="10"/>
        <v>14527.809000000001</v>
      </c>
      <c r="X46" s="10">
        <f t="shared" si="10"/>
        <v>14291.607600000003</v>
      </c>
      <c r="Y46" s="10">
        <f t="shared" si="10"/>
        <v>13754.7</v>
      </c>
      <c r="Z46" s="10">
        <f t="shared" si="10"/>
        <v>14039.280000000002</v>
      </c>
      <c r="AA46" s="10">
        <f t="shared" si="10"/>
        <v>14134.140000000001</v>
      </c>
      <c r="AB46" s="10">
        <f t="shared" si="10"/>
        <v>12995.82</v>
      </c>
      <c r="AC46" s="10">
        <f t="shared" si="10"/>
        <v>14798.160000000002</v>
      </c>
      <c r="AD46" s="10">
        <f t="shared" si="10"/>
        <v>15082.740000000002</v>
      </c>
      <c r="AE46" s="10">
        <f t="shared" si="10"/>
        <v>14134.140000000001</v>
      </c>
      <c r="AF46" s="10">
        <f t="shared" si="10"/>
        <v>13754.7</v>
      </c>
      <c r="AG46" s="10">
        <f t="shared" si="10"/>
        <v>14229</v>
      </c>
      <c r="AH46" s="10">
        <f t="shared" si="10"/>
        <v>14134.140000000001</v>
      </c>
      <c r="AI46" s="10">
        <f t="shared" si="10"/>
        <v>14134.140000000001</v>
      </c>
      <c r="AJ46" s="10">
        <f t="shared" si="10"/>
        <v>14513.580000000002</v>
      </c>
      <c r="AK46" s="10">
        <f t="shared" si="10"/>
        <v>0</v>
      </c>
      <c r="AL46" s="10">
        <f t="shared" si="10"/>
        <v>0</v>
      </c>
      <c r="AM46" s="10">
        <f>MAX(B46:AL46)</f>
        <v>15651.9</v>
      </c>
      <c r="AN46" s="10">
        <f>MIN(B46:AF46)</f>
        <v>0</v>
      </c>
    </row>
    <row r="47" spans="1:40">
      <c r="A47" s="9" t="s">
        <v>10</v>
      </c>
      <c r="B47" s="10">
        <f t="shared" si="10"/>
        <v>0</v>
      </c>
      <c r="C47" s="10">
        <f t="shared" si="10"/>
        <v>0</v>
      </c>
      <c r="D47" s="10">
        <f t="shared" si="10"/>
        <v>0</v>
      </c>
      <c r="E47" s="10">
        <f t="shared" si="10"/>
        <v>0</v>
      </c>
      <c r="F47" s="10">
        <f t="shared" si="10"/>
        <v>14513.580000000002</v>
      </c>
      <c r="G47" s="10">
        <f t="shared" si="10"/>
        <v>13564.98</v>
      </c>
      <c r="H47" s="10">
        <f t="shared" si="10"/>
        <v>14229</v>
      </c>
      <c r="I47" s="10">
        <f t="shared" si="10"/>
        <v>12900.960000000003</v>
      </c>
      <c r="J47" s="10">
        <f t="shared" si="10"/>
        <v>13944.42</v>
      </c>
      <c r="K47" s="10">
        <f t="shared" si="10"/>
        <v>14039.280000000002</v>
      </c>
      <c r="L47" s="10">
        <f t="shared" si="10"/>
        <v>14703.3</v>
      </c>
      <c r="M47" s="10">
        <f t="shared" si="10"/>
        <v>14229</v>
      </c>
      <c r="N47" s="10">
        <f t="shared" si="10"/>
        <v>14323.860000000002</v>
      </c>
      <c r="O47" s="10">
        <f t="shared" si="10"/>
        <v>13754.7</v>
      </c>
      <c r="P47" s="10">
        <f t="shared" si="10"/>
        <v>14608.440000000002</v>
      </c>
      <c r="Q47" s="10">
        <f t="shared" si="10"/>
        <v>13185.54</v>
      </c>
      <c r="R47" s="10">
        <f t="shared" si="10"/>
        <v>12521.52</v>
      </c>
      <c r="S47" s="10">
        <f t="shared" si="10"/>
        <v>14418.720000000001</v>
      </c>
      <c r="T47" s="10">
        <f t="shared" si="10"/>
        <v>13470.12</v>
      </c>
      <c r="U47" s="10">
        <f t="shared" si="10"/>
        <v>13375.260000000002</v>
      </c>
      <c r="V47" s="10">
        <f t="shared" si="10"/>
        <v>11857.500000000002</v>
      </c>
      <c r="W47" s="10">
        <f t="shared" si="10"/>
        <v>13885.606800000001</v>
      </c>
      <c r="X47" s="10">
        <f t="shared" si="10"/>
        <v>13711.064400000001</v>
      </c>
      <c r="Y47" s="10">
        <f t="shared" si="10"/>
        <v>13185.54</v>
      </c>
      <c r="Z47" s="10">
        <f t="shared" si="10"/>
        <v>13470.12</v>
      </c>
      <c r="AA47" s="10">
        <f t="shared" si="10"/>
        <v>14134.140000000001</v>
      </c>
      <c r="AB47" s="10">
        <f t="shared" si="10"/>
        <v>13564.98</v>
      </c>
      <c r="AC47" s="10">
        <f t="shared" si="10"/>
        <v>14134.140000000001</v>
      </c>
      <c r="AD47" s="10">
        <f t="shared" si="10"/>
        <v>14798.160000000002</v>
      </c>
      <c r="AE47" s="10">
        <f t="shared" si="10"/>
        <v>13754.7</v>
      </c>
      <c r="AF47" s="10">
        <f t="shared" si="10"/>
        <v>13185.54</v>
      </c>
      <c r="AG47" s="10">
        <f t="shared" si="10"/>
        <v>13659.840000000002</v>
      </c>
      <c r="AH47" s="10">
        <f t="shared" si="10"/>
        <v>13754.7</v>
      </c>
      <c r="AI47" s="10">
        <f t="shared" si="10"/>
        <v>13659.840000000002</v>
      </c>
      <c r="AJ47" s="10">
        <f t="shared" si="10"/>
        <v>13849.560000000001</v>
      </c>
      <c r="AK47" s="10">
        <f t="shared" si="10"/>
        <v>0</v>
      </c>
      <c r="AL47" s="10">
        <f t="shared" si="10"/>
        <v>0</v>
      </c>
      <c r="AM47" s="10">
        <f t="shared" ref="AM47:AM69" si="11">MAX(B47:AL47)</f>
        <v>14798.160000000002</v>
      </c>
      <c r="AN47" s="10">
        <f>MIN(B47:AF47)</f>
        <v>0</v>
      </c>
    </row>
    <row r="48" spans="1:40">
      <c r="A48" s="9" t="s">
        <v>11</v>
      </c>
      <c r="B48" s="10">
        <f t="shared" si="10"/>
        <v>0</v>
      </c>
      <c r="C48" s="10">
        <v>1.0109999999999999</v>
      </c>
      <c r="D48" s="10">
        <f t="shared" si="10"/>
        <v>0</v>
      </c>
      <c r="E48" s="10">
        <f t="shared" si="10"/>
        <v>0</v>
      </c>
      <c r="F48" s="10">
        <f t="shared" si="10"/>
        <v>14134.140000000001</v>
      </c>
      <c r="G48" s="10">
        <f t="shared" si="10"/>
        <v>13185.54</v>
      </c>
      <c r="H48" s="10">
        <f t="shared" si="10"/>
        <v>13849.560000000001</v>
      </c>
      <c r="I48" s="10">
        <f t="shared" si="10"/>
        <v>12711.240000000002</v>
      </c>
      <c r="J48" s="10">
        <f t="shared" si="10"/>
        <v>13754.7</v>
      </c>
      <c r="K48" s="10">
        <f t="shared" si="10"/>
        <v>13659.840000000002</v>
      </c>
      <c r="L48" s="10">
        <f t="shared" si="10"/>
        <v>14134.140000000001</v>
      </c>
      <c r="M48" s="10">
        <f t="shared" si="10"/>
        <v>14229</v>
      </c>
      <c r="N48" s="10">
        <f t="shared" si="10"/>
        <v>13754.7</v>
      </c>
      <c r="O48" s="10">
        <f t="shared" si="10"/>
        <v>13470.12</v>
      </c>
      <c r="P48" s="10">
        <f t="shared" si="10"/>
        <v>14513.580000000002</v>
      </c>
      <c r="Q48" s="10">
        <f t="shared" si="10"/>
        <v>14134.140000000001</v>
      </c>
      <c r="R48" s="10">
        <f t="shared" si="10"/>
        <v>12331.800000000003</v>
      </c>
      <c r="S48" s="10">
        <f t="shared" si="10"/>
        <v>14134.140000000001</v>
      </c>
      <c r="T48" s="10">
        <f t="shared" si="10"/>
        <v>13185.54</v>
      </c>
      <c r="U48" s="10">
        <f t="shared" si="10"/>
        <v>13090.68</v>
      </c>
      <c r="V48" s="10">
        <f t="shared" si="10"/>
        <v>11762.640000000001</v>
      </c>
      <c r="W48" s="10">
        <f t="shared" si="10"/>
        <v>13493.835000000003</v>
      </c>
      <c r="X48" s="10">
        <f t="shared" si="10"/>
        <v>13326.881400000002</v>
      </c>
      <c r="Y48" s="10">
        <f t="shared" si="10"/>
        <v>12900.960000000003</v>
      </c>
      <c r="Z48" s="10">
        <f t="shared" si="10"/>
        <v>13185.54</v>
      </c>
      <c r="AA48" s="10">
        <f t="shared" si="10"/>
        <v>12521.52</v>
      </c>
      <c r="AB48" s="10">
        <f t="shared" si="10"/>
        <v>12142.080000000002</v>
      </c>
      <c r="AC48" s="10">
        <f t="shared" si="10"/>
        <v>13754.7</v>
      </c>
      <c r="AD48" s="10">
        <f t="shared" si="10"/>
        <v>14798.160000000002</v>
      </c>
      <c r="AE48" s="10">
        <f t="shared" si="10"/>
        <v>13470.12</v>
      </c>
      <c r="AF48" s="10">
        <f t="shared" si="10"/>
        <v>12806.1</v>
      </c>
      <c r="AG48" s="10">
        <f t="shared" si="10"/>
        <v>13470.12</v>
      </c>
      <c r="AH48" s="10">
        <f t="shared" si="10"/>
        <v>13470.12</v>
      </c>
      <c r="AI48" s="10">
        <f t="shared" si="10"/>
        <v>13375.260000000002</v>
      </c>
      <c r="AJ48" s="10">
        <f t="shared" si="10"/>
        <v>13754.7</v>
      </c>
      <c r="AK48" s="10">
        <f t="shared" si="10"/>
        <v>0</v>
      </c>
      <c r="AL48" s="10">
        <f t="shared" si="10"/>
        <v>0</v>
      </c>
      <c r="AM48" s="10">
        <f t="shared" si="11"/>
        <v>14798.160000000002</v>
      </c>
      <c r="AN48" s="10">
        <f t="shared" ref="AN48:AN69" si="12">MIN(B48:AF48)</f>
        <v>0</v>
      </c>
    </row>
    <row r="49" spans="1:40">
      <c r="A49" s="9" t="s">
        <v>12</v>
      </c>
      <c r="B49" s="10">
        <f t="shared" si="10"/>
        <v>0</v>
      </c>
      <c r="C49" s="10">
        <f t="shared" si="10"/>
        <v>0</v>
      </c>
      <c r="D49" s="10">
        <f t="shared" si="10"/>
        <v>0</v>
      </c>
      <c r="E49" s="10">
        <f t="shared" si="10"/>
        <v>0</v>
      </c>
      <c r="F49" s="10">
        <f t="shared" si="10"/>
        <v>14229</v>
      </c>
      <c r="G49" s="10">
        <f t="shared" si="10"/>
        <v>13185.54</v>
      </c>
      <c r="H49" s="10">
        <f t="shared" si="10"/>
        <v>13849.560000000001</v>
      </c>
      <c r="I49" s="10">
        <f t="shared" si="10"/>
        <v>12521.52</v>
      </c>
      <c r="J49" s="10">
        <f t="shared" si="10"/>
        <v>5786.4600000000009</v>
      </c>
      <c r="K49" s="10">
        <f t="shared" si="10"/>
        <v>13659.840000000002</v>
      </c>
      <c r="L49" s="10">
        <f t="shared" si="10"/>
        <v>14039.280000000002</v>
      </c>
      <c r="M49" s="10">
        <f t="shared" si="10"/>
        <v>13849.560000000001</v>
      </c>
      <c r="N49" s="10">
        <f t="shared" si="10"/>
        <v>13754.7</v>
      </c>
      <c r="O49" s="10">
        <f t="shared" si="10"/>
        <v>13375.260000000002</v>
      </c>
      <c r="P49" s="10">
        <f t="shared" si="10"/>
        <v>14134.140000000001</v>
      </c>
      <c r="Q49" s="10">
        <f t="shared" si="10"/>
        <v>12995.82</v>
      </c>
      <c r="R49" s="10">
        <f t="shared" si="10"/>
        <v>12142.080000000002</v>
      </c>
      <c r="S49" s="10">
        <f t="shared" si="10"/>
        <v>14039.280000000002</v>
      </c>
      <c r="T49" s="10">
        <f t="shared" si="10"/>
        <v>13470.12</v>
      </c>
      <c r="U49" s="10">
        <f t="shared" si="10"/>
        <v>13090.68</v>
      </c>
      <c r="V49" s="10">
        <f t="shared" si="10"/>
        <v>11193.48</v>
      </c>
      <c r="W49" s="10">
        <f t="shared" si="10"/>
        <v>13412.2554</v>
      </c>
      <c r="X49" s="10">
        <f t="shared" si="10"/>
        <v>13231.072800000002</v>
      </c>
      <c r="Y49" s="10">
        <f t="shared" si="10"/>
        <v>12806.1</v>
      </c>
      <c r="Z49" s="10">
        <f t="shared" si="10"/>
        <v>13090.68</v>
      </c>
      <c r="AA49" s="10">
        <f t="shared" si="10"/>
        <v>12521.52</v>
      </c>
      <c r="AB49" s="10">
        <f t="shared" si="10"/>
        <v>11952.360000000002</v>
      </c>
      <c r="AC49" s="10">
        <f t="shared" si="10"/>
        <v>13470.12</v>
      </c>
      <c r="AD49" s="10">
        <f t="shared" si="10"/>
        <v>14134.140000000001</v>
      </c>
      <c r="AE49" s="10">
        <f t="shared" si="10"/>
        <v>13185.54</v>
      </c>
      <c r="AF49" s="10">
        <f t="shared" si="10"/>
        <v>12806.1</v>
      </c>
      <c r="AG49" s="10">
        <f t="shared" si="10"/>
        <v>13185.54</v>
      </c>
      <c r="AH49" s="10">
        <f t="shared" si="10"/>
        <v>13185.54</v>
      </c>
      <c r="AI49" s="10">
        <f t="shared" si="10"/>
        <v>13375.260000000002</v>
      </c>
      <c r="AJ49" s="10">
        <f t="shared" si="10"/>
        <v>13470.12</v>
      </c>
      <c r="AK49" s="10">
        <f t="shared" si="10"/>
        <v>0</v>
      </c>
      <c r="AL49" s="10">
        <f t="shared" si="10"/>
        <v>0</v>
      </c>
      <c r="AM49" s="10">
        <f t="shared" si="11"/>
        <v>14229</v>
      </c>
      <c r="AN49" s="10">
        <f t="shared" si="12"/>
        <v>0</v>
      </c>
    </row>
    <row r="50" spans="1:40">
      <c r="A50" s="9" t="s">
        <v>13</v>
      </c>
      <c r="B50" s="10">
        <f t="shared" si="10"/>
        <v>0</v>
      </c>
      <c r="C50" s="10">
        <f t="shared" si="10"/>
        <v>0</v>
      </c>
      <c r="D50" s="10">
        <f t="shared" si="10"/>
        <v>0</v>
      </c>
      <c r="E50" s="10">
        <f t="shared" si="10"/>
        <v>0</v>
      </c>
      <c r="F50" s="10">
        <f t="shared" si="10"/>
        <v>15841.62</v>
      </c>
      <c r="G50" s="10">
        <f t="shared" si="10"/>
        <v>13185.54</v>
      </c>
      <c r="H50" s="10">
        <f t="shared" si="10"/>
        <v>13659.840000000002</v>
      </c>
      <c r="I50" s="10">
        <f t="shared" si="10"/>
        <v>12521.52</v>
      </c>
      <c r="J50" s="10">
        <f t="shared" si="10"/>
        <v>6260.76</v>
      </c>
      <c r="K50" s="10">
        <f t="shared" si="10"/>
        <v>13659.840000000002</v>
      </c>
      <c r="L50" s="10">
        <f t="shared" si="10"/>
        <v>14323.860000000002</v>
      </c>
      <c r="M50" s="10">
        <f t="shared" si="10"/>
        <v>14229</v>
      </c>
      <c r="N50" s="10">
        <f t="shared" si="10"/>
        <v>13849.560000000001</v>
      </c>
      <c r="O50" s="10">
        <f t="shared" si="10"/>
        <v>13375.260000000002</v>
      </c>
      <c r="P50" s="10">
        <f t="shared" si="10"/>
        <v>14039.280000000002</v>
      </c>
      <c r="Q50" s="10">
        <f t="shared" si="10"/>
        <v>12900.960000000003</v>
      </c>
      <c r="R50" s="10">
        <f t="shared" si="10"/>
        <v>12142.080000000002</v>
      </c>
      <c r="S50" s="10">
        <f t="shared" si="10"/>
        <v>14134.140000000001</v>
      </c>
      <c r="T50" s="10">
        <f t="shared" si="10"/>
        <v>13659.840000000002</v>
      </c>
      <c r="U50" s="10">
        <f t="shared" si="10"/>
        <v>13185.54</v>
      </c>
      <c r="V50" s="10">
        <f t="shared" si="10"/>
        <v>11478.060000000001</v>
      </c>
      <c r="W50" s="10">
        <f t="shared" si="10"/>
        <v>13227.278400000001</v>
      </c>
      <c r="X50" s="10">
        <f t="shared" si="10"/>
        <v>12955.978800000001</v>
      </c>
      <c r="Y50" s="10">
        <f t="shared" si="10"/>
        <v>12900.960000000003</v>
      </c>
      <c r="Z50" s="10">
        <f t="shared" si="10"/>
        <v>13090.68</v>
      </c>
      <c r="AA50" s="10">
        <f t="shared" si="10"/>
        <v>12616.380000000001</v>
      </c>
      <c r="AB50" s="10">
        <f t="shared" si="10"/>
        <v>12047.220000000001</v>
      </c>
      <c r="AC50" s="10">
        <f t="shared" si="10"/>
        <v>13470.12</v>
      </c>
      <c r="AD50" s="10">
        <f t="shared" si="10"/>
        <v>13564.98</v>
      </c>
      <c r="AE50" s="10">
        <f t="shared" si="10"/>
        <v>12900.960000000003</v>
      </c>
      <c r="AF50" s="10">
        <f t="shared" si="10"/>
        <v>12806.1</v>
      </c>
      <c r="AG50" s="10">
        <f t="shared" si="10"/>
        <v>13185.54</v>
      </c>
      <c r="AH50" s="10">
        <f t="shared" si="10"/>
        <v>13185.54</v>
      </c>
      <c r="AI50" s="10">
        <f t="shared" si="10"/>
        <v>13280.400000000001</v>
      </c>
      <c r="AJ50" s="10">
        <f t="shared" si="10"/>
        <v>13470.12</v>
      </c>
      <c r="AK50" s="10">
        <f t="shared" si="10"/>
        <v>0</v>
      </c>
      <c r="AL50" s="10">
        <f t="shared" si="10"/>
        <v>0</v>
      </c>
      <c r="AM50" s="10">
        <f t="shared" si="11"/>
        <v>15841.62</v>
      </c>
      <c r="AN50" s="10">
        <f t="shared" si="12"/>
        <v>0</v>
      </c>
    </row>
    <row r="51" spans="1:40">
      <c r="A51" s="9" t="s">
        <v>14</v>
      </c>
      <c r="B51" s="10">
        <f t="shared" si="10"/>
        <v>0</v>
      </c>
      <c r="C51" s="10">
        <f t="shared" si="10"/>
        <v>0</v>
      </c>
      <c r="D51" s="10">
        <f t="shared" si="10"/>
        <v>0</v>
      </c>
      <c r="E51" s="10">
        <f t="shared" si="10"/>
        <v>0</v>
      </c>
      <c r="F51" s="10">
        <f t="shared" si="10"/>
        <v>14798.160000000002</v>
      </c>
      <c r="G51" s="10">
        <f t="shared" si="10"/>
        <v>13944.42</v>
      </c>
      <c r="H51" s="10">
        <f t="shared" si="10"/>
        <v>14323.860000000002</v>
      </c>
      <c r="I51" s="10">
        <f t="shared" si="10"/>
        <v>12521.52</v>
      </c>
      <c r="J51" s="10">
        <f t="shared" si="10"/>
        <v>7019.6400000000012</v>
      </c>
      <c r="K51" s="10">
        <f t="shared" si="10"/>
        <v>14134.140000000001</v>
      </c>
      <c r="L51" s="10">
        <f t="shared" si="10"/>
        <v>15082.740000000002</v>
      </c>
      <c r="M51" s="10">
        <f t="shared" si="10"/>
        <v>14418.720000000001</v>
      </c>
      <c r="N51" s="10">
        <f t="shared" si="10"/>
        <v>14893.02</v>
      </c>
      <c r="O51" s="10">
        <f t="shared" si="10"/>
        <v>13944.42</v>
      </c>
      <c r="P51" s="10">
        <f t="shared" si="10"/>
        <v>14229</v>
      </c>
      <c r="Q51" s="10">
        <f t="shared" si="10"/>
        <v>12900.960000000003</v>
      </c>
      <c r="R51" s="10">
        <f t="shared" si="10"/>
        <v>12995.82</v>
      </c>
      <c r="S51" s="10">
        <f t="shared" si="10"/>
        <v>14608.440000000002</v>
      </c>
      <c r="T51" s="10">
        <f t="shared" si="10"/>
        <v>14039.280000000002</v>
      </c>
      <c r="U51" s="10">
        <f t="shared" si="10"/>
        <v>14134.140000000001</v>
      </c>
      <c r="V51" s="10">
        <f t="shared" si="10"/>
        <v>13090.68</v>
      </c>
      <c r="W51" s="10">
        <f t="shared" si="10"/>
        <v>13591.540800000001</v>
      </c>
      <c r="X51" s="10">
        <f t="shared" si="10"/>
        <v>13138.110000000002</v>
      </c>
      <c r="Y51" s="10">
        <f t="shared" si="10"/>
        <v>13754.7</v>
      </c>
      <c r="Z51" s="10">
        <f t="shared" si="10"/>
        <v>14703.3</v>
      </c>
      <c r="AA51" s="10">
        <f t="shared" si="10"/>
        <v>12995.82</v>
      </c>
      <c r="AB51" s="10">
        <f t="shared" si="10"/>
        <v>12521.52</v>
      </c>
      <c r="AC51" s="10">
        <f t="shared" si="10"/>
        <v>13659.840000000002</v>
      </c>
      <c r="AD51" s="10">
        <f t="shared" si="10"/>
        <v>13564.98</v>
      </c>
      <c r="AE51" s="10">
        <f t="shared" si="10"/>
        <v>12900.960000000003</v>
      </c>
      <c r="AF51" s="10">
        <f t="shared" si="10"/>
        <v>13090.68</v>
      </c>
      <c r="AG51" s="10">
        <f t="shared" si="10"/>
        <v>13470.12</v>
      </c>
      <c r="AH51" s="10">
        <f t="shared" si="10"/>
        <v>13375.260000000002</v>
      </c>
      <c r="AI51" s="10">
        <f t="shared" si="10"/>
        <v>13659.840000000002</v>
      </c>
      <c r="AJ51" s="10">
        <f t="shared" si="10"/>
        <v>13564.98</v>
      </c>
      <c r="AK51" s="10">
        <f t="shared" si="10"/>
        <v>0</v>
      </c>
      <c r="AL51" s="10">
        <f t="shared" si="10"/>
        <v>0</v>
      </c>
      <c r="AM51" s="10">
        <f t="shared" si="11"/>
        <v>15082.740000000002</v>
      </c>
      <c r="AN51" s="10">
        <f t="shared" si="12"/>
        <v>0</v>
      </c>
    </row>
    <row r="52" spans="1:40">
      <c r="A52" s="9" t="s">
        <v>15</v>
      </c>
      <c r="B52" s="10">
        <f t="shared" si="10"/>
        <v>0</v>
      </c>
      <c r="C52" s="10">
        <f t="shared" si="10"/>
        <v>0</v>
      </c>
      <c r="D52" s="10">
        <f t="shared" si="10"/>
        <v>0</v>
      </c>
      <c r="E52" s="10">
        <f t="shared" si="10"/>
        <v>0</v>
      </c>
      <c r="F52" s="10">
        <f t="shared" si="10"/>
        <v>15557.04</v>
      </c>
      <c r="G52" s="10">
        <f t="shared" si="10"/>
        <v>15272.460000000003</v>
      </c>
      <c r="H52" s="10">
        <f t="shared" si="10"/>
        <v>15746.760000000002</v>
      </c>
      <c r="I52" s="10">
        <f t="shared" si="10"/>
        <v>12047.220000000001</v>
      </c>
      <c r="J52" s="10">
        <f t="shared" si="10"/>
        <v>7588.8</v>
      </c>
      <c r="K52" s="10">
        <f t="shared" si="10"/>
        <v>16031.340000000002</v>
      </c>
      <c r="L52" s="10">
        <f t="shared" si="10"/>
        <v>16221.060000000001</v>
      </c>
      <c r="M52" s="10">
        <f t="shared" si="10"/>
        <v>15746.760000000002</v>
      </c>
      <c r="N52" s="10">
        <f t="shared" si="10"/>
        <v>16221.060000000001</v>
      </c>
      <c r="O52" s="10">
        <f t="shared" si="10"/>
        <v>15557.04</v>
      </c>
      <c r="P52" s="10">
        <f t="shared" si="10"/>
        <v>15177.6</v>
      </c>
      <c r="Q52" s="10">
        <f t="shared" si="10"/>
        <v>12900.960000000003</v>
      </c>
      <c r="R52" s="10">
        <f t="shared" si="10"/>
        <v>15082.740000000002</v>
      </c>
      <c r="S52" s="10">
        <f t="shared" si="10"/>
        <v>16600.5</v>
      </c>
      <c r="T52" s="10">
        <f t="shared" si="10"/>
        <v>15272.460000000003</v>
      </c>
      <c r="U52" s="10">
        <f t="shared" si="10"/>
        <v>15462.180000000002</v>
      </c>
      <c r="V52" s="10">
        <f t="shared" si="10"/>
        <v>13944.42</v>
      </c>
      <c r="W52" s="10">
        <f t="shared" si="10"/>
        <v>14089.5558</v>
      </c>
      <c r="X52" s="10">
        <f t="shared" si="10"/>
        <v>13157.082000000002</v>
      </c>
      <c r="Y52" s="10">
        <f t="shared" si="10"/>
        <v>14798.160000000002</v>
      </c>
      <c r="Z52" s="10">
        <f t="shared" si="10"/>
        <v>15462.180000000002</v>
      </c>
      <c r="AA52" s="10">
        <f t="shared" si="10"/>
        <v>14134.140000000001</v>
      </c>
      <c r="AB52" s="10">
        <f t="shared" si="10"/>
        <v>13754.7</v>
      </c>
      <c r="AC52" s="10">
        <f t="shared" si="10"/>
        <v>14229</v>
      </c>
      <c r="AD52" s="10">
        <f t="shared" si="10"/>
        <v>13090.68</v>
      </c>
      <c r="AE52" s="10">
        <f t="shared" si="10"/>
        <v>12900.960000000003</v>
      </c>
      <c r="AF52" s="10">
        <f t="shared" si="10"/>
        <v>14134.140000000001</v>
      </c>
      <c r="AG52" s="10">
        <f t="shared" si="10"/>
        <v>14418.720000000001</v>
      </c>
      <c r="AH52" s="10">
        <f t="shared" si="10"/>
        <v>14608.440000000002</v>
      </c>
      <c r="AI52" s="10">
        <f t="shared" si="10"/>
        <v>14703.3</v>
      </c>
      <c r="AJ52" s="10">
        <f t="shared" ref="AG52:AL67" si="13">AJ13-$G$38*AJ13+$G$40*($G$38*AJ13)</f>
        <v>14418.720000000001</v>
      </c>
      <c r="AK52" s="10">
        <f t="shared" si="13"/>
        <v>0</v>
      </c>
      <c r="AL52" s="10">
        <f t="shared" si="13"/>
        <v>0</v>
      </c>
      <c r="AM52" s="10">
        <f t="shared" si="11"/>
        <v>16600.5</v>
      </c>
      <c r="AN52" s="10">
        <f t="shared" si="12"/>
        <v>0</v>
      </c>
    </row>
    <row r="53" spans="1:40">
      <c r="A53" s="12" t="s">
        <v>16</v>
      </c>
      <c r="B53" s="10">
        <f t="shared" ref="B53:AF61" si="14">B14-$G$38*B14+$G$40*($G$38*B14)</f>
        <v>0</v>
      </c>
      <c r="C53" s="10">
        <f t="shared" si="14"/>
        <v>0</v>
      </c>
      <c r="D53" s="10">
        <f t="shared" si="14"/>
        <v>0</v>
      </c>
      <c r="E53" s="10">
        <f t="shared" si="14"/>
        <v>0</v>
      </c>
      <c r="F53" s="10">
        <f t="shared" si="14"/>
        <v>18497.7</v>
      </c>
      <c r="G53" s="10">
        <f t="shared" si="14"/>
        <v>17454.240000000002</v>
      </c>
      <c r="H53" s="10">
        <f t="shared" si="14"/>
        <v>17738.82</v>
      </c>
      <c r="I53" s="10">
        <f t="shared" si="14"/>
        <v>12806.1</v>
      </c>
      <c r="J53" s="10">
        <f t="shared" si="14"/>
        <v>11098.62</v>
      </c>
      <c r="K53" s="10">
        <f t="shared" si="14"/>
        <v>18402.840000000004</v>
      </c>
      <c r="L53" s="10">
        <f t="shared" si="14"/>
        <v>18972.000000000004</v>
      </c>
      <c r="M53" s="10">
        <f t="shared" si="14"/>
        <v>18972.000000000004</v>
      </c>
      <c r="N53" s="10">
        <f t="shared" si="14"/>
        <v>18497.7</v>
      </c>
      <c r="O53" s="10">
        <f t="shared" si="14"/>
        <v>17643.960000000003</v>
      </c>
      <c r="P53" s="10">
        <f t="shared" si="14"/>
        <v>15082.740000000002</v>
      </c>
      <c r="Q53" s="10">
        <f t="shared" si="14"/>
        <v>13090.68</v>
      </c>
      <c r="R53" s="10">
        <f t="shared" si="14"/>
        <v>17643.960000000003</v>
      </c>
      <c r="S53" s="10">
        <f t="shared" si="14"/>
        <v>18118.260000000002</v>
      </c>
      <c r="T53" s="10">
        <f t="shared" si="14"/>
        <v>17928.54</v>
      </c>
      <c r="U53" s="10">
        <f t="shared" si="14"/>
        <v>17738.82</v>
      </c>
      <c r="V53" s="10">
        <f t="shared" si="14"/>
        <v>15254.436600000001</v>
      </c>
      <c r="W53" s="10">
        <f t="shared" si="14"/>
        <v>15161.473800000002</v>
      </c>
      <c r="X53" s="10">
        <f t="shared" si="14"/>
        <v>13489.092000000001</v>
      </c>
      <c r="Y53" s="10">
        <f t="shared" si="14"/>
        <v>18213.120000000003</v>
      </c>
      <c r="Z53" s="10">
        <f t="shared" si="14"/>
        <v>17169.66</v>
      </c>
      <c r="AA53" s="10">
        <f t="shared" si="14"/>
        <v>17454.240000000002</v>
      </c>
      <c r="AB53" s="10">
        <f t="shared" si="14"/>
        <v>17454.240000000002</v>
      </c>
      <c r="AC53" s="10">
        <f t="shared" si="14"/>
        <v>15082.740000000002</v>
      </c>
      <c r="AD53" s="10">
        <f t="shared" si="14"/>
        <v>13659.840000000002</v>
      </c>
      <c r="AE53" s="10">
        <f t="shared" si="14"/>
        <v>13185.54</v>
      </c>
      <c r="AF53" s="10">
        <f t="shared" si="14"/>
        <v>16221.060000000001</v>
      </c>
      <c r="AG53" s="10">
        <f t="shared" si="13"/>
        <v>15082.740000000002</v>
      </c>
      <c r="AH53" s="10">
        <f t="shared" si="13"/>
        <v>16315.92</v>
      </c>
      <c r="AI53" s="10">
        <f t="shared" si="13"/>
        <v>15651.9</v>
      </c>
      <c r="AJ53" s="10">
        <f t="shared" si="13"/>
        <v>15177.6</v>
      </c>
      <c r="AK53" s="10">
        <f t="shared" si="13"/>
        <v>0</v>
      </c>
      <c r="AL53" s="10">
        <f t="shared" si="13"/>
        <v>0</v>
      </c>
      <c r="AM53" s="10">
        <f t="shared" si="11"/>
        <v>18972.000000000004</v>
      </c>
      <c r="AN53" s="10">
        <f t="shared" si="12"/>
        <v>0</v>
      </c>
    </row>
    <row r="54" spans="1:40">
      <c r="A54" s="12" t="s">
        <v>17</v>
      </c>
      <c r="B54" s="10">
        <f t="shared" si="14"/>
        <v>0</v>
      </c>
      <c r="C54" s="10">
        <f t="shared" si="14"/>
        <v>0</v>
      </c>
      <c r="D54" s="10">
        <f t="shared" si="14"/>
        <v>0</v>
      </c>
      <c r="E54" s="10">
        <f t="shared" si="14"/>
        <v>0</v>
      </c>
      <c r="F54" s="10">
        <f t="shared" si="14"/>
        <v>22007.52</v>
      </c>
      <c r="G54" s="10">
        <f t="shared" si="14"/>
        <v>20394.900000000001</v>
      </c>
      <c r="H54" s="10">
        <f t="shared" si="14"/>
        <v>20964.060000000005</v>
      </c>
      <c r="I54" s="10">
        <f t="shared" si="14"/>
        <v>17074.800000000003</v>
      </c>
      <c r="J54" s="10">
        <f t="shared" si="14"/>
        <v>14229</v>
      </c>
      <c r="K54" s="10">
        <f t="shared" si="14"/>
        <v>20964.060000000005</v>
      </c>
      <c r="L54" s="10">
        <f t="shared" si="14"/>
        <v>20394.900000000001</v>
      </c>
      <c r="M54" s="10">
        <f t="shared" si="14"/>
        <v>20394.900000000001</v>
      </c>
      <c r="N54" s="10">
        <f t="shared" si="14"/>
        <v>20584.620000000003</v>
      </c>
      <c r="O54" s="10">
        <f t="shared" si="14"/>
        <v>20015.46</v>
      </c>
      <c r="P54" s="10">
        <f t="shared" si="14"/>
        <v>16600.5</v>
      </c>
      <c r="Q54" s="10">
        <f t="shared" si="14"/>
        <v>16410.780000000002</v>
      </c>
      <c r="R54" s="10">
        <f t="shared" si="14"/>
        <v>18687.419999999998</v>
      </c>
      <c r="S54" s="10">
        <f t="shared" si="14"/>
        <v>20394.900000000001</v>
      </c>
      <c r="T54" s="10">
        <f t="shared" si="14"/>
        <v>21343.500000000004</v>
      </c>
      <c r="U54" s="10">
        <f t="shared" si="14"/>
        <v>15405.263999999999</v>
      </c>
      <c r="V54" s="10">
        <f t="shared" si="14"/>
        <v>17909.567999999999</v>
      </c>
      <c r="W54" s="10">
        <f t="shared" si="14"/>
        <v>16439.238000000001</v>
      </c>
      <c r="X54" s="10">
        <f t="shared" si="14"/>
        <v>15185.1888</v>
      </c>
      <c r="Y54" s="10">
        <f t="shared" si="14"/>
        <v>19825.740000000002</v>
      </c>
      <c r="Z54" s="10">
        <f t="shared" si="14"/>
        <v>19731.828600000001</v>
      </c>
      <c r="AA54" s="10">
        <f t="shared" si="14"/>
        <v>19066.860000000004</v>
      </c>
      <c r="AB54" s="10">
        <f t="shared" si="14"/>
        <v>19368.514800000001</v>
      </c>
      <c r="AC54" s="10">
        <f t="shared" si="14"/>
        <v>16885.080000000002</v>
      </c>
      <c r="AD54" s="10">
        <f t="shared" si="14"/>
        <v>14608.440000000002</v>
      </c>
      <c r="AE54" s="10">
        <f t="shared" si="14"/>
        <v>14229</v>
      </c>
      <c r="AF54" s="10">
        <f t="shared" si="14"/>
        <v>19256.580000000002</v>
      </c>
      <c r="AG54" s="10">
        <f t="shared" si="13"/>
        <v>19825.740000000002</v>
      </c>
      <c r="AH54" s="10">
        <f t="shared" si="13"/>
        <v>19446.300000000003</v>
      </c>
      <c r="AI54" s="10">
        <f t="shared" si="13"/>
        <v>19360.925999999999</v>
      </c>
      <c r="AJ54" s="10">
        <f t="shared" si="13"/>
        <v>18023.400000000001</v>
      </c>
      <c r="AK54" s="10">
        <f t="shared" si="13"/>
        <v>0</v>
      </c>
      <c r="AL54" s="10">
        <f t="shared" si="13"/>
        <v>0</v>
      </c>
      <c r="AM54" s="10">
        <f t="shared" si="11"/>
        <v>22007.52</v>
      </c>
      <c r="AN54" s="10">
        <f t="shared" si="12"/>
        <v>0</v>
      </c>
    </row>
    <row r="55" spans="1:40">
      <c r="A55" s="13">
        <v>0.41666666666666669</v>
      </c>
      <c r="B55" s="10">
        <f t="shared" si="14"/>
        <v>0</v>
      </c>
      <c r="C55" s="10">
        <f t="shared" si="14"/>
        <v>0</v>
      </c>
      <c r="D55" s="10">
        <f t="shared" si="14"/>
        <v>0</v>
      </c>
      <c r="E55" s="10">
        <f t="shared" si="14"/>
        <v>0</v>
      </c>
      <c r="F55" s="10">
        <f t="shared" si="14"/>
        <v>22102.380000000005</v>
      </c>
      <c r="G55" s="10">
        <f t="shared" si="14"/>
        <v>21058.92</v>
      </c>
      <c r="H55" s="10">
        <f t="shared" si="14"/>
        <v>21438.360000000004</v>
      </c>
      <c r="I55" s="10">
        <f t="shared" si="14"/>
        <v>17643.960000000003</v>
      </c>
      <c r="J55" s="10">
        <f t="shared" si="14"/>
        <v>13280.400000000001</v>
      </c>
      <c r="K55" s="10">
        <f t="shared" si="14"/>
        <v>21817.800000000003</v>
      </c>
      <c r="L55" s="10">
        <f t="shared" si="14"/>
        <v>21912.66</v>
      </c>
      <c r="M55" s="10">
        <f t="shared" si="14"/>
        <v>21628.080000000002</v>
      </c>
      <c r="N55" s="10">
        <f t="shared" si="14"/>
        <v>21817.800000000003</v>
      </c>
      <c r="O55" s="10">
        <f t="shared" si="14"/>
        <v>19636.02</v>
      </c>
      <c r="P55" s="10">
        <f t="shared" si="14"/>
        <v>17359.380000000005</v>
      </c>
      <c r="Q55" s="10">
        <f t="shared" si="14"/>
        <v>15651.9</v>
      </c>
      <c r="R55" s="10">
        <f t="shared" si="14"/>
        <v>18592.560000000001</v>
      </c>
      <c r="S55" s="10">
        <f t="shared" si="14"/>
        <v>21722.940000000002</v>
      </c>
      <c r="T55" s="10">
        <f t="shared" si="14"/>
        <v>19825.740000000002</v>
      </c>
      <c r="U55" s="10">
        <f t="shared" si="14"/>
        <v>18196.0452</v>
      </c>
      <c r="V55" s="10">
        <f t="shared" si="14"/>
        <v>18358.255800000003</v>
      </c>
      <c r="W55" s="10">
        <f t="shared" si="14"/>
        <v>17147.842200000003</v>
      </c>
      <c r="X55" s="10">
        <f t="shared" si="14"/>
        <v>14286.864600000001</v>
      </c>
      <c r="Y55" s="10">
        <f t="shared" si="14"/>
        <v>20394.900000000001</v>
      </c>
      <c r="Z55" s="10">
        <f t="shared" si="14"/>
        <v>20120.7546</v>
      </c>
      <c r="AA55" s="10">
        <f t="shared" si="14"/>
        <v>18402.840000000004</v>
      </c>
      <c r="AB55" s="10">
        <f t="shared" si="14"/>
        <v>18556.513200000005</v>
      </c>
      <c r="AC55" s="10">
        <f t="shared" si="14"/>
        <v>17549.100000000002</v>
      </c>
      <c r="AD55" s="10">
        <f t="shared" si="14"/>
        <v>15082.740000000002</v>
      </c>
      <c r="AE55" s="10">
        <f t="shared" si="14"/>
        <v>14987.880000000003</v>
      </c>
      <c r="AF55" s="10">
        <f t="shared" si="14"/>
        <v>19636.02</v>
      </c>
      <c r="AG55" s="10">
        <f t="shared" si="13"/>
        <v>20110.320000000003</v>
      </c>
      <c r="AH55" s="10">
        <f t="shared" si="13"/>
        <v>19825.740000000002</v>
      </c>
      <c r="AI55" s="10">
        <f t="shared" si="13"/>
        <v>20097.0396</v>
      </c>
      <c r="AJ55" s="10">
        <f t="shared" si="13"/>
        <v>18118.260000000002</v>
      </c>
      <c r="AK55" s="10">
        <f t="shared" si="13"/>
        <v>0</v>
      </c>
      <c r="AL55" s="10">
        <f t="shared" si="13"/>
        <v>0</v>
      </c>
      <c r="AM55" s="10">
        <f t="shared" si="11"/>
        <v>22102.380000000005</v>
      </c>
      <c r="AN55" s="10">
        <f t="shared" si="12"/>
        <v>0</v>
      </c>
    </row>
    <row r="56" spans="1:40">
      <c r="A56" s="13" t="s">
        <v>18</v>
      </c>
      <c r="B56" s="10">
        <f t="shared" si="14"/>
        <v>0</v>
      </c>
      <c r="C56" s="10">
        <f t="shared" si="14"/>
        <v>0</v>
      </c>
      <c r="D56" s="10">
        <f t="shared" si="14"/>
        <v>0</v>
      </c>
      <c r="E56" s="10">
        <f t="shared" si="14"/>
        <v>0</v>
      </c>
      <c r="F56" s="10">
        <f t="shared" si="14"/>
        <v>20964.060000000005</v>
      </c>
      <c r="G56" s="10">
        <f t="shared" si="14"/>
        <v>21533.22</v>
      </c>
      <c r="H56" s="10">
        <f t="shared" si="14"/>
        <v>21817.800000000003</v>
      </c>
      <c r="I56" s="10">
        <f t="shared" si="14"/>
        <v>18023.400000000001</v>
      </c>
      <c r="J56" s="10">
        <f t="shared" si="14"/>
        <v>12900.960000000003</v>
      </c>
      <c r="K56" s="10">
        <f t="shared" si="14"/>
        <v>22197.24</v>
      </c>
      <c r="L56" s="10">
        <f t="shared" si="14"/>
        <v>22292.100000000006</v>
      </c>
      <c r="M56" s="10">
        <f t="shared" si="14"/>
        <v>20584.620000000003</v>
      </c>
      <c r="N56" s="10">
        <f t="shared" si="14"/>
        <v>21058.92</v>
      </c>
      <c r="O56" s="10">
        <f t="shared" si="14"/>
        <v>19825.740000000002</v>
      </c>
      <c r="P56" s="10">
        <f t="shared" si="14"/>
        <v>17454.240000000002</v>
      </c>
      <c r="Q56" s="10">
        <f t="shared" si="14"/>
        <v>15746.760000000002</v>
      </c>
      <c r="R56" s="10">
        <f t="shared" si="14"/>
        <v>19825.740000000002</v>
      </c>
      <c r="S56" s="10">
        <f t="shared" si="14"/>
        <v>21343.500000000004</v>
      </c>
      <c r="T56" s="10">
        <f t="shared" si="14"/>
        <v>20300.04</v>
      </c>
      <c r="U56" s="10">
        <f t="shared" si="14"/>
        <v>11046.447</v>
      </c>
      <c r="V56" s="10">
        <f t="shared" si="14"/>
        <v>17543.4084</v>
      </c>
      <c r="W56" s="10">
        <f t="shared" si="14"/>
        <v>17786.250000000004</v>
      </c>
      <c r="X56" s="10">
        <f t="shared" si="14"/>
        <v>15318.941400000003</v>
      </c>
      <c r="Y56" s="10">
        <f t="shared" si="14"/>
        <v>18592.560000000001</v>
      </c>
      <c r="Z56" s="10">
        <f t="shared" si="14"/>
        <v>19406.4588</v>
      </c>
      <c r="AA56" s="10">
        <f t="shared" si="14"/>
        <v>19636.02</v>
      </c>
      <c r="AB56" s="10">
        <f t="shared" si="14"/>
        <v>19456.734600000003</v>
      </c>
      <c r="AC56" s="10">
        <f t="shared" si="14"/>
        <v>17169.66</v>
      </c>
      <c r="AD56" s="10">
        <f t="shared" si="14"/>
        <v>15082.740000000002</v>
      </c>
      <c r="AE56" s="10">
        <f t="shared" si="14"/>
        <v>15367.32</v>
      </c>
      <c r="AF56" s="10">
        <f t="shared" si="14"/>
        <v>19920.600000000006</v>
      </c>
      <c r="AG56" s="10">
        <f t="shared" si="13"/>
        <v>20205.18</v>
      </c>
      <c r="AH56" s="10">
        <f t="shared" si="13"/>
        <v>20110.320000000003</v>
      </c>
      <c r="AI56" s="10">
        <f t="shared" si="13"/>
        <v>21301.761600000002</v>
      </c>
      <c r="AJ56" s="10">
        <f t="shared" si="13"/>
        <v>18307.980000000003</v>
      </c>
      <c r="AK56" s="10">
        <f t="shared" si="13"/>
        <v>0</v>
      </c>
      <c r="AL56" s="10">
        <f t="shared" si="13"/>
        <v>0</v>
      </c>
      <c r="AM56" s="10">
        <f t="shared" si="11"/>
        <v>22292.100000000006</v>
      </c>
      <c r="AN56" s="10">
        <f t="shared" si="12"/>
        <v>0</v>
      </c>
    </row>
    <row r="57" spans="1:40">
      <c r="A57" s="13">
        <v>0.5</v>
      </c>
      <c r="B57" s="10">
        <f t="shared" si="14"/>
        <v>0</v>
      </c>
      <c r="C57" s="10">
        <f t="shared" si="14"/>
        <v>0</v>
      </c>
      <c r="D57" s="10">
        <f t="shared" si="14"/>
        <v>0</v>
      </c>
      <c r="E57" s="10">
        <f t="shared" si="14"/>
        <v>0</v>
      </c>
      <c r="F57" s="10">
        <f t="shared" si="14"/>
        <v>22386.959999999999</v>
      </c>
      <c r="G57" s="10">
        <f t="shared" si="14"/>
        <v>22007.52</v>
      </c>
      <c r="H57" s="10">
        <f t="shared" si="14"/>
        <v>22197.24</v>
      </c>
      <c r="I57" s="10">
        <f t="shared" si="14"/>
        <v>19636.02</v>
      </c>
      <c r="J57" s="10">
        <f t="shared" si="14"/>
        <v>14039.280000000002</v>
      </c>
      <c r="K57" s="10">
        <f t="shared" si="14"/>
        <v>22766.400000000001</v>
      </c>
      <c r="L57" s="10">
        <f t="shared" si="14"/>
        <v>22576.68</v>
      </c>
      <c r="M57" s="10">
        <f t="shared" si="14"/>
        <v>22481.820000000003</v>
      </c>
      <c r="N57" s="10">
        <f t="shared" si="14"/>
        <v>20869.2</v>
      </c>
      <c r="O57" s="10">
        <f t="shared" si="14"/>
        <v>20489.760000000002</v>
      </c>
      <c r="P57" s="10">
        <f t="shared" si="14"/>
        <v>17643.960000000003</v>
      </c>
      <c r="Q57" s="10">
        <f t="shared" si="14"/>
        <v>16126.2</v>
      </c>
      <c r="R57" s="10">
        <f t="shared" si="14"/>
        <v>19161.72</v>
      </c>
      <c r="S57" s="10">
        <f t="shared" si="14"/>
        <v>21153.780000000002</v>
      </c>
      <c r="T57" s="10">
        <f t="shared" si="14"/>
        <v>20489.760000000002</v>
      </c>
      <c r="U57" s="10">
        <f t="shared" si="14"/>
        <v>15077.048400000001</v>
      </c>
      <c r="V57" s="10">
        <f t="shared" si="14"/>
        <v>20137.829400000002</v>
      </c>
      <c r="W57" s="10">
        <f t="shared" si="14"/>
        <v>17613.604800000005</v>
      </c>
      <c r="X57" s="10">
        <f t="shared" si="14"/>
        <v>15679.4094</v>
      </c>
      <c r="Y57" s="10">
        <f t="shared" si="14"/>
        <v>20869.2</v>
      </c>
      <c r="Z57" s="10">
        <f t="shared" si="14"/>
        <v>22472.334000000003</v>
      </c>
      <c r="AA57" s="10">
        <f t="shared" si="14"/>
        <v>20110.320000000003</v>
      </c>
      <c r="AB57" s="10">
        <f t="shared" si="14"/>
        <v>20376.8766</v>
      </c>
      <c r="AC57" s="10">
        <f t="shared" si="14"/>
        <v>17454.240000000002</v>
      </c>
      <c r="AD57" s="10">
        <f t="shared" si="14"/>
        <v>15557.04</v>
      </c>
      <c r="AE57" s="10">
        <f t="shared" si="14"/>
        <v>15841.62</v>
      </c>
      <c r="AF57" s="10">
        <f t="shared" si="14"/>
        <v>20205.18</v>
      </c>
      <c r="AG57" s="10">
        <f t="shared" si="13"/>
        <v>20205.18</v>
      </c>
      <c r="AH57" s="10">
        <f t="shared" si="13"/>
        <v>19730.880000000005</v>
      </c>
      <c r="AI57" s="10">
        <f t="shared" si="13"/>
        <v>20374.979400000004</v>
      </c>
      <c r="AJ57" s="10">
        <f t="shared" si="13"/>
        <v>18402.840000000004</v>
      </c>
      <c r="AK57" s="10">
        <f t="shared" si="13"/>
        <v>0</v>
      </c>
      <c r="AL57" s="10">
        <f t="shared" si="13"/>
        <v>0</v>
      </c>
      <c r="AM57" s="10">
        <f t="shared" si="11"/>
        <v>22766.400000000001</v>
      </c>
      <c r="AN57" s="10">
        <f t="shared" si="12"/>
        <v>0</v>
      </c>
    </row>
    <row r="58" spans="1:40">
      <c r="A58" s="13" t="s">
        <v>19</v>
      </c>
      <c r="B58" s="10">
        <f t="shared" si="14"/>
        <v>0</v>
      </c>
      <c r="C58" s="10">
        <f t="shared" si="14"/>
        <v>0</v>
      </c>
      <c r="D58" s="10">
        <f t="shared" si="14"/>
        <v>0</v>
      </c>
      <c r="E58" s="10">
        <f t="shared" si="14"/>
        <v>0</v>
      </c>
      <c r="F58" s="10">
        <f t="shared" si="14"/>
        <v>14418.720000000001</v>
      </c>
      <c r="G58" s="10">
        <f t="shared" si="14"/>
        <v>21438.360000000004</v>
      </c>
      <c r="H58" s="10">
        <f t="shared" si="14"/>
        <v>20869.2</v>
      </c>
      <c r="I58" s="10">
        <f t="shared" si="14"/>
        <v>18877.14</v>
      </c>
      <c r="J58" s="10">
        <f t="shared" si="14"/>
        <v>17169.66</v>
      </c>
      <c r="K58" s="10">
        <f t="shared" si="14"/>
        <v>22102.380000000005</v>
      </c>
      <c r="L58" s="10">
        <f t="shared" si="14"/>
        <v>22386.959999999999</v>
      </c>
      <c r="M58" s="10">
        <f t="shared" si="14"/>
        <v>22481.820000000003</v>
      </c>
      <c r="N58" s="10">
        <f t="shared" si="14"/>
        <v>21058.92</v>
      </c>
      <c r="O58" s="10">
        <f t="shared" si="14"/>
        <v>18877.14</v>
      </c>
      <c r="P58" s="10">
        <f t="shared" si="14"/>
        <v>17454.240000000002</v>
      </c>
      <c r="Q58" s="10">
        <f t="shared" si="14"/>
        <v>16410.780000000002</v>
      </c>
      <c r="R58" s="10">
        <f t="shared" si="14"/>
        <v>10339.740000000002</v>
      </c>
      <c r="S58" s="10">
        <f t="shared" si="14"/>
        <v>20110.320000000003</v>
      </c>
      <c r="T58" s="10">
        <f t="shared" si="14"/>
        <v>20679.480000000003</v>
      </c>
      <c r="U58" s="10">
        <f t="shared" si="14"/>
        <v>18326.952000000005</v>
      </c>
      <c r="V58" s="10">
        <f t="shared" si="14"/>
        <v>20387.311200000004</v>
      </c>
      <c r="W58" s="10">
        <f t="shared" si="14"/>
        <v>17514.001800000002</v>
      </c>
      <c r="X58" s="10">
        <f t="shared" si="14"/>
        <v>16921.126800000002</v>
      </c>
      <c r="Y58" s="10">
        <f t="shared" si="14"/>
        <v>20205.18</v>
      </c>
      <c r="Z58" s="10">
        <f t="shared" si="14"/>
        <v>19541.16</v>
      </c>
      <c r="AA58" s="10">
        <f t="shared" si="14"/>
        <v>19730.880000000005</v>
      </c>
      <c r="AB58" s="10">
        <f t="shared" si="14"/>
        <v>19671.118200000001</v>
      </c>
      <c r="AC58" s="10">
        <f t="shared" si="14"/>
        <v>17549.100000000002</v>
      </c>
      <c r="AD58" s="10">
        <f t="shared" si="14"/>
        <v>15746.760000000002</v>
      </c>
      <c r="AE58" s="10">
        <f t="shared" si="14"/>
        <v>15936.480000000003</v>
      </c>
      <c r="AF58" s="10">
        <f t="shared" si="14"/>
        <v>20205.18</v>
      </c>
      <c r="AG58" s="10">
        <f t="shared" si="13"/>
        <v>20394.900000000001</v>
      </c>
      <c r="AH58" s="10">
        <f t="shared" si="13"/>
        <v>19636.02</v>
      </c>
      <c r="AI58" s="10">
        <f t="shared" si="13"/>
        <v>18724.415400000002</v>
      </c>
      <c r="AJ58" s="10">
        <f t="shared" si="13"/>
        <v>18497.7</v>
      </c>
      <c r="AK58" s="10">
        <f t="shared" si="13"/>
        <v>0</v>
      </c>
      <c r="AL58" s="10">
        <f t="shared" si="13"/>
        <v>0</v>
      </c>
      <c r="AM58" s="10">
        <f t="shared" si="11"/>
        <v>22481.820000000003</v>
      </c>
      <c r="AN58" s="10">
        <f t="shared" si="12"/>
        <v>0</v>
      </c>
    </row>
    <row r="59" spans="1:40">
      <c r="A59" s="13">
        <v>0.58333333333333337</v>
      </c>
      <c r="B59" s="10">
        <f t="shared" si="14"/>
        <v>0</v>
      </c>
      <c r="C59" s="10">
        <f t="shared" si="14"/>
        <v>0</v>
      </c>
      <c r="D59" s="10">
        <f t="shared" si="14"/>
        <v>0</v>
      </c>
      <c r="E59" s="10">
        <f t="shared" si="14"/>
        <v>0</v>
      </c>
      <c r="F59" s="10">
        <f t="shared" si="14"/>
        <v>15936.480000000003</v>
      </c>
      <c r="G59" s="10">
        <f t="shared" si="14"/>
        <v>22197.24</v>
      </c>
      <c r="H59" s="10">
        <f t="shared" si="14"/>
        <v>21153.780000000002</v>
      </c>
      <c r="I59" s="10">
        <f t="shared" si="14"/>
        <v>18782.280000000002</v>
      </c>
      <c r="J59" s="10">
        <f t="shared" si="14"/>
        <v>17454.240000000002</v>
      </c>
      <c r="K59" s="10">
        <f t="shared" si="14"/>
        <v>22007.52</v>
      </c>
      <c r="L59" s="10">
        <f t="shared" si="14"/>
        <v>21912.66</v>
      </c>
      <c r="M59" s="10">
        <f t="shared" si="14"/>
        <v>18402.840000000004</v>
      </c>
      <c r="N59" s="10">
        <f t="shared" si="14"/>
        <v>20110.320000000003</v>
      </c>
      <c r="O59" s="10">
        <f t="shared" si="14"/>
        <v>20300.04</v>
      </c>
      <c r="P59" s="10">
        <f t="shared" si="14"/>
        <v>18307.980000000003</v>
      </c>
      <c r="Q59" s="10">
        <f t="shared" si="14"/>
        <v>16173.630000000003</v>
      </c>
      <c r="R59" s="10">
        <f t="shared" si="14"/>
        <v>10150.02</v>
      </c>
      <c r="S59" s="10">
        <f t="shared" si="14"/>
        <v>20679.480000000003</v>
      </c>
      <c r="T59" s="10">
        <f t="shared" si="14"/>
        <v>20584.620000000003</v>
      </c>
      <c r="U59" s="10">
        <f t="shared" si="14"/>
        <v>19204.406999999999</v>
      </c>
      <c r="V59" s="10">
        <f t="shared" si="14"/>
        <v>20567.5452</v>
      </c>
      <c r="W59" s="10">
        <f t="shared" si="14"/>
        <v>16458.210000000003</v>
      </c>
      <c r="X59" s="10">
        <f t="shared" si="14"/>
        <v>16399.396800000002</v>
      </c>
      <c r="Y59" s="10">
        <f t="shared" si="14"/>
        <v>20700.349200000004</v>
      </c>
      <c r="Z59" s="10">
        <f t="shared" si="14"/>
        <v>19636.02</v>
      </c>
      <c r="AA59" s="10">
        <f t="shared" si="14"/>
        <v>19920.600000000006</v>
      </c>
      <c r="AB59" s="10">
        <f t="shared" si="14"/>
        <v>19462.426200000002</v>
      </c>
      <c r="AC59" s="10">
        <f t="shared" si="14"/>
        <v>17074.800000000003</v>
      </c>
      <c r="AD59" s="10">
        <f t="shared" si="14"/>
        <v>15651.9</v>
      </c>
      <c r="AE59" s="10">
        <f t="shared" si="14"/>
        <v>15557.04</v>
      </c>
      <c r="AF59" s="10">
        <f t="shared" si="14"/>
        <v>20015.46</v>
      </c>
      <c r="AG59" s="10">
        <f t="shared" si="13"/>
        <v>20489.760000000002</v>
      </c>
      <c r="AH59" s="10">
        <f t="shared" si="13"/>
        <v>19351.440000000002</v>
      </c>
      <c r="AI59" s="10">
        <f t="shared" si="13"/>
        <v>19404.561600000001</v>
      </c>
      <c r="AJ59" s="10">
        <f t="shared" si="13"/>
        <v>18307.980000000003</v>
      </c>
      <c r="AK59" s="10">
        <f t="shared" si="13"/>
        <v>0</v>
      </c>
      <c r="AL59" s="10">
        <f t="shared" si="13"/>
        <v>0</v>
      </c>
      <c r="AM59" s="10">
        <f t="shared" si="11"/>
        <v>22197.24</v>
      </c>
      <c r="AN59" s="10">
        <f t="shared" si="12"/>
        <v>0</v>
      </c>
    </row>
    <row r="60" spans="1:40">
      <c r="A60" s="13" t="s">
        <v>20</v>
      </c>
      <c r="B60" s="10">
        <f t="shared" si="14"/>
        <v>0</v>
      </c>
      <c r="C60" s="10">
        <f t="shared" si="14"/>
        <v>0</v>
      </c>
      <c r="D60" s="10">
        <f t="shared" si="14"/>
        <v>0</v>
      </c>
      <c r="E60" s="10">
        <f t="shared" si="14"/>
        <v>0</v>
      </c>
      <c r="F60" s="10">
        <f t="shared" si="14"/>
        <v>20205.18</v>
      </c>
      <c r="G60" s="10">
        <f t="shared" si="14"/>
        <v>22956.120000000003</v>
      </c>
      <c r="H60" s="10">
        <f t="shared" si="14"/>
        <v>21343.500000000004</v>
      </c>
      <c r="I60" s="10">
        <f t="shared" si="14"/>
        <v>18213.120000000003</v>
      </c>
      <c r="J60" s="10">
        <f t="shared" si="14"/>
        <v>16885.080000000002</v>
      </c>
      <c r="K60" s="10">
        <f t="shared" si="14"/>
        <v>22292.100000000006</v>
      </c>
      <c r="L60" s="10">
        <f t="shared" si="14"/>
        <v>22102.380000000005</v>
      </c>
      <c r="M60" s="10">
        <f t="shared" si="14"/>
        <v>21817.800000000003</v>
      </c>
      <c r="N60" s="10">
        <f t="shared" si="14"/>
        <v>21722.940000000002</v>
      </c>
      <c r="O60" s="10">
        <f t="shared" si="14"/>
        <v>20774.340000000004</v>
      </c>
      <c r="P60" s="10">
        <f t="shared" si="14"/>
        <v>18307.980000000003</v>
      </c>
      <c r="Q60" s="10">
        <f t="shared" si="14"/>
        <v>15699.330000000002</v>
      </c>
      <c r="R60" s="10">
        <f t="shared" si="14"/>
        <v>14323.860000000002</v>
      </c>
      <c r="S60" s="10">
        <f t="shared" si="14"/>
        <v>21153.780000000002</v>
      </c>
      <c r="T60" s="10">
        <f t="shared" si="14"/>
        <v>19446.300000000003</v>
      </c>
      <c r="U60" s="10">
        <f t="shared" si="14"/>
        <v>19046.939400000003</v>
      </c>
      <c r="V60" s="10">
        <f t="shared" si="14"/>
        <v>19964.235600000004</v>
      </c>
      <c r="W60" s="10">
        <f t="shared" si="14"/>
        <v>16562.556</v>
      </c>
      <c r="X60" s="10">
        <f t="shared" si="14"/>
        <v>16862.313600000005</v>
      </c>
      <c r="Y60" s="10">
        <f t="shared" si="14"/>
        <v>20205.18</v>
      </c>
      <c r="Z60" s="10">
        <f t="shared" si="14"/>
        <v>19920.600000000006</v>
      </c>
      <c r="AA60" s="10">
        <f t="shared" si="14"/>
        <v>20110.320000000003</v>
      </c>
      <c r="AB60" s="10">
        <f t="shared" si="14"/>
        <v>20217.5118</v>
      </c>
      <c r="AC60" s="10">
        <f t="shared" si="14"/>
        <v>17264.52</v>
      </c>
      <c r="AD60" s="10">
        <f t="shared" si="14"/>
        <v>14987.880000000003</v>
      </c>
      <c r="AE60" s="10">
        <f t="shared" si="14"/>
        <v>15462.180000000002</v>
      </c>
      <c r="AF60" s="10">
        <f t="shared" si="14"/>
        <v>20015.46</v>
      </c>
      <c r="AG60" s="10">
        <f t="shared" si="13"/>
        <v>20205.18</v>
      </c>
      <c r="AH60" s="10">
        <f t="shared" si="13"/>
        <v>19730.880000000005</v>
      </c>
      <c r="AI60" s="10">
        <f t="shared" si="13"/>
        <v>19767.875400000001</v>
      </c>
      <c r="AJ60" s="10">
        <f t="shared" si="13"/>
        <v>17928.54</v>
      </c>
      <c r="AK60" s="10">
        <f t="shared" si="13"/>
        <v>0</v>
      </c>
      <c r="AL60" s="10">
        <f t="shared" si="13"/>
        <v>0</v>
      </c>
      <c r="AM60" s="10">
        <f t="shared" si="11"/>
        <v>22956.120000000003</v>
      </c>
      <c r="AN60" s="10">
        <f t="shared" si="12"/>
        <v>0</v>
      </c>
    </row>
    <row r="61" spans="1:40">
      <c r="A61" s="12" t="s">
        <v>21</v>
      </c>
      <c r="B61" s="10">
        <f t="shared" si="14"/>
        <v>0</v>
      </c>
      <c r="C61" s="10">
        <f t="shared" si="14"/>
        <v>0</v>
      </c>
      <c r="D61" s="10">
        <f t="shared" si="14"/>
        <v>0</v>
      </c>
      <c r="E61" s="10">
        <f t="shared" si="14"/>
        <v>0</v>
      </c>
      <c r="F61" s="10">
        <f t="shared" si="14"/>
        <v>20964.060000000005</v>
      </c>
      <c r="G61" s="10">
        <f t="shared" si="14"/>
        <v>20869.2</v>
      </c>
      <c r="H61" s="10">
        <f t="shared" si="14"/>
        <v>20869.2</v>
      </c>
      <c r="I61" s="10">
        <f t="shared" ref="B61:AL69" si="15">I22-$G$38*I22+$G$40*($G$38*I22)</f>
        <v>17359.380000000005</v>
      </c>
      <c r="J61" s="10">
        <f t="shared" si="15"/>
        <v>16505.64</v>
      </c>
      <c r="K61" s="10">
        <f t="shared" si="15"/>
        <v>21912.66</v>
      </c>
      <c r="L61" s="10">
        <f t="shared" si="15"/>
        <v>21722.940000000002</v>
      </c>
      <c r="M61" s="10">
        <f t="shared" si="15"/>
        <v>21248.639999999999</v>
      </c>
      <c r="N61" s="10">
        <f t="shared" si="15"/>
        <v>21058.92</v>
      </c>
      <c r="O61" s="10">
        <f t="shared" si="15"/>
        <v>20584.620000000003</v>
      </c>
      <c r="P61" s="10">
        <f t="shared" si="15"/>
        <v>16695.360000000004</v>
      </c>
      <c r="Q61" s="10">
        <f t="shared" si="15"/>
        <v>15035.310000000001</v>
      </c>
      <c r="R61" s="10">
        <f t="shared" si="15"/>
        <v>14323.860000000002</v>
      </c>
      <c r="S61" s="10">
        <f t="shared" si="15"/>
        <v>20015.46</v>
      </c>
      <c r="T61" s="10">
        <f t="shared" si="15"/>
        <v>21343.500000000004</v>
      </c>
      <c r="U61" s="10">
        <f t="shared" si="15"/>
        <v>15416.647199999999</v>
      </c>
      <c r="V61" s="10">
        <f t="shared" si="15"/>
        <v>20181.465000000004</v>
      </c>
      <c r="W61" s="10">
        <f t="shared" si="15"/>
        <v>17013.141000000003</v>
      </c>
      <c r="X61" s="10">
        <f t="shared" si="15"/>
        <v>16274.181600000002</v>
      </c>
      <c r="Y61" s="10">
        <f t="shared" si="15"/>
        <v>19351.440000000002</v>
      </c>
      <c r="Z61" s="10">
        <f t="shared" si="15"/>
        <v>20394.900000000001</v>
      </c>
      <c r="AA61" s="10">
        <f t="shared" si="15"/>
        <v>20015.46</v>
      </c>
      <c r="AB61" s="10">
        <f t="shared" si="15"/>
        <v>19612.305</v>
      </c>
      <c r="AC61" s="10">
        <f t="shared" si="15"/>
        <v>16979.940000000002</v>
      </c>
      <c r="AD61" s="10">
        <f t="shared" si="15"/>
        <v>14703.3</v>
      </c>
      <c r="AE61" s="10">
        <f t="shared" si="15"/>
        <v>15082.740000000002</v>
      </c>
      <c r="AF61" s="10">
        <f t="shared" si="15"/>
        <v>19636.02</v>
      </c>
      <c r="AG61" s="10">
        <f t="shared" si="13"/>
        <v>19636.02</v>
      </c>
      <c r="AH61" s="10">
        <f t="shared" si="13"/>
        <v>19920.600000000006</v>
      </c>
      <c r="AI61" s="10">
        <f t="shared" si="13"/>
        <v>19428.276600000001</v>
      </c>
      <c r="AJ61" s="10">
        <f t="shared" si="13"/>
        <v>17738.82</v>
      </c>
      <c r="AK61" s="10">
        <f t="shared" si="13"/>
        <v>0</v>
      </c>
      <c r="AL61" s="10">
        <f t="shared" si="13"/>
        <v>0</v>
      </c>
      <c r="AM61" s="10">
        <f t="shared" si="11"/>
        <v>21912.66</v>
      </c>
      <c r="AN61" s="10">
        <f t="shared" si="12"/>
        <v>0</v>
      </c>
    </row>
    <row r="62" spans="1:40">
      <c r="A62" s="12" t="s">
        <v>22</v>
      </c>
      <c r="B62" s="10">
        <f t="shared" si="15"/>
        <v>0</v>
      </c>
      <c r="C62" s="10">
        <f t="shared" si="15"/>
        <v>0</v>
      </c>
      <c r="D62" s="10">
        <f t="shared" si="15"/>
        <v>0</v>
      </c>
      <c r="E62" s="10">
        <f t="shared" si="15"/>
        <v>0</v>
      </c>
      <c r="F62" s="10">
        <f t="shared" si="15"/>
        <v>19161.72</v>
      </c>
      <c r="G62" s="10">
        <f t="shared" si="15"/>
        <v>20394.900000000001</v>
      </c>
      <c r="H62" s="10">
        <f t="shared" si="15"/>
        <v>20205.18</v>
      </c>
      <c r="I62" s="10">
        <f t="shared" si="15"/>
        <v>16600.5</v>
      </c>
      <c r="J62" s="10">
        <f t="shared" si="15"/>
        <v>16315.92</v>
      </c>
      <c r="K62" s="10">
        <f t="shared" si="15"/>
        <v>20489.760000000002</v>
      </c>
      <c r="L62" s="10">
        <f t="shared" si="15"/>
        <v>20489.760000000002</v>
      </c>
      <c r="M62" s="10">
        <f t="shared" si="15"/>
        <v>20489.760000000002</v>
      </c>
      <c r="N62" s="10">
        <f t="shared" si="15"/>
        <v>20869.2</v>
      </c>
      <c r="O62" s="10">
        <f t="shared" si="15"/>
        <v>19920.600000000006</v>
      </c>
      <c r="P62" s="10">
        <f t="shared" si="15"/>
        <v>16410.780000000002</v>
      </c>
      <c r="Q62" s="10">
        <f t="shared" si="15"/>
        <v>14418.720000000001</v>
      </c>
      <c r="R62" s="10">
        <f t="shared" si="15"/>
        <v>13944.42</v>
      </c>
      <c r="S62" s="10">
        <f t="shared" si="15"/>
        <v>19446.300000000003</v>
      </c>
      <c r="T62" s="10">
        <f t="shared" si="15"/>
        <v>17264.52</v>
      </c>
      <c r="U62" s="10">
        <f t="shared" si="15"/>
        <v>19305.907200000001</v>
      </c>
      <c r="V62" s="10">
        <f t="shared" si="15"/>
        <v>18732.952800000003</v>
      </c>
      <c r="W62" s="10">
        <f t="shared" si="15"/>
        <v>16497.102600000002</v>
      </c>
      <c r="X62" s="10">
        <f t="shared" si="15"/>
        <v>15634.825199999999</v>
      </c>
      <c r="Y62" s="10">
        <f t="shared" si="15"/>
        <v>19161.72</v>
      </c>
      <c r="Z62" s="10">
        <f t="shared" si="15"/>
        <v>19541.16</v>
      </c>
      <c r="AA62" s="10">
        <f t="shared" si="15"/>
        <v>18972.000000000004</v>
      </c>
      <c r="AB62" s="10">
        <f t="shared" si="15"/>
        <v>18497.7</v>
      </c>
      <c r="AC62" s="10">
        <f t="shared" si="15"/>
        <v>16790.22</v>
      </c>
      <c r="AD62" s="10">
        <f t="shared" si="15"/>
        <v>14798.160000000002</v>
      </c>
      <c r="AE62" s="10">
        <f t="shared" si="15"/>
        <v>15367.32</v>
      </c>
      <c r="AF62" s="10">
        <f t="shared" si="15"/>
        <v>19161.72</v>
      </c>
      <c r="AG62" s="10">
        <f t="shared" si="13"/>
        <v>19066.860000000004</v>
      </c>
      <c r="AH62" s="10">
        <f t="shared" si="13"/>
        <v>18782.280000000002</v>
      </c>
      <c r="AI62" s="10">
        <f t="shared" si="13"/>
        <v>18921.724200000004</v>
      </c>
      <c r="AJ62" s="10">
        <f t="shared" si="13"/>
        <v>16410.780000000002</v>
      </c>
      <c r="AK62" s="10">
        <f t="shared" si="13"/>
        <v>0</v>
      </c>
      <c r="AL62" s="10">
        <f t="shared" si="13"/>
        <v>0</v>
      </c>
      <c r="AM62" s="10">
        <f t="shared" si="11"/>
        <v>20869.2</v>
      </c>
      <c r="AN62" s="10">
        <f t="shared" si="12"/>
        <v>0</v>
      </c>
    </row>
    <row r="63" spans="1:40">
      <c r="A63" s="12" t="s">
        <v>23</v>
      </c>
      <c r="B63" s="10">
        <f t="shared" si="15"/>
        <v>0</v>
      </c>
      <c r="C63" s="10">
        <f t="shared" si="15"/>
        <v>0</v>
      </c>
      <c r="D63" s="10">
        <f t="shared" si="15"/>
        <v>0</v>
      </c>
      <c r="E63" s="10">
        <f t="shared" si="15"/>
        <v>0</v>
      </c>
      <c r="F63" s="10">
        <f t="shared" si="15"/>
        <v>11572.920000000002</v>
      </c>
      <c r="G63" s="10">
        <f t="shared" si="15"/>
        <v>19066.860000000004</v>
      </c>
      <c r="H63" s="10">
        <f t="shared" si="15"/>
        <v>20110.320000000003</v>
      </c>
      <c r="I63" s="10">
        <f t="shared" si="15"/>
        <v>17549.100000000002</v>
      </c>
      <c r="J63" s="10">
        <f t="shared" si="15"/>
        <v>16979.940000000002</v>
      </c>
      <c r="K63" s="10">
        <f t="shared" si="15"/>
        <v>20774.340000000004</v>
      </c>
      <c r="L63" s="10">
        <f t="shared" si="15"/>
        <v>20300.04</v>
      </c>
      <c r="M63" s="10">
        <f t="shared" si="15"/>
        <v>20205.18</v>
      </c>
      <c r="N63" s="10">
        <f t="shared" si="15"/>
        <v>20300.04</v>
      </c>
      <c r="O63" s="10">
        <f t="shared" si="15"/>
        <v>21628.080000000002</v>
      </c>
      <c r="P63" s="10">
        <f t="shared" si="15"/>
        <v>16885.080000000002</v>
      </c>
      <c r="Q63" s="10">
        <f t="shared" si="15"/>
        <v>16695.360000000004</v>
      </c>
      <c r="R63" s="10">
        <f t="shared" si="15"/>
        <v>13375.260000000002</v>
      </c>
      <c r="S63" s="10">
        <f t="shared" si="15"/>
        <v>20489.760000000002</v>
      </c>
      <c r="T63" s="10">
        <f t="shared" si="15"/>
        <v>16410.780000000002</v>
      </c>
      <c r="U63" s="10">
        <f t="shared" si="15"/>
        <v>19128.519</v>
      </c>
      <c r="V63" s="10">
        <f t="shared" si="15"/>
        <v>19127.570400000001</v>
      </c>
      <c r="W63" s="10">
        <f t="shared" si="15"/>
        <v>16707.691800000001</v>
      </c>
      <c r="X63" s="10">
        <f t="shared" si="15"/>
        <v>17568.072000000004</v>
      </c>
      <c r="Y63" s="10">
        <f t="shared" si="15"/>
        <v>19256.580000000002</v>
      </c>
      <c r="Z63" s="10">
        <f t="shared" si="15"/>
        <v>18687.419999999998</v>
      </c>
      <c r="AA63" s="10">
        <f t="shared" si="15"/>
        <v>19351.440000000002</v>
      </c>
      <c r="AB63" s="10">
        <f t="shared" si="15"/>
        <v>19825.740000000002</v>
      </c>
      <c r="AC63" s="10">
        <f t="shared" si="15"/>
        <v>18307.980000000003</v>
      </c>
      <c r="AD63" s="10">
        <f t="shared" si="15"/>
        <v>16410.780000000002</v>
      </c>
      <c r="AE63" s="10">
        <f t="shared" si="15"/>
        <v>15557.04</v>
      </c>
      <c r="AF63" s="10">
        <f t="shared" si="15"/>
        <v>18972.000000000004</v>
      </c>
      <c r="AG63" s="10">
        <f t="shared" si="13"/>
        <v>18497.7</v>
      </c>
      <c r="AH63" s="10">
        <f t="shared" si="13"/>
        <v>19636.02</v>
      </c>
      <c r="AI63" s="10">
        <f t="shared" si="13"/>
        <v>18536.592600000004</v>
      </c>
      <c r="AJ63" s="10">
        <f t="shared" si="13"/>
        <v>18286.162199999999</v>
      </c>
      <c r="AK63" s="10">
        <f t="shared" si="13"/>
        <v>0</v>
      </c>
      <c r="AL63" s="10">
        <f t="shared" si="13"/>
        <v>0</v>
      </c>
      <c r="AM63" s="10">
        <f t="shared" si="11"/>
        <v>21628.080000000002</v>
      </c>
      <c r="AN63" s="10">
        <f t="shared" si="12"/>
        <v>0</v>
      </c>
    </row>
    <row r="64" spans="1:40">
      <c r="A64" s="9" t="s">
        <v>24</v>
      </c>
      <c r="B64" s="10">
        <f t="shared" si="15"/>
        <v>0</v>
      </c>
      <c r="C64" s="10">
        <f t="shared" si="15"/>
        <v>0</v>
      </c>
      <c r="D64" s="10">
        <f t="shared" si="15"/>
        <v>0</v>
      </c>
      <c r="E64" s="10">
        <f t="shared" si="15"/>
        <v>0</v>
      </c>
      <c r="F64" s="10">
        <f t="shared" si="15"/>
        <v>0</v>
      </c>
      <c r="G64" s="10">
        <f t="shared" si="15"/>
        <v>21817.800000000003</v>
      </c>
      <c r="H64" s="10">
        <f t="shared" si="15"/>
        <v>19825.740000000002</v>
      </c>
      <c r="I64" s="10">
        <f t="shared" si="15"/>
        <v>20584.620000000003</v>
      </c>
      <c r="J64" s="10">
        <f t="shared" si="15"/>
        <v>20679.480000000003</v>
      </c>
      <c r="K64" s="10">
        <f t="shared" si="15"/>
        <v>22481.820000000003</v>
      </c>
      <c r="L64" s="10">
        <f t="shared" si="15"/>
        <v>22956.120000000003</v>
      </c>
      <c r="M64" s="10">
        <f t="shared" si="15"/>
        <v>21722.940000000002</v>
      </c>
      <c r="N64" s="10">
        <f t="shared" si="15"/>
        <v>22102.380000000005</v>
      </c>
      <c r="O64" s="10">
        <f t="shared" si="15"/>
        <v>22576.68</v>
      </c>
      <c r="P64" s="10">
        <f t="shared" si="15"/>
        <v>20394.900000000001</v>
      </c>
      <c r="Q64" s="10">
        <f t="shared" si="15"/>
        <v>17928.54</v>
      </c>
      <c r="R64" s="10">
        <f t="shared" si="15"/>
        <v>19161.72</v>
      </c>
      <c r="S64" s="10">
        <f t="shared" si="15"/>
        <v>21912.66</v>
      </c>
      <c r="T64" s="10">
        <f t="shared" si="15"/>
        <v>18972.000000000004</v>
      </c>
      <c r="U64" s="10">
        <f t="shared" si="15"/>
        <v>22270.282200000001</v>
      </c>
      <c r="V64" s="10">
        <f t="shared" si="15"/>
        <v>20295.297000000002</v>
      </c>
      <c r="W64" s="10">
        <f t="shared" si="15"/>
        <v>19067.8086</v>
      </c>
      <c r="X64" s="10">
        <f t="shared" si="15"/>
        <v>19636.02</v>
      </c>
      <c r="Y64" s="10">
        <f t="shared" si="15"/>
        <v>0</v>
      </c>
      <c r="Z64" s="10">
        <f t="shared" si="15"/>
        <v>21058.92</v>
      </c>
      <c r="AA64" s="10">
        <f t="shared" si="15"/>
        <v>21722.940000000002</v>
      </c>
      <c r="AB64" s="10">
        <f t="shared" si="15"/>
        <v>22576.68</v>
      </c>
      <c r="AC64" s="10">
        <f t="shared" si="15"/>
        <v>18782.280000000002</v>
      </c>
      <c r="AD64" s="10">
        <f t="shared" si="15"/>
        <v>18067.035600000003</v>
      </c>
      <c r="AE64" s="10">
        <f t="shared" si="15"/>
        <v>19161.72</v>
      </c>
      <c r="AF64" s="10">
        <f t="shared" si="15"/>
        <v>21817.800000000003</v>
      </c>
      <c r="AG64" s="10">
        <f t="shared" si="13"/>
        <v>21533.22</v>
      </c>
      <c r="AH64" s="10">
        <f t="shared" si="13"/>
        <v>21248.639999999999</v>
      </c>
      <c r="AI64" s="10">
        <f t="shared" si="13"/>
        <v>21679.304400000005</v>
      </c>
      <c r="AJ64" s="10">
        <f t="shared" si="13"/>
        <v>21692.584800000004</v>
      </c>
      <c r="AK64" s="10">
        <f t="shared" si="13"/>
        <v>0</v>
      </c>
      <c r="AL64" s="10">
        <f t="shared" si="13"/>
        <v>0</v>
      </c>
      <c r="AM64" s="10">
        <f t="shared" si="11"/>
        <v>22956.120000000003</v>
      </c>
      <c r="AN64" s="10">
        <f t="shared" si="12"/>
        <v>0</v>
      </c>
    </row>
    <row r="65" spans="1:40">
      <c r="A65" s="15">
        <v>0.83333333333333337</v>
      </c>
      <c r="B65" s="10">
        <f t="shared" si="15"/>
        <v>0</v>
      </c>
      <c r="C65" s="10">
        <f t="shared" si="15"/>
        <v>0</v>
      </c>
      <c r="D65" s="10">
        <f t="shared" si="15"/>
        <v>0</v>
      </c>
      <c r="E65" s="10">
        <f t="shared" si="15"/>
        <v>0</v>
      </c>
      <c r="F65" s="10">
        <f t="shared" si="15"/>
        <v>9106.5600000000013</v>
      </c>
      <c r="G65" s="10">
        <f t="shared" si="15"/>
        <v>21912.66</v>
      </c>
      <c r="H65" s="10">
        <f t="shared" si="15"/>
        <v>16505.64</v>
      </c>
      <c r="I65" s="10">
        <f t="shared" si="15"/>
        <v>0</v>
      </c>
      <c r="J65" s="10">
        <f t="shared" si="15"/>
        <v>20964.060000000005</v>
      </c>
      <c r="K65" s="10">
        <f t="shared" si="15"/>
        <v>22481.820000000003</v>
      </c>
      <c r="L65" s="10">
        <f t="shared" si="15"/>
        <v>22671.54</v>
      </c>
      <c r="M65" s="10">
        <f t="shared" si="15"/>
        <v>21343.500000000004</v>
      </c>
      <c r="N65" s="10">
        <f t="shared" si="15"/>
        <v>22007.52</v>
      </c>
      <c r="O65" s="10">
        <f t="shared" si="15"/>
        <v>22386.959999999999</v>
      </c>
      <c r="P65" s="10">
        <f t="shared" si="15"/>
        <v>20584.620000000003</v>
      </c>
      <c r="Q65" s="10">
        <f t="shared" si="15"/>
        <v>18497.7</v>
      </c>
      <c r="R65" s="10">
        <f t="shared" si="15"/>
        <v>22861.260000000002</v>
      </c>
      <c r="S65" s="10">
        <f t="shared" si="15"/>
        <v>22197.24</v>
      </c>
      <c r="T65" s="10">
        <f t="shared" si="15"/>
        <v>21533.22</v>
      </c>
      <c r="U65" s="10">
        <f t="shared" si="15"/>
        <v>21990.445200000002</v>
      </c>
      <c r="V65" s="10">
        <f t="shared" si="15"/>
        <v>20382.568200000002</v>
      </c>
      <c r="W65" s="10">
        <f t="shared" si="15"/>
        <v>20965.957200000004</v>
      </c>
      <c r="X65" s="10">
        <f t="shared" si="15"/>
        <v>20869.2</v>
      </c>
      <c r="Y65" s="10">
        <f t="shared" si="15"/>
        <v>379.44000000000005</v>
      </c>
      <c r="Z65" s="10">
        <f t="shared" si="15"/>
        <v>20679.480000000003</v>
      </c>
      <c r="AA65" s="10">
        <f t="shared" si="15"/>
        <v>21438.360000000004</v>
      </c>
      <c r="AB65" s="10">
        <f t="shared" si="15"/>
        <v>21912.66</v>
      </c>
      <c r="AC65" s="10">
        <f t="shared" si="15"/>
        <v>19825.740000000002</v>
      </c>
      <c r="AD65" s="10">
        <f t="shared" si="15"/>
        <v>18569.793600000005</v>
      </c>
      <c r="AE65" s="10">
        <f t="shared" si="15"/>
        <v>19541.16</v>
      </c>
      <c r="AF65" s="10">
        <f t="shared" si="15"/>
        <v>21533.22</v>
      </c>
      <c r="AG65" s="10">
        <f t="shared" si="13"/>
        <v>21248.639999999999</v>
      </c>
      <c r="AH65" s="10">
        <f t="shared" si="13"/>
        <v>21533.22</v>
      </c>
      <c r="AI65" s="10">
        <f t="shared" si="13"/>
        <v>21790.2906</v>
      </c>
      <c r="AJ65" s="10">
        <f t="shared" si="13"/>
        <v>21888.945000000003</v>
      </c>
      <c r="AK65" s="10">
        <f t="shared" si="13"/>
        <v>0</v>
      </c>
      <c r="AL65" s="10">
        <f t="shared" si="13"/>
        <v>0</v>
      </c>
      <c r="AM65" s="10">
        <f t="shared" si="11"/>
        <v>22861.260000000002</v>
      </c>
      <c r="AN65" s="10">
        <f t="shared" si="12"/>
        <v>0</v>
      </c>
    </row>
    <row r="66" spans="1:40">
      <c r="A66" s="15">
        <v>0.875</v>
      </c>
      <c r="B66" s="10">
        <f t="shared" si="15"/>
        <v>0</v>
      </c>
      <c r="C66" s="10">
        <f t="shared" si="15"/>
        <v>0</v>
      </c>
      <c r="D66" s="10">
        <f t="shared" si="15"/>
        <v>0</v>
      </c>
      <c r="E66" s="10">
        <f t="shared" si="15"/>
        <v>0</v>
      </c>
      <c r="F66" s="10">
        <f t="shared" si="15"/>
        <v>16315.92</v>
      </c>
      <c r="G66" s="10">
        <f t="shared" si="15"/>
        <v>20679.480000000003</v>
      </c>
      <c r="H66" s="10">
        <f t="shared" si="15"/>
        <v>15177.6</v>
      </c>
      <c r="I66" s="10">
        <f t="shared" si="15"/>
        <v>8916.84</v>
      </c>
      <c r="J66" s="10">
        <f t="shared" si="15"/>
        <v>20394.900000000001</v>
      </c>
      <c r="K66" s="10">
        <f t="shared" si="15"/>
        <v>22861.260000000002</v>
      </c>
      <c r="L66" s="10">
        <f t="shared" si="15"/>
        <v>21912.66</v>
      </c>
      <c r="M66" s="10">
        <f t="shared" si="15"/>
        <v>21817.800000000003</v>
      </c>
      <c r="N66" s="10">
        <f t="shared" si="15"/>
        <v>21153.780000000002</v>
      </c>
      <c r="O66" s="10">
        <f t="shared" si="15"/>
        <v>21248.639999999999</v>
      </c>
      <c r="P66" s="10">
        <f t="shared" si="15"/>
        <v>19730.880000000005</v>
      </c>
      <c r="Q66" s="10">
        <f t="shared" si="15"/>
        <v>5881.3200000000006</v>
      </c>
      <c r="R66" s="10">
        <f t="shared" si="15"/>
        <v>20300.04</v>
      </c>
      <c r="S66" s="10">
        <f t="shared" si="15"/>
        <v>20869.2</v>
      </c>
      <c r="T66" s="10">
        <f t="shared" si="15"/>
        <v>16790.22</v>
      </c>
      <c r="U66" s="10">
        <f t="shared" si="15"/>
        <v>21261.920399999999</v>
      </c>
      <c r="V66" s="10">
        <f t="shared" si="15"/>
        <v>20694.657600000002</v>
      </c>
      <c r="W66" s="10">
        <f t="shared" si="15"/>
        <v>20999.158200000005</v>
      </c>
      <c r="X66" s="10">
        <f t="shared" si="15"/>
        <v>20300.04</v>
      </c>
      <c r="Y66" s="10">
        <f t="shared" si="15"/>
        <v>14134.140000000001</v>
      </c>
      <c r="Z66" s="10">
        <f t="shared" si="15"/>
        <v>19920.600000000006</v>
      </c>
      <c r="AA66" s="10">
        <f t="shared" si="15"/>
        <v>20869.2</v>
      </c>
      <c r="AB66" s="10">
        <f t="shared" si="15"/>
        <v>21058.92</v>
      </c>
      <c r="AC66" s="10">
        <f t="shared" si="15"/>
        <v>19825.740000000002</v>
      </c>
      <c r="AD66" s="10">
        <f t="shared" si="15"/>
        <v>18471.139200000001</v>
      </c>
      <c r="AE66" s="10">
        <f t="shared" si="15"/>
        <v>19066.860000000004</v>
      </c>
      <c r="AF66" s="10">
        <f t="shared" si="15"/>
        <v>20584.620000000003</v>
      </c>
      <c r="AG66" s="10">
        <f t="shared" si="13"/>
        <v>20584.620000000003</v>
      </c>
      <c r="AH66" s="10">
        <f t="shared" si="13"/>
        <v>20584.620000000003</v>
      </c>
      <c r="AI66" s="10">
        <f t="shared" si="13"/>
        <v>21966.730200000005</v>
      </c>
      <c r="AJ66" s="10">
        <f t="shared" si="13"/>
        <v>21971.4732</v>
      </c>
      <c r="AK66" s="10">
        <f t="shared" si="13"/>
        <v>0</v>
      </c>
      <c r="AL66" s="10">
        <f t="shared" si="13"/>
        <v>0</v>
      </c>
      <c r="AM66" s="10">
        <f t="shared" si="11"/>
        <v>22861.260000000002</v>
      </c>
      <c r="AN66" s="10">
        <f t="shared" si="12"/>
        <v>0</v>
      </c>
    </row>
    <row r="67" spans="1:40">
      <c r="A67" s="13" t="s">
        <v>25</v>
      </c>
      <c r="B67" s="10">
        <f t="shared" si="15"/>
        <v>0</v>
      </c>
      <c r="C67" s="10">
        <f t="shared" si="15"/>
        <v>0</v>
      </c>
      <c r="D67" s="10">
        <f t="shared" si="15"/>
        <v>0</v>
      </c>
      <c r="E67" s="10">
        <f t="shared" si="15"/>
        <v>0</v>
      </c>
      <c r="F67" s="10">
        <f t="shared" si="15"/>
        <v>19541.16</v>
      </c>
      <c r="G67" s="10">
        <f t="shared" si="15"/>
        <v>19066.860000000004</v>
      </c>
      <c r="H67" s="10">
        <f t="shared" si="15"/>
        <v>20205.18</v>
      </c>
      <c r="I67" s="10">
        <f t="shared" si="15"/>
        <v>19446.300000000003</v>
      </c>
      <c r="J67" s="10">
        <f t="shared" si="15"/>
        <v>19161.72</v>
      </c>
      <c r="K67" s="10">
        <f t="shared" si="15"/>
        <v>20584.620000000003</v>
      </c>
      <c r="L67" s="10">
        <f t="shared" si="15"/>
        <v>20110.320000000003</v>
      </c>
      <c r="M67" s="10">
        <f t="shared" si="15"/>
        <v>20300.04</v>
      </c>
      <c r="N67" s="10">
        <f t="shared" si="15"/>
        <v>19730.880000000005</v>
      </c>
      <c r="O67" s="10">
        <f t="shared" si="15"/>
        <v>20205.18</v>
      </c>
      <c r="P67" s="10">
        <f t="shared" si="15"/>
        <v>18592.560000000001</v>
      </c>
      <c r="Q67" s="10">
        <f t="shared" si="15"/>
        <v>6450.4800000000014</v>
      </c>
      <c r="R67" s="10">
        <f t="shared" si="15"/>
        <v>19446.300000000003</v>
      </c>
      <c r="S67" s="10">
        <f t="shared" si="15"/>
        <v>19730.880000000005</v>
      </c>
      <c r="T67" s="10">
        <f t="shared" si="15"/>
        <v>16790.22</v>
      </c>
      <c r="U67" s="10">
        <f t="shared" si="15"/>
        <v>20173.876200000002</v>
      </c>
      <c r="V67" s="10">
        <f t="shared" si="15"/>
        <v>19267.014599999999</v>
      </c>
      <c r="W67" s="10">
        <f t="shared" si="15"/>
        <v>18655.167600000001</v>
      </c>
      <c r="X67" s="10">
        <f t="shared" si="15"/>
        <v>17738.82</v>
      </c>
      <c r="Y67" s="10">
        <f t="shared" si="15"/>
        <v>15392.932200000003</v>
      </c>
      <c r="Z67" s="10">
        <f t="shared" si="15"/>
        <v>18877.14</v>
      </c>
      <c r="AA67" s="10">
        <f t="shared" si="15"/>
        <v>19446.300000000003</v>
      </c>
      <c r="AB67" s="10">
        <f t="shared" si="15"/>
        <v>19920.600000000006</v>
      </c>
      <c r="AC67" s="10">
        <f t="shared" si="15"/>
        <v>18118.260000000002</v>
      </c>
      <c r="AD67" s="10">
        <f t="shared" si="15"/>
        <v>17805.222000000005</v>
      </c>
      <c r="AE67" s="10">
        <f t="shared" si="15"/>
        <v>15367.32</v>
      </c>
      <c r="AF67" s="10">
        <f t="shared" si="15"/>
        <v>19446.300000000003</v>
      </c>
      <c r="AG67" s="10">
        <f t="shared" si="13"/>
        <v>19256.580000000002</v>
      </c>
      <c r="AH67" s="10">
        <f t="shared" si="13"/>
        <v>16221.060000000001</v>
      </c>
      <c r="AI67" s="10">
        <f t="shared" si="13"/>
        <v>19674.9126</v>
      </c>
      <c r="AJ67" s="10">
        <f t="shared" si="13"/>
        <v>21418.439400000003</v>
      </c>
      <c r="AK67" s="10">
        <f t="shared" si="13"/>
        <v>0</v>
      </c>
      <c r="AL67" s="10">
        <f t="shared" si="13"/>
        <v>0</v>
      </c>
      <c r="AM67" s="10">
        <f t="shared" si="11"/>
        <v>21418.439400000003</v>
      </c>
      <c r="AN67" s="10">
        <f t="shared" si="12"/>
        <v>0</v>
      </c>
    </row>
    <row r="68" spans="1:40">
      <c r="A68" s="15">
        <v>0.95833333333333337</v>
      </c>
      <c r="B68" s="10">
        <f t="shared" si="15"/>
        <v>0</v>
      </c>
      <c r="C68" s="10">
        <f t="shared" si="15"/>
        <v>0</v>
      </c>
      <c r="D68" s="10">
        <f t="shared" si="15"/>
        <v>0</v>
      </c>
      <c r="E68" s="10">
        <f t="shared" si="15"/>
        <v>0</v>
      </c>
      <c r="F68" s="10">
        <f t="shared" si="15"/>
        <v>17074.800000000003</v>
      </c>
      <c r="G68" s="10">
        <f t="shared" si="15"/>
        <v>17549.100000000002</v>
      </c>
      <c r="H68" s="10">
        <f t="shared" si="15"/>
        <v>18118.260000000002</v>
      </c>
      <c r="I68" s="10">
        <f t="shared" si="15"/>
        <v>17169.66</v>
      </c>
      <c r="J68" s="10">
        <f t="shared" si="15"/>
        <v>17074.800000000003</v>
      </c>
      <c r="K68" s="10">
        <f t="shared" si="15"/>
        <v>18687.419999999998</v>
      </c>
      <c r="L68" s="10">
        <f t="shared" si="15"/>
        <v>17928.54</v>
      </c>
      <c r="M68" s="10">
        <f t="shared" si="15"/>
        <v>18877.14</v>
      </c>
      <c r="N68" s="10">
        <f t="shared" si="15"/>
        <v>17359.380000000005</v>
      </c>
      <c r="O68" s="10">
        <f t="shared" si="15"/>
        <v>18402.840000000004</v>
      </c>
      <c r="P68" s="10">
        <f t="shared" si="15"/>
        <v>15651.9</v>
      </c>
      <c r="Q68" s="10">
        <f t="shared" si="15"/>
        <v>9865.4400000000023</v>
      </c>
      <c r="R68" s="10">
        <f t="shared" si="15"/>
        <v>18213.120000000003</v>
      </c>
      <c r="S68" s="10">
        <f t="shared" si="15"/>
        <v>17738.82</v>
      </c>
      <c r="T68" s="10">
        <f t="shared" si="15"/>
        <v>16600.5</v>
      </c>
      <c r="U68" s="10">
        <f t="shared" si="15"/>
        <v>16740.892800000001</v>
      </c>
      <c r="V68" s="10">
        <f t="shared" si="15"/>
        <v>17796.684600000001</v>
      </c>
      <c r="W68" s="10">
        <f t="shared" si="15"/>
        <v>17042.547599999998</v>
      </c>
      <c r="X68" s="10">
        <f t="shared" si="15"/>
        <v>16126.2</v>
      </c>
      <c r="Y68" s="10">
        <f t="shared" si="15"/>
        <v>16031.340000000002</v>
      </c>
      <c r="Z68" s="10">
        <f t="shared" si="15"/>
        <v>16505.64</v>
      </c>
      <c r="AA68" s="10">
        <f t="shared" si="15"/>
        <v>16600.5</v>
      </c>
      <c r="AB68" s="10">
        <f t="shared" si="15"/>
        <v>18118.260000000002</v>
      </c>
      <c r="AC68" s="10">
        <f t="shared" si="15"/>
        <v>17833.68</v>
      </c>
      <c r="AD68" s="10">
        <f t="shared" si="15"/>
        <v>16067.3868</v>
      </c>
      <c r="AE68" s="10">
        <f t="shared" si="15"/>
        <v>14798.160000000002</v>
      </c>
      <c r="AF68" s="10">
        <f t="shared" si="15"/>
        <v>17169.66</v>
      </c>
      <c r="AG68" s="10">
        <f t="shared" si="15"/>
        <v>16885.080000000002</v>
      </c>
      <c r="AH68" s="10">
        <f t="shared" si="15"/>
        <v>17454.240000000002</v>
      </c>
      <c r="AI68" s="10">
        <f t="shared" si="15"/>
        <v>17812.810800000003</v>
      </c>
      <c r="AJ68" s="10">
        <f t="shared" si="15"/>
        <v>20908.092600000004</v>
      </c>
      <c r="AK68" s="10">
        <f t="shared" si="15"/>
        <v>0</v>
      </c>
      <c r="AL68" s="10">
        <f t="shared" si="15"/>
        <v>0</v>
      </c>
      <c r="AM68" s="10">
        <f t="shared" si="11"/>
        <v>20908.092600000004</v>
      </c>
      <c r="AN68" s="10">
        <f t="shared" si="12"/>
        <v>0</v>
      </c>
    </row>
    <row r="69" spans="1:40">
      <c r="A69" s="9" t="s">
        <v>26</v>
      </c>
      <c r="B69" s="10">
        <f t="shared" si="15"/>
        <v>0</v>
      </c>
      <c r="C69" s="10">
        <f t="shared" si="15"/>
        <v>0</v>
      </c>
      <c r="D69" s="10">
        <f t="shared" si="15"/>
        <v>0</v>
      </c>
      <c r="E69" s="10">
        <f t="shared" si="15"/>
        <v>0</v>
      </c>
      <c r="F69" s="10">
        <f t="shared" si="15"/>
        <v>15557.04</v>
      </c>
      <c r="G69" s="10">
        <f t="shared" si="15"/>
        <v>16505.64</v>
      </c>
      <c r="H69" s="10">
        <f t="shared" si="15"/>
        <v>16410.780000000002</v>
      </c>
      <c r="I69" s="10">
        <f t="shared" si="15"/>
        <v>17074.800000000003</v>
      </c>
      <c r="J69" s="10">
        <f t="shared" ref="J69:AL69" si="16">J30-$G$38*J30+$G$40*($G$38*J30)</f>
        <v>15462.180000000002</v>
      </c>
      <c r="K69" s="10">
        <f t="shared" si="16"/>
        <v>16221.060000000001</v>
      </c>
      <c r="L69" s="10">
        <f t="shared" si="16"/>
        <v>16126.2</v>
      </c>
      <c r="M69" s="10">
        <f t="shared" si="16"/>
        <v>16031.340000000002</v>
      </c>
      <c r="N69" s="10">
        <f t="shared" si="16"/>
        <v>15462.180000000002</v>
      </c>
      <c r="O69" s="10">
        <f t="shared" si="16"/>
        <v>16410.780000000002</v>
      </c>
      <c r="P69" s="10">
        <f t="shared" si="16"/>
        <v>6545.34</v>
      </c>
      <c r="Q69" s="10">
        <f t="shared" si="16"/>
        <v>14608.440000000002</v>
      </c>
      <c r="R69" s="10">
        <f t="shared" si="16"/>
        <v>11572.920000000002</v>
      </c>
      <c r="S69" s="10">
        <f t="shared" si="16"/>
        <v>15082.740000000002</v>
      </c>
      <c r="T69" s="10">
        <f t="shared" si="16"/>
        <v>15462.180000000002</v>
      </c>
      <c r="U69" s="10">
        <f t="shared" si="16"/>
        <v>11582.406000000001</v>
      </c>
      <c r="V69" s="10">
        <f t="shared" si="16"/>
        <v>14186.313000000002</v>
      </c>
      <c r="W69" s="10">
        <f t="shared" si="16"/>
        <v>15807.470400000002</v>
      </c>
      <c r="X69" s="10">
        <f t="shared" si="16"/>
        <v>14893.02</v>
      </c>
      <c r="Y69" s="10">
        <f t="shared" si="16"/>
        <v>14798.160000000002</v>
      </c>
      <c r="Z69" s="10">
        <f t="shared" si="16"/>
        <v>14608.440000000002</v>
      </c>
      <c r="AA69" s="10">
        <f t="shared" si="16"/>
        <v>15367.32</v>
      </c>
      <c r="AB69" s="10">
        <f t="shared" si="16"/>
        <v>15841.62</v>
      </c>
      <c r="AC69" s="10">
        <f t="shared" si="16"/>
        <v>17454.240000000002</v>
      </c>
      <c r="AD69" s="10">
        <f t="shared" si="16"/>
        <v>15082.740000000002</v>
      </c>
      <c r="AE69" s="10">
        <f t="shared" si="16"/>
        <v>14798.160000000002</v>
      </c>
      <c r="AF69" s="10">
        <f t="shared" si="16"/>
        <v>15177.6</v>
      </c>
      <c r="AG69" s="10">
        <f t="shared" si="16"/>
        <v>15082.740000000002</v>
      </c>
      <c r="AH69" s="10">
        <f t="shared" si="16"/>
        <v>15367.32</v>
      </c>
      <c r="AI69" s="10">
        <f t="shared" si="16"/>
        <v>16790.22</v>
      </c>
      <c r="AJ69" s="10">
        <f t="shared" si="16"/>
        <v>19775.464200000002</v>
      </c>
      <c r="AK69" s="10">
        <f t="shared" si="16"/>
        <v>0</v>
      </c>
      <c r="AL69" s="10">
        <f t="shared" si="16"/>
        <v>0</v>
      </c>
      <c r="AM69" s="10">
        <f t="shared" si="11"/>
        <v>19775.464200000002</v>
      </c>
      <c r="AN69" s="10">
        <f t="shared" si="12"/>
        <v>0</v>
      </c>
    </row>
    <row r="70" spans="1:40">
      <c r="A70" s="46"/>
      <c r="B70" s="46"/>
      <c r="C70" s="46"/>
      <c r="D70" s="46"/>
      <c r="E70" s="46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</row>
    <row r="71" spans="1:40">
      <c r="A71" s="48"/>
      <c r="B71" s="48"/>
      <c r="C71" s="48"/>
      <c r="D71" s="48"/>
      <c r="E71" s="48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</row>
    <row r="73" spans="1:40">
      <c r="A73" s="26" t="s">
        <v>46</v>
      </c>
      <c r="C73" s="30"/>
      <c r="E73" s="41"/>
      <c r="F73" s="26"/>
      <c r="G73" s="38"/>
      <c r="H73" s="38"/>
      <c r="I73" s="38"/>
      <c r="J73" s="38"/>
      <c r="K73" s="38"/>
      <c r="L73" s="38"/>
      <c r="M73" s="38"/>
      <c r="N73" s="39"/>
      <c r="O73" s="39"/>
      <c r="P73" s="40"/>
      <c r="Q73" s="38"/>
      <c r="R73" s="28"/>
    </row>
    <row r="74" spans="1:40" ht="13.5" customHeight="1">
      <c r="A74" s="287" t="s">
        <v>2</v>
      </c>
      <c r="B74" s="4">
        <f>+B$4</f>
        <v>0</v>
      </c>
      <c r="C74" s="4">
        <f t="shared" ref="C74:AL74" si="17">+C$4</f>
        <v>0</v>
      </c>
      <c r="D74" s="4">
        <f t="shared" si="17"/>
        <v>0</v>
      </c>
      <c r="E74" s="4">
        <f t="shared" si="17"/>
        <v>0</v>
      </c>
      <c r="F74" s="4">
        <f t="shared" si="17"/>
        <v>1</v>
      </c>
      <c r="G74" s="4">
        <f t="shared" si="17"/>
        <v>2</v>
      </c>
      <c r="H74" s="4">
        <f t="shared" si="17"/>
        <v>3</v>
      </c>
      <c r="I74" s="4">
        <f t="shared" si="17"/>
        <v>4</v>
      </c>
      <c r="J74" s="4">
        <f t="shared" si="17"/>
        <v>5</v>
      </c>
      <c r="K74" s="4">
        <f t="shared" si="17"/>
        <v>6</v>
      </c>
      <c r="L74" s="4">
        <f t="shared" si="17"/>
        <v>7</v>
      </c>
      <c r="M74" s="4">
        <f t="shared" si="17"/>
        <v>8</v>
      </c>
      <c r="N74" s="4">
        <f t="shared" si="17"/>
        <v>9</v>
      </c>
      <c r="O74" s="4">
        <f t="shared" si="17"/>
        <v>10</v>
      </c>
      <c r="P74" s="4">
        <f t="shared" si="17"/>
        <v>11</v>
      </c>
      <c r="Q74" s="4">
        <f t="shared" si="17"/>
        <v>12</v>
      </c>
      <c r="R74" s="4">
        <f t="shared" si="17"/>
        <v>13</v>
      </c>
      <c r="S74" s="4">
        <f t="shared" si="17"/>
        <v>14</v>
      </c>
      <c r="T74" s="4">
        <f t="shared" si="17"/>
        <v>15</v>
      </c>
      <c r="U74" s="4">
        <f t="shared" si="17"/>
        <v>16</v>
      </c>
      <c r="V74" s="4">
        <f t="shared" si="17"/>
        <v>17</v>
      </c>
      <c r="W74" s="4">
        <f t="shared" si="17"/>
        <v>18</v>
      </c>
      <c r="X74" s="4">
        <f t="shared" si="17"/>
        <v>19</v>
      </c>
      <c r="Y74" s="4">
        <f t="shared" si="17"/>
        <v>20</v>
      </c>
      <c r="Z74" s="4">
        <f t="shared" si="17"/>
        <v>21</v>
      </c>
      <c r="AA74" s="4">
        <f t="shared" si="17"/>
        <v>22</v>
      </c>
      <c r="AB74" s="4">
        <f t="shared" si="17"/>
        <v>23</v>
      </c>
      <c r="AC74" s="4">
        <f t="shared" si="17"/>
        <v>24</v>
      </c>
      <c r="AD74" s="4">
        <f t="shared" si="17"/>
        <v>25</v>
      </c>
      <c r="AE74" s="4">
        <f t="shared" si="17"/>
        <v>26</v>
      </c>
      <c r="AF74" s="4">
        <f t="shared" si="17"/>
        <v>27</v>
      </c>
      <c r="AG74" s="4">
        <f t="shared" si="17"/>
        <v>28</v>
      </c>
      <c r="AH74" s="4">
        <f t="shared" si="17"/>
        <v>29</v>
      </c>
      <c r="AI74" s="4">
        <f t="shared" si="17"/>
        <v>30</v>
      </c>
      <c r="AJ74" s="4">
        <f t="shared" si="17"/>
        <v>31</v>
      </c>
      <c r="AK74" s="4">
        <f t="shared" si="17"/>
        <v>32</v>
      </c>
      <c r="AL74" s="4">
        <f t="shared" si="17"/>
        <v>33</v>
      </c>
      <c r="AM74" s="116" t="s">
        <v>3</v>
      </c>
      <c r="AN74" s="5" t="s">
        <v>4</v>
      </c>
    </row>
    <row r="75" spans="1:40" s="6" customFormat="1" ht="11.25" customHeight="1">
      <c r="A75" s="288"/>
      <c r="B75" s="7">
        <f>B$5</f>
        <v>0</v>
      </c>
      <c r="C75" s="7">
        <f t="shared" ref="C75:AL75" si="18">C$5</f>
        <v>0</v>
      </c>
      <c r="D75" s="7">
        <f t="shared" si="18"/>
        <v>0</v>
      </c>
      <c r="E75" s="7">
        <f t="shared" si="18"/>
        <v>0</v>
      </c>
      <c r="F75" s="7">
        <f t="shared" si="18"/>
        <v>40878</v>
      </c>
      <c r="G75" s="7">
        <f t="shared" si="18"/>
        <v>40879</v>
      </c>
      <c r="H75" s="7">
        <f t="shared" si="18"/>
        <v>40880</v>
      </c>
      <c r="I75" s="7">
        <f t="shared" si="18"/>
        <v>40881</v>
      </c>
      <c r="J75" s="7">
        <f t="shared" si="18"/>
        <v>40882</v>
      </c>
      <c r="K75" s="7">
        <f t="shared" si="18"/>
        <v>40883</v>
      </c>
      <c r="L75" s="7">
        <f t="shared" si="18"/>
        <v>40884</v>
      </c>
      <c r="M75" s="7">
        <f t="shared" si="18"/>
        <v>40885</v>
      </c>
      <c r="N75" s="7">
        <f t="shared" si="18"/>
        <v>40886</v>
      </c>
      <c r="O75" s="7">
        <f t="shared" si="18"/>
        <v>40887</v>
      </c>
      <c r="P75" s="7">
        <f t="shared" si="18"/>
        <v>40888</v>
      </c>
      <c r="Q75" s="7">
        <f t="shared" si="18"/>
        <v>40889</v>
      </c>
      <c r="R75" s="7">
        <f t="shared" si="18"/>
        <v>40890</v>
      </c>
      <c r="S75" s="7">
        <f t="shared" si="18"/>
        <v>40891</v>
      </c>
      <c r="T75" s="7">
        <f t="shared" si="18"/>
        <v>40892</v>
      </c>
      <c r="U75" s="7">
        <f t="shared" si="18"/>
        <v>40893</v>
      </c>
      <c r="V75" s="7">
        <f t="shared" si="18"/>
        <v>40894</v>
      </c>
      <c r="W75" s="7">
        <f t="shared" si="18"/>
        <v>40895</v>
      </c>
      <c r="X75" s="7">
        <f t="shared" si="18"/>
        <v>40896</v>
      </c>
      <c r="Y75" s="7">
        <f t="shared" si="18"/>
        <v>40897</v>
      </c>
      <c r="Z75" s="7">
        <f t="shared" si="18"/>
        <v>40898</v>
      </c>
      <c r="AA75" s="7">
        <f t="shared" si="18"/>
        <v>40899</v>
      </c>
      <c r="AB75" s="7">
        <f t="shared" si="18"/>
        <v>40900</v>
      </c>
      <c r="AC75" s="7">
        <f t="shared" si="18"/>
        <v>40901</v>
      </c>
      <c r="AD75" s="7">
        <f t="shared" si="18"/>
        <v>40902</v>
      </c>
      <c r="AE75" s="7">
        <f t="shared" si="18"/>
        <v>40903</v>
      </c>
      <c r="AF75" s="7">
        <f t="shared" si="18"/>
        <v>40904</v>
      </c>
      <c r="AG75" s="158">
        <f t="shared" si="18"/>
        <v>40905</v>
      </c>
      <c r="AH75" s="158">
        <f t="shared" si="18"/>
        <v>40906</v>
      </c>
      <c r="AI75" s="158">
        <f t="shared" si="18"/>
        <v>40907</v>
      </c>
      <c r="AJ75" s="158">
        <f t="shared" si="18"/>
        <v>40908</v>
      </c>
      <c r="AK75" s="158">
        <f t="shared" si="18"/>
        <v>40909</v>
      </c>
      <c r="AL75" s="158">
        <f t="shared" si="18"/>
        <v>40910</v>
      </c>
      <c r="AM75" s="116"/>
      <c r="AN75" s="8"/>
    </row>
    <row r="76" spans="1:40">
      <c r="A76" s="289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4"/>
      <c r="AH76" s="44"/>
      <c r="AI76" s="44"/>
      <c r="AJ76" s="44"/>
      <c r="AK76" s="44"/>
      <c r="AL76" s="44"/>
      <c r="AM76" s="45" t="s">
        <v>8</v>
      </c>
      <c r="AN76" s="5" t="s">
        <v>8</v>
      </c>
    </row>
    <row r="77" spans="1:40">
      <c r="A77" s="9" t="s">
        <v>9</v>
      </c>
      <c r="B77" s="50">
        <f t="shared" ref="B77:AL92" si="19">($G$38*B7)/$G$37</f>
        <v>0</v>
      </c>
      <c r="C77" s="50">
        <f t="shared" si="19"/>
        <v>0</v>
      </c>
      <c r="D77" s="50">
        <f>($G$38*D7-D137)/$G$37</f>
        <v>0</v>
      </c>
      <c r="E77" s="50">
        <f t="shared" ref="E77:AG77" si="20">($G$38*E7-E137)/$G$37</f>
        <v>0</v>
      </c>
      <c r="F77" s="50">
        <f t="shared" si="20"/>
        <v>0.56217754010695187</v>
      </c>
      <c r="G77" s="50">
        <f>($G$38*G7-G137)/$G$37</f>
        <v>0.53711229946524064</v>
      </c>
      <c r="H77" s="50">
        <f t="shared" si="20"/>
        <v>0.55143529411764702</v>
      </c>
      <c r="I77" s="50">
        <f t="shared" si="20"/>
        <v>0.49414331550802137</v>
      </c>
      <c r="J77" s="50">
        <f t="shared" si="20"/>
        <v>0.59082352941176464</v>
      </c>
      <c r="K77" s="50">
        <f t="shared" si="20"/>
        <v>0.54427379679144383</v>
      </c>
      <c r="L77" s="50">
        <f t="shared" si="20"/>
        <v>0.56217754010695187</v>
      </c>
      <c r="M77" s="50">
        <f t="shared" si="20"/>
        <v>0.55859679144385033</v>
      </c>
      <c r="N77" s="50">
        <f t="shared" si="20"/>
        <v>0.56217754010695187</v>
      </c>
      <c r="O77" s="50">
        <f t="shared" si="20"/>
        <v>0.54785454545454548</v>
      </c>
      <c r="P77" s="50">
        <f t="shared" si="20"/>
        <v>0.58366203208556156</v>
      </c>
      <c r="Q77" s="50">
        <f t="shared" si="20"/>
        <v>0.4082053475935829</v>
      </c>
      <c r="R77" s="50">
        <f t="shared" si="20"/>
        <v>0.55859679144385033</v>
      </c>
      <c r="S77" s="50">
        <f t="shared" si="20"/>
        <v>0.54427379679144383</v>
      </c>
      <c r="T77" s="50">
        <f t="shared" si="20"/>
        <v>0.52995080213903756</v>
      </c>
      <c r="U77" s="50">
        <f t="shared" si="20"/>
        <v>0.47982032085561505</v>
      </c>
      <c r="V77" s="50">
        <f t="shared" si="20"/>
        <v>0.47570245989304816</v>
      </c>
      <c r="W77" s="50">
        <f t="shared" si="20"/>
        <v>0.54839165775401078</v>
      </c>
      <c r="X77" s="50">
        <f t="shared" si="20"/>
        <v>0.53947559358288777</v>
      </c>
      <c r="Y77" s="50">
        <f t="shared" si="20"/>
        <v>0.51920855614973271</v>
      </c>
      <c r="Z77" s="50">
        <f t="shared" si="20"/>
        <v>0.52995080213903756</v>
      </c>
      <c r="AA77" s="50">
        <f t="shared" si="20"/>
        <v>0.5335315508021391</v>
      </c>
      <c r="AB77" s="50">
        <f t="shared" si="20"/>
        <v>0.49056256684491983</v>
      </c>
      <c r="AC77" s="50">
        <f t="shared" si="20"/>
        <v>0.55859679144385033</v>
      </c>
      <c r="AD77" s="50">
        <f t="shared" si="20"/>
        <v>0.56933903743315517</v>
      </c>
      <c r="AE77" s="50">
        <f t="shared" si="20"/>
        <v>0.5335315508021391</v>
      </c>
      <c r="AF77" s="50">
        <f t="shared" si="20"/>
        <v>0.51920855614973271</v>
      </c>
      <c r="AG77" s="50">
        <f t="shared" si="20"/>
        <v>0.53711229946524064</v>
      </c>
      <c r="AH77" s="50">
        <f t="shared" si="19"/>
        <v>0.5335315508021391</v>
      </c>
      <c r="AI77" s="50">
        <f t="shared" si="19"/>
        <v>0.5335315508021391</v>
      </c>
      <c r="AJ77" s="50">
        <f t="shared" si="19"/>
        <v>0.54785454545454548</v>
      </c>
      <c r="AK77" s="50">
        <f t="shared" si="19"/>
        <v>0</v>
      </c>
      <c r="AL77" s="50">
        <f t="shared" si="19"/>
        <v>0</v>
      </c>
      <c r="AM77" s="51">
        <f>MAX(B77:AL77)</f>
        <v>0.59082352941176464</v>
      </c>
      <c r="AN77" s="51">
        <f>MIN(B77:AF77)</f>
        <v>0</v>
      </c>
    </row>
    <row r="78" spans="1:40">
      <c r="A78" s="9" t="s">
        <v>10</v>
      </c>
      <c r="B78" s="50">
        <f t="shared" si="19"/>
        <v>0</v>
      </c>
      <c r="C78" s="50">
        <f t="shared" si="19"/>
        <v>0</v>
      </c>
      <c r="D78" s="50">
        <f t="shared" ref="D78:AG86" si="21">($G$38*D8-D138)/$G$37</f>
        <v>0</v>
      </c>
      <c r="E78" s="50">
        <f t="shared" si="21"/>
        <v>0</v>
      </c>
      <c r="F78" s="50">
        <f t="shared" si="21"/>
        <v>0.54785454545454548</v>
      </c>
      <c r="G78" s="50">
        <f t="shared" si="21"/>
        <v>0.51204705882352941</v>
      </c>
      <c r="H78" s="50">
        <f t="shared" si="21"/>
        <v>0.53711229946524064</v>
      </c>
      <c r="I78" s="50">
        <f t="shared" si="21"/>
        <v>0.48698181818181824</v>
      </c>
      <c r="J78" s="50">
        <f t="shared" si="21"/>
        <v>0.52637005347593591</v>
      </c>
      <c r="K78" s="50">
        <f t="shared" si="21"/>
        <v>0.52995080213903756</v>
      </c>
      <c r="L78" s="50">
        <f t="shared" si="21"/>
        <v>0.55501604278074868</v>
      </c>
      <c r="M78" s="50">
        <f t="shared" si="21"/>
        <v>0.53711229946524064</v>
      </c>
      <c r="N78" s="50">
        <f t="shared" si="21"/>
        <v>0.54069304812834229</v>
      </c>
      <c r="O78" s="50">
        <f t="shared" si="21"/>
        <v>0.51920855614973271</v>
      </c>
      <c r="P78" s="50">
        <f t="shared" si="21"/>
        <v>0.55143529411764702</v>
      </c>
      <c r="Q78" s="50">
        <f t="shared" si="21"/>
        <v>0.49772406417112303</v>
      </c>
      <c r="R78" s="50">
        <f t="shared" si="21"/>
        <v>0.47265882352941174</v>
      </c>
      <c r="S78" s="50">
        <f t="shared" si="21"/>
        <v>0.54427379679144383</v>
      </c>
      <c r="T78" s="50">
        <f t="shared" si="21"/>
        <v>0.50846631016042776</v>
      </c>
      <c r="U78" s="50">
        <f t="shared" si="21"/>
        <v>0.50488556149732622</v>
      </c>
      <c r="V78" s="50">
        <f t="shared" si="21"/>
        <v>0.44759358288770051</v>
      </c>
      <c r="W78" s="50">
        <f t="shared" si="21"/>
        <v>0.52414998930481294</v>
      </c>
      <c r="X78" s="50">
        <f t="shared" si="21"/>
        <v>0.51756141176470594</v>
      </c>
      <c r="Y78" s="50">
        <f t="shared" si="21"/>
        <v>0.49772406417112303</v>
      </c>
      <c r="Z78" s="50">
        <f t="shared" si="21"/>
        <v>0.50846631016042776</v>
      </c>
      <c r="AA78" s="50">
        <f t="shared" si="21"/>
        <v>0.5335315508021391</v>
      </c>
      <c r="AB78" s="50">
        <f t="shared" si="21"/>
        <v>0.51204705882352941</v>
      </c>
      <c r="AC78" s="50">
        <f t="shared" si="21"/>
        <v>0.5335315508021391</v>
      </c>
      <c r="AD78" s="50">
        <f t="shared" si="21"/>
        <v>0.55859679144385033</v>
      </c>
      <c r="AE78" s="50">
        <f t="shared" si="21"/>
        <v>0.51920855614973271</v>
      </c>
      <c r="AF78" s="50">
        <f t="shared" si="21"/>
        <v>0.49772406417112303</v>
      </c>
      <c r="AG78" s="50">
        <f t="shared" si="21"/>
        <v>0.51562780748663095</v>
      </c>
      <c r="AH78" s="50">
        <f t="shared" si="19"/>
        <v>0.51920855614973271</v>
      </c>
      <c r="AI78" s="50">
        <f t="shared" si="19"/>
        <v>0.51562780748663095</v>
      </c>
      <c r="AJ78" s="50">
        <f t="shared" si="19"/>
        <v>0.52278930481283437</v>
      </c>
      <c r="AK78" s="50">
        <f t="shared" si="19"/>
        <v>0</v>
      </c>
      <c r="AL78" s="50">
        <f t="shared" si="19"/>
        <v>0</v>
      </c>
      <c r="AM78" s="51">
        <f t="shared" ref="AM78:AM100" si="22">MAX(B78:AL78)</f>
        <v>0.55859679144385033</v>
      </c>
      <c r="AN78" s="51">
        <f>MIN(B78:AF78)</f>
        <v>0</v>
      </c>
    </row>
    <row r="79" spans="1:40">
      <c r="A79" s="9" t="s">
        <v>11</v>
      </c>
      <c r="B79" s="50">
        <f t="shared" si="19"/>
        <v>0</v>
      </c>
      <c r="C79" s="50">
        <f t="shared" si="19"/>
        <v>0</v>
      </c>
      <c r="D79" s="50">
        <f t="shared" si="21"/>
        <v>0</v>
      </c>
      <c r="E79" s="50">
        <f t="shared" si="21"/>
        <v>0</v>
      </c>
      <c r="F79" s="50">
        <f t="shared" si="21"/>
        <v>0.5335315508021391</v>
      </c>
      <c r="G79" s="50">
        <f t="shared" si="21"/>
        <v>0.49772406417112303</v>
      </c>
      <c r="H79" s="50">
        <f t="shared" si="21"/>
        <v>0.52278930481283437</v>
      </c>
      <c r="I79" s="50">
        <f t="shared" si="21"/>
        <v>0.47982032085561505</v>
      </c>
      <c r="J79" s="50">
        <f t="shared" si="21"/>
        <v>0.51920855614973271</v>
      </c>
      <c r="K79" s="50">
        <f t="shared" si="21"/>
        <v>0.51562780748663095</v>
      </c>
      <c r="L79" s="50">
        <f t="shared" si="21"/>
        <v>0.5335315508021391</v>
      </c>
      <c r="M79" s="50">
        <f t="shared" si="21"/>
        <v>0.53711229946524064</v>
      </c>
      <c r="N79" s="50">
        <f t="shared" si="21"/>
        <v>0.51920855614973271</v>
      </c>
      <c r="O79" s="50">
        <f t="shared" si="21"/>
        <v>0.50846631016042776</v>
      </c>
      <c r="P79" s="50">
        <f t="shared" si="21"/>
        <v>0.54785454545454548</v>
      </c>
      <c r="Q79" s="50">
        <f t="shared" si="21"/>
        <v>0.5335315508021391</v>
      </c>
      <c r="R79" s="50">
        <f t="shared" si="21"/>
        <v>0.46549732620320861</v>
      </c>
      <c r="S79" s="50">
        <f t="shared" si="21"/>
        <v>0.5335315508021391</v>
      </c>
      <c r="T79" s="50">
        <f t="shared" si="21"/>
        <v>0.49772406417112303</v>
      </c>
      <c r="U79" s="50">
        <f t="shared" si="21"/>
        <v>0.49414331550802137</v>
      </c>
      <c r="V79" s="50">
        <f t="shared" si="21"/>
        <v>0.44401283422459897</v>
      </c>
      <c r="W79" s="50">
        <f t="shared" si="21"/>
        <v>0.50936149732620328</v>
      </c>
      <c r="X79" s="50">
        <f t="shared" si="21"/>
        <v>0.50305937967914438</v>
      </c>
      <c r="Y79" s="50">
        <f t="shared" si="21"/>
        <v>0.48698181818181824</v>
      </c>
      <c r="Z79" s="50">
        <f t="shared" si="21"/>
        <v>0.49772406417112303</v>
      </c>
      <c r="AA79" s="50">
        <f t="shared" si="21"/>
        <v>0.47265882352941174</v>
      </c>
      <c r="AB79" s="50">
        <f t="shared" si="21"/>
        <v>0.45833582887700541</v>
      </c>
      <c r="AC79" s="50">
        <f t="shared" si="21"/>
        <v>0.51920855614973271</v>
      </c>
      <c r="AD79" s="50">
        <f t="shared" si="21"/>
        <v>0.55859679144385033</v>
      </c>
      <c r="AE79" s="50">
        <f t="shared" si="21"/>
        <v>0.50846631016042776</v>
      </c>
      <c r="AF79" s="50">
        <f t="shared" si="21"/>
        <v>0.48340106951871659</v>
      </c>
      <c r="AG79" s="50">
        <f t="shared" si="21"/>
        <v>0.50846631016042776</v>
      </c>
      <c r="AH79" s="50">
        <f t="shared" si="19"/>
        <v>0.50846631016042776</v>
      </c>
      <c r="AI79" s="50">
        <f t="shared" si="19"/>
        <v>0.50488556149732622</v>
      </c>
      <c r="AJ79" s="50">
        <f t="shared" si="19"/>
        <v>0.51920855614973271</v>
      </c>
      <c r="AK79" s="50">
        <f t="shared" si="19"/>
        <v>0</v>
      </c>
      <c r="AL79" s="50">
        <f t="shared" si="19"/>
        <v>0</v>
      </c>
      <c r="AM79" s="51">
        <f t="shared" si="22"/>
        <v>0.55859679144385033</v>
      </c>
      <c r="AN79" s="51">
        <f t="shared" ref="AN79:AN100" si="23">MIN(B79:AF79)</f>
        <v>0</v>
      </c>
    </row>
    <row r="80" spans="1:40">
      <c r="A80" s="9" t="s">
        <v>12</v>
      </c>
      <c r="B80" s="50">
        <f t="shared" si="19"/>
        <v>0</v>
      </c>
      <c r="C80" s="50">
        <f t="shared" si="19"/>
        <v>0</v>
      </c>
      <c r="D80" s="50">
        <f t="shared" si="21"/>
        <v>0</v>
      </c>
      <c r="E80" s="50">
        <f t="shared" si="21"/>
        <v>0</v>
      </c>
      <c r="F80" s="50">
        <f t="shared" si="21"/>
        <v>0.53711229946524064</v>
      </c>
      <c r="G80" s="50">
        <f t="shared" si="21"/>
        <v>0.49772406417112303</v>
      </c>
      <c r="H80" s="50">
        <f t="shared" si="21"/>
        <v>0.52278930481283437</v>
      </c>
      <c r="I80" s="50">
        <f t="shared" si="21"/>
        <v>0.47265882352941174</v>
      </c>
      <c r="J80" s="50">
        <f t="shared" si="21"/>
        <v>0.21842566844919786</v>
      </c>
      <c r="K80" s="50">
        <f t="shared" si="21"/>
        <v>0.51562780748663095</v>
      </c>
      <c r="L80" s="50">
        <f t="shared" si="21"/>
        <v>0.52995080213903756</v>
      </c>
      <c r="M80" s="50">
        <f t="shared" si="21"/>
        <v>0.52278930481283437</v>
      </c>
      <c r="N80" s="50">
        <f t="shared" si="21"/>
        <v>0.51920855614973271</v>
      </c>
      <c r="O80" s="50">
        <f t="shared" si="21"/>
        <v>0.50488556149732622</v>
      </c>
      <c r="P80" s="50">
        <f t="shared" si="21"/>
        <v>0.5335315508021391</v>
      </c>
      <c r="Q80" s="50">
        <f t="shared" si="21"/>
        <v>0.49056256684491983</v>
      </c>
      <c r="R80" s="50">
        <f t="shared" si="21"/>
        <v>0.45833582887700541</v>
      </c>
      <c r="S80" s="50">
        <f t="shared" si="21"/>
        <v>0.52995080213903756</v>
      </c>
      <c r="T80" s="50">
        <f t="shared" si="21"/>
        <v>0.50846631016042776</v>
      </c>
      <c r="U80" s="50">
        <f t="shared" si="21"/>
        <v>0.49414331550802137</v>
      </c>
      <c r="V80" s="50">
        <f t="shared" si="21"/>
        <v>0.42252834224598934</v>
      </c>
      <c r="W80" s="50">
        <f t="shared" si="21"/>
        <v>0.50628205347593591</v>
      </c>
      <c r="X80" s="50">
        <f t="shared" si="21"/>
        <v>0.49944282352941177</v>
      </c>
      <c r="Y80" s="50">
        <f t="shared" si="21"/>
        <v>0.48340106951871659</v>
      </c>
      <c r="Z80" s="50">
        <f t="shared" si="21"/>
        <v>0.49414331550802137</v>
      </c>
      <c r="AA80" s="50">
        <f t="shared" si="21"/>
        <v>0.47265882352941174</v>
      </c>
      <c r="AB80" s="50">
        <f t="shared" si="21"/>
        <v>0.45117433155080217</v>
      </c>
      <c r="AC80" s="50">
        <f t="shared" si="21"/>
        <v>0.50846631016042776</v>
      </c>
      <c r="AD80" s="50">
        <f t="shared" si="21"/>
        <v>0.5335315508021391</v>
      </c>
      <c r="AE80" s="50">
        <f t="shared" si="21"/>
        <v>0.49772406417112303</v>
      </c>
      <c r="AF80" s="50">
        <f t="shared" si="21"/>
        <v>0.48340106951871659</v>
      </c>
      <c r="AG80" s="50">
        <f t="shared" si="21"/>
        <v>0.49772406417112303</v>
      </c>
      <c r="AH80" s="50">
        <f t="shared" si="19"/>
        <v>0.49772406417112303</v>
      </c>
      <c r="AI80" s="50">
        <f t="shared" si="19"/>
        <v>0.50488556149732622</v>
      </c>
      <c r="AJ80" s="50">
        <f t="shared" si="19"/>
        <v>0.50846631016042776</v>
      </c>
      <c r="AK80" s="50">
        <f t="shared" si="19"/>
        <v>0</v>
      </c>
      <c r="AL80" s="50">
        <f t="shared" si="19"/>
        <v>0</v>
      </c>
      <c r="AM80" s="51">
        <f t="shared" si="22"/>
        <v>0.53711229946524064</v>
      </c>
      <c r="AN80" s="51">
        <f t="shared" si="23"/>
        <v>0</v>
      </c>
    </row>
    <row r="81" spans="1:40">
      <c r="A81" s="9" t="s">
        <v>13</v>
      </c>
      <c r="B81" s="50">
        <f t="shared" si="19"/>
        <v>0</v>
      </c>
      <c r="C81" s="50">
        <f t="shared" si="19"/>
        <v>0</v>
      </c>
      <c r="D81" s="50">
        <f t="shared" si="21"/>
        <v>0</v>
      </c>
      <c r="E81" s="50">
        <f t="shared" si="21"/>
        <v>0</v>
      </c>
      <c r="F81" s="50">
        <f t="shared" si="21"/>
        <v>0.59798502673796794</v>
      </c>
      <c r="G81" s="50">
        <f t="shared" si="21"/>
        <v>0.49772406417112303</v>
      </c>
      <c r="H81" s="50">
        <f t="shared" si="21"/>
        <v>0.51562780748663095</v>
      </c>
      <c r="I81" s="50">
        <f t="shared" si="21"/>
        <v>0.47265882352941174</v>
      </c>
      <c r="J81" s="50">
        <f t="shared" si="21"/>
        <v>0.23632941176470587</v>
      </c>
      <c r="K81" s="50">
        <f t="shared" si="21"/>
        <v>0.51562780748663095</v>
      </c>
      <c r="L81" s="50">
        <f t="shared" si="21"/>
        <v>0.54069304812834229</v>
      </c>
      <c r="M81" s="50">
        <f t="shared" si="21"/>
        <v>0.53711229946524064</v>
      </c>
      <c r="N81" s="50">
        <f t="shared" si="21"/>
        <v>0.52278930481283437</v>
      </c>
      <c r="O81" s="50">
        <f t="shared" si="21"/>
        <v>0.50488556149732622</v>
      </c>
      <c r="P81" s="50">
        <f t="shared" si="21"/>
        <v>0.52995080213903756</v>
      </c>
      <c r="Q81" s="50">
        <f t="shared" si="21"/>
        <v>0.48698181818181824</v>
      </c>
      <c r="R81" s="50">
        <f t="shared" si="21"/>
        <v>0.45833582887700541</v>
      </c>
      <c r="S81" s="50">
        <f t="shared" si="21"/>
        <v>0.5335315508021391</v>
      </c>
      <c r="T81" s="50">
        <f t="shared" si="21"/>
        <v>0.51562780748663095</v>
      </c>
      <c r="U81" s="50">
        <f t="shared" si="21"/>
        <v>0.49772406417112303</v>
      </c>
      <c r="V81" s="50">
        <f t="shared" si="21"/>
        <v>0.43327058823529413</v>
      </c>
      <c r="W81" s="50">
        <f t="shared" si="21"/>
        <v>0.49929959358288772</v>
      </c>
      <c r="X81" s="50">
        <f t="shared" si="21"/>
        <v>0.48905865240641716</v>
      </c>
      <c r="Y81" s="50">
        <f t="shared" si="21"/>
        <v>0.48698181818181824</v>
      </c>
      <c r="Z81" s="50">
        <f t="shared" si="21"/>
        <v>0.49414331550802137</v>
      </c>
      <c r="AA81" s="50">
        <f t="shared" si="21"/>
        <v>0.47623957219251339</v>
      </c>
      <c r="AB81" s="50">
        <f t="shared" si="21"/>
        <v>0.45475508021390376</v>
      </c>
      <c r="AC81" s="50">
        <f t="shared" si="21"/>
        <v>0.50846631016042776</v>
      </c>
      <c r="AD81" s="50">
        <f t="shared" si="21"/>
        <v>0.51204705882352941</v>
      </c>
      <c r="AE81" s="50">
        <f t="shared" si="21"/>
        <v>0.48698181818181824</v>
      </c>
      <c r="AF81" s="50">
        <f t="shared" si="21"/>
        <v>0.48340106951871659</v>
      </c>
      <c r="AG81" s="50">
        <f t="shared" si="21"/>
        <v>0.49772406417112303</v>
      </c>
      <c r="AH81" s="50">
        <f t="shared" si="19"/>
        <v>0.49772406417112303</v>
      </c>
      <c r="AI81" s="50">
        <f t="shared" si="19"/>
        <v>0.50130481283422468</v>
      </c>
      <c r="AJ81" s="50">
        <f t="shared" si="19"/>
        <v>0.50846631016042776</v>
      </c>
      <c r="AK81" s="50">
        <f t="shared" si="19"/>
        <v>0</v>
      </c>
      <c r="AL81" s="50">
        <f t="shared" si="19"/>
        <v>0</v>
      </c>
      <c r="AM81" s="51">
        <f t="shared" si="22"/>
        <v>0.59798502673796794</v>
      </c>
      <c r="AN81" s="51">
        <f t="shared" si="23"/>
        <v>0</v>
      </c>
    </row>
    <row r="82" spans="1:40">
      <c r="A82" s="9" t="s">
        <v>14</v>
      </c>
      <c r="B82" s="50">
        <f t="shared" si="19"/>
        <v>0</v>
      </c>
      <c r="C82" s="50">
        <f t="shared" si="19"/>
        <v>0</v>
      </c>
      <c r="D82" s="50">
        <f t="shared" si="21"/>
        <v>0</v>
      </c>
      <c r="E82" s="50">
        <f t="shared" si="21"/>
        <v>0</v>
      </c>
      <c r="F82" s="50">
        <f t="shared" si="21"/>
        <v>0.55859679144385033</v>
      </c>
      <c r="G82" s="50">
        <f t="shared" si="21"/>
        <v>0.52637005347593591</v>
      </c>
      <c r="H82" s="50">
        <f t="shared" si="21"/>
        <v>0.54069304812834229</v>
      </c>
      <c r="I82" s="50">
        <f t="shared" si="21"/>
        <v>0.47265882352941174</v>
      </c>
      <c r="J82" s="50">
        <f t="shared" si="21"/>
        <v>0.26497540106951878</v>
      </c>
      <c r="K82" s="50">
        <f t="shared" si="21"/>
        <v>0.5335315508021391</v>
      </c>
      <c r="L82" s="50">
        <f t="shared" si="21"/>
        <v>0.56933903743315517</v>
      </c>
      <c r="M82" s="50">
        <f t="shared" si="21"/>
        <v>0.54427379679144383</v>
      </c>
      <c r="N82" s="50">
        <f t="shared" si="21"/>
        <v>0.56217754010695187</v>
      </c>
      <c r="O82" s="50">
        <f t="shared" si="21"/>
        <v>0.52637005347593591</v>
      </c>
      <c r="P82" s="50">
        <f t="shared" si="21"/>
        <v>0.53711229946524064</v>
      </c>
      <c r="Q82" s="50">
        <f t="shared" si="21"/>
        <v>0.48698181818181824</v>
      </c>
      <c r="R82" s="50">
        <f t="shared" si="21"/>
        <v>0.49056256684491983</v>
      </c>
      <c r="S82" s="50">
        <f t="shared" si="21"/>
        <v>0.55143529411764702</v>
      </c>
      <c r="T82" s="50">
        <f t="shared" si="21"/>
        <v>0.52995080213903756</v>
      </c>
      <c r="U82" s="50">
        <f t="shared" si="21"/>
        <v>0.5335315508021391</v>
      </c>
      <c r="V82" s="50">
        <f t="shared" si="21"/>
        <v>0.49414331550802137</v>
      </c>
      <c r="W82" s="50">
        <f t="shared" si="21"/>
        <v>0.51304966844919786</v>
      </c>
      <c r="X82" s="50">
        <f t="shared" si="21"/>
        <v>0.49593368983957226</v>
      </c>
      <c r="Y82" s="50">
        <f t="shared" si="21"/>
        <v>0.51920855614973271</v>
      </c>
      <c r="Z82" s="50">
        <f t="shared" si="21"/>
        <v>0.55501604278074868</v>
      </c>
      <c r="AA82" s="50">
        <f t="shared" si="21"/>
        <v>0.49056256684491983</v>
      </c>
      <c r="AB82" s="50">
        <f t="shared" si="21"/>
        <v>0.47265882352941174</v>
      </c>
      <c r="AC82" s="50">
        <f t="shared" si="21"/>
        <v>0.51562780748663095</v>
      </c>
      <c r="AD82" s="50">
        <f t="shared" si="21"/>
        <v>0.51204705882352941</v>
      </c>
      <c r="AE82" s="50">
        <f t="shared" si="21"/>
        <v>0.48698181818181824</v>
      </c>
      <c r="AF82" s="50">
        <f t="shared" si="21"/>
        <v>0.49414331550802137</v>
      </c>
      <c r="AG82" s="50">
        <f t="shared" si="21"/>
        <v>0.50846631016042776</v>
      </c>
      <c r="AH82" s="50">
        <f t="shared" si="19"/>
        <v>0.50488556149732622</v>
      </c>
      <c r="AI82" s="50">
        <f t="shared" si="19"/>
        <v>0.51562780748663095</v>
      </c>
      <c r="AJ82" s="50">
        <f t="shared" si="19"/>
        <v>0.51204705882352941</v>
      </c>
      <c r="AK82" s="50">
        <f t="shared" si="19"/>
        <v>0</v>
      </c>
      <c r="AL82" s="50">
        <f t="shared" si="19"/>
        <v>0</v>
      </c>
      <c r="AM82" s="51">
        <f t="shared" si="22"/>
        <v>0.56933903743315517</v>
      </c>
      <c r="AN82" s="51">
        <f t="shared" si="23"/>
        <v>0</v>
      </c>
    </row>
    <row r="83" spans="1:40">
      <c r="A83" s="9" t="s">
        <v>15</v>
      </c>
      <c r="B83" s="50">
        <f t="shared" si="19"/>
        <v>0</v>
      </c>
      <c r="C83" s="50">
        <f t="shared" si="19"/>
        <v>0</v>
      </c>
      <c r="D83" s="50">
        <f t="shared" si="21"/>
        <v>0</v>
      </c>
      <c r="E83" s="50">
        <f t="shared" si="21"/>
        <v>0</v>
      </c>
      <c r="F83" s="50">
        <f t="shared" si="21"/>
        <v>0.58082566844919792</v>
      </c>
      <c r="G83" s="50">
        <f t="shared" si="21"/>
        <v>0.57008342245989307</v>
      </c>
      <c r="H83" s="50">
        <f t="shared" si="21"/>
        <v>0.58798716577540111</v>
      </c>
      <c r="I83" s="50">
        <f t="shared" si="21"/>
        <v>0.44833796791443853</v>
      </c>
      <c r="J83" s="50">
        <f t="shared" si="21"/>
        <v>0.28004278074866312</v>
      </c>
      <c r="K83" s="50">
        <f t="shared" si="21"/>
        <v>0.59872941176470584</v>
      </c>
      <c r="L83" s="50">
        <f t="shared" si="21"/>
        <v>0.60589090909090915</v>
      </c>
      <c r="M83" s="50">
        <f t="shared" si="21"/>
        <v>0.58798716577540111</v>
      </c>
      <c r="N83" s="50">
        <f t="shared" si="21"/>
        <v>0.60589090909090915</v>
      </c>
      <c r="O83" s="50">
        <f t="shared" si="21"/>
        <v>0.58082566844919792</v>
      </c>
      <c r="P83" s="50">
        <f t="shared" si="21"/>
        <v>0.56650267379679142</v>
      </c>
      <c r="Q83" s="50">
        <f t="shared" si="21"/>
        <v>0.480564705882353</v>
      </c>
      <c r="R83" s="50">
        <f t="shared" si="21"/>
        <v>0.56292192513368988</v>
      </c>
      <c r="S83" s="50">
        <f t="shared" si="21"/>
        <v>0.62021390374331553</v>
      </c>
      <c r="T83" s="50">
        <f t="shared" si="21"/>
        <v>0.57008342245989307</v>
      </c>
      <c r="U83" s="50">
        <f t="shared" si="21"/>
        <v>0.57724491978609638</v>
      </c>
      <c r="V83" s="50">
        <f t="shared" si="21"/>
        <v>0.51995294117647062</v>
      </c>
      <c r="W83" s="50">
        <f t="shared" si="21"/>
        <v>0.52543148663101602</v>
      </c>
      <c r="X83" s="50">
        <f t="shared" si="21"/>
        <v>0.49023272727272732</v>
      </c>
      <c r="Y83" s="50">
        <f t="shared" si="21"/>
        <v>0.55217967914438504</v>
      </c>
      <c r="Z83" s="50">
        <f t="shared" si="21"/>
        <v>0.57724491978609638</v>
      </c>
      <c r="AA83" s="50">
        <f t="shared" si="21"/>
        <v>0.52711443850267381</v>
      </c>
      <c r="AB83" s="50">
        <f t="shared" si="21"/>
        <v>0.51279144385026743</v>
      </c>
      <c r="AC83" s="50">
        <f t="shared" si="21"/>
        <v>0.53069518716577535</v>
      </c>
      <c r="AD83" s="50">
        <f t="shared" si="21"/>
        <v>0.48772620320855614</v>
      </c>
      <c r="AE83" s="50">
        <f t="shared" si="21"/>
        <v>0.480564705882353</v>
      </c>
      <c r="AF83" s="50">
        <f t="shared" si="21"/>
        <v>0.52711443850267381</v>
      </c>
      <c r="AG83" s="50">
        <f t="shared" si="21"/>
        <v>0.53785668449197865</v>
      </c>
      <c r="AH83" s="50">
        <f t="shared" si="19"/>
        <v>0.55143529411764702</v>
      </c>
      <c r="AI83" s="50">
        <f t="shared" si="19"/>
        <v>0.55501604278074868</v>
      </c>
      <c r="AJ83" s="50">
        <f t="shared" si="19"/>
        <v>0.54427379679144383</v>
      </c>
      <c r="AK83" s="50">
        <f t="shared" si="19"/>
        <v>0</v>
      </c>
      <c r="AL83" s="50">
        <f t="shared" si="19"/>
        <v>0</v>
      </c>
      <c r="AM83" s="51">
        <f t="shared" si="22"/>
        <v>0.62021390374331553</v>
      </c>
      <c r="AN83" s="51">
        <f t="shared" si="23"/>
        <v>0</v>
      </c>
    </row>
    <row r="84" spans="1:40">
      <c r="A84" s="12" t="s">
        <v>16</v>
      </c>
      <c r="B84" s="50">
        <f t="shared" si="19"/>
        <v>0</v>
      </c>
      <c r="C84" s="50">
        <f t="shared" si="19"/>
        <v>0</v>
      </c>
      <c r="D84" s="50">
        <f t="shared" si="21"/>
        <v>0</v>
      </c>
      <c r="E84" s="50">
        <f t="shared" si="21"/>
        <v>0</v>
      </c>
      <c r="F84" s="50">
        <f t="shared" si="21"/>
        <v>0.66616042780748674</v>
      </c>
      <c r="G84" s="50">
        <f t="shared" si="21"/>
        <v>0.62677219251336902</v>
      </c>
      <c r="H84" s="50">
        <f t="shared" si="21"/>
        <v>0.63751443850267386</v>
      </c>
      <c r="I84" s="50">
        <f t="shared" si="21"/>
        <v>0.45131550802139042</v>
      </c>
      <c r="J84" s="50">
        <f t="shared" si="21"/>
        <v>0.38686203208556147</v>
      </c>
      <c r="K84" s="50">
        <f t="shared" si="21"/>
        <v>0.66257967914438498</v>
      </c>
      <c r="L84" s="50">
        <f t="shared" si="21"/>
        <v>0.68406417112299478</v>
      </c>
      <c r="M84" s="50">
        <f t="shared" si="21"/>
        <v>0.68406417112299478</v>
      </c>
      <c r="N84" s="50">
        <f t="shared" si="21"/>
        <v>0.66616042780748674</v>
      </c>
      <c r="O84" s="50">
        <f t="shared" si="21"/>
        <v>0.63393368983957221</v>
      </c>
      <c r="P84" s="50">
        <f t="shared" si="21"/>
        <v>0.53725347593582895</v>
      </c>
      <c r="Q84" s="50">
        <f t="shared" si="21"/>
        <v>0.46205775401069515</v>
      </c>
      <c r="R84" s="50">
        <f t="shared" si="21"/>
        <v>0.63393368983957221</v>
      </c>
      <c r="S84" s="50">
        <f t="shared" si="21"/>
        <v>0.65183743315508025</v>
      </c>
      <c r="T84" s="50">
        <f t="shared" si="21"/>
        <v>0.64467593582887706</v>
      </c>
      <c r="U84" s="50">
        <f t="shared" si="21"/>
        <v>0.63751443850267386</v>
      </c>
      <c r="V84" s="50">
        <f t="shared" si="21"/>
        <v>0.5437346310160428</v>
      </c>
      <c r="W84" s="50">
        <f t="shared" si="21"/>
        <v>0.54022549732620317</v>
      </c>
      <c r="X84" s="50">
        <f t="shared" si="21"/>
        <v>0.477096898395722</v>
      </c>
      <c r="Y84" s="50">
        <f t="shared" si="21"/>
        <v>0.65541818181818179</v>
      </c>
      <c r="Z84" s="50">
        <f t="shared" si="21"/>
        <v>0.61602994652406418</v>
      </c>
      <c r="AA84" s="50">
        <f t="shared" si="21"/>
        <v>0.62677219251336902</v>
      </c>
      <c r="AB84" s="50">
        <f t="shared" si="21"/>
        <v>0.62677219251336902</v>
      </c>
      <c r="AC84" s="50">
        <f t="shared" si="21"/>
        <v>0.53725347593582895</v>
      </c>
      <c r="AD84" s="50">
        <f t="shared" si="21"/>
        <v>0.48354224598930479</v>
      </c>
      <c r="AE84" s="50">
        <f t="shared" si="21"/>
        <v>0.46563850267379681</v>
      </c>
      <c r="AF84" s="50">
        <f t="shared" si="21"/>
        <v>0.58022245989304821</v>
      </c>
      <c r="AG84" s="50">
        <f t="shared" si="21"/>
        <v>0.53725347593582895</v>
      </c>
      <c r="AH84" s="50">
        <f t="shared" si="19"/>
        <v>0.61588877005347598</v>
      </c>
      <c r="AI84" s="50">
        <f t="shared" si="19"/>
        <v>0.59082352941176464</v>
      </c>
      <c r="AJ84" s="50">
        <f t="shared" si="19"/>
        <v>0.57291978609625671</v>
      </c>
      <c r="AK84" s="50">
        <f t="shared" si="19"/>
        <v>0</v>
      </c>
      <c r="AL84" s="50">
        <f t="shared" si="19"/>
        <v>0</v>
      </c>
      <c r="AM84" s="51">
        <f t="shared" si="22"/>
        <v>0.68406417112299478</v>
      </c>
      <c r="AN84" s="51">
        <f t="shared" si="23"/>
        <v>0</v>
      </c>
    </row>
    <row r="85" spans="1:40">
      <c r="A85" s="12" t="s">
        <v>17</v>
      </c>
      <c r="B85" s="50">
        <f t="shared" si="19"/>
        <v>0</v>
      </c>
      <c r="C85" s="50">
        <f t="shared" si="19"/>
        <v>0</v>
      </c>
      <c r="D85" s="50">
        <f t="shared" si="21"/>
        <v>0</v>
      </c>
      <c r="E85" s="50">
        <f t="shared" si="21"/>
        <v>0</v>
      </c>
      <c r="F85" s="50">
        <f t="shared" si="21"/>
        <v>0.73447700534759353</v>
      </c>
      <c r="G85" s="50">
        <f t="shared" si="21"/>
        <v>0.67360427807486634</v>
      </c>
      <c r="H85" s="50">
        <f t="shared" si="21"/>
        <v>0.69508877005347591</v>
      </c>
      <c r="I85" s="50">
        <f t="shared" si="21"/>
        <v>0.54827807486631019</v>
      </c>
      <c r="J85" s="50">
        <f t="shared" si="21"/>
        <v>0.44085561497326203</v>
      </c>
      <c r="K85" s="50">
        <f t="shared" si="21"/>
        <v>0.69508877005347591</v>
      </c>
      <c r="L85" s="50">
        <f t="shared" si="21"/>
        <v>0.67360427807486634</v>
      </c>
      <c r="M85" s="50">
        <f t="shared" si="21"/>
        <v>0.67360427807486634</v>
      </c>
      <c r="N85" s="50">
        <f t="shared" si="21"/>
        <v>0.68076577540106953</v>
      </c>
      <c r="O85" s="50">
        <f t="shared" si="21"/>
        <v>0.65928128342245995</v>
      </c>
      <c r="P85" s="50">
        <f t="shared" si="21"/>
        <v>0.53037433155080216</v>
      </c>
      <c r="Q85" s="50">
        <f t="shared" si="21"/>
        <v>0.52321283422459908</v>
      </c>
      <c r="R85" s="50">
        <f t="shared" si="21"/>
        <v>0.60915080213903749</v>
      </c>
      <c r="S85" s="50">
        <f t="shared" si="21"/>
        <v>0.67360427807486634</v>
      </c>
      <c r="T85" s="50">
        <f t="shared" si="21"/>
        <v>0.70941176470588241</v>
      </c>
      <c r="U85" s="50">
        <f t="shared" si="21"/>
        <v>0.48525689839572195</v>
      </c>
      <c r="V85" s="50">
        <f t="shared" si="21"/>
        <v>0.57978866310160426</v>
      </c>
      <c r="W85" s="50">
        <f t="shared" si="21"/>
        <v>0.52428705882352944</v>
      </c>
      <c r="X85" s="50">
        <f t="shared" si="21"/>
        <v>0.4769495614973262</v>
      </c>
      <c r="Y85" s="50">
        <f t="shared" si="21"/>
        <v>0.65211978609625676</v>
      </c>
      <c r="Z85" s="50">
        <f t="shared" si="21"/>
        <v>0.64857484491978612</v>
      </c>
      <c r="AA85" s="50">
        <f t="shared" si="21"/>
        <v>0.62347379679144388</v>
      </c>
      <c r="AB85" s="50">
        <f t="shared" si="21"/>
        <v>0.63486057754010694</v>
      </c>
      <c r="AC85" s="50">
        <f t="shared" si="21"/>
        <v>0.541116577540107</v>
      </c>
      <c r="AD85" s="50">
        <f t="shared" si="21"/>
        <v>0.45517860962566847</v>
      </c>
      <c r="AE85" s="50">
        <f t="shared" si="21"/>
        <v>0.44085561497326203</v>
      </c>
      <c r="AF85" s="50">
        <f t="shared" si="21"/>
        <v>0.63063529411764707</v>
      </c>
      <c r="AG85" s="50">
        <f t="shared" si="21"/>
        <v>0.65211978609625676</v>
      </c>
      <c r="AH85" s="50">
        <f t="shared" si="19"/>
        <v>0.73405347593582893</v>
      </c>
      <c r="AI85" s="50">
        <f t="shared" si="19"/>
        <v>0.73083080213903739</v>
      </c>
      <c r="AJ85" s="50">
        <f t="shared" si="19"/>
        <v>0.68034224598930493</v>
      </c>
      <c r="AK85" s="50">
        <f t="shared" si="19"/>
        <v>0</v>
      </c>
      <c r="AL85" s="50">
        <f t="shared" si="19"/>
        <v>0</v>
      </c>
      <c r="AM85" s="51">
        <f t="shared" si="22"/>
        <v>0.73447700534759353</v>
      </c>
      <c r="AN85" s="51">
        <f t="shared" si="23"/>
        <v>0</v>
      </c>
    </row>
    <row r="86" spans="1:40">
      <c r="A86" s="13">
        <v>0.41666666666666669</v>
      </c>
      <c r="B86" s="50">
        <f t="shared" si="19"/>
        <v>0</v>
      </c>
      <c r="C86" s="50">
        <f t="shared" si="19"/>
        <v>0</v>
      </c>
      <c r="D86" s="50">
        <f t="shared" si="21"/>
        <v>0</v>
      </c>
      <c r="E86" s="50">
        <f t="shared" si="21"/>
        <v>0</v>
      </c>
      <c r="F86" s="50">
        <f t="shared" si="21"/>
        <v>0.6631914438502674</v>
      </c>
      <c r="G86" s="50">
        <f t="shared" si="21"/>
        <v>0.62380320855614968</v>
      </c>
      <c r="H86" s="50">
        <f t="shared" si="21"/>
        <v>0.63812620320855618</v>
      </c>
      <c r="I86" s="50">
        <f t="shared" si="21"/>
        <v>0.49489625668449205</v>
      </c>
      <c r="J86" s="50">
        <f t="shared" si="21"/>
        <v>0.33018181818181824</v>
      </c>
      <c r="K86" s="50">
        <f t="shared" si="21"/>
        <v>0.65244919786096267</v>
      </c>
      <c r="L86" s="50">
        <f t="shared" si="21"/>
        <v>0.65602994652406421</v>
      </c>
      <c r="M86" s="50">
        <f t="shared" si="21"/>
        <v>0.64528770053475937</v>
      </c>
      <c r="N86" s="50">
        <f t="shared" si="21"/>
        <v>0.65244919786096267</v>
      </c>
      <c r="O86" s="50">
        <f t="shared" si="21"/>
        <v>0.57009197860962568</v>
      </c>
      <c r="P86" s="50">
        <f t="shared" si="21"/>
        <v>0.48415401069518726</v>
      </c>
      <c r="Q86" s="50">
        <f t="shared" si="21"/>
        <v>0.41970053475935826</v>
      </c>
      <c r="R86" s="50">
        <f t="shared" si="21"/>
        <v>0.53070374331550807</v>
      </c>
      <c r="S86" s="50">
        <f t="shared" ref="S86:AG86" si="24">($G$38*S16-S146)/$G$37</f>
        <v>0.64886844919786102</v>
      </c>
      <c r="T86" s="50">
        <f t="shared" si="24"/>
        <v>0.57725347593582899</v>
      </c>
      <c r="U86" s="50">
        <f t="shared" si="24"/>
        <v>0.51573621390374336</v>
      </c>
      <c r="V86" s="50">
        <f t="shared" si="24"/>
        <v>0.52185929411764709</v>
      </c>
      <c r="W86" s="50">
        <f t="shared" si="24"/>
        <v>0.47616894117647063</v>
      </c>
      <c r="X86" s="50">
        <f t="shared" si="24"/>
        <v>0.36817356149732622</v>
      </c>
      <c r="Y86" s="50">
        <f t="shared" si="24"/>
        <v>0.59873796791443856</v>
      </c>
      <c r="Z86" s="50">
        <f t="shared" si="24"/>
        <v>0.58838960427807496</v>
      </c>
      <c r="AA86" s="50">
        <f t="shared" si="24"/>
        <v>0.52354224598930477</v>
      </c>
      <c r="AB86" s="50">
        <f t="shared" si="24"/>
        <v>0.52934305882352939</v>
      </c>
      <c r="AC86" s="50">
        <f t="shared" si="24"/>
        <v>0.49131550802139051</v>
      </c>
      <c r="AD86" s="50">
        <f t="shared" si="24"/>
        <v>0.39821604278074874</v>
      </c>
      <c r="AE86" s="50">
        <f t="shared" si="24"/>
        <v>0.3946352941176472</v>
      </c>
      <c r="AF86" s="50">
        <f t="shared" si="24"/>
        <v>0.57009197860962568</v>
      </c>
      <c r="AG86" s="50">
        <f t="shared" si="24"/>
        <v>0.58799572192513372</v>
      </c>
      <c r="AH86" s="50">
        <f t="shared" si="19"/>
        <v>0.74837647058823531</v>
      </c>
      <c r="AI86" s="50">
        <f t="shared" si="19"/>
        <v>0.75861741176470587</v>
      </c>
      <c r="AJ86" s="50">
        <f t="shared" si="19"/>
        <v>0.68392299465240647</v>
      </c>
      <c r="AK86" s="50">
        <f t="shared" si="19"/>
        <v>0</v>
      </c>
      <c r="AL86" s="50">
        <f t="shared" si="19"/>
        <v>0</v>
      </c>
      <c r="AM86" s="51">
        <f t="shared" si="22"/>
        <v>0.75861741176470587</v>
      </c>
      <c r="AN86" s="51">
        <f t="shared" si="23"/>
        <v>0</v>
      </c>
    </row>
    <row r="87" spans="1:40">
      <c r="A87" s="13" t="s">
        <v>18</v>
      </c>
      <c r="B87" s="50">
        <f t="shared" si="19"/>
        <v>0</v>
      </c>
      <c r="C87" s="50">
        <f t="shared" si="19"/>
        <v>0</v>
      </c>
      <c r="D87" s="50">
        <f t="shared" ref="D87:AG95" si="25">($G$38*D17-D147)/$G$37</f>
        <v>0</v>
      </c>
      <c r="E87" s="50">
        <f t="shared" si="25"/>
        <v>0</v>
      </c>
      <c r="F87" s="50">
        <f t="shared" si="25"/>
        <v>0.57744171122994647</v>
      </c>
      <c r="G87" s="50">
        <f t="shared" si="25"/>
        <v>0.59892620320855616</v>
      </c>
      <c r="H87" s="50">
        <f t="shared" si="25"/>
        <v>0.60966844919786101</v>
      </c>
      <c r="I87" s="50">
        <f t="shared" si="25"/>
        <v>0.46643850267379688</v>
      </c>
      <c r="J87" s="50">
        <f t="shared" si="25"/>
        <v>0.27307807486631025</v>
      </c>
      <c r="K87" s="50">
        <f t="shared" si="25"/>
        <v>0.62399144385026739</v>
      </c>
      <c r="L87" s="50">
        <f t="shared" si="25"/>
        <v>0.62757219251336915</v>
      </c>
      <c r="M87" s="50">
        <f t="shared" si="25"/>
        <v>0.56311871657754009</v>
      </c>
      <c r="N87" s="50">
        <f t="shared" si="25"/>
        <v>0.58102245989304813</v>
      </c>
      <c r="O87" s="50">
        <f t="shared" si="25"/>
        <v>0.53447272727272732</v>
      </c>
      <c r="P87" s="50">
        <f t="shared" si="25"/>
        <v>0.44495401069518725</v>
      </c>
      <c r="Q87" s="50">
        <f t="shared" si="25"/>
        <v>0.3805005347593583</v>
      </c>
      <c r="R87" s="50">
        <f t="shared" si="25"/>
        <v>0.53447272727272732</v>
      </c>
      <c r="S87" s="50">
        <f t="shared" si="25"/>
        <v>0.59176470588235308</v>
      </c>
      <c r="T87" s="50">
        <f t="shared" si="25"/>
        <v>0.55237647058823536</v>
      </c>
      <c r="U87" s="50">
        <f t="shared" si="25"/>
        <v>0.20307443850267382</v>
      </c>
      <c r="V87" s="50">
        <f t="shared" si="25"/>
        <v>0.44831991443850266</v>
      </c>
      <c r="W87" s="50">
        <f t="shared" si="25"/>
        <v>0.45748663101604287</v>
      </c>
      <c r="X87" s="50">
        <f t="shared" si="25"/>
        <v>0.36435135828877013</v>
      </c>
      <c r="Y87" s="50">
        <f t="shared" si="25"/>
        <v>0.48792299465240652</v>
      </c>
      <c r="Z87" s="50">
        <f t="shared" si="25"/>
        <v>0.5186458181818181</v>
      </c>
      <c r="AA87" s="50">
        <f t="shared" si="25"/>
        <v>0.52731122994652402</v>
      </c>
      <c r="AB87" s="50">
        <f t="shared" si="25"/>
        <v>0.52054361497326207</v>
      </c>
      <c r="AC87" s="50">
        <f t="shared" si="25"/>
        <v>0.43421176470588235</v>
      </c>
      <c r="AD87" s="50">
        <f t="shared" si="25"/>
        <v>0.35543529411764713</v>
      </c>
      <c r="AE87" s="50">
        <f t="shared" si="25"/>
        <v>0.36617754010695192</v>
      </c>
      <c r="AF87" s="50">
        <f t="shared" si="25"/>
        <v>0.53805347593582897</v>
      </c>
      <c r="AG87" s="50">
        <f t="shared" si="25"/>
        <v>0.54879572192513382</v>
      </c>
      <c r="AH87" s="50">
        <f t="shared" si="19"/>
        <v>0.75911871657754015</v>
      </c>
      <c r="AI87" s="50">
        <f t="shared" si="19"/>
        <v>0.80409291978609621</v>
      </c>
      <c r="AJ87" s="50">
        <f t="shared" si="19"/>
        <v>0.69108449197860966</v>
      </c>
      <c r="AK87" s="50">
        <f t="shared" si="19"/>
        <v>0</v>
      </c>
      <c r="AL87" s="50">
        <f t="shared" si="19"/>
        <v>0</v>
      </c>
      <c r="AM87" s="51">
        <f t="shared" si="22"/>
        <v>0.80409291978609621</v>
      </c>
      <c r="AN87" s="51">
        <f t="shared" si="23"/>
        <v>0</v>
      </c>
    </row>
    <row r="88" spans="1:40">
      <c r="A88" s="13">
        <v>0.5</v>
      </c>
      <c r="B88" s="50">
        <f t="shared" si="19"/>
        <v>0</v>
      </c>
      <c r="C88" s="50">
        <f t="shared" si="19"/>
        <v>0</v>
      </c>
      <c r="D88" s="50">
        <f t="shared" si="25"/>
        <v>0</v>
      </c>
      <c r="E88" s="50">
        <f t="shared" si="25"/>
        <v>0</v>
      </c>
      <c r="F88" s="50">
        <f t="shared" si="25"/>
        <v>0.5776770053475937</v>
      </c>
      <c r="G88" s="50">
        <f t="shared" si="25"/>
        <v>0.56335401069518709</v>
      </c>
      <c r="H88" s="50">
        <f t="shared" si="25"/>
        <v>0.57051550802139039</v>
      </c>
      <c r="I88" s="50">
        <f t="shared" si="25"/>
        <v>0.47383529411764702</v>
      </c>
      <c r="J88" s="50">
        <f t="shared" si="25"/>
        <v>0.26257112299465252</v>
      </c>
      <c r="K88" s="50">
        <f t="shared" si="25"/>
        <v>0.59200000000000008</v>
      </c>
      <c r="L88" s="50">
        <f t="shared" si="25"/>
        <v>0.58483850267379689</v>
      </c>
      <c r="M88" s="50">
        <f t="shared" si="25"/>
        <v>0.58125775401069524</v>
      </c>
      <c r="N88" s="50">
        <f t="shared" si="25"/>
        <v>0.52038502673796805</v>
      </c>
      <c r="O88" s="50">
        <f t="shared" si="25"/>
        <v>0.50606203208556155</v>
      </c>
      <c r="P88" s="50">
        <f t="shared" si="25"/>
        <v>0.39863957219251345</v>
      </c>
      <c r="Q88" s="50">
        <f t="shared" si="25"/>
        <v>0.34134759358288763</v>
      </c>
      <c r="R88" s="50">
        <f t="shared" si="25"/>
        <v>0.45593155080213904</v>
      </c>
      <c r="S88" s="50">
        <f t="shared" si="25"/>
        <v>0.53112727272727278</v>
      </c>
      <c r="T88" s="50">
        <f t="shared" si="25"/>
        <v>0.50606203208556155</v>
      </c>
      <c r="U88" s="50">
        <f t="shared" si="25"/>
        <v>0.30174451336898395</v>
      </c>
      <c r="V88" s="50">
        <f t="shared" si="25"/>
        <v>0.49277745454545457</v>
      </c>
      <c r="W88" s="50">
        <f t="shared" si="25"/>
        <v>0.39749373262032089</v>
      </c>
      <c r="X88" s="50">
        <f t="shared" si="25"/>
        <v>0.32448226737967917</v>
      </c>
      <c r="Y88" s="50">
        <f t="shared" si="25"/>
        <v>0.52038502673796805</v>
      </c>
      <c r="Z88" s="50">
        <f t="shared" si="25"/>
        <v>0.58089967914438501</v>
      </c>
      <c r="AA88" s="50">
        <f t="shared" si="25"/>
        <v>0.49173903743315511</v>
      </c>
      <c r="AB88" s="50">
        <f t="shared" si="25"/>
        <v>0.50180094117647067</v>
      </c>
      <c r="AC88" s="50">
        <f t="shared" si="25"/>
        <v>0.3914780748663102</v>
      </c>
      <c r="AD88" s="50">
        <f t="shared" si="25"/>
        <v>0.31986310160427811</v>
      </c>
      <c r="AE88" s="50">
        <f t="shared" si="25"/>
        <v>0.3306053475935829</v>
      </c>
      <c r="AF88" s="50">
        <f t="shared" si="25"/>
        <v>0.49531978609625676</v>
      </c>
      <c r="AG88" s="50">
        <f t="shared" si="25"/>
        <v>0.49531978609625676</v>
      </c>
      <c r="AH88" s="50">
        <f t="shared" si="19"/>
        <v>0.74479572192513377</v>
      </c>
      <c r="AI88" s="50">
        <f t="shared" si="19"/>
        <v>0.76910900534759363</v>
      </c>
      <c r="AJ88" s="50">
        <f t="shared" si="19"/>
        <v>0.6946652406417112</v>
      </c>
      <c r="AK88" s="50">
        <f t="shared" si="19"/>
        <v>0</v>
      </c>
      <c r="AL88" s="50">
        <f t="shared" si="19"/>
        <v>0</v>
      </c>
      <c r="AM88" s="51">
        <f t="shared" si="22"/>
        <v>0.76910900534759363</v>
      </c>
      <c r="AN88" s="51">
        <f t="shared" si="23"/>
        <v>0</v>
      </c>
    </row>
    <row r="89" spans="1:40">
      <c r="A89" s="13" t="s">
        <v>19</v>
      </c>
      <c r="B89" s="50">
        <f t="shared" si="19"/>
        <v>0</v>
      </c>
      <c r="C89" s="50">
        <f t="shared" si="19"/>
        <v>0</v>
      </c>
      <c r="D89" s="50">
        <f t="shared" si="25"/>
        <v>0</v>
      </c>
      <c r="E89" s="50">
        <f t="shared" si="25"/>
        <v>0</v>
      </c>
      <c r="F89" s="50">
        <f t="shared" si="25"/>
        <v>0.27689411764705885</v>
      </c>
      <c r="G89" s="50">
        <f t="shared" si="25"/>
        <v>0.54186951871657763</v>
      </c>
      <c r="H89" s="50">
        <f t="shared" si="25"/>
        <v>0.52038502673796805</v>
      </c>
      <c r="I89" s="50">
        <f t="shared" si="25"/>
        <v>0.44518930481283425</v>
      </c>
      <c r="J89" s="50">
        <f t="shared" si="25"/>
        <v>0.38073582887700536</v>
      </c>
      <c r="K89" s="50">
        <f t="shared" si="25"/>
        <v>0.56693475935828874</v>
      </c>
      <c r="L89" s="50">
        <f t="shared" si="25"/>
        <v>0.5776770053475937</v>
      </c>
      <c r="M89" s="50">
        <f t="shared" si="25"/>
        <v>0.58125775401069524</v>
      </c>
      <c r="N89" s="50">
        <f t="shared" si="25"/>
        <v>0.52754652406417102</v>
      </c>
      <c r="O89" s="50">
        <f t="shared" si="25"/>
        <v>0.44518930481283425</v>
      </c>
      <c r="P89" s="50">
        <f t="shared" si="25"/>
        <v>0.3914780748663102</v>
      </c>
      <c r="Q89" s="50">
        <f t="shared" si="25"/>
        <v>0.35208983957219259</v>
      </c>
      <c r="R89" s="50">
        <f t="shared" si="25"/>
        <v>0.12292192513368985</v>
      </c>
      <c r="S89" s="50">
        <f t="shared" si="25"/>
        <v>0.49173903743315511</v>
      </c>
      <c r="T89" s="50">
        <f t="shared" si="25"/>
        <v>0.51322352941176475</v>
      </c>
      <c r="U89" s="50">
        <f t="shared" si="25"/>
        <v>0.42442096256684497</v>
      </c>
      <c r="V89" s="50">
        <f t="shared" si="25"/>
        <v>0.50219482352941192</v>
      </c>
      <c r="W89" s="50">
        <f t="shared" si="25"/>
        <v>0.39373394652406418</v>
      </c>
      <c r="X89" s="50">
        <f t="shared" si="25"/>
        <v>0.37135426737967914</v>
      </c>
      <c r="Y89" s="50">
        <f t="shared" si="25"/>
        <v>0.49531978609625676</v>
      </c>
      <c r="Z89" s="50">
        <f t="shared" si="25"/>
        <v>0.47025454545454548</v>
      </c>
      <c r="AA89" s="50">
        <f t="shared" si="25"/>
        <v>0.47741604278074878</v>
      </c>
      <c r="AB89" s="50">
        <f t="shared" si="25"/>
        <v>0.47516017112299469</v>
      </c>
      <c r="AC89" s="50">
        <f t="shared" si="25"/>
        <v>0.39505882352941191</v>
      </c>
      <c r="AD89" s="50">
        <f t="shared" si="25"/>
        <v>0.3270245989304813</v>
      </c>
      <c r="AE89" s="50">
        <f t="shared" si="25"/>
        <v>0.33418609625668455</v>
      </c>
      <c r="AF89" s="50">
        <f t="shared" si="25"/>
        <v>0.49531978609625676</v>
      </c>
      <c r="AG89" s="50">
        <f t="shared" si="25"/>
        <v>0.50248128342246001</v>
      </c>
      <c r="AH89" s="50">
        <f t="shared" si="19"/>
        <v>0.74121497326203201</v>
      </c>
      <c r="AI89" s="50">
        <f t="shared" si="19"/>
        <v>0.70680397860962574</v>
      </c>
      <c r="AJ89" s="50">
        <f t="shared" si="19"/>
        <v>0.69824598930481296</v>
      </c>
      <c r="AK89" s="50">
        <f t="shared" si="19"/>
        <v>0</v>
      </c>
      <c r="AL89" s="50">
        <f t="shared" si="19"/>
        <v>0</v>
      </c>
      <c r="AM89" s="51">
        <f t="shared" si="22"/>
        <v>0.74121497326203201</v>
      </c>
      <c r="AN89" s="51">
        <f t="shared" si="23"/>
        <v>0</v>
      </c>
    </row>
    <row r="90" spans="1:40">
      <c r="A90" s="13">
        <v>0.58333333333333337</v>
      </c>
      <c r="B90" s="50">
        <f t="shared" si="19"/>
        <v>0</v>
      </c>
      <c r="C90" s="50">
        <f t="shared" si="19"/>
        <v>0</v>
      </c>
      <c r="D90" s="50">
        <f t="shared" si="25"/>
        <v>0</v>
      </c>
      <c r="E90" s="50">
        <f t="shared" si="25"/>
        <v>0</v>
      </c>
      <c r="F90" s="50">
        <f t="shared" si="25"/>
        <v>0.36627165775401072</v>
      </c>
      <c r="G90" s="50">
        <f t="shared" si="25"/>
        <v>0.6026010695187165</v>
      </c>
      <c r="H90" s="50">
        <f t="shared" si="25"/>
        <v>0.563212834224599</v>
      </c>
      <c r="I90" s="50">
        <f t="shared" si="25"/>
        <v>0.47369411764705893</v>
      </c>
      <c r="J90" s="50">
        <f t="shared" si="25"/>
        <v>0.42356363636363642</v>
      </c>
      <c r="K90" s="50">
        <f t="shared" si="25"/>
        <v>0.59543957219251331</v>
      </c>
      <c r="L90" s="50">
        <f t="shared" si="25"/>
        <v>0.59185882352941177</v>
      </c>
      <c r="M90" s="50">
        <f t="shared" si="25"/>
        <v>0.45937112299465238</v>
      </c>
      <c r="N90" s="50">
        <f t="shared" si="25"/>
        <v>0.52382459893048128</v>
      </c>
      <c r="O90" s="50">
        <f t="shared" si="25"/>
        <v>0.53098609625668447</v>
      </c>
      <c r="P90" s="50">
        <f t="shared" si="25"/>
        <v>0.45579037433155084</v>
      </c>
      <c r="Q90" s="50">
        <f t="shared" si="25"/>
        <v>0.37522352941176484</v>
      </c>
      <c r="R90" s="50">
        <f t="shared" si="25"/>
        <v>0.14784598930481285</v>
      </c>
      <c r="S90" s="50">
        <f t="shared" si="25"/>
        <v>0.54530909090909097</v>
      </c>
      <c r="T90" s="50">
        <f t="shared" si="25"/>
        <v>0.54172834224598931</v>
      </c>
      <c r="U90" s="50">
        <f t="shared" si="25"/>
        <v>0.48962844919786103</v>
      </c>
      <c r="V90" s="50">
        <f t="shared" si="25"/>
        <v>0.54108380748663099</v>
      </c>
      <c r="W90" s="50">
        <f t="shared" si="25"/>
        <v>0.38596577540106958</v>
      </c>
      <c r="X90" s="50">
        <f t="shared" si="25"/>
        <v>0.38374571122994661</v>
      </c>
      <c r="Y90" s="50">
        <f t="shared" si="25"/>
        <v>0.54609685561497334</v>
      </c>
      <c r="Z90" s="50">
        <f t="shared" si="25"/>
        <v>0.50592085561497324</v>
      </c>
      <c r="AA90" s="50">
        <f t="shared" si="25"/>
        <v>0.5166631016042782</v>
      </c>
      <c r="AB90" s="50">
        <f t="shared" si="25"/>
        <v>0.49936808556149742</v>
      </c>
      <c r="AC90" s="50">
        <f t="shared" si="25"/>
        <v>0.40924064171122998</v>
      </c>
      <c r="AD90" s="50">
        <f t="shared" si="25"/>
        <v>0.35552941176470587</v>
      </c>
      <c r="AE90" s="50">
        <f t="shared" si="25"/>
        <v>0.35194866310160433</v>
      </c>
      <c r="AF90" s="50">
        <f t="shared" si="25"/>
        <v>0.52024385026737974</v>
      </c>
      <c r="AG90" s="50">
        <f t="shared" si="25"/>
        <v>0.53814759358288777</v>
      </c>
      <c r="AH90" s="50">
        <f t="shared" si="19"/>
        <v>0.73047272727272727</v>
      </c>
      <c r="AI90" s="50">
        <f t="shared" si="19"/>
        <v>0.73247794652406417</v>
      </c>
      <c r="AJ90" s="50">
        <f t="shared" si="19"/>
        <v>0.69108449197860966</v>
      </c>
      <c r="AK90" s="50">
        <f t="shared" si="19"/>
        <v>0</v>
      </c>
      <c r="AL90" s="50">
        <f t="shared" si="19"/>
        <v>0</v>
      </c>
      <c r="AM90" s="51">
        <f t="shared" si="22"/>
        <v>0.73247794652406417</v>
      </c>
      <c r="AN90" s="51">
        <f t="shared" si="23"/>
        <v>0</v>
      </c>
    </row>
    <row r="91" spans="1:40">
      <c r="A91" s="13" t="s">
        <v>20</v>
      </c>
      <c r="B91" s="50">
        <f t="shared" si="19"/>
        <v>0</v>
      </c>
      <c r="C91" s="50">
        <f t="shared" si="19"/>
        <v>0</v>
      </c>
      <c r="D91" s="50">
        <f t="shared" si="25"/>
        <v>0</v>
      </c>
      <c r="E91" s="50">
        <f t="shared" si="25"/>
        <v>0</v>
      </c>
      <c r="F91" s="50">
        <f t="shared" si="25"/>
        <v>0.57018609625668459</v>
      </c>
      <c r="G91" s="50">
        <f t="shared" si="25"/>
        <v>0.67402780748663105</v>
      </c>
      <c r="H91" s="50">
        <f t="shared" si="25"/>
        <v>0.61315508021390386</v>
      </c>
      <c r="I91" s="50">
        <f t="shared" si="25"/>
        <v>0.4949903743315508</v>
      </c>
      <c r="J91" s="50">
        <f t="shared" si="25"/>
        <v>0.4448598930481284</v>
      </c>
      <c r="K91" s="50">
        <f t="shared" si="25"/>
        <v>0.64896256684491993</v>
      </c>
      <c r="L91" s="50">
        <f t="shared" si="25"/>
        <v>0.64180106951871663</v>
      </c>
      <c r="M91" s="50">
        <f t="shared" si="25"/>
        <v>0.63105882352941178</v>
      </c>
      <c r="N91" s="50">
        <f t="shared" si="25"/>
        <v>0.62747807486631013</v>
      </c>
      <c r="O91" s="50">
        <f t="shared" si="25"/>
        <v>0.59167058823529406</v>
      </c>
      <c r="P91" s="50">
        <f t="shared" si="25"/>
        <v>0.49857112299465245</v>
      </c>
      <c r="Q91" s="50">
        <f t="shared" si="25"/>
        <v>0.40010053475935836</v>
      </c>
      <c r="R91" s="50">
        <f t="shared" si="25"/>
        <v>0.34817967914438508</v>
      </c>
      <c r="S91" s="50">
        <f t="shared" si="25"/>
        <v>0.60599358288770067</v>
      </c>
      <c r="T91" s="50">
        <f t="shared" si="25"/>
        <v>0.54154010695187171</v>
      </c>
      <c r="U91" s="50">
        <f t="shared" si="25"/>
        <v>0.52646515508021385</v>
      </c>
      <c r="V91" s="50">
        <f t="shared" si="25"/>
        <v>0.56109099465240653</v>
      </c>
      <c r="W91" s="50">
        <f t="shared" si="25"/>
        <v>0.4326853475935829</v>
      </c>
      <c r="X91" s="50">
        <f t="shared" si="25"/>
        <v>0.44400051336898411</v>
      </c>
      <c r="Y91" s="50">
        <f t="shared" si="25"/>
        <v>0.57018609625668459</v>
      </c>
      <c r="Z91" s="50">
        <f t="shared" si="25"/>
        <v>0.55944385026737975</v>
      </c>
      <c r="AA91" s="50">
        <f t="shared" si="25"/>
        <v>0.56660534759358294</v>
      </c>
      <c r="AB91" s="50">
        <f t="shared" si="25"/>
        <v>0.57065159358288775</v>
      </c>
      <c r="AC91" s="50">
        <f t="shared" si="25"/>
        <v>0.45918288770053473</v>
      </c>
      <c r="AD91" s="50">
        <f t="shared" si="25"/>
        <v>0.37324491978609636</v>
      </c>
      <c r="AE91" s="50">
        <f t="shared" si="25"/>
        <v>0.39114866310160434</v>
      </c>
      <c r="AF91" s="50">
        <f t="shared" si="25"/>
        <v>0.5630245989304814</v>
      </c>
      <c r="AG91" s="50">
        <f t="shared" si="25"/>
        <v>0.57018609625668459</v>
      </c>
      <c r="AH91" s="50">
        <f t="shared" si="19"/>
        <v>0.74479572192513377</v>
      </c>
      <c r="AI91" s="50">
        <f t="shared" si="19"/>
        <v>0.74619221390374335</v>
      </c>
      <c r="AJ91" s="50">
        <f t="shared" si="19"/>
        <v>0.67676149732620328</v>
      </c>
      <c r="AK91" s="50">
        <f t="shared" si="19"/>
        <v>0</v>
      </c>
      <c r="AL91" s="50">
        <f t="shared" si="19"/>
        <v>0</v>
      </c>
      <c r="AM91" s="51">
        <f t="shared" si="22"/>
        <v>0.74619221390374335</v>
      </c>
      <c r="AN91" s="51">
        <f t="shared" si="23"/>
        <v>0</v>
      </c>
    </row>
    <row r="92" spans="1:40">
      <c r="A92" s="12" t="s">
        <v>21</v>
      </c>
      <c r="B92" s="50">
        <f t="shared" si="19"/>
        <v>0</v>
      </c>
      <c r="C92" s="50">
        <f t="shared" si="19"/>
        <v>0</v>
      </c>
      <c r="D92" s="50">
        <f t="shared" si="25"/>
        <v>0</v>
      </c>
      <c r="E92" s="50">
        <f t="shared" si="25"/>
        <v>0</v>
      </c>
      <c r="F92" s="50">
        <f t="shared" si="25"/>
        <v>0.64161283422459892</v>
      </c>
      <c r="G92" s="50">
        <f t="shared" si="25"/>
        <v>0.63803208556149749</v>
      </c>
      <c r="H92" s="50">
        <f t="shared" si="25"/>
        <v>0.63803208556149749</v>
      </c>
      <c r="I92" s="50">
        <f t="shared" si="25"/>
        <v>0.50554438502673804</v>
      </c>
      <c r="J92" s="50">
        <f t="shared" si="25"/>
        <v>0.47331764705882357</v>
      </c>
      <c r="K92" s="50">
        <f t="shared" si="25"/>
        <v>0.67742032085561499</v>
      </c>
      <c r="L92" s="50">
        <f t="shared" si="25"/>
        <v>0.6702588235294118</v>
      </c>
      <c r="M92" s="50">
        <f t="shared" si="25"/>
        <v>0.65235508021390376</v>
      </c>
      <c r="N92" s="50">
        <f t="shared" si="25"/>
        <v>0.64519358288770046</v>
      </c>
      <c r="O92" s="50">
        <f t="shared" si="25"/>
        <v>0.62728983957219253</v>
      </c>
      <c r="P92" s="50">
        <f t="shared" si="25"/>
        <v>0.48047914438502681</v>
      </c>
      <c r="Q92" s="50">
        <f t="shared" si="25"/>
        <v>0.41781604278074874</v>
      </c>
      <c r="R92" s="50">
        <f t="shared" si="25"/>
        <v>0.39096042780748669</v>
      </c>
      <c r="S92" s="50">
        <f t="shared" si="25"/>
        <v>0.60580534759358295</v>
      </c>
      <c r="T92" s="50">
        <f t="shared" si="25"/>
        <v>0.65593582887700541</v>
      </c>
      <c r="U92" s="50">
        <f t="shared" si="25"/>
        <v>0.43221065240641715</v>
      </c>
      <c r="V92" s="50">
        <f t="shared" si="25"/>
        <v>0.61207165775401073</v>
      </c>
      <c r="W92" s="50">
        <f t="shared" si="25"/>
        <v>0.49247465240641719</v>
      </c>
      <c r="X92" s="50">
        <f t="shared" si="25"/>
        <v>0.46458062032085562</v>
      </c>
      <c r="Y92" s="50">
        <f t="shared" si="25"/>
        <v>0.58074010695187162</v>
      </c>
      <c r="Z92" s="50">
        <f t="shared" si="25"/>
        <v>0.62012834224598934</v>
      </c>
      <c r="AA92" s="50">
        <f t="shared" si="25"/>
        <v>0.60580534759358295</v>
      </c>
      <c r="AB92" s="50">
        <f t="shared" si="25"/>
        <v>0.59058716577540116</v>
      </c>
      <c r="AC92" s="50">
        <f t="shared" si="25"/>
        <v>0.49122139037433155</v>
      </c>
      <c r="AD92" s="50">
        <f t="shared" si="25"/>
        <v>0.40528342245989302</v>
      </c>
      <c r="AE92" s="50">
        <f t="shared" si="25"/>
        <v>0.41960641711229951</v>
      </c>
      <c r="AF92" s="50">
        <f t="shared" si="25"/>
        <v>0.59148235294117646</v>
      </c>
      <c r="AG92" s="50">
        <f t="shared" si="25"/>
        <v>0.59148235294117646</v>
      </c>
      <c r="AH92" s="50">
        <f t="shared" si="19"/>
        <v>0.75195721925133696</v>
      </c>
      <c r="AI92" s="50">
        <f t="shared" si="19"/>
        <v>0.73337313368983958</v>
      </c>
      <c r="AJ92" s="50">
        <f t="shared" si="19"/>
        <v>0.66959999999999997</v>
      </c>
      <c r="AK92" s="50">
        <f t="shared" si="19"/>
        <v>0</v>
      </c>
      <c r="AL92" s="50">
        <f t="shared" si="19"/>
        <v>0</v>
      </c>
      <c r="AM92" s="51">
        <f t="shared" si="22"/>
        <v>0.75195721925133696</v>
      </c>
      <c r="AN92" s="51">
        <f t="shared" si="23"/>
        <v>0</v>
      </c>
    </row>
    <row r="93" spans="1:40">
      <c r="A93" s="12" t="s">
        <v>22</v>
      </c>
      <c r="B93" s="50">
        <f t="shared" ref="B93:AL100" si="26">($G$38*B23)/$G$37</f>
        <v>0</v>
      </c>
      <c r="C93" s="50">
        <f t="shared" si="26"/>
        <v>0</v>
      </c>
      <c r="D93" s="50">
        <f t="shared" si="25"/>
        <v>0</v>
      </c>
      <c r="E93" s="50">
        <f t="shared" si="25"/>
        <v>0</v>
      </c>
      <c r="F93" s="50">
        <f t="shared" si="25"/>
        <v>0.62705454545454542</v>
      </c>
      <c r="G93" s="50">
        <f t="shared" si="25"/>
        <v>0.67360427807486634</v>
      </c>
      <c r="H93" s="50">
        <f t="shared" si="25"/>
        <v>0.66644278074866314</v>
      </c>
      <c r="I93" s="50">
        <f t="shared" si="25"/>
        <v>0.53037433155080216</v>
      </c>
      <c r="J93" s="50">
        <f t="shared" si="25"/>
        <v>0.51963208556149731</v>
      </c>
      <c r="K93" s="50">
        <f t="shared" si="25"/>
        <v>0.67718502673796799</v>
      </c>
      <c r="L93" s="50">
        <f t="shared" si="25"/>
        <v>0.67718502673796799</v>
      </c>
      <c r="M93" s="50">
        <f t="shared" si="25"/>
        <v>0.67718502673796799</v>
      </c>
      <c r="N93" s="50">
        <f t="shared" si="25"/>
        <v>0.69150802139037448</v>
      </c>
      <c r="O93" s="50">
        <f t="shared" si="25"/>
        <v>0.65570053475935841</v>
      </c>
      <c r="P93" s="50">
        <f t="shared" si="25"/>
        <v>0.52321283422459908</v>
      </c>
      <c r="Q93" s="50">
        <f t="shared" si="25"/>
        <v>0.44801711229946523</v>
      </c>
      <c r="R93" s="50">
        <f t="shared" si="25"/>
        <v>0.43011336898395724</v>
      </c>
      <c r="S93" s="50">
        <f t="shared" si="25"/>
        <v>0.63779679144385037</v>
      </c>
      <c r="T93" s="50">
        <f t="shared" si="25"/>
        <v>0.55543957219251339</v>
      </c>
      <c r="U93" s="50">
        <f t="shared" si="25"/>
        <v>0.63249728342245992</v>
      </c>
      <c r="V93" s="50">
        <f t="shared" si="25"/>
        <v>0.6108695614973263</v>
      </c>
      <c r="W93" s="50">
        <f t="shared" si="25"/>
        <v>0.52647131550802151</v>
      </c>
      <c r="X93" s="50">
        <f t="shared" si="25"/>
        <v>0.49392231016042781</v>
      </c>
      <c r="Y93" s="50">
        <f t="shared" si="25"/>
        <v>0.62705454545454542</v>
      </c>
      <c r="Z93" s="50">
        <f t="shared" si="25"/>
        <v>0.64137754010695192</v>
      </c>
      <c r="AA93" s="50">
        <f t="shared" si="25"/>
        <v>0.61989304812834234</v>
      </c>
      <c r="AB93" s="50">
        <f t="shared" si="25"/>
        <v>0.60198930481283441</v>
      </c>
      <c r="AC93" s="50">
        <f t="shared" si="25"/>
        <v>0.53753582887700535</v>
      </c>
      <c r="AD93" s="50">
        <f t="shared" si="25"/>
        <v>0.46234010695187167</v>
      </c>
      <c r="AE93" s="50">
        <f t="shared" si="25"/>
        <v>0.4838245989304813</v>
      </c>
      <c r="AF93" s="50">
        <f t="shared" si="25"/>
        <v>0.62705454545454542</v>
      </c>
      <c r="AG93" s="50">
        <f t="shared" si="25"/>
        <v>0.62347379679144388</v>
      </c>
      <c r="AH93" s="50">
        <f t="shared" si="26"/>
        <v>0.7089882352941177</v>
      </c>
      <c r="AI93" s="50">
        <f t="shared" si="26"/>
        <v>0.71425193582887703</v>
      </c>
      <c r="AJ93" s="50">
        <f t="shared" si="26"/>
        <v>0.61946951871657763</v>
      </c>
      <c r="AK93" s="50">
        <f t="shared" si="26"/>
        <v>0</v>
      </c>
      <c r="AL93" s="50">
        <f t="shared" si="26"/>
        <v>0</v>
      </c>
      <c r="AM93" s="51">
        <f t="shared" si="22"/>
        <v>0.71425193582887703</v>
      </c>
      <c r="AN93" s="51">
        <f t="shared" si="23"/>
        <v>0</v>
      </c>
    </row>
    <row r="94" spans="1:40">
      <c r="A94" s="12" t="s">
        <v>23</v>
      </c>
      <c r="B94" s="50">
        <f t="shared" si="26"/>
        <v>0</v>
      </c>
      <c r="C94" s="50">
        <f t="shared" si="26"/>
        <v>0</v>
      </c>
      <c r="D94" s="50">
        <f t="shared" si="25"/>
        <v>0</v>
      </c>
      <c r="E94" s="50">
        <f t="shared" si="25"/>
        <v>0</v>
      </c>
      <c r="F94" s="50">
        <f t="shared" si="25"/>
        <v>0.40476577540106951</v>
      </c>
      <c r="G94" s="50">
        <f t="shared" si="25"/>
        <v>0.68764491978609632</v>
      </c>
      <c r="H94" s="50">
        <f t="shared" si="25"/>
        <v>0.72703315508021393</v>
      </c>
      <c r="I94" s="50">
        <f t="shared" si="25"/>
        <v>0.63035294117647067</v>
      </c>
      <c r="J94" s="50">
        <f t="shared" si="25"/>
        <v>0.60886844919786098</v>
      </c>
      <c r="K94" s="50">
        <f t="shared" si="25"/>
        <v>0.75209839572192516</v>
      </c>
      <c r="L94" s="50">
        <f t="shared" si="25"/>
        <v>0.73419465240641713</v>
      </c>
      <c r="M94" s="50">
        <f t="shared" si="25"/>
        <v>0.73061390374331558</v>
      </c>
      <c r="N94" s="50">
        <f t="shared" si="25"/>
        <v>0.73419465240641713</v>
      </c>
      <c r="O94" s="50">
        <f t="shared" si="25"/>
        <v>0.78432513368983958</v>
      </c>
      <c r="P94" s="50">
        <f t="shared" si="25"/>
        <v>0.60528770053475944</v>
      </c>
      <c r="Q94" s="50">
        <f t="shared" si="25"/>
        <v>0.59812620320855625</v>
      </c>
      <c r="R94" s="50">
        <f t="shared" si="25"/>
        <v>0.47280000000000005</v>
      </c>
      <c r="S94" s="50">
        <f t="shared" si="25"/>
        <v>0.74135614973262032</v>
      </c>
      <c r="T94" s="50">
        <f t="shared" si="25"/>
        <v>0.58738395721925141</v>
      </c>
      <c r="U94" s="50">
        <f t="shared" si="25"/>
        <v>0.68997240641711244</v>
      </c>
      <c r="V94" s="50">
        <f t="shared" si="25"/>
        <v>0.68993659893048132</v>
      </c>
      <c r="W94" s="50">
        <f t="shared" si="25"/>
        <v>0.59859170053475941</v>
      </c>
      <c r="X94" s="50">
        <f t="shared" si="25"/>
        <v>0.63106909090909102</v>
      </c>
      <c r="Y94" s="50">
        <f t="shared" si="25"/>
        <v>0.69480641711229951</v>
      </c>
      <c r="Z94" s="50">
        <f t="shared" si="25"/>
        <v>0.67332192513368994</v>
      </c>
      <c r="AA94" s="50">
        <f t="shared" si="25"/>
        <v>0.69838716577540105</v>
      </c>
      <c r="AB94" s="50">
        <f t="shared" si="25"/>
        <v>0.7162909090909092</v>
      </c>
      <c r="AC94" s="50">
        <f t="shared" si="25"/>
        <v>0.65899893048128344</v>
      </c>
      <c r="AD94" s="50">
        <f t="shared" si="25"/>
        <v>0.58738395721925141</v>
      </c>
      <c r="AE94" s="50">
        <f t="shared" si="25"/>
        <v>0.55515721925133688</v>
      </c>
      <c r="AF94" s="50">
        <f t="shared" si="25"/>
        <v>0.68406417112299478</v>
      </c>
      <c r="AG94" s="50">
        <f t="shared" si="25"/>
        <v>0.66616042780748674</v>
      </c>
      <c r="AH94" s="50">
        <f t="shared" si="26"/>
        <v>0.74121497326203201</v>
      </c>
      <c r="AI94" s="50">
        <f t="shared" si="26"/>
        <v>0.69971409625668446</v>
      </c>
      <c r="AJ94" s="50">
        <f t="shared" si="26"/>
        <v>0.69026091978609627</v>
      </c>
      <c r="AK94" s="50">
        <f t="shared" si="26"/>
        <v>0</v>
      </c>
      <c r="AL94" s="50">
        <f t="shared" si="26"/>
        <v>0</v>
      </c>
      <c r="AM94" s="51">
        <f t="shared" si="22"/>
        <v>0.78432513368983958</v>
      </c>
      <c r="AN94" s="51">
        <f t="shared" si="23"/>
        <v>0</v>
      </c>
    </row>
    <row r="95" spans="1:40">
      <c r="A95" s="9" t="s">
        <v>24</v>
      </c>
      <c r="B95" s="50">
        <f t="shared" si="26"/>
        <v>0</v>
      </c>
      <c r="C95" s="50">
        <f t="shared" si="26"/>
        <v>0</v>
      </c>
      <c r="D95" s="50">
        <f t="shared" si="25"/>
        <v>0</v>
      </c>
      <c r="E95" s="50">
        <f t="shared" si="25"/>
        <v>0</v>
      </c>
      <c r="F95" s="50">
        <f t="shared" si="25"/>
        <v>0</v>
      </c>
      <c r="G95" s="50">
        <f t="shared" si="25"/>
        <v>0.82357219251336899</v>
      </c>
      <c r="H95" s="50">
        <f t="shared" si="25"/>
        <v>0.74837647058823531</v>
      </c>
      <c r="I95" s="50">
        <f t="shared" si="25"/>
        <v>0.77702245989304808</v>
      </c>
      <c r="J95" s="50">
        <f t="shared" si="25"/>
        <v>0.78060320855614973</v>
      </c>
      <c r="K95" s="50">
        <f t="shared" si="25"/>
        <v>0.84863743315508022</v>
      </c>
      <c r="L95" s="50">
        <f t="shared" si="25"/>
        <v>0.86654117647058826</v>
      </c>
      <c r="M95" s="50">
        <f t="shared" si="25"/>
        <v>0.81999144385026734</v>
      </c>
      <c r="N95" s="50">
        <f t="shared" si="25"/>
        <v>0.83431443850267384</v>
      </c>
      <c r="O95" s="50">
        <f t="shared" si="25"/>
        <v>0.85221818181818187</v>
      </c>
      <c r="P95" s="50">
        <f t="shared" si="25"/>
        <v>0.769860962566845</v>
      </c>
      <c r="Q95" s="50">
        <f t="shared" si="25"/>
        <v>0.67676149732620328</v>
      </c>
      <c r="R95" s="50">
        <f t="shared" si="25"/>
        <v>0.72331122994652408</v>
      </c>
      <c r="S95" s="50">
        <f t="shared" ref="S95:AG95" si="27">($G$38*S25-S155)/$G$37</f>
        <v>0.82715294117647065</v>
      </c>
      <c r="T95" s="50">
        <f t="shared" si="27"/>
        <v>0.716149732620321</v>
      </c>
      <c r="U95" s="50">
        <f t="shared" si="27"/>
        <v>0.84065236363636364</v>
      </c>
      <c r="V95" s="50">
        <f t="shared" si="27"/>
        <v>0.7661011764705884</v>
      </c>
      <c r="W95" s="50">
        <f t="shared" si="27"/>
        <v>0.71976628877005344</v>
      </c>
      <c r="X95" s="50">
        <f t="shared" si="27"/>
        <v>0.74121497326203201</v>
      </c>
      <c r="Y95" s="50">
        <f t="shared" si="27"/>
        <v>0</v>
      </c>
      <c r="Z95" s="50">
        <f t="shared" si="27"/>
        <v>0.79492620320855611</v>
      </c>
      <c r="AA95" s="50">
        <f t="shared" si="27"/>
        <v>0.81999144385026734</v>
      </c>
      <c r="AB95" s="50">
        <f t="shared" si="27"/>
        <v>0.85221818181818187</v>
      </c>
      <c r="AC95" s="50">
        <f t="shared" si="27"/>
        <v>0.7089882352941177</v>
      </c>
      <c r="AD95" s="50">
        <f t="shared" si="27"/>
        <v>0.68198939037433171</v>
      </c>
      <c r="AE95" s="50">
        <f t="shared" si="27"/>
        <v>0.72331122994652408</v>
      </c>
      <c r="AF95" s="50">
        <f t="shared" si="27"/>
        <v>0.82357219251336899</v>
      </c>
      <c r="AG95" s="50">
        <f t="shared" si="27"/>
        <v>0.81282994652406415</v>
      </c>
      <c r="AH95" s="50">
        <f t="shared" si="26"/>
        <v>0.80208770053475942</v>
      </c>
      <c r="AI95" s="50">
        <f t="shared" si="26"/>
        <v>0.81834429946524068</v>
      </c>
      <c r="AJ95" s="50">
        <f t="shared" si="26"/>
        <v>0.81884560427807485</v>
      </c>
      <c r="AK95" s="50">
        <f t="shared" si="26"/>
        <v>0</v>
      </c>
      <c r="AL95" s="50">
        <f t="shared" si="26"/>
        <v>0</v>
      </c>
      <c r="AM95" s="51">
        <f t="shared" si="22"/>
        <v>0.86654117647058826</v>
      </c>
      <c r="AN95" s="51">
        <f t="shared" si="23"/>
        <v>0</v>
      </c>
    </row>
    <row r="96" spans="1:40">
      <c r="A96" s="15">
        <v>0.83333333333333337</v>
      </c>
      <c r="B96" s="50">
        <f t="shared" si="26"/>
        <v>0</v>
      </c>
      <c r="C96" s="50">
        <f t="shared" si="26"/>
        <v>0</v>
      </c>
      <c r="D96" s="50">
        <f t="shared" ref="D96:AG100" si="28">($G$38*D26-D156)/$G$37</f>
        <v>0</v>
      </c>
      <c r="E96" s="50">
        <f t="shared" si="28"/>
        <v>0</v>
      </c>
      <c r="F96" s="50">
        <f t="shared" si="28"/>
        <v>0.343751871657754</v>
      </c>
      <c r="G96" s="50">
        <f t="shared" si="28"/>
        <v>0.82715294117647065</v>
      </c>
      <c r="H96" s="50">
        <f t="shared" si="28"/>
        <v>0.62305026737967917</v>
      </c>
      <c r="I96" s="50">
        <f t="shared" si="28"/>
        <v>0</v>
      </c>
      <c r="J96" s="50">
        <f t="shared" si="28"/>
        <v>0.79134545454545457</v>
      </c>
      <c r="K96" s="50">
        <f t="shared" si="28"/>
        <v>0.84863743315508022</v>
      </c>
      <c r="L96" s="50">
        <f t="shared" si="28"/>
        <v>0.85579893048128342</v>
      </c>
      <c r="M96" s="50">
        <f t="shared" si="28"/>
        <v>0.80566844919786107</v>
      </c>
      <c r="N96" s="50">
        <f t="shared" si="28"/>
        <v>0.83073368983957219</v>
      </c>
      <c r="O96" s="50">
        <f t="shared" si="28"/>
        <v>0.84505668449197868</v>
      </c>
      <c r="P96" s="50">
        <f t="shared" si="28"/>
        <v>0.77702245989304808</v>
      </c>
      <c r="Q96" s="50">
        <f t="shared" si="28"/>
        <v>0.69824598930481296</v>
      </c>
      <c r="R96" s="50">
        <f t="shared" si="28"/>
        <v>0.86296042780748661</v>
      </c>
      <c r="S96" s="50">
        <f t="shared" si="28"/>
        <v>0.83789518716577538</v>
      </c>
      <c r="T96" s="50">
        <f t="shared" si="28"/>
        <v>0.81282994652406415</v>
      </c>
      <c r="U96" s="50">
        <f t="shared" si="28"/>
        <v>0.83008915508021386</v>
      </c>
      <c r="V96" s="50">
        <f t="shared" si="28"/>
        <v>0.76939546524064173</v>
      </c>
      <c r="W96" s="50">
        <f t="shared" si="28"/>
        <v>0.7914170695187166</v>
      </c>
      <c r="X96" s="50">
        <f t="shared" si="28"/>
        <v>0.78776470588235303</v>
      </c>
      <c r="Y96" s="50">
        <f t="shared" si="28"/>
        <v>1.4322994652406419E-2</v>
      </c>
      <c r="Z96" s="50">
        <f t="shared" si="28"/>
        <v>0.78060320855614973</v>
      </c>
      <c r="AA96" s="50">
        <f t="shared" si="28"/>
        <v>0.80924919786096261</v>
      </c>
      <c r="AB96" s="50">
        <f t="shared" si="28"/>
        <v>0.82715294117647065</v>
      </c>
      <c r="AC96" s="50">
        <f t="shared" si="28"/>
        <v>0.74837647058823531</v>
      </c>
      <c r="AD96" s="50">
        <f t="shared" si="28"/>
        <v>0.7009673582887701</v>
      </c>
      <c r="AE96" s="50">
        <f t="shared" si="28"/>
        <v>0.73763422459893047</v>
      </c>
      <c r="AF96" s="50">
        <f t="shared" si="28"/>
        <v>0.81282994652406415</v>
      </c>
      <c r="AG96" s="50">
        <f t="shared" si="28"/>
        <v>0.80208770053475942</v>
      </c>
      <c r="AH96" s="50">
        <f t="shared" si="26"/>
        <v>0.81282994652406415</v>
      </c>
      <c r="AI96" s="50">
        <f t="shared" si="26"/>
        <v>0.82253377540106953</v>
      </c>
      <c r="AJ96" s="50">
        <f t="shared" si="26"/>
        <v>0.82625775401069523</v>
      </c>
      <c r="AK96" s="50">
        <f t="shared" si="26"/>
        <v>0</v>
      </c>
      <c r="AL96" s="50">
        <f t="shared" si="26"/>
        <v>0</v>
      </c>
      <c r="AM96" s="51">
        <f t="shared" si="22"/>
        <v>0.86296042780748661</v>
      </c>
      <c r="AN96" s="51">
        <f t="shared" si="23"/>
        <v>0</v>
      </c>
    </row>
    <row r="97" spans="1:44">
      <c r="A97" s="15">
        <v>0.875</v>
      </c>
      <c r="B97" s="50">
        <f t="shared" si="26"/>
        <v>0</v>
      </c>
      <c r="C97" s="50">
        <f t="shared" si="26"/>
        <v>0</v>
      </c>
      <c r="D97" s="50">
        <f t="shared" si="28"/>
        <v>0</v>
      </c>
      <c r="E97" s="50">
        <f t="shared" si="28"/>
        <v>0</v>
      </c>
      <c r="F97" s="50">
        <f t="shared" si="28"/>
        <v>0.61588877005347598</v>
      </c>
      <c r="G97" s="50">
        <f t="shared" si="28"/>
        <v>0.78060320855614973</v>
      </c>
      <c r="H97" s="50">
        <f t="shared" si="28"/>
        <v>0.57291978609625671</v>
      </c>
      <c r="I97" s="50">
        <f t="shared" si="28"/>
        <v>0.33659037433155081</v>
      </c>
      <c r="J97" s="50">
        <f t="shared" si="28"/>
        <v>0.769860962566845</v>
      </c>
      <c r="K97" s="50">
        <f t="shared" si="28"/>
        <v>0.86296042780748661</v>
      </c>
      <c r="L97" s="50">
        <f t="shared" si="28"/>
        <v>0.82715294117647065</v>
      </c>
      <c r="M97" s="50">
        <f t="shared" si="28"/>
        <v>0.82357219251336899</v>
      </c>
      <c r="N97" s="50">
        <f t="shared" si="28"/>
        <v>0.79850695187165788</v>
      </c>
      <c r="O97" s="50">
        <f t="shared" si="28"/>
        <v>0.80208770053475942</v>
      </c>
      <c r="P97" s="50">
        <f t="shared" si="28"/>
        <v>0.74479572192513377</v>
      </c>
      <c r="Q97" s="50">
        <f t="shared" si="28"/>
        <v>0.22200641711229949</v>
      </c>
      <c r="R97" s="50">
        <f t="shared" si="28"/>
        <v>0.76628021390374335</v>
      </c>
      <c r="S97" s="50">
        <f t="shared" si="28"/>
        <v>0.78776470588235303</v>
      </c>
      <c r="T97" s="50">
        <f t="shared" si="28"/>
        <v>0.63379251336898401</v>
      </c>
      <c r="U97" s="50">
        <f t="shared" si="28"/>
        <v>0.80258900534759359</v>
      </c>
      <c r="V97" s="50">
        <f t="shared" si="28"/>
        <v>0.78117612834224603</v>
      </c>
      <c r="W97" s="50">
        <f t="shared" si="28"/>
        <v>0.79267033155080224</v>
      </c>
      <c r="X97" s="50">
        <f t="shared" si="28"/>
        <v>0.76628021390374335</v>
      </c>
      <c r="Y97" s="50">
        <f t="shared" si="28"/>
        <v>0.5335315508021391</v>
      </c>
      <c r="Z97" s="50">
        <f t="shared" si="28"/>
        <v>0.75195721925133696</v>
      </c>
      <c r="AA97" s="50">
        <f t="shared" si="28"/>
        <v>0.78776470588235303</v>
      </c>
      <c r="AB97" s="50">
        <f t="shared" si="28"/>
        <v>0.79492620320855611</v>
      </c>
      <c r="AC97" s="50">
        <f t="shared" si="28"/>
        <v>0.74837647058823531</v>
      </c>
      <c r="AD97" s="50">
        <f t="shared" si="28"/>
        <v>0.6972433796791444</v>
      </c>
      <c r="AE97" s="50">
        <f t="shared" si="28"/>
        <v>0.71973048128342254</v>
      </c>
      <c r="AF97" s="50">
        <f t="shared" si="28"/>
        <v>0.77702245989304808</v>
      </c>
      <c r="AG97" s="50">
        <f t="shared" si="28"/>
        <v>0.77702245989304808</v>
      </c>
      <c r="AH97" s="50">
        <f t="shared" si="26"/>
        <v>0.77702245989304808</v>
      </c>
      <c r="AI97" s="50">
        <f t="shared" si="26"/>
        <v>0.82919396791443856</v>
      </c>
      <c r="AJ97" s="50">
        <f t="shared" si="26"/>
        <v>0.82937300534759362</v>
      </c>
      <c r="AK97" s="50">
        <f t="shared" si="26"/>
        <v>0</v>
      </c>
      <c r="AL97" s="50">
        <f t="shared" si="26"/>
        <v>0</v>
      </c>
      <c r="AM97" s="51">
        <f t="shared" si="22"/>
        <v>0.86296042780748661</v>
      </c>
      <c r="AN97" s="51">
        <f t="shared" si="23"/>
        <v>0</v>
      </c>
    </row>
    <row r="98" spans="1:44">
      <c r="A98" s="13" t="s">
        <v>25</v>
      </c>
      <c r="B98" s="50">
        <f t="shared" si="26"/>
        <v>0</v>
      </c>
      <c r="C98" s="50">
        <f t="shared" si="26"/>
        <v>0</v>
      </c>
      <c r="D98" s="50">
        <f t="shared" si="28"/>
        <v>0</v>
      </c>
      <c r="E98" s="50">
        <f t="shared" si="28"/>
        <v>0</v>
      </c>
      <c r="F98" s="50">
        <f t="shared" si="28"/>
        <v>0.73763422459893047</v>
      </c>
      <c r="G98" s="50">
        <f t="shared" si="28"/>
        <v>0.71973048128342254</v>
      </c>
      <c r="H98" s="50">
        <f t="shared" si="28"/>
        <v>0.76269946524064181</v>
      </c>
      <c r="I98" s="50">
        <f t="shared" si="28"/>
        <v>0.73405347593582893</v>
      </c>
      <c r="J98" s="50">
        <f t="shared" si="28"/>
        <v>0.72331122994652408</v>
      </c>
      <c r="K98" s="50">
        <f t="shared" si="28"/>
        <v>0.77702245989304808</v>
      </c>
      <c r="L98" s="50">
        <f t="shared" si="28"/>
        <v>0.75911871657754015</v>
      </c>
      <c r="M98" s="50">
        <f t="shared" si="28"/>
        <v>0.76628021390374335</v>
      </c>
      <c r="N98" s="50">
        <f t="shared" si="28"/>
        <v>0.74479572192513377</v>
      </c>
      <c r="O98" s="50">
        <f t="shared" si="28"/>
        <v>0.76269946524064181</v>
      </c>
      <c r="P98" s="50">
        <f t="shared" si="28"/>
        <v>0.7018267379679145</v>
      </c>
      <c r="Q98" s="50">
        <f t="shared" si="28"/>
        <v>0.24349090909090912</v>
      </c>
      <c r="R98" s="50">
        <f t="shared" si="28"/>
        <v>0.73405347593582893</v>
      </c>
      <c r="S98" s="50">
        <f t="shared" si="28"/>
        <v>0.74479572192513377</v>
      </c>
      <c r="T98" s="50">
        <f t="shared" si="28"/>
        <v>0.63379251336898401</v>
      </c>
      <c r="U98" s="50">
        <f t="shared" si="28"/>
        <v>0.76151781818181818</v>
      </c>
      <c r="V98" s="50">
        <f t="shared" si="28"/>
        <v>0.72728586096256687</v>
      </c>
      <c r="W98" s="50">
        <f t="shared" si="28"/>
        <v>0.70419003208556152</v>
      </c>
      <c r="X98" s="50">
        <f t="shared" si="28"/>
        <v>0.66959999999999997</v>
      </c>
      <c r="Y98" s="50">
        <f t="shared" si="28"/>
        <v>0.58104808556149734</v>
      </c>
      <c r="Z98" s="50">
        <f t="shared" si="28"/>
        <v>0.71256898395721935</v>
      </c>
      <c r="AA98" s="50">
        <f t="shared" si="28"/>
        <v>0.73405347593582893</v>
      </c>
      <c r="AB98" s="50">
        <f t="shared" si="28"/>
        <v>0.75195721925133696</v>
      </c>
      <c r="AC98" s="50">
        <f t="shared" si="28"/>
        <v>0.68392299465240647</v>
      </c>
      <c r="AD98" s="50">
        <f t="shared" si="28"/>
        <v>0.67210652406417126</v>
      </c>
      <c r="AE98" s="50">
        <f t="shared" si="28"/>
        <v>0.5800812834224599</v>
      </c>
      <c r="AF98" s="50">
        <f t="shared" si="28"/>
        <v>0.73405347593582893</v>
      </c>
      <c r="AG98" s="50">
        <f t="shared" si="28"/>
        <v>0.72689197860962573</v>
      </c>
      <c r="AH98" s="50">
        <f t="shared" si="26"/>
        <v>0.61230802139037444</v>
      </c>
      <c r="AI98" s="50">
        <f t="shared" si="26"/>
        <v>0.74268308021390372</v>
      </c>
      <c r="AJ98" s="50">
        <f t="shared" si="26"/>
        <v>0.80849724064171125</v>
      </c>
      <c r="AK98" s="50">
        <f t="shared" si="26"/>
        <v>0</v>
      </c>
      <c r="AL98" s="50">
        <f t="shared" si="26"/>
        <v>0</v>
      </c>
      <c r="AM98" s="51">
        <f t="shared" si="22"/>
        <v>0.80849724064171125</v>
      </c>
      <c r="AN98" s="51">
        <f t="shared" si="23"/>
        <v>0</v>
      </c>
    </row>
    <row r="99" spans="1:44">
      <c r="A99" s="15">
        <v>0.95833333333333337</v>
      </c>
      <c r="B99" s="50">
        <f t="shared" si="26"/>
        <v>0</v>
      </c>
      <c r="C99" s="50">
        <f t="shared" si="26"/>
        <v>0</v>
      </c>
      <c r="D99" s="50">
        <f t="shared" si="28"/>
        <v>0</v>
      </c>
      <c r="E99" s="50">
        <f t="shared" si="28"/>
        <v>0</v>
      </c>
      <c r="F99" s="50">
        <f t="shared" si="28"/>
        <v>0.64453475935828886</v>
      </c>
      <c r="G99" s="50">
        <f t="shared" si="28"/>
        <v>0.66243850267379689</v>
      </c>
      <c r="H99" s="50">
        <f t="shared" si="28"/>
        <v>0.68392299465240647</v>
      </c>
      <c r="I99" s="50">
        <f t="shared" si="28"/>
        <v>0.6481155080213904</v>
      </c>
      <c r="J99" s="50">
        <f t="shared" si="28"/>
        <v>0.64453475935828886</v>
      </c>
      <c r="K99" s="50">
        <f t="shared" si="28"/>
        <v>0.70540748663101605</v>
      </c>
      <c r="L99" s="50">
        <f t="shared" si="28"/>
        <v>0.67676149732620328</v>
      </c>
      <c r="M99" s="50">
        <f t="shared" si="28"/>
        <v>0.71256898395721935</v>
      </c>
      <c r="N99" s="50">
        <f t="shared" si="28"/>
        <v>0.6552770053475937</v>
      </c>
      <c r="O99" s="50">
        <f t="shared" si="28"/>
        <v>0.6946652406417112</v>
      </c>
      <c r="P99" s="50">
        <f t="shared" si="28"/>
        <v>0.59082352941176464</v>
      </c>
      <c r="Q99" s="50">
        <f t="shared" si="28"/>
        <v>0.37239786096256688</v>
      </c>
      <c r="R99" s="50">
        <f t="shared" si="28"/>
        <v>0.68750374331550801</v>
      </c>
      <c r="S99" s="50">
        <f t="shared" si="28"/>
        <v>0.66959999999999997</v>
      </c>
      <c r="T99" s="50">
        <f t="shared" si="28"/>
        <v>0.62663101604278071</v>
      </c>
      <c r="U99" s="50">
        <f t="shared" si="28"/>
        <v>0.63193052406417116</v>
      </c>
      <c r="V99" s="50">
        <f t="shared" si="28"/>
        <v>0.67178425668449204</v>
      </c>
      <c r="W99" s="50">
        <f t="shared" si="28"/>
        <v>0.64331730481283422</v>
      </c>
      <c r="X99" s="50">
        <f t="shared" si="28"/>
        <v>0.60872727272727267</v>
      </c>
      <c r="Y99" s="50">
        <f t="shared" si="28"/>
        <v>0.60514652406417113</v>
      </c>
      <c r="Z99" s="50">
        <f t="shared" si="28"/>
        <v>0.62305026737967917</v>
      </c>
      <c r="AA99" s="50">
        <f t="shared" si="28"/>
        <v>0.62663101604278071</v>
      </c>
      <c r="AB99" s="50">
        <f t="shared" si="28"/>
        <v>0.68392299465240647</v>
      </c>
      <c r="AC99" s="50">
        <f t="shared" si="28"/>
        <v>0.67318074866310162</v>
      </c>
      <c r="AD99" s="50">
        <f t="shared" si="28"/>
        <v>0.60650720855614981</v>
      </c>
      <c r="AE99" s="50">
        <f t="shared" si="28"/>
        <v>0.55859679144385033</v>
      </c>
      <c r="AF99" s="50">
        <f t="shared" si="28"/>
        <v>0.6481155080213904</v>
      </c>
      <c r="AG99" s="50">
        <f t="shared" si="28"/>
        <v>0.63737326203208566</v>
      </c>
      <c r="AH99" s="50">
        <f t="shared" si="26"/>
        <v>0.65885775401069524</v>
      </c>
      <c r="AI99" s="50">
        <f t="shared" si="26"/>
        <v>0.67239298395721936</v>
      </c>
      <c r="AJ99" s="50">
        <f t="shared" si="26"/>
        <v>0.78923281283422453</v>
      </c>
      <c r="AK99" s="50">
        <f t="shared" si="26"/>
        <v>0</v>
      </c>
      <c r="AL99" s="50">
        <f t="shared" si="26"/>
        <v>0</v>
      </c>
      <c r="AM99" s="51">
        <f t="shared" si="22"/>
        <v>0.78923281283422453</v>
      </c>
      <c r="AN99" s="51">
        <f t="shared" si="23"/>
        <v>0</v>
      </c>
    </row>
    <row r="100" spans="1:44">
      <c r="A100" s="9" t="s">
        <v>26</v>
      </c>
      <c r="B100" s="50">
        <f t="shared" si="26"/>
        <v>0</v>
      </c>
      <c r="C100" s="50">
        <f t="shared" si="26"/>
        <v>0</v>
      </c>
      <c r="D100" s="50">
        <f t="shared" si="28"/>
        <v>0</v>
      </c>
      <c r="E100" s="50">
        <f t="shared" si="28"/>
        <v>0</v>
      </c>
      <c r="F100" s="50">
        <f t="shared" si="28"/>
        <v>0.5872427807486631</v>
      </c>
      <c r="G100" s="50">
        <f t="shared" si="28"/>
        <v>0.62305026737967917</v>
      </c>
      <c r="H100" s="50">
        <f t="shared" si="28"/>
        <v>0.61946951871657763</v>
      </c>
      <c r="I100" s="50">
        <f t="shared" si="28"/>
        <v>0.64453475935828886</v>
      </c>
      <c r="J100" s="50">
        <f t="shared" si="28"/>
        <v>0.58366203208556156</v>
      </c>
      <c r="K100" s="50">
        <f t="shared" si="28"/>
        <v>0.61230802139037444</v>
      </c>
      <c r="L100" s="50">
        <f t="shared" si="28"/>
        <v>0.60872727272727267</v>
      </c>
      <c r="M100" s="50">
        <f t="shared" si="28"/>
        <v>0.60514652406417113</v>
      </c>
      <c r="N100" s="50">
        <f t="shared" si="28"/>
        <v>0.58366203208556156</v>
      </c>
      <c r="O100" s="50">
        <f t="shared" si="28"/>
        <v>0.61946951871657763</v>
      </c>
      <c r="P100" s="50">
        <f t="shared" si="28"/>
        <v>0.24707165775401069</v>
      </c>
      <c r="Q100" s="50">
        <f t="shared" si="28"/>
        <v>0.55143529411764702</v>
      </c>
      <c r="R100" s="50">
        <f t="shared" si="28"/>
        <v>0.43685133689839573</v>
      </c>
      <c r="S100" s="50">
        <f t="shared" si="28"/>
        <v>0.56933903743315517</v>
      </c>
      <c r="T100" s="50">
        <f t="shared" si="28"/>
        <v>0.58366203208556156</v>
      </c>
      <c r="U100" s="50">
        <f t="shared" si="28"/>
        <v>0.43720941176470585</v>
      </c>
      <c r="V100" s="50">
        <f t="shared" si="28"/>
        <v>0.53550096256684498</v>
      </c>
      <c r="W100" s="50">
        <f t="shared" si="28"/>
        <v>0.59669595721925139</v>
      </c>
      <c r="X100" s="50">
        <f t="shared" si="28"/>
        <v>0.56217754010695187</v>
      </c>
      <c r="Y100" s="50">
        <f t="shared" si="28"/>
        <v>0.55859679144385033</v>
      </c>
      <c r="Z100" s="50">
        <f t="shared" si="28"/>
        <v>0.55143529411764702</v>
      </c>
      <c r="AA100" s="50">
        <f t="shared" si="28"/>
        <v>0.5800812834224599</v>
      </c>
      <c r="AB100" s="50">
        <f t="shared" si="28"/>
        <v>0.59798502673796794</v>
      </c>
      <c r="AC100" s="50">
        <f t="shared" si="28"/>
        <v>0.65885775401069524</v>
      </c>
      <c r="AD100" s="50">
        <f t="shared" si="28"/>
        <v>0.56933903743315517</v>
      </c>
      <c r="AE100" s="50">
        <f t="shared" si="28"/>
        <v>0.55859679144385033</v>
      </c>
      <c r="AF100" s="50">
        <f t="shared" si="28"/>
        <v>0.57291978609625671</v>
      </c>
      <c r="AG100" s="50">
        <f t="shared" si="28"/>
        <v>0.56933903743315517</v>
      </c>
      <c r="AH100" s="50">
        <f t="shared" si="26"/>
        <v>0.5800812834224599</v>
      </c>
      <c r="AI100" s="50">
        <f t="shared" si="26"/>
        <v>0.63379251336898401</v>
      </c>
      <c r="AJ100" s="50">
        <f t="shared" si="26"/>
        <v>0.74647867379679145</v>
      </c>
      <c r="AK100" s="50">
        <f t="shared" si="26"/>
        <v>0</v>
      </c>
      <c r="AL100" s="50">
        <f t="shared" si="26"/>
        <v>0</v>
      </c>
      <c r="AM100" s="51">
        <f t="shared" si="22"/>
        <v>0.74647867379679145</v>
      </c>
      <c r="AN100" s="51">
        <f t="shared" si="23"/>
        <v>0</v>
      </c>
    </row>
    <row r="103" spans="1:44">
      <c r="A103" s="26" t="s">
        <v>47</v>
      </c>
      <c r="C103" s="30"/>
      <c r="E103" s="41"/>
      <c r="F103" s="26"/>
      <c r="G103" s="38"/>
      <c r="H103" s="38"/>
      <c r="I103" s="38"/>
      <c r="J103" s="38"/>
      <c r="K103" s="38"/>
      <c r="L103" s="38"/>
      <c r="M103" s="38"/>
      <c r="N103" s="39"/>
      <c r="O103" s="39"/>
      <c r="P103" s="40"/>
      <c r="Q103" s="38"/>
      <c r="R103" s="28"/>
    </row>
    <row r="104" spans="1:44" ht="13.5" customHeight="1">
      <c r="A104" s="287" t="s">
        <v>2</v>
      </c>
      <c r="B104" s="4">
        <f>+B$4</f>
        <v>0</v>
      </c>
      <c r="C104" s="4">
        <f t="shared" ref="C104:AL104" si="29">+C$4</f>
        <v>0</v>
      </c>
      <c r="D104" s="4">
        <f t="shared" si="29"/>
        <v>0</v>
      </c>
      <c r="E104" s="4">
        <f t="shared" si="29"/>
        <v>0</v>
      </c>
      <c r="F104" s="4">
        <f t="shared" si="29"/>
        <v>1</v>
      </c>
      <c r="G104" s="4">
        <f t="shared" si="29"/>
        <v>2</v>
      </c>
      <c r="H104" s="4">
        <f t="shared" si="29"/>
        <v>3</v>
      </c>
      <c r="I104" s="4">
        <f t="shared" si="29"/>
        <v>4</v>
      </c>
      <c r="J104" s="4">
        <f t="shared" si="29"/>
        <v>5</v>
      </c>
      <c r="K104" s="4">
        <f t="shared" si="29"/>
        <v>6</v>
      </c>
      <c r="L104" s="4">
        <f t="shared" si="29"/>
        <v>7</v>
      </c>
      <c r="M104" s="4">
        <f t="shared" si="29"/>
        <v>8</v>
      </c>
      <c r="N104" s="4">
        <f t="shared" si="29"/>
        <v>9</v>
      </c>
      <c r="O104" s="4">
        <f t="shared" si="29"/>
        <v>10</v>
      </c>
      <c r="P104" s="4">
        <f t="shared" si="29"/>
        <v>11</v>
      </c>
      <c r="Q104" s="4">
        <f t="shared" si="29"/>
        <v>12</v>
      </c>
      <c r="R104" s="4">
        <f t="shared" si="29"/>
        <v>13</v>
      </c>
      <c r="S104" s="4">
        <f t="shared" si="29"/>
        <v>14</v>
      </c>
      <c r="T104" s="4">
        <f t="shared" si="29"/>
        <v>15</v>
      </c>
      <c r="U104" s="4">
        <f t="shared" si="29"/>
        <v>16</v>
      </c>
      <c r="V104" s="4">
        <f t="shared" si="29"/>
        <v>17</v>
      </c>
      <c r="W104" s="4">
        <f t="shared" si="29"/>
        <v>18</v>
      </c>
      <c r="X104" s="4">
        <f t="shared" si="29"/>
        <v>19</v>
      </c>
      <c r="Y104" s="4">
        <f t="shared" si="29"/>
        <v>20</v>
      </c>
      <c r="Z104" s="4">
        <f t="shared" si="29"/>
        <v>21</v>
      </c>
      <c r="AA104" s="4">
        <f t="shared" si="29"/>
        <v>22</v>
      </c>
      <c r="AB104" s="4">
        <f t="shared" si="29"/>
        <v>23</v>
      </c>
      <c r="AC104" s="4">
        <f t="shared" si="29"/>
        <v>24</v>
      </c>
      <c r="AD104" s="4">
        <f t="shared" si="29"/>
        <v>25</v>
      </c>
      <c r="AE104" s="4">
        <f t="shared" si="29"/>
        <v>26</v>
      </c>
      <c r="AF104" s="4">
        <f t="shared" si="29"/>
        <v>27</v>
      </c>
      <c r="AG104" s="4">
        <f t="shared" si="29"/>
        <v>28</v>
      </c>
      <c r="AH104" s="4">
        <f t="shared" si="29"/>
        <v>29</v>
      </c>
      <c r="AI104" s="4">
        <f t="shared" si="29"/>
        <v>30</v>
      </c>
      <c r="AJ104" s="4">
        <f t="shared" si="29"/>
        <v>31</v>
      </c>
      <c r="AK104" s="4">
        <f t="shared" si="29"/>
        <v>32</v>
      </c>
      <c r="AL104" s="4">
        <f t="shared" si="29"/>
        <v>33</v>
      </c>
      <c r="AM104" s="116" t="s">
        <v>3</v>
      </c>
      <c r="AN104" s="5" t="s">
        <v>4</v>
      </c>
    </row>
    <row r="105" spans="1:44" s="6" customFormat="1" ht="11.25" customHeight="1">
      <c r="A105" s="288"/>
      <c r="B105" s="7">
        <f>B$5</f>
        <v>0</v>
      </c>
      <c r="C105" s="7">
        <f t="shared" ref="C105:AL105" si="30">C$5</f>
        <v>0</v>
      </c>
      <c r="D105" s="7">
        <f t="shared" si="30"/>
        <v>0</v>
      </c>
      <c r="E105" s="7">
        <f t="shared" si="30"/>
        <v>0</v>
      </c>
      <c r="F105" s="7">
        <f t="shared" si="30"/>
        <v>40878</v>
      </c>
      <c r="G105" s="7">
        <f t="shared" si="30"/>
        <v>40879</v>
      </c>
      <c r="H105" s="7">
        <f t="shared" si="30"/>
        <v>40880</v>
      </c>
      <c r="I105" s="7">
        <f t="shared" si="30"/>
        <v>40881</v>
      </c>
      <c r="J105" s="7">
        <f t="shared" si="30"/>
        <v>40882</v>
      </c>
      <c r="K105" s="7">
        <f t="shared" si="30"/>
        <v>40883</v>
      </c>
      <c r="L105" s="7">
        <f t="shared" si="30"/>
        <v>40884</v>
      </c>
      <c r="M105" s="7">
        <f t="shared" si="30"/>
        <v>40885</v>
      </c>
      <c r="N105" s="7">
        <f t="shared" si="30"/>
        <v>40886</v>
      </c>
      <c r="O105" s="7">
        <f t="shared" si="30"/>
        <v>40887</v>
      </c>
      <c r="P105" s="7">
        <f t="shared" si="30"/>
        <v>40888</v>
      </c>
      <c r="Q105" s="7">
        <f t="shared" si="30"/>
        <v>40889</v>
      </c>
      <c r="R105" s="7">
        <f t="shared" si="30"/>
        <v>40890</v>
      </c>
      <c r="S105" s="7">
        <f t="shared" si="30"/>
        <v>40891</v>
      </c>
      <c r="T105" s="7">
        <f t="shared" si="30"/>
        <v>40892</v>
      </c>
      <c r="U105" s="7">
        <f t="shared" si="30"/>
        <v>40893</v>
      </c>
      <c r="V105" s="7">
        <f t="shared" si="30"/>
        <v>40894</v>
      </c>
      <c r="W105" s="7">
        <f t="shared" si="30"/>
        <v>40895</v>
      </c>
      <c r="X105" s="7">
        <f t="shared" si="30"/>
        <v>40896</v>
      </c>
      <c r="Y105" s="7">
        <f t="shared" si="30"/>
        <v>40897</v>
      </c>
      <c r="Z105" s="7">
        <f t="shared" si="30"/>
        <v>40898</v>
      </c>
      <c r="AA105" s="7">
        <f t="shared" si="30"/>
        <v>40899</v>
      </c>
      <c r="AB105" s="7">
        <f t="shared" si="30"/>
        <v>40900</v>
      </c>
      <c r="AC105" s="7">
        <f t="shared" si="30"/>
        <v>40901</v>
      </c>
      <c r="AD105" s="7">
        <f t="shared" si="30"/>
        <v>40902</v>
      </c>
      <c r="AE105" s="7">
        <f t="shared" si="30"/>
        <v>40903</v>
      </c>
      <c r="AF105" s="7">
        <f t="shared" si="30"/>
        <v>40904</v>
      </c>
      <c r="AG105" s="158">
        <f t="shared" si="30"/>
        <v>40905</v>
      </c>
      <c r="AH105" s="158">
        <f t="shared" si="30"/>
        <v>40906</v>
      </c>
      <c r="AI105" s="158">
        <f t="shared" si="30"/>
        <v>40907</v>
      </c>
      <c r="AJ105" s="158">
        <f t="shared" si="30"/>
        <v>40908</v>
      </c>
      <c r="AK105" s="158">
        <f t="shared" si="30"/>
        <v>40909</v>
      </c>
      <c r="AL105" s="158">
        <f t="shared" si="30"/>
        <v>40910</v>
      </c>
      <c r="AM105" s="116"/>
      <c r="AN105" s="8"/>
    </row>
    <row r="106" spans="1:44">
      <c r="A106" s="289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4"/>
      <c r="AH106" s="44"/>
      <c r="AI106" s="44"/>
      <c r="AJ106" s="44"/>
      <c r="AK106" s="44"/>
      <c r="AL106" s="44"/>
      <c r="AM106" s="45" t="s">
        <v>8</v>
      </c>
      <c r="AN106" s="5" t="s">
        <v>8</v>
      </c>
    </row>
    <row r="107" spans="1:44">
      <c r="A107" s="9" t="s">
        <v>9</v>
      </c>
      <c r="B107" s="52">
        <f t="shared" ref="B107:AL122" si="31">$G$38*B7</f>
        <v>0</v>
      </c>
      <c r="C107" s="52">
        <f t="shared" si="31"/>
        <v>0</v>
      </c>
      <c r="D107" s="52">
        <f>$G$38*D7-D137</f>
        <v>0</v>
      </c>
      <c r="E107" s="52">
        <f t="shared" ref="E107:AG107" si="32">$G$38*E7-E137</f>
        <v>0</v>
      </c>
      <c r="F107" s="52">
        <f t="shared" si="32"/>
        <v>5256.36</v>
      </c>
      <c r="G107" s="52">
        <f t="shared" si="32"/>
        <v>5022</v>
      </c>
      <c r="H107" s="52">
        <f t="shared" si="32"/>
        <v>5155.92</v>
      </c>
      <c r="I107" s="52">
        <f t="shared" si="32"/>
        <v>4620.24</v>
      </c>
      <c r="J107" s="52">
        <f t="shared" si="32"/>
        <v>5524.2</v>
      </c>
      <c r="K107" s="52">
        <f t="shared" si="32"/>
        <v>5088.96</v>
      </c>
      <c r="L107" s="52">
        <f t="shared" si="32"/>
        <v>5256.36</v>
      </c>
      <c r="M107" s="52">
        <f t="shared" si="32"/>
        <v>5222.88</v>
      </c>
      <c r="N107" s="52">
        <f t="shared" si="32"/>
        <v>5256.36</v>
      </c>
      <c r="O107" s="52">
        <f t="shared" si="32"/>
        <v>5122.4400000000005</v>
      </c>
      <c r="P107" s="52">
        <f t="shared" si="32"/>
        <v>5457.2400000000007</v>
      </c>
      <c r="Q107" s="52">
        <f t="shared" si="32"/>
        <v>3816.7200000000003</v>
      </c>
      <c r="R107" s="52">
        <f t="shared" si="32"/>
        <v>5222.88</v>
      </c>
      <c r="S107" s="52">
        <f t="shared" si="32"/>
        <v>5088.96</v>
      </c>
      <c r="T107" s="52">
        <f t="shared" si="32"/>
        <v>4955.0400000000009</v>
      </c>
      <c r="U107" s="52">
        <f t="shared" si="32"/>
        <v>4486.3200000000006</v>
      </c>
      <c r="V107" s="52">
        <f t="shared" si="32"/>
        <v>4447.8180000000002</v>
      </c>
      <c r="W107" s="52">
        <f t="shared" si="32"/>
        <v>5127.4620000000004</v>
      </c>
      <c r="X107" s="52">
        <f t="shared" si="32"/>
        <v>5044.0968000000003</v>
      </c>
      <c r="Y107" s="52">
        <f t="shared" si="32"/>
        <v>4854.6000000000004</v>
      </c>
      <c r="Z107" s="52">
        <f t="shared" si="32"/>
        <v>4955.0400000000009</v>
      </c>
      <c r="AA107" s="52">
        <f t="shared" si="32"/>
        <v>4988.5200000000004</v>
      </c>
      <c r="AB107" s="52">
        <f t="shared" si="32"/>
        <v>4586.76</v>
      </c>
      <c r="AC107" s="52">
        <f t="shared" si="32"/>
        <v>5222.88</v>
      </c>
      <c r="AD107" s="52">
        <f t="shared" si="32"/>
        <v>5323.3200000000006</v>
      </c>
      <c r="AE107" s="52">
        <f t="shared" si="32"/>
        <v>4988.5200000000004</v>
      </c>
      <c r="AF107" s="52">
        <f t="shared" si="32"/>
        <v>4854.6000000000004</v>
      </c>
      <c r="AG107" s="52">
        <f t="shared" si="32"/>
        <v>5022</v>
      </c>
      <c r="AH107" s="52">
        <f t="shared" si="31"/>
        <v>4988.5200000000004</v>
      </c>
      <c r="AI107" s="52">
        <f t="shared" si="31"/>
        <v>4988.5200000000004</v>
      </c>
      <c r="AJ107" s="52">
        <f t="shared" si="31"/>
        <v>5122.4400000000005</v>
      </c>
      <c r="AK107" s="52">
        <f t="shared" si="31"/>
        <v>0</v>
      </c>
      <c r="AL107" s="52">
        <f t="shared" si="31"/>
        <v>0</v>
      </c>
      <c r="AM107" s="10">
        <f>MAX(B107:AL107)</f>
        <v>5524.2</v>
      </c>
      <c r="AN107" s="10">
        <f>MIN(B107:AF107)</f>
        <v>0</v>
      </c>
      <c r="AR107" s="10">
        <f>SUM(B107:AL107)</f>
        <v>155067.9768</v>
      </c>
    </row>
    <row r="108" spans="1:44">
      <c r="A108" s="9" t="s">
        <v>10</v>
      </c>
      <c r="B108" s="52">
        <f t="shared" si="31"/>
        <v>0</v>
      </c>
      <c r="C108" s="52">
        <f t="shared" si="31"/>
        <v>0</v>
      </c>
      <c r="D108" s="52">
        <f t="shared" ref="D108:AG116" si="33">$G$38*D8-D138</f>
        <v>0</v>
      </c>
      <c r="E108" s="52">
        <f t="shared" si="33"/>
        <v>0</v>
      </c>
      <c r="F108" s="52">
        <f t="shared" si="33"/>
        <v>5122.4400000000005</v>
      </c>
      <c r="G108" s="52">
        <f t="shared" si="33"/>
        <v>4787.6400000000003</v>
      </c>
      <c r="H108" s="52">
        <f t="shared" si="33"/>
        <v>5022</v>
      </c>
      <c r="I108" s="52">
        <f t="shared" si="33"/>
        <v>4553.2800000000007</v>
      </c>
      <c r="J108" s="52">
        <f t="shared" si="33"/>
        <v>4921.5600000000004</v>
      </c>
      <c r="K108" s="52">
        <f t="shared" si="33"/>
        <v>4955.0400000000009</v>
      </c>
      <c r="L108" s="52">
        <f t="shared" si="33"/>
        <v>5189.3999999999996</v>
      </c>
      <c r="M108" s="52">
        <f t="shared" si="33"/>
        <v>5022</v>
      </c>
      <c r="N108" s="52">
        <f t="shared" si="33"/>
        <v>5055.4800000000005</v>
      </c>
      <c r="O108" s="52">
        <f t="shared" si="33"/>
        <v>4854.6000000000004</v>
      </c>
      <c r="P108" s="52">
        <f t="shared" si="33"/>
        <v>5155.92</v>
      </c>
      <c r="Q108" s="52">
        <f t="shared" si="33"/>
        <v>4653.72</v>
      </c>
      <c r="R108" s="52">
        <f t="shared" si="33"/>
        <v>4419.3599999999997</v>
      </c>
      <c r="S108" s="52">
        <f t="shared" si="33"/>
        <v>5088.96</v>
      </c>
      <c r="T108" s="52">
        <f t="shared" si="33"/>
        <v>4754.16</v>
      </c>
      <c r="U108" s="52">
        <f t="shared" si="33"/>
        <v>4720.68</v>
      </c>
      <c r="V108" s="52">
        <f t="shared" si="33"/>
        <v>4185</v>
      </c>
      <c r="W108" s="52">
        <f t="shared" si="33"/>
        <v>4900.8024000000005</v>
      </c>
      <c r="X108" s="52">
        <f t="shared" si="33"/>
        <v>4839.1992</v>
      </c>
      <c r="Y108" s="52">
        <f t="shared" si="33"/>
        <v>4653.72</v>
      </c>
      <c r="Z108" s="52">
        <f t="shared" si="33"/>
        <v>4754.16</v>
      </c>
      <c r="AA108" s="52">
        <f t="shared" si="33"/>
        <v>4988.5200000000004</v>
      </c>
      <c r="AB108" s="52">
        <f t="shared" si="33"/>
        <v>4787.6400000000003</v>
      </c>
      <c r="AC108" s="52">
        <f t="shared" si="33"/>
        <v>4988.5200000000004</v>
      </c>
      <c r="AD108" s="52">
        <f t="shared" si="33"/>
        <v>5222.88</v>
      </c>
      <c r="AE108" s="52">
        <f t="shared" si="33"/>
        <v>4854.6000000000004</v>
      </c>
      <c r="AF108" s="52">
        <f t="shared" si="33"/>
        <v>4653.72</v>
      </c>
      <c r="AG108" s="52">
        <f t="shared" si="33"/>
        <v>4821.12</v>
      </c>
      <c r="AH108" s="52">
        <f t="shared" si="31"/>
        <v>4854.6000000000004</v>
      </c>
      <c r="AI108" s="52">
        <f t="shared" si="31"/>
        <v>4821.12</v>
      </c>
      <c r="AJ108" s="52">
        <f t="shared" si="31"/>
        <v>4888.0800000000008</v>
      </c>
      <c r="AK108" s="52">
        <f t="shared" si="31"/>
        <v>0</v>
      </c>
      <c r="AL108" s="52">
        <f t="shared" si="31"/>
        <v>0</v>
      </c>
      <c r="AM108" s="10">
        <f t="shared" ref="AM108:AM130" si="34">MAX(B108:AL108)</f>
        <v>5222.88</v>
      </c>
      <c r="AN108" s="10">
        <f>MIN(B108:AF108)</f>
        <v>0</v>
      </c>
      <c r="AR108" s="10">
        <f t="shared" ref="AR108:AR130" si="35">SUM(B108:AL108)</f>
        <v>150489.92160000003</v>
      </c>
    </row>
    <row r="109" spans="1:44">
      <c r="A109" s="9" t="s">
        <v>11</v>
      </c>
      <c r="B109" s="52">
        <f t="shared" si="31"/>
        <v>0</v>
      </c>
      <c r="C109" s="52">
        <f t="shared" si="31"/>
        <v>0</v>
      </c>
      <c r="D109" s="52">
        <f t="shared" si="33"/>
        <v>0</v>
      </c>
      <c r="E109" s="52">
        <f t="shared" si="33"/>
        <v>0</v>
      </c>
      <c r="F109" s="52">
        <f t="shared" si="33"/>
        <v>4988.5200000000004</v>
      </c>
      <c r="G109" s="52">
        <f t="shared" si="33"/>
        <v>4653.72</v>
      </c>
      <c r="H109" s="52">
        <f t="shared" si="33"/>
        <v>4888.0800000000008</v>
      </c>
      <c r="I109" s="52">
        <f t="shared" si="33"/>
        <v>4486.3200000000006</v>
      </c>
      <c r="J109" s="52">
        <f t="shared" si="33"/>
        <v>4854.6000000000004</v>
      </c>
      <c r="K109" s="52">
        <f t="shared" si="33"/>
        <v>4821.12</v>
      </c>
      <c r="L109" s="52">
        <f t="shared" si="33"/>
        <v>4988.5200000000004</v>
      </c>
      <c r="M109" s="52">
        <f t="shared" si="33"/>
        <v>5022</v>
      </c>
      <c r="N109" s="52">
        <f t="shared" si="33"/>
        <v>4854.6000000000004</v>
      </c>
      <c r="O109" s="52">
        <f t="shared" si="33"/>
        <v>4754.16</v>
      </c>
      <c r="P109" s="52">
        <f t="shared" si="33"/>
        <v>5122.4400000000005</v>
      </c>
      <c r="Q109" s="52">
        <f t="shared" si="33"/>
        <v>4988.5200000000004</v>
      </c>
      <c r="R109" s="52">
        <f t="shared" si="33"/>
        <v>4352.4000000000005</v>
      </c>
      <c r="S109" s="52">
        <f t="shared" si="33"/>
        <v>4988.5200000000004</v>
      </c>
      <c r="T109" s="52">
        <f t="shared" si="33"/>
        <v>4653.72</v>
      </c>
      <c r="U109" s="52">
        <f t="shared" si="33"/>
        <v>4620.24</v>
      </c>
      <c r="V109" s="52">
        <f t="shared" si="33"/>
        <v>4151.5200000000004</v>
      </c>
      <c r="W109" s="52">
        <f t="shared" si="33"/>
        <v>4762.5300000000007</v>
      </c>
      <c r="X109" s="52">
        <f t="shared" si="33"/>
        <v>4703.6052</v>
      </c>
      <c r="Y109" s="52">
        <f t="shared" si="33"/>
        <v>4553.2800000000007</v>
      </c>
      <c r="Z109" s="52">
        <f t="shared" si="33"/>
        <v>4653.72</v>
      </c>
      <c r="AA109" s="52">
        <f t="shared" si="33"/>
        <v>4419.3599999999997</v>
      </c>
      <c r="AB109" s="52">
        <f t="shared" si="33"/>
        <v>4285.4400000000005</v>
      </c>
      <c r="AC109" s="52">
        <f t="shared" si="33"/>
        <v>4854.6000000000004</v>
      </c>
      <c r="AD109" s="52">
        <f t="shared" si="33"/>
        <v>5222.88</v>
      </c>
      <c r="AE109" s="52">
        <f t="shared" si="33"/>
        <v>4754.16</v>
      </c>
      <c r="AF109" s="52">
        <f t="shared" si="33"/>
        <v>4519.8</v>
      </c>
      <c r="AG109" s="52">
        <f t="shared" si="33"/>
        <v>4754.16</v>
      </c>
      <c r="AH109" s="52">
        <f t="shared" si="31"/>
        <v>4754.16</v>
      </c>
      <c r="AI109" s="52">
        <f t="shared" si="31"/>
        <v>4720.68</v>
      </c>
      <c r="AJ109" s="52">
        <f t="shared" si="31"/>
        <v>4854.6000000000004</v>
      </c>
      <c r="AK109" s="52">
        <f t="shared" si="31"/>
        <v>0</v>
      </c>
      <c r="AL109" s="52">
        <f t="shared" si="31"/>
        <v>0</v>
      </c>
      <c r="AM109" s="10">
        <f t="shared" si="34"/>
        <v>5222.88</v>
      </c>
      <c r="AN109" s="10">
        <f t="shared" ref="AN109:AN130" si="36">MIN(B109:AF109)</f>
        <v>0</v>
      </c>
      <c r="AR109" s="10">
        <f t="shared" si="35"/>
        <v>147001.97520000004</v>
      </c>
    </row>
    <row r="110" spans="1:44">
      <c r="A110" s="9" t="s">
        <v>12</v>
      </c>
      <c r="B110" s="52">
        <f t="shared" si="31"/>
        <v>0</v>
      </c>
      <c r="C110" s="52">
        <f t="shared" si="31"/>
        <v>0</v>
      </c>
      <c r="D110" s="52">
        <f t="shared" si="33"/>
        <v>0</v>
      </c>
      <c r="E110" s="52">
        <f t="shared" si="33"/>
        <v>0</v>
      </c>
      <c r="F110" s="52">
        <f t="shared" si="33"/>
        <v>5022</v>
      </c>
      <c r="G110" s="52">
        <f t="shared" si="33"/>
        <v>4653.72</v>
      </c>
      <c r="H110" s="52">
        <f t="shared" si="33"/>
        <v>4888.0800000000008</v>
      </c>
      <c r="I110" s="52">
        <f t="shared" si="33"/>
        <v>4419.3599999999997</v>
      </c>
      <c r="J110" s="52">
        <f t="shared" si="33"/>
        <v>2042.28</v>
      </c>
      <c r="K110" s="52">
        <f t="shared" si="33"/>
        <v>4821.12</v>
      </c>
      <c r="L110" s="52">
        <f t="shared" si="33"/>
        <v>4955.0400000000009</v>
      </c>
      <c r="M110" s="52">
        <f t="shared" si="33"/>
        <v>4888.0800000000008</v>
      </c>
      <c r="N110" s="52">
        <f t="shared" si="33"/>
        <v>4854.6000000000004</v>
      </c>
      <c r="O110" s="52">
        <f t="shared" si="33"/>
        <v>4720.68</v>
      </c>
      <c r="P110" s="52">
        <f t="shared" si="33"/>
        <v>4988.5200000000004</v>
      </c>
      <c r="Q110" s="52">
        <f t="shared" si="33"/>
        <v>4586.76</v>
      </c>
      <c r="R110" s="52">
        <f t="shared" si="33"/>
        <v>4285.4400000000005</v>
      </c>
      <c r="S110" s="52">
        <f t="shared" si="33"/>
        <v>4955.0400000000009</v>
      </c>
      <c r="T110" s="52">
        <f t="shared" si="33"/>
        <v>4754.16</v>
      </c>
      <c r="U110" s="52">
        <f t="shared" si="33"/>
        <v>4620.24</v>
      </c>
      <c r="V110" s="52">
        <f t="shared" si="33"/>
        <v>3950.6400000000003</v>
      </c>
      <c r="W110" s="52">
        <f t="shared" si="33"/>
        <v>4733.7372000000005</v>
      </c>
      <c r="X110" s="52">
        <f t="shared" si="33"/>
        <v>4669.7903999999999</v>
      </c>
      <c r="Y110" s="52">
        <f t="shared" si="33"/>
        <v>4519.8</v>
      </c>
      <c r="Z110" s="52">
        <f t="shared" si="33"/>
        <v>4620.24</v>
      </c>
      <c r="AA110" s="52">
        <f t="shared" si="33"/>
        <v>4419.3599999999997</v>
      </c>
      <c r="AB110" s="52">
        <f t="shared" si="33"/>
        <v>4218.4800000000005</v>
      </c>
      <c r="AC110" s="52">
        <f t="shared" si="33"/>
        <v>4754.16</v>
      </c>
      <c r="AD110" s="52">
        <f t="shared" si="33"/>
        <v>4988.5200000000004</v>
      </c>
      <c r="AE110" s="52">
        <f t="shared" si="33"/>
        <v>4653.72</v>
      </c>
      <c r="AF110" s="52">
        <f t="shared" si="33"/>
        <v>4519.8</v>
      </c>
      <c r="AG110" s="52">
        <f t="shared" si="33"/>
        <v>4653.72</v>
      </c>
      <c r="AH110" s="52">
        <f t="shared" si="31"/>
        <v>4653.72</v>
      </c>
      <c r="AI110" s="52">
        <f t="shared" si="31"/>
        <v>4720.68</v>
      </c>
      <c r="AJ110" s="52">
        <f t="shared" si="31"/>
        <v>4754.16</v>
      </c>
      <c r="AK110" s="52">
        <f t="shared" si="31"/>
        <v>0</v>
      </c>
      <c r="AL110" s="52">
        <f t="shared" si="31"/>
        <v>0</v>
      </c>
      <c r="AM110" s="10">
        <f t="shared" si="34"/>
        <v>5022</v>
      </c>
      <c r="AN110" s="10">
        <f t="shared" si="36"/>
        <v>0</v>
      </c>
      <c r="AR110" s="10">
        <f t="shared" si="35"/>
        <v>142285.64760000003</v>
      </c>
    </row>
    <row r="111" spans="1:44">
      <c r="A111" s="9" t="s">
        <v>13</v>
      </c>
      <c r="B111" s="52">
        <f t="shared" si="31"/>
        <v>0</v>
      </c>
      <c r="C111" s="52">
        <f t="shared" si="31"/>
        <v>0</v>
      </c>
      <c r="D111" s="52">
        <f t="shared" si="33"/>
        <v>0</v>
      </c>
      <c r="E111" s="52">
        <f t="shared" si="33"/>
        <v>0</v>
      </c>
      <c r="F111" s="52">
        <f t="shared" si="33"/>
        <v>5591.16</v>
      </c>
      <c r="G111" s="52">
        <f t="shared" si="33"/>
        <v>4653.72</v>
      </c>
      <c r="H111" s="52">
        <f t="shared" si="33"/>
        <v>4821.12</v>
      </c>
      <c r="I111" s="52">
        <f t="shared" si="33"/>
        <v>4419.3599999999997</v>
      </c>
      <c r="J111" s="52">
        <f t="shared" si="33"/>
        <v>2209.6799999999998</v>
      </c>
      <c r="K111" s="52">
        <f t="shared" si="33"/>
        <v>4821.12</v>
      </c>
      <c r="L111" s="52">
        <f t="shared" si="33"/>
        <v>5055.4800000000005</v>
      </c>
      <c r="M111" s="52">
        <f t="shared" si="33"/>
        <v>5022</v>
      </c>
      <c r="N111" s="52">
        <f t="shared" si="33"/>
        <v>4888.0800000000008</v>
      </c>
      <c r="O111" s="52">
        <f t="shared" si="33"/>
        <v>4720.68</v>
      </c>
      <c r="P111" s="52">
        <f t="shared" si="33"/>
        <v>4955.0400000000009</v>
      </c>
      <c r="Q111" s="52">
        <f t="shared" si="33"/>
        <v>4553.2800000000007</v>
      </c>
      <c r="R111" s="52">
        <f t="shared" si="33"/>
        <v>4285.4400000000005</v>
      </c>
      <c r="S111" s="52">
        <f t="shared" si="33"/>
        <v>4988.5200000000004</v>
      </c>
      <c r="T111" s="52">
        <f t="shared" si="33"/>
        <v>4821.12</v>
      </c>
      <c r="U111" s="52">
        <f t="shared" si="33"/>
        <v>4653.72</v>
      </c>
      <c r="V111" s="52">
        <f t="shared" si="33"/>
        <v>4051.08</v>
      </c>
      <c r="W111" s="52">
        <f t="shared" si="33"/>
        <v>4668.4512000000004</v>
      </c>
      <c r="X111" s="52">
        <f t="shared" si="33"/>
        <v>4572.6984000000002</v>
      </c>
      <c r="Y111" s="52">
        <f t="shared" si="33"/>
        <v>4553.2800000000007</v>
      </c>
      <c r="Z111" s="52">
        <f t="shared" si="33"/>
        <v>4620.24</v>
      </c>
      <c r="AA111" s="52">
        <f t="shared" si="33"/>
        <v>4452.84</v>
      </c>
      <c r="AB111" s="52">
        <f t="shared" si="33"/>
        <v>4251.96</v>
      </c>
      <c r="AC111" s="52">
        <f t="shared" si="33"/>
        <v>4754.16</v>
      </c>
      <c r="AD111" s="52">
        <f t="shared" si="33"/>
        <v>4787.6400000000003</v>
      </c>
      <c r="AE111" s="52">
        <f t="shared" si="33"/>
        <v>4553.2800000000007</v>
      </c>
      <c r="AF111" s="52">
        <f t="shared" si="33"/>
        <v>4519.8</v>
      </c>
      <c r="AG111" s="52">
        <f t="shared" si="33"/>
        <v>4653.72</v>
      </c>
      <c r="AH111" s="52">
        <f t="shared" si="31"/>
        <v>4653.72</v>
      </c>
      <c r="AI111" s="52">
        <f t="shared" si="31"/>
        <v>4687.2000000000007</v>
      </c>
      <c r="AJ111" s="52">
        <f t="shared" si="31"/>
        <v>4754.16</v>
      </c>
      <c r="AK111" s="52">
        <f t="shared" si="31"/>
        <v>0</v>
      </c>
      <c r="AL111" s="52">
        <f t="shared" si="31"/>
        <v>0</v>
      </c>
      <c r="AM111" s="10">
        <f t="shared" si="34"/>
        <v>5591.16</v>
      </c>
      <c r="AN111" s="10">
        <f t="shared" si="36"/>
        <v>0</v>
      </c>
      <c r="AR111" s="10">
        <f t="shared" si="35"/>
        <v>142993.74960000001</v>
      </c>
    </row>
    <row r="112" spans="1:44">
      <c r="A112" s="9" t="s">
        <v>14</v>
      </c>
      <c r="B112" s="52">
        <f t="shared" si="31"/>
        <v>0</v>
      </c>
      <c r="C112" s="52">
        <f t="shared" si="31"/>
        <v>0</v>
      </c>
      <c r="D112" s="52">
        <f t="shared" si="33"/>
        <v>0</v>
      </c>
      <c r="E112" s="52">
        <f t="shared" si="33"/>
        <v>0</v>
      </c>
      <c r="F112" s="52">
        <f t="shared" si="33"/>
        <v>5222.88</v>
      </c>
      <c r="G112" s="52">
        <f t="shared" si="33"/>
        <v>4921.5600000000004</v>
      </c>
      <c r="H112" s="52">
        <f t="shared" si="33"/>
        <v>5055.4800000000005</v>
      </c>
      <c r="I112" s="52">
        <f t="shared" si="33"/>
        <v>4419.3599999999997</v>
      </c>
      <c r="J112" s="52">
        <f t="shared" si="33"/>
        <v>2477.5200000000004</v>
      </c>
      <c r="K112" s="52">
        <f t="shared" si="33"/>
        <v>4988.5200000000004</v>
      </c>
      <c r="L112" s="52">
        <f t="shared" si="33"/>
        <v>5323.3200000000006</v>
      </c>
      <c r="M112" s="52">
        <f t="shared" si="33"/>
        <v>5088.96</v>
      </c>
      <c r="N112" s="52">
        <f t="shared" si="33"/>
        <v>5256.36</v>
      </c>
      <c r="O112" s="52">
        <f t="shared" si="33"/>
        <v>4921.5600000000004</v>
      </c>
      <c r="P112" s="52">
        <f t="shared" si="33"/>
        <v>5022</v>
      </c>
      <c r="Q112" s="52">
        <f t="shared" si="33"/>
        <v>4553.2800000000007</v>
      </c>
      <c r="R112" s="52">
        <f t="shared" si="33"/>
        <v>4586.76</v>
      </c>
      <c r="S112" s="52">
        <f t="shared" si="33"/>
        <v>5155.92</v>
      </c>
      <c r="T112" s="52">
        <f t="shared" si="33"/>
        <v>4955.0400000000009</v>
      </c>
      <c r="U112" s="52">
        <f t="shared" si="33"/>
        <v>4988.5200000000004</v>
      </c>
      <c r="V112" s="52">
        <f t="shared" si="33"/>
        <v>4620.24</v>
      </c>
      <c r="W112" s="52">
        <f t="shared" si="33"/>
        <v>4797.0144</v>
      </c>
      <c r="X112" s="52">
        <f t="shared" si="33"/>
        <v>4636.9800000000005</v>
      </c>
      <c r="Y112" s="52">
        <f t="shared" si="33"/>
        <v>4854.6000000000004</v>
      </c>
      <c r="Z112" s="52">
        <f t="shared" si="33"/>
        <v>5189.3999999999996</v>
      </c>
      <c r="AA112" s="52">
        <f t="shared" si="33"/>
        <v>4586.76</v>
      </c>
      <c r="AB112" s="52">
        <f t="shared" si="33"/>
        <v>4419.3599999999997</v>
      </c>
      <c r="AC112" s="52">
        <f t="shared" si="33"/>
        <v>4821.12</v>
      </c>
      <c r="AD112" s="52">
        <f t="shared" si="33"/>
        <v>4787.6400000000003</v>
      </c>
      <c r="AE112" s="52">
        <f t="shared" si="33"/>
        <v>4553.2800000000007</v>
      </c>
      <c r="AF112" s="52">
        <f t="shared" si="33"/>
        <v>4620.24</v>
      </c>
      <c r="AG112" s="52">
        <f t="shared" si="33"/>
        <v>4754.16</v>
      </c>
      <c r="AH112" s="52">
        <f t="shared" si="31"/>
        <v>4720.68</v>
      </c>
      <c r="AI112" s="52">
        <f t="shared" si="31"/>
        <v>4821.12</v>
      </c>
      <c r="AJ112" s="52">
        <f t="shared" si="31"/>
        <v>4787.6400000000003</v>
      </c>
      <c r="AK112" s="52">
        <f t="shared" si="31"/>
        <v>0</v>
      </c>
      <c r="AL112" s="52">
        <f t="shared" si="31"/>
        <v>0</v>
      </c>
      <c r="AM112" s="10">
        <f t="shared" si="34"/>
        <v>5323.3200000000006</v>
      </c>
      <c r="AN112" s="10">
        <f t="shared" si="36"/>
        <v>0</v>
      </c>
      <c r="AR112" s="10">
        <f t="shared" si="35"/>
        <v>147907.27440000002</v>
      </c>
    </row>
    <row r="113" spans="1:44">
      <c r="A113" s="9" t="s">
        <v>15</v>
      </c>
      <c r="B113" s="52">
        <f t="shared" si="31"/>
        <v>0</v>
      </c>
      <c r="C113" s="52">
        <f t="shared" si="31"/>
        <v>0</v>
      </c>
      <c r="D113" s="52">
        <f t="shared" si="33"/>
        <v>0</v>
      </c>
      <c r="E113" s="52">
        <f t="shared" si="33"/>
        <v>0</v>
      </c>
      <c r="F113" s="52">
        <f t="shared" si="33"/>
        <v>5430.72</v>
      </c>
      <c r="G113" s="52">
        <f t="shared" si="33"/>
        <v>5330.2800000000007</v>
      </c>
      <c r="H113" s="52">
        <f t="shared" si="33"/>
        <v>5497.68</v>
      </c>
      <c r="I113" s="52">
        <f t="shared" si="33"/>
        <v>4191.96</v>
      </c>
      <c r="J113" s="52">
        <f t="shared" si="33"/>
        <v>2618.4</v>
      </c>
      <c r="K113" s="52">
        <f t="shared" si="33"/>
        <v>5598.12</v>
      </c>
      <c r="L113" s="52">
        <f t="shared" si="33"/>
        <v>5665.0800000000008</v>
      </c>
      <c r="M113" s="52">
        <f t="shared" si="33"/>
        <v>5497.68</v>
      </c>
      <c r="N113" s="52">
        <f t="shared" si="33"/>
        <v>5665.0800000000008</v>
      </c>
      <c r="O113" s="52">
        <f t="shared" si="33"/>
        <v>5430.72</v>
      </c>
      <c r="P113" s="52">
        <f t="shared" si="33"/>
        <v>5296.8</v>
      </c>
      <c r="Q113" s="52">
        <f t="shared" si="33"/>
        <v>4493.2800000000007</v>
      </c>
      <c r="R113" s="52">
        <f t="shared" si="33"/>
        <v>5263.3200000000006</v>
      </c>
      <c r="S113" s="52">
        <f t="shared" si="33"/>
        <v>5799</v>
      </c>
      <c r="T113" s="52">
        <f t="shared" si="33"/>
        <v>5330.2800000000007</v>
      </c>
      <c r="U113" s="52">
        <f t="shared" si="33"/>
        <v>5397.2400000000007</v>
      </c>
      <c r="V113" s="52">
        <f t="shared" si="33"/>
        <v>4861.5600000000004</v>
      </c>
      <c r="W113" s="52">
        <f t="shared" si="33"/>
        <v>4912.7843999999996</v>
      </c>
      <c r="X113" s="52">
        <f t="shared" si="33"/>
        <v>4583.6760000000004</v>
      </c>
      <c r="Y113" s="52">
        <f t="shared" si="33"/>
        <v>5162.88</v>
      </c>
      <c r="Z113" s="52">
        <f t="shared" si="33"/>
        <v>5397.2400000000007</v>
      </c>
      <c r="AA113" s="52">
        <f t="shared" si="33"/>
        <v>4928.5200000000004</v>
      </c>
      <c r="AB113" s="52">
        <f t="shared" si="33"/>
        <v>4794.6000000000004</v>
      </c>
      <c r="AC113" s="52">
        <f t="shared" si="33"/>
        <v>4962</v>
      </c>
      <c r="AD113" s="52">
        <f t="shared" si="33"/>
        <v>4560.24</v>
      </c>
      <c r="AE113" s="52">
        <f t="shared" si="33"/>
        <v>4493.2800000000007</v>
      </c>
      <c r="AF113" s="52">
        <f t="shared" si="33"/>
        <v>4928.5200000000004</v>
      </c>
      <c r="AG113" s="52">
        <f t="shared" si="33"/>
        <v>5028.96</v>
      </c>
      <c r="AH113" s="52">
        <f t="shared" si="31"/>
        <v>5155.92</v>
      </c>
      <c r="AI113" s="52">
        <f t="shared" si="31"/>
        <v>5189.3999999999996</v>
      </c>
      <c r="AJ113" s="52">
        <f t="shared" si="31"/>
        <v>5088.96</v>
      </c>
      <c r="AK113" s="52">
        <f t="shared" si="31"/>
        <v>0</v>
      </c>
      <c r="AL113" s="52">
        <f t="shared" si="31"/>
        <v>0</v>
      </c>
      <c r="AM113" s="10">
        <f t="shared" si="34"/>
        <v>5799</v>
      </c>
      <c r="AN113" s="10">
        <f t="shared" si="36"/>
        <v>0</v>
      </c>
      <c r="AR113" s="10">
        <f t="shared" si="35"/>
        <v>156554.18040000004</v>
      </c>
    </row>
    <row r="114" spans="1:44">
      <c r="A114" s="12" t="s">
        <v>16</v>
      </c>
      <c r="B114" s="52">
        <f t="shared" si="31"/>
        <v>0</v>
      </c>
      <c r="C114" s="52">
        <f t="shared" si="31"/>
        <v>0</v>
      </c>
      <c r="D114" s="52">
        <f t="shared" si="33"/>
        <v>0</v>
      </c>
      <c r="E114" s="52">
        <f t="shared" si="33"/>
        <v>0</v>
      </c>
      <c r="F114" s="52">
        <f t="shared" si="33"/>
        <v>6228.6000000000013</v>
      </c>
      <c r="G114" s="52">
        <f t="shared" si="33"/>
        <v>5860.3200000000006</v>
      </c>
      <c r="H114" s="52">
        <f t="shared" si="33"/>
        <v>5960.76</v>
      </c>
      <c r="I114" s="52">
        <f t="shared" si="33"/>
        <v>4219.8</v>
      </c>
      <c r="J114" s="52">
        <f t="shared" si="33"/>
        <v>3617.16</v>
      </c>
      <c r="K114" s="52">
        <f t="shared" si="33"/>
        <v>6195.12</v>
      </c>
      <c r="L114" s="52">
        <f t="shared" si="33"/>
        <v>6396.0000000000009</v>
      </c>
      <c r="M114" s="52">
        <f t="shared" si="33"/>
        <v>6396.0000000000009</v>
      </c>
      <c r="N114" s="52">
        <f t="shared" si="33"/>
        <v>6228.6000000000013</v>
      </c>
      <c r="O114" s="52">
        <f t="shared" si="33"/>
        <v>5927.2800000000007</v>
      </c>
      <c r="P114" s="52">
        <f t="shared" si="33"/>
        <v>5023.3200000000006</v>
      </c>
      <c r="Q114" s="52">
        <f t="shared" si="33"/>
        <v>4320.24</v>
      </c>
      <c r="R114" s="52">
        <f t="shared" si="33"/>
        <v>5927.2800000000007</v>
      </c>
      <c r="S114" s="52">
        <f t="shared" si="33"/>
        <v>6094.68</v>
      </c>
      <c r="T114" s="52">
        <f t="shared" si="33"/>
        <v>6027.72</v>
      </c>
      <c r="U114" s="52">
        <f t="shared" si="33"/>
        <v>5960.76</v>
      </c>
      <c r="V114" s="52">
        <f t="shared" si="33"/>
        <v>5083.9188000000004</v>
      </c>
      <c r="W114" s="52">
        <f t="shared" si="33"/>
        <v>5051.1084000000001</v>
      </c>
      <c r="X114" s="52">
        <f t="shared" si="33"/>
        <v>4460.8560000000007</v>
      </c>
      <c r="Y114" s="52">
        <f t="shared" si="33"/>
        <v>6128.16</v>
      </c>
      <c r="Z114" s="52">
        <f t="shared" si="33"/>
        <v>5759.88</v>
      </c>
      <c r="AA114" s="52">
        <f t="shared" si="33"/>
        <v>5860.3200000000006</v>
      </c>
      <c r="AB114" s="52">
        <f t="shared" si="33"/>
        <v>5860.3200000000006</v>
      </c>
      <c r="AC114" s="52">
        <f t="shared" si="33"/>
        <v>5023.3200000000006</v>
      </c>
      <c r="AD114" s="52">
        <f t="shared" si="33"/>
        <v>4521.12</v>
      </c>
      <c r="AE114" s="52">
        <f t="shared" si="33"/>
        <v>4353.72</v>
      </c>
      <c r="AF114" s="52">
        <f t="shared" si="33"/>
        <v>5425.0800000000008</v>
      </c>
      <c r="AG114" s="52">
        <f t="shared" si="33"/>
        <v>5023.3200000000006</v>
      </c>
      <c r="AH114" s="52">
        <f t="shared" si="31"/>
        <v>5758.56</v>
      </c>
      <c r="AI114" s="52">
        <f t="shared" si="31"/>
        <v>5524.2</v>
      </c>
      <c r="AJ114" s="52">
        <f t="shared" si="31"/>
        <v>5356.8</v>
      </c>
      <c r="AK114" s="52">
        <f t="shared" si="31"/>
        <v>0</v>
      </c>
      <c r="AL114" s="52">
        <f t="shared" si="31"/>
        <v>0</v>
      </c>
      <c r="AM114" s="10">
        <f t="shared" si="34"/>
        <v>6396.0000000000009</v>
      </c>
      <c r="AN114" s="10">
        <f t="shared" si="36"/>
        <v>0</v>
      </c>
      <c r="AR114" s="10">
        <f t="shared" si="35"/>
        <v>169574.32320000001</v>
      </c>
    </row>
    <row r="115" spans="1:44">
      <c r="A115" s="12" t="s">
        <v>17</v>
      </c>
      <c r="B115" s="52">
        <f t="shared" si="31"/>
        <v>0</v>
      </c>
      <c r="C115" s="52">
        <f t="shared" si="31"/>
        <v>0</v>
      </c>
      <c r="D115" s="52">
        <f t="shared" si="33"/>
        <v>0</v>
      </c>
      <c r="E115" s="52">
        <f t="shared" si="33"/>
        <v>0</v>
      </c>
      <c r="F115" s="52">
        <f t="shared" si="33"/>
        <v>6867.36</v>
      </c>
      <c r="G115" s="52">
        <f t="shared" si="33"/>
        <v>6298.2000000000007</v>
      </c>
      <c r="H115" s="52">
        <f t="shared" si="33"/>
        <v>6499.08</v>
      </c>
      <c r="I115" s="52">
        <f t="shared" si="33"/>
        <v>5126.4000000000005</v>
      </c>
      <c r="J115" s="52">
        <f t="shared" si="33"/>
        <v>4122</v>
      </c>
      <c r="K115" s="52">
        <f t="shared" si="33"/>
        <v>6499.08</v>
      </c>
      <c r="L115" s="52">
        <f t="shared" si="33"/>
        <v>6298.2000000000007</v>
      </c>
      <c r="M115" s="52">
        <f t="shared" si="33"/>
        <v>6298.2000000000007</v>
      </c>
      <c r="N115" s="52">
        <f t="shared" si="33"/>
        <v>6365.16</v>
      </c>
      <c r="O115" s="52">
        <f t="shared" si="33"/>
        <v>6164.2800000000007</v>
      </c>
      <c r="P115" s="52">
        <f t="shared" si="33"/>
        <v>4959</v>
      </c>
      <c r="Q115" s="52">
        <f t="shared" si="33"/>
        <v>4892.0400000000009</v>
      </c>
      <c r="R115" s="52">
        <f t="shared" si="33"/>
        <v>5695.56</v>
      </c>
      <c r="S115" s="52">
        <f t="shared" si="33"/>
        <v>6298.2000000000007</v>
      </c>
      <c r="T115" s="52">
        <f t="shared" si="33"/>
        <v>6633.0000000000009</v>
      </c>
      <c r="U115" s="52">
        <f t="shared" si="33"/>
        <v>4537.152</v>
      </c>
      <c r="V115" s="52">
        <f t="shared" si="33"/>
        <v>5421.0240000000003</v>
      </c>
      <c r="W115" s="52">
        <f t="shared" si="33"/>
        <v>4902.0840000000007</v>
      </c>
      <c r="X115" s="52">
        <f t="shared" si="33"/>
        <v>4459.4784</v>
      </c>
      <c r="Y115" s="52">
        <f t="shared" si="33"/>
        <v>6097.3200000000006</v>
      </c>
      <c r="Z115" s="52">
        <f t="shared" si="33"/>
        <v>6064.1747999999998</v>
      </c>
      <c r="AA115" s="52">
        <f t="shared" si="33"/>
        <v>5829.4800000000005</v>
      </c>
      <c r="AB115" s="52">
        <f t="shared" si="33"/>
        <v>5935.9463999999998</v>
      </c>
      <c r="AC115" s="52">
        <f t="shared" si="33"/>
        <v>5059.4400000000005</v>
      </c>
      <c r="AD115" s="52">
        <f t="shared" si="33"/>
        <v>4255.92</v>
      </c>
      <c r="AE115" s="52">
        <f t="shared" si="33"/>
        <v>4122</v>
      </c>
      <c r="AF115" s="52">
        <f t="shared" si="33"/>
        <v>5896.4400000000005</v>
      </c>
      <c r="AG115" s="52">
        <f t="shared" si="33"/>
        <v>6097.3200000000006</v>
      </c>
      <c r="AH115" s="52">
        <f t="shared" si="31"/>
        <v>6863.4000000000005</v>
      </c>
      <c r="AI115" s="52">
        <f t="shared" si="31"/>
        <v>6833.268</v>
      </c>
      <c r="AJ115" s="52">
        <f t="shared" si="31"/>
        <v>6361.2000000000007</v>
      </c>
      <c r="AK115" s="52">
        <f t="shared" si="31"/>
        <v>0</v>
      </c>
      <c r="AL115" s="52">
        <f t="shared" si="31"/>
        <v>0</v>
      </c>
      <c r="AM115" s="10">
        <f t="shared" si="34"/>
        <v>6867.36</v>
      </c>
      <c r="AN115" s="10">
        <f t="shared" si="36"/>
        <v>0</v>
      </c>
      <c r="AR115" s="10">
        <f t="shared" si="35"/>
        <v>177751.40760000004</v>
      </c>
    </row>
    <row r="116" spans="1:44">
      <c r="A116" s="13">
        <v>0.41666666666666669</v>
      </c>
      <c r="B116" s="52">
        <f t="shared" si="31"/>
        <v>0</v>
      </c>
      <c r="C116" s="52">
        <f t="shared" si="31"/>
        <v>0</v>
      </c>
      <c r="D116" s="52">
        <f t="shared" si="33"/>
        <v>0</v>
      </c>
      <c r="E116" s="52">
        <f t="shared" si="33"/>
        <v>0</v>
      </c>
      <c r="F116" s="52">
        <f t="shared" si="33"/>
        <v>6200.84</v>
      </c>
      <c r="G116" s="52">
        <f t="shared" si="33"/>
        <v>5832.5599999999995</v>
      </c>
      <c r="H116" s="52">
        <f t="shared" si="33"/>
        <v>5966.4800000000005</v>
      </c>
      <c r="I116" s="52">
        <f t="shared" si="33"/>
        <v>4627.2800000000007</v>
      </c>
      <c r="J116" s="52">
        <f t="shared" si="33"/>
        <v>3087.2000000000007</v>
      </c>
      <c r="K116" s="52">
        <f t="shared" si="33"/>
        <v>6100.4000000000005</v>
      </c>
      <c r="L116" s="52">
        <f t="shared" si="33"/>
        <v>6133.88</v>
      </c>
      <c r="M116" s="52">
        <f t="shared" si="33"/>
        <v>6033.4400000000005</v>
      </c>
      <c r="N116" s="52">
        <f t="shared" si="33"/>
        <v>6100.4000000000005</v>
      </c>
      <c r="O116" s="52">
        <f t="shared" si="33"/>
        <v>5330.36</v>
      </c>
      <c r="P116" s="52">
        <f t="shared" si="33"/>
        <v>4526.8400000000011</v>
      </c>
      <c r="Q116" s="52">
        <f t="shared" si="33"/>
        <v>3924.2</v>
      </c>
      <c r="R116" s="52">
        <f t="shared" si="33"/>
        <v>4962.0800000000008</v>
      </c>
      <c r="S116" s="52">
        <f t="shared" ref="S116:AG116" si="37">$G$38*S16-S146</f>
        <v>6066.92</v>
      </c>
      <c r="T116" s="52">
        <f t="shared" si="37"/>
        <v>5397.3200000000006</v>
      </c>
      <c r="U116" s="52">
        <f t="shared" si="37"/>
        <v>4822.1336000000001</v>
      </c>
      <c r="V116" s="52">
        <f t="shared" si="37"/>
        <v>4879.3843999999999</v>
      </c>
      <c r="W116" s="52">
        <f t="shared" si="37"/>
        <v>4452.1796000000004</v>
      </c>
      <c r="X116" s="52">
        <f t="shared" si="37"/>
        <v>3442.4228000000003</v>
      </c>
      <c r="Y116" s="52">
        <f t="shared" si="37"/>
        <v>5598.2000000000007</v>
      </c>
      <c r="Z116" s="52">
        <f t="shared" si="37"/>
        <v>5501.4428000000007</v>
      </c>
      <c r="AA116" s="52">
        <f t="shared" si="37"/>
        <v>4895.12</v>
      </c>
      <c r="AB116" s="52">
        <f t="shared" si="37"/>
        <v>4949.3576000000003</v>
      </c>
      <c r="AC116" s="52">
        <f t="shared" si="37"/>
        <v>4593.8000000000011</v>
      </c>
      <c r="AD116" s="52">
        <f t="shared" si="37"/>
        <v>3723.3200000000006</v>
      </c>
      <c r="AE116" s="52">
        <f t="shared" si="37"/>
        <v>3689.8400000000011</v>
      </c>
      <c r="AF116" s="52">
        <f t="shared" si="37"/>
        <v>5330.36</v>
      </c>
      <c r="AG116" s="52">
        <f t="shared" si="37"/>
        <v>5497.76</v>
      </c>
      <c r="AH116" s="52">
        <f t="shared" si="31"/>
        <v>6997.3200000000006</v>
      </c>
      <c r="AI116" s="52">
        <f t="shared" si="31"/>
        <v>7093.0727999999999</v>
      </c>
      <c r="AJ116" s="52">
        <f t="shared" si="31"/>
        <v>6394.68</v>
      </c>
      <c r="AK116" s="52">
        <f t="shared" si="31"/>
        <v>0</v>
      </c>
      <c r="AL116" s="52">
        <f t="shared" si="31"/>
        <v>0</v>
      </c>
      <c r="AM116" s="10">
        <f t="shared" si="34"/>
        <v>7093.0727999999999</v>
      </c>
      <c r="AN116" s="10">
        <f t="shared" si="36"/>
        <v>0</v>
      </c>
      <c r="AR116" s="10">
        <f t="shared" si="35"/>
        <v>162150.59360000002</v>
      </c>
    </row>
    <row r="117" spans="1:44">
      <c r="A117" s="13" t="s">
        <v>18</v>
      </c>
      <c r="B117" s="52">
        <f t="shared" si="31"/>
        <v>0</v>
      </c>
      <c r="C117" s="52">
        <f t="shared" si="31"/>
        <v>0</v>
      </c>
      <c r="D117" s="52">
        <f t="shared" ref="D117:AG125" si="38">$G$38*D17-D147</f>
        <v>0</v>
      </c>
      <c r="E117" s="52">
        <f t="shared" si="38"/>
        <v>0</v>
      </c>
      <c r="F117" s="52">
        <f t="shared" si="38"/>
        <v>5399.08</v>
      </c>
      <c r="G117" s="52">
        <f t="shared" si="38"/>
        <v>5599.96</v>
      </c>
      <c r="H117" s="52">
        <f t="shared" si="38"/>
        <v>5700.4000000000005</v>
      </c>
      <c r="I117" s="52">
        <f t="shared" si="38"/>
        <v>4361.2000000000007</v>
      </c>
      <c r="J117" s="52">
        <f t="shared" si="38"/>
        <v>2553.2800000000007</v>
      </c>
      <c r="K117" s="52">
        <f t="shared" si="38"/>
        <v>5834.32</v>
      </c>
      <c r="L117" s="52">
        <f t="shared" si="38"/>
        <v>5867.8000000000011</v>
      </c>
      <c r="M117" s="52">
        <f t="shared" si="38"/>
        <v>5265.16</v>
      </c>
      <c r="N117" s="52">
        <f t="shared" si="38"/>
        <v>5432.5599999999995</v>
      </c>
      <c r="O117" s="52">
        <f t="shared" si="38"/>
        <v>4997.3200000000006</v>
      </c>
      <c r="P117" s="52">
        <f t="shared" si="38"/>
        <v>4160.3200000000006</v>
      </c>
      <c r="Q117" s="52">
        <f t="shared" si="38"/>
        <v>3557.6800000000003</v>
      </c>
      <c r="R117" s="52">
        <f t="shared" si="38"/>
        <v>4997.3200000000006</v>
      </c>
      <c r="S117" s="52">
        <f t="shared" si="38"/>
        <v>5533.0000000000009</v>
      </c>
      <c r="T117" s="52">
        <f t="shared" si="38"/>
        <v>5164.72</v>
      </c>
      <c r="U117" s="52">
        <f t="shared" si="38"/>
        <v>1898.7460000000001</v>
      </c>
      <c r="V117" s="52">
        <f t="shared" si="38"/>
        <v>4191.7911999999997</v>
      </c>
      <c r="W117" s="52">
        <f t="shared" si="38"/>
        <v>4277.5000000000009</v>
      </c>
      <c r="X117" s="52">
        <f t="shared" si="38"/>
        <v>3406.6852000000008</v>
      </c>
      <c r="Y117" s="52">
        <f t="shared" si="38"/>
        <v>4562.0800000000008</v>
      </c>
      <c r="Z117" s="52">
        <f t="shared" si="38"/>
        <v>4849.3383999999996</v>
      </c>
      <c r="AA117" s="52">
        <f t="shared" si="38"/>
        <v>4930.3599999999997</v>
      </c>
      <c r="AB117" s="52">
        <f t="shared" si="38"/>
        <v>4867.0828000000001</v>
      </c>
      <c r="AC117" s="52">
        <f t="shared" si="38"/>
        <v>4059.88</v>
      </c>
      <c r="AD117" s="52">
        <f t="shared" si="38"/>
        <v>3323.3200000000006</v>
      </c>
      <c r="AE117" s="52">
        <f t="shared" si="38"/>
        <v>3423.76</v>
      </c>
      <c r="AF117" s="52">
        <f t="shared" si="38"/>
        <v>5030.8000000000011</v>
      </c>
      <c r="AG117" s="52">
        <f t="shared" si="38"/>
        <v>5131.2400000000007</v>
      </c>
      <c r="AH117" s="52">
        <f t="shared" si="31"/>
        <v>7097.76</v>
      </c>
      <c r="AI117" s="52">
        <f t="shared" si="31"/>
        <v>7518.2687999999998</v>
      </c>
      <c r="AJ117" s="52">
        <f t="shared" si="31"/>
        <v>6461.64</v>
      </c>
      <c r="AK117" s="52">
        <f t="shared" si="31"/>
        <v>0</v>
      </c>
      <c r="AL117" s="52">
        <f t="shared" si="31"/>
        <v>0</v>
      </c>
      <c r="AM117" s="10">
        <f t="shared" si="34"/>
        <v>7518.2687999999998</v>
      </c>
      <c r="AN117" s="10">
        <f t="shared" si="36"/>
        <v>0</v>
      </c>
      <c r="AR117" s="10">
        <f t="shared" si="35"/>
        <v>149454.37240000005</v>
      </c>
    </row>
    <row r="118" spans="1:44">
      <c r="A118" s="13">
        <v>0.5</v>
      </c>
      <c r="B118" s="52">
        <f t="shared" si="31"/>
        <v>0</v>
      </c>
      <c r="C118" s="52">
        <f t="shared" si="31"/>
        <v>0</v>
      </c>
      <c r="D118" s="52">
        <f t="shared" si="38"/>
        <v>0</v>
      </c>
      <c r="E118" s="52">
        <f t="shared" si="38"/>
        <v>0</v>
      </c>
      <c r="F118" s="52">
        <f t="shared" si="38"/>
        <v>5401.2800000000007</v>
      </c>
      <c r="G118" s="52">
        <f t="shared" si="38"/>
        <v>5267.36</v>
      </c>
      <c r="H118" s="52">
        <f t="shared" si="38"/>
        <v>5334.32</v>
      </c>
      <c r="I118" s="52">
        <f t="shared" si="38"/>
        <v>4430.3599999999997</v>
      </c>
      <c r="J118" s="52">
        <f t="shared" si="38"/>
        <v>2455.0400000000009</v>
      </c>
      <c r="K118" s="52">
        <f t="shared" si="38"/>
        <v>5535.2000000000007</v>
      </c>
      <c r="L118" s="52">
        <f t="shared" si="38"/>
        <v>5468.2400000000007</v>
      </c>
      <c r="M118" s="52">
        <f t="shared" si="38"/>
        <v>5434.76</v>
      </c>
      <c r="N118" s="52">
        <f t="shared" si="38"/>
        <v>4865.6000000000013</v>
      </c>
      <c r="O118" s="52">
        <f t="shared" si="38"/>
        <v>4731.68</v>
      </c>
      <c r="P118" s="52">
        <f t="shared" si="38"/>
        <v>3727.2800000000007</v>
      </c>
      <c r="Q118" s="52">
        <f t="shared" si="38"/>
        <v>3191.5999999999995</v>
      </c>
      <c r="R118" s="52">
        <f t="shared" si="38"/>
        <v>4262.96</v>
      </c>
      <c r="S118" s="52">
        <f t="shared" si="38"/>
        <v>4966.0400000000009</v>
      </c>
      <c r="T118" s="52">
        <f t="shared" si="38"/>
        <v>4731.68</v>
      </c>
      <c r="U118" s="52">
        <f t="shared" si="38"/>
        <v>2821.3112000000001</v>
      </c>
      <c r="V118" s="52">
        <f t="shared" si="38"/>
        <v>4607.4692000000005</v>
      </c>
      <c r="W118" s="52">
        <f t="shared" si="38"/>
        <v>3716.5664000000006</v>
      </c>
      <c r="X118" s="52">
        <f t="shared" si="38"/>
        <v>3033.9092000000001</v>
      </c>
      <c r="Y118" s="52">
        <f t="shared" si="38"/>
        <v>4865.6000000000013</v>
      </c>
      <c r="Z118" s="52">
        <f t="shared" si="38"/>
        <v>5431.4120000000003</v>
      </c>
      <c r="AA118" s="52">
        <f t="shared" si="38"/>
        <v>4597.76</v>
      </c>
      <c r="AB118" s="52">
        <f t="shared" si="38"/>
        <v>4691.8388000000004</v>
      </c>
      <c r="AC118" s="52">
        <f t="shared" si="38"/>
        <v>3660.3200000000006</v>
      </c>
      <c r="AD118" s="52">
        <f t="shared" si="38"/>
        <v>2990.7200000000003</v>
      </c>
      <c r="AE118" s="52">
        <f t="shared" si="38"/>
        <v>3091.16</v>
      </c>
      <c r="AF118" s="52">
        <f t="shared" si="38"/>
        <v>4631.2400000000007</v>
      </c>
      <c r="AG118" s="52">
        <f t="shared" si="38"/>
        <v>4631.2400000000007</v>
      </c>
      <c r="AH118" s="52">
        <f t="shared" si="31"/>
        <v>6963.8400000000011</v>
      </c>
      <c r="AI118" s="52">
        <f t="shared" si="31"/>
        <v>7191.1692000000003</v>
      </c>
      <c r="AJ118" s="52">
        <f t="shared" si="31"/>
        <v>6495.12</v>
      </c>
      <c r="AK118" s="52">
        <f t="shared" si="31"/>
        <v>0</v>
      </c>
      <c r="AL118" s="52">
        <f t="shared" si="31"/>
        <v>0</v>
      </c>
      <c r="AM118" s="10">
        <f t="shared" si="34"/>
        <v>7191.1692000000003</v>
      </c>
      <c r="AN118" s="10">
        <f t="shared" si="36"/>
        <v>0</v>
      </c>
      <c r="AR118" s="10">
        <f t="shared" si="35"/>
        <v>143224.076</v>
      </c>
    </row>
    <row r="119" spans="1:44">
      <c r="A119" s="13" t="s">
        <v>19</v>
      </c>
      <c r="B119" s="52">
        <f t="shared" si="31"/>
        <v>0</v>
      </c>
      <c r="C119" s="52">
        <f t="shared" si="31"/>
        <v>0</v>
      </c>
      <c r="D119" s="52">
        <f t="shared" si="38"/>
        <v>0</v>
      </c>
      <c r="E119" s="52">
        <f t="shared" si="38"/>
        <v>0</v>
      </c>
      <c r="F119" s="52">
        <f t="shared" si="38"/>
        <v>2588.96</v>
      </c>
      <c r="G119" s="52">
        <f t="shared" si="38"/>
        <v>5066.4800000000005</v>
      </c>
      <c r="H119" s="52">
        <f t="shared" si="38"/>
        <v>4865.6000000000013</v>
      </c>
      <c r="I119" s="52">
        <f t="shared" si="38"/>
        <v>4162.5200000000004</v>
      </c>
      <c r="J119" s="52">
        <f t="shared" si="38"/>
        <v>3559.88</v>
      </c>
      <c r="K119" s="52">
        <f t="shared" si="38"/>
        <v>5300.84</v>
      </c>
      <c r="L119" s="52">
        <f t="shared" si="38"/>
        <v>5401.2800000000007</v>
      </c>
      <c r="M119" s="52">
        <f t="shared" si="38"/>
        <v>5434.76</v>
      </c>
      <c r="N119" s="52">
        <f t="shared" si="38"/>
        <v>4932.5599999999995</v>
      </c>
      <c r="O119" s="52">
        <f t="shared" si="38"/>
        <v>4162.5200000000004</v>
      </c>
      <c r="P119" s="52">
        <f t="shared" si="38"/>
        <v>3660.3200000000006</v>
      </c>
      <c r="Q119" s="52">
        <f t="shared" si="38"/>
        <v>3292.0400000000009</v>
      </c>
      <c r="R119" s="52">
        <f t="shared" si="38"/>
        <v>1149.3200000000002</v>
      </c>
      <c r="S119" s="52">
        <f t="shared" si="38"/>
        <v>4597.76</v>
      </c>
      <c r="T119" s="52">
        <f t="shared" si="38"/>
        <v>4798.6400000000003</v>
      </c>
      <c r="U119" s="52">
        <f t="shared" si="38"/>
        <v>3968.3360000000002</v>
      </c>
      <c r="V119" s="52">
        <f t="shared" si="38"/>
        <v>4695.5216000000009</v>
      </c>
      <c r="W119" s="52">
        <f t="shared" si="38"/>
        <v>3681.4124000000002</v>
      </c>
      <c r="X119" s="52">
        <f t="shared" si="38"/>
        <v>3472.1624000000002</v>
      </c>
      <c r="Y119" s="52">
        <f t="shared" si="38"/>
        <v>4631.2400000000007</v>
      </c>
      <c r="Z119" s="52">
        <f t="shared" si="38"/>
        <v>4396.88</v>
      </c>
      <c r="AA119" s="52">
        <f t="shared" si="38"/>
        <v>4463.8400000000011</v>
      </c>
      <c r="AB119" s="52">
        <f t="shared" si="38"/>
        <v>4442.7476000000006</v>
      </c>
      <c r="AC119" s="52">
        <f t="shared" si="38"/>
        <v>3693.8000000000011</v>
      </c>
      <c r="AD119" s="52">
        <f t="shared" si="38"/>
        <v>3057.6800000000003</v>
      </c>
      <c r="AE119" s="52">
        <f t="shared" si="38"/>
        <v>3124.6400000000003</v>
      </c>
      <c r="AF119" s="52">
        <f t="shared" si="38"/>
        <v>4631.2400000000007</v>
      </c>
      <c r="AG119" s="52">
        <f t="shared" si="38"/>
        <v>4698.2000000000007</v>
      </c>
      <c r="AH119" s="52">
        <f t="shared" si="31"/>
        <v>6930.36</v>
      </c>
      <c r="AI119" s="52">
        <f t="shared" si="31"/>
        <v>6608.6172000000006</v>
      </c>
      <c r="AJ119" s="52">
        <f t="shared" si="31"/>
        <v>6528.6000000000013</v>
      </c>
      <c r="AK119" s="52">
        <f t="shared" si="31"/>
        <v>0</v>
      </c>
      <c r="AL119" s="52">
        <f t="shared" si="31"/>
        <v>0</v>
      </c>
      <c r="AM119" s="10">
        <f t="shared" si="34"/>
        <v>6930.36</v>
      </c>
      <c r="AN119" s="10">
        <f t="shared" si="36"/>
        <v>0</v>
      </c>
      <c r="AR119" s="10">
        <f t="shared" si="35"/>
        <v>135998.75720000005</v>
      </c>
    </row>
    <row r="120" spans="1:44">
      <c r="A120" s="13">
        <v>0.58333333333333337</v>
      </c>
      <c r="B120" s="52">
        <f t="shared" si="31"/>
        <v>0</v>
      </c>
      <c r="C120" s="52">
        <f t="shared" si="31"/>
        <v>0</v>
      </c>
      <c r="D120" s="52">
        <f t="shared" si="38"/>
        <v>0</v>
      </c>
      <c r="E120" s="52">
        <f t="shared" si="38"/>
        <v>0</v>
      </c>
      <c r="F120" s="52">
        <f t="shared" si="38"/>
        <v>3424.6400000000003</v>
      </c>
      <c r="G120" s="52">
        <f t="shared" si="38"/>
        <v>5634.32</v>
      </c>
      <c r="H120" s="52">
        <f t="shared" si="38"/>
        <v>5266.0400000000009</v>
      </c>
      <c r="I120" s="52">
        <f t="shared" si="38"/>
        <v>4429.0400000000009</v>
      </c>
      <c r="J120" s="52">
        <f t="shared" si="38"/>
        <v>3960.3200000000006</v>
      </c>
      <c r="K120" s="52">
        <f t="shared" si="38"/>
        <v>5567.36</v>
      </c>
      <c r="L120" s="52">
        <f t="shared" si="38"/>
        <v>5533.88</v>
      </c>
      <c r="M120" s="52">
        <f t="shared" si="38"/>
        <v>4295.12</v>
      </c>
      <c r="N120" s="52">
        <f t="shared" si="38"/>
        <v>4897.76</v>
      </c>
      <c r="O120" s="52">
        <f t="shared" si="38"/>
        <v>4964.72</v>
      </c>
      <c r="P120" s="52">
        <f t="shared" si="38"/>
        <v>4261.6400000000003</v>
      </c>
      <c r="Q120" s="52">
        <f t="shared" si="38"/>
        <v>3508.3400000000011</v>
      </c>
      <c r="R120" s="52">
        <f t="shared" si="38"/>
        <v>1382.3600000000001</v>
      </c>
      <c r="S120" s="52">
        <f t="shared" si="38"/>
        <v>5098.6400000000003</v>
      </c>
      <c r="T120" s="52">
        <f t="shared" si="38"/>
        <v>5065.16</v>
      </c>
      <c r="U120" s="52">
        <f t="shared" si="38"/>
        <v>4578.0260000000007</v>
      </c>
      <c r="V120" s="52">
        <f t="shared" si="38"/>
        <v>5059.1336000000001</v>
      </c>
      <c r="W120" s="52">
        <f t="shared" si="38"/>
        <v>3608.7800000000007</v>
      </c>
      <c r="X120" s="52">
        <f t="shared" si="38"/>
        <v>3588.0224000000007</v>
      </c>
      <c r="Y120" s="52">
        <f t="shared" si="38"/>
        <v>5106.0056000000004</v>
      </c>
      <c r="Z120" s="52">
        <f t="shared" si="38"/>
        <v>4730.3599999999997</v>
      </c>
      <c r="AA120" s="52">
        <f t="shared" si="38"/>
        <v>4830.8000000000011</v>
      </c>
      <c r="AB120" s="52">
        <f t="shared" si="38"/>
        <v>4669.0916000000007</v>
      </c>
      <c r="AC120" s="52">
        <f t="shared" si="38"/>
        <v>3826.4000000000005</v>
      </c>
      <c r="AD120" s="52">
        <f t="shared" si="38"/>
        <v>3324.2</v>
      </c>
      <c r="AE120" s="52">
        <f t="shared" si="38"/>
        <v>3290.7200000000003</v>
      </c>
      <c r="AF120" s="52">
        <f t="shared" si="38"/>
        <v>4864.2800000000007</v>
      </c>
      <c r="AG120" s="52">
        <f t="shared" si="38"/>
        <v>5031.68</v>
      </c>
      <c r="AH120" s="52">
        <f t="shared" si="31"/>
        <v>6829.92</v>
      </c>
      <c r="AI120" s="52">
        <f t="shared" si="31"/>
        <v>6848.6688000000004</v>
      </c>
      <c r="AJ120" s="52">
        <f t="shared" si="31"/>
        <v>6461.64</v>
      </c>
      <c r="AK120" s="52">
        <f t="shared" si="31"/>
        <v>0</v>
      </c>
      <c r="AL120" s="52">
        <f t="shared" si="31"/>
        <v>0</v>
      </c>
      <c r="AM120" s="10">
        <f t="shared" si="34"/>
        <v>6848.6688000000004</v>
      </c>
      <c r="AN120" s="10">
        <f t="shared" si="36"/>
        <v>0</v>
      </c>
      <c r="AR120" s="10">
        <f t="shared" si="35"/>
        <v>143937.06800000003</v>
      </c>
    </row>
    <row r="121" spans="1:44">
      <c r="A121" s="13" t="s">
        <v>20</v>
      </c>
      <c r="B121" s="52">
        <f t="shared" si="31"/>
        <v>0</v>
      </c>
      <c r="C121" s="52">
        <f t="shared" si="31"/>
        <v>0</v>
      </c>
      <c r="D121" s="52">
        <f t="shared" si="38"/>
        <v>0</v>
      </c>
      <c r="E121" s="52">
        <f t="shared" si="38"/>
        <v>0</v>
      </c>
      <c r="F121" s="52">
        <f t="shared" si="38"/>
        <v>5331.2400000000007</v>
      </c>
      <c r="G121" s="52">
        <f t="shared" si="38"/>
        <v>6302.16</v>
      </c>
      <c r="H121" s="52">
        <f t="shared" si="38"/>
        <v>5733.0000000000009</v>
      </c>
      <c r="I121" s="52">
        <f t="shared" si="38"/>
        <v>4628.16</v>
      </c>
      <c r="J121" s="52">
        <f t="shared" si="38"/>
        <v>4159.4400000000005</v>
      </c>
      <c r="K121" s="52">
        <f t="shared" si="38"/>
        <v>6067.8000000000011</v>
      </c>
      <c r="L121" s="52">
        <f t="shared" si="38"/>
        <v>6000.84</v>
      </c>
      <c r="M121" s="52">
        <f t="shared" si="38"/>
        <v>5900.4000000000005</v>
      </c>
      <c r="N121" s="52">
        <f t="shared" si="38"/>
        <v>5866.92</v>
      </c>
      <c r="O121" s="52">
        <f t="shared" si="38"/>
        <v>5532.12</v>
      </c>
      <c r="P121" s="52">
        <f t="shared" si="38"/>
        <v>4661.6400000000003</v>
      </c>
      <c r="Q121" s="52">
        <f t="shared" si="38"/>
        <v>3740.9400000000005</v>
      </c>
      <c r="R121" s="52">
        <f t="shared" si="38"/>
        <v>3255.4800000000005</v>
      </c>
      <c r="S121" s="52">
        <f t="shared" si="38"/>
        <v>5666.0400000000009</v>
      </c>
      <c r="T121" s="52">
        <f t="shared" si="38"/>
        <v>5063.4000000000005</v>
      </c>
      <c r="U121" s="52">
        <f t="shared" si="38"/>
        <v>4922.4492</v>
      </c>
      <c r="V121" s="52">
        <f t="shared" si="38"/>
        <v>5246.2008000000005</v>
      </c>
      <c r="W121" s="52">
        <f t="shared" si="38"/>
        <v>4045.6080000000002</v>
      </c>
      <c r="X121" s="52">
        <f t="shared" si="38"/>
        <v>4151.4048000000012</v>
      </c>
      <c r="Y121" s="52">
        <f t="shared" si="38"/>
        <v>5331.2400000000007</v>
      </c>
      <c r="Z121" s="52">
        <f t="shared" si="38"/>
        <v>5230.8000000000011</v>
      </c>
      <c r="AA121" s="52">
        <f t="shared" si="38"/>
        <v>5297.76</v>
      </c>
      <c r="AB121" s="52">
        <f t="shared" si="38"/>
        <v>5335.5924000000005</v>
      </c>
      <c r="AC121" s="52">
        <f t="shared" si="38"/>
        <v>4293.3599999999997</v>
      </c>
      <c r="AD121" s="52">
        <f t="shared" si="38"/>
        <v>3489.8400000000011</v>
      </c>
      <c r="AE121" s="52">
        <f t="shared" si="38"/>
        <v>3657.2400000000007</v>
      </c>
      <c r="AF121" s="52">
        <f t="shared" si="38"/>
        <v>5264.2800000000007</v>
      </c>
      <c r="AG121" s="52">
        <f t="shared" si="38"/>
        <v>5331.2400000000007</v>
      </c>
      <c r="AH121" s="52">
        <f t="shared" si="31"/>
        <v>6963.8400000000011</v>
      </c>
      <c r="AI121" s="52">
        <f t="shared" si="31"/>
        <v>6976.8972000000003</v>
      </c>
      <c r="AJ121" s="52">
        <f t="shared" si="31"/>
        <v>6327.72</v>
      </c>
      <c r="AK121" s="52">
        <f t="shared" si="31"/>
        <v>0</v>
      </c>
      <c r="AL121" s="52">
        <f t="shared" si="31"/>
        <v>0</v>
      </c>
      <c r="AM121" s="10">
        <f t="shared" si="34"/>
        <v>6976.8972000000003</v>
      </c>
      <c r="AN121" s="10">
        <f t="shared" si="36"/>
        <v>0</v>
      </c>
      <c r="AR121" s="10">
        <f t="shared" si="35"/>
        <v>159775.05239999999</v>
      </c>
    </row>
    <row r="122" spans="1:44">
      <c r="A122" s="12" t="s">
        <v>21</v>
      </c>
      <c r="B122" s="52">
        <f t="shared" si="31"/>
        <v>0</v>
      </c>
      <c r="C122" s="52">
        <f t="shared" si="31"/>
        <v>0</v>
      </c>
      <c r="D122" s="52">
        <f t="shared" si="38"/>
        <v>0</v>
      </c>
      <c r="E122" s="52">
        <f t="shared" si="38"/>
        <v>0</v>
      </c>
      <c r="F122" s="52">
        <f t="shared" si="38"/>
        <v>5999.08</v>
      </c>
      <c r="G122" s="52">
        <f t="shared" si="38"/>
        <v>5965.6000000000013</v>
      </c>
      <c r="H122" s="52">
        <f t="shared" si="38"/>
        <v>5965.6000000000013</v>
      </c>
      <c r="I122" s="52">
        <f t="shared" si="38"/>
        <v>4726.8400000000011</v>
      </c>
      <c r="J122" s="52">
        <f t="shared" si="38"/>
        <v>4425.5200000000004</v>
      </c>
      <c r="K122" s="52">
        <f t="shared" si="38"/>
        <v>6333.88</v>
      </c>
      <c r="L122" s="52">
        <f t="shared" si="38"/>
        <v>6266.92</v>
      </c>
      <c r="M122" s="52">
        <f t="shared" si="38"/>
        <v>6099.52</v>
      </c>
      <c r="N122" s="52">
        <f t="shared" si="38"/>
        <v>6032.5599999999995</v>
      </c>
      <c r="O122" s="52">
        <f t="shared" si="38"/>
        <v>5865.16</v>
      </c>
      <c r="P122" s="52">
        <f t="shared" si="38"/>
        <v>4492.4800000000005</v>
      </c>
      <c r="Q122" s="52">
        <f t="shared" si="38"/>
        <v>3906.5800000000008</v>
      </c>
      <c r="R122" s="52">
        <f t="shared" si="38"/>
        <v>3655.4800000000005</v>
      </c>
      <c r="S122" s="52">
        <f t="shared" si="38"/>
        <v>5664.2800000000007</v>
      </c>
      <c r="T122" s="52">
        <f t="shared" si="38"/>
        <v>6133.0000000000009</v>
      </c>
      <c r="U122" s="52">
        <f t="shared" si="38"/>
        <v>4041.1696000000002</v>
      </c>
      <c r="V122" s="52">
        <f t="shared" si="38"/>
        <v>5722.87</v>
      </c>
      <c r="W122" s="52">
        <f t="shared" si="38"/>
        <v>4604.6380000000008</v>
      </c>
      <c r="X122" s="52">
        <f t="shared" si="38"/>
        <v>4343.8288000000002</v>
      </c>
      <c r="Y122" s="52">
        <f t="shared" si="38"/>
        <v>5429.92</v>
      </c>
      <c r="Z122" s="52">
        <f t="shared" si="38"/>
        <v>5798.2000000000007</v>
      </c>
      <c r="AA122" s="52">
        <f t="shared" si="38"/>
        <v>5664.2800000000007</v>
      </c>
      <c r="AB122" s="52">
        <f t="shared" si="38"/>
        <v>5521.9900000000007</v>
      </c>
      <c r="AC122" s="52">
        <f t="shared" si="38"/>
        <v>4592.92</v>
      </c>
      <c r="AD122" s="52">
        <f t="shared" si="38"/>
        <v>3789.3999999999996</v>
      </c>
      <c r="AE122" s="52">
        <f t="shared" si="38"/>
        <v>3923.3200000000006</v>
      </c>
      <c r="AF122" s="52">
        <f t="shared" si="38"/>
        <v>5530.36</v>
      </c>
      <c r="AG122" s="52">
        <f t="shared" si="38"/>
        <v>5530.36</v>
      </c>
      <c r="AH122" s="52">
        <f t="shared" si="31"/>
        <v>7030.8000000000011</v>
      </c>
      <c r="AI122" s="52">
        <f t="shared" si="31"/>
        <v>6857.0388000000003</v>
      </c>
      <c r="AJ122" s="52">
        <f t="shared" si="31"/>
        <v>6260.76</v>
      </c>
      <c r="AK122" s="52">
        <f t="shared" si="31"/>
        <v>0</v>
      </c>
      <c r="AL122" s="52">
        <f t="shared" si="31"/>
        <v>0</v>
      </c>
      <c r="AM122" s="10">
        <f t="shared" si="34"/>
        <v>7030.8000000000011</v>
      </c>
      <c r="AN122" s="10">
        <f t="shared" si="36"/>
        <v>0</v>
      </c>
      <c r="AR122" s="10">
        <f t="shared" si="35"/>
        <v>166174.35519999996</v>
      </c>
    </row>
    <row r="123" spans="1:44">
      <c r="A123" s="12" t="s">
        <v>22</v>
      </c>
      <c r="B123" s="52">
        <f t="shared" ref="B123:AL130" si="39">$G$38*B23</f>
        <v>0</v>
      </c>
      <c r="C123" s="52">
        <f t="shared" si="39"/>
        <v>0</v>
      </c>
      <c r="D123" s="52">
        <f t="shared" si="38"/>
        <v>0</v>
      </c>
      <c r="E123" s="52">
        <f t="shared" si="38"/>
        <v>0</v>
      </c>
      <c r="F123" s="52">
        <f t="shared" si="38"/>
        <v>5862.96</v>
      </c>
      <c r="G123" s="52">
        <f t="shared" si="38"/>
        <v>6298.2000000000007</v>
      </c>
      <c r="H123" s="52">
        <f t="shared" si="38"/>
        <v>6231.2400000000007</v>
      </c>
      <c r="I123" s="52">
        <f t="shared" si="38"/>
        <v>4959</v>
      </c>
      <c r="J123" s="52">
        <f t="shared" si="38"/>
        <v>4858.5600000000004</v>
      </c>
      <c r="K123" s="52">
        <f t="shared" si="38"/>
        <v>6331.68</v>
      </c>
      <c r="L123" s="52">
        <f t="shared" si="38"/>
        <v>6331.68</v>
      </c>
      <c r="M123" s="52">
        <f t="shared" si="38"/>
        <v>6331.68</v>
      </c>
      <c r="N123" s="52">
        <f t="shared" si="38"/>
        <v>6465.6000000000013</v>
      </c>
      <c r="O123" s="52">
        <f t="shared" si="38"/>
        <v>6130.8000000000011</v>
      </c>
      <c r="P123" s="52">
        <f t="shared" si="38"/>
        <v>4892.0400000000009</v>
      </c>
      <c r="Q123" s="52">
        <f t="shared" si="38"/>
        <v>4188.96</v>
      </c>
      <c r="R123" s="52">
        <f t="shared" si="38"/>
        <v>4021.5600000000004</v>
      </c>
      <c r="S123" s="52">
        <f t="shared" si="38"/>
        <v>5963.4000000000005</v>
      </c>
      <c r="T123" s="52">
        <f t="shared" si="38"/>
        <v>5193.3599999999997</v>
      </c>
      <c r="U123" s="52">
        <f t="shared" si="38"/>
        <v>5913.8496000000005</v>
      </c>
      <c r="V123" s="52">
        <f t="shared" si="38"/>
        <v>5711.6304000000009</v>
      </c>
      <c r="W123" s="52">
        <f t="shared" si="38"/>
        <v>4922.506800000001</v>
      </c>
      <c r="X123" s="52">
        <f t="shared" si="38"/>
        <v>4618.1736000000001</v>
      </c>
      <c r="Y123" s="52">
        <f t="shared" si="38"/>
        <v>5862.96</v>
      </c>
      <c r="Z123" s="52">
        <f t="shared" si="38"/>
        <v>5996.88</v>
      </c>
      <c r="AA123" s="52">
        <f t="shared" si="38"/>
        <v>5796.0000000000009</v>
      </c>
      <c r="AB123" s="52">
        <f t="shared" si="38"/>
        <v>5628.6000000000013</v>
      </c>
      <c r="AC123" s="52">
        <f t="shared" si="38"/>
        <v>5025.96</v>
      </c>
      <c r="AD123" s="52">
        <f t="shared" si="38"/>
        <v>4322.88</v>
      </c>
      <c r="AE123" s="52">
        <f t="shared" si="38"/>
        <v>4523.76</v>
      </c>
      <c r="AF123" s="52">
        <f t="shared" si="38"/>
        <v>5862.96</v>
      </c>
      <c r="AG123" s="52">
        <f t="shared" si="38"/>
        <v>5829.4800000000005</v>
      </c>
      <c r="AH123" s="52">
        <f t="shared" si="39"/>
        <v>6629.0400000000009</v>
      </c>
      <c r="AI123" s="52">
        <f t="shared" si="39"/>
        <v>6678.2556000000004</v>
      </c>
      <c r="AJ123" s="52">
        <f t="shared" si="39"/>
        <v>5792.0400000000009</v>
      </c>
      <c r="AK123" s="52">
        <f t="shared" si="39"/>
        <v>0</v>
      </c>
      <c r="AL123" s="52">
        <f t="shared" si="39"/>
        <v>0</v>
      </c>
      <c r="AM123" s="10">
        <f t="shared" si="34"/>
        <v>6678.2556000000004</v>
      </c>
      <c r="AN123" s="10">
        <f t="shared" si="36"/>
        <v>0</v>
      </c>
      <c r="AR123" s="10">
        <f t="shared" si="35"/>
        <v>173175.69600000005</v>
      </c>
    </row>
    <row r="124" spans="1:44">
      <c r="A124" s="12" t="s">
        <v>23</v>
      </c>
      <c r="B124" s="52">
        <f t="shared" si="39"/>
        <v>0</v>
      </c>
      <c r="C124" s="52">
        <f t="shared" si="39"/>
        <v>0</v>
      </c>
      <c r="D124" s="52">
        <f t="shared" si="38"/>
        <v>0</v>
      </c>
      <c r="E124" s="52">
        <f t="shared" si="38"/>
        <v>0</v>
      </c>
      <c r="F124" s="52">
        <f t="shared" si="38"/>
        <v>3784.56</v>
      </c>
      <c r="G124" s="52">
        <f t="shared" si="38"/>
        <v>6429.4800000000005</v>
      </c>
      <c r="H124" s="52">
        <f t="shared" si="38"/>
        <v>6797.76</v>
      </c>
      <c r="I124" s="52">
        <f t="shared" si="38"/>
        <v>5893.8000000000011</v>
      </c>
      <c r="J124" s="52">
        <f t="shared" si="38"/>
        <v>5692.92</v>
      </c>
      <c r="K124" s="52">
        <f t="shared" si="38"/>
        <v>7032.12</v>
      </c>
      <c r="L124" s="52">
        <f t="shared" si="38"/>
        <v>6864.72</v>
      </c>
      <c r="M124" s="52">
        <f t="shared" si="38"/>
        <v>6831.2400000000007</v>
      </c>
      <c r="N124" s="52">
        <f t="shared" si="38"/>
        <v>6864.72</v>
      </c>
      <c r="O124" s="52">
        <f t="shared" si="38"/>
        <v>7333.4400000000005</v>
      </c>
      <c r="P124" s="52">
        <f t="shared" si="38"/>
        <v>5659.4400000000005</v>
      </c>
      <c r="Q124" s="52">
        <f t="shared" si="38"/>
        <v>5592.4800000000005</v>
      </c>
      <c r="R124" s="52">
        <f t="shared" si="38"/>
        <v>4420.68</v>
      </c>
      <c r="S124" s="52">
        <f t="shared" si="38"/>
        <v>6931.68</v>
      </c>
      <c r="T124" s="52">
        <f t="shared" si="38"/>
        <v>5492.0400000000009</v>
      </c>
      <c r="U124" s="52">
        <f t="shared" si="38"/>
        <v>6451.2420000000011</v>
      </c>
      <c r="V124" s="52">
        <f t="shared" si="38"/>
        <v>6450.9072000000006</v>
      </c>
      <c r="W124" s="52">
        <f t="shared" si="38"/>
        <v>5596.8324000000002</v>
      </c>
      <c r="X124" s="52">
        <f t="shared" si="38"/>
        <v>5900.496000000001</v>
      </c>
      <c r="Y124" s="52">
        <f t="shared" si="38"/>
        <v>6496.4400000000005</v>
      </c>
      <c r="Z124" s="52">
        <f t="shared" si="38"/>
        <v>6295.56</v>
      </c>
      <c r="AA124" s="52">
        <f t="shared" si="38"/>
        <v>6529.92</v>
      </c>
      <c r="AB124" s="52">
        <f t="shared" si="38"/>
        <v>6697.3200000000006</v>
      </c>
      <c r="AC124" s="52">
        <f t="shared" si="38"/>
        <v>6161.64</v>
      </c>
      <c r="AD124" s="52">
        <f t="shared" si="38"/>
        <v>5492.0400000000009</v>
      </c>
      <c r="AE124" s="52">
        <f t="shared" si="38"/>
        <v>5190.72</v>
      </c>
      <c r="AF124" s="52">
        <f t="shared" si="38"/>
        <v>6396.0000000000009</v>
      </c>
      <c r="AG124" s="52">
        <f t="shared" si="38"/>
        <v>6228.6000000000013</v>
      </c>
      <c r="AH124" s="52">
        <f t="shared" si="39"/>
        <v>6930.36</v>
      </c>
      <c r="AI124" s="52">
        <f t="shared" si="39"/>
        <v>6542.3267999999998</v>
      </c>
      <c r="AJ124" s="52">
        <f t="shared" si="39"/>
        <v>6453.9396000000006</v>
      </c>
      <c r="AK124" s="52">
        <f t="shared" si="39"/>
        <v>0</v>
      </c>
      <c r="AL124" s="52">
        <f t="shared" si="39"/>
        <v>0</v>
      </c>
      <c r="AM124" s="10">
        <f t="shared" si="34"/>
        <v>7333.4400000000005</v>
      </c>
      <c r="AN124" s="10">
        <f t="shared" si="36"/>
        <v>0</v>
      </c>
      <c r="AR124" s="10">
        <f t="shared" si="35"/>
        <v>191435.42400000006</v>
      </c>
    </row>
    <row r="125" spans="1:44">
      <c r="A125" s="9" t="s">
        <v>24</v>
      </c>
      <c r="B125" s="52">
        <f t="shared" si="39"/>
        <v>0</v>
      </c>
      <c r="C125" s="52">
        <f t="shared" si="39"/>
        <v>0</v>
      </c>
      <c r="D125" s="52">
        <f t="shared" si="38"/>
        <v>0</v>
      </c>
      <c r="E125" s="52">
        <f t="shared" si="38"/>
        <v>0</v>
      </c>
      <c r="F125" s="52">
        <f t="shared" si="38"/>
        <v>0</v>
      </c>
      <c r="G125" s="52">
        <f t="shared" si="38"/>
        <v>7700.4000000000005</v>
      </c>
      <c r="H125" s="52">
        <f t="shared" si="38"/>
        <v>6997.3200000000006</v>
      </c>
      <c r="I125" s="52">
        <f t="shared" si="38"/>
        <v>7265.16</v>
      </c>
      <c r="J125" s="52">
        <f t="shared" si="38"/>
        <v>7298.64</v>
      </c>
      <c r="K125" s="52">
        <f t="shared" si="38"/>
        <v>7934.76</v>
      </c>
      <c r="L125" s="52">
        <f t="shared" si="38"/>
        <v>8102.16</v>
      </c>
      <c r="M125" s="52">
        <f t="shared" si="38"/>
        <v>7666.92</v>
      </c>
      <c r="N125" s="52">
        <f t="shared" si="38"/>
        <v>7800.84</v>
      </c>
      <c r="O125" s="52">
        <f t="shared" si="38"/>
        <v>7968.2400000000007</v>
      </c>
      <c r="P125" s="52">
        <f t="shared" si="38"/>
        <v>7198.2000000000007</v>
      </c>
      <c r="Q125" s="52">
        <f t="shared" si="38"/>
        <v>6327.72</v>
      </c>
      <c r="R125" s="52">
        <f t="shared" si="38"/>
        <v>6762.96</v>
      </c>
      <c r="S125" s="52">
        <f t="shared" ref="S125:AG125" si="40">$G$38*S25-S155</f>
        <v>7733.88</v>
      </c>
      <c r="T125" s="52">
        <f t="shared" si="40"/>
        <v>6696.0000000000009</v>
      </c>
      <c r="U125" s="52">
        <f t="shared" si="40"/>
        <v>7860.0996000000005</v>
      </c>
      <c r="V125" s="52">
        <f t="shared" si="40"/>
        <v>7163.0460000000012</v>
      </c>
      <c r="W125" s="52">
        <f t="shared" si="40"/>
        <v>6729.8148000000001</v>
      </c>
      <c r="X125" s="52">
        <f t="shared" si="40"/>
        <v>6930.36</v>
      </c>
      <c r="Y125" s="52">
        <f t="shared" si="40"/>
        <v>0</v>
      </c>
      <c r="Z125" s="52">
        <f t="shared" si="40"/>
        <v>7432.5599999999995</v>
      </c>
      <c r="AA125" s="52">
        <f t="shared" si="40"/>
        <v>7666.92</v>
      </c>
      <c r="AB125" s="52">
        <f t="shared" si="40"/>
        <v>7968.2400000000007</v>
      </c>
      <c r="AC125" s="52">
        <f t="shared" si="40"/>
        <v>6629.0400000000009</v>
      </c>
      <c r="AD125" s="52">
        <f t="shared" si="40"/>
        <v>6376.6008000000011</v>
      </c>
      <c r="AE125" s="52">
        <f t="shared" si="40"/>
        <v>6762.96</v>
      </c>
      <c r="AF125" s="52">
        <f t="shared" si="40"/>
        <v>7700.4000000000005</v>
      </c>
      <c r="AG125" s="52">
        <f t="shared" si="40"/>
        <v>7599.96</v>
      </c>
      <c r="AH125" s="52">
        <f t="shared" si="39"/>
        <v>7499.52</v>
      </c>
      <c r="AI125" s="52">
        <f t="shared" si="39"/>
        <v>7651.5192000000006</v>
      </c>
      <c r="AJ125" s="52">
        <f t="shared" si="39"/>
        <v>7656.2064</v>
      </c>
      <c r="AK125" s="52">
        <f t="shared" si="39"/>
        <v>0</v>
      </c>
      <c r="AL125" s="52">
        <f t="shared" si="39"/>
        <v>0</v>
      </c>
      <c r="AM125" s="10">
        <f t="shared" si="34"/>
        <v>8102.16</v>
      </c>
      <c r="AN125" s="10">
        <f t="shared" si="36"/>
        <v>0</v>
      </c>
      <c r="AR125" s="10">
        <f t="shared" si="35"/>
        <v>213080.44680000001</v>
      </c>
    </row>
    <row r="126" spans="1:44">
      <c r="A126" s="15">
        <v>0.83333333333333337</v>
      </c>
      <c r="B126" s="52">
        <f t="shared" si="39"/>
        <v>0</v>
      </c>
      <c r="C126" s="52">
        <f t="shared" si="39"/>
        <v>0</v>
      </c>
      <c r="D126" s="52">
        <f t="shared" ref="D126:AG130" si="41">$G$38*D26-D156</f>
        <v>0</v>
      </c>
      <c r="E126" s="52">
        <f t="shared" si="41"/>
        <v>0</v>
      </c>
      <c r="F126" s="52">
        <f t="shared" si="41"/>
        <v>3214.08</v>
      </c>
      <c r="G126" s="52">
        <f t="shared" si="41"/>
        <v>7733.88</v>
      </c>
      <c r="H126" s="52">
        <f t="shared" si="41"/>
        <v>5825.52</v>
      </c>
      <c r="I126" s="52">
        <f t="shared" si="41"/>
        <v>0</v>
      </c>
      <c r="J126" s="52">
        <f t="shared" si="41"/>
        <v>7399.08</v>
      </c>
      <c r="K126" s="52">
        <f t="shared" si="41"/>
        <v>7934.76</v>
      </c>
      <c r="L126" s="52">
        <f t="shared" si="41"/>
        <v>8001.72</v>
      </c>
      <c r="M126" s="52">
        <f t="shared" si="41"/>
        <v>7533.0000000000009</v>
      </c>
      <c r="N126" s="52">
        <f t="shared" si="41"/>
        <v>7767.36</v>
      </c>
      <c r="O126" s="52">
        <f t="shared" si="41"/>
        <v>7901.2800000000007</v>
      </c>
      <c r="P126" s="52">
        <f t="shared" si="41"/>
        <v>7265.16</v>
      </c>
      <c r="Q126" s="52">
        <f t="shared" si="41"/>
        <v>6528.6000000000013</v>
      </c>
      <c r="R126" s="52">
        <f t="shared" si="41"/>
        <v>8068.68</v>
      </c>
      <c r="S126" s="52">
        <f t="shared" si="41"/>
        <v>7834.32</v>
      </c>
      <c r="T126" s="52">
        <f t="shared" si="41"/>
        <v>7599.96</v>
      </c>
      <c r="U126" s="52">
        <f t="shared" si="41"/>
        <v>7761.3335999999999</v>
      </c>
      <c r="V126" s="52">
        <f t="shared" si="41"/>
        <v>7193.8476000000001</v>
      </c>
      <c r="W126" s="52">
        <f t="shared" si="41"/>
        <v>7399.7496000000001</v>
      </c>
      <c r="X126" s="52">
        <f t="shared" si="41"/>
        <v>7365.6000000000013</v>
      </c>
      <c r="Y126" s="52">
        <f t="shared" si="41"/>
        <v>133.92000000000002</v>
      </c>
      <c r="Z126" s="52">
        <f t="shared" si="41"/>
        <v>7298.64</v>
      </c>
      <c r="AA126" s="52">
        <f t="shared" si="41"/>
        <v>7566.4800000000005</v>
      </c>
      <c r="AB126" s="52">
        <f t="shared" si="41"/>
        <v>7733.88</v>
      </c>
      <c r="AC126" s="52">
        <f t="shared" si="41"/>
        <v>6997.3200000000006</v>
      </c>
      <c r="AD126" s="52">
        <f t="shared" si="41"/>
        <v>6554.0448000000006</v>
      </c>
      <c r="AE126" s="52">
        <f t="shared" si="41"/>
        <v>6896.88</v>
      </c>
      <c r="AF126" s="52">
        <f t="shared" si="41"/>
        <v>7599.96</v>
      </c>
      <c r="AG126" s="52">
        <f t="shared" si="41"/>
        <v>7499.52</v>
      </c>
      <c r="AH126" s="52">
        <f t="shared" si="39"/>
        <v>7599.96</v>
      </c>
      <c r="AI126" s="52">
        <f t="shared" si="39"/>
        <v>7690.6908000000003</v>
      </c>
      <c r="AJ126" s="52">
        <f t="shared" si="39"/>
        <v>7725.51</v>
      </c>
      <c r="AK126" s="52">
        <f t="shared" si="39"/>
        <v>0</v>
      </c>
      <c r="AL126" s="52">
        <f t="shared" si="39"/>
        <v>0</v>
      </c>
      <c r="AM126" s="10">
        <f t="shared" si="34"/>
        <v>8068.68</v>
      </c>
      <c r="AN126" s="10">
        <f t="shared" si="36"/>
        <v>0</v>
      </c>
      <c r="AR126" s="10">
        <f t="shared" si="35"/>
        <v>211624.73640000002</v>
      </c>
    </row>
    <row r="127" spans="1:44">
      <c r="A127" s="15">
        <v>0.875</v>
      </c>
      <c r="B127" s="52">
        <f t="shared" si="39"/>
        <v>0</v>
      </c>
      <c r="C127" s="52">
        <f t="shared" si="39"/>
        <v>0</v>
      </c>
      <c r="D127" s="52">
        <f t="shared" si="41"/>
        <v>0</v>
      </c>
      <c r="E127" s="52">
        <f t="shared" si="41"/>
        <v>0</v>
      </c>
      <c r="F127" s="52">
        <f t="shared" si="41"/>
        <v>5758.56</v>
      </c>
      <c r="G127" s="52">
        <f t="shared" si="41"/>
        <v>7298.64</v>
      </c>
      <c r="H127" s="52">
        <f t="shared" si="41"/>
        <v>5356.8</v>
      </c>
      <c r="I127" s="52">
        <f t="shared" si="41"/>
        <v>3147.1200000000003</v>
      </c>
      <c r="J127" s="52">
        <f t="shared" si="41"/>
        <v>7198.2000000000007</v>
      </c>
      <c r="K127" s="52">
        <f t="shared" si="41"/>
        <v>8068.68</v>
      </c>
      <c r="L127" s="52">
        <f t="shared" si="41"/>
        <v>7733.88</v>
      </c>
      <c r="M127" s="52">
        <f t="shared" si="41"/>
        <v>7700.4000000000005</v>
      </c>
      <c r="N127" s="52">
        <f t="shared" si="41"/>
        <v>7466.0400000000009</v>
      </c>
      <c r="O127" s="52">
        <f t="shared" si="41"/>
        <v>7499.52</v>
      </c>
      <c r="P127" s="52">
        <f t="shared" si="41"/>
        <v>6963.8400000000011</v>
      </c>
      <c r="Q127" s="52">
        <f t="shared" si="41"/>
        <v>2075.7600000000002</v>
      </c>
      <c r="R127" s="52">
        <f t="shared" si="41"/>
        <v>7164.72</v>
      </c>
      <c r="S127" s="52">
        <f t="shared" si="41"/>
        <v>7365.6000000000013</v>
      </c>
      <c r="T127" s="52">
        <f t="shared" si="41"/>
        <v>5925.96</v>
      </c>
      <c r="U127" s="52">
        <f t="shared" si="41"/>
        <v>7504.2071999999998</v>
      </c>
      <c r="V127" s="52">
        <f t="shared" si="41"/>
        <v>7303.9968000000008</v>
      </c>
      <c r="W127" s="52">
        <f t="shared" si="41"/>
        <v>7411.4676000000009</v>
      </c>
      <c r="X127" s="52">
        <f t="shared" si="41"/>
        <v>7164.72</v>
      </c>
      <c r="Y127" s="52">
        <f t="shared" si="41"/>
        <v>4988.5200000000004</v>
      </c>
      <c r="Z127" s="52">
        <f t="shared" si="41"/>
        <v>7030.8000000000011</v>
      </c>
      <c r="AA127" s="52">
        <f t="shared" si="41"/>
        <v>7365.6000000000013</v>
      </c>
      <c r="AB127" s="52">
        <f t="shared" si="41"/>
        <v>7432.5599999999995</v>
      </c>
      <c r="AC127" s="52">
        <f t="shared" si="41"/>
        <v>6997.3200000000006</v>
      </c>
      <c r="AD127" s="52">
        <f t="shared" si="41"/>
        <v>6519.2255999999998</v>
      </c>
      <c r="AE127" s="52">
        <f t="shared" si="41"/>
        <v>6729.4800000000005</v>
      </c>
      <c r="AF127" s="52">
        <f t="shared" si="41"/>
        <v>7265.16</v>
      </c>
      <c r="AG127" s="52">
        <f t="shared" si="41"/>
        <v>7265.16</v>
      </c>
      <c r="AH127" s="52">
        <f t="shared" si="39"/>
        <v>7265.16</v>
      </c>
      <c r="AI127" s="52">
        <f t="shared" si="39"/>
        <v>7752.963600000001</v>
      </c>
      <c r="AJ127" s="52">
        <f t="shared" si="39"/>
        <v>7754.6376</v>
      </c>
      <c r="AK127" s="52">
        <f t="shared" si="39"/>
        <v>0</v>
      </c>
      <c r="AL127" s="52">
        <f t="shared" si="39"/>
        <v>0</v>
      </c>
      <c r="AM127" s="10">
        <f t="shared" si="34"/>
        <v>8068.68</v>
      </c>
      <c r="AN127" s="10">
        <f t="shared" si="36"/>
        <v>0</v>
      </c>
      <c r="AR127" s="10">
        <f t="shared" si="35"/>
        <v>210474.69839999999</v>
      </c>
    </row>
    <row r="128" spans="1:44">
      <c r="A128" s="13" t="s">
        <v>25</v>
      </c>
      <c r="B128" s="52">
        <f t="shared" si="39"/>
        <v>0</v>
      </c>
      <c r="C128" s="52">
        <f t="shared" si="39"/>
        <v>0</v>
      </c>
      <c r="D128" s="52">
        <f t="shared" si="41"/>
        <v>0</v>
      </c>
      <c r="E128" s="52">
        <f t="shared" si="41"/>
        <v>0</v>
      </c>
      <c r="F128" s="52">
        <f t="shared" si="41"/>
        <v>6896.88</v>
      </c>
      <c r="G128" s="52">
        <f t="shared" si="41"/>
        <v>6729.4800000000005</v>
      </c>
      <c r="H128" s="52">
        <f t="shared" si="41"/>
        <v>7131.2400000000007</v>
      </c>
      <c r="I128" s="52">
        <f t="shared" si="41"/>
        <v>6863.4000000000005</v>
      </c>
      <c r="J128" s="52">
        <f t="shared" si="41"/>
        <v>6762.96</v>
      </c>
      <c r="K128" s="52">
        <f t="shared" si="41"/>
        <v>7265.16</v>
      </c>
      <c r="L128" s="52">
        <f t="shared" si="41"/>
        <v>7097.76</v>
      </c>
      <c r="M128" s="52">
        <f t="shared" si="41"/>
        <v>7164.72</v>
      </c>
      <c r="N128" s="52">
        <f t="shared" si="41"/>
        <v>6963.8400000000011</v>
      </c>
      <c r="O128" s="52">
        <f t="shared" si="41"/>
        <v>7131.2400000000007</v>
      </c>
      <c r="P128" s="52">
        <f t="shared" si="41"/>
        <v>6562.0800000000008</v>
      </c>
      <c r="Q128" s="52">
        <f t="shared" si="41"/>
        <v>2276.6400000000003</v>
      </c>
      <c r="R128" s="52">
        <f t="shared" si="41"/>
        <v>6863.4000000000005</v>
      </c>
      <c r="S128" s="52">
        <f t="shared" si="41"/>
        <v>6963.8400000000011</v>
      </c>
      <c r="T128" s="52">
        <f t="shared" si="41"/>
        <v>5925.96</v>
      </c>
      <c r="U128" s="52">
        <f t="shared" si="41"/>
        <v>7120.1916000000001</v>
      </c>
      <c r="V128" s="52">
        <f t="shared" si="41"/>
        <v>6800.1228000000001</v>
      </c>
      <c r="W128" s="52">
        <f t="shared" si="41"/>
        <v>6584.1768000000002</v>
      </c>
      <c r="X128" s="52">
        <f t="shared" si="41"/>
        <v>6260.76</v>
      </c>
      <c r="Y128" s="52">
        <f t="shared" si="41"/>
        <v>5432.7996000000003</v>
      </c>
      <c r="Z128" s="52">
        <f t="shared" si="41"/>
        <v>6662.52</v>
      </c>
      <c r="AA128" s="52">
        <f t="shared" si="41"/>
        <v>6863.4000000000005</v>
      </c>
      <c r="AB128" s="52">
        <f t="shared" si="41"/>
        <v>7030.8000000000011</v>
      </c>
      <c r="AC128" s="52">
        <f t="shared" si="41"/>
        <v>6394.68</v>
      </c>
      <c r="AD128" s="52">
        <f t="shared" si="41"/>
        <v>6284.1960000000008</v>
      </c>
      <c r="AE128" s="52">
        <f t="shared" si="41"/>
        <v>5423.76</v>
      </c>
      <c r="AF128" s="52">
        <f t="shared" si="41"/>
        <v>6863.4000000000005</v>
      </c>
      <c r="AG128" s="52">
        <f t="shared" si="41"/>
        <v>6796.4400000000005</v>
      </c>
      <c r="AH128" s="52">
        <f t="shared" si="39"/>
        <v>5725.0800000000008</v>
      </c>
      <c r="AI128" s="52">
        <f t="shared" si="39"/>
        <v>6944.0868</v>
      </c>
      <c r="AJ128" s="52">
        <f t="shared" si="39"/>
        <v>7559.4492</v>
      </c>
      <c r="AK128" s="52">
        <f t="shared" si="39"/>
        <v>0</v>
      </c>
      <c r="AL128" s="52">
        <f t="shared" si="39"/>
        <v>0</v>
      </c>
      <c r="AM128" s="10">
        <f t="shared" si="34"/>
        <v>7559.4492</v>
      </c>
      <c r="AN128" s="10">
        <f t="shared" si="36"/>
        <v>0</v>
      </c>
      <c r="AR128" s="10">
        <f t="shared" si="35"/>
        <v>203344.46279999998</v>
      </c>
    </row>
    <row r="129" spans="1:45">
      <c r="A129" s="15">
        <v>0.95833333333333337</v>
      </c>
      <c r="B129" s="52">
        <f t="shared" si="39"/>
        <v>0</v>
      </c>
      <c r="C129" s="52">
        <f t="shared" si="39"/>
        <v>0</v>
      </c>
      <c r="D129" s="52">
        <f t="shared" si="41"/>
        <v>0</v>
      </c>
      <c r="E129" s="52">
        <f t="shared" si="41"/>
        <v>0</v>
      </c>
      <c r="F129" s="52">
        <f t="shared" si="41"/>
        <v>6026.4000000000005</v>
      </c>
      <c r="G129" s="52">
        <f t="shared" si="41"/>
        <v>6193.8000000000011</v>
      </c>
      <c r="H129" s="52">
        <f t="shared" si="41"/>
        <v>6394.68</v>
      </c>
      <c r="I129" s="52">
        <f t="shared" si="41"/>
        <v>6059.88</v>
      </c>
      <c r="J129" s="52">
        <f t="shared" si="41"/>
        <v>6026.4000000000005</v>
      </c>
      <c r="K129" s="52">
        <f t="shared" si="41"/>
        <v>6595.56</v>
      </c>
      <c r="L129" s="52">
        <f t="shared" si="41"/>
        <v>6327.72</v>
      </c>
      <c r="M129" s="52">
        <f t="shared" si="41"/>
        <v>6662.52</v>
      </c>
      <c r="N129" s="52">
        <f t="shared" si="41"/>
        <v>6126.8400000000011</v>
      </c>
      <c r="O129" s="52">
        <f t="shared" si="41"/>
        <v>6495.12</v>
      </c>
      <c r="P129" s="52">
        <f t="shared" si="41"/>
        <v>5524.2</v>
      </c>
      <c r="Q129" s="52">
        <f t="shared" si="41"/>
        <v>3481.9200000000005</v>
      </c>
      <c r="R129" s="52">
        <f t="shared" si="41"/>
        <v>6428.16</v>
      </c>
      <c r="S129" s="52">
        <f t="shared" si="41"/>
        <v>6260.76</v>
      </c>
      <c r="T129" s="52">
        <f t="shared" si="41"/>
        <v>5859</v>
      </c>
      <c r="U129" s="52">
        <f t="shared" si="41"/>
        <v>5908.5504000000001</v>
      </c>
      <c r="V129" s="52">
        <f t="shared" si="41"/>
        <v>6281.1828000000005</v>
      </c>
      <c r="W129" s="52">
        <f t="shared" si="41"/>
        <v>6015.0168000000003</v>
      </c>
      <c r="X129" s="52">
        <f t="shared" si="41"/>
        <v>5691.5999999999995</v>
      </c>
      <c r="Y129" s="52">
        <f t="shared" si="41"/>
        <v>5658.12</v>
      </c>
      <c r="Z129" s="52">
        <f t="shared" si="41"/>
        <v>5825.52</v>
      </c>
      <c r="AA129" s="52">
        <f t="shared" si="41"/>
        <v>5859</v>
      </c>
      <c r="AB129" s="52">
        <f t="shared" si="41"/>
        <v>6394.68</v>
      </c>
      <c r="AC129" s="52">
        <f t="shared" si="41"/>
        <v>6294.2400000000007</v>
      </c>
      <c r="AD129" s="52">
        <f t="shared" si="41"/>
        <v>5670.8424000000005</v>
      </c>
      <c r="AE129" s="52">
        <f t="shared" si="41"/>
        <v>5222.88</v>
      </c>
      <c r="AF129" s="52">
        <f t="shared" si="41"/>
        <v>6059.88</v>
      </c>
      <c r="AG129" s="52">
        <f t="shared" si="41"/>
        <v>5959.4400000000005</v>
      </c>
      <c r="AH129" s="52">
        <f t="shared" si="39"/>
        <v>6160.3200000000006</v>
      </c>
      <c r="AI129" s="52">
        <f t="shared" si="39"/>
        <v>6286.8744000000006</v>
      </c>
      <c r="AJ129" s="52">
        <f t="shared" si="39"/>
        <v>7379.3267999999998</v>
      </c>
      <c r="AK129" s="52">
        <f t="shared" si="39"/>
        <v>0</v>
      </c>
      <c r="AL129" s="52">
        <f t="shared" si="39"/>
        <v>0</v>
      </c>
      <c r="AM129" s="10">
        <f t="shared" si="34"/>
        <v>7379.3267999999998</v>
      </c>
      <c r="AN129" s="10">
        <f t="shared" si="36"/>
        <v>0</v>
      </c>
      <c r="AR129" s="10">
        <f t="shared" si="35"/>
        <v>187130.43360000002</v>
      </c>
    </row>
    <row r="130" spans="1:45">
      <c r="A130" s="9" t="s">
        <v>26</v>
      </c>
      <c r="B130" s="52">
        <f t="shared" si="39"/>
        <v>0</v>
      </c>
      <c r="C130" s="52">
        <f t="shared" si="39"/>
        <v>0</v>
      </c>
      <c r="D130" s="52">
        <f>$G$38*D30-D160</f>
        <v>0</v>
      </c>
      <c r="E130" s="52">
        <f t="shared" si="41"/>
        <v>0</v>
      </c>
      <c r="F130" s="52">
        <f t="shared" si="41"/>
        <v>5490.72</v>
      </c>
      <c r="G130" s="52">
        <f t="shared" si="41"/>
        <v>5825.52</v>
      </c>
      <c r="H130" s="52">
        <f t="shared" si="41"/>
        <v>5792.0400000000009</v>
      </c>
      <c r="I130" s="52">
        <f t="shared" si="41"/>
        <v>6026.4000000000005</v>
      </c>
      <c r="J130" s="52">
        <f t="shared" si="41"/>
        <v>5457.2400000000007</v>
      </c>
      <c r="K130" s="52">
        <f t="shared" si="41"/>
        <v>5725.0800000000008</v>
      </c>
      <c r="L130" s="52">
        <f t="shared" si="41"/>
        <v>5691.5999999999995</v>
      </c>
      <c r="M130" s="52">
        <f t="shared" si="41"/>
        <v>5658.12</v>
      </c>
      <c r="N130" s="52">
        <f t="shared" si="41"/>
        <v>5457.2400000000007</v>
      </c>
      <c r="O130" s="52">
        <f t="shared" si="41"/>
        <v>5792.0400000000009</v>
      </c>
      <c r="P130" s="52">
        <f t="shared" si="41"/>
        <v>2310.12</v>
      </c>
      <c r="Q130" s="52">
        <f t="shared" si="41"/>
        <v>5155.92</v>
      </c>
      <c r="R130" s="52">
        <f t="shared" si="41"/>
        <v>4084.56</v>
      </c>
      <c r="S130" s="52">
        <f t="shared" si="41"/>
        <v>5323.3200000000006</v>
      </c>
      <c r="T130" s="52">
        <f t="shared" si="41"/>
        <v>5457.2400000000007</v>
      </c>
      <c r="U130" s="52">
        <f t="shared" si="41"/>
        <v>4087.9079999999999</v>
      </c>
      <c r="V130" s="52">
        <f t="shared" si="41"/>
        <v>5006.9340000000002</v>
      </c>
      <c r="W130" s="52">
        <f t="shared" si="41"/>
        <v>5579.1072000000004</v>
      </c>
      <c r="X130" s="52">
        <f t="shared" si="41"/>
        <v>5256.36</v>
      </c>
      <c r="Y130" s="52">
        <f t="shared" si="41"/>
        <v>5222.88</v>
      </c>
      <c r="Z130" s="52">
        <f t="shared" si="41"/>
        <v>5155.92</v>
      </c>
      <c r="AA130" s="52">
        <f t="shared" si="41"/>
        <v>5423.76</v>
      </c>
      <c r="AB130" s="52">
        <f t="shared" si="41"/>
        <v>5591.16</v>
      </c>
      <c r="AC130" s="52">
        <f t="shared" si="41"/>
        <v>6160.3200000000006</v>
      </c>
      <c r="AD130" s="52">
        <f t="shared" si="41"/>
        <v>5323.3200000000006</v>
      </c>
      <c r="AE130" s="52">
        <f t="shared" si="41"/>
        <v>5222.88</v>
      </c>
      <c r="AF130" s="52">
        <f t="shared" si="41"/>
        <v>5356.8</v>
      </c>
      <c r="AG130" s="52">
        <f t="shared" si="41"/>
        <v>5323.3200000000006</v>
      </c>
      <c r="AH130" s="52">
        <f t="shared" si="39"/>
        <v>5423.76</v>
      </c>
      <c r="AI130" s="52">
        <f t="shared" si="39"/>
        <v>5925.96</v>
      </c>
      <c r="AJ130" s="52">
        <f t="shared" si="39"/>
        <v>6979.5756000000001</v>
      </c>
      <c r="AK130" s="52">
        <f t="shared" si="39"/>
        <v>0</v>
      </c>
      <c r="AL130" s="52">
        <f t="shared" si="39"/>
        <v>0</v>
      </c>
      <c r="AM130" s="10">
        <f t="shared" si="34"/>
        <v>6979.5756000000001</v>
      </c>
      <c r="AN130" s="10">
        <f t="shared" si="36"/>
        <v>0</v>
      </c>
      <c r="AR130" s="10">
        <f t="shared" si="35"/>
        <v>166287.12480000002</v>
      </c>
    </row>
    <row r="131" spans="1:45">
      <c r="AR131" s="27">
        <f>SUM(AR107:AR130)</f>
        <v>4006893.7540000007</v>
      </c>
      <c r="AS131" s="14" t="s">
        <v>48</v>
      </c>
    </row>
    <row r="133" spans="1:45">
      <c r="A133" s="26" t="s">
        <v>109</v>
      </c>
      <c r="C133" s="30"/>
      <c r="E133" s="41"/>
      <c r="F133" s="26"/>
      <c r="G133" s="38"/>
      <c r="H133" s="38"/>
      <c r="I133" s="38"/>
      <c r="J133" s="38"/>
      <c r="K133" s="38"/>
      <c r="L133" s="38"/>
      <c r="M133" s="38"/>
      <c r="N133" s="39"/>
      <c r="O133" s="39"/>
      <c r="P133" s="40"/>
      <c r="Q133" s="38"/>
      <c r="R133" s="28"/>
    </row>
    <row r="134" spans="1:45" ht="13.5" customHeight="1">
      <c r="A134" s="287" t="s">
        <v>2</v>
      </c>
      <c r="B134" s="4">
        <f>+B$4</f>
        <v>0</v>
      </c>
      <c r="C134" s="4">
        <f t="shared" ref="C134:AL134" si="42">+C$4</f>
        <v>0</v>
      </c>
      <c r="D134" s="4">
        <f>+D$4</f>
        <v>0</v>
      </c>
      <c r="E134" s="4">
        <f t="shared" si="42"/>
        <v>0</v>
      </c>
      <c r="F134" s="4">
        <f t="shared" si="42"/>
        <v>1</v>
      </c>
      <c r="G134" s="4">
        <f t="shared" si="42"/>
        <v>2</v>
      </c>
      <c r="H134" s="4">
        <f t="shared" si="42"/>
        <v>3</v>
      </c>
      <c r="I134" s="4">
        <f t="shared" si="42"/>
        <v>4</v>
      </c>
      <c r="J134" s="4">
        <f t="shared" si="42"/>
        <v>5</v>
      </c>
      <c r="K134" s="4">
        <f t="shared" si="42"/>
        <v>6</v>
      </c>
      <c r="L134" s="4">
        <f t="shared" si="42"/>
        <v>7</v>
      </c>
      <c r="M134" s="4">
        <f t="shared" si="42"/>
        <v>8</v>
      </c>
      <c r="N134" s="4">
        <f t="shared" si="42"/>
        <v>9</v>
      </c>
      <c r="O134" s="4">
        <f t="shared" si="42"/>
        <v>10</v>
      </c>
      <c r="P134" s="4">
        <f t="shared" si="42"/>
        <v>11</v>
      </c>
      <c r="Q134" s="4">
        <f t="shared" si="42"/>
        <v>12</v>
      </c>
      <c r="R134" s="4">
        <f t="shared" si="42"/>
        <v>13</v>
      </c>
      <c r="S134" s="4">
        <f t="shared" si="42"/>
        <v>14</v>
      </c>
      <c r="T134" s="4">
        <f t="shared" si="42"/>
        <v>15</v>
      </c>
      <c r="U134" s="4">
        <f t="shared" si="42"/>
        <v>16</v>
      </c>
      <c r="V134" s="4">
        <f t="shared" si="42"/>
        <v>17</v>
      </c>
      <c r="W134" s="4">
        <f t="shared" si="42"/>
        <v>18</v>
      </c>
      <c r="X134" s="4">
        <f t="shared" si="42"/>
        <v>19</v>
      </c>
      <c r="Y134" s="4">
        <f t="shared" si="42"/>
        <v>20</v>
      </c>
      <c r="Z134" s="4">
        <f t="shared" si="42"/>
        <v>21</v>
      </c>
      <c r="AA134" s="4">
        <f t="shared" si="42"/>
        <v>22</v>
      </c>
      <c r="AB134" s="4">
        <f t="shared" si="42"/>
        <v>23</v>
      </c>
      <c r="AC134" s="4">
        <f t="shared" si="42"/>
        <v>24</v>
      </c>
      <c r="AD134" s="4">
        <f t="shared" si="42"/>
        <v>25</v>
      </c>
      <c r="AE134" s="4">
        <f t="shared" si="42"/>
        <v>26</v>
      </c>
      <c r="AF134" s="4">
        <f t="shared" si="42"/>
        <v>27</v>
      </c>
      <c r="AG134" s="4">
        <f t="shared" si="42"/>
        <v>28</v>
      </c>
      <c r="AH134" s="4">
        <f t="shared" si="42"/>
        <v>29</v>
      </c>
      <c r="AI134" s="4">
        <f t="shared" si="42"/>
        <v>30</v>
      </c>
      <c r="AJ134" s="4">
        <f t="shared" si="42"/>
        <v>31</v>
      </c>
      <c r="AK134" s="4">
        <f t="shared" si="42"/>
        <v>32</v>
      </c>
      <c r="AL134" s="4">
        <f t="shared" si="42"/>
        <v>33</v>
      </c>
      <c r="AM134" s="116" t="s">
        <v>3</v>
      </c>
      <c r="AN134" s="5" t="s">
        <v>4</v>
      </c>
    </row>
    <row r="135" spans="1:45">
      <c r="A135" s="288"/>
      <c r="B135" s="7">
        <f>B$5</f>
        <v>0</v>
      </c>
      <c r="C135" s="7">
        <f t="shared" ref="C135:AL135" si="43">C$5</f>
        <v>0</v>
      </c>
      <c r="D135" s="7">
        <f>D$5</f>
        <v>0</v>
      </c>
      <c r="E135" s="7">
        <f t="shared" si="43"/>
        <v>0</v>
      </c>
      <c r="F135" s="7">
        <f t="shared" si="43"/>
        <v>40878</v>
      </c>
      <c r="G135" s="7">
        <f t="shared" si="43"/>
        <v>40879</v>
      </c>
      <c r="H135" s="7">
        <f t="shared" si="43"/>
        <v>40880</v>
      </c>
      <c r="I135" s="7">
        <f t="shared" si="43"/>
        <v>40881</v>
      </c>
      <c r="J135" s="7">
        <f t="shared" si="43"/>
        <v>40882</v>
      </c>
      <c r="K135" s="7">
        <f t="shared" si="43"/>
        <v>40883</v>
      </c>
      <c r="L135" s="7">
        <f t="shared" si="43"/>
        <v>40884</v>
      </c>
      <c r="M135" s="7">
        <f t="shared" si="43"/>
        <v>40885</v>
      </c>
      <c r="N135" s="7">
        <f t="shared" si="43"/>
        <v>40886</v>
      </c>
      <c r="O135" s="7">
        <f t="shared" si="43"/>
        <v>40887</v>
      </c>
      <c r="P135" s="7">
        <f t="shared" si="43"/>
        <v>40888</v>
      </c>
      <c r="Q135" s="7">
        <f t="shared" si="43"/>
        <v>40889</v>
      </c>
      <c r="R135" s="7">
        <f t="shared" si="43"/>
        <v>40890</v>
      </c>
      <c r="S135" s="7">
        <f t="shared" si="43"/>
        <v>40891</v>
      </c>
      <c r="T135" s="7">
        <f t="shared" si="43"/>
        <v>40892</v>
      </c>
      <c r="U135" s="7">
        <f t="shared" si="43"/>
        <v>40893</v>
      </c>
      <c r="V135" s="7">
        <f t="shared" si="43"/>
        <v>40894</v>
      </c>
      <c r="W135" s="7">
        <f t="shared" si="43"/>
        <v>40895</v>
      </c>
      <c r="X135" s="7">
        <f t="shared" si="43"/>
        <v>40896</v>
      </c>
      <c r="Y135" s="7">
        <f t="shared" si="43"/>
        <v>40897</v>
      </c>
      <c r="Z135" s="7">
        <f t="shared" si="43"/>
        <v>40898</v>
      </c>
      <c r="AA135" s="7">
        <f t="shared" si="43"/>
        <v>40899</v>
      </c>
      <c r="AB135" s="7">
        <f t="shared" si="43"/>
        <v>40900</v>
      </c>
      <c r="AC135" s="7">
        <f t="shared" si="43"/>
        <v>40901</v>
      </c>
      <c r="AD135" s="7">
        <f t="shared" si="43"/>
        <v>40902</v>
      </c>
      <c r="AE135" s="7">
        <f t="shared" si="43"/>
        <v>40903</v>
      </c>
      <c r="AF135" s="7">
        <f t="shared" si="43"/>
        <v>40904</v>
      </c>
      <c r="AG135" s="158">
        <f t="shared" si="43"/>
        <v>40905</v>
      </c>
      <c r="AH135" s="158">
        <f t="shared" si="43"/>
        <v>40906</v>
      </c>
      <c r="AI135" s="158">
        <f t="shared" si="43"/>
        <v>40907</v>
      </c>
      <c r="AJ135" s="158">
        <f t="shared" si="43"/>
        <v>40908</v>
      </c>
      <c r="AK135" s="158">
        <f t="shared" si="43"/>
        <v>40909</v>
      </c>
      <c r="AL135" s="158">
        <f t="shared" si="43"/>
        <v>40910</v>
      </c>
      <c r="AM135" s="116"/>
      <c r="AN135" s="8"/>
    </row>
    <row r="136" spans="1:45">
      <c r="A136" s="289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4"/>
      <c r="AH136" s="44"/>
      <c r="AI136" s="44"/>
      <c r="AJ136" s="44"/>
      <c r="AK136" s="44"/>
      <c r="AL136" s="44"/>
      <c r="AM136" s="45" t="s">
        <v>8</v>
      </c>
      <c r="AN136" s="5" t="s">
        <v>8</v>
      </c>
    </row>
    <row r="137" spans="1:45">
      <c r="A137" s="9" t="s">
        <v>9</v>
      </c>
      <c r="B137" s="52"/>
      <c r="C137" s="52"/>
      <c r="D137" s="52"/>
      <c r="E137" s="52"/>
      <c r="F137" s="52">
        <f>+'Parque Solar_4a10Julho'!$R5</f>
        <v>0</v>
      </c>
      <c r="G137" s="52">
        <f>+'Parque Solar_4a10Julho'!$R5</f>
        <v>0</v>
      </c>
      <c r="H137" s="52">
        <f>+'Parque Solar_4a10Julho'!$R5</f>
        <v>0</v>
      </c>
      <c r="I137" s="52">
        <f>+'Parque Solar_4a10Julho'!$R5</f>
        <v>0</v>
      </c>
      <c r="J137" s="52">
        <f>+'Parque Solar_4a10Julho'!$R5</f>
        <v>0</v>
      </c>
      <c r="K137" s="52">
        <f>+'Parque Solar_4a10Julho'!$R5</f>
        <v>0</v>
      </c>
      <c r="L137" s="52">
        <f>+'Parque Solar_4a10Julho'!$R5</f>
        <v>0</v>
      </c>
      <c r="M137" s="52">
        <f>+'Parque Solar_4a10Julho'!$R5</f>
        <v>0</v>
      </c>
      <c r="N137" s="52">
        <f>+'Parque Solar_4a10Julho'!$R5</f>
        <v>0</v>
      </c>
      <c r="O137" s="52">
        <f>+'Parque Solar_4a10Julho'!$R5</f>
        <v>0</v>
      </c>
      <c r="P137" s="52">
        <f>+'Parque Solar_4a10Julho'!$R5</f>
        <v>0</v>
      </c>
      <c r="Q137" s="52">
        <f>+'Parque Solar_4a10Julho'!$R5</f>
        <v>0</v>
      </c>
      <c r="R137" s="52">
        <f>+'Parque Solar_4a10Julho'!$R5</f>
        <v>0</v>
      </c>
      <c r="S137" s="52">
        <f>+'Parque Solar_4a10Julho'!$R5</f>
        <v>0</v>
      </c>
      <c r="T137" s="52">
        <f>+'Parque Solar_4a10Julho'!$R5</f>
        <v>0</v>
      </c>
      <c r="U137" s="52">
        <f>+'Parque Solar_4a10Julho'!$R5</f>
        <v>0</v>
      </c>
      <c r="V137" s="52">
        <f>+'Parque Solar_4a10Julho'!$R5</f>
        <v>0</v>
      </c>
      <c r="W137" s="52">
        <f>+'Parque Solar_4a10Julho'!$R5</f>
        <v>0</v>
      </c>
      <c r="X137" s="52">
        <f>+'Parque Solar_4a10Julho'!$R5</f>
        <v>0</v>
      </c>
      <c r="Y137" s="52">
        <f>+'Parque Solar_4a10Julho'!$R5</f>
        <v>0</v>
      </c>
      <c r="Z137" s="52">
        <f>+'Parque Solar_4a10Julho'!$R5</f>
        <v>0</v>
      </c>
      <c r="AA137" s="52">
        <f>+'Parque Solar_4a10Julho'!$R5</f>
        <v>0</v>
      </c>
      <c r="AB137" s="52">
        <f>+'Parque Solar_4a10Julho'!$R5</f>
        <v>0</v>
      </c>
      <c r="AC137" s="52">
        <f>+'Parque Solar_4a10Julho'!$R5</f>
        <v>0</v>
      </c>
      <c r="AD137" s="52">
        <f>+'Parque Solar_4a10Julho'!$R5</f>
        <v>0</v>
      </c>
      <c r="AE137" s="52">
        <f>+'Parque Solar_4a10Julho'!$R5</f>
        <v>0</v>
      </c>
      <c r="AF137" s="52">
        <f>+'Parque Solar_4a10Julho'!$R5</f>
        <v>0</v>
      </c>
      <c r="AG137" s="52">
        <f>+'Parque Solar_4a10Julho'!$R5</f>
        <v>0</v>
      </c>
      <c r="AH137" s="52">
        <f>+'Parque Solar_4a10Julho'!$R5</f>
        <v>0</v>
      </c>
      <c r="AI137" s="52">
        <f>+'Parque Solar_4a10Julho'!$R5</f>
        <v>0</v>
      </c>
      <c r="AJ137" s="52">
        <f>+'Parque Solar_4a10Julho'!$R5</f>
        <v>0</v>
      </c>
      <c r="AK137" s="52"/>
      <c r="AL137" s="52"/>
      <c r="AM137" s="10">
        <f>MAX(B137:AL137)</f>
        <v>0</v>
      </c>
      <c r="AN137" s="10">
        <f>MIN(B137:AF137)</f>
        <v>0</v>
      </c>
    </row>
    <row r="138" spans="1:45">
      <c r="A138" s="9" t="s">
        <v>10</v>
      </c>
      <c r="B138" s="52"/>
      <c r="C138" s="52"/>
      <c r="D138" s="52"/>
      <c r="E138" s="52"/>
      <c r="F138" s="52">
        <f>+'Parque Solar_4a10Julho'!$R6</f>
        <v>0</v>
      </c>
      <c r="G138" s="52">
        <f>+'Parque Solar_4a10Julho'!$R6</f>
        <v>0</v>
      </c>
      <c r="H138" s="52">
        <f>+'Parque Solar_4a10Julho'!$R6</f>
        <v>0</v>
      </c>
      <c r="I138" s="52">
        <f>+'Parque Solar_4a10Julho'!$R6</f>
        <v>0</v>
      </c>
      <c r="J138" s="52">
        <f>+'Parque Solar_4a10Julho'!$R6</f>
        <v>0</v>
      </c>
      <c r="K138" s="52">
        <f>+'Parque Solar_4a10Julho'!$R6</f>
        <v>0</v>
      </c>
      <c r="L138" s="52">
        <f>+'Parque Solar_4a10Julho'!$R6</f>
        <v>0</v>
      </c>
      <c r="M138" s="52">
        <f>+'Parque Solar_4a10Julho'!$R6</f>
        <v>0</v>
      </c>
      <c r="N138" s="52">
        <f>+'Parque Solar_4a10Julho'!$R6</f>
        <v>0</v>
      </c>
      <c r="O138" s="52">
        <f>+'Parque Solar_4a10Julho'!$R6</f>
        <v>0</v>
      </c>
      <c r="P138" s="52">
        <f>+'Parque Solar_4a10Julho'!$R6</f>
        <v>0</v>
      </c>
      <c r="Q138" s="52">
        <f>+'Parque Solar_4a10Julho'!$R6</f>
        <v>0</v>
      </c>
      <c r="R138" s="52">
        <f>+'Parque Solar_4a10Julho'!$R6</f>
        <v>0</v>
      </c>
      <c r="S138" s="52">
        <f>+'Parque Solar_4a10Julho'!$R6</f>
        <v>0</v>
      </c>
      <c r="T138" s="52">
        <f>+'Parque Solar_4a10Julho'!$R6</f>
        <v>0</v>
      </c>
      <c r="U138" s="52">
        <f>+'Parque Solar_4a10Julho'!$R6</f>
        <v>0</v>
      </c>
      <c r="V138" s="52">
        <f>+'Parque Solar_4a10Julho'!$R6</f>
        <v>0</v>
      </c>
      <c r="W138" s="52">
        <f>+'Parque Solar_4a10Julho'!$R6</f>
        <v>0</v>
      </c>
      <c r="X138" s="52">
        <f>+'Parque Solar_4a10Julho'!$R6</f>
        <v>0</v>
      </c>
      <c r="Y138" s="52">
        <f>+'Parque Solar_4a10Julho'!$R6</f>
        <v>0</v>
      </c>
      <c r="Z138" s="52">
        <f>+'Parque Solar_4a10Julho'!$R6</f>
        <v>0</v>
      </c>
      <c r="AA138" s="52">
        <f>+'Parque Solar_4a10Julho'!$R6</f>
        <v>0</v>
      </c>
      <c r="AB138" s="52">
        <f>+'Parque Solar_4a10Julho'!$R6</f>
        <v>0</v>
      </c>
      <c r="AC138" s="52">
        <f>+'Parque Solar_4a10Julho'!$R6</f>
        <v>0</v>
      </c>
      <c r="AD138" s="52">
        <f>+'Parque Solar_4a10Julho'!$R6</f>
        <v>0</v>
      </c>
      <c r="AE138" s="52">
        <f>+'Parque Solar_4a10Julho'!$R6</f>
        <v>0</v>
      </c>
      <c r="AF138" s="52">
        <f>+'Parque Solar_4a10Julho'!$R6</f>
        <v>0</v>
      </c>
      <c r="AG138" s="52">
        <f>+'Parque Solar_4a10Julho'!$R6</f>
        <v>0</v>
      </c>
      <c r="AH138" s="52">
        <f>+'Parque Solar_4a10Julho'!$R6</f>
        <v>0</v>
      </c>
      <c r="AI138" s="52">
        <f>+'Parque Solar_4a10Julho'!$R6</f>
        <v>0</v>
      </c>
      <c r="AJ138" s="52">
        <f>+'Parque Solar_4a10Julho'!$R6</f>
        <v>0</v>
      </c>
      <c r="AK138" s="52"/>
      <c r="AL138" s="52"/>
      <c r="AM138" s="10">
        <f t="shared" ref="AM138:AM160" si="44">MAX(B138:AL138)</f>
        <v>0</v>
      </c>
      <c r="AN138" s="10">
        <f>MIN(B138:AF138)</f>
        <v>0</v>
      </c>
    </row>
    <row r="139" spans="1:45">
      <c r="A139" s="9" t="s">
        <v>11</v>
      </c>
      <c r="B139" s="52"/>
      <c r="C139" s="52"/>
      <c r="D139" s="52"/>
      <c r="E139" s="52"/>
      <c r="F139" s="52">
        <f>+'Parque Solar_4a10Julho'!$R7</f>
        <v>0</v>
      </c>
      <c r="G139" s="52">
        <f>+'Parque Solar_4a10Julho'!$R7</f>
        <v>0</v>
      </c>
      <c r="H139" s="52">
        <f>+'Parque Solar_4a10Julho'!$R7</f>
        <v>0</v>
      </c>
      <c r="I139" s="52">
        <f>+'Parque Solar_4a10Julho'!$R7</f>
        <v>0</v>
      </c>
      <c r="J139" s="52">
        <f>+'Parque Solar_4a10Julho'!$R7</f>
        <v>0</v>
      </c>
      <c r="K139" s="52">
        <f>+'Parque Solar_4a10Julho'!$R7</f>
        <v>0</v>
      </c>
      <c r="L139" s="52">
        <f>+'Parque Solar_4a10Julho'!$R7</f>
        <v>0</v>
      </c>
      <c r="M139" s="52">
        <f>+'Parque Solar_4a10Julho'!$R7</f>
        <v>0</v>
      </c>
      <c r="N139" s="52">
        <f>+'Parque Solar_4a10Julho'!$R7</f>
        <v>0</v>
      </c>
      <c r="O139" s="52">
        <f>+'Parque Solar_4a10Julho'!$R7</f>
        <v>0</v>
      </c>
      <c r="P139" s="52">
        <f>+'Parque Solar_4a10Julho'!$R7</f>
        <v>0</v>
      </c>
      <c r="Q139" s="52">
        <f>+'Parque Solar_4a10Julho'!$R7</f>
        <v>0</v>
      </c>
      <c r="R139" s="52">
        <f>+'Parque Solar_4a10Julho'!$R7</f>
        <v>0</v>
      </c>
      <c r="S139" s="52">
        <f>+'Parque Solar_4a10Julho'!$R7</f>
        <v>0</v>
      </c>
      <c r="T139" s="52">
        <f>+'Parque Solar_4a10Julho'!$R7</f>
        <v>0</v>
      </c>
      <c r="U139" s="52">
        <f>+'Parque Solar_4a10Julho'!$R7</f>
        <v>0</v>
      </c>
      <c r="V139" s="52">
        <f>+'Parque Solar_4a10Julho'!$R7</f>
        <v>0</v>
      </c>
      <c r="W139" s="52">
        <f>+'Parque Solar_4a10Julho'!$R7</f>
        <v>0</v>
      </c>
      <c r="X139" s="52">
        <f>+'Parque Solar_4a10Julho'!$R7</f>
        <v>0</v>
      </c>
      <c r="Y139" s="52">
        <f>+'Parque Solar_4a10Julho'!$R7</f>
        <v>0</v>
      </c>
      <c r="Z139" s="52">
        <f>+'Parque Solar_4a10Julho'!$R7</f>
        <v>0</v>
      </c>
      <c r="AA139" s="52">
        <f>+'Parque Solar_4a10Julho'!$R7</f>
        <v>0</v>
      </c>
      <c r="AB139" s="52">
        <f>+'Parque Solar_4a10Julho'!$R7</f>
        <v>0</v>
      </c>
      <c r="AC139" s="52">
        <f>+'Parque Solar_4a10Julho'!$R7</f>
        <v>0</v>
      </c>
      <c r="AD139" s="52">
        <f>+'Parque Solar_4a10Julho'!$R7</f>
        <v>0</v>
      </c>
      <c r="AE139" s="52">
        <f>+'Parque Solar_4a10Julho'!$R7</f>
        <v>0</v>
      </c>
      <c r="AF139" s="52">
        <f>+'Parque Solar_4a10Julho'!$R7</f>
        <v>0</v>
      </c>
      <c r="AG139" s="52">
        <f>+'Parque Solar_4a10Julho'!$R7</f>
        <v>0</v>
      </c>
      <c r="AH139" s="52">
        <f>+'Parque Solar_4a10Julho'!$R7</f>
        <v>0</v>
      </c>
      <c r="AI139" s="52">
        <f>+'Parque Solar_4a10Julho'!$R7</f>
        <v>0</v>
      </c>
      <c r="AJ139" s="52">
        <f>+'Parque Solar_4a10Julho'!$R7</f>
        <v>0</v>
      </c>
      <c r="AK139" s="52"/>
      <c r="AL139" s="52"/>
      <c r="AM139" s="10">
        <f t="shared" si="44"/>
        <v>0</v>
      </c>
      <c r="AN139" s="10">
        <f t="shared" ref="AN139:AN160" si="45">MIN(B139:AF139)</f>
        <v>0</v>
      </c>
    </row>
    <row r="140" spans="1:45">
      <c r="A140" s="9" t="s">
        <v>12</v>
      </c>
      <c r="B140" s="52"/>
      <c r="C140" s="52"/>
      <c r="D140" s="52"/>
      <c r="E140" s="52"/>
      <c r="F140" s="52">
        <f>+'Parque Solar_4a10Julho'!$R8</f>
        <v>0</v>
      </c>
      <c r="G140" s="52">
        <f>+'Parque Solar_4a10Julho'!$R8</f>
        <v>0</v>
      </c>
      <c r="H140" s="52">
        <f>+'Parque Solar_4a10Julho'!$R8</f>
        <v>0</v>
      </c>
      <c r="I140" s="52">
        <f>+'Parque Solar_4a10Julho'!$R8</f>
        <v>0</v>
      </c>
      <c r="J140" s="52">
        <f>+'Parque Solar_4a10Julho'!$R8</f>
        <v>0</v>
      </c>
      <c r="K140" s="52">
        <f>+'Parque Solar_4a10Julho'!$R8</f>
        <v>0</v>
      </c>
      <c r="L140" s="52">
        <f>+'Parque Solar_4a10Julho'!$R8</f>
        <v>0</v>
      </c>
      <c r="M140" s="52">
        <f>+'Parque Solar_4a10Julho'!$R8</f>
        <v>0</v>
      </c>
      <c r="N140" s="52">
        <f>+'Parque Solar_4a10Julho'!$R8</f>
        <v>0</v>
      </c>
      <c r="O140" s="52">
        <f>+'Parque Solar_4a10Julho'!$R8</f>
        <v>0</v>
      </c>
      <c r="P140" s="52">
        <f>+'Parque Solar_4a10Julho'!$R8</f>
        <v>0</v>
      </c>
      <c r="Q140" s="52">
        <f>+'Parque Solar_4a10Julho'!$R8</f>
        <v>0</v>
      </c>
      <c r="R140" s="52">
        <f>+'Parque Solar_4a10Julho'!$R8</f>
        <v>0</v>
      </c>
      <c r="S140" s="52">
        <f>+'Parque Solar_4a10Julho'!$R8</f>
        <v>0</v>
      </c>
      <c r="T140" s="52">
        <f>+'Parque Solar_4a10Julho'!$R8</f>
        <v>0</v>
      </c>
      <c r="U140" s="52">
        <f>+'Parque Solar_4a10Julho'!$R8</f>
        <v>0</v>
      </c>
      <c r="V140" s="52">
        <f>+'Parque Solar_4a10Julho'!$R8</f>
        <v>0</v>
      </c>
      <c r="W140" s="52">
        <f>+'Parque Solar_4a10Julho'!$R8</f>
        <v>0</v>
      </c>
      <c r="X140" s="52">
        <f>+'Parque Solar_4a10Julho'!$R8</f>
        <v>0</v>
      </c>
      <c r="Y140" s="52">
        <f>+'Parque Solar_4a10Julho'!$R8</f>
        <v>0</v>
      </c>
      <c r="Z140" s="52">
        <f>+'Parque Solar_4a10Julho'!$R8</f>
        <v>0</v>
      </c>
      <c r="AA140" s="52">
        <f>+'Parque Solar_4a10Julho'!$R8</f>
        <v>0</v>
      </c>
      <c r="AB140" s="52">
        <f>+'Parque Solar_4a10Julho'!$R8</f>
        <v>0</v>
      </c>
      <c r="AC140" s="52">
        <f>+'Parque Solar_4a10Julho'!$R8</f>
        <v>0</v>
      </c>
      <c r="AD140" s="52">
        <f>+'Parque Solar_4a10Julho'!$R8</f>
        <v>0</v>
      </c>
      <c r="AE140" s="52">
        <f>+'Parque Solar_4a10Julho'!$R8</f>
        <v>0</v>
      </c>
      <c r="AF140" s="52">
        <f>+'Parque Solar_4a10Julho'!$R8</f>
        <v>0</v>
      </c>
      <c r="AG140" s="52">
        <f>+'Parque Solar_4a10Julho'!$R8</f>
        <v>0</v>
      </c>
      <c r="AH140" s="52">
        <f>+'Parque Solar_4a10Julho'!$R8</f>
        <v>0</v>
      </c>
      <c r="AI140" s="52">
        <f>+'Parque Solar_4a10Julho'!$R8</f>
        <v>0</v>
      </c>
      <c r="AJ140" s="52">
        <f>+'Parque Solar_4a10Julho'!$R8</f>
        <v>0</v>
      </c>
      <c r="AK140" s="52"/>
      <c r="AL140" s="52"/>
      <c r="AM140" s="10">
        <f t="shared" si="44"/>
        <v>0</v>
      </c>
      <c r="AN140" s="10">
        <f t="shared" si="45"/>
        <v>0</v>
      </c>
    </row>
    <row r="141" spans="1:45">
      <c r="A141" s="9" t="s">
        <v>13</v>
      </c>
      <c r="B141" s="52"/>
      <c r="C141" s="52"/>
      <c r="D141" s="52"/>
      <c r="E141" s="52"/>
      <c r="F141" s="52">
        <f>+'Parque Solar_4a10Julho'!$R9</f>
        <v>0</v>
      </c>
      <c r="G141" s="52">
        <f>+'Parque Solar_4a10Julho'!$R9</f>
        <v>0</v>
      </c>
      <c r="H141" s="52">
        <f>+'Parque Solar_4a10Julho'!$R9</f>
        <v>0</v>
      </c>
      <c r="I141" s="52">
        <f>+'Parque Solar_4a10Julho'!$R9</f>
        <v>0</v>
      </c>
      <c r="J141" s="52">
        <f>+'Parque Solar_4a10Julho'!$R9</f>
        <v>0</v>
      </c>
      <c r="K141" s="52">
        <f>+'Parque Solar_4a10Julho'!$R9</f>
        <v>0</v>
      </c>
      <c r="L141" s="52">
        <f>+'Parque Solar_4a10Julho'!$R9</f>
        <v>0</v>
      </c>
      <c r="M141" s="52">
        <f>+'Parque Solar_4a10Julho'!$R9</f>
        <v>0</v>
      </c>
      <c r="N141" s="52">
        <f>+'Parque Solar_4a10Julho'!$R9</f>
        <v>0</v>
      </c>
      <c r="O141" s="52">
        <f>+'Parque Solar_4a10Julho'!$R9</f>
        <v>0</v>
      </c>
      <c r="P141" s="52">
        <f>+'Parque Solar_4a10Julho'!$R9</f>
        <v>0</v>
      </c>
      <c r="Q141" s="52">
        <f>+'Parque Solar_4a10Julho'!$R9</f>
        <v>0</v>
      </c>
      <c r="R141" s="52">
        <f>+'Parque Solar_4a10Julho'!$R9</f>
        <v>0</v>
      </c>
      <c r="S141" s="52">
        <f>+'Parque Solar_4a10Julho'!$R9</f>
        <v>0</v>
      </c>
      <c r="T141" s="52">
        <f>+'Parque Solar_4a10Julho'!$R9</f>
        <v>0</v>
      </c>
      <c r="U141" s="52">
        <f>+'Parque Solar_4a10Julho'!$R9</f>
        <v>0</v>
      </c>
      <c r="V141" s="52">
        <f>+'Parque Solar_4a10Julho'!$R9</f>
        <v>0</v>
      </c>
      <c r="W141" s="52">
        <f>+'Parque Solar_4a10Julho'!$R9</f>
        <v>0</v>
      </c>
      <c r="X141" s="52">
        <f>+'Parque Solar_4a10Julho'!$R9</f>
        <v>0</v>
      </c>
      <c r="Y141" s="52">
        <f>+'Parque Solar_4a10Julho'!$R9</f>
        <v>0</v>
      </c>
      <c r="Z141" s="52">
        <f>+'Parque Solar_4a10Julho'!$R9</f>
        <v>0</v>
      </c>
      <c r="AA141" s="52">
        <f>+'Parque Solar_4a10Julho'!$R9</f>
        <v>0</v>
      </c>
      <c r="AB141" s="52">
        <f>+'Parque Solar_4a10Julho'!$R9</f>
        <v>0</v>
      </c>
      <c r="AC141" s="52">
        <f>+'Parque Solar_4a10Julho'!$R9</f>
        <v>0</v>
      </c>
      <c r="AD141" s="52">
        <f>+'Parque Solar_4a10Julho'!$R9</f>
        <v>0</v>
      </c>
      <c r="AE141" s="52">
        <f>+'Parque Solar_4a10Julho'!$R9</f>
        <v>0</v>
      </c>
      <c r="AF141" s="52">
        <f>+'Parque Solar_4a10Julho'!$R9</f>
        <v>0</v>
      </c>
      <c r="AG141" s="52">
        <f>+'Parque Solar_4a10Julho'!$R9</f>
        <v>0</v>
      </c>
      <c r="AH141" s="52">
        <f>+'Parque Solar_4a10Julho'!$R9</f>
        <v>0</v>
      </c>
      <c r="AI141" s="52">
        <f>+'Parque Solar_4a10Julho'!$R9</f>
        <v>0</v>
      </c>
      <c r="AJ141" s="52">
        <f>+'Parque Solar_4a10Julho'!$R9</f>
        <v>0</v>
      </c>
      <c r="AK141" s="52"/>
      <c r="AL141" s="52"/>
      <c r="AM141" s="10">
        <f t="shared" si="44"/>
        <v>0</v>
      </c>
      <c r="AN141" s="10">
        <f t="shared" si="45"/>
        <v>0</v>
      </c>
    </row>
    <row r="142" spans="1:45">
      <c r="A142" s="9" t="s">
        <v>14</v>
      </c>
      <c r="B142" s="52"/>
      <c r="C142" s="52"/>
      <c r="D142" s="52"/>
      <c r="E142" s="52"/>
      <c r="F142" s="52">
        <f>+'Parque Solar_4a10Julho'!$R10</f>
        <v>0</v>
      </c>
      <c r="G142" s="52">
        <f>+'Parque Solar_4a10Julho'!$R10</f>
        <v>0</v>
      </c>
      <c r="H142" s="52">
        <f>+'Parque Solar_4a10Julho'!$R10</f>
        <v>0</v>
      </c>
      <c r="I142" s="52">
        <f>+'Parque Solar_4a10Julho'!$R10</f>
        <v>0</v>
      </c>
      <c r="J142" s="52">
        <f>+'Parque Solar_4a10Julho'!$R10</f>
        <v>0</v>
      </c>
      <c r="K142" s="52">
        <f>+'Parque Solar_4a10Julho'!$R10</f>
        <v>0</v>
      </c>
      <c r="L142" s="52">
        <f>+'Parque Solar_4a10Julho'!$R10</f>
        <v>0</v>
      </c>
      <c r="M142" s="52">
        <f>+'Parque Solar_4a10Julho'!$R10</f>
        <v>0</v>
      </c>
      <c r="N142" s="52">
        <f>+'Parque Solar_4a10Julho'!$R10</f>
        <v>0</v>
      </c>
      <c r="O142" s="52">
        <f>+'Parque Solar_4a10Julho'!$R10</f>
        <v>0</v>
      </c>
      <c r="P142" s="52">
        <f>+'Parque Solar_4a10Julho'!$R10</f>
        <v>0</v>
      </c>
      <c r="Q142" s="52">
        <f>+'Parque Solar_4a10Julho'!$R10</f>
        <v>0</v>
      </c>
      <c r="R142" s="52">
        <f>+'Parque Solar_4a10Julho'!$R10</f>
        <v>0</v>
      </c>
      <c r="S142" s="52">
        <f>+'Parque Solar_4a10Julho'!$R10</f>
        <v>0</v>
      </c>
      <c r="T142" s="52">
        <f>+'Parque Solar_4a10Julho'!$R10</f>
        <v>0</v>
      </c>
      <c r="U142" s="52">
        <f>+'Parque Solar_4a10Julho'!$R10</f>
        <v>0</v>
      </c>
      <c r="V142" s="52">
        <f>+'Parque Solar_4a10Julho'!$R10</f>
        <v>0</v>
      </c>
      <c r="W142" s="52">
        <f>+'Parque Solar_4a10Julho'!$R10</f>
        <v>0</v>
      </c>
      <c r="X142" s="52">
        <f>+'Parque Solar_4a10Julho'!$R10</f>
        <v>0</v>
      </c>
      <c r="Y142" s="52">
        <f>+'Parque Solar_4a10Julho'!$R10</f>
        <v>0</v>
      </c>
      <c r="Z142" s="52">
        <f>+'Parque Solar_4a10Julho'!$R10</f>
        <v>0</v>
      </c>
      <c r="AA142" s="52">
        <f>+'Parque Solar_4a10Julho'!$R10</f>
        <v>0</v>
      </c>
      <c r="AB142" s="52">
        <f>+'Parque Solar_4a10Julho'!$R10</f>
        <v>0</v>
      </c>
      <c r="AC142" s="52">
        <f>+'Parque Solar_4a10Julho'!$R10</f>
        <v>0</v>
      </c>
      <c r="AD142" s="52">
        <f>+'Parque Solar_4a10Julho'!$R10</f>
        <v>0</v>
      </c>
      <c r="AE142" s="52">
        <f>+'Parque Solar_4a10Julho'!$R10</f>
        <v>0</v>
      </c>
      <c r="AF142" s="52">
        <f>+'Parque Solar_4a10Julho'!$R10</f>
        <v>0</v>
      </c>
      <c r="AG142" s="52">
        <f>+'Parque Solar_4a10Julho'!$R10</f>
        <v>0</v>
      </c>
      <c r="AH142" s="52">
        <f>+'Parque Solar_4a10Julho'!$R10</f>
        <v>0</v>
      </c>
      <c r="AI142" s="52">
        <f>+'Parque Solar_4a10Julho'!$R10</f>
        <v>0</v>
      </c>
      <c r="AJ142" s="52">
        <f>+'Parque Solar_4a10Julho'!$R10</f>
        <v>0</v>
      </c>
      <c r="AK142" s="52"/>
      <c r="AL142" s="52"/>
      <c r="AM142" s="10">
        <f t="shared" si="44"/>
        <v>0</v>
      </c>
      <c r="AN142" s="10">
        <f t="shared" si="45"/>
        <v>0</v>
      </c>
    </row>
    <row r="143" spans="1:45">
      <c r="A143" s="9" t="s">
        <v>15</v>
      </c>
      <c r="B143" s="52"/>
      <c r="C143" s="52"/>
      <c r="D143" s="52"/>
      <c r="E143" s="52"/>
      <c r="F143" s="52">
        <f>+'Parque Solar_4a10Julho'!$R11</f>
        <v>60</v>
      </c>
      <c r="G143" s="52">
        <f>+'Parque Solar_4a10Julho'!$R11</f>
        <v>60</v>
      </c>
      <c r="H143" s="52">
        <f>+'Parque Solar_4a10Julho'!$R11</f>
        <v>60</v>
      </c>
      <c r="I143" s="52">
        <f>+'Parque Solar_4a10Julho'!$R11</f>
        <v>60</v>
      </c>
      <c r="J143" s="52">
        <f>+'Parque Solar_4a10Julho'!$R11</f>
        <v>60</v>
      </c>
      <c r="K143" s="52">
        <f>+'Parque Solar_4a10Julho'!$R11</f>
        <v>60</v>
      </c>
      <c r="L143" s="52">
        <f>+'Parque Solar_4a10Julho'!$R11</f>
        <v>60</v>
      </c>
      <c r="M143" s="52">
        <f>+'Parque Solar_4a10Julho'!$R11</f>
        <v>60</v>
      </c>
      <c r="N143" s="52">
        <f>+'Parque Solar_4a10Julho'!$R11</f>
        <v>60</v>
      </c>
      <c r="O143" s="52">
        <f>+'Parque Solar_4a10Julho'!$R11</f>
        <v>60</v>
      </c>
      <c r="P143" s="52">
        <f>+'Parque Solar_4a10Julho'!$R11</f>
        <v>60</v>
      </c>
      <c r="Q143" s="52">
        <f>+'Parque Solar_4a10Julho'!$R11</f>
        <v>60</v>
      </c>
      <c r="R143" s="52">
        <f>+'Parque Solar_4a10Julho'!$R11</f>
        <v>60</v>
      </c>
      <c r="S143" s="52">
        <f>+'Parque Solar_4a10Julho'!$R11</f>
        <v>60</v>
      </c>
      <c r="T143" s="52">
        <f>+'Parque Solar_4a10Julho'!$R11</f>
        <v>60</v>
      </c>
      <c r="U143" s="52">
        <f>+'Parque Solar_4a10Julho'!$R11</f>
        <v>60</v>
      </c>
      <c r="V143" s="52">
        <f>+'Parque Solar_4a10Julho'!$R11</f>
        <v>60</v>
      </c>
      <c r="W143" s="52">
        <f>+'Parque Solar_4a10Julho'!$R11</f>
        <v>60</v>
      </c>
      <c r="X143" s="52">
        <f>+'Parque Solar_4a10Julho'!$R11</f>
        <v>60</v>
      </c>
      <c r="Y143" s="52">
        <f>+'Parque Solar_4a10Julho'!$R11</f>
        <v>60</v>
      </c>
      <c r="Z143" s="52">
        <f>+'Parque Solar_4a10Julho'!$R11</f>
        <v>60</v>
      </c>
      <c r="AA143" s="52">
        <f>+'Parque Solar_4a10Julho'!$R11</f>
        <v>60</v>
      </c>
      <c r="AB143" s="52">
        <f>+'Parque Solar_4a10Julho'!$R11</f>
        <v>60</v>
      </c>
      <c r="AC143" s="52">
        <f>+'Parque Solar_4a10Julho'!$R11</f>
        <v>60</v>
      </c>
      <c r="AD143" s="52">
        <f>+'Parque Solar_4a10Julho'!$R11</f>
        <v>60</v>
      </c>
      <c r="AE143" s="52">
        <f>+'Parque Solar_4a10Julho'!$R11</f>
        <v>60</v>
      </c>
      <c r="AF143" s="52">
        <f>+'Parque Solar_4a10Julho'!$R11</f>
        <v>60</v>
      </c>
      <c r="AG143" s="52">
        <f>+'Parque Solar_4a10Julho'!$R11</f>
        <v>60</v>
      </c>
      <c r="AH143" s="52">
        <f>+'Parque Solar_4a10Julho'!$R11</f>
        <v>60</v>
      </c>
      <c r="AI143" s="52">
        <f>+'Parque Solar_4a10Julho'!$R11</f>
        <v>60</v>
      </c>
      <c r="AJ143" s="52">
        <f>+'Parque Solar_4a10Julho'!$R11</f>
        <v>60</v>
      </c>
      <c r="AK143" s="52"/>
      <c r="AL143" s="52"/>
      <c r="AM143" s="10">
        <f t="shared" si="44"/>
        <v>60</v>
      </c>
      <c r="AN143" s="10">
        <f t="shared" si="45"/>
        <v>60</v>
      </c>
    </row>
    <row r="144" spans="1:45">
      <c r="A144" s="12" t="s">
        <v>16</v>
      </c>
      <c r="B144" s="52"/>
      <c r="C144" s="52"/>
      <c r="D144" s="52"/>
      <c r="E144" s="52"/>
      <c r="F144" s="52">
        <f>+'Parque Solar_4a10Julho'!$R12</f>
        <v>300</v>
      </c>
      <c r="G144" s="52">
        <f>+'Parque Solar_4a10Julho'!$R12</f>
        <v>300</v>
      </c>
      <c r="H144" s="52">
        <f>+'Parque Solar_4a10Julho'!$R12</f>
        <v>300</v>
      </c>
      <c r="I144" s="52">
        <f>+'Parque Solar_4a10Julho'!$R12</f>
        <v>300</v>
      </c>
      <c r="J144" s="52">
        <f>+'Parque Solar_4a10Julho'!$R12</f>
        <v>300</v>
      </c>
      <c r="K144" s="52">
        <f>+'Parque Solar_4a10Julho'!$R12</f>
        <v>300</v>
      </c>
      <c r="L144" s="52">
        <f>+'Parque Solar_4a10Julho'!$R12</f>
        <v>300</v>
      </c>
      <c r="M144" s="52">
        <f>+'Parque Solar_4a10Julho'!$R12</f>
        <v>300</v>
      </c>
      <c r="N144" s="52">
        <f>+'Parque Solar_4a10Julho'!$R12</f>
        <v>300</v>
      </c>
      <c r="O144" s="52">
        <f>+'Parque Solar_4a10Julho'!$R12</f>
        <v>300</v>
      </c>
      <c r="P144" s="52">
        <f>+'Parque Solar_4a10Julho'!$R12</f>
        <v>300</v>
      </c>
      <c r="Q144" s="52">
        <f>+'Parque Solar_4a10Julho'!$R12</f>
        <v>300</v>
      </c>
      <c r="R144" s="52">
        <f>+'Parque Solar_4a10Julho'!$R12</f>
        <v>300</v>
      </c>
      <c r="S144" s="52">
        <f>+'Parque Solar_4a10Julho'!$R12</f>
        <v>300</v>
      </c>
      <c r="T144" s="52">
        <f>+'Parque Solar_4a10Julho'!$R12</f>
        <v>300</v>
      </c>
      <c r="U144" s="52">
        <f>+'Parque Solar_4a10Julho'!$R12</f>
        <v>300</v>
      </c>
      <c r="V144" s="52">
        <f>+'Parque Solar_4a10Julho'!$R12</f>
        <v>300</v>
      </c>
      <c r="W144" s="52">
        <f>+'Parque Solar_4a10Julho'!$R12</f>
        <v>300</v>
      </c>
      <c r="X144" s="52">
        <f>+'Parque Solar_4a10Julho'!$R12</f>
        <v>300</v>
      </c>
      <c r="Y144" s="52">
        <f>+'Parque Solar_4a10Julho'!$R12</f>
        <v>300</v>
      </c>
      <c r="Z144" s="52">
        <f>+'Parque Solar_4a10Julho'!$R12</f>
        <v>300</v>
      </c>
      <c r="AA144" s="52">
        <f>+'Parque Solar_4a10Julho'!$R12</f>
        <v>300</v>
      </c>
      <c r="AB144" s="52">
        <f>+'Parque Solar_4a10Julho'!$R12</f>
        <v>300</v>
      </c>
      <c r="AC144" s="52">
        <f>+'Parque Solar_4a10Julho'!$R12</f>
        <v>300</v>
      </c>
      <c r="AD144" s="52">
        <f>+'Parque Solar_4a10Julho'!$R12</f>
        <v>300</v>
      </c>
      <c r="AE144" s="52">
        <f>+'Parque Solar_4a10Julho'!$R12</f>
        <v>300</v>
      </c>
      <c r="AF144" s="52">
        <f>+'Parque Solar_4a10Julho'!$R12</f>
        <v>300</v>
      </c>
      <c r="AG144" s="52">
        <f>+'Parque Solar_4a10Julho'!$R12</f>
        <v>300</v>
      </c>
      <c r="AH144" s="52">
        <f>+'Parque Solar_4a10Julho'!$R12</f>
        <v>300</v>
      </c>
      <c r="AI144" s="52">
        <f>+'Parque Solar_4a10Julho'!$R12</f>
        <v>300</v>
      </c>
      <c r="AJ144" s="52">
        <f>+'Parque Solar_4a10Julho'!$R12</f>
        <v>300</v>
      </c>
      <c r="AK144" s="52"/>
      <c r="AL144" s="52"/>
      <c r="AM144" s="10">
        <f t="shared" si="44"/>
        <v>300</v>
      </c>
      <c r="AN144" s="10">
        <f t="shared" si="45"/>
        <v>300</v>
      </c>
    </row>
    <row r="145" spans="1:40">
      <c r="A145" s="12" t="s">
        <v>17</v>
      </c>
      <c r="B145" s="52"/>
      <c r="C145" s="52"/>
      <c r="D145" s="52"/>
      <c r="E145" s="52"/>
      <c r="F145" s="52">
        <f>+'Parque Solar_4a10Julho'!$R13</f>
        <v>900</v>
      </c>
      <c r="G145" s="52">
        <f>+'Parque Solar_4a10Julho'!$R13</f>
        <v>900</v>
      </c>
      <c r="H145" s="52">
        <f>+'Parque Solar_4a10Julho'!$R13</f>
        <v>900</v>
      </c>
      <c r="I145" s="52">
        <f>+'Parque Solar_4a10Julho'!$R13</f>
        <v>900</v>
      </c>
      <c r="J145" s="52">
        <f>+'Parque Solar_4a10Julho'!$R13</f>
        <v>900</v>
      </c>
      <c r="K145" s="52">
        <f>+'Parque Solar_4a10Julho'!$R13</f>
        <v>900</v>
      </c>
      <c r="L145" s="52">
        <f>+'Parque Solar_4a10Julho'!$R13</f>
        <v>900</v>
      </c>
      <c r="M145" s="52">
        <f>+'Parque Solar_4a10Julho'!$R13</f>
        <v>900</v>
      </c>
      <c r="N145" s="52">
        <f>+'Parque Solar_4a10Julho'!$R13</f>
        <v>900</v>
      </c>
      <c r="O145" s="52">
        <f>+'Parque Solar_4a10Julho'!$R13</f>
        <v>900</v>
      </c>
      <c r="P145" s="52">
        <f>+'Parque Solar_4a10Julho'!$R13</f>
        <v>900</v>
      </c>
      <c r="Q145" s="52">
        <f>+'Parque Solar_4a10Julho'!$R13</f>
        <v>900</v>
      </c>
      <c r="R145" s="52">
        <f>+'Parque Solar_4a10Julho'!$R13</f>
        <v>900</v>
      </c>
      <c r="S145" s="52">
        <f>+'Parque Solar_4a10Julho'!$R13</f>
        <v>900</v>
      </c>
      <c r="T145" s="52">
        <f>+'Parque Solar_4a10Julho'!$R13</f>
        <v>900</v>
      </c>
      <c r="U145" s="52">
        <f>+'Parque Solar_4a10Julho'!$R13</f>
        <v>900</v>
      </c>
      <c r="V145" s="52">
        <f>+'Parque Solar_4a10Julho'!$R13</f>
        <v>900</v>
      </c>
      <c r="W145" s="52">
        <f>+'Parque Solar_4a10Julho'!$R13</f>
        <v>900</v>
      </c>
      <c r="X145" s="52">
        <f>+'Parque Solar_4a10Julho'!$R13</f>
        <v>900</v>
      </c>
      <c r="Y145" s="52">
        <f>+'Parque Solar_4a10Julho'!$R13</f>
        <v>900</v>
      </c>
      <c r="Z145" s="52">
        <f>+'Parque Solar_4a10Julho'!$R13</f>
        <v>900</v>
      </c>
      <c r="AA145" s="52">
        <f>+'Parque Solar_4a10Julho'!$R13</f>
        <v>900</v>
      </c>
      <c r="AB145" s="52">
        <f>+'Parque Solar_4a10Julho'!$R13</f>
        <v>900</v>
      </c>
      <c r="AC145" s="52">
        <f>+'Parque Solar_4a10Julho'!$R13</f>
        <v>900</v>
      </c>
      <c r="AD145" s="52">
        <f>+'Parque Solar_4a10Julho'!$R13</f>
        <v>900</v>
      </c>
      <c r="AE145" s="52">
        <f>+'Parque Solar_4a10Julho'!$R13</f>
        <v>900</v>
      </c>
      <c r="AF145" s="52">
        <f>+'Parque Solar_4a10Julho'!$R13</f>
        <v>900</v>
      </c>
      <c r="AG145" s="52">
        <f>+'Parque Solar_4a10Julho'!$R13</f>
        <v>900</v>
      </c>
      <c r="AH145" s="52">
        <f>+'Parque Solar_4a10Julho'!$R13</f>
        <v>900</v>
      </c>
      <c r="AI145" s="52">
        <f>+'Parque Solar_4a10Julho'!$R13</f>
        <v>900</v>
      </c>
      <c r="AJ145" s="52">
        <f>+'Parque Solar_4a10Julho'!$R13</f>
        <v>900</v>
      </c>
      <c r="AK145" s="52"/>
      <c r="AL145" s="52"/>
      <c r="AM145" s="10">
        <f t="shared" si="44"/>
        <v>900</v>
      </c>
      <c r="AN145" s="10">
        <f t="shared" si="45"/>
        <v>900</v>
      </c>
    </row>
    <row r="146" spans="1:40">
      <c r="A146" s="13">
        <v>0.41666666666666669</v>
      </c>
      <c r="B146" s="52"/>
      <c r="C146" s="52"/>
      <c r="D146" s="52"/>
      <c r="E146" s="52"/>
      <c r="F146" s="52">
        <f>+'Parque Solar_4a10Julho'!$R14</f>
        <v>1600</v>
      </c>
      <c r="G146" s="52">
        <f>+'Parque Solar_4a10Julho'!$R14</f>
        <v>1600</v>
      </c>
      <c r="H146" s="52">
        <f>+'Parque Solar_4a10Julho'!$R14</f>
        <v>1600</v>
      </c>
      <c r="I146" s="52">
        <f>+'Parque Solar_4a10Julho'!$R14</f>
        <v>1600</v>
      </c>
      <c r="J146" s="52">
        <f>+'Parque Solar_4a10Julho'!$R14</f>
        <v>1600</v>
      </c>
      <c r="K146" s="52">
        <f>+'Parque Solar_4a10Julho'!$R14</f>
        <v>1600</v>
      </c>
      <c r="L146" s="52">
        <f>+'Parque Solar_4a10Julho'!$R14</f>
        <v>1600</v>
      </c>
      <c r="M146" s="52">
        <f>+'Parque Solar_4a10Julho'!$R14</f>
        <v>1600</v>
      </c>
      <c r="N146" s="52">
        <f>+'Parque Solar_4a10Julho'!$R14</f>
        <v>1600</v>
      </c>
      <c r="O146" s="52">
        <f>+'Parque Solar_4a10Julho'!$R14</f>
        <v>1600</v>
      </c>
      <c r="P146" s="52">
        <f>+'Parque Solar_4a10Julho'!$R14</f>
        <v>1600</v>
      </c>
      <c r="Q146" s="52">
        <f>+'Parque Solar_4a10Julho'!$R14</f>
        <v>1600</v>
      </c>
      <c r="R146" s="52">
        <f>+'Parque Solar_4a10Julho'!$R14</f>
        <v>1600</v>
      </c>
      <c r="S146" s="52">
        <f>+'Parque Solar_4a10Julho'!$R14</f>
        <v>1600</v>
      </c>
      <c r="T146" s="52">
        <f>+'Parque Solar_4a10Julho'!$R14</f>
        <v>1600</v>
      </c>
      <c r="U146" s="52">
        <f>+'Parque Solar_4a10Julho'!$R14</f>
        <v>1600</v>
      </c>
      <c r="V146" s="52">
        <f>+'Parque Solar_4a10Julho'!$R14</f>
        <v>1600</v>
      </c>
      <c r="W146" s="52">
        <f>+'Parque Solar_4a10Julho'!$R14</f>
        <v>1600</v>
      </c>
      <c r="X146" s="52">
        <f>+'Parque Solar_4a10Julho'!$R14</f>
        <v>1600</v>
      </c>
      <c r="Y146" s="52">
        <f>+'Parque Solar_4a10Julho'!$R14</f>
        <v>1600</v>
      </c>
      <c r="Z146" s="52">
        <f>+'Parque Solar_4a10Julho'!$R14</f>
        <v>1600</v>
      </c>
      <c r="AA146" s="52">
        <f>+'Parque Solar_4a10Julho'!$R14</f>
        <v>1600</v>
      </c>
      <c r="AB146" s="52">
        <f>+'Parque Solar_4a10Julho'!$R14</f>
        <v>1600</v>
      </c>
      <c r="AC146" s="52">
        <f>+'Parque Solar_4a10Julho'!$R14</f>
        <v>1600</v>
      </c>
      <c r="AD146" s="52">
        <f>+'Parque Solar_4a10Julho'!$R14</f>
        <v>1600</v>
      </c>
      <c r="AE146" s="52">
        <f>+'Parque Solar_4a10Julho'!$R14</f>
        <v>1600</v>
      </c>
      <c r="AF146" s="52">
        <f>+'Parque Solar_4a10Julho'!$R14</f>
        <v>1600</v>
      </c>
      <c r="AG146" s="52">
        <f>+'Parque Solar_4a10Julho'!$R14</f>
        <v>1600</v>
      </c>
      <c r="AH146" s="52">
        <f>+'Parque Solar_4a10Julho'!$R14</f>
        <v>1600</v>
      </c>
      <c r="AI146" s="52">
        <f>+'Parque Solar_4a10Julho'!$R14</f>
        <v>1600</v>
      </c>
      <c r="AJ146" s="52">
        <f>+'Parque Solar_4a10Julho'!$R14</f>
        <v>1600</v>
      </c>
      <c r="AK146" s="52"/>
      <c r="AL146" s="52"/>
      <c r="AM146" s="10">
        <f t="shared" si="44"/>
        <v>1600</v>
      </c>
      <c r="AN146" s="10">
        <f t="shared" si="45"/>
        <v>1600</v>
      </c>
    </row>
    <row r="147" spans="1:40">
      <c r="A147" s="13" t="s">
        <v>18</v>
      </c>
      <c r="B147" s="52"/>
      <c r="C147" s="52"/>
      <c r="D147" s="52"/>
      <c r="E147" s="52"/>
      <c r="F147" s="52">
        <f>+'Parque Solar_4a10Julho'!$R15</f>
        <v>2000</v>
      </c>
      <c r="G147" s="52">
        <f>+'Parque Solar_4a10Julho'!$R15</f>
        <v>2000</v>
      </c>
      <c r="H147" s="52">
        <f>+'Parque Solar_4a10Julho'!$R15</f>
        <v>2000</v>
      </c>
      <c r="I147" s="52">
        <f>+'Parque Solar_4a10Julho'!$R15</f>
        <v>2000</v>
      </c>
      <c r="J147" s="52">
        <f>+'Parque Solar_4a10Julho'!$R15</f>
        <v>2000</v>
      </c>
      <c r="K147" s="52">
        <f>+'Parque Solar_4a10Julho'!$R15</f>
        <v>2000</v>
      </c>
      <c r="L147" s="52">
        <f>+'Parque Solar_4a10Julho'!$R15</f>
        <v>2000</v>
      </c>
      <c r="M147" s="52">
        <f>+'Parque Solar_4a10Julho'!$R15</f>
        <v>2000</v>
      </c>
      <c r="N147" s="52">
        <f>+'Parque Solar_4a10Julho'!$R15</f>
        <v>2000</v>
      </c>
      <c r="O147" s="52">
        <f>+'Parque Solar_4a10Julho'!$R15</f>
        <v>2000</v>
      </c>
      <c r="P147" s="52">
        <f>+'Parque Solar_4a10Julho'!$R15</f>
        <v>2000</v>
      </c>
      <c r="Q147" s="52">
        <f>+'Parque Solar_4a10Julho'!$R15</f>
        <v>2000</v>
      </c>
      <c r="R147" s="52">
        <f>+'Parque Solar_4a10Julho'!$R15</f>
        <v>2000</v>
      </c>
      <c r="S147" s="52">
        <f>+'Parque Solar_4a10Julho'!$R15</f>
        <v>2000</v>
      </c>
      <c r="T147" s="52">
        <f>+'Parque Solar_4a10Julho'!$R15</f>
        <v>2000</v>
      </c>
      <c r="U147" s="52">
        <f>+'Parque Solar_4a10Julho'!$R15</f>
        <v>2000</v>
      </c>
      <c r="V147" s="52">
        <f>+'Parque Solar_4a10Julho'!$R15</f>
        <v>2000</v>
      </c>
      <c r="W147" s="52">
        <f>+'Parque Solar_4a10Julho'!$R15</f>
        <v>2000</v>
      </c>
      <c r="X147" s="52">
        <f>+'Parque Solar_4a10Julho'!$R15</f>
        <v>2000</v>
      </c>
      <c r="Y147" s="52">
        <f>+'Parque Solar_4a10Julho'!$R15</f>
        <v>2000</v>
      </c>
      <c r="Z147" s="52">
        <f>+'Parque Solar_4a10Julho'!$R15</f>
        <v>2000</v>
      </c>
      <c r="AA147" s="52">
        <f>+'Parque Solar_4a10Julho'!$R15</f>
        <v>2000</v>
      </c>
      <c r="AB147" s="52">
        <f>+'Parque Solar_4a10Julho'!$R15</f>
        <v>2000</v>
      </c>
      <c r="AC147" s="52">
        <f>+'Parque Solar_4a10Julho'!$R15</f>
        <v>2000</v>
      </c>
      <c r="AD147" s="52">
        <f>+'Parque Solar_4a10Julho'!$R15</f>
        <v>2000</v>
      </c>
      <c r="AE147" s="52">
        <f>+'Parque Solar_4a10Julho'!$R15</f>
        <v>2000</v>
      </c>
      <c r="AF147" s="52">
        <f>+'Parque Solar_4a10Julho'!$R15</f>
        <v>2000</v>
      </c>
      <c r="AG147" s="52">
        <f>+'Parque Solar_4a10Julho'!$R15</f>
        <v>2000</v>
      </c>
      <c r="AH147" s="52">
        <f>+'Parque Solar_4a10Julho'!$R15</f>
        <v>2000</v>
      </c>
      <c r="AI147" s="52">
        <f>+'Parque Solar_4a10Julho'!$R15</f>
        <v>2000</v>
      </c>
      <c r="AJ147" s="52">
        <f>+'Parque Solar_4a10Julho'!$R15</f>
        <v>2000</v>
      </c>
      <c r="AK147" s="52"/>
      <c r="AL147" s="52"/>
      <c r="AM147" s="10">
        <f t="shared" si="44"/>
        <v>2000</v>
      </c>
      <c r="AN147" s="10">
        <f t="shared" si="45"/>
        <v>2000</v>
      </c>
    </row>
    <row r="148" spans="1:40">
      <c r="A148" s="13">
        <v>0.5</v>
      </c>
      <c r="B148" s="52"/>
      <c r="C148" s="52"/>
      <c r="D148" s="52"/>
      <c r="E148" s="52"/>
      <c r="F148" s="52">
        <f>+'Parque Solar_4a10Julho'!$R16</f>
        <v>2500</v>
      </c>
      <c r="G148" s="52">
        <f>+'Parque Solar_4a10Julho'!$R16</f>
        <v>2500</v>
      </c>
      <c r="H148" s="52">
        <f>+'Parque Solar_4a10Julho'!$R16</f>
        <v>2500</v>
      </c>
      <c r="I148" s="52">
        <f>+'Parque Solar_4a10Julho'!$R16</f>
        <v>2500</v>
      </c>
      <c r="J148" s="52">
        <f>+'Parque Solar_4a10Julho'!$R16</f>
        <v>2500</v>
      </c>
      <c r="K148" s="52">
        <f>+'Parque Solar_4a10Julho'!$R16</f>
        <v>2500</v>
      </c>
      <c r="L148" s="52">
        <f>+'Parque Solar_4a10Julho'!$R16</f>
        <v>2500</v>
      </c>
      <c r="M148" s="52">
        <f>+'Parque Solar_4a10Julho'!$R16</f>
        <v>2500</v>
      </c>
      <c r="N148" s="52">
        <f>+'Parque Solar_4a10Julho'!$R16</f>
        <v>2500</v>
      </c>
      <c r="O148" s="52">
        <f>+'Parque Solar_4a10Julho'!$R16</f>
        <v>2500</v>
      </c>
      <c r="P148" s="52">
        <f>+'Parque Solar_4a10Julho'!$R16</f>
        <v>2500</v>
      </c>
      <c r="Q148" s="52">
        <f>+'Parque Solar_4a10Julho'!$R16</f>
        <v>2500</v>
      </c>
      <c r="R148" s="52">
        <f>+'Parque Solar_4a10Julho'!$R16</f>
        <v>2500</v>
      </c>
      <c r="S148" s="52">
        <f>+'Parque Solar_4a10Julho'!$R16</f>
        <v>2500</v>
      </c>
      <c r="T148" s="52">
        <f>+'Parque Solar_4a10Julho'!$R16</f>
        <v>2500</v>
      </c>
      <c r="U148" s="52">
        <f>+'Parque Solar_4a10Julho'!$R16</f>
        <v>2500</v>
      </c>
      <c r="V148" s="52">
        <f>+'Parque Solar_4a10Julho'!$R16</f>
        <v>2500</v>
      </c>
      <c r="W148" s="52">
        <f>+'Parque Solar_4a10Julho'!$R16</f>
        <v>2500</v>
      </c>
      <c r="X148" s="52">
        <f>+'Parque Solar_4a10Julho'!$R16</f>
        <v>2500</v>
      </c>
      <c r="Y148" s="52">
        <f>+'Parque Solar_4a10Julho'!$R16</f>
        <v>2500</v>
      </c>
      <c r="Z148" s="52">
        <f>+'Parque Solar_4a10Julho'!$R16</f>
        <v>2500</v>
      </c>
      <c r="AA148" s="52">
        <f>+'Parque Solar_4a10Julho'!$R16</f>
        <v>2500</v>
      </c>
      <c r="AB148" s="52">
        <f>+'Parque Solar_4a10Julho'!$R16</f>
        <v>2500</v>
      </c>
      <c r="AC148" s="52">
        <f>+'Parque Solar_4a10Julho'!$R16</f>
        <v>2500</v>
      </c>
      <c r="AD148" s="52">
        <f>+'Parque Solar_4a10Julho'!$R16</f>
        <v>2500</v>
      </c>
      <c r="AE148" s="52">
        <f>+'Parque Solar_4a10Julho'!$R16</f>
        <v>2500</v>
      </c>
      <c r="AF148" s="52">
        <f>+'Parque Solar_4a10Julho'!$R16</f>
        <v>2500</v>
      </c>
      <c r="AG148" s="52">
        <f>+'Parque Solar_4a10Julho'!$R16</f>
        <v>2500</v>
      </c>
      <c r="AH148" s="52">
        <f>+'Parque Solar_4a10Julho'!$R16</f>
        <v>2500</v>
      </c>
      <c r="AI148" s="52">
        <f>+'Parque Solar_4a10Julho'!$R16</f>
        <v>2500</v>
      </c>
      <c r="AJ148" s="52">
        <f>+'Parque Solar_4a10Julho'!$R16</f>
        <v>2500</v>
      </c>
      <c r="AK148" s="52"/>
      <c r="AL148" s="52"/>
      <c r="AM148" s="10">
        <f t="shared" si="44"/>
        <v>2500</v>
      </c>
      <c r="AN148" s="10">
        <f t="shared" si="45"/>
        <v>2500</v>
      </c>
    </row>
    <row r="149" spans="1:40">
      <c r="A149" s="13" t="s">
        <v>19</v>
      </c>
      <c r="B149" s="52"/>
      <c r="C149" s="52"/>
      <c r="D149" s="52"/>
      <c r="E149" s="52"/>
      <c r="F149" s="52">
        <f>+'Parque Solar_4a10Julho'!$R17</f>
        <v>2500</v>
      </c>
      <c r="G149" s="52">
        <f>+'Parque Solar_4a10Julho'!$R17</f>
        <v>2500</v>
      </c>
      <c r="H149" s="52">
        <f>+'Parque Solar_4a10Julho'!$R17</f>
        <v>2500</v>
      </c>
      <c r="I149" s="52">
        <f>+'Parque Solar_4a10Julho'!$R17</f>
        <v>2500</v>
      </c>
      <c r="J149" s="52">
        <f>+'Parque Solar_4a10Julho'!$R17</f>
        <v>2500</v>
      </c>
      <c r="K149" s="52">
        <f>+'Parque Solar_4a10Julho'!$R17</f>
        <v>2500</v>
      </c>
      <c r="L149" s="52">
        <f>+'Parque Solar_4a10Julho'!$R17</f>
        <v>2500</v>
      </c>
      <c r="M149" s="52">
        <f>+'Parque Solar_4a10Julho'!$R17</f>
        <v>2500</v>
      </c>
      <c r="N149" s="52">
        <f>+'Parque Solar_4a10Julho'!$R17</f>
        <v>2500</v>
      </c>
      <c r="O149" s="52">
        <f>+'Parque Solar_4a10Julho'!$R17</f>
        <v>2500</v>
      </c>
      <c r="P149" s="52">
        <f>+'Parque Solar_4a10Julho'!$R17</f>
        <v>2500</v>
      </c>
      <c r="Q149" s="52">
        <f>+'Parque Solar_4a10Julho'!$R17</f>
        <v>2500</v>
      </c>
      <c r="R149" s="52">
        <f>+'Parque Solar_4a10Julho'!$R17</f>
        <v>2500</v>
      </c>
      <c r="S149" s="52">
        <f>+'Parque Solar_4a10Julho'!$R17</f>
        <v>2500</v>
      </c>
      <c r="T149" s="52">
        <f>+'Parque Solar_4a10Julho'!$R17</f>
        <v>2500</v>
      </c>
      <c r="U149" s="52">
        <f>+'Parque Solar_4a10Julho'!$R17</f>
        <v>2500</v>
      </c>
      <c r="V149" s="52">
        <f>+'Parque Solar_4a10Julho'!$R17</f>
        <v>2500</v>
      </c>
      <c r="W149" s="52">
        <f>+'Parque Solar_4a10Julho'!$R17</f>
        <v>2500</v>
      </c>
      <c r="X149" s="52">
        <f>+'Parque Solar_4a10Julho'!$R17</f>
        <v>2500</v>
      </c>
      <c r="Y149" s="52">
        <f>+'Parque Solar_4a10Julho'!$R17</f>
        <v>2500</v>
      </c>
      <c r="Z149" s="52">
        <f>+'Parque Solar_4a10Julho'!$R17</f>
        <v>2500</v>
      </c>
      <c r="AA149" s="52">
        <f>+'Parque Solar_4a10Julho'!$R17</f>
        <v>2500</v>
      </c>
      <c r="AB149" s="52">
        <f>+'Parque Solar_4a10Julho'!$R17</f>
        <v>2500</v>
      </c>
      <c r="AC149" s="52">
        <f>+'Parque Solar_4a10Julho'!$R17</f>
        <v>2500</v>
      </c>
      <c r="AD149" s="52">
        <f>+'Parque Solar_4a10Julho'!$R17</f>
        <v>2500</v>
      </c>
      <c r="AE149" s="52">
        <f>+'Parque Solar_4a10Julho'!$R17</f>
        <v>2500</v>
      </c>
      <c r="AF149" s="52">
        <f>+'Parque Solar_4a10Julho'!$R17</f>
        <v>2500</v>
      </c>
      <c r="AG149" s="52">
        <f>+'Parque Solar_4a10Julho'!$R17</f>
        <v>2500</v>
      </c>
      <c r="AH149" s="52">
        <f>+'Parque Solar_4a10Julho'!$R17</f>
        <v>2500</v>
      </c>
      <c r="AI149" s="52">
        <f>+'Parque Solar_4a10Julho'!$R17</f>
        <v>2500</v>
      </c>
      <c r="AJ149" s="52">
        <f>+'Parque Solar_4a10Julho'!$R17</f>
        <v>2500</v>
      </c>
      <c r="AK149" s="52"/>
      <c r="AL149" s="52"/>
      <c r="AM149" s="10">
        <f t="shared" si="44"/>
        <v>2500</v>
      </c>
      <c r="AN149" s="10">
        <f t="shared" si="45"/>
        <v>2500</v>
      </c>
    </row>
    <row r="150" spans="1:40">
      <c r="A150" s="13">
        <v>0.58333333333333337</v>
      </c>
      <c r="B150" s="52"/>
      <c r="C150" s="52"/>
      <c r="D150" s="52"/>
      <c r="E150" s="52"/>
      <c r="F150" s="52">
        <f>+'Parque Solar_4a10Julho'!$R18</f>
        <v>2200</v>
      </c>
      <c r="G150" s="52">
        <f>+'Parque Solar_4a10Julho'!$R18</f>
        <v>2200</v>
      </c>
      <c r="H150" s="52">
        <f>+'Parque Solar_4a10Julho'!$R18</f>
        <v>2200</v>
      </c>
      <c r="I150" s="52">
        <f>+'Parque Solar_4a10Julho'!$R18</f>
        <v>2200</v>
      </c>
      <c r="J150" s="52">
        <f>+'Parque Solar_4a10Julho'!$R18</f>
        <v>2200</v>
      </c>
      <c r="K150" s="52">
        <f>+'Parque Solar_4a10Julho'!$R18</f>
        <v>2200</v>
      </c>
      <c r="L150" s="52">
        <f>+'Parque Solar_4a10Julho'!$R18</f>
        <v>2200</v>
      </c>
      <c r="M150" s="52">
        <f>+'Parque Solar_4a10Julho'!$R18</f>
        <v>2200</v>
      </c>
      <c r="N150" s="52">
        <f>+'Parque Solar_4a10Julho'!$R18</f>
        <v>2200</v>
      </c>
      <c r="O150" s="52">
        <f>+'Parque Solar_4a10Julho'!$R18</f>
        <v>2200</v>
      </c>
      <c r="P150" s="52">
        <f>+'Parque Solar_4a10Julho'!$R18</f>
        <v>2200</v>
      </c>
      <c r="Q150" s="52">
        <f>+'Parque Solar_4a10Julho'!$R18</f>
        <v>2200</v>
      </c>
      <c r="R150" s="52">
        <f>+'Parque Solar_4a10Julho'!$R18</f>
        <v>2200</v>
      </c>
      <c r="S150" s="52">
        <f>+'Parque Solar_4a10Julho'!$R18</f>
        <v>2200</v>
      </c>
      <c r="T150" s="52">
        <f>+'Parque Solar_4a10Julho'!$R18</f>
        <v>2200</v>
      </c>
      <c r="U150" s="52">
        <f>+'Parque Solar_4a10Julho'!$R18</f>
        <v>2200</v>
      </c>
      <c r="V150" s="52">
        <f>+'Parque Solar_4a10Julho'!$R18</f>
        <v>2200</v>
      </c>
      <c r="W150" s="52">
        <f>+'Parque Solar_4a10Julho'!$R18</f>
        <v>2200</v>
      </c>
      <c r="X150" s="52">
        <f>+'Parque Solar_4a10Julho'!$R18</f>
        <v>2200</v>
      </c>
      <c r="Y150" s="52">
        <f>+'Parque Solar_4a10Julho'!$R18</f>
        <v>2200</v>
      </c>
      <c r="Z150" s="52">
        <f>+'Parque Solar_4a10Julho'!$R18</f>
        <v>2200</v>
      </c>
      <c r="AA150" s="52">
        <f>+'Parque Solar_4a10Julho'!$R18</f>
        <v>2200</v>
      </c>
      <c r="AB150" s="52">
        <f>+'Parque Solar_4a10Julho'!$R18</f>
        <v>2200</v>
      </c>
      <c r="AC150" s="52">
        <f>+'Parque Solar_4a10Julho'!$R18</f>
        <v>2200</v>
      </c>
      <c r="AD150" s="52">
        <f>+'Parque Solar_4a10Julho'!$R18</f>
        <v>2200</v>
      </c>
      <c r="AE150" s="52">
        <f>+'Parque Solar_4a10Julho'!$R18</f>
        <v>2200</v>
      </c>
      <c r="AF150" s="52">
        <f>+'Parque Solar_4a10Julho'!$R18</f>
        <v>2200</v>
      </c>
      <c r="AG150" s="52">
        <f>+'Parque Solar_4a10Julho'!$R18</f>
        <v>2200</v>
      </c>
      <c r="AH150" s="52">
        <f>+'Parque Solar_4a10Julho'!$R18</f>
        <v>2200</v>
      </c>
      <c r="AI150" s="52">
        <f>+'Parque Solar_4a10Julho'!$R18</f>
        <v>2200</v>
      </c>
      <c r="AJ150" s="52">
        <f>+'Parque Solar_4a10Julho'!$R18</f>
        <v>2200</v>
      </c>
      <c r="AK150" s="52"/>
      <c r="AL150" s="52"/>
      <c r="AM150" s="10">
        <f t="shared" si="44"/>
        <v>2200</v>
      </c>
      <c r="AN150" s="10">
        <f t="shared" si="45"/>
        <v>2200</v>
      </c>
    </row>
    <row r="151" spans="1:40">
      <c r="A151" s="13" t="s">
        <v>20</v>
      </c>
      <c r="B151" s="52"/>
      <c r="C151" s="52"/>
      <c r="D151" s="52"/>
      <c r="E151" s="52"/>
      <c r="F151" s="52">
        <f>+'Parque Solar_4a10Julho'!$R19</f>
        <v>1800</v>
      </c>
      <c r="G151" s="52">
        <f>+'Parque Solar_4a10Julho'!$R19</f>
        <v>1800</v>
      </c>
      <c r="H151" s="52">
        <f>+'Parque Solar_4a10Julho'!$R19</f>
        <v>1800</v>
      </c>
      <c r="I151" s="52">
        <f>+'Parque Solar_4a10Julho'!$R19</f>
        <v>1800</v>
      </c>
      <c r="J151" s="52">
        <f>+'Parque Solar_4a10Julho'!$R19</f>
        <v>1800</v>
      </c>
      <c r="K151" s="52">
        <f>+'Parque Solar_4a10Julho'!$R19</f>
        <v>1800</v>
      </c>
      <c r="L151" s="52">
        <f>+'Parque Solar_4a10Julho'!$R19</f>
        <v>1800</v>
      </c>
      <c r="M151" s="52">
        <f>+'Parque Solar_4a10Julho'!$R19</f>
        <v>1800</v>
      </c>
      <c r="N151" s="52">
        <f>+'Parque Solar_4a10Julho'!$R19</f>
        <v>1800</v>
      </c>
      <c r="O151" s="52">
        <f>+'Parque Solar_4a10Julho'!$R19</f>
        <v>1800</v>
      </c>
      <c r="P151" s="52">
        <f>+'Parque Solar_4a10Julho'!$R19</f>
        <v>1800</v>
      </c>
      <c r="Q151" s="52">
        <f>+'Parque Solar_4a10Julho'!$R19</f>
        <v>1800</v>
      </c>
      <c r="R151" s="52">
        <f>+'Parque Solar_4a10Julho'!$R19</f>
        <v>1800</v>
      </c>
      <c r="S151" s="52">
        <f>+'Parque Solar_4a10Julho'!$R19</f>
        <v>1800</v>
      </c>
      <c r="T151" s="52">
        <f>+'Parque Solar_4a10Julho'!$R19</f>
        <v>1800</v>
      </c>
      <c r="U151" s="52">
        <f>+'Parque Solar_4a10Julho'!$R19</f>
        <v>1800</v>
      </c>
      <c r="V151" s="52">
        <f>+'Parque Solar_4a10Julho'!$R19</f>
        <v>1800</v>
      </c>
      <c r="W151" s="52">
        <f>+'Parque Solar_4a10Julho'!$R19</f>
        <v>1800</v>
      </c>
      <c r="X151" s="52">
        <f>+'Parque Solar_4a10Julho'!$R19</f>
        <v>1800</v>
      </c>
      <c r="Y151" s="52">
        <f>+'Parque Solar_4a10Julho'!$R19</f>
        <v>1800</v>
      </c>
      <c r="Z151" s="52">
        <f>+'Parque Solar_4a10Julho'!$R19</f>
        <v>1800</v>
      </c>
      <c r="AA151" s="52">
        <f>+'Parque Solar_4a10Julho'!$R19</f>
        <v>1800</v>
      </c>
      <c r="AB151" s="52">
        <f>+'Parque Solar_4a10Julho'!$R19</f>
        <v>1800</v>
      </c>
      <c r="AC151" s="52">
        <f>+'Parque Solar_4a10Julho'!$R19</f>
        <v>1800</v>
      </c>
      <c r="AD151" s="52">
        <f>+'Parque Solar_4a10Julho'!$R19</f>
        <v>1800</v>
      </c>
      <c r="AE151" s="52">
        <f>+'Parque Solar_4a10Julho'!$R19</f>
        <v>1800</v>
      </c>
      <c r="AF151" s="52">
        <f>+'Parque Solar_4a10Julho'!$R19</f>
        <v>1800</v>
      </c>
      <c r="AG151" s="52">
        <f>+'Parque Solar_4a10Julho'!$R19</f>
        <v>1800</v>
      </c>
      <c r="AH151" s="52">
        <f>+'Parque Solar_4a10Julho'!$R19</f>
        <v>1800</v>
      </c>
      <c r="AI151" s="52">
        <f>+'Parque Solar_4a10Julho'!$R19</f>
        <v>1800</v>
      </c>
      <c r="AJ151" s="52">
        <f>+'Parque Solar_4a10Julho'!$R19</f>
        <v>1800</v>
      </c>
      <c r="AK151" s="52"/>
      <c r="AL151" s="52"/>
      <c r="AM151" s="10">
        <f t="shared" si="44"/>
        <v>1800</v>
      </c>
      <c r="AN151" s="10">
        <f t="shared" si="45"/>
        <v>1800</v>
      </c>
    </row>
    <row r="152" spans="1:40">
      <c r="A152" s="12" t="s">
        <v>21</v>
      </c>
      <c r="B152" s="52"/>
      <c r="C152" s="52"/>
      <c r="D152" s="52"/>
      <c r="E152" s="52"/>
      <c r="F152" s="52">
        <f>+'Parque Solar_4a10Julho'!$R20</f>
        <v>1400</v>
      </c>
      <c r="G152" s="52">
        <f>+'Parque Solar_4a10Julho'!$R20</f>
        <v>1400</v>
      </c>
      <c r="H152" s="52">
        <f>+'Parque Solar_4a10Julho'!$R20</f>
        <v>1400</v>
      </c>
      <c r="I152" s="52">
        <f>+'Parque Solar_4a10Julho'!$R20</f>
        <v>1400</v>
      </c>
      <c r="J152" s="52">
        <f>+'Parque Solar_4a10Julho'!$R20</f>
        <v>1400</v>
      </c>
      <c r="K152" s="52">
        <f>+'Parque Solar_4a10Julho'!$R20</f>
        <v>1400</v>
      </c>
      <c r="L152" s="52">
        <f>+'Parque Solar_4a10Julho'!$R20</f>
        <v>1400</v>
      </c>
      <c r="M152" s="52">
        <f>+'Parque Solar_4a10Julho'!$R20</f>
        <v>1400</v>
      </c>
      <c r="N152" s="52">
        <f>+'Parque Solar_4a10Julho'!$R20</f>
        <v>1400</v>
      </c>
      <c r="O152" s="52">
        <f>+'Parque Solar_4a10Julho'!$R20</f>
        <v>1400</v>
      </c>
      <c r="P152" s="52">
        <f>+'Parque Solar_4a10Julho'!$R20</f>
        <v>1400</v>
      </c>
      <c r="Q152" s="52">
        <f>+'Parque Solar_4a10Julho'!$R20</f>
        <v>1400</v>
      </c>
      <c r="R152" s="52">
        <f>+'Parque Solar_4a10Julho'!$R20</f>
        <v>1400</v>
      </c>
      <c r="S152" s="52">
        <f>+'Parque Solar_4a10Julho'!$R20</f>
        <v>1400</v>
      </c>
      <c r="T152" s="52">
        <f>+'Parque Solar_4a10Julho'!$R20</f>
        <v>1400</v>
      </c>
      <c r="U152" s="52">
        <f>+'Parque Solar_4a10Julho'!$R20</f>
        <v>1400</v>
      </c>
      <c r="V152" s="52">
        <f>+'Parque Solar_4a10Julho'!$R20</f>
        <v>1400</v>
      </c>
      <c r="W152" s="52">
        <f>+'Parque Solar_4a10Julho'!$R20</f>
        <v>1400</v>
      </c>
      <c r="X152" s="52">
        <f>+'Parque Solar_4a10Julho'!$R20</f>
        <v>1400</v>
      </c>
      <c r="Y152" s="52">
        <f>+'Parque Solar_4a10Julho'!$R20</f>
        <v>1400</v>
      </c>
      <c r="Z152" s="52">
        <f>+'Parque Solar_4a10Julho'!$R20</f>
        <v>1400</v>
      </c>
      <c r="AA152" s="52">
        <f>+'Parque Solar_4a10Julho'!$R20</f>
        <v>1400</v>
      </c>
      <c r="AB152" s="52">
        <f>+'Parque Solar_4a10Julho'!$R20</f>
        <v>1400</v>
      </c>
      <c r="AC152" s="52">
        <f>+'Parque Solar_4a10Julho'!$R20</f>
        <v>1400</v>
      </c>
      <c r="AD152" s="52">
        <f>+'Parque Solar_4a10Julho'!$R20</f>
        <v>1400</v>
      </c>
      <c r="AE152" s="52">
        <f>+'Parque Solar_4a10Julho'!$R20</f>
        <v>1400</v>
      </c>
      <c r="AF152" s="52">
        <f>+'Parque Solar_4a10Julho'!$R20</f>
        <v>1400</v>
      </c>
      <c r="AG152" s="52">
        <f>+'Parque Solar_4a10Julho'!$R20</f>
        <v>1400</v>
      </c>
      <c r="AH152" s="52">
        <f>+'Parque Solar_4a10Julho'!$R20</f>
        <v>1400</v>
      </c>
      <c r="AI152" s="52">
        <f>+'Parque Solar_4a10Julho'!$R20</f>
        <v>1400</v>
      </c>
      <c r="AJ152" s="52">
        <f>+'Parque Solar_4a10Julho'!$R20</f>
        <v>1400</v>
      </c>
      <c r="AK152" s="52"/>
      <c r="AL152" s="52"/>
      <c r="AM152" s="10">
        <f t="shared" si="44"/>
        <v>1400</v>
      </c>
      <c r="AN152" s="10">
        <f t="shared" si="45"/>
        <v>1400</v>
      </c>
    </row>
    <row r="153" spans="1:40">
      <c r="A153" s="12" t="s">
        <v>22</v>
      </c>
      <c r="B153" s="52"/>
      <c r="C153" s="52"/>
      <c r="D153" s="52"/>
      <c r="E153" s="52"/>
      <c r="F153" s="52">
        <f>+'Parque Solar_4a10Julho'!$R21</f>
        <v>900</v>
      </c>
      <c r="G153" s="52">
        <f>+'Parque Solar_4a10Julho'!$R21</f>
        <v>900</v>
      </c>
      <c r="H153" s="52">
        <f>+'Parque Solar_4a10Julho'!$R21</f>
        <v>900</v>
      </c>
      <c r="I153" s="52">
        <f>+'Parque Solar_4a10Julho'!$R21</f>
        <v>900</v>
      </c>
      <c r="J153" s="52">
        <f>+'Parque Solar_4a10Julho'!$R21</f>
        <v>900</v>
      </c>
      <c r="K153" s="52">
        <f>+'Parque Solar_4a10Julho'!$R21</f>
        <v>900</v>
      </c>
      <c r="L153" s="52">
        <f>+'Parque Solar_4a10Julho'!$R21</f>
        <v>900</v>
      </c>
      <c r="M153" s="52">
        <f>+'Parque Solar_4a10Julho'!$R21</f>
        <v>900</v>
      </c>
      <c r="N153" s="52">
        <f>+'Parque Solar_4a10Julho'!$R21</f>
        <v>900</v>
      </c>
      <c r="O153" s="52">
        <f>+'Parque Solar_4a10Julho'!$R21</f>
        <v>900</v>
      </c>
      <c r="P153" s="52">
        <f>+'Parque Solar_4a10Julho'!$R21</f>
        <v>900</v>
      </c>
      <c r="Q153" s="52">
        <f>+'Parque Solar_4a10Julho'!$R21</f>
        <v>900</v>
      </c>
      <c r="R153" s="52">
        <f>+'Parque Solar_4a10Julho'!$R21</f>
        <v>900</v>
      </c>
      <c r="S153" s="52">
        <f>+'Parque Solar_4a10Julho'!$R21</f>
        <v>900</v>
      </c>
      <c r="T153" s="52">
        <f>+'Parque Solar_4a10Julho'!$R21</f>
        <v>900</v>
      </c>
      <c r="U153" s="52">
        <f>+'Parque Solar_4a10Julho'!$R21</f>
        <v>900</v>
      </c>
      <c r="V153" s="52">
        <f>+'Parque Solar_4a10Julho'!$R21</f>
        <v>900</v>
      </c>
      <c r="W153" s="52">
        <f>+'Parque Solar_4a10Julho'!$R21</f>
        <v>900</v>
      </c>
      <c r="X153" s="52">
        <f>+'Parque Solar_4a10Julho'!$R21</f>
        <v>900</v>
      </c>
      <c r="Y153" s="52">
        <f>+'Parque Solar_4a10Julho'!$R21</f>
        <v>900</v>
      </c>
      <c r="Z153" s="52">
        <f>+'Parque Solar_4a10Julho'!$R21</f>
        <v>900</v>
      </c>
      <c r="AA153" s="52">
        <f>+'Parque Solar_4a10Julho'!$R21</f>
        <v>900</v>
      </c>
      <c r="AB153" s="52">
        <f>+'Parque Solar_4a10Julho'!$R21</f>
        <v>900</v>
      </c>
      <c r="AC153" s="52">
        <f>+'Parque Solar_4a10Julho'!$R21</f>
        <v>900</v>
      </c>
      <c r="AD153" s="52">
        <f>+'Parque Solar_4a10Julho'!$R21</f>
        <v>900</v>
      </c>
      <c r="AE153" s="52">
        <f>+'Parque Solar_4a10Julho'!$R21</f>
        <v>900</v>
      </c>
      <c r="AF153" s="52">
        <f>+'Parque Solar_4a10Julho'!$R21</f>
        <v>900</v>
      </c>
      <c r="AG153" s="52">
        <f>+'Parque Solar_4a10Julho'!$R21</f>
        <v>900</v>
      </c>
      <c r="AH153" s="52">
        <f>+'Parque Solar_4a10Julho'!$R21</f>
        <v>900</v>
      </c>
      <c r="AI153" s="52">
        <f>+'Parque Solar_4a10Julho'!$R21</f>
        <v>900</v>
      </c>
      <c r="AJ153" s="52">
        <f>+'Parque Solar_4a10Julho'!$R21</f>
        <v>900</v>
      </c>
      <c r="AK153" s="52"/>
      <c r="AL153" s="52"/>
      <c r="AM153" s="10">
        <f t="shared" si="44"/>
        <v>900</v>
      </c>
      <c r="AN153" s="10">
        <f t="shared" si="45"/>
        <v>900</v>
      </c>
    </row>
    <row r="154" spans="1:40">
      <c r="A154" s="12" t="s">
        <v>23</v>
      </c>
      <c r="B154" s="52"/>
      <c r="C154" s="52"/>
      <c r="D154" s="52"/>
      <c r="E154" s="52"/>
      <c r="F154" s="52">
        <f>+'Parque Solar_4a10Julho'!$R22</f>
        <v>300</v>
      </c>
      <c r="G154" s="52">
        <f>+'Parque Solar_4a10Julho'!$R22</f>
        <v>300</v>
      </c>
      <c r="H154" s="52">
        <f>+'Parque Solar_4a10Julho'!$R22</f>
        <v>300</v>
      </c>
      <c r="I154" s="52">
        <f>+'Parque Solar_4a10Julho'!$R22</f>
        <v>300</v>
      </c>
      <c r="J154" s="52">
        <f>+'Parque Solar_4a10Julho'!$R22</f>
        <v>300</v>
      </c>
      <c r="K154" s="52">
        <f>+'Parque Solar_4a10Julho'!$R22</f>
        <v>300</v>
      </c>
      <c r="L154" s="52">
        <f>+'Parque Solar_4a10Julho'!$R22</f>
        <v>300</v>
      </c>
      <c r="M154" s="52">
        <f>+'Parque Solar_4a10Julho'!$R22</f>
        <v>300</v>
      </c>
      <c r="N154" s="52">
        <f>+'Parque Solar_4a10Julho'!$R22</f>
        <v>300</v>
      </c>
      <c r="O154" s="52">
        <f>+'Parque Solar_4a10Julho'!$R22</f>
        <v>300</v>
      </c>
      <c r="P154" s="52">
        <f>+'Parque Solar_4a10Julho'!$R22</f>
        <v>300</v>
      </c>
      <c r="Q154" s="52">
        <f>+'Parque Solar_4a10Julho'!$R22</f>
        <v>300</v>
      </c>
      <c r="R154" s="52">
        <f>+'Parque Solar_4a10Julho'!$R22</f>
        <v>300</v>
      </c>
      <c r="S154" s="52">
        <f>+'Parque Solar_4a10Julho'!$R22</f>
        <v>300</v>
      </c>
      <c r="T154" s="52">
        <f>+'Parque Solar_4a10Julho'!$R22</f>
        <v>300</v>
      </c>
      <c r="U154" s="52">
        <f>+'Parque Solar_4a10Julho'!$R22</f>
        <v>300</v>
      </c>
      <c r="V154" s="52">
        <f>+'Parque Solar_4a10Julho'!$R22</f>
        <v>300</v>
      </c>
      <c r="W154" s="52">
        <f>+'Parque Solar_4a10Julho'!$R22</f>
        <v>300</v>
      </c>
      <c r="X154" s="52">
        <f>+'Parque Solar_4a10Julho'!$R22</f>
        <v>300</v>
      </c>
      <c r="Y154" s="52">
        <f>+'Parque Solar_4a10Julho'!$R22</f>
        <v>300</v>
      </c>
      <c r="Z154" s="52">
        <f>+'Parque Solar_4a10Julho'!$R22</f>
        <v>300</v>
      </c>
      <c r="AA154" s="52">
        <f>+'Parque Solar_4a10Julho'!$R22</f>
        <v>300</v>
      </c>
      <c r="AB154" s="52">
        <f>+'Parque Solar_4a10Julho'!$R22</f>
        <v>300</v>
      </c>
      <c r="AC154" s="52">
        <f>+'Parque Solar_4a10Julho'!$R22</f>
        <v>300</v>
      </c>
      <c r="AD154" s="52">
        <f>+'Parque Solar_4a10Julho'!$R22</f>
        <v>300</v>
      </c>
      <c r="AE154" s="52">
        <f>+'Parque Solar_4a10Julho'!$R22</f>
        <v>300</v>
      </c>
      <c r="AF154" s="52">
        <f>+'Parque Solar_4a10Julho'!$R22</f>
        <v>300</v>
      </c>
      <c r="AG154" s="52">
        <f>+'Parque Solar_4a10Julho'!$R22</f>
        <v>300</v>
      </c>
      <c r="AH154" s="52">
        <f>+'Parque Solar_4a10Julho'!$R22</f>
        <v>300</v>
      </c>
      <c r="AI154" s="52">
        <f>+'Parque Solar_4a10Julho'!$R22</f>
        <v>300</v>
      </c>
      <c r="AJ154" s="52">
        <f>+'Parque Solar_4a10Julho'!$R22</f>
        <v>300</v>
      </c>
      <c r="AK154" s="52"/>
      <c r="AL154" s="52"/>
      <c r="AM154" s="10">
        <f t="shared" si="44"/>
        <v>300</v>
      </c>
      <c r="AN154" s="10">
        <f t="shared" si="45"/>
        <v>300</v>
      </c>
    </row>
    <row r="155" spans="1:40">
      <c r="A155" s="9" t="s">
        <v>24</v>
      </c>
      <c r="B155" s="52"/>
      <c r="C155" s="52"/>
      <c r="D155" s="52"/>
      <c r="E155" s="52"/>
      <c r="F155" s="52">
        <f>+'Parque Solar_4a10Julho'!$R23</f>
        <v>0</v>
      </c>
      <c r="G155" s="52">
        <f>+'Parque Solar_4a10Julho'!$R23</f>
        <v>0</v>
      </c>
      <c r="H155" s="52">
        <f>+'Parque Solar_4a10Julho'!$R23</f>
        <v>0</v>
      </c>
      <c r="I155" s="52">
        <f>+'Parque Solar_4a10Julho'!$R23</f>
        <v>0</v>
      </c>
      <c r="J155" s="52">
        <f>+'Parque Solar_4a10Julho'!$R23</f>
        <v>0</v>
      </c>
      <c r="K155" s="52">
        <f>+'Parque Solar_4a10Julho'!$R23</f>
        <v>0</v>
      </c>
      <c r="L155" s="52">
        <f>+'Parque Solar_4a10Julho'!$R23</f>
        <v>0</v>
      </c>
      <c r="M155" s="52">
        <f>+'Parque Solar_4a10Julho'!$R23</f>
        <v>0</v>
      </c>
      <c r="N155" s="52">
        <f>+'Parque Solar_4a10Julho'!$R23</f>
        <v>0</v>
      </c>
      <c r="O155" s="52">
        <f>+'Parque Solar_4a10Julho'!$R23</f>
        <v>0</v>
      </c>
      <c r="P155" s="52">
        <f>+'Parque Solar_4a10Julho'!$R23</f>
        <v>0</v>
      </c>
      <c r="Q155" s="52">
        <f>+'Parque Solar_4a10Julho'!$R23</f>
        <v>0</v>
      </c>
      <c r="R155" s="52">
        <f>+'Parque Solar_4a10Julho'!$R23</f>
        <v>0</v>
      </c>
      <c r="S155" s="52">
        <f>+'Parque Solar_4a10Julho'!$R23</f>
        <v>0</v>
      </c>
      <c r="T155" s="52">
        <f>+'Parque Solar_4a10Julho'!$R23</f>
        <v>0</v>
      </c>
      <c r="U155" s="52">
        <f>+'Parque Solar_4a10Julho'!$R23</f>
        <v>0</v>
      </c>
      <c r="V155" s="52">
        <f>+'Parque Solar_4a10Julho'!$R23</f>
        <v>0</v>
      </c>
      <c r="W155" s="52">
        <f>+'Parque Solar_4a10Julho'!$R23</f>
        <v>0</v>
      </c>
      <c r="X155" s="52">
        <f>+'Parque Solar_4a10Julho'!$R23</f>
        <v>0</v>
      </c>
      <c r="Y155" s="52">
        <f>+'Parque Solar_4a10Julho'!$R23</f>
        <v>0</v>
      </c>
      <c r="Z155" s="52">
        <f>+'Parque Solar_4a10Julho'!$R23</f>
        <v>0</v>
      </c>
      <c r="AA155" s="52">
        <f>+'Parque Solar_4a10Julho'!$R23</f>
        <v>0</v>
      </c>
      <c r="AB155" s="52">
        <f>+'Parque Solar_4a10Julho'!$R23</f>
        <v>0</v>
      </c>
      <c r="AC155" s="52">
        <f>+'Parque Solar_4a10Julho'!$R23</f>
        <v>0</v>
      </c>
      <c r="AD155" s="52">
        <f>+'Parque Solar_4a10Julho'!$R23</f>
        <v>0</v>
      </c>
      <c r="AE155" s="52">
        <f>+'Parque Solar_4a10Julho'!$R23</f>
        <v>0</v>
      </c>
      <c r="AF155" s="52">
        <f>+'Parque Solar_4a10Julho'!$R23</f>
        <v>0</v>
      </c>
      <c r="AG155" s="52">
        <f>+'Parque Solar_4a10Julho'!$R23</f>
        <v>0</v>
      </c>
      <c r="AH155" s="52">
        <f>+'Parque Solar_4a10Julho'!$R23</f>
        <v>0</v>
      </c>
      <c r="AI155" s="52">
        <f>+'Parque Solar_4a10Julho'!$R23</f>
        <v>0</v>
      </c>
      <c r="AJ155" s="52">
        <f>+'Parque Solar_4a10Julho'!$R23</f>
        <v>0</v>
      </c>
      <c r="AK155" s="52"/>
      <c r="AL155" s="52"/>
      <c r="AM155" s="10">
        <f t="shared" si="44"/>
        <v>0</v>
      </c>
      <c r="AN155" s="10">
        <f t="shared" si="45"/>
        <v>0</v>
      </c>
    </row>
    <row r="156" spans="1:40">
      <c r="A156" s="15">
        <v>0.83333333333333337</v>
      </c>
      <c r="B156" s="52"/>
      <c r="C156" s="52"/>
      <c r="D156" s="52"/>
      <c r="E156" s="52"/>
      <c r="F156" s="52">
        <f>+'Parque Solar_4a10Julho'!$R24</f>
        <v>0</v>
      </c>
      <c r="G156" s="52">
        <f>+'Parque Solar_4a10Julho'!$R24</f>
        <v>0</v>
      </c>
      <c r="H156" s="52">
        <f>+'Parque Solar_4a10Julho'!$R24</f>
        <v>0</v>
      </c>
      <c r="I156" s="52">
        <f>+'Parque Solar_4a10Julho'!$R24</f>
        <v>0</v>
      </c>
      <c r="J156" s="52">
        <f>+'Parque Solar_4a10Julho'!$R24</f>
        <v>0</v>
      </c>
      <c r="K156" s="52">
        <f>+'Parque Solar_4a10Julho'!$R24</f>
        <v>0</v>
      </c>
      <c r="L156" s="52">
        <f>+'Parque Solar_4a10Julho'!$R24</f>
        <v>0</v>
      </c>
      <c r="M156" s="52">
        <f>+'Parque Solar_4a10Julho'!$R24</f>
        <v>0</v>
      </c>
      <c r="N156" s="52">
        <f>+'Parque Solar_4a10Julho'!$R24</f>
        <v>0</v>
      </c>
      <c r="O156" s="52">
        <f>+'Parque Solar_4a10Julho'!$R24</f>
        <v>0</v>
      </c>
      <c r="P156" s="52">
        <f>+'Parque Solar_4a10Julho'!$R24</f>
        <v>0</v>
      </c>
      <c r="Q156" s="52">
        <f>+'Parque Solar_4a10Julho'!$R24</f>
        <v>0</v>
      </c>
      <c r="R156" s="52">
        <f>+'Parque Solar_4a10Julho'!$R24</f>
        <v>0</v>
      </c>
      <c r="S156" s="52">
        <f>+'Parque Solar_4a10Julho'!$R24</f>
        <v>0</v>
      </c>
      <c r="T156" s="52">
        <f>+'Parque Solar_4a10Julho'!$R24</f>
        <v>0</v>
      </c>
      <c r="U156" s="52">
        <f>+'Parque Solar_4a10Julho'!$R24</f>
        <v>0</v>
      </c>
      <c r="V156" s="52">
        <f>+'Parque Solar_4a10Julho'!$R24</f>
        <v>0</v>
      </c>
      <c r="W156" s="52">
        <f>+'Parque Solar_4a10Julho'!$R24</f>
        <v>0</v>
      </c>
      <c r="X156" s="52">
        <f>+'Parque Solar_4a10Julho'!$R24</f>
        <v>0</v>
      </c>
      <c r="Y156" s="52">
        <f>+'Parque Solar_4a10Julho'!$R24</f>
        <v>0</v>
      </c>
      <c r="Z156" s="52">
        <f>+'Parque Solar_4a10Julho'!$R24</f>
        <v>0</v>
      </c>
      <c r="AA156" s="52">
        <f>+'Parque Solar_4a10Julho'!$R24</f>
        <v>0</v>
      </c>
      <c r="AB156" s="52">
        <f>+'Parque Solar_4a10Julho'!$R24</f>
        <v>0</v>
      </c>
      <c r="AC156" s="52">
        <f>+'Parque Solar_4a10Julho'!$R24</f>
        <v>0</v>
      </c>
      <c r="AD156" s="52">
        <f>+'Parque Solar_4a10Julho'!$R24</f>
        <v>0</v>
      </c>
      <c r="AE156" s="52">
        <f>+'Parque Solar_4a10Julho'!$R24</f>
        <v>0</v>
      </c>
      <c r="AF156" s="52">
        <f>+'Parque Solar_4a10Julho'!$R24</f>
        <v>0</v>
      </c>
      <c r="AG156" s="52">
        <f>+'Parque Solar_4a10Julho'!$R24</f>
        <v>0</v>
      </c>
      <c r="AH156" s="52">
        <f>+'Parque Solar_4a10Julho'!$R24</f>
        <v>0</v>
      </c>
      <c r="AI156" s="52">
        <f>+'Parque Solar_4a10Julho'!$R24</f>
        <v>0</v>
      </c>
      <c r="AJ156" s="52">
        <f>+'Parque Solar_4a10Julho'!$R24</f>
        <v>0</v>
      </c>
      <c r="AK156" s="52"/>
      <c r="AL156" s="52"/>
      <c r="AM156" s="10">
        <f t="shared" si="44"/>
        <v>0</v>
      </c>
      <c r="AN156" s="10">
        <f t="shared" si="45"/>
        <v>0</v>
      </c>
    </row>
    <row r="157" spans="1:40">
      <c r="A157" s="15">
        <v>0.875</v>
      </c>
      <c r="B157" s="52"/>
      <c r="C157" s="52"/>
      <c r="D157" s="52"/>
      <c r="E157" s="52"/>
      <c r="F157" s="52">
        <f>+'Parque Solar_4a10Julho'!$R25</f>
        <v>0</v>
      </c>
      <c r="G157" s="52">
        <f>+'Parque Solar_4a10Julho'!$R25</f>
        <v>0</v>
      </c>
      <c r="H157" s="52">
        <f>+'Parque Solar_4a10Julho'!$R25</f>
        <v>0</v>
      </c>
      <c r="I157" s="52">
        <f>+'Parque Solar_4a10Julho'!$R25</f>
        <v>0</v>
      </c>
      <c r="J157" s="52">
        <f>+'Parque Solar_4a10Julho'!$R25</f>
        <v>0</v>
      </c>
      <c r="K157" s="52">
        <f>+'Parque Solar_4a10Julho'!$R25</f>
        <v>0</v>
      </c>
      <c r="L157" s="52">
        <f>+'Parque Solar_4a10Julho'!$R25</f>
        <v>0</v>
      </c>
      <c r="M157" s="52">
        <f>+'Parque Solar_4a10Julho'!$R25</f>
        <v>0</v>
      </c>
      <c r="N157" s="52">
        <f>+'Parque Solar_4a10Julho'!$R25</f>
        <v>0</v>
      </c>
      <c r="O157" s="52">
        <f>+'Parque Solar_4a10Julho'!$R25</f>
        <v>0</v>
      </c>
      <c r="P157" s="52">
        <f>+'Parque Solar_4a10Julho'!$R25</f>
        <v>0</v>
      </c>
      <c r="Q157" s="52">
        <f>+'Parque Solar_4a10Julho'!$R25</f>
        <v>0</v>
      </c>
      <c r="R157" s="52">
        <f>+'Parque Solar_4a10Julho'!$R25</f>
        <v>0</v>
      </c>
      <c r="S157" s="52">
        <f>+'Parque Solar_4a10Julho'!$R25</f>
        <v>0</v>
      </c>
      <c r="T157" s="52">
        <f>+'Parque Solar_4a10Julho'!$R25</f>
        <v>0</v>
      </c>
      <c r="U157" s="52">
        <f>+'Parque Solar_4a10Julho'!$R25</f>
        <v>0</v>
      </c>
      <c r="V157" s="52">
        <f>+'Parque Solar_4a10Julho'!$R25</f>
        <v>0</v>
      </c>
      <c r="W157" s="52">
        <f>+'Parque Solar_4a10Julho'!$R25</f>
        <v>0</v>
      </c>
      <c r="X157" s="52">
        <f>+'Parque Solar_4a10Julho'!$R25</f>
        <v>0</v>
      </c>
      <c r="Y157" s="52">
        <f>+'Parque Solar_4a10Julho'!$R25</f>
        <v>0</v>
      </c>
      <c r="Z157" s="52">
        <f>+'Parque Solar_4a10Julho'!$R25</f>
        <v>0</v>
      </c>
      <c r="AA157" s="52">
        <f>+'Parque Solar_4a10Julho'!$R25</f>
        <v>0</v>
      </c>
      <c r="AB157" s="52">
        <f>+'Parque Solar_4a10Julho'!$R25</f>
        <v>0</v>
      </c>
      <c r="AC157" s="52">
        <f>+'Parque Solar_4a10Julho'!$R25</f>
        <v>0</v>
      </c>
      <c r="AD157" s="52">
        <f>+'Parque Solar_4a10Julho'!$R25</f>
        <v>0</v>
      </c>
      <c r="AE157" s="52">
        <f>+'Parque Solar_4a10Julho'!$R25</f>
        <v>0</v>
      </c>
      <c r="AF157" s="52">
        <f>+'Parque Solar_4a10Julho'!$R25</f>
        <v>0</v>
      </c>
      <c r="AG157" s="52">
        <f>+'Parque Solar_4a10Julho'!$R25</f>
        <v>0</v>
      </c>
      <c r="AH157" s="52">
        <f>+'Parque Solar_4a10Julho'!$R25</f>
        <v>0</v>
      </c>
      <c r="AI157" s="52">
        <f>+'Parque Solar_4a10Julho'!$R25</f>
        <v>0</v>
      </c>
      <c r="AJ157" s="52">
        <f>+'Parque Solar_4a10Julho'!$R25</f>
        <v>0</v>
      </c>
      <c r="AK157" s="52"/>
      <c r="AL157" s="52"/>
      <c r="AM157" s="10">
        <f t="shared" si="44"/>
        <v>0</v>
      </c>
      <c r="AN157" s="10">
        <f t="shared" si="45"/>
        <v>0</v>
      </c>
    </row>
    <row r="158" spans="1:40">
      <c r="A158" s="13" t="s">
        <v>25</v>
      </c>
      <c r="B158" s="52"/>
      <c r="C158" s="52"/>
      <c r="D158" s="52"/>
      <c r="E158" s="52"/>
      <c r="F158" s="52">
        <f>+'Parque Solar_4a10Julho'!$R26</f>
        <v>0</v>
      </c>
      <c r="G158" s="52">
        <f>+'Parque Solar_4a10Julho'!$R26</f>
        <v>0</v>
      </c>
      <c r="H158" s="52">
        <f>+'Parque Solar_4a10Julho'!$R26</f>
        <v>0</v>
      </c>
      <c r="I158" s="52">
        <f>+'Parque Solar_4a10Julho'!$R26</f>
        <v>0</v>
      </c>
      <c r="J158" s="52">
        <f>+'Parque Solar_4a10Julho'!$R26</f>
        <v>0</v>
      </c>
      <c r="K158" s="52">
        <f>+'Parque Solar_4a10Julho'!$R26</f>
        <v>0</v>
      </c>
      <c r="L158" s="52">
        <f>+'Parque Solar_4a10Julho'!$R26</f>
        <v>0</v>
      </c>
      <c r="M158" s="52">
        <f>+'Parque Solar_4a10Julho'!$R26</f>
        <v>0</v>
      </c>
      <c r="N158" s="52">
        <f>+'Parque Solar_4a10Julho'!$R26</f>
        <v>0</v>
      </c>
      <c r="O158" s="52">
        <f>+'Parque Solar_4a10Julho'!$R26</f>
        <v>0</v>
      </c>
      <c r="P158" s="52">
        <f>+'Parque Solar_4a10Julho'!$R26</f>
        <v>0</v>
      </c>
      <c r="Q158" s="52">
        <f>+'Parque Solar_4a10Julho'!$R26</f>
        <v>0</v>
      </c>
      <c r="R158" s="52">
        <f>+'Parque Solar_4a10Julho'!$R26</f>
        <v>0</v>
      </c>
      <c r="S158" s="52">
        <f>+'Parque Solar_4a10Julho'!$R26</f>
        <v>0</v>
      </c>
      <c r="T158" s="52">
        <f>+'Parque Solar_4a10Julho'!$R26</f>
        <v>0</v>
      </c>
      <c r="U158" s="52">
        <f>+'Parque Solar_4a10Julho'!$R26</f>
        <v>0</v>
      </c>
      <c r="V158" s="52">
        <f>+'Parque Solar_4a10Julho'!$R26</f>
        <v>0</v>
      </c>
      <c r="W158" s="52">
        <f>+'Parque Solar_4a10Julho'!$R26</f>
        <v>0</v>
      </c>
      <c r="X158" s="52">
        <f>+'Parque Solar_4a10Julho'!$R26</f>
        <v>0</v>
      </c>
      <c r="Y158" s="52">
        <f>+'Parque Solar_4a10Julho'!$R26</f>
        <v>0</v>
      </c>
      <c r="Z158" s="52">
        <f>+'Parque Solar_4a10Julho'!$R26</f>
        <v>0</v>
      </c>
      <c r="AA158" s="52">
        <f>+'Parque Solar_4a10Julho'!$R26</f>
        <v>0</v>
      </c>
      <c r="AB158" s="52">
        <f>+'Parque Solar_4a10Julho'!$R26</f>
        <v>0</v>
      </c>
      <c r="AC158" s="52">
        <f>+'Parque Solar_4a10Julho'!$R26</f>
        <v>0</v>
      </c>
      <c r="AD158" s="52">
        <f>+'Parque Solar_4a10Julho'!$R26</f>
        <v>0</v>
      </c>
      <c r="AE158" s="52">
        <f>+'Parque Solar_4a10Julho'!$R26</f>
        <v>0</v>
      </c>
      <c r="AF158" s="52">
        <f>+'Parque Solar_4a10Julho'!$R26</f>
        <v>0</v>
      </c>
      <c r="AG158" s="52">
        <f>+'Parque Solar_4a10Julho'!$R26</f>
        <v>0</v>
      </c>
      <c r="AH158" s="52">
        <f>+'Parque Solar_4a10Julho'!$R26</f>
        <v>0</v>
      </c>
      <c r="AI158" s="52">
        <f>+'Parque Solar_4a10Julho'!$R26</f>
        <v>0</v>
      </c>
      <c r="AJ158" s="52">
        <f>+'Parque Solar_4a10Julho'!$R26</f>
        <v>0</v>
      </c>
      <c r="AK158" s="52"/>
      <c r="AL158" s="52"/>
      <c r="AM158" s="10">
        <f t="shared" si="44"/>
        <v>0</v>
      </c>
      <c r="AN158" s="10">
        <f t="shared" si="45"/>
        <v>0</v>
      </c>
    </row>
    <row r="159" spans="1:40">
      <c r="A159" s="15">
        <v>0.95833333333333337</v>
      </c>
      <c r="B159" s="52"/>
      <c r="C159" s="52"/>
      <c r="D159" s="52"/>
      <c r="E159" s="52"/>
      <c r="F159" s="52">
        <f>+'Parque Solar_4a10Julho'!$R27</f>
        <v>0</v>
      </c>
      <c r="G159" s="52">
        <f>+'Parque Solar_4a10Julho'!$R27</f>
        <v>0</v>
      </c>
      <c r="H159" s="52">
        <f>+'Parque Solar_4a10Julho'!$R27</f>
        <v>0</v>
      </c>
      <c r="I159" s="52">
        <f>+'Parque Solar_4a10Julho'!$R27</f>
        <v>0</v>
      </c>
      <c r="J159" s="52">
        <f>+'Parque Solar_4a10Julho'!$R27</f>
        <v>0</v>
      </c>
      <c r="K159" s="52">
        <f>+'Parque Solar_4a10Julho'!$R27</f>
        <v>0</v>
      </c>
      <c r="L159" s="52">
        <f>+'Parque Solar_4a10Julho'!$R27</f>
        <v>0</v>
      </c>
      <c r="M159" s="52">
        <f>+'Parque Solar_4a10Julho'!$R27</f>
        <v>0</v>
      </c>
      <c r="N159" s="52">
        <f>+'Parque Solar_4a10Julho'!$R27</f>
        <v>0</v>
      </c>
      <c r="O159" s="52">
        <f>+'Parque Solar_4a10Julho'!$R27</f>
        <v>0</v>
      </c>
      <c r="P159" s="52">
        <f>+'Parque Solar_4a10Julho'!$R27</f>
        <v>0</v>
      </c>
      <c r="Q159" s="52">
        <f>+'Parque Solar_4a10Julho'!$R27</f>
        <v>0</v>
      </c>
      <c r="R159" s="52">
        <f>+'Parque Solar_4a10Julho'!$R27</f>
        <v>0</v>
      </c>
      <c r="S159" s="52">
        <f>+'Parque Solar_4a10Julho'!$R27</f>
        <v>0</v>
      </c>
      <c r="T159" s="52">
        <f>+'Parque Solar_4a10Julho'!$R27</f>
        <v>0</v>
      </c>
      <c r="U159" s="52">
        <f>+'Parque Solar_4a10Julho'!$R27</f>
        <v>0</v>
      </c>
      <c r="V159" s="52">
        <f>+'Parque Solar_4a10Julho'!$R27</f>
        <v>0</v>
      </c>
      <c r="W159" s="52">
        <f>+'Parque Solar_4a10Julho'!$R27</f>
        <v>0</v>
      </c>
      <c r="X159" s="52">
        <f>+'Parque Solar_4a10Julho'!$R27</f>
        <v>0</v>
      </c>
      <c r="Y159" s="52">
        <f>+'Parque Solar_4a10Julho'!$R27</f>
        <v>0</v>
      </c>
      <c r="Z159" s="52">
        <f>+'Parque Solar_4a10Julho'!$R27</f>
        <v>0</v>
      </c>
      <c r="AA159" s="52">
        <f>+'Parque Solar_4a10Julho'!$R27</f>
        <v>0</v>
      </c>
      <c r="AB159" s="52">
        <f>+'Parque Solar_4a10Julho'!$R27</f>
        <v>0</v>
      </c>
      <c r="AC159" s="52">
        <f>+'Parque Solar_4a10Julho'!$R27</f>
        <v>0</v>
      </c>
      <c r="AD159" s="52">
        <f>+'Parque Solar_4a10Julho'!$R27</f>
        <v>0</v>
      </c>
      <c r="AE159" s="52">
        <f>+'Parque Solar_4a10Julho'!$R27</f>
        <v>0</v>
      </c>
      <c r="AF159" s="52">
        <f>+'Parque Solar_4a10Julho'!$R27</f>
        <v>0</v>
      </c>
      <c r="AG159" s="52">
        <f>+'Parque Solar_4a10Julho'!$R27</f>
        <v>0</v>
      </c>
      <c r="AH159" s="52">
        <f>+'Parque Solar_4a10Julho'!$R27</f>
        <v>0</v>
      </c>
      <c r="AI159" s="52">
        <f>+'Parque Solar_4a10Julho'!$R27</f>
        <v>0</v>
      </c>
      <c r="AJ159" s="52">
        <f>+'Parque Solar_4a10Julho'!$R27</f>
        <v>0</v>
      </c>
      <c r="AK159" s="52"/>
      <c r="AL159" s="52"/>
      <c r="AM159" s="10">
        <f t="shared" si="44"/>
        <v>0</v>
      </c>
      <c r="AN159" s="10">
        <f t="shared" si="45"/>
        <v>0</v>
      </c>
    </row>
    <row r="160" spans="1:40">
      <c r="A160" s="9" t="s">
        <v>26</v>
      </c>
      <c r="B160" s="52"/>
      <c r="C160" s="52"/>
      <c r="D160" s="52"/>
      <c r="E160" s="52"/>
      <c r="F160" s="52">
        <f>+'Parque Solar_4a10Julho'!$R28</f>
        <v>0</v>
      </c>
      <c r="G160" s="52">
        <f>+'Parque Solar_4a10Julho'!$R28</f>
        <v>0</v>
      </c>
      <c r="H160" s="52">
        <f>+'Parque Solar_4a10Julho'!$R28</f>
        <v>0</v>
      </c>
      <c r="I160" s="52">
        <f>+'Parque Solar_4a10Julho'!$R28</f>
        <v>0</v>
      </c>
      <c r="J160" s="52">
        <f>+'Parque Solar_4a10Julho'!$R28</f>
        <v>0</v>
      </c>
      <c r="K160" s="52">
        <f>+'Parque Solar_4a10Julho'!$R28</f>
        <v>0</v>
      </c>
      <c r="L160" s="52">
        <f>+'Parque Solar_4a10Julho'!$R28</f>
        <v>0</v>
      </c>
      <c r="M160" s="52">
        <f>+'Parque Solar_4a10Julho'!$R28</f>
        <v>0</v>
      </c>
      <c r="N160" s="52">
        <f>+'Parque Solar_4a10Julho'!$R28</f>
        <v>0</v>
      </c>
      <c r="O160" s="52">
        <f>+'Parque Solar_4a10Julho'!$R28</f>
        <v>0</v>
      </c>
      <c r="P160" s="52">
        <f>+'Parque Solar_4a10Julho'!$R28</f>
        <v>0</v>
      </c>
      <c r="Q160" s="52">
        <f>+'Parque Solar_4a10Julho'!$R28</f>
        <v>0</v>
      </c>
      <c r="R160" s="52">
        <f>+'Parque Solar_4a10Julho'!$R28</f>
        <v>0</v>
      </c>
      <c r="S160" s="52">
        <f>+'Parque Solar_4a10Julho'!$R28</f>
        <v>0</v>
      </c>
      <c r="T160" s="52">
        <f>+'Parque Solar_4a10Julho'!$R28</f>
        <v>0</v>
      </c>
      <c r="U160" s="52">
        <f>+'Parque Solar_4a10Julho'!$R28</f>
        <v>0</v>
      </c>
      <c r="V160" s="52">
        <f>+'Parque Solar_4a10Julho'!$R28</f>
        <v>0</v>
      </c>
      <c r="W160" s="52">
        <f>+'Parque Solar_4a10Julho'!$R28</f>
        <v>0</v>
      </c>
      <c r="X160" s="52">
        <f>+'Parque Solar_4a10Julho'!$R28</f>
        <v>0</v>
      </c>
      <c r="Y160" s="52">
        <f>+'Parque Solar_4a10Julho'!$R28</f>
        <v>0</v>
      </c>
      <c r="Z160" s="52">
        <f>+'Parque Solar_4a10Julho'!$R28</f>
        <v>0</v>
      </c>
      <c r="AA160" s="52">
        <f>+'Parque Solar_4a10Julho'!$R28</f>
        <v>0</v>
      </c>
      <c r="AB160" s="52">
        <f>+'Parque Solar_4a10Julho'!$R28</f>
        <v>0</v>
      </c>
      <c r="AC160" s="52">
        <f>+'Parque Solar_4a10Julho'!$R28</f>
        <v>0</v>
      </c>
      <c r="AD160" s="52">
        <f>+'Parque Solar_4a10Julho'!$R28</f>
        <v>0</v>
      </c>
      <c r="AE160" s="52">
        <f>+'Parque Solar_4a10Julho'!$R28</f>
        <v>0</v>
      </c>
      <c r="AF160" s="52">
        <f>+'Parque Solar_4a10Julho'!$R28</f>
        <v>0</v>
      </c>
      <c r="AG160" s="52">
        <f>+'Parque Solar_4a10Julho'!$R28</f>
        <v>0</v>
      </c>
      <c r="AH160" s="52">
        <f>+'Parque Solar_4a10Julho'!$R28</f>
        <v>0</v>
      </c>
      <c r="AI160" s="52">
        <f>+'Parque Solar_4a10Julho'!$R28</f>
        <v>0</v>
      </c>
      <c r="AJ160" s="52">
        <f>+'Parque Solar_4a10Julho'!$R28</f>
        <v>0</v>
      </c>
      <c r="AK160" s="52"/>
      <c r="AL160" s="52"/>
      <c r="AM160" s="10">
        <f t="shared" si="44"/>
        <v>0</v>
      </c>
      <c r="AN160" s="10">
        <f t="shared" si="45"/>
        <v>0</v>
      </c>
    </row>
    <row r="163" spans="1:39">
      <c r="A163" s="26" t="s">
        <v>130</v>
      </c>
      <c r="C163" s="30"/>
      <c r="E163" s="41"/>
      <c r="F163" s="26"/>
      <c r="G163" s="38"/>
      <c r="H163" s="38"/>
      <c r="I163" s="38"/>
      <c r="J163" s="38"/>
      <c r="K163" s="38"/>
      <c r="L163" s="38"/>
      <c r="M163" s="38"/>
      <c r="N163" s="39"/>
      <c r="O163" s="39"/>
      <c r="P163" s="40"/>
      <c r="Q163" s="38"/>
      <c r="R163" s="28"/>
    </row>
    <row r="164" spans="1:39">
      <c r="A164" s="287" t="s">
        <v>2</v>
      </c>
      <c r="B164" s="4">
        <f>+B$4</f>
        <v>0</v>
      </c>
      <c r="C164" s="4">
        <f t="shared" ref="C164:AL164" si="46">+C$4</f>
        <v>0</v>
      </c>
      <c r="D164" s="4">
        <f>+D$4</f>
        <v>0</v>
      </c>
      <c r="E164" s="4">
        <f t="shared" si="46"/>
        <v>0</v>
      </c>
      <c r="F164" s="4">
        <f t="shared" si="46"/>
        <v>1</v>
      </c>
      <c r="G164" s="4">
        <f t="shared" si="46"/>
        <v>2</v>
      </c>
      <c r="H164" s="4">
        <f t="shared" si="46"/>
        <v>3</v>
      </c>
      <c r="I164" s="4">
        <f t="shared" si="46"/>
        <v>4</v>
      </c>
      <c r="J164" s="4">
        <f t="shared" si="46"/>
        <v>5</v>
      </c>
      <c r="K164" s="4">
        <f t="shared" si="46"/>
        <v>6</v>
      </c>
      <c r="L164" s="4">
        <f t="shared" si="46"/>
        <v>7</v>
      </c>
      <c r="M164" s="4">
        <f t="shared" si="46"/>
        <v>8</v>
      </c>
      <c r="N164" s="4">
        <f t="shared" si="46"/>
        <v>9</v>
      </c>
      <c r="O164" s="4">
        <f t="shared" si="46"/>
        <v>10</v>
      </c>
      <c r="P164" s="4">
        <f t="shared" si="46"/>
        <v>11</v>
      </c>
      <c r="Q164" s="4">
        <f t="shared" si="46"/>
        <v>12</v>
      </c>
      <c r="R164" s="4">
        <f t="shared" si="46"/>
        <v>13</v>
      </c>
      <c r="S164" s="4">
        <f t="shared" si="46"/>
        <v>14</v>
      </c>
      <c r="T164" s="4">
        <f t="shared" si="46"/>
        <v>15</v>
      </c>
      <c r="U164" s="4">
        <f t="shared" si="46"/>
        <v>16</v>
      </c>
      <c r="V164" s="4">
        <f t="shared" si="46"/>
        <v>17</v>
      </c>
      <c r="W164" s="4">
        <f t="shared" si="46"/>
        <v>18</v>
      </c>
      <c r="X164" s="4">
        <f t="shared" si="46"/>
        <v>19</v>
      </c>
      <c r="Y164" s="4">
        <f t="shared" si="46"/>
        <v>20</v>
      </c>
      <c r="Z164" s="4">
        <f t="shared" si="46"/>
        <v>21</v>
      </c>
      <c r="AA164" s="4">
        <f t="shared" si="46"/>
        <v>22</v>
      </c>
      <c r="AB164" s="4">
        <f t="shared" si="46"/>
        <v>23</v>
      </c>
      <c r="AC164" s="4">
        <f t="shared" si="46"/>
        <v>24</v>
      </c>
      <c r="AD164" s="4">
        <f t="shared" si="46"/>
        <v>25</v>
      </c>
      <c r="AE164" s="4">
        <f t="shared" si="46"/>
        <v>26</v>
      </c>
      <c r="AF164" s="4">
        <f t="shared" si="46"/>
        <v>27</v>
      </c>
      <c r="AG164" s="4">
        <f t="shared" si="46"/>
        <v>28</v>
      </c>
      <c r="AH164" s="4">
        <f t="shared" si="46"/>
        <v>29</v>
      </c>
      <c r="AI164" s="4">
        <f t="shared" si="46"/>
        <v>30</v>
      </c>
      <c r="AJ164" s="4">
        <f t="shared" si="46"/>
        <v>31</v>
      </c>
      <c r="AK164" s="4">
        <f t="shared" si="46"/>
        <v>32</v>
      </c>
      <c r="AL164" s="4">
        <f t="shared" si="46"/>
        <v>33</v>
      </c>
      <c r="AM164" s="116" t="s">
        <v>3</v>
      </c>
    </row>
    <row r="165" spans="1:39">
      <c r="A165" s="288"/>
      <c r="B165" s="7">
        <f>B$5</f>
        <v>0</v>
      </c>
      <c r="C165" s="7">
        <f t="shared" ref="C165:AL165" si="47">C$5</f>
        <v>0</v>
      </c>
      <c r="D165" s="7">
        <f>D$5</f>
        <v>0</v>
      </c>
      <c r="E165" s="7">
        <f t="shared" si="47"/>
        <v>0</v>
      </c>
      <c r="F165" s="7">
        <f t="shared" si="47"/>
        <v>40878</v>
      </c>
      <c r="G165" s="7">
        <f t="shared" si="47"/>
        <v>40879</v>
      </c>
      <c r="H165" s="7">
        <f t="shared" si="47"/>
        <v>40880</v>
      </c>
      <c r="I165" s="7">
        <f t="shared" si="47"/>
        <v>40881</v>
      </c>
      <c r="J165" s="7">
        <f t="shared" si="47"/>
        <v>40882</v>
      </c>
      <c r="K165" s="7">
        <f t="shared" si="47"/>
        <v>40883</v>
      </c>
      <c r="L165" s="7">
        <f t="shared" si="47"/>
        <v>40884</v>
      </c>
      <c r="M165" s="7">
        <f t="shared" si="47"/>
        <v>40885</v>
      </c>
      <c r="N165" s="7">
        <f t="shared" si="47"/>
        <v>40886</v>
      </c>
      <c r="O165" s="7">
        <f t="shared" si="47"/>
        <v>40887</v>
      </c>
      <c r="P165" s="7">
        <f t="shared" si="47"/>
        <v>40888</v>
      </c>
      <c r="Q165" s="7">
        <f t="shared" si="47"/>
        <v>40889</v>
      </c>
      <c r="R165" s="7">
        <f t="shared" si="47"/>
        <v>40890</v>
      </c>
      <c r="S165" s="7">
        <f t="shared" si="47"/>
        <v>40891</v>
      </c>
      <c r="T165" s="7">
        <f t="shared" si="47"/>
        <v>40892</v>
      </c>
      <c r="U165" s="7">
        <f t="shared" si="47"/>
        <v>40893</v>
      </c>
      <c r="V165" s="7">
        <f t="shared" si="47"/>
        <v>40894</v>
      </c>
      <c r="W165" s="7">
        <f t="shared" si="47"/>
        <v>40895</v>
      </c>
      <c r="X165" s="7">
        <f t="shared" si="47"/>
        <v>40896</v>
      </c>
      <c r="Y165" s="7">
        <f t="shared" si="47"/>
        <v>40897</v>
      </c>
      <c r="Z165" s="7">
        <f t="shared" si="47"/>
        <v>40898</v>
      </c>
      <c r="AA165" s="7">
        <f t="shared" si="47"/>
        <v>40899</v>
      </c>
      <c r="AB165" s="7">
        <f t="shared" si="47"/>
        <v>40900</v>
      </c>
      <c r="AC165" s="7">
        <f t="shared" si="47"/>
        <v>40901</v>
      </c>
      <c r="AD165" s="7">
        <f t="shared" si="47"/>
        <v>40902</v>
      </c>
      <c r="AE165" s="7">
        <f t="shared" si="47"/>
        <v>40903</v>
      </c>
      <c r="AF165" s="7">
        <f t="shared" si="47"/>
        <v>40904</v>
      </c>
      <c r="AG165" s="199">
        <f t="shared" si="47"/>
        <v>40905</v>
      </c>
      <c r="AH165" s="199">
        <f t="shared" si="47"/>
        <v>40906</v>
      </c>
      <c r="AI165" s="199">
        <f t="shared" si="47"/>
        <v>40907</v>
      </c>
      <c r="AJ165" s="199">
        <f t="shared" si="47"/>
        <v>40908</v>
      </c>
      <c r="AK165" s="199">
        <f t="shared" si="47"/>
        <v>40909</v>
      </c>
      <c r="AL165" s="199">
        <f t="shared" si="47"/>
        <v>40910</v>
      </c>
      <c r="AM165" s="116"/>
    </row>
    <row r="166" spans="1:39">
      <c r="A166" s="289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4"/>
      <c r="AH166" s="44"/>
      <c r="AI166" s="44"/>
      <c r="AJ166" s="44"/>
      <c r="AK166" s="44"/>
      <c r="AL166" s="44"/>
      <c r="AM166" s="45" t="s">
        <v>8</v>
      </c>
    </row>
    <row r="167" spans="1:39">
      <c r="A167" s="9" t="s">
        <v>9</v>
      </c>
      <c r="B167" s="52">
        <f t="shared" ref="B167:Q182" si="48">+$G$40*(B107+B137)</f>
        <v>0</v>
      </c>
      <c r="C167" s="52">
        <f t="shared" si="48"/>
        <v>0</v>
      </c>
      <c r="D167" s="52">
        <f>+$G$40*(D107+D137)</f>
        <v>0</v>
      </c>
      <c r="E167" s="52">
        <f t="shared" ref="E167:AL174" si="49">+$G$40*(E107+E137)</f>
        <v>0</v>
      </c>
      <c r="F167" s="52">
        <f t="shared" si="49"/>
        <v>2628.18</v>
      </c>
      <c r="G167" s="52">
        <f t="shared" si="49"/>
        <v>2511</v>
      </c>
      <c r="H167" s="52">
        <f t="shared" si="49"/>
        <v>2577.96</v>
      </c>
      <c r="I167" s="52">
        <f t="shared" si="49"/>
        <v>2310.12</v>
      </c>
      <c r="J167" s="52">
        <f t="shared" si="49"/>
        <v>2762.1</v>
      </c>
      <c r="K167" s="52">
        <f t="shared" si="49"/>
        <v>2544.48</v>
      </c>
      <c r="L167" s="52">
        <f t="shared" si="49"/>
        <v>2628.18</v>
      </c>
      <c r="M167" s="52">
        <f t="shared" si="49"/>
        <v>2611.44</v>
      </c>
      <c r="N167" s="52">
        <f t="shared" si="49"/>
        <v>2628.18</v>
      </c>
      <c r="O167" s="52">
        <f t="shared" si="49"/>
        <v>2561.2200000000003</v>
      </c>
      <c r="P167" s="52">
        <f t="shared" si="49"/>
        <v>2728.6200000000003</v>
      </c>
      <c r="Q167" s="52">
        <f t="shared" si="49"/>
        <v>1908.3600000000001</v>
      </c>
      <c r="R167" s="52">
        <f t="shared" si="49"/>
        <v>2611.44</v>
      </c>
      <c r="S167" s="52">
        <f t="shared" si="49"/>
        <v>2544.48</v>
      </c>
      <c r="T167" s="52">
        <f t="shared" si="49"/>
        <v>2477.5200000000004</v>
      </c>
      <c r="U167" s="52">
        <f t="shared" si="49"/>
        <v>2243.1600000000003</v>
      </c>
      <c r="V167" s="52">
        <f t="shared" si="49"/>
        <v>2223.9090000000001</v>
      </c>
      <c r="W167" s="52">
        <f t="shared" si="49"/>
        <v>2563.7310000000002</v>
      </c>
      <c r="X167" s="52">
        <f t="shared" si="49"/>
        <v>2522.0484000000001</v>
      </c>
      <c r="Y167" s="52">
        <f t="shared" si="49"/>
        <v>2427.3000000000002</v>
      </c>
      <c r="Z167" s="52">
        <f t="shared" si="49"/>
        <v>2477.5200000000004</v>
      </c>
      <c r="AA167" s="52">
        <f t="shared" si="49"/>
        <v>2494.2600000000002</v>
      </c>
      <c r="AB167" s="52">
        <f t="shared" si="49"/>
        <v>2293.38</v>
      </c>
      <c r="AC167" s="52">
        <f t="shared" si="49"/>
        <v>2611.44</v>
      </c>
      <c r="AD167" s="52">
        <f t="shared" si="49"/>
        <v>2661.6600000000003</v>
      </c>
      <c r="AE167" s="52">
        <f t="shared" si="49"/>
        <v>2494.2600000000002</v>
      </c>
      <c r="AF167" s="52">
        <f t="shared" si="49"/>
        <v>2427.3000000000002</v>
      </c>
      <c r="AG167" s="52">
        <f t="shared" si="49"/>
        <v>2511</v>
      </c>
      <c r="AH167" s="52">
        <f t="shared" si="49"/>
        <v>2494.2600000000002</v>
      </c>
      <c r="AI167" s="52">
        <f t="shared" si="49"/>
        <v>2494.2600000000002</v>
      </c>
      <c r="AJ167" s="52">
        <f t="shared" si="49"/>
        <v>2561.2200000000003</v>
      </c>
      <c r="AK167" s="52">
        <f t="shared" si="49"/>
        <v>0</v>
      </c>
      <c r="AL167" s="52">
        <f t="shared" si="49"/>
        <v>0</v>
      </c>
      <c r="AM167" s="10">
        <f>MAX(B167:AL167)</f>
        <v>2762.1</v>
      </c>
    </row>
    <row r="168" spans="1:39">
      <c r="A168" s="9" t="s">
        <v>10</v>
      </c>
      <c r="B168" s="52">
        <f t="shared" si="48"/>
        <v>0</v>
      </c>
      <c r="C168" s="52">
        <f t="shared" si="48"/>
        <v>0</v>
      </c>
      <c r="D168" s="52">
        <f t="shared" si="48"/>
        <v>0</v>
      </c>
      <c r="E168" s="52">
        <f t="shared" si="48"/>
        <v>0</v>
      </c>
      <c r="F168" s="52">
        <f t="shared" si="48"/>
        <v>2561.2200000000003</v>
      </c>
      <c r="G168" s="52">
        <f t="shared" si="49"/>
        <v>2393.8200000000002</v>
      </c>
      <c r="H168" s="52">
        <f t="shared" si="49"/>
        <v>2511</v>
      </c>
      <c r="I168" s="52">
        <f t="shared" si="49"/>
        <v>2276.6400000000003</v>
      </c>
      <c r="J168" s="52">
        <f t="shared" si="49"/>
        <v>2460.7800000000002</v>
      </c>
      <c r="K168" s="52">
        <f t="shared" si="49"/>
        <v>2477.5200000000004</v>
      </c>
      <c r="L168" s="52">
        <f t="shared" si="49"/>
        <v>2594.6999999999998</v>
      </c>
      <c r="M168" s="52">
        <f t="shared" si="49"/>
        <v>2511</v>
      </c>
      <c r="N168" s="52">
        <f t="shared" si="49"/>
        <v>2527.7400000000002</v>
      </c>
      <c r="O168" s="52">
        <f t="shared" si="49"/>
        <v>2427.3000000000002</v>
      </c>
      <c r="P168" s="52">
        <f t="shared" si="49"/>
        <v>2577.96</v>
      </c>
      <c r="Q168" s="52">
        <f t="shared" si="49"/>
        <v>2326.86</v>
      </c>
      <c r="R168" s="52">
        <f t="shared" si="49"/>
        <v>2209.6799999999998</v>
      </c>
      <c r="S168" s="52">
        <f t="shared" si="49"/>
        <v>2544.48</v>
      </c>
      <c r="T168" s="52">
        <f t="shared" si="49"/>
        <v>2377.08</v>
      </c>
      <c r="U168" s="52">
        <f t="shared" si="49"/>
        <v>2360.34</v>
      </c>
      <c r="V168" s="52">
        <f t="shared" si="49"/>
        <v>2092.5</v>
      </c>
      <c r="W168" s="52">
        <f t="shared" si="49"/>
        <v>2450.4012000000002</v>
      </c>
      <c r="X168" s="52">
        <f t="shared" si="49"/>
        <v>2419.5996</v>
      </c>
      <c r="Y168" s="52">
        <f t="shared" si="49"/>
        <v>2326.86</v>
      </c>
      <c r="Z168" s="52">
        <f t="shared" si="49"/>
        <v>2377.08</v>
      </c>
      <c r="AA168" s="52">
        <f t="shared" si="49"/>
        <v>2494.2600000000002</v>
      </c>
      <c r="AB168" s="52">
        <f t="shared" si="49"/>
        <v>2393.8200000000002</v>
      </c>
      <c r="AC168" s="52">
        <f t="shared" si="49"/>
        <v>2494.2600000000002</v>
      </c>
      <c r="AD168" s="52">
        <f t="shared" si="49"/>
        <v>2611.44</v>
      </c>
      <c r="AE168" s="52">
        <f t="shared" si="49"/>
        <v>2427.3000000000002</v>
      </c>
      <c r="AF168" s="52">
        <f t="shared" si="49"/>
        <v>2326.86</v>
      </c>
      <c r="AG168" s="52">
        <f t="shared" si="49"/>
        <v>2410.56</v>
      </c>
      <c r="AH168" s="52">
        <f t="shared" si="49"/>
        <v>2427.3000000000002</v>
      </c>
      <c r="AI168" s="52">
        <f t="shared" si="49"/>
        <v>2410.56</v>
      </c>
      <c r="AJ168" s="52">
        <f t="shared" si="49"/>
        <v>2444.0400000000004</v>
      </c>
      <c r="AK168" s="52">
        <f t="shared" si="49"/>
        <v>0</v>
      </c>
      <c r="AL168" s="52">
        <f t="shared" si="49"/>
        <v>0</v>
      </c>
      <c r="AM168" s="10">
        <f t="shared" ref="AM168:AM190" si="50">MAX(B168:AL168)</f>
        <v>2611.44</v>
      </c>
    </row>
    <row r="169" spans="1:39">
      <c r="A169" s="9" t="s">
        <v>11</v>
      </c>
      <c r="B169" s="52">
        <f t="shared" si="48"/>
        <v>0</v>
      </c>
      <c r="C169" s="52">
        <f t="shared" si="48"/>
        <v>0</v>
      </c>
      <c r="D169" s="52">
        <f t="shared" si="48"/>
        <v>0</v>
      </c>
      <c r="E169" s="52">
        <f t="shared" si="48"/>
        <v>0</v>
      </c>
      <c r="F169" s="52">
        <f t="shared" si="48"/>
        <v>2494.2600000000002</v>
      </c>
      <c r="G169" s="52">
        <f t="shared" si="49"/>
        <v>2326.86</v>
      </c>
      <c r="H169" s="52">
        <f t="shared" si="49"/>
        <v>2444.0400000000004</v>
      </c>
      <c r="I169" s="52">
        <f t="shared" si="49"/>
        <v>2243.1600000000003</v>
      </c>
      <c r="J169" s="52">
        <f t="shared" si="49"/>
        <v>2427.3000000000002</v>
      </c>
      <c r="K169" s="52">
        <f t="shared" si="49"/>
        <v>2410.56</v>
      </c>
      <c r="L169" s="52">
        <f t="shared" si="49"/>
        <v>2494.2600000000002</v>
      </c>
      <c r="M169" s="52">
        <f t="shared" si="49"/>
        <v>2511</v>
      </c>
      <c r="N169" s="52">
        <f t="shared" si="49"/>
        <v>2427.3000000000002</v>
      </c>
      <c r="O169" s="52">
        <f t="shared" si="49"/>
        <v>2377.08</v>
      </c>
      <c r="P169" s="52">
        <f t="shared" si="49"/>
        <v>2561.2200000000003</v>
      </c>
      <c r="Q169" s="52">
        <f t="shared" si="49"/>
        <v>2494.2600000000002</v>
      </c>
      <c r="R169" s="52">
        <f t="shared" si="49"/>
        <v>2176.2000000000003</v>
      </c>
      <c r="S169" s="52">
        <f t="shared" si="49"/>
        <v>2494.2600000000002</v>
      </c>
      <c r="T169" s="52">
        <f t="shared" si="49"/>
        <v>2326.86</v>
      </c>
      <c r="U169" s="52">
        <f t="shared" si="49"/>
        <v>2310.12</v>
      </c>
      <c r="V169" s="52">
        <f t="shared" si="49"/>
        <v>2075.7600000000002</v>
      </c>
      <c r="W169" s="52">
        <f t="shared" si="49"/>
        <v>2381.2650000000003</v>
      </c>
      <c r="X169" s="52">
        <f t="shared" si="49"/>
        <v>2351.8026</v>
      </c>
      <c r="Y169" s="52">
        <f t="shared" si="49"/>
        <v>2276.6400000000003</v>
      </c>
      <c r="Z169" s="52">
        <f t="shared" si="49"/>
        <v>2326.86</v>
      </c>
      <c r="AA169" s="52">
        <f t="shared" si="49"/>
        <v>2209.6799999999998</v>
      </c>
      <c r="AB169" s="52">
        <f t="shared" si="49"/>
        <v>2142.7200000000003</v>
      </c>
      <c r="AC169" s="52">
        <f t="shared" si="49"/>
        <v>2427.3000000000002</v>
      </c>
      <c r="AD169" s="52">
        <f t="shared" si="49"/>
        <v>2611.44</v>
      </c>
      <c r="AE169" s="52">
        <f t="shared" si="49"/>
        <v>2377.08</v>
      </c>
      <c r="AF169" s="52">
        <f t="shared" si="49"/>
        <v>2259.9</v>
      </c>
      <c r="AG169" s="52">
        <f t="shared" si="49"/>
        <v>2377.08</v>
      </c>
      <c r="AH169" s="52">
        <f t="shared" si="49"/>
        <v>2377.08</v>
      </c>
      <c r="AI169" s="52">
        <f t="shared" si="49"/>
        <v>2360.34</v>
      </c>
      <c r="AJ169" s="52">
        <f t="shared" si="49"/>
        <v>2427.3000000000002</v>
      </c>
      <c r="AK169" s="52">
        <f t="shared" si="49"/>
        <v>0</v>
      </c>
      <c r="AL169" s="52">
        <f t="shared" si="49"/>
        <v>0</v>
      </c>
      <c r="AM169" s="10">
        <f t="shared" si="50"/>
        <v>2611.44</v>
      </c>
    </row>
    <row r="170" spans="1:39">
      <c r="A170" s="9" t="s">
        <v>12</v>
      </c>
      <c r="B170" s="52">
        <f t="shared" si="48"/>
        <v>0</v>
      </c>
      <c r="C170" s="52">
        <f t="shared" si="48"/>
        <v>0</v>
      </c>
      <c r="D170" s="52">
        <f t="shared" si="48"/>
        <v>0</v>
      </c>
      <c r="E170" s="52">
        <f t="shared" si="48"/>
        <v>0</v>
      </c>
      <c r="F170" s="52">
        <f t="shared" si="48"/>
        <v>2511</v>
      </c>
      <c r="G170" s="52">
        <f t="shared" si="49"/>
        <v>2326.86</v>
      </c>
      <c r="H170" s="52">
        <f t="shared" si="49"/>
        <v>2444.0400000000004</v>
      </c>
      <c r="I170" s="52">
        <f t="shared" si="49"/>
        <v>2209.6799999999998</v>
      </c>
      <c r="J170" s="52">
        <f t="shared" si="49"/>
        <v>1021.14</v>
      </c>
      <c r="K170" s="52">
        <f t="shared" si="49"/>
        <v>2410.56</v>
      </c>
      <c r="L170" s="52">
        <f t="shared" si="49"/>
        <v>2477.5200000000004</v>
      </c>
      <c r="M170" s="52">
        <f t="shared" si="49"/>
        <v>2444.0400000000004</v>
      </c>
      <c r="N170" s="52">
        <f t="shared" si="49"/>
        <v>2427.3000000000002</v>
      </c>
      <c r="O170" s="52">
        <f t="shared" si="49"/>
        <v>2360.34</v>
      </c>
      <c r="P170" s="52">
        <f t="shared" si="49"/>
        <v>2494.2600000000002</v>
      </c>
      <c r="Q170" s="52">
        <f t="shared" si="49"/>
        <v>2293.38</v>
      </c>
      <c r="R170" s="52">
        <f t="shared" si="49"/>
        <v>2142.7200000000003</v>
      </c>
      <c r="S170" s="52">
        <f t="shared" si="49"/>
        <v>2477.5200000000004</v>
      </c>
      <c r="T170" s="52">
        <f t="shared" si="49"/>
        <v>2377.08</v>
      </c>
      <c r="U170" s="52">
        <f t="shared" si="49"/>
        <v>2310.12</v>
      </c>
      <c r="V170" s="52">
        <f t="shared" si="49"/>
        <v>1975.3200000000002</v>
      </c>
      <c r="W170" s="52">
        <f t="shared" si="49"/>
        <v>2366.8686000000002</v>
      </c>
      <c r="X170" s="52">
        <f t="shared" si="49"/>
        <v>2334.8951999999999</v>
      </c>
      <c r="Y170" s="52">
        <f t="shared" si="49"/>
        <v>2259.9</v>
      </c>
      <c r="Z170" s="52">
        <f t="shared" si="49"/>
        <v>2310.12</v>
      </c>
      <c r="AA170" s="52">
        <f t="shared" si="49"/>
        <v>2209.6799999999998</v>
      </c>
      <c r="AB170" s="52">
        <f t="shared" si="49"/>
        <v>2109.2400000000002</v>
      </c>
      <c r="AC170" s="52">
        <f t="shared" si="49"/>
        <v>2377.08</v>
      </c>
      <c r="AD170" s="52">
        <f t="shared" si="49"/>
        <v>2494.2600000000002</v>
      </c>
      <c r="AE170" s="52">
        <f t="shared" si="49"/>
        <v>2326.86</v>
      </c>
      <c r="AF170" s="52">
        <f t="shared" si="49"/>
        <v>2259.9</v>
      </c>
      <c r="AG170" s="52">
        <f t="shared" si="49"/>
        <v>2326.86</v>
      </c>
      <c r="AH170" s="52">
        <f t="shared" si="49"/>
        <v>2326.86</v>
      </c>
      <c r="AI170" s="52">
        <f t="shared" si="49"/>
        <v>2360.34</v>
      </c>
      <c r="AJ170" s="52">
        <f t="shared" si="49"/>
        <v>2377.08</v>
      </c>
      <c r="AK170" s="52">
        <f t="shared" si="49"/>
        <v>0</v>
      </c>
      <c r="AL170" s="52">
        <f t="shared" si="49"/>
        <v>0</v>
      </c>
      <c r="AM170" s="10">
        <f t="shared" si="50"/>
        <v>2511</v>
      </c>
    </row>
    <row r="171" spans="1:39">
      <c r="A171" s="9" t="s">
        <v>13</v>
      </c>
      <c r="B171" s="52">
        <f t="shared" si="48"/>
        <v>0</v>
      </c>
      <c r="C171" s="52">
        <f t="shared" si="48"/>
        <v>0</v>
      </c>
      <c r="D171" s="52">
        <f t="shared" si="48"/>
        <v>0</v>
      </c>
      <c r="E171" s="52">
        <f t="shared" si="48"/>
        <v>0</v>
      </c>
      <c r="F171" s="52">
        <f t="shared" si="48"/>
        <v>2795.58</v>
      </c>
      <c r="G171" s="52">
        <f t="shared" si="49"/>
        <v>2326.86</v>
      </c>
      <c r="H171" s="52">
        <f t="shared" si="49"/>
        <v>2410.56</v>
      </c>
      <c r="I171" s="52">
        <f t="shared" si="49"/>
        <v>2209.6799999999998</v>
      </c>
      <c r="J171" s="52">
        <f t="shared" si="49"/>
        <v>1104.8399999999999</v>
      </c>
      <c r="K171" s="52">
        <f t="shared" si="49"/>
        <v>2410.56</v>
      </c>
      <c r="L171" s="52">
        <f t="shared" si="49"/>
        <v>2527.7400000000002</v>
      </c>
      <c r="M171" s="52">
        <f t="shared" si="49"/>
        <v>2511</v>
      </c>
      <c r="N171" s="52">
        <f t="shared" si="49"/>
        <v>2444.0400000000004</v>
      </c>
      <c r="O171" s="52">
        <f t="shared" si="49"/>
        <v>2360.34</v>
      </c>
      <c r="P171" s="52">
        <f t="shared" si="49"/>
        <v>2477.5200000000004</v>
      </c>
      <c r="Q171" s="52">
        <f t="shared" si="49"/>
        <v>2276.6400000000003</v>
      </c>
      <c r="R171" s="52">
        <f t="shared" si="49"/>
        <v>2142.7200000000003</v>
      </c>
      <c r="S171" s="52">
        <f t="shared" si="49"/>
        <v>2494.2600000000002</v>
      </c>
      <c r="T171" s="52">
        <f t="shared" si="49"/>
        <v>2410.56</v>
      </c>
      <c r="U171" s="52">
        <f t="shared" si="49"/>
        <v>2326.86</v>
      </c>
      <c r="V171" s="52">
        <f t="shared" si="49"/>
        <v>2025.54</v>
      </c>
      <c r="W171" s="52">
        <f t="shared" si="49"/>
        <v>2334.2256000000002</v>
      </c>
      <c r="X171" s="52">
        <f t="shared" si="49"/>
        <v>2286.3492000000001</v>
      </c>
      <c r="Y171" s="52">
        <f t="shared" si="49"/>
        <v>2276.6400000000003</v>
      </c>
      <c r="Z171" s="52">
        <f t="shared" si="49"/>
        <v>2310.12</v>
      </c>
      <c r="AA171" s="52">
        <f t="shared" si="49"/>
        <v>2226.42</v>
      </c>
      <c r="AB171" s="52">
        <f t="shared" si="49"/>
        <v>2125.98</v>
      </c>
      <c r="AC171" s="52">
        <f t="shared" si="49"/>
        <v>2377.08</v>
      </c>
      <c r="AD171" s="52">
        <f t="shared" si="49"/>
        <v>2393.8200000000002</v>
      </c>
      <c r="AE171" s="52">
        <f t="shared" si="49"/>
        <v>2276.6400000000003</v>
      </c>
      <c r="AF171" s="52">
        <f t="shared" si="49"/>
        <v>2259.9</v>
      </c>
      <c r="AG171" s="52">
        <f t="shared" si="49"/>
        <v>2326.86</v>
      </c>
      <c r="AH171" s="52">
        <f t="shared" si="49"/>
        <v>2326.86</v>
      </c>
      <c r="AI171" s="52">
        <f t="shared" si="49"/>
        <v>2343.6000000000004</v>
      </c>
      <c r="AJ171" s="52">
        <f t="shared" si="49"/>
        <v>2377.08</v>
      </c>
      <c r="AK171" s="52">
        <f t="shared" si="49"/>
        <v>0</v>
      </c>
      <c r="AL171" s="52">
        <f t="shared" si="49"/>
        <v>0</v>
      </c>
      <c r="AM171" s="10">
        <f t="shared" si="50"/>
        <v>2795.58</v>
      </c>
    </row>
    <row r="172" spans="1:39">
      <c r="A172" s="9" t="s">
        <v>14</v>
      </c>
      <c r="B172" s="52">
        <f t="shared" si="48"/>
        <v>0</v>
      </c>
      <c r="C172" s="52">
        <f t="shared" si="48"/>
        <v>0</v>
      </c>
      <c r="D172" s="52">
        <f t="shared" si="48"/>
        <v>0</v>
      </c>
      <c r="E172" s="52">
        <f t="shared" si="48"/>
        <v>0</v>
      </c>
      <c r="F172" s="52">
        <f t="shared" si="48"/>
        <v>2611.44</v>
      </c>
      <c r="G172" s="52">
        <f t="shared" si="49"/>
        <v>2460.7800000000002</v>
      </c>
      <c r="H172" s="52">
        <f t="shared" si="49"/>
        <v>2527.7400000000002</v>
      </c>
      <c r="I172" s="52">
        <f t="shared" si="49"/>
        <v>2209.6799999999998</v>
      </c>
      <c r="J172" s="52">
        <f t="shared" si="49"/>
        <v>1238.7600000000002</v>
      </c>
      <c r="K172" s="52">
        <f t="shared" si="49"/>
        <v>2494.2600000000002</v>
      </c>
      <c r="L172" s="52">
        <f t="shared" si="49"/>
        <v>2661.6600000000003</v>
      </c>
      <c r="M172" s="52">
        <f t="shared" si="49"/>
        <v>2544.48</v>
      </c>
      <c r="N172" s="52">
        <f t="shared" si="49"/>
        <v>2628.18</v>
      </c>
      <c r="O172" s="52">
        <f t="shared" si="49"/>
        <v>2460.7800000000002</v>
      </c>
      <c r="P172" s="52">
        <f t="shared" si="49"/>
        <v>2511</v>
      </c>
      <c r="Q172" s="52">
        <f t="shared" si="49"/>
        <v>2276.6400000000003</v>
      </c>
      <c r="R172" s="52">
        <f t="shared" si="49"/>
        <v>2293.38</v>
      </c>
      <c r="S172" s="52">
        <f t="shared" si="49"/>
        <v>2577.96</v>
      </c>
      <c r="T172" s="52">
        <f t="shared" si="49"/>
        <v>2477.5200000000004</v>
      </c>
      <c r="U172" s="52">
        <f t="shared" si="49"/>
        <v>2494.2600000000002</v>
      </c>
      <c r="V172" s="52">
        <f t="shared" si="49"/>
        <v>2310.12</v>
      </c>
      <c r="W172" s="52">
        <f t="shared" si="49"/>
        <v>2398.5072</v>
      </c>
      <c r="X172" s="52">
        <f t="shared" si="49"/>
        <v>2318.4900000000002</v>
      </c>
      <c r="Y172" s="52">
        <f t="shared" si="49"/>
        <v>2427.3000000000002</v>
      </c>
      <c r="Z172" s="52">
        <f t="shared" si="49"/>
        <v>2594.6999999999998</v>
      </c>
      <c r="AA172" s="52">
        <f t="shared" si="49"/>
        <v>2293.38</v>
      </c>
      <c r="AB172" s="52">
        <f t="shared" si="49"/>
        <v>2209.6799999999998</v>
      </c>
      <c r="AC172" s="52">
        <f t="shared" si="49"/>
        <v>2410.56</v>
      </c>
      <c r="AD172" s="52">
        <f t="shared" si="49"/>
        <v>2393.8200000000002</v>
      </c>
      <c r="AE172" s="52">
        <f t="shared" si="49"/>
        <v>2276.6400000000003</v>
      </c>
      <c r="AF172" s="52">
        <f t="shared" si="49"/>
        <v>2310.12</v>
      </c>
      <c r="AG172" s="52">
        <f t="shared" si="49"/>
        <v>2377.08</v>
      </c>
      <c r="AH172" s="52">
        <f t="shared" si="49"/>
        <v>2360.34</v>
      </c>
      <c r="AI172" s="52">
        <f t="shared" si="49"/>
        <v>2410.56</v>
      </c>
      <c r="AJ172" s="52">
        <f t="shared" si="49"/>
        <v>2393.8200000000002</v>
      </c>
      <c r="AK172" s="52">
        <f t="shared" si="49"/>
        <v>0</v>
      </c>
      <c r="AL172" s="52">
        <f t="shared" si="49"/>
        <v>0</v>
      </c>
      <c r="AM172" s="10">
        <f t="shared" si="50"/>
        <v>2661.6600000000003</v>
      </c>
    </row>
    <row r="173" spans="1:39">
      <c r="A173" s="9" t="s">
        <v>15</v>
      </c>
      <c r="B173" s="52">
        <f t="shared" si="48"/>
        <v>0</v>
      </c>
      <c r="C173" s="52">
        <f t="shared" si="48"/>
        <v>0</v>
      </c>
      <c r="D173" s="52">
        <f t="shared" si="48"/>
        <v>0</v>
      </c>
      <c r="E173" s="52">
        <f t="shared" si="48"/>
        <v>0</v>
      </c>
      <c r="F173" s="52">
        <f t="shared" si="48"/>
        <v>2745.36</v>
      </c>
      <c r="G173" s="52">
        <f t="shared" si="49"/>
        <v>2695.1400000000003</v>
      </c>
      <c r="H173" s="52">
        <f t="shared" si="49"/>
        <v>2778.84</v>
      </c>
      <c r="I173" s="52">
        <f t="shared" si="49"/>
        <v>2125.98</v>
      </c>
      <c r="J173" s="52">
        <f t="shared" si="49"/>
        <v>1339.2</v>
      </c>
      <c r="K173" s="52">
        <f t="shared" si="49"/>
        <v>2829.06</v>
      </c>
      <c r="L173" s="52">
        <f t="shared" si="49"/>
        <v>2862.5400000000004</v>
      </c>
      <c r="M173" s="52">
        <f t="shared" si="49"/>
        <v>2778.84</v>
      </c>
      <c r="N173" s="52">
        <f t="shared" si="49"/>
        <v>2862.5400000000004</v>
      </c>
      <c r="O173" s="52">
        <f t="shared" si="49"/>
        <v>2745.36</v>
      </c>
      <c r="P173" s="52">
        <f t="shared" si="49"/>
        <v>2678.4</v>
      </c>
      <c r="Q173" s="52">
        <f t="shared" si="49"/>
        <v>2276.6400000000003</v>
      </c>
      <c r="R173" s="52">
        <f t="shared" si="49"/>
        <v>2661.6600000000003</v>
      </c>
      <c r="S173" s="52">
        <f t="shared" si="49"/>
        <v>2929.5</v>
      </c>
      <c r="T173" s="52">
        <f t="shared" si="49"/>
        <v>2695.1400000000003</v>
      </c>
      <c r="U173" s="52">
        <f t="shared" si="49"/>
        <v>2728.6200000000003</v>
      </c>
      <c r="V173" s="52">
        <f t="shared" si="49"/>
        <v>2460.7800000000002</v>
      </c>
      <c r="W173" s="52">
        <f t="shared" si="49"/>
        <v>2486.3921999999998</v>
      </c>
      <c r="X173" s="52">
        <f t="shared" si="49"/>
        <v>2321.8380000000002</v>
      </c>
      <c r="Y173" s="52">
        <f t="shared" si="49"/>
        <v>2611.44</v>
      </c>
      <c r="Z173" s="52">
        <f t="shared" si="49"/>
        <v>2728.6200000000003</v>
      </c>
      <c r="AA173" s="52">
        <f t="shared" si="49"/>
        <v>2494.2600000000002</v>
      </c>
      <c r="AB173" s="52">
        <f t="shared" si="49"/>
        <v>2427.3000000000002</v>
      </c>
      <c r="AC173" s="52">
        <f t="shared" si="49"/>
        <v>2511</v>
      </c>
      <c r="AD173" s="52">
        <f t="shared" si="49"/>
        <v>2310.12</v>
      </c>
      <c r="AE173" s="52">
        <f t="shared" si="49"/>
        <v>2276.6400000000003</v>
      </c>
      <c r="AF173" s="52">
        <f t="shared" si="49"/>
        <v>2494.2600000000002</v>
      </c>
      <c r="AG173" s="52">
        <f t="shared" si="49"/>
        <v>2544.48</v>
      </c>
      <c r="AH173" s="52">
        <f t="shared" si="49"/>
        <v>2607.96</v>
      </c>
      <c r="AI173" s="52">
        <f t="shared" si="49"/>
        <v>2624.7</v>
      </c>
      <c r="AJ173" s="52">
        <f t="shared" si="49"/>
        <v>2574.48</v>
      </c>
      <c r="AK173" s="52">
        <f t="shared" si="49"/>
        <v>0</v>
      </c>
      <c r="AL173" s="52">
        <f t="shared" si="49"/>
        <v>0</v>
      </c>
      <c r="AM173" s="10">
        <f t="shared" si="50"/>
        <v>2929.5</v>
      </c>
    </row>
    <row r="174" spans="1:39">
      <c r="A174" s="12" t="s">
        <v>16</v>
      </c>
      <c r="B174" s="52">
        <f t="shared" si="48"/>
        <v>0</v>
      </c>
      <c r="C174" s="52">
        <f t="shared" si="48"/>
        <v>0</v>
      </c>
      <c r="D174" s="52">
        <f t="shared" si="48"/>
        <v>0</v>
      </c>
      <c r="E174" s="52">
        <f t="shared" si="48"/>
        <v>0</v>
      </c>
      <c r="F174" s="52">
        <f t="shared" si="48"/>
        <v>3264.3000000000006</v>
      </c>
      <c r="G174" s="52">
        <f t="shared" si="49"/>
        <v>3080.1600000000003</v>
      </c>
      <c r="H174" s="52">
        <f t="shared" si="49"/>
        <v>3130.38</v>
      </c>
      <c r="I174" s="52">
        <f t="shared" si="49"/>
        <v>2259.9</v>
      </c>
      <c r="J174" s="52">
        <f t="shared" si="49"/>
        <v>1958.58</v>
      </c>
      <c r="K174" s="52">
        <f t="shared" si="49"/>
        <v>3247.56</v>
      </c>
      <c r="L174" s="52">
        <f t="shared" si="49"/>
        <v>3348.0000000000005</v>
      </c>
      <c r="M174" s="52">
        <f t="shared" si="49"/>
        <v>3348.0000000000005</v>
      </c>
      <c r="N174" s="52">
        <f t="shared" si="49"/>
        <v>3264.3000000000006</v>
      </c>
      <c r="O174" s="52">
        <f t="shared" si="49"/>
        <v>3113.6400000000003</v>
      </c>
      <c r="P174" s="52">
        <f t="shared" si="49"/>
        <v>2661.6600000000003</v>
      </c>
      <c r="Q174" s="52">
        <f t="shared" si="49"/>
        <v>2310.12</v>
      </c>
      <c r="R174" s="52">
        <f t="shared" si="49"/>
        <v>3113.6400000000003</v>
      </c>
      <c r="S174" s="52">
        <f t="shared" si="49"/>
        <v>3197.34</v>
      </c>
      <c r="T174" s="52">
        <f t="shared" si="49"/>
        <v>3163.86</v>
      </c>
      <c r="U174" s="52">
        <f t="shared" si="49"/>
        <v>3130.38</v>
      </c>
      <c r="V174" s="52">
        <f t="shared" si="49"/>
        <v>2691.9594000000002</v>
      </c>
      <c r="W174" s="52">
        <f t="shared" si="49"/>
        <v>2675.5542</v>
      </c>
      <c r="X174" s="52">
        <f t="shared" si="49"/>
        <v>2380.4280000000003</v>
      </c>
      <c r="Y174" s="52">
        <f t="shared" si="49"/>
        <v>3214.08</v>
      </c>
      <c r="Z174" s="52">
        <f t="shared" si="49"/>
        <v>3029.94</v>
      </c>
      <c r="AA174" s="52">
        <f t="shared" si="49"/>
        <v>3080.1600000000003</v>
      </c>
      <c r="AB174" s="52">
        <f t="shared" si="49"/>
        <v>3080.1600000000003</v>
      </c>
      <c r="AC174" s="52">
        <f t="shared" si="49"/>
        <v>2661.6600000000003</v>
      </c>
      <c r="AD174" s="52">
        <f t="shared" si="49"/>
        <v>2410.56</v>
      </c>
      <c r="AE174" s="52">
        <f t="shared" si="49"/>
        <v>2326.86</v>
      </c>
      <c r="AF174" s="52">
        <f t="shared" si="49"/>
        <v>2862.5400000000004</v>
      </c>
      <c r="AG174" s="52">
        <f t="shared" si="49"/>
        <v>2661.6600000000003</v>
      </c>
      <c r="AH174" s="52">
        <f t="shared" si="49"/>
        <v>3029.28</v>
      </c>
      <c r="AI174" s="52">
        <f t="shared" si="49"/>
        <v>2912.1</v>
      </c>
      <c r="AJ174" s="52">
        <f t="shared" ref="AJ174:AL174" si="51">+$G$40*(AJ114+AJ144)</f>
        <v>2828.4</v>
      </c>
      <c r="AK174" s="52">
        <f t="shared" si="51"/>
        <v>0</v>
      </c>
      <c r="AL174" s="52">
        <f t="shared" si="51"/>
        <v>0</v>
      </c>
      <c r="AM174" s="10">
        <f t="shared" si="50"/>
        <v>3348.0000000000005</v>
      </c>
    </row>
    <row r="175" spans="1:39">
      <c r="A175" s="12" t="s">
        <v>17</v>
      </c>
      <c r="B175" s="52">
        <f t="shared" si="48"/>
        <v>0</v>
      </c>
      <c r="C175" s="52">
        <f t="shared" si="48"/>
        <v>0</v>
      </c>
      <c r="D175" s="52">
        <f t="shared" si="48"/>
        <v>0</v>
      </c>
      <c r="E175" s="52">
        <f t="shared" si="48"/>
        <v>0</v>
      </c>
      <c r="F175" s="52">
        <f t="shared" si="48"/>
        <v>3883.68</v>
      </c>
      <c r="G175" s="52">
        <f t="shared" si="48"/>
        <v>3599.1000000000004</v>
      </c>
      <c r="H175" s="52">
        <f t="shared" si="48"/>
        <v>3699.54</v>
      </c>
      <c r="I175" s="52">
        <f t="shared" si="48"/>
        <v>3013.2000000000003</v>
      </c>
      <c r="J175" s="52">
        <f t="shared" si="48"/>
        <v>2511</v>
      </c>
      <c r="K175" s="52">
        <f t="shared" si="48"/>
        <v>3699.54</v>
      </c>
      <c r="L175" s="52">
        <f t="shared" si="48"/>
        <v>3599.1000000000004</v>
      </c>
      <c r="M175" s="52">
        <f t="shared" si="48"/>
        <v>3599.1000000000004</v>
      </c>
      <c r="N175" s="52">
        <f t="shared" si="48"/>
        <v>3632.58</v>
      </c>
      <c r="O175" s="52">
        <f t="shared" si="48"/>
        <v>3532.1400000000003</v>
      </c>
      <c r="P175" s="52">
        <f t="shared" si="48"/>
        <v>2929.5</v>
      </c>
      <c r="Q175" s="52">
        <f t="shared" si="48"/>
        <v>2896.0200000000004</v>
      </c>
      <c r="R175" s="52">
        <f t="shared" ref="R175:AL182" si="52">+$G$40*(R115+R145)</f>
        <v>3297.78</v>
      </c>
      <c r="S175" s="52">
        <f t="shared" si="52"/>
        <v>3599.1000000000004</v>
      </c>
      <c r="T175" s="52">
        <f t="shared" si="52"/>
        <v>3766.5000000000005</v>
      </c>
      <c r="U175" s="52">
        <f t="shared" si="52"/>
        <v>2718.576</v>
      </c>
      <c r="V175" s="52">
        <f t="shared" si="52"/>
        <v>3160.5120000000002</v>
      </c>
      <c r="W175" s="52">
        <f t="shared" si="52"/>
        <v>2901.0420000000004</v>
      </c>
      <c r="X175" s="52">
        <f t="shared" si="52"/>
        <v>2679.7392</v>
      </c>
      <c r="Y175" s="52">
        <f t="shared" si="52"/>
        <v>3498.6600000000003</v>
      </c>
      <c r="Z175" s="52">
        <f t="shared" si="52"/>
        <v>3482.0873999999999</v>
      </c>
      <c r="AA175" s="52">
        <f t="shared" si="52"/>
        <v>3364.7400000000002</v>
      </c>
      <c r="AB175" s="52">
        <f t="shared" si="52"/>
        <v>3417.9731999999999</v>
      </c>
      <c r="AC175" s="52">
        <f t="shared" si="52"/>
        <v>2979.7200000000003</v>
      </c>
      <c r="AD175" s="52">
        <f t="shared" si="52"/>
        <v>2577.96</v>
      </c>
      <c r="AE175" s="52">
        <f t="shared" si="52"/>
        <v>2511</v>
      </c>
      <c r="AF175" s="52">
        <f t="shared" si="52"/>
        <v>3398.2200000000003</v>
      </c>
      <c r="AG175" s="52">
        <f t="shared" si="52"/>
        <v>3498.6600000000003</v>
      </c>
      <c r="AH175" s="52">
        <f t="shared" si="52"/>
        <v>3881.7000000000003</v>
      </c>
      <c r="AI175" s="52">
        <f t="shared" si="52"/>
        <v>3866.634</v>
      </c>
      <c r="AJ175" s="52">
        <f t="shared" si="52"/>
        <v>3630.6000000000004</v>
      </c>
      <c r="AK175" s="52">
        <f t="shared" si="52"/>
        <v>0</v>
      </c>
      <c r="AL175" s="52">
        <f t="shared" si="52"/>
        <v>0</v>
      </c>
      <c r="AM175" s="10">
        <f t="shared" si="50"/>
        <v>3883.68</v>
      </c>
    </row>
    <row r="176" spans="1:39">
      <c r="A176" s="13">
        <v>0.41666666666666669</v>
      </c>
      <c r="B176" s="52">
        <f t="shared" si="48"/>
        <v>0</v>
      </c>
      <c r="C176" s="52">
        <f t="shared" si="48"/>
        <v>0</v>
      </c>
      <c r="D176" s="52">
        <f t="shared" si="48"/>
        <v>0</v>
      </c>
      <c r="E176" s="52">
        <f t="shared" si="48"/>
        <v>0</v>
      </c>
      <c r="F176" s="52">
        <f t="shared" si="48"/>
        <v>3900.42</v>
      </c>
      <c r="G176" s="52">
        <f t="shared" si="48"/>
        <v>3716.2799999999997</v>
      </c>
      <c r="H176" s="52">
        <f t="shared" si="48"/>
        <v>3783.2400000000002</v>
      </c>
      <c r="I176" s="52">
        <f t="shared" si="48"/>
        <v>3113.6400000000003</v>
      </c>
      <c r="J176" s="52">
        <f t="shared" si="48"/>
        <v>2343.6000000000004</v>
      </c>
      <c r="K176" s="52">
        <f t="shared" si="48"/>
        <v>3850.2000000000003</v>
      </c>
      <c r="L176" s="52">
        <f t="shared" si="48"/>
        <v>3866.94</v>
      </c>
      <c r="M176" s="52">
        <f t="shared" si="48"/>
        <v>3816.7200000000003</v>
      </c>
      <c r="N176" s="52">
        <f t="shared" si="48"/>
        <v>3850.2000000000003</v>
      </c>
      <c r="O176" s="52">
        <f t="shared" si="48"/>
        <v>3465.18</v>
      </c>
      <c r="P176" s="52">
        <f t="shared" si="48"/>
        <v>3063.4200000000005</v>
      </c>
      <c r="Q176" s="52">
        <f t="shared" si="48"/>
        <v>2762.1</v>
      </c>
      <c r="R176" s="52">
        <f t="shared" si="52"/>
        <v>3281.0400000000004</v>
      </c>
      <c r="S176" s="52">
        <f t="shared" si="52"/>
        <v>3833.46</v>
      </c>
      <c r="T176" s="52">
        <f t="shared" si="52"/>
        <v>3498.6600000000003</v>
      </c>
      <c r="U176" s="52">
        <f t="shared" si="52"/>
        <v>3211.0668000000001</v>
      </c>
      <c r="V176" s="52">
        <f t="shared" si="52"/>
        <v>3239.6922</v>
      </c>
      <c r="W176" s="52">
        <f t="shared" si="52"/>
        <v>3026.0898000000002</v>
      </c>
      <c r="X176" s="52">
        <f t="shared" si="52"/>
        <v>2521.2114000000001</v>
      </c>
      <c r="Y176" s="52">
        <f t="shared" si="52"/>
        <v>3599.1000000000004</v>
      </c>
      <c r="Z176" s="52">
        <f t="shared" si="52"/>
        <v>3550.7214000000004</v>
      </c>
      <c r="AA176" s="52">
        <f t="shared" si="52"/>
        <v>3247.56</v>
      </c>
      <c r="AB176" s="52">
        <f t="shared" si="52"/>
        <v>3274.6788000000001</v>
      </c>
      <c r="AC176" s="52">
        <f t="shared" si="52"/>
        <v>3096.9000000000005</v>
      </c>
      <c r="AD176" s="52">
        <f t="shared" si="52"/>
        <v>2661.6600000000003</v>
      </c>
      <c r="AE176" s="52">
        <f t="shared" si="52"/>
        <v>2644.9200000000005</v>
      </c>
      <c r="AF176" s="52">
        <f t="shared" si="52"/>
        <v>3465.18</v>
      </c>
      <c r="AG176" s="52">
        <f t="shared" si="52"/>
        <v>3548.88</v>
      </c>
      <c r="AH176" s="52">
        <f t="shared" si="52"/>
        <v>4298.66</v>
      </c>
      <c r="AI176" s="52">
        <f t="shared" si="52"/>
        <v>4346.5364</v>
      </c>
      <c r="AJ176" s="52">
        <f t="shared" si="52"/>
        <v>3997.34</v>
      </c>
      <c r="AK176" s="52">
        <f t="shared" si="52"/>
        <v>0</v>
      </c>
      <c r="AL176" s="52">
        <f t="shared" si="52"/>
        <v>0</v>
      </c>
      <c r="AM176" s="10">
        <f t="shared" si="50"/>
        <v>4346.5364</v>
      </c>
    </row>
    <row r="177" spans="1:39">
      <c r="A177" s="13" t="s">
        <v>18</v>
      </c>
      <c r="B177" s="52">
        <f t="shared" si="48"/>
        <v>0</v>
      </c>
      <c r="C177" s="52">
        <f t="shared" si="48"/>
        <v>0</v>
      </c>
      <c r="D177" s="52">
        <f t="shared" si="48"/>
        <v>0</v>
      </c>
      <c r="E177" s="52">
        <f t="shared" si="48"/>
        <v>0</v>
      </c>
      <c r="F177" s="52">
        <f t="shared" si="48"/>
        <v>3699.54</v>
      </c>
      <c r="G177" s="52">
        <f t="shared" si="48"/>
        <v>3799.98</v>
      </c>
      <c r="H177" s="52">
        <f t="shared" si="48"/>
        <v>3850.2000000000003</v>
      </c>
      <c r="I177" s="52">
        <f t="shared" si="48"/>
        <v>3180.6000000000004</v>
      </c>
      <c r="J177" s="52">
        <f t="shared" si="48"/>
        <v>2276.6400000000003</v>
      </c>
      <c r="K177" s="52">
        <f t="shared" si="48"/>
        <v>3917.16</v>
      </c>
      <c r="L177" s="52">
        <f t="shared" si="48"/>
        <v>3933.9000000000005</v>
      </c>
      <c r="M177" s="52">
        <f t="shared" si="48"/>
        <v>3632.58</v>
      </c>
      <c r="N177" s="52">
        <f t="shared" si="48"/>
        <v>3716.2799999999997</v>
      </c>
      <c r="O177" s="52">
        <f t="shared" si="48"/>
        <v>3498.6600000000003</v>
      </c>
      <c r="P177" s="52">
        <f t="shared" si="48"/>
        <v>3080.1600000000003</v>
      </c>
      <c r="Q177" s="52">
        <f t="shared" si="48"/>
        <v>2778.84</v>
      </c>
      <c r="R177" s="52">
        <f t="shared" si="52"/>
        <v>3498.6600000000003</v>
      </c>
      <c r="S177" s="52">
        <f t="shared" si="52"/>
        <v>3766.5000000000005</v>
      </c>
      <c r="T177" s="52">
        <f t="shared" si="52"/>
        <v>3582.36</v>
      </c>
      <c r="U177" s="52">
        <f t="shared" si="52"/>
        <v>1949.373</v>
      </c>
      <c r="V177" s="52">
        <f t="shared" si="52"/>
        <v>3095.8955999999998</v>
      </c>
      <c r="W177" s="52">
        <f t="shared" si="52"/>
        <v>3138.7500000000005</v>
      </c>
      <c r="X177" s="52">
        <f t="shared" si="52"/>
        <v>2703.3426000000004</v>
      </c>
      <c r="Y177" s="52">
        <f t="shared" si="52"/>
        <v>3281.0400000000004</v>
      </c>
      <c r="Z177" s="52">
        <f t="shared" si="52"/>
        <v>3424.6691999999998</v>
      </c>
      <c r="AA177" s="52">
        <f t="shared" si="52"/>
        <v>3465.18</v>
      </c>
      <c r="AB177" s="52">
        <f t="shared" si="52"/>
        <v>3433.5414000000001</v>
      </c>
      <c r="AC177" s="52">
        <f t="shared" si="52"/>
        <v>3029.94</v>
      </c>
      <c r="AD177" s="52">
        <f t="shared" si="52"/>
        <v>2661.6600000000003</v>
      </c>
      <c r="AE177" s="52">
        <f t="shared" si="52"/>
        <v>2711.88</v>
      </c>
      <c r="AF177" s="52">
        <f t="shared" si="52"/>
        <v>3515.4000000000005</v>
      </c>
      <c r="AG177" s="52">
        <f t="shared" si="52"/>
        <v>3565.6200000000003</v>
      </c>
      <c r="AH177" s="52">
        <f t="shared" si="52"/>
        <v>4548.88</v>
      </c>
      <c r="AI177" s="52">
        <f t="shared" si="52"/>
        <v>4759.1343999999999</v>
      </c>
      <c r="AJ177" s="52">
        <f t="shared" si="52"/>
        <v>4230.82</v>
      </c>
      <c r="AK177" s="52">
        <f t="shared" si="52"/>
        <v>0</v>
      </c>
      <c r="AL177" s="52">
        <f t="shared" si="52"/>
        <v>0</v>
      </c>
      <c r="AM177" s="10">
        <f t="shared" si="50"/>
        <v>4759.1343999999999</v>
      </c>
    </row>
    <row r="178" spans="1:39">
      <c r="A178" s="13">
        <v>0.5</v>
      </c>
      <c r="B178" s="52">
        <f t="shared" si="48"/>
        <v>0</v>
      </c>
      <c r="C178" s="52">
        <f t="shared" si="48"/>
        <v>0</v>
      </c>
      <c r="D178" s="52">
        <f t="shared" si="48"/>
        <v>0</v>
      </c>
      <c r="E178" s="52">
        <f t="shared" si="48"/>
        <v>0</v>
      </c>
      <c r="F178" s="52">
        <f t="shared" si="48"/>
        <v>3950.6400000000003</v>
      </c>
      <c r="G178" s="52">
        <f t="shared" si="48"/>
        <v>3883.68</v>
      </c>
      <c r="H178" s="52">
        <f t="shared" si="48"/>
        <v>3917.16</v>
      </c>
      <c r="I178" s="52">
        <f t="shared" si="48"/>
        <v>3465.18</v>
      </c>
      <c r="J178" s="52">
        <f t="shared" si="48"/>
        <v>2477.5200000000004</v>
      </c>
      <c r="K178" s="52">
        <f t="shared" si="48"/>
        <v>4017.6000000000004</v>
      </c>
      <c r="L178" s="52">
        <f t="shared" si="48"/>
        <v>3984.1200000000003</v>
      </c>
      <c r="M178" s="52">
        <f t="shared" si="48"/>
        <v>3967.38</v>
      </c>
      <c r="N178" s="52">
        <f t="shared" si="48"/>
        <v>3682.8000000000006</v>
      </c>
      <c r="O178" s="52">
        <f t="shared" si="48"/>
        <v>3615.84</v>
      </c>
      <c r="P178" s="52">
        <f t="shared" si="48"/>
        <v>3113.6400000000003</v>
      </c>
      <c r="Q178" s="52">
        <f t="shared" si="48"/>
        <v>2845.7999999999997</v>
      </c>
      <c r="R178" s="52">
        <f t="shared" si="52"/>
        <v>3381.48</v>
      </c>
      <c r="S178" s="52">
        <f t="shared" si="52"/>
        <v>3733.0200000000004</v>
      </c>
      <c r="T178" s="52">
        <f t="shared" si="52"/>
        <v>3615.84</v>
      </c>
      <c r="U178" s="52">
        <f t="shared" si="52"/>
        <v>2660.6556</v>
      </c>
      <c r="V178" s="52">
        <f t="shared" si="52"/>
        <v>3553.7346000000002</v>
      </c>
      <c r="W178" s="52">
        <f t="shared" si="52"/>
        <v>3108.2832000000003</v>
      </c>
      <c r="X178" s="52">
        <f t="shared" si="52"/>
        <v>2766.9546</v>
      </c>
      <c r="Y178" s="52">
        <f t="shared" si="52"/>
        <v>3682.8000000000006</v>
      </c>
      <c r="Z178" s="52">
        <f t="shared" si="52"/>
        <v>3965.7060000000001</v>
      </c>
      <c r="AA178" s="52">
        <f t="shared" si="52"/>
        <v>3548.88</v>
      </c>
      <c r="AB178" s="52">
        <f t="shared" si="52"/>
        <v>3595.9194000000002</v>
      </c>
      <c r="AC178" s="52">
        <f t="shared" si="52"/>
        <v>3080.1600000000003</v>
      </c>
      <c r="AD178" s="52">
        <f t="shared" si="52"/>
        <v>2745.36</v>
      </c>
      <c r="AE178" s="52">
        <f t="shared" si="52"/>
        <v>2795.58</v>
      </c>
      <c r="AF178" s="52">
        <f t="shared" si="52"/>
        <v>3565.6200000000003</v>
      </c>
      <c r="AG178" s="52">
        <f t="shared" si="52"/>
        <v>3565.6200000000003</v>
      </c>
      <c r="AH178" s="52">
        <f t="shared" si="52"/>
        <v>4731.92</v>
      </c>
      <c r="AI178" s="52">
        <f t="shared" si="52"/>
        <v>4845.5846000000001</v>
      </c>
      <c r="AJ178" s="52">
        <f t="shared" si="52"/>
        <v>4497.5599999999995</v>
      </c>
      <c r="AK178" s="52">
        <f t="shared" si="52"/>
        <v>0</v>
      </c>
      <c r="AL178" s="52">
        <f t="shared" si="52"/>
        <v>0</v>
      </c>
      <c r="AM178" s="10">
        <f t="shared" si="50"/>
        <v>4845.5846000000001</v>
      </c>
    </row>
    <row r="179" spans="1:39">
      <c r="A179" s="13" t="s">
        <v>19</v>
      </c>
      <c r="B179" s="52">
        <f t="shared" si="48"/>
        <v>0</v>
      </c>
      <c r="C179" s="52">
        <f t="shared" si="48"/>
        <v>0</v>
      </c>
      <c r="D179" s="52">
        <f t="shared" si="48"/>
        <v>0</v>
      </c>
      <c r="E179" s="52">
        <f t="shared" si="48"/>
        <v>0</v>
      </c>
      <c r="F179" s="52">
        <f t="shared" si="48"/>
        <v>2544.48</v>
      </c>
      <c r="G179" s="52">
        <f t="shared" si="48"/>
        <v>3783.2400000000002</v>
      </c>
      <c r="H179" s="52">
        <f t="shared" si="48"/>
        <v>3682.8000000000006</v>
      </c>
      <c r="I179" s="52">
        <f t="shared" si="48"/>
        <v>3331.26</v>
      </c>
      <c r="J179" s="52">
        <f t="shared" si="48"/>
        <v>3029.94</v>
      </c>
      <c r="K179" s="52">
        <f t="shared" si="48"/>
        <v>3900.42</v>
      </c>
      <c r="L179" s="52">
        <f t="shared" si="48"/>
        <v>3950.6400000000003</v>
      </c>
      <c r="M179" s="52">
        <f t="shared" si="48"/>
        <v>3967.38</v>
      </c>
      <c r="N179" s="52">
        <f t="shared" si="48"/>
        <v>3716.2799999999997</v>
      </c>
      <c r="O179" s="52">
        <f t="shared" si="48"/>
        <v>3331.26</v>
      </c>
      <c r="P179" s="52">
        <f t="shared" si="48"/>
        <v>3080.1600000000003</v>
      </c>
      <c r="Q179" s="52">
        <f t="shared" si="48"/>
        <v>2896.0200000000004</v>
      </c>
      <c r="R179" s="52">
        <f t="shared" si="52"/>
        <v>1824.66</v>
      </c>
      <c r="S179" s="52">
        <f t="shared" si="52"/>
        <v>3548.88</v>
      </c>
      <c r="T179" s="52">
        <f t="shared" si="52"/>
        <v>3649.32</v>
      </c>
      <c r="U179" s="52">
        <f t="shared" si="52"/>
        <v>3234.1680000000001</v>
      </c>
      <c r="V179" s="52">
        <f t="shared" si="52"/>
        <v>3597.7608000000005</v>
      </c>
      <c r="W179" s="52">
        <f t="shared" si="52"/>
        <v>3090.7062000000001</v>
      </c>
      <c r="X179" s="52">
        <f t="shared" si="52"/>
        <v>2986.0812000000001</v>
      </c>
      <c r="Y179" s="52">
        <f t="shared" si="52"/>
        <v>3565.6200000000003</v>
      </c>
      <c r="Z179" s="52">
        <f t="shared" si="52"/>
        <v>3448.44</v>
      </c>
      <c r="AA179" s="52">
        <f t="shared" si="52"/>
        <v>3481.9200000000005</v>
      </c>
      <c r="AB179" s="52">
        <f t="shared" si="52"/>
        <v>3471.3738000000003</v>
      </c>
      <c r="AC179" s="52">
        <f t="shared" si="52"/>
        <v>3096.9000000000005</v>
      </c>
      <c r="AD179" s="52">
        <f t="shared" si="52"/>
        <v>2778.84</v>
      </c>
      <c r="AE179" s="52">
        <f t="shared" si="52"/>
        <v>2812.32</v>
      </c>
      <c r="AF179" s="52">
        <f t="shared" si="52"/>
        <v>3565.6200000000003</v>
      </c>
      <c r="AG179" s="52">
        <f t="shared" si="52"/>
        <v>3599.1000000000004</v>
      </c>
      <c r="AH179" s="52">
        <f t="shared" si="52"/>
        <v>4715.18</v>
      </c>
      <c r="AI179" s="52">
        <f t="shared" si="52"/>
        <v>4554.3086000000003</v>
      </c>
      <c r="AJ179" s="52">
        <f t="shared" si="52"/>
        <v>4514.3000000000011</v>
      </c>
      <c r="AK179" s="52">
        <f t="shared" si="52"/>
        <v>0</v>
      </c>
      <c r="AL179" s="52">
        <f t="shared" si="52"/>
        <v>0</v>
      </c>
      <c r="AM179" s="10">
        <f t="shared" si="50"/>
        <v>4715.18</v>
      </c>
    </row>
    <row r="180" spans="1:39">
      <c r="A180" s="13">
        <v>0.58333333333333337</v>
      </c>
      <c r="B180" s="52">
        <f t="shared" si="48"/>
        <v>0</v>
      </c>
      <c r="C180" s="52">
        <f t="shared" si="48"/>
        <v>0</v>
      </c>
      <c r="D180" s="52">
        <f t="shared" si="48"/>
        <v>0</v>
      </c>
      <c r="E180" s="52">
        <f t="shared" si="48"/>
        <v>0</v>
      </c>
      <c r="F180" s="52">
        <f t="shared" si="48"/>
        <v>2812.32</v>
      </c>
      <c r="G180" s="52">
        <f t="shared" si="48"/>
        <v>3917.16</v>
      </c>
      <c r="H180" s="52">
        <f t="shared" si="48"/>
        <v>3733.0200000000004</v>
      </c>
      <c r="I180" s="52">
        <f t="shared" si="48"/>
        <v>3314.5200000000004</v>
      </c>
      <c r="J180" s="52">
        <f t="shared" si="48"/>
        <v>3080.1600000000003</v>
      </c>
      <c r="K180" s="52">
        <f t="shared" si="48"/>
        <v>3883.68</v>
      </c>
      <c r="L180" s="52">
        <f t="shared" si="48"/>
        <v>3866.94</v>
      </c>
      <c r="M180" s="52">
        <f t="shared" si="48"/>
        <v>3247.56</v>
      </c>
      <c r="N180" s="52">
        <f t="shared" si="48"/>
        <v>3548.88</v>
      </c>
      <c r="O180" s="52">
        <f t="shared" si="48"/>
        <v>3582.36</v>
      </c>
      <c r="P180" s="52">
        <f t="shared" si="48"/>
        <v>3230.82</v>
      </c>
      <c r="Q180" s="52">
        <f t="shared" si="48"/>
        <v>2854.1700000000005</v>
      </c>
      <c r="R180" s="52">
        <f t="shared" si="52"/>
        <v>1791.18</v>
      </c>
      <c r="S180" s="52">
        <f t="shared" si="52"/>
        <v>3649.32</v>
      </c>
      <c r="T180" s="52">
        <f t="shared" si="52"/>
        <v>3632.58</v>
      </c>
      <c r="U180" s="52">
        <f t="shared" si="52"/>
        <v>3389.0130000000004</v>
      </c>
      <c r="V180" s="52">
        <f t="shared" si="52"/>
        <v>3629.5668000000001</v>
      </c>
      <c r="W180" s="52">
        <f t="shared" si="52"/>
        <v>2904.3900000000003</v>
      </c>
      <c r="X180" s="52">
        <f t="shared" si="52"/>
        <v>2894.0112000000004</v>
      </c>
      <c r="Y180" s="52">
        <f t="shared" si="52"/>
        <v>3653.0028000000002</v>
      </c>
      <c r="Z180" s="52">
        <f t="shared" si="52"/>
        <v>3465.18</v>
      </c>
      <c r="AA180" s="52">
        <f t="shared" si="52"/>
        <v>3515.4000000000005</v>
      </c>
      <c r="AB180" s="52">
        <f t="shared" si="52"/>
        <v>3434.5458000000003</v>
      </c>
      <c r="AC180" s="52">
        <f t="shared" si="52"/>
        <v>3013.2000000000003</v>
      </c>
      <c r="AD180" s="52">
        <f t="shared" si="52"/>
        <v>2762.1</v>
      </c>
      <c r="AE180" s="52">
        <f t="shared" si="52"/>
        <v>2745.36</v>
      </c>
      <c r="AF180" s="52">
        <f t="shared" si="52"/>
        <v>3532.1400000000003</v>
      </c>
      <c r="AG180" s="52">
        <f t="shared" si="52"/>
        <v>3615.84</v>
      </c>
      <c r="AH180" s="52">
        <f t="shared" si="52"/>
        <v>4514.96</v>
      </c>
      <c r="AI180" s="52">
        <f t="shared" si="52"/>
        <v>4524.3343999999997</v>
      </c>
      <c r="AJ180" s="52">
        <f t="shared" si="52"/>
        <v>4330.82</v>
      </c>
      <c r="AK180" s="52">
        <f t="shared" si="52"/>
        <v>0</v>
      </c>
      <c r="AL180" s="52">
        <f t="shared" si="52"/>
        <v>0</v>
      </c>
      <c r="AM180" s="10">
        <f t="shared" si="50"/>
        <v>4524.3343999999997</v>
      </c>
    </row>
    <row r="181" spans="1:39">
      <c r="A181" s="13" t="s">
        <v>20</v>
      </c>
      <c r="B181" s="52">
        <f t="shared" si="48"/>
        <v>0</v>
      </c>
      <c r="C181" s="52">
        <f t="shared" si="48"/>
        <v>0</v>
      </c>
      <c r="D181" s="52">
        <f t="shared" si="48"/>
        <v>0</v>
      </c>
      <c r="E181" s="52">
        <f t="shared" si="48"/>
        <v>0</v>
      </c>
      <c r="F181" s="52">
        <f t="shared" si="48"/>
        <v>3565.6200000000003</v>
      </c>
      <c r="G181" s="52">
        <f t="shared" si="48"/>
        <v>4051.08</v>
      </c>
      <c r="H181" s="52">
        <f t="shared" si="48"/>
        <v>3766.5000000000005</v>
      </c>
      <c r="I181" s="52">
        <f t="shared" si="48"/>
        <v>3214.08</v>
      </c>
      <c r="J181" s="52">
        <f t="shared" si="48"/>
        <v>2979.7200000000003</v>
      </c>
      <c r="K181" s="52">
        <f t="shared" si="48"/>
        <v>3933.9000000000005</v>
      </c>
      <c r="L181" s="52">
        <f t="shared" si="48"/>
        <v>3900.42</v>
      </c>
      <c r="M181" s="52">
        <f t="shared" si="48"/>
        <v>3850.2000000000003</v>
      </c>
      <c r="N181" s="52">
        <f t="shared" si="48"/>
        <v>3833.46</v>
      </c>
      <c r="O181" s="52">
        <f t="shared" si="48"/>
        <v>3666.06</v>
      </c>
      <c r="P181" s="52">
        <f t="shared" si="48"/>
        <v>3230.82</v>
      </c>
      <c r="Q181" s="52">
        <f t="shared" si="48"/>
        <v>2770.4700000000003</v>
      </c>
      <c r="R181" s="52">
        <f t="shared" si="52"/>
        <v>2527.7400000000002</v>
      </c>
      <c r="S181" s="52">
        <f t="shared" si="52"/>
        <v>3733.0200000000004</v>
      </c>
      <c r="T181" s="52">
        <f t="shared" si="52"/>
        <v>3431.7000000000003</v>
      </c>
      <c r="U181" s="52">
        <f t="shared" si="52"/>
        <v>3361.2246</v>
      </c>
      <c r="V181" s="52">
        <f t="shared" si="52"/>
        <v>3523.1004000000003</v>
      </c>
      <c r="W181" s="52">
        <f t="shared" si="52"/>
        <v>2922.8040000000001</v>
      </c>
      <c r="X181" s="52">
        <f t="shared" si="52"/>
        <v>2975.7024000000006</v>
      </c>
      <c r="Y181" s="52">
        <f t="shared" si="52"/>
        <v>3565.6200000000003</v>
      </c>
      <c r="Z181" s="52">
        <f t="shared" si="52"/>
        <v>3515.4000000000005</v>
      </c>
      <c r="AA181" s="52">
        <f t="shared" si="52"/>
        <v>3548.88</v>
      </c>
      <c r="AB181" s="52">
        <f t="shared" si="52"/>
        <v>3567.7962000000002</v>
      </c>
      <c r="AC181" s="52">
        <f t="shared" si="52"/>
        <v>3046.68</v>
      </c>
      <c r="AD181" s="52">
        <f t="shared" si="52"/>
        <v>2644.9200000000005</v>
      </c>
      <c r="AE181" s="52">
        <f t="shared" si="52"/>
        <v>2728.6200000000003</v>
      </c>
      <c r="AF181" s="52">
        <f t="shared" si="52"/>
        <v>3532.1400000000003</v>
      </c>
      <c r="AG181" s="52">
        <f t="shared" si="52"/>
        <v>3565.6200000000003</v>
      </c>
      <c r="AH181" s="52">
        <f t="shared" si="52"/>
        <v>4381.92</v>
      </c>
      <c r="AI181" s="52">
        <f t="shared" si="52"/>
        <v>4388.4485999999997</v>
      </c>
      <c r="AJ181" s="52">
        <f t="shared" si="52"/>
        <v>4063.86</v>
      </c>
      <c r="AK181" s="52">
        <f t="shared" si="52"/>
        <v>0</v>
      </c>
      <c r="AL181" s="52">
        <f t="shared" si="52"/>
        <v>0</v>
      </c>
      <c r="AM181" s="10">
        <f t="shared" si="50"/>
        <v>4388.4485999999997</v>
      </c>
    </row>
    <row r="182" spans="1:39">
      <c r="A182" s="12" t="s">
        <v>21</v>
      </c>
      <c r="B182" s="52">
        <f t="shared" si="48"/>
        <v>0</v>
      </c>
      <c r="C182" s="52">
        <f t="shared" si="48"/>
        <v>0</v>
      </c>
      <c r="D182" s="52">
        <f t="shared" si="48"/>
        <v>0</v>
      </c>
      <c r="E182" s="52">
        <f t="shared" si="48"/>
        <v>0</v>
      </c>
      <c r="F182" s="52">
        <f t="shared" si="48"/>
        <v>3699.54</v>
      </c>
      <c r="G182" s="52">
        <f t="shared" si="48"/>
        <v>3682.8000000000006</v>
      </c>
      <c r="H182" s="52">
        <f t="shared" si="48"/>
        <v>3682.8000000000006</v>
      </c>
      <c r="I182" s="52">
        <f t="shared" si="48"/>
        <v>3063.4200000000005</v>
      </c>
      <c r="J182" s="52">
        <f t="shared" si="48"/>
        <v>2912.76</v>
      </c>
      <c r="K182" s="52">
        <f t="shared" si="48"/>
        <v>3866.94</v>
      </c>
      <c r="L182" s="52">
        <f t="shared" si="48"/>
        <v>3833.46</v>
      </c>
      <c r="M182" s="52">
        <f t="shared" si="48"/>
        <v>3749.76</v>
      </c>
      <c r="N182" s="52">
        <f t="shared" si="48"/>
        <v>3716.2799999999997</v>
      </c>
      <c r="O182" s="52">
        <f t="shared" si="48"/>
        <v>3632.58</v>
      </c>
      <c r="P182" s="52">
        <f t="shared" si="48"/>
        <v>2946.2400000000002</v>
      </c>
      <c r="Q182" s="52">
        <f t="shared" si="48"/>
        <v>2653.2900000000004</v>
      </c>
      <c r="R182" s="52">
        <f t="shared" si="52"/>
        <v>2527.7400000000002</v>
      </c>
      <c r="S182" s="52">
        <f t="shared" si="52"/>
        <v>3532.1400000000003</v>
      </c>
      <c r="T182" s="52">
        <f t="shared" si="52"/>
        <v>3766.5000000000005</v>
      </c>
      <c r="U182" s="52">
        <f t="shared" si="52"/>
        <v>2720.5848000000001</v>
      </c>
      <c r="V182" s="52">
        <f t="shared" si="52"/>
        <v>3561.4349999999999</v>
      </c>
      <c r="W182" s="52">
        <f t="shared" si="52"/>
        <v>3002.3190000000004</v>
      </c>
      <c r="X182" s="52">
        <f t="shared" si="52"/>
        <v>2871.9144000000001</v>
      </c>
      <c r="Y182" s="52">
        <f t="shared" si="52"/>
        <v>3414.96</v>
      </c>
      <c r="Z182" s="52">
        <f t="shared" si="52"/>
        <v>3599.1000000000004</v>
      </c>
      <c r="AA182" s="52">
        <f t="shared" si="52"/>
        <v>3532.1400000000003</v>
      </c>
      <c r="AB182" s="52">
        <f t="shared" si="52"/>
        <v>3460.9950000000003</v>
      </c>
      <c r="AC182" s="52">
        <f t="shared" si="52"/>
        <v>2996.46</v>
      </c>
      <c r="AD182" s="52">
        <f t="shared" si="52"/>
        <v>2594.6999999999998</v>
      </c>
      <c r="AE182" s="52">
        <f t="shared" si="52"/>
        <v>2661.6600000000003</v>
      </c>
      <c r="AF182" s="52">
        <f t="shared" si="52"/>
        <v>3465.18</v>
      </c>
      <c r="AG182" s="52">
        <f t="shared" si="52"/>
        <v>3465.18</v>
      </c>
      <c r="AH182" s="52">
        <f t="shared" si="52"/>
        <v>4215.4000000000005</v>
      </c>
      <c r="AI182" s="52">
        <f t="shared" si="52"/>
        <v>4128.5194000000001</v>
      </c>
      <c r="AJ182" s="52">
        <f t="shared" si="52"/>
        <v>3830.38</v>
      </c>
      <c r="AK182" s="52">
        <f t="shared" si="52"/>
        <v>0</v>
      </c>
      <c r="AL182" s="52">
        <f t="shared" si="52"/>
        <v>0</v>
      </c>
      <c r="AM182" s="10">
        <f t="shared" si="50"/>
        <v>4215.4000000000005</v>
      </c>
    </row>
    <row r="183" spans="1:39">
      <c r="A183" s="12" t="s">
        <v>22</v>
      </c>
      <c r="B183" s="52">
        <f t="shared" ref="B183:AL189" si="53">+$G$40*(B123+B153)</f>
        <v>0</v>
      </c>
      <c r="C183" s="52">
        <f t="shared" si="53"/>
        <v>0</v>
      </c>
      <c r="D183" s="52">
        <f t="shared" si="53"/>
        <v>0</v>
      </c>
      <c r="E183" s="52">
        <f t="shared" si="53"/>
        <v>0</v>
      </c>
      <c r="F183" s="52">
        <f t="shared" si="53"/>
        <v>3381.48</v>
      </c>
      <c r="G183" s="52">
        <f t="shared" si="53"/>
        <v>3599.1000000000004</v>
      </c>
      <c r="H183" s="52">
        <f t="shared" si="53"/>
        <v>3565.6200000000003</v>
      </c>
      <c r="I183" s="52">
        <f t="shared" si="53"/>
        <v>2929.5</v>
      </c>
      <c r="J183" s="52">
        <f t="shared" si="53"/>
        <v>2879.28</v>
      </c>
      <c r="K183" s="52">
        <f t="shared" si="53"/>
        <v>3615.84</v>
      </c>
      <c r="L183" s="52">
        <f t="shared" si="53"/>
        <v>3615.84</v>
      </c>
      <c r="M183" s="52">
        <f t="shared" si="53"/>
        <v>3615.84</v>
      </c>
      <c r="N183" s="52">
        <f t="shared" si="53"/>
        <v>3682.8000000000006</v>
      </c>
      <c r="O183" s="52">
        <f t="shared" si="53"/>
        <v>3515.4000000000005</v>
      </c>
      <c r="P183" s="52">
        <f t="shared" si="53"/>
        <v>2896.0200000000004</v>
      </c>
      <c r="Q183" s="52">
        <f t="shared" si="53"/>
        <v>2544.48</v>
      </c>
      <c r="R183" s="52">
        <f t="shared" si="53"/>
        <v>2460.7800000000002</v>
      </c>
      <c r="S183" s="52">
        <f t="shared" si="53"/>
        <v>3431.7000000000003</v>
      </c>
      <c r="T183" s="52">
        <f t="shared" si="53"/>
        <v>3046.68</v>
      </c>
      <c r="U183" s="52">
        <f t="shared" si="53"/>
        <v>3406.9248000000002</v>
      </c>
      <c r="V183" s="52">
        <f t="shared" si="53"/>
        <v>3305.8152000000005</v>
      </c>
      <c r="W183" s="52">
        <f t="shared" si="53"/>
        <v>2911.2534000000005</v>
      </c>
      <c r="X183" s="52">
        <f t="shared" si="53"/>
        <v>2759.0868</v>
      </c>
      <c r="Y183" s="52">
        <f t="shared" si="53"/>
        <v>3381.48</v>
      </c>
      <c r="Z183" s="52">
        <f t="shared" si="53"/>
        <v>3448.44</v>
      </c>
      <c r="AA183" s="52">
        <f t="shared" si="53"/>
        <v>3348.0000000000005</v>
      </c>
      <c r="AB183" s="52">
        <f t="shared" si="53"/>
        <v>3264.3000000000006</v>
      </c>
      <c r="AC183" s="52">
        <f t="shared" si="53"/>
        <v>2962.98</v>
      </c>
      <c r="AD183" s="52">
        <f t="shared" si="53"/>
        <v>2611.44</v>
      </c>
      <c r="AE183" s="52">
        <f t="shared" si="53"/>
        <v>2711.88</v>
      </c>
      <c r="AF183" s="52">
        <f t="shared" si="53"/>
        <v>3381.48</v>
      </c>
      <c r="AG183" s="52">
        <f t="shared" si="53"/>
        <v>3364.7400000000002</v>
      </c>
      <c r="AH183" s="52">
        <f t="shared" si="53"/>
        <v>3764.5200000000004</v>
      </c>
      <c r="AI183" s="52">
        <f t="shared" si="53"/>
        <v>3789.1278000000002</v>
      </c>
      <c r="AJ183" s="52">
        <f t="shared" si="53"/>
        <v>3346.0200000000004</v>
      </c>
      <c r="AK183" s="52">
        <f t="shared" si="53"/>
        <v>0</v>
      </c>
      <c r="AL183" s="52">
        <f t="shared" si="53"/>
        <v>0</v>
      </c>
      <c r="AM183" s="10">
        <f t="shared" si="50"/>
        <v>3789.1278000000002</v>
      </c>
    </row>
    <row r="184" spans="1:39">
      <c r="A184" s="12" t="s">
        <v>23</v>
      </c>
      <c r="B184" s="52">
        <f t="shared" si="53"/>
        <v>0</v>
      </c>
      <c r="C184" s="52">
        <f t="shared" si="53"/>
        <v>0</v>
      </c>
      <c r="D184" s="52">
        <f t="shared" si="53"/>
        <v>0</v>
      </c>
      <c r="E184" s="52">
        <f t="shared" si="53"/>
        <v>0</v>
      </c>
      <c r="F184" s="52">
        <f t="shared" si="53"/>
        <v>2042.28</v>
      </c>
      <c r="G184" s="52">
        <f t="shared" si="53"/>
        <v>3364.7400000000002</v>
      </c>
      <c r="H184" s="52">
        <f t="shared" si="53"/>
        <v>3548.88</v>
      </c>
      <c r="I184" s="52">
        <f t="shared" si="53"/>
        <v>3096.9000000000005</v>
      </c>
      <c r="J184" s="52">
        <f t="shared" si="53"/>
        <v>2996.46</v>
      </c>
      <c r="K184" s="52">
        <f t="shared" si="53"/>
        <v>3666.06</v>
      </c>
      <c r="L184" s="52">
        <f t="shared" si="53"/>
        <v>3582.36</v>
      </c>
      <c r="M184" s="52">
        <f t="shared" si="53"/>
        <v>3565.6200000000003</v>
      </c>
      <c r="N184" s="52">
        <f t="shared" si="53"/>
        <v>3582.36</v>
      </c>
      <c r="O184" s="52">
        <f t="shared" si="53"/>
        <v>3816.7200000000003</v>
      </c>
      <c r="P184" s="52">
        <f t="shared" si="53"/>
        <v>2979.7200000000003</v>
      </c>
      <c r="Q184" s="52">
        <f t="shared" si="53"/>
        <v>2946.2400000000002</v>
      </c>
      <c r="R184" s="52">
        <f t="shared" si="53"/>
        <v>2360.34</v>
      </c>
      <c r="S184" s="52">
        <f t="shared" si="53"/>
        <v>3615.84</v>
      </c>
      <c r="T184" s="52">
        <f t="shared" si="53"/>
        <v>2896.0200000000004</v>
      </c>
      <c r="U184" s="52">
        <f t="shared" si="53"/>
        <v>3375.6210000000005</v>
      </c>
      <c r="V184" s="52">
        <f t="shared" si="53"/>
        <v>3375.4536000000003</v>
      </c>
      <c r="W184" s="52">
        <f t="shared" si="53"/>
        <v>2948.4162000000001</v>
      </c>
      <c r="X184" s="52">
        <f t="shared" si="53"/>
        <v>3100.2480000000005</v>
      </c>
      <c r="Y184" s="52">
        <f t="shared" si="53"/>
        <v>3398.2200000000003</v>
      </c>
      <c r="Z184" s="52">
        <f t="shared" si="53"/>
        <v>3297.78</v>
      </c>
      <c r="AA184" s="52">
        <f t="shared" si="53"/>
        <v>3414.96</v>
      </c>
      <c r="AB184" s="52">
        <f t="shared" si="53"/>
        <v>3498.6600000000003</v>
      </c>
      <c r="AC184" s="52">
        <f t="shared" si="53"/>
        <v>3230.82</v>
      </c>
      <c r="AD184" s="52">
        <f t="shared" si="53"/>
        <v>2896.0200000000004</v>
      </c>
      <c r="AE184" s="52">
        <f t="shared" si="53"/>
        <v>2745.36</v>
      </c>
      <c r="AF184" s="52">
        <f t="shared" si="53"/>
        <v>3348.0000000000005</v>
      </c>
      <c r="AG184" s="52">
        <f t="shared" si="53"/>
        <v>3264.3000000000006</v>
      </c>
      <c r="AH184" s="52">
        <f t="shared" si="53"/>
        <v>3615.18</v>
      </c>
      <c r="AI184" s="52">
        <f t="shared" si="53"/>
        <v>3421.1633999999999</v>
      </c>
      <c r="AJ184" s="52">
        <f t="shared" si="53"/>
        <v>3376.9698000000003</v>
      </c>
      <c r="AK184" s="52">
        <f t="shared" si="53"/>
        <v>0</v>
      </c>
      <c r="AL184" s="52">
        <f t="shared" si="53"/>
        <v>0</v>
      </c>
      <c r="AM184" s="10">
        <f t="shared" si="50"/>
        <v>3816.7200000000003</v>
      </c>
    </row>
    <row r="185" spans="1:39">
      <c r="A185" s="9" t="s">
        <v>24</v>
      </c>
      <c r="B185" s="52">
        <f t="shared" si="53"/>
        <v>0</v>
      </c>
      <c r="C185" s="52">
        <f t="shared" si="53"/>
        <v>0</v>
      </c>
      <c r="D185" s="52">
        <f t="shared" si="53"/>
        <v>0</v>
      </c>
      <c r="E185" s="52">
        <f t="shared" si="53"/>
        <v>0</v>
      </c>
      <c r="F185" s="52">
        <f t="shared" si="53"/>
        <v>0</v>
      </c>
      <c r="G185" s="52">
        <f t="shared" si="53"/>
        <v>3850.2000000000003</v>
      </c>
      <c r="H185" s="52">
        <f t="shared" si="53"/>
        <v>3498.6600000000003</v>
      </c>
      <c r="I185" s="52">
        <f t="shared" si="53"/>
        <v>3632.58</v>
      </c>
      <c r="J185" s="52">
        <f t="shared" si="53"/>
        <v>3649.32</v>
      </c>
      <c r="K185" s="52">
        <f t="shared" si="53"/>
        <v>3967.38</v>
      </c>
      <c r="L185" s="52">
        <f t="shared" si="53"/>
        <v>4051.08</v>
      </c>
      <c r="M185" s="52">
        <f t="shared" si="53"/>
        <v>3833.46</v>
      </c>
      <c r="N185" s="52">
        <f t="shared" si="53"/>
        <v>3900.42</v>
      </c>
      <c r="O185" s="52">
        <f t="shared" si="53"/>
        <v>3984.1200000000003</v>
      </c>
      <c r="P185" s="52">
        <f t="shared" si="53"/>
        <v>3599.1000000000004</v>
      </c>
      <c r="Q185" s="52">
        <f t="shared" si="53"/>
        <v>3163.86</v>
      </c>
      <c r="R185" s="52">
        <f t="shared" si="53"/>
        <v>3381.48</v>
      </c>
      <c r="S185" s="52">
        <f t="shared" si="53"/>
        <v>3866.94</v>
      </c>
      <c r="T185" s="52">
        <f t="shared" si="53"/>
        <v>3348.0000000000005</v>
      </c>
      <c r="U185" s="52">
        <f t="shared" si="53"/>
        <v>3930.0498000000002</v>
      </c>
      <c r="V185" s="52">
        <f t="shared" si="53"/>
        <v>3581.5230000000006</v>
      </c>
      <c r="W185" s="52">
        <f t="shared" si="53"/>
        <v>3364.9074000000001</v>
      </c>
      <c r="X185" s="52">
        <f t="shared" si="53"/>
        <v>3465.18</v>
      </c>
      <c r="Y185" s="52">
        <f t="shared" si="53"/>
        <v>0</v>
      </c>
      <c r="Z185" s="52">
        <f t="shared" si="53"/>
        <v>3716.2799999999997</v>
      </c>
      <c r="AA185" s="52">
        <f t="shared" si="53"/>
        <v>3833.46</v>
      </c>
      <c r="AB185" s="52">
        <f t="shared" si="53"/>
        <v>3984.1200000000003</v>
      </c>
      <c r="AC185" s="52">
        <f t="shared" si="53"/>
        <v>3314.5200000000004</v>
      </c>
      <c r="AD185" s="52">
        <f t="shared" si="53"/>
        <v>3188.3004000000005</v>
      </c>
      <c r="AE185" s="52">
        <f t="shared" si="53"/>
        <v>3381.48</v>
      </c>
      <c r="AF185" s="52">
        <f t="shared" si="53"/>
        <v>3850.2000000000003</v>
      </c>
      <c r="AG185" s="52">
        <f t="shared" si="53"/>
        <v>3799.98</v>
      </c>
      <c r="AH185" s="52">
        <f t="shared" si="53"/>
        <v>3749.76</v>
      </c>
      <c r="AI185" s="52">
        <f t="shared" si="53"/>
        <v>3825.7596000000003</v>
      </c>
      <c r="AJ185" s="52">
        <f t="shared" si="53"/>
        <v>3828.1032</v>
      </c>
      <c r="AK185" s="52">
        <f t="shared" si="53"/>
        <v>0</v>
      </c>
      <c r="AL185" s="52">
        <f t="shared" si="53"/>
        <v>0</v>
      </c>
      <c r="AM185" s="10">
        <f t="shared" si="50"/>
        <v>4051.08</v>
      </c>
    </row>
    <row r="186" spans="1:39">
      <c r="A186" s="15">
        <v>0.83333333333333337</v>
      </c>
      <c r="B186" s="52">
        <f t="shared" si="53"/>
        <v>0</v>
      </c>
      <c r="C186" s="52">
        <f t="shared" si="53"/>
        <v>0</v>
      </c>
      <c r="D186" s="52">
        <f t="shared" si="53"/>
        <v>0</v>
      </c>
      <c r="E186" s="52">
        <f t="shared" si="53"/>
        <v>0</v>
      </c>
      <c r="F186" s="52">
        <f t="shared" si="53"/>
        <v>1607.04</v>
      </c>
      <c r="G186" s="52">
        <f t="shared" si="53"/>
        <v>3866.94</v>
      </c>
      <c r="H186" s="52">
        <f t="shared" si="53"/>
        <v>2912.76</v>
      </c>
      <c r="I186" s="52">
        <f t="shared" si="53"/>
        <v>0</v>
      </c>
      <c r="J186" s="52">
        <f t="shared" si="53"/>
        <v>3699.54</v>
      </c>
      <c r="K186" s="52">
        <f t="shared" si="53"/>
        <v>3967.38</v>
      </c>
      <c r="L186" s="52">
        <f t="shared" si="53"/>
        <v>4000.86</v>
      </c>
      <c r="M186" s="52">
        <f t="shared" si="53"/>
        <v>3766.5000000000005</v>
      </c>
      <c r="N186" s="52">
        <f t="shared" si="53"/>
        <v>3883.68</v>
      </c>
      <c r="O186" s="52">
        <f t="shared" si="53"/>
        <v>3950.6400000000003</v>
      </c>
      <c r="P186" s="52">
        <f t="shared" si="53"/>
        <v>3632.58</v>
      </c>
      <c r="Q186" s="52">
        <f t="shared" si="53"/>
        <v>3264.3000000000006</v>
      </c>
      <c r="R186" s="52">
        <f t="shared" si="53"/>
        <v>4034.34</v>
      </c>
      <c r="S186" s="52">
        <f t="shared" si="53"/>
        <v>3917.16</v>
      </c>
      <c r="T186" s="52">
        <f t="shared" si="53"/>
        <v>3799.98</v>
      </c>
      <c r="U186" s="52">
        <f t="shared" si="53"/>
        <v>3880.6668</v>
      </c>
      <c r="V186" s="52">
        <f t="shared" si="53"/>
        <v>3596.9238</v>
      </c>
      <c r="W186" s="52">
        <f t="shared" si="53"/>
        <v>3699.8748000000001</v>
      </c>
      <c r="X186" s="52">
        <f t="shared" si="53"/>
        <v>3682.8000000000006</v>
      </c>
      <c r="Y186" s="52">
        <f t="shared" si="53"/>
        <v>66.960000000000008</v>
      </c>
      <c r="Z186" s="52">
        <f t="shared" si="53"/>
        <v>3649.32</v>
      </c>
      <c r="AA186" s="52">
        <f t="shared" si="53"/>
        <v>3783.2400000000002</v>
      </c>
      <c r="AB186" s="52">
        <f t="shared" si="53"/>
        <v>3866.94</v>
      </c>
      <c r="AC186" s="52">
        <f t="shared" si="53"/>
        <v>3498.6600000000003</v>
      </c>
      <c r="AD186" s="52">
        <f t="shared" si="53"/>
        <v>3277.0224000000003</v>
      </c>
      <c r="AE186" s="52">
        <f t="shared" si="53"/>
        <v>3448.44</v>
      </c>
      <c r="AF186" s="52">
        <f t="shared" si="53"/>
        <v>3799.98</v>
      </c>
      <c r="AG186" s="52">
        <f t="shared" si="53"/>
        <v>3749.76</v>
      </c>
      <c r="AH186" s="52">
        <f t="shared" si="53"/>
        <v>3799.98</v>
      </c>
      <c r="AI186" s="52">
        <f t="shared" si="53"/>
        <v>3845.3454000000002</v>
      </c>
      <c r="AJ186" s="52">
        <f t="shared" si="53"/>
        <v>3862.7550000000001</v>
      </c>
      <c r="AK186" s="52">
        <f t="shared" si="53"/>
        <v>0</v>
      </c>
      <c r="AL186" s="52">
        <f t="shared" si="53"/>
        <v>0</v>
      </c>
      <c r="AM186" s="10">
        <f t="shared" si="50"/>
        <v>4034.34</v>
      </c>
    </row>
    <row r="187" spans="1:39">
      <c r="A187" s="15">
        <v>0.875</v>
      </c>
      <c r="B187" s="52">
        <f t="shared" si="53"/>
        <v>0</v>
      </c>
      <c r="C187" s="52">
        <f t="shared" si="53"/>
        <v>0</v>
      </c>
      <c r="D187" s="52">
        <f t="shared" si="53"/>
        <v>0</v>
      </c>
      <c r="E187" s="52">
        <f t="shared" si="53"/>
        <v>0</v>
      </c>
      <c r="F187" s="52">
        <f t="shared" si="53"/>
        <v>2879.28</v>
      </c>
      <c r="G187" s="52">
        <f t="shared" si="53"/>
        <v>3649.32</v>
      </c>
      <c r="H187" s="52">
        <f t="shared" si="53"/>
        <v>2678.4</v>
      </c>
      <c r="I187" s="52">
        <f t="shared" si="53"/>
        <v>1573.5600000000002</v>
      </c>
      <c r="J187" s="52">
        <f t="shared" si="53"/>
        <v>3599.1000000000004</v>
      </c>
      <c r="K187" s="52">
        <f t="shared" si="53"/>
        <v>4034.34</v>
      </c>
      <c r="L187" s="52">
        <f t="shared" si="53"/>
        <v>3866.94</v>
      </c>
      <c r="M187" s="52">
        <f t="shared" si="53"/>
        <v>3850.2000000000003</v>
      </c>
      <c r="N187" s="52">
        <f t="shared" si="53"/>
        <v>3733.0200000000004</v>
      </c>
      <c r="O187" s="52">
        <f t="shared" si="53"/>
        <v>3749.76</v>
      </c>
      <c r="P187" s="52">
        <f t="shared" si="53"/>
        <v>3481.9200000000005</v>
      </c>
      <c r="Q187" s="52">
        <f t="shared" si="53"/>
        <v>1037.8800000000001</v>
      </c>
      <c r="R187" s="52">
        <f t="shared" si="53"/>
        <v>3582.36</v>
      </c>
      <c r="S187" s="52">
        <f t="shared" si="53"/>
        <v>3682.8000000000006</v>
      </c>
      <c r="T187" s="52">
        <f t="shared" si="53"/>
        <v>2962.98</v>
      </c>
      <c r="U187" s="52">
        <f t="shared" si="53"/>
        <v>3752.1035999999999</v>
      </c>
      <c r="V187" s="52">
        <f t="shared" si="53"/>
        <v>3651.9984000000004</v>
      </c>
      <c r="W187" s="52">
        <f t="shared" si="53"/>
        <v>3705.7338000000004</v>
      </c>
      <c r="X187" s="52">
        <f t="shared" si="53"/>
        <v>3582.36</v>
      </c>
      <c r="Y187" s="52">
        <f t="shared" si="53"/>
        <v>2494.2600000000002</v>
      </c>
      <c r="Z187" s="52">
        <f t="shared" si="53"/>
        <v>3515.4000000000005</v>
      </c>
      <c r="AA187" s="52">
        <f t="shared" si="53"/>
        <v>3682.8000000000006</v>
      </c>
      <c r="AB187" s="52">
        <f t="shared" si="53"/>
        <v>3716.2799999999997</v>
      </c>
      <c r="AC187" s="52">
        <f t="shared" si="53"/>
        <v>3498.6600000000003</v>
      </c>
      <c r="AD187" s="52">
        <f t="shared" si="53"/>
        <v>3259.6127999999999</v>
      </c>
      <c r="AE187" s="52">
        <f t="shared" si="53"/>
        <v>3364.7400000000002</v>
      </c>
      <c r="AF187" s="52">
        <f t="shared" si="53"/>
        <v>3632.58</v>
      </c>
      <c r="AG187" s="52">
        <f t="shared" si="53"/>
        <v>3632.58</v>
      </c>
      <c r="AH187" s="52">
        <f t="shared" si="53"/>
        <v>3632.58</v>
      </c>
      <c r="AI187" s="52">
        <f t="shared" si="53"/>
        <v>3876.4818000000005</v>
      </c>
      <c r="AJ187" s="52">
        <f t="shared" si="53"/>
        <v>3877.3188</v>
      </c>
      <c r="AK187" s="52">
        <f t="shared" si="53"/>
        <v>0</v>
      </c>
      <c r="AL187" s="52">
        <f t="shared" si="53"/>
        <v>0</v>
      </c>
      <c r="AM187" s="10">
        <f t="shared" si="50"/>
        <v>4034.34</v>
      </c>
    </row>
    <row r="188" spans="1:39">
      <c r="A188" s="13" t="s">
        <v>25</v>
      </c>
      <c r="B188" s="52">
        <f t="shared" si="53"/>
        <v>0</v>
      </c>
      <c r="C188" s="52">
        <f t="shared" si="53"/>
        <v>0</v>
      </c>
      <c r="D188" s="52">
        <f t="shared" si="53"/>
        <v>0</v>
      </c>
      <c r="E188" s="52">
        <f t="shared" si="53"/>
        <v>0</v>
      </c>
      <c r="F188" s="52">
        <f t="shared" si="53"/>
        <v>3448.44</v>
      </c>
      <c r="G188" s="52">
        <f t="shared" si="53"/>
        <v>3364.7400000000002</v>
      </c>
      <c r="H188" s="52">
        <f t="shared" si="53"/>
        <v>3565.6200000000003</v>
      </c>
      <c r="I188" s="52">
        <f t="shared" si="53"/>
        <v>3431.7000000000003</v>
      </c>
      <c r="J188" s="52">
        <f t="shared" si="53"/>
        <v>3381.48</v>
      </c>
      <c r="K188" s="52">
        <f t="shared" si="53"/>
        <v>3632.58</v>
      </c>
      <c r="L188" s="52">
        <f t="shared" si="53"/>
        <v>3548.88</v>
      </c>
      <c r="M188" s="52">
        <f t="shared" si="53"/>
        <v>3582.36</v>
      </c>
      <c r="N188" s="52">
        <f t="shared" si="53"/>
        <v>3481.9200000000005</v>
      </c>
      <c r="O188" s="52">
        <f t="shared" si="53"/>
        <v>3565.6200000000003</v>
      </c>
      <c r="P188" s="52">
        <f t="shared" si="53"/>
        <v>3281.0400000000004</v>
      </c>
      <c r="Q188" s="52">
        <f t="shared" si="53"/>
        <v>1138.3200000000002</v>
      </c>
      <c r="R188" s="52">
        <f t="shared" si="53"/>
        <v>3431.7000000000003</v>
      </c>
      <c r="S188" s="52">
        <f t="shared" si="53"/>
        <v>3481.9200000000005</v>
      </c>
      <c r="T188" s="52">
        <f t="shared" si="53"/>
        <v>2962.98</v>
      </c>
      <c r="U188" s="52">
        <f t="shared" si="53"/>
        <v>3560.0958000000001</v>
      </c>
      <c r="V188" s="52">
        <f t="shared" si="53"/>
        <v>3400.0614</v>
      </c>
      <c r="W188" s="52">
        <f t="shared" si="53"/>
        <v>3292.0884000000001</v>
      </c>
      <c r="X188" s="52">
        <f t="shared" si="53"/>
        <v>3130.38</v>
      </c>
      <c r="Y188" s="52">
        <f t="shared" si="53"/>
        <v>2716.3998000000001</v>
      </c>
      <c r="Z188" s="52">
        <f t="shared" si="53"/>
        <v>3331.26</v>
      </c>
      <c r="AA188" s="52">
        <f t="shared" si="53"/>
        <v>3431.7000000000003</v>
      </c>
      <c r="AB188" s="52">
        <f t="shared" si="53"/>
        <v>3515.4000000000005</v>
      </c>
      <c r="AC188" s="52">
        <f t="shared" si="53"/>
        <v>3197.34</v>
      </c>
      <c r="AD188" s="52">
        <f t="shared" si="53"/>
        <v>3142.0980000000004</v>
      </c>
      <c r="AE188" s="52">
        <f t="shared" si="53"/>
        <v>2711.88</v>
      </c>
      <c r="AF188" s="52">
        <f t="shared" si="53"/>
        <v>3431.7000000000003</v>
      </c>
      <c r="AG188" s="52">
        <f t="shared" si="53"/>
        <v>3398.2200000000003</v>
      </c>
      <c r="AH188" s="52">
        <f t="shared" si="53"/>
        <v>2862.5400000000004</v>
      </c>
      <c r="AI188" s="52">
        <f t="shared" si="53"/>
        <v>3472.0434</v>
      </c>
      <c r="AJ188" s="52">
        <f t="shared" si="53"/>
        <v>3779.7246</v>
      </c>
      <c r="AK188" s="52">
        <f t="shared" si="53"/>
        <v>0</v>
      </c>
      <c r="AL188" s="52">
        <f t="shared" si="53"/>
        <v>0</v>
      </c>
      <c r="AM188" s="10">
        <f t="shared" si="50"/>
        <v>3779.7246</v>
      </c>
    </row>
    <row r="189" spans="1:39">
      <c r="A189" s="15">
        <v>0.95833333333333337</v>
      </c>
      <c r="B189" s="52">
        <f t="shared" si="53"/>
        <v>0</v>
      </c>
      <c r="C189" s="52">
        <f t="shared" si="53"/>
        <v>0</v>
      </c>
      <c r="D189" s="52">
        <f t="shared" si="53"/>
        <v>0</v>
      </c>
      <c r="E189" s="52">
        <f t="shared" si="53"/>
        <v>0</v>
      </c>
      <c r="F189" s="52">
        <f t="shared" si="53"/>
        <v>3013.2000000000003</v>
      </c>
      <c r="G189" s="52">
        <f t="shared" si="53"/>
        <v>3096.9000000000005</v>
      </c>
      <c r="H189" s="52">
        <f t="shared" si="53"/>
        <v>3197.34</v>
      </c>
      <c r="I189" s="52">
        <f t="shared" si="53"/>
        <v>3029.94</v>
      </c>
      <c r="J189" s="52">
        <f t="shared" si="53"/>
        <v>3013.2000000000003</v>
      </c>
      <c r="K189" s="52">
        <f t="shared" si="53"/>
        <v>3297.78</v>
      </c>
      <c r="L189" s="52">
        <f t="shared" si="53"/>
        <v>3163.86</v>
      </c>
      <c r="M189" s="52">
        <f t="shared" si="53"/>
        <v>3331.26</v>
      </c>
      <c r="N189" s="52">
        <f t="shared" si="53"/>
        <v>3063.4200000000005</v>
      </c>
      <c r="O189" s="52">
        <f t="shared" si="53"/>
        <v>3247.56</v>
      </c>
      <c r="P189" s="52">
        <f t="shared" si="53"/>
        <v>2762.1</v>
      </c>
      <c r="Q189" s="52">
        <f t="shared" si="53"/>
        <v>1740.9600000000003</v>
      </c>
      <c r="R189" s="52">
        <f t="shared" si="53"/>
        <v>3214.08</v>
      </c>
      <c r="S189" s="52">
        <f t="shared" si="53"/>
        <v>3130.38</v>
      </c>
      <c r="T189" s="52">
        <f t="shared" si="53"/>
        <v>2929.5</v>
      </c>
      <c r="U189" s="52">
        <f t="shared" si="53"/>
        <v>2954.2752</v>
      </c>
      <c r="V189" s="52">
        <f t="shared" si="53"/>
        <v>3140.5914000000002</v>
      </c>
      <c r="W189" s="52">
        <f t="shared" si="53"/>
        <v>3007.5084000000002</v>
      </c>
      <c r="X189" s="52">
        <f t="shared" si="53"/>
        <v>2845.7999999999997</v>
      </c>
      <c r="Y189" s="52">
        <f t="shared" si="53"/>
        <v>2829.06</v>
      </c>
      <c r="Z189" s="52">
        <f t="shared" si="53"/>
        <v>2912.76</v>
      </c>
      <c r="AA189" s="52">
        <f t="shared" si="53"/>
        <v>2929.5</v>
      </c>
      <c r="AB189" s="52">
        <f t="shared" si="53"/>
        <v>3197.34</v>
      </c>
      <c r="AC189" s="52">
        <f t="shared" si="53"/>
        <v>3147.1200000000003</v>
      </c>
      <c r="AD189" s="52">
        <f t="shared" si="53"/>
        <v>2835.4212000000002</v>
      </c>
      <c r="AE189" s="52">
        <f t="shared" si="53"/>
        <v>2611.44</v>
      </c>
      <c r="AF189" s="52">
        <f t="shared" si="53"/>
        <v>3029.94</v>
      </c>
      <c r="AG189" s="52">
        <f t="shared" si="53"/>
        <v>2979.7200000000003</v>
      </c>
      <c r="AH189" s="52">
        <f t="shared" si="53"/>
        <v>3080.1600000000003</v>
      </c>
      <c r="AI189" s="52">
        <f t="shared" ref="AI189:AL189" si="54">+$G$40*(AI129+AI159)</f>
        <v>3143.4372000000003</v>
      </c>
      <c r="AJ189" s="52">
        <f t="shared" si="54"/>
        <v>3689.6633999999999</v>
      </c>
      <c r="AK189" s="52">
        <f t="shared" si="54"/>
        <v>0</v>
      </c>
      <c r="AL189" s="52">
        <f t="shared" si="54"/>
        <v>0</v>
      </c>
      <c r="AM189" s="10">
        <f t="shared" si="50"/>
        <v>3689.6633999999999</v>
      </c>
    </row>
    <row r="190" spans="1:39">
      <c r="A190" s="9" t="s">
        <v>26</v>
      </c>
      <c r="B190" s="52">
        <f t="shared" ref="B190:AL190" si="55">+$G$40*(B130+B160)</f>
        <v>0</v>
      </c>
      <c r="C190" s="52">
        <f t="shared" si="55"/>
        <v>0</v>
      </c>
      <c r="D190" s="52">
        <f t="shared" si="55"/>
        <v>0</v>
      </c>
      <c r="E190" s="52">
        <f t="shared" si="55"/>
        <v>0</v>
      </c>
      <c r="F190" s="52">
        <f t="shared" si="55"/>
        <v>2745.36</v>
      </c>
      <c r="G190" s="52">
        <f t="shared" si="55"/>
        <v>2912.76</v>
      </c>
      <c r="H190" s="52">
        <f t="shared" si="55"/>
        <v>2896.0200000000004</v>
      </c>
      <c r="I190" s="52">
        <f t="shared" si="55"/>
        <v>3013.2000000000003</v>
      </c>
      <c r="J190" s="52">
        <f t="shared" si="55"/>
        <v>2728.6200000000003</v>
      </c>
      <c r="K190" s="52">
        <f t="shared" si="55"/>
        <v>2862.5400000000004</v>
      </c>
      <c r="L190" s="52">
        <f t="shared" si="55"/>
        <v>2845.7999999999997</v>
      </c>
      <c r="M190" s="52">
        <f t="shared" si="55"/>
        <v>2829.06</v>
      </c>
      <c r="N190" s="52">
        <f t="shared" si="55"/>
        <v>2728.6200000000003</v>
      </c>
      <c r="O190" s="52">
        <f t="shared" si="55"/>
        <v>2896.0200000000004</v>
      </c>
      <c r="P190" s="52">
        <f t="shared" si="55"/>
        <v>1155.06</v>
      </c>
      <c r="Q190" s="52">
        <f t="shared" si="55"/>
        <v>2577.96</v>
      </c>
      <c r="R190" s="52">
        <f t="shared" si="55"/>
        <v>2042.28</v>
      </c>
      <c r="S190" s="52">
        <f t="shared" si="55"/>
        <v>2661.6600000000003</v>
      </c>
      <c r="T190" s="52">
        <f t="shared" si="55"/>
        <v>2728.6200000000003</v>
      </c>
      <c r="U190" s="52">
        <f t="shared" si="55"/>
        <v>2043.954</v>
      </c>
      <c r="V190" s="52">
        <f t="shared" si="55"/>
        <v>2503.4670000000001</v>
      </c>
      <c r="W190" s="52">
        <f t="shared" si="55"/>
        <v>2789.5536000000002</v>
      </c>
      <c r="X190" s="52">
        <f t="shared" si="55"/>
        <v>2628.18</v>
      </c>
      <c r="Y190" s="52">
        <f t="shared" si="55"/>
        <v>2611.44</v>
      </c>
      <c r="Z190" s="52">
        <f t="shared" si="55"/>
        <v>2577.96</v>
      </c>
      <c r="AA190" s="52">
        <f t="shared" si="55"/>
        <v>2711.88</v>
      </c>
      <c r="AB190" s="52">
        <f t="shared" si="55"/>
        <v>2795.58</v>
      </c>
      <c r="AC190" s="52">
        <f t="shared" si="55"/>
        <v>3080.1600000000003</v>
      </c>
      <c r="AD190" s="52">
        <f t="shared" si="55"/>
        <v>2661.6600000000003</v>
      </c>
      <c r="AE190" s="52">
        <f t="shared" si="55"/>
        <v>2611.44</v>
      </c>
      <c r="AF190" s="52">
        <f t="shared" si="55"/>
        <v>2678.4</v>
      </c>
      <c r="AG190" s="52">
        <f t="shared" si="55"/>
        <v>2661.6600000000003</v>
      </c>
      <c r="AH190" s="52">
        <f t="shared" si="55"/>
        <v>2711.88</v>
      </c>
      <c r="AI190" s="52">
        <f t="shared" si="55"/>
        <v>2962.98</v>
      </c>
      <c r="AJ190" s="52">
        <f t="shared" si="55"/>
        <v>3489.7878000000001</v>
      </c>
      <c r="AK190" s="52">
        <f t="shared" si="55"/>
        <v>0</v>
      </c>
      <c r="AL190" s="52">
        <f t="shared" si="55"/>
        <v>0</v>
      </c>
      <c r="AM190" s="10">
        <f t="shared" si="50"/>
        <v>3489.7878000000001</v>
      </c>
    </row>
  </sheetData>
  <mergeCells count="9">
    <mergeCell ref="A164:A166"/>
    <mergeCell ref="A104:A106"/>
    <mergeCell ref="A134:A136"/>
    <mergeCell ref="A1:AM1"/>
    <mergeCell ref="A2:AM2"/>
    <mergeCell ref="A3:AM3"/>
    <mergeCell ref="A4:A6"/>
    <mergeCell ref="A43:A45"/>
    <mergeCell ref="A74:A76"/>
  </mergeCells>
  <conditionalFormatting sqref="Q31">
    <cfRule type="cellIs" dxfId="17" priority="9" stopIfTrue="1" operator="equal">
      <formula>MIN($Q$7:$Q$30)</formula>
    </cfRule>
    <cfRule type="cellIs" dxfId="16" priority="10" stopIfTrue="1" operator="equal">
      <formula>MAX($Q$7:$Q$30)</formula>
    </cfRule>
  </conditionalFormatting>
  <conditionalFormatting sqref="AP7:AR30 AM46:AN69 AM7:AN30 B7:AJ30 AM77:AN100 AM107:AN130">
    <cfRule type="cellIs" dxfId="15" priority="8" operator="lessThan">
      <formula>1</formula>
    </cfRule>
  </conditionalFormatting>
  <conditionalFormatting sqref="AM137:AM160">
    <cfRule type="cellIs" dxfId="14" priority="7" operator="lessThan">
      <formula>1</formula>
    </cfRule>
  </conditionalFormatting>
  <conditionalFormatting sqref="AN137:AN160">
    <cfRule type="cellIs" dxfId="13" priority="6" operator="lessThan">
      <formula>1</formula>
    </cfRule>
  </conditionalFormatting>
  <conditionalFormatting sqref="H7:AL30">
    <cfRule type="cellIs" dxfId="12" priority="5" operator="lessThan">
      <formula>1</formula>
    </cfRule>
  </conditionalFormatting>
  <conditionalFormatting sqref="AM107:AN130 AM46:AN69 AM77:AN100">
    <cfRule type="cellIs" dxfId="11" priority="4" operator="lessThan">
      <formula>1</formula>
    </cfRule>
  </conditionalFormatting>
  <conditionalFormatting sqref="AM137:AM160">
    <cfRule type="cellIs" dxfId="10" priority="3" operator="lessThan">
      <formula>1</formula>
    </cfRule>
  </conditionalFormatting>
  <conditionalFormatting sqref="AN137:AN160">
    <cfRule type="cellIs" dxfId="9" priority="2" operator="lessThan">
      <formula>1</formula>
    </cfRule>
  </conditionalFormatting>
  <conditionalFormatting sqref="AM167:AM190">
    <cfRule type="cellIs" dxfId="8" priority="1" operator="lessThan">
      <formula>1</formula>
    </cfRule>
  </conditionalFormatting>
  <printOptions horizontalCentered="1" verticalCentered="1"/>
  <pageMargins left="0.78740157499999996" right="0.78740157499999996" top="0" bottom="0" header="0" footer="0"/>
  <pageSetup paperSize="9" scale="90" orientation="landscape" horizontalDpi="300" verticalDpi="300"/>
  <headerFooter alignWithMargin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5"/>
  <sheetViews>
    <sheetView topLeftCell="A34" zoomScale="55" zoomScaleNormal="55" zoomScalePageLayoutView="55" workbookViewId="0">
      <selection activeCell="G25" sqref="G25"/>
    </sheetView>
  </sheetViews>
  <sheetFormatPr baseColWidth="10" defaultColWidth="8.83203125" defaultRowHeight="14" x14ac:dyDescent="0"/>
  <cols>
    <col min="1" max="1" width="26.83203125" customWidth="1"/>
    <col min="2" max="2" width="8.83203125" customWidth="1"/>
    <col min="3" max="3" width="11.83203125" customWidth="1"/>
    <col min="4" max="4" width="11.1640625" customWidth="1"/>
    <col min="5" max="5" width="14" customWidth="1"/>
    <col min="6" max="6" width="12.5" customWidth="1"/>
    <col min="7" max="8" width="12.6640625" customWidth="1"/>
    <col min="9" max="9" width="12" customWidth="1"/>
  </cols>
  <sheetData>
    <row r="1" spans="1:11">
      <c r="A1" s="323" t="s">
        <v>108</v>
      </c>
      <c r="B1" s="323"/>
      <c r="C1" s="323"/>
      <c r="D1" s="323"/>
    </row>
    <row r="2" spans="1:11" ht="51.75" customHeight="1">
      <c r="A2" s="106"/>
      <c r="B2" s="107" t="s">
        <v>77</v>
      </c>
      <c r="C2" s="107"/>
      <c r="D2" s="107" t="s">
        <v>78</v>
      </c>
      <c r="E2" s="107" t="s">
        <v>79</v>
      </c>
      <c r="F2" s="107" t="s">
        <v>80</v>
      </c>
      <c r="G2" s="107" t="s">
        <v>81</v>
      </c>
      <c r="H2" s="107" t="s">
        <v>82</v>
      </c>
      <c r="I2" s="107" t="s">
        <v>83</v>
      </c>
      <c r="J2" s="106"/>
      <c r="K2" s="106"/>
    </row>
    <row r="3" spans="1:11">
      <c r="B3" s="105"/>
      <c r="D3" t="s">
        <v>68</v>
      </c>
    </row>
    <row r="4" spans="1:11">
      <c r="B4" s="320" t="s">
        <v>63</v>
      </c>
      <c r="C4" s="108" t="s">
        <v>169</v>
      </c>
      <c r="D4" s="316" t="s">
        <v>69</v>
      </c>
      <c r="E4" s="108" t="s">
        <v>72</v>
      </c>
      <c r="F4" s="108">
        <v>34154</v>
      </c>
      <c r="G4" s="109">
        <v>9236</v>
      </c>
      <c r="H4" s="109">
        <v>7388.8</v>
      </c>
      <c r="I4" s="130">
        <v>6280.48</v>
      </c>
      <c r="K4" s="108" t="s">
        <v>169</v>
      </c>
    </row>
    <row r="5" spans="1:11">
      <c r="B5" s="321"/>
      <c r="C5" s="108" t="s">
        <v>170</v>
      </c>
      <c r="D5" s="316"/>
      <c r="E5" s="108" t="s">
        <v>73</v>
      </c>
      <c r="F5" s="108">
        <v>34155</v>
      </c>
      <c r="G5" s="109">
        <v>9236</v>
      </c>
      <c r="H5" s="109">
        <v>7388.8</v>
      </c>
      <c r="I5" s="130">
        <v>6280.48</v>
      </c>
      <c r="K5" s="108" t="s">
        <v>173</v>
      </c>
    </row>
    <row r="6" spans="1:11">
      <c r="B6" s="321"/>
      <c r="C6" s="108" t="s">
        <v>171</v>
      </c>
      <c r="D6" s="316"/>
      <c r="E6" s="108" t="s">
        <v>70</v>
      </c>
      <c r="F6" s="108">
        <v>51071</v>
      </c>
      <c r="G6" s="109">
        <v>6977</v>
      </c>
      <c r="H6" s="109">
        <v>5581.6</v>
      </c>
      <c r="I6" s="130">
        <v>4744.3600000000006</v>
      </c>
      <c r="K6" s="108" t="s">
        <v>174</v>
      </c>
    </row>
    <row r="7" spans="1:11">
      <c r="B7" s="321"/>
      <c r="C7" s="108" t="s">
        <v>172</v>
      </c>
      <c r="D7" s="316"/>
      <c r="E7" s="108" t="s">
        <v>71</v>
      </c>
      <c r="F7" s="108">
        <v>51072</v>
      </c>
      <c r="G7" s="109">
        <v>6977</v>
      </c>
      <c r="H7" s="109">
        <v>5581.6</v>
      </c>
      <c r="I7" s="130">
        <v>4744.3600000000006</v>
      </c>
      <c r="K7" s="108" t="s">
        <v>175</v>
      </c>
    </row>
    <row r="8" spans="1:11">
      <c r="B8" s="321"/>
      <c r="C8" s="108" t="s">
        <v>74</v>
      </c>
      <c r="D8" s="316"/>
      <c r="E8" s="108" t="s">
        <v>74</v>
      </c>
      <c r="F8" s="108"/>
      <c r="G8" s="109">
        <v>2150</v>
      </c>
      <c r="H8" s="109">
        <v>1720</v>
      </c>
      <c r="I8" s="130">
        <v>1376</v>
      </c>
      <c r="K8" s="108" t="s">
        <v>176</v>
      </c>
    </row>
    <row r="9" spans="1:11">
      <c r="B9" s="321"/>
      <c r="C9" s="108" t="s">
        <v>75</v>
      </c>
      <c r="D9" s="316"/>
      <c r="E9" s="108" t="s">
        <v>75</v>
      </c>
      <c r="F9" s="108"/>
      <c r="G9" s="109">
        <v>2150</v>
      </c>
      <c r="H9" s="109">
        <v>1720</v>
      </c>
      <c r="I9" s="130">
        <v>1376</v>
      </c>
      <c r="K9" s="108" t="s">
        <v>177</v>
      </c>
    </row>
    <row r="10" spans="1:11">
      <c r="B10" s="321"/>
      <c r="C10" s="108" t="s">
        <v>76</v>
      </c>
      <c r="D10" s="316"/>
      <c r="E10" s="108" t="s">
        <v>76</v>
      </c>
      <c r="F10" s="108"/>
      <c r="G10" s="109">
        <v>2150</v>
      </c>
      <c r="H10" s="109">
        <v>1720</v>
      </c>
      <c r="I10" s="130">
        <v>1376</v>
      </c>
      <c r="K10" s="108" t="s">
        <v>178</v>
      </c>
    </row>
    <row r="11" spans="1:11">
      <c r="B11" s="321"/>
      <c r="C11" s="108" t="s">
        <v>66</v>
      </c>
      <c r="D11" s="317" t="s">
        <v>64</v>
      </c>
      <c r="E11" s="108" t="s">
        <v>66</v>
      </c>
      <c r="F11" s="108">
        <v>27058</v>
      </c>
      <c r="G11" s="109">
        <v>3166</v>
      </c>
      <c r="H11" s="109">
        <v>2532.8000000000002</v>
      </c>
      <c r="I11" s="130">
        <v>2026.2400000000002</v>
      </c>
      <c r="K11" s="108" t="s">
        <v>179</v>
      </c>
    </row>
    <row r="12" spans="1:11">
      <c r="B12" s="321"/>
      <c r="C12" s="108" t="s">
        <v>67</v>
      </c>
      <c r="D12" s="318"/>
      <c r="E12" s="108" t="s">
        <v>67</v>
      </c>
      <c r="F12" s="108">
        <v>27059</v>
      </c>
      <c r="G12" s="109">
        <v>3166</v>
      </c>
      <c r="H12" s="109">
        <v>2532.8000000000002</v>
      </c>
      <c r="I12" s="130">
        <v>2026.2400000000002</v>
      </c>
      <c r="K12" s="108" t="s">
        <v>180</v>
      </c>
    </row>
    <row r="13" spans="1:11">
      <c r="B13" s="322"/>
      <c r="C13" s="108" t="s">
        <v>65</v>
      </c>
      <c r="D13" s="319"/>
      <c r="E13" s="108" t="s">
        <v>65</v>
      </c>
      <c r="F13" s="108">
        <v>6983811</v>
      </c>
      <c r="G13" s="109">
        <v>2975</v>
      </c>
      <c r="H13" s="109">
        <v>2380</v>
      </c>
      <c r="I13" s="130">
        <v>1904</v>
      </c>
      <c r="K13" s="108" t="s">
        <v>181</v>
      </c>
    </row>
    <row r="15" spans="1:11">
      <c r="G15" s="104">
        <f t="shared" ref="G15:I15" si="0">SUM(G4:G14)</f>
        <v>48183</v>
      </c>
      <c r="H15" s="104">
        <f t="shared" si="0"/>
        <v>38546.400000000009</v>
      </c>
      <c r="I15" s="104">
        <f t="shared" si="0"/>
        <v>32134.160000000003</v>
      </c>
    </row>
    <row r="17" spans="1:35">
      <c r="A17" s="112" t="s">
        <v>88</v>
      </c>
    </row>
    <row r="18" spans="1:35">
      <c r="A18" s="108" t="s">
        <v>87</v>
      </c>
      <c r="B18" s="108">
        <v>1</v>
      </c>
      <c r="C18" s="108">
        <f>+B18+1</f>
        <v>2</v>
      </c>
      <c r="D18" s="108">
        <f t="shared" ref="D18:AF18" si="1">+C18+1</f>
        <v>3</v>
      </c>
      <c r="E18" s="108">
        <f t="shared" si="1"/>
        <v>4</v>
      </c>
      <c r="F18" s="108">
        <f t="shared" si="1"/>
        <v>5</v>
      </c>
      <c r="G18" s="108">
        <f t="shared" si="1"/>
        <v>6</v>
      </c>
      <c r="H18" s="108">
        <f t="shared" si="1"/>
        <v>7</v>
      </c>
      <c r="I18" s="108">
        <f t="shared" si="1"/>
        <v>8</v>
      </c>
      <c r="J18" s="108">
        <f t="shared" si="1"/>
        <v>9</v>
      </c>
      <c r="K18" s="108">
        <f t="shared" si="1"/>
        <v>10</v>
      </c>
      <c r="L18" s="108">
        <f t="shared" si="1"/>
        <v>11</v>
      </c>
      <c r="M18" s="108">
        <f t="shared" si="1"/>
        <v>12</v>
      </c>
      <c r="N18" s="108">
        <f t="shared" si="1"/>
        <v>13</v>
      </c>
      <c r="O18" s="108">
        <f t="shared" si="1"/>
        <v>14</v>
      </c>
      <c r="P18" s="108">
        <f t="shared" si="1"/>
        <v>15</v>
      </c>
      <c r="Q18" s="108">
        <f t="shared" si="1"/>
        <v>16</v>
      </c>
      <c r="R18" s="108">
        <f t="shared" si="1"/>
        <v>17</v>
      </c>
      <c r="S18" s="108">
        <f t="shared" si="1"/>
        <v>18</v>
      </c>
      <c r="T18" s="108">
        <f t="shared" si="1"/>
        <v>19</v>
      </c>
      <c r="U18" s="108">
        <f t="shared" si="1"/>
        <v>20</v>
      </c>
      <c r="V18" s="108">
        <f t="shared" si="1"/>
        <v>21</v>
      </c>
      <c r="W18" s="108">
        <f t="shared" si="1"/>
        <v>22</v>
      </c>
      <c r="X18" s="108">
        <f t="shared" si="1"/>
        <v>23</v>
      </c>
      <c r="Y18" s="108">
        <f t="shared" si="1"/>
        <v>24</v>
      </c>
      <c r="Z18" s="108">
        <f t="shared" si="1"/>
        <v>25</v>
      </c>
      <c r="AA18" s="108">
        <f t="shared" si="1"/>
        <v>26</v>
      </c>
      <c r="AB18" s="108">
        <f t="shared" si="1"/>
        <v>27</v>
      </c>
      <c r="AC18" s="108">
        <f t="shared" si="1"/>
        <v>28</v>
      </c>
      <c r="AD18" s="108">
        <f t="shared" si="1"/>
        <v>29</v>
      </c>
      <c r="AE18" s="108">
        <f t="shared" si="1"/>
        <v>30</v>
      </c>
      <c r="AF18" s="108">
        <f t="shared" si="1"/>
        <v>31</v>
      </c>
      <c r="AH18" t="s">
        <v>84</v>
      </c>
      <c r="AI18" t="s">
        <v>85</v>
      </c>
    </row>
    <row r="19" spans="1:35" s="112" customFormat="1" ht="18" customHeight="1">
      <c r="A19" s="128" t="s">
        <v>89</v>
      </c>
      <c r="B19" s="131">
        <v>13230</v>
      </c>
      <c r="C19" s="131">
        <v>13590</v>
      </c>
      <c r="D19" s="131">
        <v>13500</v>
      </c>
      <c r="E19" s="131">
        <v>13410</v>
      </c>
      <c r="F19" s="131">
        <v>13860</v>
      </c>
      <c r="G19" s="131">
        <v>13950</v>
      </c>
      <c r="H19" s="131">
        <v>13500</v>
      </c>
      <c r="I19" s="131">
        <v>13770</v>
      </c>
      <c r="J19" s="131">
        <v>13500</v>
      </c>
      <c r="K19" s="131">
        <v>13410</v>
      </c>
      <c r="L19" s="131">
        <v>13050</v>
      </c>
      <c r="M19" s="131">
        <v>13500</v>
      </c>
      <c r="N19" s="131">
        <v>13320</v>
      </c>
      <c r="O19" s="131">
        <v>13500</v>
      </c>
      <c r="P19" s="131">
        <v>13500</v>
      </c>
      <c r="Q19" s="131">
        <v>13680</v>
      </c>
      <c r="R19" s="131">
        <v>13590</v>
      </c>
      <c r="S19" s="131">
        <v>9360</v>
      </c>
      <c r="T19" s="131">
        <v>13770</v>
      </c>
      <c r="U19" s="131">
        <v>13680</v>
      </c>
      <c r="V19" s="131">
        <v>13320</v>
      </c>
      <c r="W19" s="131">
        <v>12600</v>
      </c>
      <c r="X19" s="131">
        <v>11250</v>
      </c>
      <c r="Y19" s="131">
        <v>12060</v>
      </c>
      <c r="Z19" s="131">
        <v>12150</v>
      </c>
      <c r="AA19" s="131">
        <v>12690</v>
      </c>
      <c r="AB19" s="131">
        <v>12240</v>
      </c>
      <c r="AC19" s="131">
        <v>12600</v>
      </c>
      <c r="AD19" s="131">
        <v>12780</v>
      </c>
      <c r="AE19" s="131">
        <v>12960</v>
      </c>
      <c r="AF19" s="131">
        <v>13410</v>
      </c>
      <c r="AH19" s="115">
        <f t="shared" ref="AH19:AH21" si="2">MAX(B19:AF19)</f>
        <v>13950</v>
      </c>
      <c r="AI19" s="115">
        <f>+MIN(B19:AF19)</f>
        <v>9360</v>
      </c>
    </row>
    <row r="20" spans="1:35" s="112" customFormat="1">
      <c r="A20" s="129" t="s">
        <v>42</v>
      </c>
      <c r="B20" s="131">
        <v>1470</v>
      </c>
      <c r="C20" s="131">
        <v>1510</v>
      </c>
      <c r="D20" s="131">
        <v>1500</v>
      </c>
      <c r="E20" s="131">
        <v>1490</v>
      </c>
      <c r="F20" s="131">
        <v>1540</v>
      </c>
      <c r="G20" s="131">
        <v>1550</v>
      </c>
      <c r="H20" s="131">
        <v>1500</v>
      </c>
      <c r="I20" s="131">
        <v>1530</v>
      </c>
      <c r="J20" s="131">
        <v>1500</v>
      </c>
      <c r="K20" s="131">
        <v>1490</v>
      </c>
      <c r="L20" s="131">
        <v>1450</v>
      </c>
      <c r="M20" s="131">
        <v>1500</v>
      </c>
      <c r="N20" s="131">
        <v>1480</v>
      </c>
      <c r="O20" s="131">
        <v>1500</v>
      </c>
      <c r="P20" s="131">
        <v>1500</v>
      </c>
      <c r="Q20" s="131">
        <v>1520</v>
      </c>
      <c r="R20" s="131">
        <v>1510</v>
      </c>
      <c r="S20" s="131">
        <v>1040</v>
      </c>
      <c r="T20" s="131">
        <v>1530</v>
      </c>
      <c r="U20" s="131">
        <v>1520</v>
      </c>
      <c r="V20" s="131">
        <v>1480</v>
      </c>
      <c r="W20" s="131">
        <v>1400</v>
      </c>
      <c r="X20" s="131">
        <v>1250</v>
      </c>
      <c r="Y20" s="131">
        <v>1340</v>
      </c>
      <c r="Z20" s="131">
        <v>1350</v>
      </c>
      <c r="AA20" s="131">
        <v>1410</v>
      </c>
      <c r="AB20" s="131">
        <v>1360</v>
      </c>
      <c r="AC20" s="131">
        <v>1400</v>
      </c>
      <c r="AD20" s="131">
        <v>1420</v>
      </c>
      <c r="AE20" s="131">
        <v>1440</v>
      </c>
      <c r="AF20" s="131">
        <v>1490</v>
      </c>
    </row>
    <row r="21" spans="1:35" ht="26.25" customHeight="1">
      <c r="A21" s="123" t="s">
        <v>95</v>
      </c>
      <c r="B21" s="104">
        <f>+IF(B19&gt;0,+IF(B19&lt;=$I$4,$I$4,+IF(B19&lt;=$I$4+$I$5,$I$4+$I$5,+IF(B19&lt;=$I$4+$I$5+$I$6,$I$4+$I$5+$I$6,+IF(B19&lt;=$I$4+$I$5+$I$6+$I$7,$I$4+$I$5+$I$6+$I$7,+IF(B19&lt;=$I$4+$I$5+$I$6+$I$7+$I$8,$I$4+$I$5+$I$6+$I$7+$I$8,+IF(B19&lt;=$I$4+$I$5+$I$6+$I$7+$I$8+$I$9,$I$4+$I$5+$I$6+$I$7+$I$8+$I$9,+IF(B19&lt;=$I$4+$I$5+$I$6+$I$7+$I$8+$I$9+$I$10,$I$4+$I$5+$I$6+$I$7+$I$8+$I$9+$I$10,+IF(B19&lt;=$I$4+$I$5+$I$6+$I$7+$I$8+$I$9+$I$10+$I$11,$I$4+$I$5+$I$6+$I$7+$I$8+$I$9+$I$10+$I$11,+IF(B19&lt;=$I$4+$I$5+$I$6+$I$7+$I$8+$I$9+$I$10+$I$11+$I$12,$I$4+$I$5+$I$6+$I$7+$I$8+$I$9+$I$10+$I$11+$I$12,+IF(B19&lt;=$I$4+$I$5+$I$6+$I$7+$I$8+$I$9+$I$10+$I$11+$I$12+$I$13,$I$4+$I$5+$I$6+$I$7+$I$8+$I$9+$I$10+$I$11+$I$12+$I$13,"LOAD EXCESS")))))))))),"NO LOAD")</f>
        <v>17305.32</v>
      </c>
      <c r="C21" s="104">
        <f t="shared" ref="C21:AF21" si="3">+IF(C19&gt;0,+IF(C19&lt;=$I$4,$I$4,+IF(C19&lt;=$I$4+$I$5,$I$4+$I$5,+IF(C19&lt;=$I$4+$I$5+$I$6,$I$4+$I$5+$I$6,+IF(C19&lt;=$I$4+$I$5+$I$6+$I$7,$I$4+$I$5+$I$6+$I$7,+IF(C19&lt;=$I$4+$I$5+$I$6+$I$7+$I$8,$I$4+$I$5+$I$6+$I$7+$I$8,+IF(C19&lt;=$I$4+$I$5+$I$6+$I$7+$I$8+$I$9,$I$4+$I$5+$I$6+$I$7+$I$8+$I$9,+IF(C19&lt;=$I$4+$I$5+$I$6+$I$7+$I$8+$I$9+$I$10,$I$4+$I$5+$I$6+$I$7+$I$8+$I$9+$I$10,+IF(C19&lt;=$I$4+$I$5+$I$6+$I$7+$I$8+$I$9+$I$10+$I$11,$I$4+$I$5+$I$6+$I$7+$I$8+$I$9+$I$10+$I$11,+IF(C19&lt;=$I$4+$I$5+$I$6+$I$7+$I$8+$I$9+$I$10+$I$11+$I$12,$I$4+$I$5+$I$6+$I$7+$I$8+$I$9+$I$10+$I$11+$I$12,+IF(C19&lt;=$I$4+$I$5+$I$6+$I$7+$I$8+$I$9+$I$10+$I$11+$I$12+$I$13,$I$4+$I$5+$I$6+$I$7+$I$8+$I$9+$I$10+$I$11+$I$12+$I$13,"LOAD EXCESS")))))))))),"NO LOAD")</f>
        <v>17305.32</v>
      </c>
      <c r="D21" s="104">
        <f t="shared" si="3"/>
        <v>17305.32</v>
      </c>
      <c r="E21" s="104">
        <f t="shared" si="3"/>
        <v>17305.32</v>
      </c>
      <c r="F21" s="104">
        <f t="shared" si="3"/>
        <v>17305.32</v>
      </c>
      <c r="G21" s="104">
        <f t="shared" si="3"/>
        <v>17305.32</v>
      </c>
      <c r="H21" s="104">
        <f t="shared" si="3"/>
        <v>17305.32</v>
      </c>
      <c r="I21" s="104">
        <f t="shared" si="3"/>
        <v>17305.32</v>
      </c>
      <c r="J21" s="104">
        <f t="shared" si="3"/>
        <v>17305.32</v>
      </c>
      <c r="K21" s="104">
        <f t="shared" si="3"/>
        <v>17305.32</v>
      </c>
      <c r="L21" s="104">
        <f t="shared" si="3"/>
        <v>17305.32</v>
      </c>
      <c r="M21" s="104">
        <f t="shared" si="3"/>
        <v>17305.32</v>
      </c>
      <c r="N21" s="104">
        <f t="shared" si="3"/>
        <v>17305.32</v>
      </c>
      <c r="O21" s="104">
        <f t="shared" si="3"/>
        <v>17305.32</v>
      </c>
      <c r="P21" s="104">
        <f t="shared" si="3"/>
        <v>17305.32</v>
      </c>
      <c r="Q21" s="104">
        <f t="shared" si="3"/>
        <v>17305.32</v>
      </c>
      <c r="R21" s="104">
        <f t="shared" si="3"/>
        <v>17305.32</v>
      </c>
      <c r="S21" s="104">
        <f t="shared" si="3"/>
        <v>12560.96</v>
      </c>
      <c r="T21" s="104">
        <f t="shared" si="3"/>
        <v>17305.32</v>
      </c>
      <c r="U21" s="104">
        <f t="shared" si="3"/>
        <v>17305.32</v>
      </c>
      <c r="V21" s="104">
        <f t="shared" si="3"/>
        <v>17305.32</v>
      </c>
      <c r="W21" s="104">
        <f t="shared" si="3"/>
        <v>17305.32</v>
      </c>
      <c r="X21" s="104">
        <f t="shared" si="3"/>
        <v>12560.96</v>
      </c>
      <c r="Y21" s="104">
        <f t="shared" si="3"/>
        <v>12560.96</v>
      </c>
      <c r="Z21" s="104">
        <f t="shared" si="3"/>
        <v>12560.96</v>
      </c>
      <c r="AA21" s="104">
        <f t="shared" si="3"/>
        <v>17305.32</v>
      </c>
      <c r="AB21" s="104">
        <f t="shared" si="3"/>
        <v>12560.96</v>
      </c>
      <c r="AC21" s="104">
        <f t="shared" si="3"/>
        <v>17305.32</v>
      </c>
      <c r="AD21" s="104">
        <f t="shared" si="3"/>
        <v>17305.32</v>
      </c>
      <c r="AE21" s="104">
        <f t="shared" si="3"/>
        <v>17305.32</v>
      </c>
      <c r="AF21" s="104">
        <f t="shared" si="3"/>
        <v>17305.32</v>
      </c>
      <c r="AH21" s="104">
        <f t="shared" si="2"/>
        <v>17305.32</v>
      </c>
      <c r="AI21" s="104">
        <f>+MIN(B21:AF21)</f>
        <v>12560.96</v>
      </c>
    </row>
    <row r="22" spans="1:35">
      <c r="A22" s="123"/>
    </row>
    <row r="23" spans="1:35">
      <c r="A23" s="123" t="s">
        <v>79</v>
      </c>
      <c r="B23" s="104" t="str">
        <f t="shared" ref="B23:AF23" si="4">+IF(B19&gt;0,+IF(B19&lt;=$I$4,$K$4,+IF(B19&lt;=$I$4+$I$5,$K$5,+IF(B19&lt;=$I$4+$I$5+$I$6,$K$6,+IF(B19&lt;=$I$4+$I$5+$I$6+$I$7,$K$7,+IF(B19&lt;=$I$4+$I$5+$I$6+$I$7+$I$8,$K$8,+IF(B19&lt;=$I$4+$I$5+$I$6+$I$7+$I$8+$I$9,$K$9,+IF(B19&lt;=$I$4+$I$5+$I$6+$I$7+$I$8+$I$9+$I$10,$K$10,+IF(B19&lt;=$I$4+$I$5+$I$6+$I$7+$I$8+$I$9+$I$10+$I$11,$K$11,+IF(B19&lt;=$I$4+$I$5+$I$6+$I$7+$I$8+$I$9+$I$10+$I$11+$I$12,$K$12,+IF(B19&lt;=$I$4+$I$5+$I$6+$I$7+$I$8+$I$9+$I$10+$I$11+$I$12+$I$13,$K$13,"LOAD EXCESS")))))))))),"NO LOAD")</f>
        <v>CAT III, CAT IV, CAT I</v>
      </c>
      <c r="C23" s="104" t="str">
        <f t="shared" si="4"/>
        <v>CAT III, CAT IV, CAT I</v>
      </c>
      <c r="D23" s="104" t="str">
        <f t="shared" si="4"/>
        <v>CAT III, CAT IV, CAT I</v>
      </c>
      <c r="E23" s="104" t="str">
        <f t="shared" si="4"/>
        <v>CAT III, CAT IV, CAT I</v>
      </c>
      <c r="F23" s="104" t="str">
        <f t="shared" si="4"/>
        <v>CAT III, CAT IV, CAT I</v>
      </c>
      <c r="G23" s="104" t="str">
        <f t="shared" si="4"/>
        <v>CAT III, CAT IV, CAT I</v>
      </c>
      <c r="H23" s="104" t="str">
        <f t="shared" si="4"/>
        <v>CAT III, CAT IV, CAT I</v>
      </c>
      <c r="I23" s="104" t="str">
        <f t="shared" si="4"/>
        <v>CAT III, CAT IV, CAT I</v>
      </c>
      <c r="J23" s="104" t="str">
        <f t="shared" si="4"/>
        <v>CAT III, CAT IV, CAT I</v>
      </c>
      <c r="K23" s="104" t="str">
        <f t="shared" si="4"/>
        <v>CAT III, CAT IV, CAT I</v>
      </c>
      <c r="L23" s="104" t="str">
        <f t="shared" si="4"/>
        <v>CAT III, CAT IV, CAT I</v>
      </c>
      <c r="M23" s="104" t="str">
        <f t="shared" si="4"/>
        <v>CAT III, CAT IV, CAT I</v>
      </c>
      <c r="N23" s="104" t="str">
        <f t="shared" si="4"/>
        <v>CAT III, CAT IV, CAT I</v>
      </c>
      <c r="O23" s="104" t="str">
        <f t="shared" si="4"/>
        <v>CAT III, CAT IV, CAT I</v>
      </c>
      <c r="P23" s="104" t="str">
        <f t="shared" si="4"/>
        <v>CAT III, CAT IV, CAT I</v>
      </c>
      <c r="Q23" s="104" t="str">
        <f t="shared" si="4"/>
        <v>CAT III, CAT IV, CAT I</v>
      </c>
      <c r="R23" s="104" t="str">
        <f t="shared" si="4"/>
        <v>CAT III, CAT IV, CAT I</v>
      </c>
      <c r="S23" s="104" t="str">
        <f t="shared" si="4"/>
        <v>CAT III, CAT IV</v>
      </c>
      <c r="T23" s="104" t="str">
        <f t="shared" si="4"/>
        <v>CAT III, CAT IV, CAT I</v>
      </c>
      <c r="U23" s="104" t="str">
        <f t="shared" si="4"/>
        <v>CAT III, CAT IV, CAT I</v>
      </c>
      <c r="V23" s="104" t="str">
        <f t="shared" si="4"/>
        <v>CAT III, CAT IV, CAT I</v>
      </c>
      <c r="W23" s="104" t="str">
        <f t="shared" si="4"/>
        <v>CAT III, CAT IV, CAT I</v>
      </c>
      <c r="X23" s="104" t="str">
        <f t="shared" si="4"/>
        <v>CAT III, CAT IV</v>
      </c>
      <c r="Y23" s="104" t="str">
        <f t="shared" si="4"/>
        <v>CAT III, CAT IV</v>
      </c>
      <c r="Z23" s="104" t="str">
        <f t="shared" si="4"/>
        <v>CAT III, CAT IV</v>
      </c>
      <c r="AA23" s="104" t="str">
        <f t="shared" si="4"/>
        <v>CAT III, CAT IV, CAT I</v>
      </c>
      <c r="AB23" s="104" t="str">
        <f t="shared" si="4"/>
        <v>CAT III, CAT IV</v>
      </c>
      <c r="AC23" s="104" t="str">
        <f t="shared" si="4"/>
        <v>CAT III, CAT IV, CAT I</v>
      </c>
      <c r="AD23" s="104" t="str">
        <f t="shared" si="4"/>
        <v>CAT III, CAT IV, CAT I</v>
      </c>
      <c r="AE23" s="104" t="str">
        <f t="shared" si="4"/>
        <v>CAT III, CAT IV, CAT I</v>
      </c>
      <c r="AF23" s="104" t="str">
        <f t="shared" si="4"/>
        <v>CAT III, CAT IV, CAT I</v>
      </c>
    </row>
    <row r="24" spans="1:35">
      <c r="B24" s="104"/>
      <c r="C24" s="104"/>
      <c r="D24" s="104"/>
      <c r="E24" s="104"/>
      <c r="F24" s="104"/>
      <c r="G24" s="104"/>
      <c r="H24" s="10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Z24" s="104"/>
      <c r="AA24" s="104"/>
      <c r="AB24" s="104"/>
      <c r="AC24" s="104"/>
      <c r="AD24" s="104"/>
      <c r="AE24" s="104"/>
      <c r="AF24" s="104"/>
    </row>
    <row r="25" spans="1:35">
      <c r="A25" t="s">
        <v>87</v>
      </c>
      <c r="B25">
        <v>1</v>
      </c>
      <c r="C25">
        <f>+B25+1</f>
        <v>2</v>
      </c>
      <c r="D25">
        <f t="shared" ref="D25:AE25" si="5">+C25+1</f>
        <v>3</v>
      </c>
      <c r="E25">
        <f t="shared" si="5"/>
        <v>4</v>
      </c>
      <c r="F25">
        <f t="shared" si="5"/>
        <v>5</v>
      </c>
      <c r="G25">
        <f t="shared" si="5"/>
        <v>6</v>
      </c>
      <c r="H25">
        <f t="shared" si="5"/>
        <v>7</v>
      </c>
      <c r="I25">
        <f t="shared" si="5"/>
        <v>8</v>
      </c>
      <c r="J25">
        <f t="shared" si="5"/>
        <v>9</v>
      </c>
      <c r="K25">
        <f t="shared" si="5"/>
        <v>10</v>
      </c>
      <c r="L25">
        <f t="shared" si="5"/>
        <v>11</v>
      </c>
      <c r="M25">
        <f t="shared" si="5"/>
        <v>12</v>
      </c>
      <c r="N25">
        <f t="shared" si="5"/>
        <v>13</v>
      </c>
      <c r="O25">
        <f t="shared" si="5"/>
        <v>14</v>
      </c>
      <c r="P25">
        <f t="shared" si="5"/>
        <v>15</v>
      </c>
      <c r="Q25">
        <f t="shared" si="5"/>
        <v>16</v>
      </c>
      <c r="R25">
        <f t="shared" si="5"/>
        <v>17</v>
      </c>
      <c r="S25">
        <f t="shared" si="5"/>
        <v>18</v>
      </c>
      <c r="T25">
        <f t="shared" si="5"/>
        <v>19</v>
      </c>
      <c r="U25">
        <f t="shared" si="5"/>
        <v>20</v>
      </c>
      <c r="V25">
        <f t="shared" si="5"/>
        <v>21</v>
      </c>
      <c r="W25">
        <f t="shared" si="5"/>
        <v>22</v>
      </c>
      <c r="X25">
        <f t="shared" si="5"/>
        <v>23</v>
      </c>
      <c r="Y25">
        <f t="shared" si="5"/>
        <v>24</v>
      </c>
      <c r="Z25">
        <f t="shared" si="5"/>
        <v>25</v>
      </c>
      <c r="AA25">
        <f t="shared" si="5"/>
        <v>26</v>
      </c>
      <c r="AB25">
        <f t="shared" si="5"/>
        <v>27</v>
      </c>
      <c r="AC25">
        <f t="shared" si="5"/>
        <v>28</v>
      </c>
      <c r="AD25">
        <f t="shared" si="5"/>
        <v>29</v>
      </c>
      <c r="AE25">
        <f t="shared" si="5"/>
        <v>30</v>
      </c>
      <c r="AF25">
        <f>+AE25+1</f>
        <v>31</v>
      </c>
      <c r="AH25" t="s">
        <v>84</v>
      </c>
      <c r="AI25" t="s">
        <v>85</v>
      </c>
    </row>
    <row r="26" spans="1:35">
      <c r="A26" s="108" t="s">
        <v>169</v>
      </c>
      <c r="B26" s="111" t="str">
        <f t="shared" ref="B26:AE26" si="6">+IF(B19&gt;0,"X","")</f>
        <v>X</v>
      </c>
      <c r="C26" s="111" t="str">
        <f t="shared" si="6"/>
        <v>X</v>
      </c>
      <c r="D26" s="111" t="str">
        <f t="shared" si="6"/>
        <v>X</v>
      </c>
      <c r="E26" s="111" t="str">
        <f t="shared" si="6"/>
        <v>X</v>
      </c>
      <c r="F26" s="111" t="str">
        <f t="shared" si="6"/>
        <v>X</v>
      </c>
      <c r="G26" s="111" t="str">
        <f t="shared" si="6"/>
        <v>X</v>
      </c>
      <c r="H26" s="111" t="str">
        <f t="shared" si="6"/>
        <v>X</v>
      </c>
      <c r="I26" s="111" t="str">
        <f t="shared" si="6"/>
        <v>X</v>
      </c>
      <c r="J26" s="111" t="str">
        <f t="shared" si="6"/>
        <v>X</v>
      </c>
      <c r="K26" s="111" t="str">
        <f t="shared" si="6"/>
        <v>X</v>
      </c>
      <c r="L26" s="111" t="str">
        <f t="shared" si="6"/>
        <v>X</v>
      </c>
      <c r="M26" s="111" t="str">
        <f t="shared" si="6"/>
        <v>X</v>
      </c>
      <c r="N26" s="111" t="str">
        <f t="shared" si="6"/>
        <v>X</v>
      </c>
      <c r="O26" s="111" t="str">
        <f t="shared" si="6"/>
        <v>X</v>
      </c>
      <c r="P26" s="111" t="str">
        <f t="shared" si="6"/>
        <v>X</v>
      </c>
      <c r="Q26" s="111" t="str">
        <f t="shared" si="6"/>
        <v>X</v>
      </c>
      <c r="R26" s="111" t="str">
        <f t="shared" si="6"/>
        <v>X</v>
      </c>
      <c r="S26" s="111" t="str">
        <f t="shared" si="6"/>
        <v>X</v>
      </c>
      <c r="T26" s="111" t="str">
        <f t="shared" si="6"/>
        <v>X</v>
      </c>
      <c r="U26" s="111" t="str">
        <f t="shared" si="6"/>
        <v>X</v>
      </c>
      <c r="V26" s="111" t="str">
        <f t="shared" si="6"/>
        <v>X</v>
      </c>
      <c r="W26" s="111" t="str">
        <f t="shared" si="6"/>
        <v>X</v>
      </c>
      <c r="X26" s="111" t="str">
        <f t="shared" si="6"/>
        <v>X</v>
      </c>
      <c r="Y26" s="111" t="str">
        <f t="shared" si="6"/>
        <v>X</v>
      </c>
      <c r="Z26" s="111" t="str">
        <f t="shared" si="6"/>
        <v>X</v>
      </c>
      <c r="AA26" s="111" t="str">
        <f t="shared" si="6"/>
        <v>X</v>
      </c>
      <c r="AB26" s="111" t="str">
        <f t="shared" si="6"/>
        <v>X</v>
      </c>
      <c r="AC26" s="111" t="str">
        <f t="shared" si="6"/>
        <v>X</v>
      </c>
      <c r="AD26" s="111" t="str">
        <f t="shared" si="6"/>
        <v>X</v>
      </c>
      <c r="AE26" s="111" t="str">
        <f t="shared" si="6"/>
        <v>X</v>
      </c>
      <c r="AF26" s="111" t="str">
        <f t="shared" ref="AF26" si="7">+IF(AF19&gt;0,"X","")</f>
        <v>X</v>
      </c>
    </row>
    <row r="27" spans="1:35">
      <c r="A27" s="108" t="s">
        <v>170</v>
      </c>
      <c r="B27" s="111" t="str">
        <f t="shared" ref="B27:AF27" si="8">+IF(B19&gt;0,+IF(B19&gt;$I$4,"X",""),"")</f>
        <v>X</v>
      </c>
      <c r="C27" s="111" t="str">
        <f t="shared" si="8"/>
        <v>X</v>
      </c>
      <c r="D27" s="111" t="str">
        <f t="shared" si="8"/>
        <v>X</v>
      </c>
      <c r="E27" s="111" t="str">
        <f t="shared" si="8"/>
        <v>X</v>
      </c>
      <c r="F27" s="111" t="str">
        <f t="shared" si="8"/>
        <v>X</v>
      </c>
      <c r="G27" s="111" t="str">
        <f t="shared" si="8"/>
        <v>X</v>
      </c>
      <c r="H27" s="111" t="str">
        <f t="shared" si="8"/>
        <v>X</v>
      </c>
      <c r="I27" s="111" t="str">
        <f t="shared" si="8"/>
        <v>X</v>
      </c>
      <c r="J27" s="111" t="str">
        <f t="shared" si="8"/>
        <v>X</v>
      </c>
      <c r="K27" s="111" t="str">
        <f t="shared" si="8"/>
        <v>X</v>
      </c>
      <c r="L27" s="111" t="str">
        <f t="shared" si="8"/>
        <v>X</v>
      </c>
      <c r="M27" s="111" t="str">
        <f t="shared" si="8"/>
        <v>X</v>
      </c>
      <c r="N27" s="111" t="str">
        <f t="shared" si="8"/>
        <v>X</v>
      </c>
      <c r="O27" s="111" t="str">
        <f t="shared" si="8"/>
        <v>X</v>
      </c>
      <c r="P27" s="111" t="str">
        <f t="shared" si="8"/>
        <v>X</v>
      </c>
      <c r="Q27" s="111" t="str">
        <f t="shared" si="8"/>
        <v>X</v>
      </c>
      <c r="R27" s="111" t="str">
        <f t="shared" si="8"/>
        <v>X</v>
      </c>
      <c r="S27" s="111" t="str">
        <f t="shared" si="8"/>
        <v>X</v>
      </c>
      <c r="T27" s="111" t="str">
        <f t="shared" si="8"/>
        <v>X</v>
      </c>
      <c r="U27" s="111" t="str">
        <f t="shared" si="8"/>
        <v>X</v>
      </c>
      <c r="V27" s="111" t="str">
        <f t="shared" si="8"/>
        <v>X</v>
      </c>
      <c r="W27" s="111" t="str">
        <f t="shared" si="8"/>
        <v>X</v>
      </c>
      <c r="X27" s="111" t="str">
        <f t="shared" si="8"/>
        <v>X</v>
      </c>
      <c r="Y27" s="111" t="str">
        <f t="shared" si="8"/>
        <v>X</v>
      </c>
      <c r="Z27" s="111" t="str">
        <f t="shared" si="8"/>
        <v>X</v>
      </c>
      <c r="AA27" s="111" t="str">
        <f t="shared" si="8"/>
        <v>X</v>
      </c>
      <c r="AB27" s="111" t="str">
        <f t="shared" si="8"/>
        <v>X</v>
      </c>
      <c r="AC27" s="111" t="str">
        <f t="shared" si="8"/>
        <v>X</v>
      </c>
      <c r="AD27" s="111" t="str">
        <f t="shared" si="8"/>
        <v>X</v>
      </c>
      <c r="AE27" s="111" t="str">
        <f t="shared" si="8"/>
        <v>X</v>
      </c>
      <c r="AF27" s="111" t="str">
        <f t="shared" si="8"/>
        <v>X</v>
      </c>
    </row>
    <row r="28" spans="1:35">
      <c r="A28" s="108" t="s">
        <v>171</v>
      </c>
      <c r="B28" s="111" t="str">
        <f t="shared" ref="B28:AF28" si="9">+IF(B19&gt;0,+IF(B19&gt;$I$4+$I$5,"X",""),"")</f>
        <v>X</v>
      </c>
      <c r="C28" s="111" t="str">
        <f t="shared" si="9"/>
        <v>X</v>
      </c>
      <c r="D28" s="111" t="str">
        <f t="shared" si="9"/>
        <v>X</v>
      </c>
      <c r="E28" s="111" t="str">
        <f t="shared" si="9"/>
        <v>X</v>
      </c>
      <c r="F28" s="111" t="str">
        <f t="shared" si="9"/>
        <v>X</v>
      </c>
      <c r="G28" s="111" t="str">
        <f t="shared" si="9"/>
        <v>X</v>
      </c>
      <c r="H28" s="111" t="str">
        <f t="shared" si="9"/>
        <v>X</v>
      </c>
      <c r="I28" s="111" t="str">
        <f t="shared" si="9"/>
        <v>X</v>
      </c>
      <c r="J28" s="111" t="str">
        <f t="shared" si="9"/>
        <v>X</v>
      </c>
      <c r="K28" s="111" t="str">
        <f t="shared" si="9"/>
        <v>X</v>
      </c>
      <c r="L28" s="111" t="str">
        <f t="shared" si="9"/>
        <v>X</v>
      </c>
      <c r="M28" s="111" t="str">
        <f t="shared" si="9"/>
        <v>X</v>
      </c>
      <c r="N28" s="111" t="str">
        <f t="shared" si="9"/>
        <v>X</v>
      </c>
      <c r="O28" s="111" t="str">
        <f t="shared" si="9"/>
        <v>X</v>
      </c>
      <c r="P28" s="111" t="str">
        <f t="shared" si="9"/>
        <v>X</v>
      </c>
      <c r="Q28" s="111" t="str">
        <f t="shared" si="9"/>
        <v>X</v>
      </c>
      <c r="R28" s="111" t="str">
        <f t="shared" si="9"/>
        <v>X</v>
      </c>
      <c r="S28" s="111" t="str">
        <f t="shared" si="9"/>
        <v/>
      </c>
      <c r="T28" s="111" t="str">
        <f t="shared" si="9"/>
        <v>X</v>
      </c>
      <c r="U28" s="111" t="str">
        <f t="shared" si="9"/>
        <v>X</v>
      </c>
      <c r="V28" s="111" t="str">
        <f t="shared" si="9"/>
        <v>X</v>
      </c>
      <c r="W28" s="111" t="str">
        <f t="shared" si="9"/>
        <v>X</v>
      </c>
      <c r="X28" s="111" t="str">
        <f t="shared" si="9"/>
        <v/>
      </c>
      <c r="Y28" s="111" t="str">
        <f t="shared" si="9"/>
        <v/>
      </c>
      <c r="Z28" s="111" t="str">
        <f t="shared" si="9"/>
        <v/>
      </c>
      <c r="AA28" s="111" t="str">
        <f t="shared" si="9"/>
        <v>X</v>
      </c>
      <c r="AB28" s="111" t="str">
        <f t="shared" si="9"/>
        <v/>
      </c>
      <c r="AC28" s="111" t="str">
        <f t="shared" si="9"/>
        <v>X</v>
      </c>
      <c r="AD28" s="111" t="str">
        <f t="shared" si="9"/>
        <v>X</v>
      </c>
      <c r="AE28" s="111" t="str">
        <f t="shared" si="9"/>
        <v>X</v>
      </c>
      <c r="AF28" s="111" t="str">
        <f t="shared" si="9"/>
        <v>X</v>
      </c>
    </row>
    <row r="29" spans="1:35">
      <c r="A29" s="108" t="s">
        <v>172</v>
      </c>
      <c r="B29" s="111" t="str">
        <f t="shared" ref="B29:AF29" si="10">+IF(B19&gt;0,+IF(B19&gt;$I$4+$I$5+$I$6,"X",""),"")</f>
        <v/>
      </c>
      <c r="C29" s="111" t="str">
        <f t="shared" si="10"/>
        <v/>
      </c>
      <c r="D29" s="111" t="str">
        <f t="shared" si="10"/>
        <v/>
      </c>
      <c r="E29" s="111" t="str">
        <f t="shared" si="10"/>
        <v/>
      </c>
      <c r="F29" s="111" t="str">
        <f t="shared" si="10"/>
        <v/>
      </c>
      <c r="G29" s="111" t="str">
        <f t="shared" si="10"/>
        <v/>
      </c>
      <c r="H29" s="111" t="str">
        <f t="shared" si="10"/>
        <v/>
      </c>
      <c r="I29" s="111" t="str">
        <f t="shared" si="10"/>
        <v/>
      </c>
      <c r="J29" s="111" t="str">
        <f t="shared" si="10"/>
        <v/>
      </c>
      <c r="K29" s="111" t="str">
        <f t="shared" si="10"/>
        <v/>
      </c>
      <c r="L29" s="111" t="str">
        <f t="shared" si="10"/>
        <v/>
      </c>
      <c r="M29" s="111" t="str">
        <f t="shared" si="10"/>
        <v/>
      </c>
      <c r="N29" s="111" t="str">
        <f t="shared" si="10"/>
        <v/>
      </c>
      <c r="O29" s="111" t="str">
        <f t="shared" si="10"/>
        <v/>
      </c>
      <c r="P29" s="111" t="str">
        <f t="shared" si="10"/>
        <v/>
      </c>
      <c r="Q29" s="111" t="str">
        <f t="shared" si="10"/>
        <v/>
      </c>
      <c r="R29" s="111" t="str">
        <f t="shared" si="10"/>
        <v/>
      </c>
      <c r="S29" s="111" t="str">
        <f t="shared" si="10"/>
        <v/>
      </c>
      <c r="T29" s="111" t="str">
        <f t="shared" si="10"/>
        <v/>
      </c>
      <c r="U29" s="111" t="str">
        <f t="shared" si="10"/>
        <v/>
      </c>
      <c r="V29" s="111" t="str">
        <f t="shared" si="10"/>
        <v/>
      </c>
      <c r="W29" s="111" t="str">
        <f t="shared" si="10"/>
        <v/>
      </c>
      <c r="X29" s="111" t="str">
        <f t="shared" si="10"/>
        <v/>
      </c>
      <c r="Y29" s="111" t="str">
        <f t="shared" si="10"/>
        <v/>
      </c>
      <c r="Z29" s="111" t="str">
        <f t="shared" si="10"/>
        <v/>
      </c>
      <c r="AA29" s="111" t="str">
        <f t="shared" si="10"/>
        <v/>
      </c>
      <c r="AB29" s="111" t="str">
        <f t="shared" si="10"/>
        <v/>
      </c>
      <c r="AC29" s="111" t="str">
        <f t="shared" si="10"/>
        <v/>
      </c>
      <c r="AD29" s="111" t="str">
        <f t="shared" si="10"/>
        <v/>
      </c>
      <c r="AE29" s="111" t="str">
        <f t="shared" si="10"/>
        <v/>
      </c>
      <c r="AF29" s="111" t="str">
        <f t="shared" si="10"/>
        <v/>
      </c>
    </row>
    <row r="30" spans="1:35">
      <c r="A30" s="108" t="s">
        <v>74</v>
      </c>
      <c r="B30" s="111" t="str">
        <f t="shared" ref="B30:AF30" si="11">+IF(B19&gt;0,+IF(B19&gt;$I$4+$I$5+$I$6+$I$7,"X",""),"")</f>
        <v/>
      </c>
      <c r="C30" s="111" t="str">
        <f t="shared" si="11"/>
        <v/>
      </c>
      <c r="D30" s="111" t="str">
        <f t="shared" si="11"/>
        <v/>
      </c>
      <c r="E30" s="111" t="str">
        <f t="shared" si="11"/>
        <v/>
      </c>
      <c r="F30" s="111" t="str">
        <f t="shared" si="11"/>
        <v/>
      </c>
      <c r="G30" s="111" t="str">
        <f t="shared" si="11"/>
        <v/>
      </c>
      <c r="H30" s="111" t="str">
        <f t="shared" si="11"/>
        <v/>
      </c>
      <c r="I30" s="111" t="str">
        <f t="shared" si="11"/>
        <v/>
      </c>
      <c r="J30" s="111" t="str">
        <f t="shared" si="11"/>
        <v/>
      </c>
      <c r="K30" s="111" t="str">
        <f t="shared" si="11"/>
        <v/>
      </c>
      <c r="L30" s="111" t="str">
        <f t="shared" si="11"/>
        <v/>
      </c>
      <c r="M30" s="111" t="str">
        <f t="shared" si="11"/>
        <v/>
      </c>
      <c r="N30" s="111" t="str">
        <f t="shared" si="11"/>
        <v/>
      </c>
      <c r="O30" s="111" t="str">
        <f t="shared" si="11"/>
        <v/>
      </c>
      <c r="P30" s="111" t="str">
        <f t="shared" si="11"/>
        <v/>
      </c>
      <c r="Q30" s="111" t="str">
        <f t="shared" si="11"/>
        <v/>
      </c>
      <c r="R30" s="111" t="str">
        <f t="shared" si="11"/>
        <v/>
      </c>
      <c r="S30" s="111" t="str">
        <f t="shared" si="11"/>
        <v/>
      </c>
      <c r="T30" s="111" t="str">
        <f t="shared" si="11"/>
        <v/>
      </c>
      <c r="U30" s="111" t="str">
        <f t="shared" si="11"/>
        <v/>
      </c>
      <c r="V30" s="111" t="str">
        <f t="shared" si="11"/>
        <v/>
      </c>
      <c r="W30" s="111" t="str">
        <f t="shared" si="11"/>
        <v/>
      </c>
      <c r="X30" s="111" t="str">
        <f t="shared" si="11"/>
        <v/>
      </c>
      <c r="Y30" s="111" t="str">
        <f t="shared" si="11"/>
        <v/>
      </c>
      <c r="Z30" s="111" t="str">
        <f t="shared" si="11"/>
        <v/>
      </c>
      <c r="AA30" s="111" t="str">
        <f t="shared" si="11"/>
        <v/>
      </c>
      <c r="AB30" s="111" t="str">
        <f t="shared" si="11"/>
        <v/>
      </c>
      <c r="AC30" s="111" t="str">
        <f t="shared" si="11"/>
        <v/>
      </c>
      <c r="AD30" s="111" t="str">
        <f t="shared" si="11"/>
        <v/>
      </c>
      <c r="AE30" s="111" t="str">
        <f t="shared" si="11"/>
        <v/>
      </c>
      <c r="AF30" s="111" t="str">
        <f t="shared" si="11"/>
        <v/>
      </c>
    </row>
    <row r="31" spans="1:35">
      <c r="A31" s="108" t="s">
        <v>75</v>
      </c>
      <c r="B31" s="111" t="str">
        <f t="shared" ref="B31:AF31" si="12">+IF(B19&gt;0,+IF(B19&gt;$I$4+$I$5+$I$6+$I$7+$I$8,"X",""),"")</f>
        <v/>
      </c>
      <c r="C31" s="111" t="str">
        <f t="shared" si="12"/>
        <v/>
      </c>
      <c r="D31" s="111" t="str">
        <f t="shared" si="12"/>
        <v/>
      </c>
      <c r="E31" s="111" t="str">
        <f t="shared" si="12"/>
        <v/>
      </c>
      <c r="F31" s="111" t="str">
        <f t="shared" si="12"/>
        <v/>
      </c>
      <c r="G31" s="111" t="str">
        <f t="shared" si="12"/>
        <v/>
      </c>
      <c r="H31" s="111" t="str">
        <f t="shared" si="12"/>
        <v/>
      </c>
      <c r="I31" s="111" t="str">
        <f t="shared" si="12"/>
        <v/>
      </c>
      <c r="J31" s="111" t="str">
        <f t="shared" si="12"/>
        <v/>
      </c>
      <c r="K31" s="111" t="str">
        <f t="shared" si="12"/>
        <v/>
      </c>
      <c r="L31" s="111" t="str">
        <f t="shared" si="12"/>
        <v/>
      </c>
      <c r="M31" s="111" t="str">
        <f t="shared" si="12"/>
        <v/>
      </c>
      <c r="N31" s="111" t="str">
        <f t="shared" si="12"/>
        <v/>
      </c>
      <c r="O31" s="111" t="str">
        <f t="shared" si="12"/>
        <v/>
      </c>
      <c r="P31" s="111" t="str">
        <f t="shared" si="12"/>
        <v/>
      </c>
      <c r="Q31" s="111" t="str">
        <f t="shared" si="12"/>
        <v/>
      </c>
      <c r="R31" s="111" t="str">
        <f t="shared" si="12"/>
        <v/>
      </c>
      <c r="S31" s="111" t="str">
        <f t="shared" si="12"/>
        <v/>
      </c>
      <c r="T31" s="111" t="str">
        <f t="shared" si="12"/>
        <v/>
      </c>
      <c r="U31" s="111" t="str">
        <f t="shared" si="12"/>
        <v/>
      </c>
      <c r="V31" s="111" t="str">
        <f t="shared" si="12"/>
        <v/>
      </c>
      <c r="W31" s="111" t="str">
        <f t="shared" si="12"/>
        <v/>
      </c>
      <c r="X31" s="111" t="str">
        <f t="shared" si="12"/>
        <v/>
      </c>
      <c r="Y31" s="111" t="str">
        <f t="shared" si="12"/>
        <v/>
      </c>
      <c r="Z31" s="111" t="str">
        <f t="shared" si="12"/>
        <v/>
      </c>
      <c r="AA31" s="111" t="str">
        <f t="shared" si="12"/>
        <v/>
      </c>
      <c r="AB31" s="111" t="str">
        <f t="shared" si="12"/>
        <v/>
      </c>
      <c r="AC31" s="111" t="str">
        <f t="shared" si="12"/>
        <v/>
      </c>
      <c r="AD31" s="111" t="str">
        <f t="shared" si="12"/>
        <v/>
      </c>
      <c r="AE31" s="111" t="str">
        <f t="shared" si="12"/>
        <v/>
      </c>
      <c r="AF31" s="111" t="str">
        <f t="shared" si="12"/>
        <v/>
      </c>
    </row>
    <row r="32" spans="1:35">
      <c r="A32" s="108" t="s">
        <v>76</v>
      </c>
      <c r="B32" s="111" t="str">
        <f t="shared" ref="B32:AF32" si="13">+IF(B19&gt;0,+IF(B19&gt;$I$4+$I$5+$I$6+$I$7+$I$8+$I$9,"X",""),"")</f>
        <v/>
      </c>
      <c r="C32" s="111" t="str">
        <f t="shared" si="13"/>
        <v/>
      </c>
      <c r="D32" s="111" t="str">
        <f t="shared" si="13"/>
        <v/>
      </c>
      <c r="E32" s="111" t="str">
        <f t="shared" si="13"/>
        <v/>
      </c>
      <c r="F32" s="111" t="str">
        <f t="shared" si="13"/>
        <v/>
      </c>
      <c r="G32" s="111" t="str">
        <f t="shared" si="13"/>
        <v/>
      </c>
      <c r="H32" s="111" t="str">
        <f t="shared" si="13"/>
        <v/>
      </c>
      <c r="I32" s="111" t="str">
        <f t="shared" si="13"/>
        <v/>
      </c>
      <c r="J32" s="111" t="str">
        <f t="shared" si="13"/>
        <v/>
      </c>
      <c r="K32" s="111" t="str">
        <f t="shared" si="13"/>
        <v/>
      </c>
      <c r="L32" s="111" t="str">
        <f t="shared" si="13"/>
        <v/>
      </c>
      <c r="M32" s="111" t="str">
        <f t="shared" si="13"/>
        <v/>
      </c>
      <c r="N32" s="111" t="str">
        <f t="shared" si="13"/>
        <v/>
      </c>
      <c r="O32" s="111" t="str">
        <f t="shared" si="13"/>
        <v/>
      </c>
      <c r="P32" s="111" t="str">
        <f t="shared" si="13"/>
        <v/>
      </c>
      <c r="Q32" s="111" t="str">
        <f t="shared" si="13"/>
        <v/>
      </c>
      <c r="R32" s="111" t="str">
        <f t="shared" si="13"/>
        <v/>
      </c>
      <c r="S32" s="111" t="str">
        <f t="shared" si="13"/>
        <v/>
      </c>
      <c r="T32" s="111" t="str">
        <f t="shared" si="13"/>
        <v/>
      </c>
      <c r="U32" s="111" t="str">
        <f t="shared" si="13"/>
        <v/>
      </c>
      <c r="V32" s="111" t="str">
        <f t="shared" si="13"/>
        <v/>
      </c>
      <c r="W32" s="111" t="str">
        <f t="shared" si="13"/>
        <v/>
      </c>
      <c r="X32" s="111" t="str">
        <f t="shared" si="13"/>
        <v/>
      </c>
      <c r="Y32" s="111" t="str">
        <f t="shared" si="13"/>
        <v/>
      </c>
      <c r="Z32" s="111" t="str">
        <f t="shared" si="13"/>
        <v/>
      </c>
      <c r="AA32" s="111" t="str">
        <f t="shared" si="13"/>
        <v/>
      </c>
      <c r="AB32" s="111" t="str">
        <f t="shared" si="13"/>
        <v/>
      </c>
      <c r="AC32" s="111" t="str">
        <f t="shared" si="13"/>
        <v/>
      </c>
      <c r="AD32" s="111" t="str">
        <f t="shared" si="13"/>
        <v/>
      </c>
      <c r="AE32" s="111" t="str">
        <f t="shared" si="13"/>
        <v/>
      </c>
      <c r="AF32" s="111" t="str">
        <f t="shared" si="13"/>
        <v/>
      </c>
    </row>
    <row r="33" spans="1:32">
      <c r="A33" s="108" t="s">
        <v>66</v>
      </c>
      <c r="B33" s="111" t="str">
        <f t="shared" ref="B33:AF33" si="14">+IF(B19&gt;0,+IF(B19&gt;$I$4+$I$5+$I$6+$I$7+$I$8+$I$9+$I$10,"X",""),"")</f>
        <v/>
      </c>
      <c r="C33" s="111" t="str">
        <f t="shared" si="14"/>
        <v/>
      </c>
      <c r="D33" s="111" t="str">
        <f t="shared" si="14"/>
        <v/>
      </c>
      <c r="E33" s="111" t="str">
        <f t="shared" si="14"/>
        <v/>
      </c>
      <c r="F33" s="111" t="str">
        <f t="shared" si="14"/>
        <v/>
      </c>
      <c r="G33" s="111" t="str">
        <f t="shared" si="14"/>
        <v/>
      </c>
      <c r="H33" s="111" t="str">
        <f t="shared" si="14"/>
        <v/>
      </c>
      <c r="I33" s="111" t="str">
        <f t="shared" si="14"/>
        <v/>
      </c>
      <c r="J33" s="111" t="str">
        <f t="shared" si="14"/>
        <v/>
      </c>
      <c r="K33" s="111" t="str">
        <f t="shared" si="14"/>
        <v/>
      </c>
      <c r="L33" s="111" t="str">
        <f t="shared" si="14"/>
        <v/>
      </c>
      <c r="M33" s="111" t="str">
        <f t="shared" si="14"/>
        <v/>
      </c>
      <c r="N33" s="111" t="str">
        <f t="shared" si="14"/>
        <v/>
      </c>
      <c r="O33" s="111" t="str">
        <f t="shared" si="14"/>
        <v/>
      </c>
      <c r="P33" s="111" t="str">
        <f t="shared" si="14"/>
        <v/>
      </c>
      <c r="Q33" s="111" t="str">
        <f t="shared" si="14"/>
        <v/>
      </c>
      <c r="R33" s="111" t="str">
        <f t="shared" si="14"/>
        <v/>
      </c>
      <c r="S33" s="111" t="str">
        <f t="shared" si="14"/>
        <v/>
      </c>
      <c r="T33" s="111" t="str">
        <f t="shared" si="14"/>
        <v/>
      </c>
      <c r="U33" s="111" t="str">
        <f t="shared" si="14"/>
        <v/>
      </c>
      <c r="V33" s="111" t="str">
        <f t="shared" si="14"/>
        <v/>
      </c>
      <c r="W33" s="111" t="str">
        <f t="shared" si="14"/>
        <v/>
      </c>
      <c r="X33" s="111" t="str">
        <f t="shared" si="14"/>
        <v/>
      </c>
      <c r="Y33" s="111" t="str">
        <f t="shared" si="14"/>
        <v/>
      </c>
      <c r="Z33" s="111" t="str">
        <f t="shared" si="14"/>
        <v/>
      </c>
      <c r="AA33" s="111" t="str">
        <f t="shared" si="14"/>
        <v/>
      </c>
      <c r="AB33" s="111" t="str">
        <f t="shared" si="14"/>
        <v/>
      </c>
      <c r="AC33" s="111" t="str">
        <f t="shared" si="14"/>
        <v/>
      </c>
      <c r="AD33" s="111" t="str">
        <f t="shared" si="14"/>
        <v/>
      </c>
      <c r="AE33" s="111" t="str">
        <f t="shared" si="14"/>
        <v/>
      </c>
      <c r="AF33" s="111" t="str">
        <f t="shared" si="14"/>
        <v/>
      </c>
    </row>
    <row r="34" spans="1:32">
      <c r="A34" s="108" t="s">
        <v>67</v>
      </c>
      <c r="B34" s="111" t="str">
        <f t="shared" ref="B34:AF34" si="15">+IF(B19&gt;0,+IF(B19&gt;$I$4+$I$5+$I$6+$I$7+$I$8+$I$9+$I$10+$I$11,"X",""),"")</f>
        <v/>
      </c>
      <c r="C34" s="111" t="str">
        <f t="shared" si="15"/>
        <v/>
      </c>
      <c r="D34" s="111" t="str">
        <f t="shared" si="15"/>
        <v/>
      </c>
      <c r="E34" s="111" t="str">
        <f t="shared" si="15"/>
        <v/>
      </c>
      <c r="F34" s="111" t="str">
        <f t="shared" si="15"/>
        <v/>
      </c>
      <c r="G34" s="111" t="str">
        <f t="shared" si="15"/>
        <v/>
      </c>
      <c r="H34" s="111" t="str">
        <f t="shared" si="15"/>
        <v/>
      </c>
      <c r="I34" s="111" t="str">
        <f t="shared" si="15"/>
        <v/>
      </c>
      <c r="J34" s="111" t="str">
        <f t="shared" si="15"/>
        <v/>
      </c>
      <c r="K34" s="111" t="str">
        <f t="shared" si="15"/>
        <v/>
      </c>
      <c r="L34" s="111" t="str">
        <f t="shared" si="15"/>
        <v/>
      </c>
      <c r="M34" s="111" t="str">
        <f t="shared" si="15"/>
        <v/>
      </c>
      <c r="N34" s="111" t="str">
        <f t="shared" si="15"/>
        <v/>
      </c>
      <c r="O34" s="111" t="str">
        <f t="shared" si="15"/>
        <v/>
      </c>
      <c r="P34" s="111" t="str">
        <f t="shared" si="15"/>
        <v/>
      </c>
      <c r="Q34" s="111" t="str">
        <f t="shared" si="15"/>
        <v/>
      </c>
      <c r="R34" s="111" t="str">
        <f t="shared" si="15"/>
        <v/>
      </c>
      <c r="S34" s="111" t="str">
        <f t="shared" si="15"/>
        <v/>
      </c>
      <c r="T34" s="111" t="str">
        <f t="shared" si="15"/>
        <v/>
      </c>
      <c r="U34" s="111" t="str">
        <f t="shared" si="15"/>
        <v/>
      </c>
      <c r="V34" s="111" t="str">
        <f t="shared" si="15"/>
        <v/>
      </c>
      <c r="W34" s="111" t="str">
        <f t="shared" si="15"/>
        <v/>
      </c>
      <c r="X34" s="111" t="str">
        <f t="shared" si="15"/>
        <v/>
      </c>
      <c r="Y34" s="111" t="str">
        <f t="shared" si="15"/>
        <v/>
      </c>
      <c r="Z34" s="111" t="str">
        <f t="shared" si="15"/>
        <v/>
      </c>
      <c r="AA34" s="111" t="str">
        <f t="shared" si="15"/>
        <v/>
      </c>
      <c r="AB34" s="111" t="str">
        <f t="shared" si="15"/>
        <v/>
      </c>
      <c r="AC34" s="111" t="str">
        <f t="shared" si="15"/>
        <v/>
      </c>
      <c r="AD34" s="111" t="str">
        <f t="shared" si="15"/>
        <v/>
      </c>
      <c r="AE34" s="111" t="str">
        <f t="shared" si="15"/>
        <v/>
      </c>
      <c r="AF34" s="111" t="str">
        <f t="shared" si="15"/>
        <v/>
      </c>
    </row>
    <row r="35" spans="1:32">
      <c r="A35" s="108" t="s">
        <v>65</v>
      </c>
      <c r="B35" s="111" t="str">
        <f t="shared" ref="B35:AF35" si="16">+IF(B19&gt;0,+IF(B19&gt;$I$4+$I$5+$I$6+$I$7+$I$8+$I$9+$I$10+$I$11+$I$12,"X",""),"")</f>
        <v/>
      </c>
      <c r="C35" s="111" t="str">
        <f t="shared" si="16"/>
        <v/>
      </c>
      <c r="D35" s="111" t="str">
        <f t="shared" si="16"/>
        <v/>
      </c>
      <c r="E35" s="111" t="str">
        <f t="shared" si="16"/>
        <v/>
      </c>
      <c r="F35" s="111" t="str">
        <f t="shared" si="16"/>
        <v/>
      </c>
      <c r="G35" s="111" t="str">
        <f t="shared" si="16"/>
        <v/>
      </c>
      <c r="H35" s="111" t="str">
        <f t="shared" si="16"/>
        <v/>
      </c>
      <c r="I35" s="111" t="str">
        <f t="shared" si="16"/>
        <v/>
      </c>
      <c r="J35" s="111" t="str">
        <f t="shared" si="16"/>
        <v/>
      </c>
      <c r="K35" s="111" t="str">
        <f t="shared" si="16"/>
        <v/>
      </c>
      <c r="L35" s="111" t="str">
        <f t="shared" si="16"/>
        <v/>
      </c>
      <c r="M35" s="111" t="str">
        <f t="shared" si="16"/>
        <v/>
      </c>
      <c r="N35" s="111" t="str">
        <f t="shared" si="16"/>
        <v/>
      </c>
      <c r="O35" s="111" t="str">
        <f t="shared" si="16"/>
        <v/>
      </c>
      <c r="P35" s="111" t="str">
        <f t="shared" si="16"/>
        <v/>
      </c>
      <c r="Q35" s="111" t="str">
        <f t="shared" si="16"/>
        <v/>
      </c>
      <c r="R35" s="111" t="str">
        <f t="shared" si="16"/>
        <v/>
      </c>
      <c r="S35" s="111" t="str">
        <f t="shared" si="16"/>
        <v/>
      </c>
      <c r="T35" s="111" t="str">
        <f t="shared" si="16"/>
        <v/>
      </c>
      <c r="U35" s="111" t="str">
        <f t="shared" si="16"/>
        <v/>
      </c>
      <c r="V35" s="111" t="str">
        <f t="shared" si="16"/>
        <v/>
      </c>
      <c r="W35" s="111" t="str">
        <f t="shared" si="16"/>
        <v/>
      </c>
      <c r="X35" s="111" t="str">
        <f t="shared" si="16"/>
        <v/>
      </c>
      <c r="Y35" s="111" t="str">
        <f t="shared" si="16"/>
        <v/>
      </c>
      <c r="Z35" s="111" t="str">
        <f t="shared" si="16"/>
        <v/>
      </c>
      <c r="AA35" s="111" t="str">
        <f t="shared" si="16"/>
        <v/>
      </c>
      <c r="AB35" s="111" t="str">
        <f t="shared" si="16"/>
        <v/>
      </c>
      <c r="AC35" s="111" t="str">
        <f t="shared" si="16"/>
        <v/>
      </c>
      <c r="AD35" s="111" t="str">
        <f t="shared" si="16"/>
        <v/>
      </c>
      <c r="AE35" s="111" t="str">
        <f t="shared" si="16"/>
        <v/>
      </c>
      <c r="AF35" s="111" t="str">
        <f t="shared" si="16"/>
        <v/>
      </c>
    </row>
    <row r="36" spans="1:32">
      <c r="A36" s="108" t="s">
        <v>86</v>
      </c>
      <c r="B36" s="111" t="str">
        <f>+IF(B19&gt;0,+IF(B19&gt;$I$4+$I$5+$I$6+$I$7+$I$8+$I$9+$I$10+$I$11+$I$12+$I$13,"X",""),"")</f>
        <v/>
      </c>
      <c r="C36" s="111" t="str">
        <f>+IF(C19&gt;0,+IF(C19&gt;$I$4+$I$5+$I$6+$I$7+$I$8+$I$9+$I$10+$I$11+$I$12+$I$13,"X",""),"")</f>
        <v/>
      </c>
      <c r="D36" s="111" t="str">
        <f>+IF(D19&gt;0,+IF(D19&gt;$I$4+$I$5+$I$6+$I$7+$I$8+$I$9+$I$10+$I$11+$I$12+$I$13,"X",""),"")</f>
        <v/>
      </c>
      <c r="E36" s="111" t="str">
        <f>+IF(E19&gt;0,+IF(E19&gt;$I$4+$I$5+$I$6+$I$7+$I$8+$I$9+$I$10+$I$11+$I$12+$I$13,"X",""),"")</f>
        <v/>
      </c>
      <c r="F36" s="111" t="str">
        <f>+IF(F19&gt;0,+IF(F19&gt;$I$4+$I$5+$I$6+$I$7+$I$8+$I$9+$I$10+$I$11+$I$12+$I$13,"X",""),"")</f>
        <v/>
      </c>
      <c r="G36" s="111"/>
      <c r="H36" s="111" t="str">
        <f t="shared" ref="H36:AF36" si="17">+IF(H19&gt;0,+IF(H19&gt;$I$4+$I$5+$I$6+$I$7+$I$8+$I$9+$I$10+$I$11+$I$12+$I$13,"X",""),"")</f>
        <v/>
      </c>
      <c r="I36" s="111" t="str">
        <f t="shared" si="17"/>
        <v/>
      </c>
      <c r="J36" s="111" t="str">
        <f t="shared" si="17"/>
        <v/>
      </c>
      <c r="K36" s="111" t="str">
        <f t="shared" si="17"/>
        <v/>
      </c>
      <c r="L36" s="111" t="str">
        <f t="shared" si="17"/>
        <v/>
      </c>
      <c r="M36" s="111" t="str">
        <f t="shared" si="17"/>
        <v/>
      </c>
      <c r="N36" s="111" t="str">
        <f t="shared" si="17"/>
        <v/>
      </c>
      <c r="O36" s="111" t="str">
        <f t="shared" si="17"/>
        <v/>
      </c>
      <c r="P36" s="111" t="str">
        <f t="shared" si="17"/>
        <v/>
      </c>
      <c r="Q36" s="111" t="str">
        <f t="shared" si="17"/>
        <v/>
      </c>
      <c r="R36" s="111" t="str">
        <f t="shared" si="17"/>
        <v/>
      </c>
      <c r="S36" s="111" t="str">
        <f t="shared" si="17"/>
        <v/>
      </c>
      <c r="T36" s="111" t="str">
        <f t="shared" si="17"/>
        <v/>
      </c>
      <c r="U36" s="111" t="str">
        <f t="shared" si="17"/>
        <v/>
      </c>
      <c r="V36" s="111" t="str">
        <f t="shared" si="17"/>
        <v/>
      </c>
      <c r="W36" s="111" t="str">
        <f t="shared" si="17"/>
        <v/>
      </c>
      <c r="X36" s="111" t="str">
        <f t="shared" si="17"/>
        <v/>
      </c>
      <c r="Y36" s="111" t="str">
        <f t="shared" si="17"/>
        <v/>
      </c>
      <c r="Z36" s="111" t="str">
        <f t="shared" si="17"/>
        <v/>
      </c>
      <c r="AA36" s="111" t="str">
        <f t="shared" si="17"/>
        <v/>
      </c>
      <c r="AB36" s="111" t="str">
        <f t="shared" si="17"/>
        <v/>
      </c>
      <c r="AC36" s="111" t="str">
        <f t="shared" si="17"/>
        <v/>
      </c>
      <c r="AD36" s="111" t="str">
        <f t="shared" si="17"/>
        <v/>
      </c>
      <c r="AE36" s="111" t="str">
        <f t="shared" si="17"/>
        <v/>
      </c>
      <c r="AF36" s="111" t="str">
        <f t="shared" si="17"/>
        <v/>
      </c>
    </row>
    <row r="37" spans="1:32">
      <c r="A37" s="120"/>
      <c r="B37" s="121"/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</row>
    <row r="39" spans="1:32" ht="28">
      <c r="A39" s="114" t="s">
        <v>91</v>
      </c>
      <c r="B39" s="115">
        <f>+B19-B20</f>
        <v>11760</v>
      </c>
      <c r="C39" s="115">
        <f t="shared" ref="C39:AF39" si="18">+C19-C20</f>
        <v>12080</v>
      </c>
      <c r="D39" s="115">
        <f t="shared" si="18"/>
        <v>12000</v>
      </c>
      <c r="E39" s="115">
        <f t="shared" si="18"/>
        <v>11920</v>
      </c>
      <c r="F39" s="115">
        <f t="shared" si="18"/>
        <v>12320</v>
      </c>
      <c r="G39" s="115">
        <f t="shared" si="18"/>
        <v>12400</v>
      </c>
      <c r="H39" s="115">
        <f t="shared" si="18"/>
        <v>12000</v>
      </c>
      <c r="I39" s="115">
        <f t="shared" si="18"/>
        <v>12240</v>
      </c>
      <c r="J39" s="115">
        <f t="shared" si="18"/>
        <v>12000</v>
      </c>
      <c r="K39" s="115">
        <f t="shared" si="18"/>
        <v>11920</v>
      </c>
      <c r="L39" s="115">
        <f t="shared" si="18"/>
        <v>11600</v>
      </c>
      <c r="M39" s="115">
        <f t="shared" si="18"/>
        <v>12000</v>
      </c>
      <c r="N39" s="115">
        <f t="shared" si="18"/>
        <v>11840</v>
      </c>
      <c r="O39" s="115">
        <f t="shared" si="18"/>
        <v>12000</v>
      </c>
      <c r="P39" s="115">
        <f t="shared" si="18"/>
        <v>12000</v>
      </c>
      <c r="Q39" s="115">
        <f t="shared" si="18"/>
        <v>12160</v>
      </c>
      <c r="R39" s="115">
        <f t="shared" si="18"/>
        <v>12080</v>
      </c>
      <c r="S39" s="115">
        <f t="shared" si="18"/>
        <v>8320</v>
      </c>
      <c r="T39" s="115">
        <f t="shared" si="18"/>
        <v>12240</v>
      </c>
      <c r="U39" s="115">
        <f t="shared" si="18"/>
        <v>12160</v>
      </c>
      <c r="V39" s="115">
        <f t="shared" si="18"/>
        <v>11840</v>
      </c>
      <c r="W39" s="115">
        <f t="shared" si="18"/>
        <v>11200</v>
      </c>
      <c r="X39" s="115">
        <f t="shared" si="18"/>
        <v>10000</v>
      </c>
      <c r="Y39" s="115">
        <f t="shared" si="18"/>
        <v>10720</v>
      </c>
      <c r="Z39" s="115">
        <f t="shared" si="18"/>
        <v>10800</v>
      </c>
      <c r="AA39" s="115">
        <f t="shared" si="18"/>
        <v>11280</v>
      </c>
      <c r="AB39" s="115">
        <f t="shared" si="18"/>
        <v>10880</v>
      </c>
      <c r="AC39" s="115">
        <f t="shared" si="18"/>
        <v>11200</v>
      </c>
      <c r="AD39" s="115">
        <f t="shared" si="18"/>
        <v>11360</v>
      </c>
      <c r="AE39" s="115">
        <f t="shared" si="18"/>
        <v>11520</v>
      </c>
      <c r="AF39" s="115">
        <f t="shared" si="18"/>
        <v>11920</v>
      </c>
    </row>
    <row r="40" spans="1:32">
      <c r="A40" s="114"/>
      <c r="B40" s="115"/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/>
      <c r="W40" s="115"/>
      <c r="X40" s="115"/>
      <c r="Y40" s="115"/>
      <c r="Z40" s="115"/>
      <c r="AA40" s="115"/>
      <c r="AB40" s="115"/>
      <c r="AC40" s="115"/>
      <c r="AD40" s="115"/>
      <c r="AE40" s="115"/>
      <c r="AF40" s="115"/>
    </row>
    <row r="41" spans="1:32">
      <c r="A41" s="113" t="s">
        <v>90</v>
      </c>
      <c r="B41" s="118"/>
      <c r="C41" s="118"/>
      <c r="D41" s="118"/>
      <c r="E41" s="118"/>
      <c r="F41" s="104"/>
      <c r="G41" s="104"/>
      <c r="H41" s="104"/>
      <c r="I41" s="104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  <c r="AA41" s="104"/>
      <c r="AB41" s="104"/>
      <c r="AC41" s="104"/>
      <c r="AD41" s="104"/>
      <c r="AE41" s="104"/>
      <c r="AF41" s="104"/>
    </row>
    <row r="42" spans="1:32">
      <c r="A42" t="s">
        <v>87</v>
      </c>
      <c r="B42">
        <v>1</v>
      </c>
      <c r="C42">
        <f>+B42+1</f>
        <v>2</v>
      </c>
      <c r="D42">
        <f t="shared" ref="D42:AE42" si="19">+C42+1</f>
        <v>3</v>
      </c>
      <c r="E42">
        <f t="shared" si="19"/>
        <v>4</v>
      </c>
      <c r="F42">
        <f t="shared" si="19"/>
        <v>5</v>
      </c>
      <c r="G42">
        <f t="shared" si="19"/>
        <v>6</v>
      </c>
      <c r="H42">
        <f t="shared" si="19"/>
        <v>7</v>
      </c>
      <c r="I42">
        <f t="shared" si="19"/>
        <v>8</v>
      </c>
      <c r="J42">
        <f t="shared" si="19"/>
        <v>9</v>
      </c>
      <c r="K42">
        <f t="shared" si="19"/>
        <v>10</v>
      </c>
      <c r="L42">
        <f t="shared" si="19"/>
        <v>11</v>
      </c>
      <c r="M42">
        <f t="shared" si="19"/>
        <v>12</v>
      </c>
      <c r="N42">
        <f t="shared" si="19"/>
        <v>13</v>
      </c>
      <c r="O42">
        <f t="shared" si="19"/>
        <v>14</v>
      </c>
      <c r="P42">
        <f t="shared" si="19"/>
        <v>15</v>
      </c>
      <c r="Q42">
        <f t="shared" si="19"/>
        <v>16</v>
      </c>
      <c r="R42">
        <f t="shared" si="19"/>
        <v>17</v>
      </c>
      <c r="S42">
        <f t="shared" si="19"/>
        <v>18</v>
      </c>
      <c r="T42">
        <f t="shared" si="19"/>
        <v>19</v>
      </c>
      <c r="U42">
        <f t="shared" si="19"/>
        <v>20</v>
      </c>
      <c r="V42">
        <f t="shared" si="19"/>
        <v>21</v>
      </c>
      <c r="W42">
        <f t="shared" si="19"/>
        <v>22</v>
      </c>
      <c r="X42">
        <f t="shared" si="19"/>
        <v>23</v>
      </c>
      <c r="Y42">
        <f t="shared" si="19"/>
        <v>24</v>
      </c>
      <c r="Z42">
        <f t="shared" si="19"/>
        <v>25</v>
      </c>
      <c r="AA42">
        <f t="shared" si="19"/>
        <v>26</v>
      </c>
      <c r="AB42">
        <f t="shared" si="19"/>
        <v>27</v>
      </c>
      <c r="AC42">
        <f t="shared" si="19"/>
        <v>28</v>
      </c>
      <c r="AD42">
        <f t="shared" si="19"/>
        <v>29</v>
      </c>
      <c r="AE42">
        <f t="shared" si="19"/>
        <v>30</v>
      </c>
      <c r="AF42">
        <f>+AE42+1</f>
        <v>31</v>
      </c>
    </row>
    <row r="43" spans="1:32">
      <c r="A43" s="122" t="s">
        <v>92</v>
      </c>
      <c r="B43" s="110">
        <f t="shared" ref="B43:AF43" si="20">IF(B39&gt;0,IF(B21&lt;&gt;"LOAD EXCESS",+B39/B21,"LOAD EXCESS"),"NO LOAD")</f>
        <v>0.67955981166485224</v>
      </c>
      <c r="C43" s="110">
        <f t="shared" si="20"/>
        <v>0.6980512351115149</v>
      </c>
      <c r="D43" s="110">
        <f t="shared" si="20"/>
        <v>0.69342837924984924</v>
      </c>
      <c r="E43" s="110">
        <f t="shared" si="20"/>
        <v>0.68880552338818357</v>
      </c>
      <c r="F43" s="110">
        <f t="shared" si="20"/>
        <v>0.71191980269651178</v>
      </c>
      <c r="G43" s="110">
        <f t="shared" si="20"/>
        <v>0.71654265855817745</v>
      </c>
      <c r="H43" s="110">
        <f t="shared" si="20"/>
        <v>0.69342837924984924</v>
      </c>
      <c r="I43" s="110">
        <f t="shared" si="20"/>
        <v>0.70729694683484623</v>
      </c>
      <c r="J43" s="110">
        <f t="shared" si="20"/>
        <v>0.69342837924984924</v>
      </c>
      <c r="K43" s="110">
        <f t="shared" si="20"/>
        <v>0.68880552338818357</v>
      </c>
      <c r="L43" s="110">
        <f t="shared" si="20"/>
        <v>0.67031409994152091</v>
      </c>
      <c r="M43" s="110">
        <f t="shared" si="20"/>
        <v>0.69342837924984924</v>
      </c>
      <c r="N43" s="110">
        <f t="shared" si="20"/>
        <v>0.68418266752651791</v>
      </c>
      <c r="O43" s="110">
        <f t="shared" si="20"/>
        <v>0.69342837924984924</v>
      </c>
      <c r="P43" s="110">
        <f t="shared" si="20"/>
        <v>0.69342837924984924</v>
      </c>
      <c r="Q43" s="110">
        <f t="shared" si="20"/>
        <v>0.70267409097318057</v>
      </c>
      <c r="R43" s="110">
        <f t="shared" si="20"/>
        <v>0.6980512351115149</v>
      </c>
      <c r="S43" s="110">
        <f t="shared" si="20"/>
        <v>0.66236975517794827</v>
      </c>
      <c r="T43" s="110">
        <f t="shared" si="20"/>
        <v>0.70729694683484623</v>
      </c>
      <c r="U43" s="110">
        <f t="shared" si="20"/>
        <v>0.70267409097318057</v>
      </c>
      <c r="V43" s="110">
        <f t="shared" si="20"/>
        <v>0.68418266752651791</v>
      </c>
      <c r="W43" s="110">
        <f t="shared" si="20"/>
        <v>0.64719982063319259</v>
      </c>
      <c r="X43" s="110">
        <f t="shared" si="20"/>
        <v>0.7961174942042647</v>
      </c>
      <c r="Y43" s="110">
        <f t="shared" si="20"/>
        <v>0.85343795378697174</v>
      </c>
      <c r="Z43" s="110">
        <f t="shared" si="20"/>
        <v>0.85980689374060593</v>
      </c>
      <c r="AA43" s="110">
        <f t="shared" si="20"/>
        <v>0.65182267649485826</v>
      </c>
      <c r="AB43" s="110">
        <f t="shared" si="20"/>
        <v>0.86617583369424</v>
      </c>
      <c r="AC43" s="110">
        <f t="shared" si="20"/>
        <v>0.64719982063319259</v>
      </c>
      <c r="AD43" s="110">
        <f t="shared" si="20"/>
        <v>0.65644553235652392</v>
      </c>
      <c r="AE43" s="110">
        <f t="shared" si="20"/>
        <v>0.66569124407985525</v>
      </c>
      <c r="AF43" s="110">
        <f t="shared" si="20"/>
        <v>0.68880552338818357</v>
      </c>
    </row>
    <row r="44" spans="1:32">
      <c r="A44" s="122" t="s">
        <v>93</v>
      </c>
      <c r="B44" s="119" t="str">
        <f t="shared" ref="B44:AF44" si="21">IF((B21-B43*B21)&gt;B20,"SIM","NÃO")</f>
        <v>SIM</v>
      </c>
      <c r="C44" s="119" t="str">
        <f t="shared" si="21"/>
        <v>SIM</v>
      </c>
      <c r="D44" s="119" t="str">
        <f t="shared" si="21"/>
        <v>SIM</v>
      </c>
      <c r="E44" s="119" t="str">
        <f t="shared" si="21"/>
        <v>SIM</v>
      </c>
      <c r="F44" s="119" t="str">
        <f t="shared" si="21"/>
        <v>SIM</v>
      </c>
      <c r="G44" s="119" t="str">
        <f t="shared" si="21"/>
        <v>SIM</v>
      </c>
      <c r="H44" s="119" t="str">
        <f t="shared" si="21"/>
        <v>SIM</v>
      </c>
      <c r="I44" s="119" t="str">
        <f t="shared" si="21"/>
        <v>SIM</v>
      </c>
      <c r="J44" s="119" t="str">
        <f t="shared" si="21"/>
        <v>SIM</v>
      </c>
      <c r="K44" s="119" t="str">
        <f t="shared" si="21"/>
        <v>SIM</v>
      </c>
      <c r="L44" s="119" t="str">
        <f t="shared" si="21"/>
        <v>SIM</v>
      </c>
      <c r="M44" s="119" t="str">
        <f t="shared" si="21"/>
        <v>SIM</v>
      </c>
      <c r="N44" s="119" t="str">
        <f t="shared" si="21"/>
        <v>SIM</v>
      </c>
      <c r="O44" s="119" t="str">
        <f t="shared" si="21"/>
        <v>SIM</v>
      </c>
      <c r="P44" s="119" t="str">
        <f t="shared" si="21"/>
        <v>SIM</v>
      </c>
      <c r="Q44" s="119" t="str">
        <f t="shared" si="21"/>
        <v>SIM</v>
      </c>
      <c r="R44" s="119" t="str">
        <f t="shared" si="21"/>
        <v>SIM</v>
      </c>
      <c r="S44" s="119" t="str">
        <f t="shared" si="21"/>
        <v>SIM</v>
      </c>
      <c r="T44" s="119" t="str">
        <f t="shared" si="21"/>
        <v>SIM</v>
      </c>
      <c r="U44" s="119" t="str">
        <f t="shared" si="21"/>
        <v>SIM</v>
      </c>
      <c r="V44" s="119" t="str">
        <f t="shared" si="21"/>
        <v>SIM</v>
      </c>
      <c r="W44" s="119" t="str">
        <f t="shared" si="21"/>
        <v>SIM</v>
      </c>
      <c r="X44" s="119" t="str">
        <f t="shared" si="21"/>
        <v>SIM</v>
      </c>
      <c r="Y44" s="119" t="str">
        <f t="shared" si="21"/>
        <v>SIM</v>
      </c>
      <c r="Z44" s="119" t="str">
        <f t="shared" si="21"/>
        <v>SIM</v>
      </c>
      <c r="AA44" s="119" t="str">
        <f t="shared" si="21"/>
        <v>SIM</v>
      </c>
      <c r="AB44" s="119" t="str">
        <f t="shared" si="21"/>
        <v>SIM</v>
      </c>
      <c r="AC44" s="119" t="str">
        <f t="shared" si="21"/>
        <v>SIM</v>
      </c>
      <c r="AD44" s="119" t="str">
        <f t="shared" si="21"/>
        <v>SIM</v>
      </c>
      <c r="AE44" s="119" t="str">
        <f t="shared" si="21"/>
        <v>SIM</v>
      </c>
      <c r="AF44" s="119" t="str">
        <f t="shared" si="21"/>
        <v>SIM</v>
      </c>
    </row>
    <row r="45" spans="1:32">
      <c r="B45" s="104"/>
    </row>
    <row r="46" spans="1:32">
      <c r="A46" s="124"/>
      <c r="B46" s="104"/>
    </row>
    <row r="47" spans="1:32">
      <c r="A47" s="122" t="s">
        <v>94</v>
      </c>
      <c r="B47" s="119" t="str">
        <f t="shared" ref="B47:AF47" si="22">+IF(B43&gt;0.5,IF(B44="SIM","SIM","NÃO"),"NÃO")</f>
        <v>SIM</v>
      </c>
      <c r="C47" s="119" t="str">
        <f t="shared" si="22"/>
        <v>SIM</v>
      </c>
      <c r="D47" s="119" t="str">
        <f t="shared" si="22"/>
        <v>SIM</v>
      </c>
      <c r="E47" s="119" t="str">
        <f t="shared" si="22"/>
        <v>SIM</v>
      </c>
      <c r="F47" s="119" t="str">
        <f t="shared" si="22"/>
        <v>SIM</v>
      </c>
      <c r="G47" s="119" t="str">
        <f t="shared" si="22"/>
        <v>SIM</v>
      </c>
      <c r="H47" s="119" t="str">
        <f t="shared" si="22"/>
        <v>SIM</v>
      </c>
      <c r="I47" s="119" t="str">
        <f t="shared" si="22"/>
        <v>SIM</v>
      </c>
      <c r="J47" s="119" t="str">
        <f t="shared" si="22"/>
        <v>SIM</v>
      </c>
      <c r="K47" s="119" t="str">
        <f t="shared" si="22"/>
        <v>SIM</v>
      </c>
      <c r="L47" s="119" t="str">
        <f t="shared" si="22"/>
        <v>SIM</v>
      </c>
      <c r="M47" s="119" t="str">
        <f t="shared" si="22"/>
        <v>SIM</v>
      </c>
      <c r="N47" s="119" t="str">
        <f t="shared" si="22"/>
        <v>SIM</v>
      </c>
      <c r="O47" s="119" t="str">
        <f t="shared" si="22"/>
        <v>SIM</v>
      </c>
      <c r="P47" s="119" t="str">
        <f t="shared" si="22"/>
        <v>SIM</v>
      </c>
      <c r="Q47" s="119" t="str">
        <f t="shared" si="22"/>
        <v>SIM</v>
      </c>
      <c r="R47" s="119" t="str">
        <f t="shared" si="22"/>
        <v>SIM</v>
      </c>
      <c r="S47" s="119" t="str">
        <f t="shared" si="22"/>
        <v>SIM</v>
      </c>
      <c r="T47" s="119" t="str">
        <f t="shared" si="22"/>
        <v>SIM</v>
      </c>
      <c r="U47" s="119" t="str">
        <f t="shared" si="22"/>
        <v>SIM</v>
      </c>
      <c r="V47" s="119" t="str">
        <f t="shared" si="22"/>
        <v>SIM</v>
      </c>
      <c r="W47" s="119" t="str">
        <f t="shared" si="22"/>
        <v>SIM</v>
      </c>
      <c r="X47" s="119" t="str">
        <f t="shared" si="22"/>
        <v>SIM</v>
      </c>
      <c r="Y47" s="119" t="str">
        <f t="shared" si="22"/>
        <v>SIM</v>
      </c>
      <c r="Z47" s="119" t="str">
        <f t="shared" si="22"/>
        <v>SIM</v>
      </c>
      <c r="AA47" s="119" t="str">
        <f t="shared" si="22"/>
        <v>SIM</v>
      </c>
      <c r="AB47" s="119" t="str">
        <f t="shared" si="22"/>
        <v>SIM</v>
      </c>
      <c r="AC47" s="119" t="str">
        <f t="shared" si="22"/>
        <v>SIM</v>
      </c>
      <c r="AD47" s="119" t="str">
        <f t="shared" si="22"/>
        <v>SIM</v>
      </c>
      <c r="AE47" s="119" t="str">
        <f t="shared" si="22"/>
        <v>SIM</v>
      </c>
      <c r="AF47" s="119" t="str">
        <f t="shared" si="22"/>
        <v>SIM</v>
      </c>
    </row>
    <row r="48" spans="1:32">
      <c r="A48" s="122"/>
      <c r="B48" s="119"/>
      <c r="C48" s="119"/>
      <c r="D48" s="119"/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</row>
    <row r="49" spans="1:35">
      <c r="A49" s="122" t="s">
        <v>97</v>
      </c>
      <c r="B49" s="104"/>
      <c r="C49" s="104"/>
      <c r="D49" s="104"/>
      <c r="E49" s="104"/>
      <c r="F49" s="104"/>
      <c r="G49" s="104"/>
      <c r="H49" s="104"/>
      <c r="I49" s="104"/>
      <c r="J49" s="104"/>
      <c r="K49" s="104"/>
      <c r="L49" s="104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  <c r="Z49" s="104"/>
      <c r="AA49" s="104"/>
      <c r="AB49" s="104"/>
      <c r="AC49" s="104"/>
      <c r="AD49" s="104"/>
      <c r="AE49" s="104"/>
      <c r="AF49" s="104"/>
    </row>
    <row r="50" spans="1:35">
      <c r="A50" t="s">
        <v>87</v>
      </c>
      <c r="B50">
        <v>1</v>
      </c>
      <c r="C50">
        <f>+B50+1</f>
        <v>2</v>
      </c>
      <c r="D50">
        <f t="shared" ref="D50" si="23">+C50+1</f>
        <v>3</v>
      </c>
      <c r="E50">
        <f t="shared" ref="E50" si="24">+D50+1</f>
        <v>4</v>
      </c>
      <c r="F50">
        <f t="shared" ref="F50" si="25">+E50+1</f>
        <v>5</v>
      </c>
      <c r="G50">
        <f t="shared" ref="G50" si="26">+F50+1</f>
        <v>6</v>
      </c>
      <c r="H50">
        <f t="shared" ref="H50" si="27">+G50+1</f>
        <v>7</v>
      </c>
      <c r="I50">
        <f t="shared" ref="I50" si="28">+H50+1</f>
        <v>8</v>
      </c>
      <c r="J50">
        <f t="shared" ref="J50" si="29">+I50+1</f>
        <v>9</v>
      </c>
      <c r="K50">
        <f t="shared" ref="K50" si="30">+J50+1</f>
        <v>10</v>
      </c>
      <c r="L50">
        <f t="shared" ref="L50" si="31">+K50+1</f>
        <v>11</v>
      </c>
      <c r="M50">
        <f t="shared" ref="M50" si="32">+L50+1</f>
        <v>12</v>
      </c>
      <c r="N50">
        <f t="shared" ref="N50" si="33">+M50+1</f>
        <v>13</v>
      </c>
      <c r="O50">
        <f t="shared" ref="O50" si="34">+N50+1</f>
        <v>14</v>
      </c>
      <c r="P50">
        <f t="shared" ref="P50" si="35">+O50+1</f>
        <v>15</v>
      </c>
      <c r="Q50">
        <f t="shared" ref="Q50" si="36">+P50+1</f>
        <v>16</v>
      </c>
      <c r="R50">
        <f t="shared" ref="R50" si="37">+Q50+1</f>
        <v>17</v>
      </c>
      <c r="S50">
        <f t="shared" ref="S50" si="38">+R50+1</f>
        <v>18</v>
      </c>
      <c r="T50">
        <f t="shared" ref="T50" si="39">+S50+1</f>
        <v>19</v>
      </c>
      <c r="U50">
        <f t="shared" ref="U50" si="40">+T50+1</f>
        <v>20</v>
      </c>
      <c r="V50">
        <f t="shared" ref="V50" si="41">+U50+1</f>
        <v>21</v>
      </c>
      <c r="W50">
        <f t="shared" ref="W50" si="42">+V50+1</f>
        <v>22</v>
      </c>
      <c r="X50">
        <f t="shared" ref="X50" si="43">+W50+1</f>
        <v>23</v>
      </c>
      <c r="Y50">
        <f t="shared" ref="Y50" si="44">+X50+1</f>
        <v>24</v>
      </c>
      <c r="Z50">
        <f t="shared" ref="Z50" si="45">+Y50+1</f>
        <v>25</v>
      </c>
      <c r="AA50">
        <f t="shared" ref="AA50" si="46">+Z50+1</f>
        <v>26</v>
      </c>
      <c r="AB50">
        <f t="shared" ref="AB50" si="47">+AA50+1</f>
        <v>27</v>
      </c>
      <c r="AC50">
        <f t="shared" ref="AC50" si="48">+AB50+1</f>
        <v>28</v>
      </c>
      <c r="AD50">
        <f t="shared" ref="AD50" si="49">+AC50+1</f>
        <v>29</v>
      </c>
      <c r="AE50">
        <f t="shared" ref="AE50" si="50">+AD50+1</f>
        <v>30</v>
      </c>
      <c r="AF50">
        <f>+AE50+1</f>
        <v>31</v>
      </c>
      <c r="AH50" t="s">
        <v>84</v>
      </c>
      <c r="AI50" t="s">
        <v>85</v>
      </c>
    </row>
    <row r="51" spans="1:35">
      <c r="A51" s="108" t="s">
        <v>169</v>
      </c>
      <c r="B51" s="111" t="str">
        <f t="shared" ref="B51:B61" si="51">IF(B$47="NÃO",IF(B27="X","X",""),"")</f>
        <v/>
      </c>
      <c r="C51" s="111" t="str">
        <f t="shared" ref="C51:AF51" si="52">IF(C$47="NÃO",IF(C27="X","X",""),"")</f>
        <v/>
      </c>
      <c r="D51" s="111" t="str">
        <f t="shared" si="52"/>
        <v/>
      </c>
      <c r="E51" s="111" t="str">
        <f t="shared" si="52"/>
        <v/>
      </c>
      <c r="F51" s="111" t="str">
        <f t="shared" si="52"/>
        <v/>
      </c>
      <c r="G51" s="111" t="str">
        <f t="shared" si="52"/>
        <v/>
      </c>
      <c r="H51" s="111" t="str">
        <f t="shared" si="52"/>
        <v/>
      </c>
      <c r="I51" s="111" t="str">
        <f t="shared" si="52"/>
        <v/>
      </c>
      <c r="J51" s="111" t="str">
        <f t="shared" si="52"/>
        <v/>
      </c>
      <c r="K51" s="111" t="str">
        <f t="shared" si="52"/>
        <v/>
      </c>
      <c r="L51" s="111" t="str">
        <f t="shared" si="52"/>
        <v/>
      </c>
      <c r="M51" s="111" t="str">
        <f t="shared" si="52"/>
        <v/>
      </c>
      <c r="N51" s="111" t="str">
        <f t="shared" si="52"/>
        <v/>
      </c>
      <c r="O51" s="111" t="str">
        <f t="shared" si="52"/>
        <v/>
      </c>
      <c r="P51" s="111" t="str">
        <f t="shared" si="52"/>
        <v/>
      </c>
      <c r="Q51" s="111" t="str">
        <f t="shared" si="52"/>
        <v/>
      </c>
      <c r="R51" s="111" t="str">
        <f t="shared" si="52"/>
        <v/>
      </c>
      <c r="S51" s="111" t="str">
        <f t="shared" si="52"/>
        <v/>
      </c>
      <c r="T51" s="111" t="str">
        <f t="shared" si="52"/>
        <v/>
      </c>
      <c r="U51" s="111" t="str">
        <f t="shared" si="52"/>
        <v/>
      </c>
      <c r="V51" s="111" t="str">
        <f t="shared" si="52"/>
        <v/>
      </c>
      <c r="W51" s="111" t="str">
        <f t="shared" si="52"/>
        <v/>
      </c>
      <c r="X51" s="111" t="str">
        <f t="shared" si="52"/>
        <v/>
      </c>
      <c r="Y51" s="111" t="str">
        <f t="shared" si="52"/>
        <v/>
      </c>
      <c r="Z51" s="111" t="str">
        <f t="shared" si="52"/>
        <v/>
      </c>
      <c r="AA51" s="111" t="str">
        <f t="shared" si="52"/>
        <v/>
      </c>
      <c r="AB51" s="111" t="str">
        <f t="shared" si="52"/>
        <v/>
      </c>
      <c r="AC51" s="111" t="str">
        <f t="shared" si="52"/>
        <v/>
      </c>
      <c r="AD51" s="111" t="str">
        <f t="shared" si="52"/>
        <v/>
      </c>
      <c r="AE51" s="111" t="str">
        <f t="shared" si="52"/>
        <v/>
      </c>
      <c r="AF51" s="111" t="str">
        <f t="shared" si="52"/>
        <v/>
      </c>
    </row>
    <row r="52" spans="1:35">
      <c r="A52" s="108" t="s">
        <v>170</v>
      </c>
      <c r="B52" s="111" t="str">
        <f t="shared" si="51"/>
        <v/>
      </c>
      <c r="C52" s="111" t="str">
        <f t="shared" ref="C52:AF52" si="53">IF(C$47="NÃO",IF(C28="X","X",""),"")</f>
        <v/>
      </c>
      <c r="D52" s="111" t="str">
        <f t="shared" si="53"/>
        <v/>
      </c>
      <c r="E52" s="111" t="str">
        <f t="shared" si="53"/>
        <v/>
      </c>
      <c r="F52" s="111" t="str">
        <f t="shared" si="53"/>
        <v/>
      </c>
      <c r="G52" s="111" t="str">
        <f t="shared" si="53"/>
        <v/>
      </c>
      <c r="H52" s="111" t="str">
        <f t="shared" si="53"/>
        <v/>
      </c>
      <c r="I52" s="111" t="str">
        <f t="shared" si="53"/>
        <v/>
      </c>
      <c r="J52" s="111" t="str">
        <f t="shared" si="53"/>
        <v/>
      </c>
      <c r="K52" s="111" t="str">
        <f t="shared" si="53"/>
        <v/>
      </c>
      <c r="L52" s="111" t="str">
        <f t="shared" si="53"/>
        <v/>
      </c>
      <c r="M52" s="111" t="str">
        <f t="shared" si="53"/>
        <v/>
      </c>
      <c r="N52" s="111" t="str">
        <f t="shared" si="53"/>
        <v/>
      </c>
      <c r="O52" s="111" t="str">
        <f t="shared" si="53"/>
        <v/>
      </c>
      <c r="P52" s="111" t="str">
        <f t="shared" si="53"/>
        <v/>
      </c>
      <c r="Q52" s="111" t="str">
        <f t="shared" si="53"/>
        <v/>
      </c>
      <c r="R52" s="111" t="str">
        <f t="shared" si="53"/>
        <v/>
      </c>
      <c r="S52" s="111" t="str">
        <f t="shared" si="53"/>
        <v/>
      </c>
      <c r="T52" s="111" t="str">
        <f t="shared" si="53"/>
        <v/>
      </c>
      <c r="U52" s="111" t="str">
        <f t="shared" si="53"/>
        <v/>
      </c>
      <c r="V52" s="111" t="str">
        <f t="shared" si="53"/>
        <v/>
      </c>
      <c r="W52" s="111" t="str">
        <f t="shared" si="53"/>
        <v/>
      </c>
      <c r="X52" s="111" t="str">
        <f t="shared" si="53"/>
        <v/>
      </c>
      <c r="Y52" s="111" t="str">
        <f t="shared" si="53"/>
        <v/>
      </c>
      <c r="Z52" s="111" t="str">
        <f t="shared" si="53"/>
        <v/>
      </c>
      <c r="AA52" s="111" t="str">
        <f t="shared" si="53"/>
        <v/>
      </c>
      <c r="AB52" s="111" t="str">
        <f t="shared" si="53"/>
        <v/>
      </c>
      <c r="AC52" s="111" t="str">
        <f t="shared" si="53"/>
        <v/>
      </c>
      <c r="AD52" s="111" t="str">
        <f t="shared" si="53"/>
        <v/>
      </c>
      <c r="AE52" s="111" t="str">
        <f t="shared" si="53"/>
        <v/>
      </c>
      <c r="AF52" s="111" t="str">
        <f t="shared" si="53"/>
        <v/>
      </c>
    </row>
    <row r="53" spans="1:35">
      <c r="A53" s="108" t="s">
        <v>171</v>
      </c>
      <c r="B53" s="111" t="str">
        <f t="shared" si="51"/>
        <v/>
      </c>
      <c r="C53" s="111" t="str">
        <f t="shared" ref="C53:AF61" si="54">IF(C$47="NÃO",IF(C29="X","X",""),"")</f>
        <v/>
      </c>
      <c r="D53" s="111" t="str">
        <f t="shared" si="54"/>
        <v/>
      </c>
      <c r="E53" s="111" t="str">
        <f t="shared" si="54"/>
        <v/>
      </c>
      <c r="F53" s="111" t="str">
        <f t="shared" si="54"/>
        <v/>
      </c>
      <c r="G53" s="111" t="str">
        <f t="shared" si="54"/>
        <v/>
      </c>
      <c r="H53" s="111" t="str">
        <f t="shared" si="54"/>
        <v/>
      </c>
      <c r="I53" s="111" t="str">
        <f t="shared" si="54"/>
        <v/>
      </c>
      <c r="J53" s="111" t="str">
        <f t="shared" si="54"/>
        <v/>
      </c>
      <c r="K53" s="111" t="str">
        <f t="shared" si="54"/>
        <v/>
      </c>
      <c r="L53" s="111" t="str">
        <f t="shared" si="54"/>
        <v/>
      </c>
      <c r="M53" s="111" t="str">
        <f t="shared" si="54"/>
        <v/>
      </c>
      <c r="N53" s="111" t="str">
        <f t="shared" si="54"/>
        <v/>
      </c>
      <c r="O53" s="111" t="str">
        <f t="shared" si="54"/>
        <v/>
      </c>
      <c r="P53" s="111" t="str">
        <f t="shared" si="54"/>
        <v/>
      </c>
      <c r="Q53" s="111" t="str">
        <f t="shared" si="54"/>
        <v/>
      </c>
      <c r="R53" s="111" t="str">
        <f t="shared" si="54"/>
        <v/>
      </c>
      <c r="S53" s="111" t="str">
        <f t="shared" si="54"/>
        <v/>
      </c>
      <c r="T53" s="111" t="str">
        <f t="shared" si="54"/>
        <v/>
      </c>
      <c r="U53" s="111" t="str">
        <f t="shared" si="54"/>
        <v/>
      </c>
      <c r="V53" s="111" t="str">
        <f t="shared" si="54"/>
        <v/>
      </c>
      <c r="W53" s="111" t="str">
        <f t="shared" si="54"/>
        <v/>
      </c>
      <c r="X53" s="111" t="str">
        <f t="shared" si="54"/>
        <v/>
      </c>
      <c r="Y53" s="111" t="str">
        <f t="shared" si="54"/>
        <v/>
      </c>
      <c r="Z53" s="111" t="str">
        <f t="shared" si="54"/>
        <v/>
      </c>
      <c r="AA53" s="111" t="str">
        <f t="shared" si="54"/>
        <v/>
      </c>
      <c r="AB53" s="111" t="str">
        <f t="shared" si="54"/>
        <v/>
      </c>
      <c r="AC53" s="111" t="str">
        <f t="shared" si="54"/>
        <v/>
      </c>
      <c r="AD53" s="111" t="str">
        <f t="shared" si="54"/>
        <v/>
      </c>
      <c r="AE53" s="111" t="str">
        <f t="shared" si="54"/>
        <v/>
      </c>
      <c r="AF53" s="111" t="str">
        <f t="shared" si="54"/>
        <v/>
      </c>
    </row>
    <row r="54" spans="1:35">
      <c r="A54" s="108" t="s">
        <v>172</v>
      </c>
      <c r="B54" s="111" t="str">
        <f t="shared" si="51"/>
        <v/>
      </c>
      <c r="C54" s="111" t="str">
        <f t="shared" ref="C54:Q54" si="55">IF(C$47="NÃO",IF(C30="X","X",""),"")</f>
        <v/>
      </c>
      <c r="D54" s="111" t="str">
        <f t="shared" si="55"/>
        <v/>
      </c>
      <c r="E54" s="111" t="str">
        <f t="shared" si="55"/>
        <v/>
      </c>
      <c r="F54" s="111" t="str">
        <f t="shared" si="55"/>
        <v/>
      </c>
      <c r="G54" s="111" t="str">
        <f t="shared" si="55"/>
        <v/>
      </c>
      <c r="H54" s="111" t="str">
        <f t="shared" si="55"/>
        <v/>
      </c>
      <c r="I54" s="111" t="str">
        <f t="shared" si="55"/>
        <v/>
      </c>
      <c r="J54" s="111" t="str">
        <f t="shared" si="55"/>
        <v/>
      </c>
      <c r="K54" s="111" t="str">
        <f t="shared" si="55"/>
        <v/>
      </c>
      <c r="L54" s="111" t="str">
        <f t="shared" si="55"/>
        <v/>
      </c>
      <c r="M54" s="111" t="str">
        <f t="shared" si="55"/>
        <v/>
      </c>
      <c r="N54" s="111" t="str">
        <f t="shared" si="55"/>
        <v/>
      </c>
      <c r="O54" s="111" t="str">
        <f t="shared" si="55"/>
        <v/>
      </c>
      <c r="P54" s="111" t="str">
        <f t="shared" si="55"/>
        <v/>
      </c>
      <c r="Q54" s="111" t="str">
        <f t="shared" si="55"/>
        <v/>
      </c>
      <c r="R54" s="111" t="str">
        <f t="shared" si="54"/>
        <v/>
      </c>
      <c r="S54" s="111" t="str">
        <f t="shared" si="54"/>
        <v/>
      </c>
      <c r="T54" s="111" t="str">
        <f t="shared" si="54"/>
        <v/>
      </c>
      <c r="U54" s="111" t="str">
        <f t="shared" si="54"/>
        <v/>
      </c>
      <c r="V54" s="111" t="str">
        <f t="shared" si="54"/>
        <v/>
      </c>
      <c r="W54" s="111" t="str">
        <f t="shared" si="54"/>
        <v/>
      </c>
      <c r="X54" s="111" t="str">
        <f t="shared" si="54"/>
        <v/>
      </c>
      <c r="Y54" s="111" t="str">
        <f t="shared" si="54"/>
        <v/>
      </c>
      <c r="Z54" s="111" t="str">
        <f t="shared" si="54"/>
        <v/>
      </c>
      <c r="AA54" s="111" t="str">
        <f t="shared" si="54"/>
        <v/>
      </c>
      <c r="AB54" s="111" t="str">
        <f t="shared" si="54"/>
        <v/>
      </c>
      <c r="AC54" s="111" t="str">
        <f t="shared" si="54"/>
        <v/>
      </c>
      <c r="AD54" s="111" t="str">
        <f t="shared" si="54"/>
        <v/>
      </c>
      <c r="AE54" s="111" t="str">
        <f t="shared" si="54"/>
        <v/>
      </c>
      <c r="AF54" s="111" t="str">
        <f t="shared" si="54"/>
        <v/>
      </c>
    </row>
    <row r="55" spans="1:35">
      <c r="A55" s="108" t="s">
        <v>74</v>
      </c>
      <c r="B55" s="111" t="str">
        <f t="shared" si="51"/>
        <v/>
      </c>
      <c r="C55" s="111" t="str">
        <f t="shared" si="54"/>
        <v/>
      </c>
      <c r="D55" s="111" t="str">
        <f t="shared" si="54"/>
        <v/>
      </c>
      <c r="E55" s="111" t="str">
        <f t="shared" si="54"/>
        <v/>
      </c>
      <c r="F55" s="111" t="str">
        <f t="shared" si="54"/>
        <v/>
      </c>
      <c r="G55" s="111" t="str">
        <f t="shared" si="54"/>
        <v/>
      </c>
      <c r="H55" s="111" t="str">
        <f t="shared" si="54"/>
        <v/>
      </c>
      <c r="I55" s="111" t="str">
        <f t="shared" si="54"/>
        <v/>
      </c>
      <c r="J55" s="111" t="str">
        <f t="shared" si="54"/>
        <v/>
      </c>
      <c r="K55" s="111" t="str">
        <f t="shared" si="54"/>
        <v/>
      </c>
      <c r="L55" s="111" t="str">
        <f t="shared" si="54"/>
        <v/>
      </c>
      <c r="M55" s="111" t="str">
        <f t="shared" si="54"/>
        <v/>
      </c>
      <c r="N55" s="111" t="str">
        <f t="shared" si="54"/>
        <v/>
      </c>
      <c r="O55" s="111" t="str">
        <f t="shared" si="54"/>
        <v/>
      </c>
      <c r="P55" s="111" t="str">
        <f t="shared" si="54"/>
        <v/>
      </c>
      <c r="Q55" s="111" t="str">
        <f t="shared" si="54"/>
        <v/>
      </c>
      <c r="R55" s="111" t="str">
        <f t="shared" si="54"/>
        <v/>
      </c>
      <c r="S55" s="111" t="str">
        <f t="shared" si="54"/>
        <v/>
      </c>
      <c r="T55" s="111" t="str">
        <f t="shared" si="54"/>
        <v/>
      </c>
      <c r="U55" s="111" t="str">
        <f t="shared" si="54"/>
        <v/>
      </c>
      <c r="V55" s="111" t="str">
        <f t="shared" si="54"/>
        <v/>
      </c>
      <c r="W55" s="111" t="str">
        <f t="shared" si="54"/>
        <v/>
      </c>
      <c r="X55" s="111" t="str">
        <f t="shared" si="54"/>
        <v/>
      </c>
      <c r="Y55" s="111" t="str">
        <f t="shared" si="54"/>
        <v/>
      </c>
      <c r="Z55" s="111" t="str">
        <f t="shared" si="54"/>
        <v/>
      </c>
      <c r="AA55" s="111" t="str">
        <f t="shared" si="54"/>
        <v/>
      </c>
      <c r="AB55" s="111" t="str">
        <f t="shared" si="54"/>
        <v/>
      </c>
      <c r="AC55" s="111" t="str">
        <f t="shared" si="54"/>
        <v/>
      </c>
      <c r="AD55" s="111" t="str">
        <f t="shared" si="54"/>
        <v/>
      </c>
      <c r="AE55" s="111" t="str">
        <f t="shared" si="54"/>
        <v/>
      </c>
      <c r="AF55" s="111" t="str">
        <f t="shared" si="54"/>
        <v/>
      </c>
    </row>
    <row r="56" spans="1:35">
      <c r="A56" s="108" t="s">
        <v>75</v>
      </c>
      <c r="B56" s="111" t="str">
        <f t="shared" si="51"/>
        <v/>
      </c>
      <c r="C56" s="111" t="str">
        <f t="shared" si="54"/>
        <v/>
      </c>
      <c r="D56" s="111" t="str">
        <f t="shared" si="54"/>
        <v/>
      </c>
      <c r="E56" s="111" t="str">
        <f t="shared" si="54"/>
        <v/>
      </c>
      <c r="F56" s="111" t="str">
        <f t="shared" si="54"/>
        <v/>
      </c>
      <c r="G56" s="111" t="str">
        <f t="shared" si="54"/>
        <v/>
      </c>
      <c r="H56" s="111" t="str">
        <f t="shared" si="54"/>
        <v/>
      </c>
      <c r="I56" s="111" t="str">
        <f t="shared" si="54"/>
        <v/>
      </c>
      <c r="J56" s="111" t="str">
        <f t="shared" si="54"/>
        <v/>
      </c>
      <c r="K56" s="111" t="str">
        <f t="shared" si="54"/>
        <v/>
      </c>
      <c r="L56" s="111" t="str">
        <f t="shared" si="54"/>
        <v/>
      </c>
      <c r="M56" s="111" t="str">
        <f t="shared" si="54"/>
        <v/>
      </c>
      <c r="N56" s="111" t="str">
        <f t="shared" si="54"/>
        <v/>
      </c>
      <c r="O56" s="111" t="str">
        <f t="shared" si="54"/>
        <v/>
      </c>
      <c r="P56" s="111" t="str">
        <f t="shared" si="54"/>
        <v/>
      </c>
      <c r="Q56" s="111" t="str">
        <f t="shared" si="54"/>
        <v/>
      </c>
      <c r="R56" s="111" t="str">
        <f t="shared" si="54"/>
        <v/>
      </c>
      <c r="S56" s="111" t="str">
        <f t="shared" si="54"/>
        <v/>
      </c>
      <c r="T56" s="111" t="str">
        <f t="shared" si="54"/>
        <v/>
      </c>
      <c r="U56" s="111" t="str">
        <f t="shared" si="54"/>
        <v/>
      </c>
      <c r="V56" s="111" t="str">
        <f t="shared" si="54"/>
        <v/>
      </c>
      <c r="W56" s="111" t="str">
        <f t="shared" si="54"/>
        <v/>
      </c>
      <c r="X56" s="111" t="str">
        <f t="shared" si="54"/>
        <v/>
      </c>
      <c r="Y56" s="111" t="str">
        <f t="shared" si="54"/>
        <v/>
      </c>
      <c r="Z56" s="111" t="str">
        <f t="shared" si="54"/>
        <v/>
      </c>
      <c r="AA56" s="111" t="str">
        <f t="shared" si="54"/>
        <v/>
      </c>
      <c r="AB56" s="111" t="str">
        <f t="shared" si="54"/>
        <v/>
      </c>
      <c r="AC56" s="111" t="str">
        <f t="shared" si="54"/>
        <v/>
      </c>
      <c r="AD56" s="111" t="str">
        <f t="shared" si="54"/>
        <v/>
      </c>
      <c r="AE56" s="111" t="str">
        <f t="shared" si="54"/>
        <v/>
      </c>
      <c r="AF56" s="111" t="str">
        <f t="shared" si="54"/>
        <v/>
      </c>
    </row>
    <row r="57" spans="1:35">
      <c r="A57" s="108" t="s">
        <v>76</v>
      </c>
      <c r="B57" s="111" t="str">
        <f t="shared" si="51"/>
        <v/>
      </c>
      <c r="C57" s="111" t="str">
        <f t="shared" si="54"/>
        <v/>
      </c>
      <c r="D57" s="111" t="str">
        <f t="shared" si="54"/>
        <v/>
      </c>
      <c r="E57" s="111" t="str">
        <f t="shared" si="54"/>
        <v/>
      </c>
      <c r="F57" s="111" t="str">
        <f t="shared" si="54"/>
        <v/>
      </c>
      <c r="G57" s="111" t="str">
        <f t="shared" si="54"/>
        <v/>
      </c>
      <c r="H57" s="111" t="str">
        <f t="shared" si="54"/>
        <v/>
      </c>
      <c r="I57" s="111" t="str">
        <f t="shared" si="54"/>
        <v/>
      </c>
      <c r="J57" s="111" t="str">
        <f t="shared" si="54"/>
        <v/>
      </c>
      <c r="K57" s="111" t="str">
        <f t="shared" si="54"/>
        <v/>
      </c>
      <c r="L57" s="111" t="str">
        <f t="shared" si="54"/>
        <v/>
      </c>
      <c r="M57" s="111" t="str">
        <f t="shared" si="54"/>
        <v/>
      </c>
      <c r="N57" s="111" t="str">
        <f t="shared" si="54"/>
        <v/>
      </c>
      <c r="O57" s="111" t="str">
        <f t="shared" si="54"/>
        <v/>
      </c>
      <c r="P57" s="111" t="str">
        <f t="shared" si="54"/>
        <v/>
      </c>
      <c r="Q57" s="111" t="str">
        <f t="shared" si="54"/>
        <v/>
      </c>
      <c r="R57" s="111" t="str">
        <f t="shared" si="54"/>
        <v/>
      </c>
      <c r="S57" s="111" t="str">
        <f t="shared" si="54"/>
        <v/>
      </c>
      <c r="T57" s="111" t="str">
        <f t="shared" si="54"/>
        <v/>
      </c>
      <c r="U57" s="111" t="str">
        <f t="shared" si="54"/>
        <v/>
      </c>
      <c r="V57" s="111" t="str">
        <f t="shared" si="54"/>
        <v/>
      </c>
      <c r="W57" s="111" t="str">
        <f t="shared" si="54"/>
        <v/>
      </c>
      <c r="X57" s="111" t="str">
        <f t="shared" si="54"/>
        <v/>
      </c>
      <c r="Y57" s="111" t="str">
        <f t="shared" si="54"/>
        <v/>
      </c>
      <c r="Z57" s="111" t="str">
        <f t="shared" si="54"/>
        <v/>
      </c>
      <c r="AA57" s="111" t="str">
        <f t="shared" si="54"/>
        <v/>
      </c>
      <c r="AB57" s="111" t="str">
        <f t="shared" si="54"/>
        <v/>
      </c>
      <c r="AC57" s="111" t="str">
        <f t="shared" si="54"/>
        <v/>
      </c>
      <c r="AD57" s="111" t="str">
        <f t="shared" si="54"/>
        <v/>
      </c>
      <c r="AE57" s="111" t="str">
        <f t="shared" si="54"/>
        <v/>
      </c>
      <c r="AF57" s="111" t="str">
        <f t="shared" si="54"/>
        <v/>
      </c>
    </row>
    <row r="58" spans="1:35">
      <c r="A58" s="108" t="s">
        <v>66</v>
      </c>
      <c r="B58" s="111" t="str">
        <f t="shared" si="51"/>
        <v/>
      </c>
      <c r="C58" s="111" t="str">
        <f t="shared" si="54"/>
        <v/>
      </c>
      <c r="D58" s="111" t="str">
        <f t="shared" si="54"/>
        <v/>
      </c>
      <c r="E58" s="111" t="str">
        <f t="shared" si="54"/>
        <v/>
      </c>
      <c r="F58" s="111" t="str">
        <f t="shared" si="54"/>
        <v/>
      </c>
      <c r="G58" s="111" t="str">
        <f t="shared" si="54"/>
        <v/>
      </c>
      <c r="H58" s="111" t="str">
        <f t="shared" si="54"/>
        <v/>
      </c>
      <c r="I58" s="111" t="str">
        <f t="shared" si="54"/>
        <v/>
      </c>
      <c r="J58" s="111" t="str">
        <f t="shared" si="54"/>
        <v/>
      </c>
      <c r="K58" s="111" t="str">
        <f t="shared" si="54"/>
        <v/>
      </c>
      <c r="L58" s="111" t="str">
        <f t="shared" si="54"/>
        <v/>
      </c>
      <c r="M58" s="111" t="str">
        <f t="shared" si="54"/>
        <v/>
      </c>
      <c r="N58" s="111" t="str">
        <f t="shared" si="54"/>
        <v/>
      </c>
      <c r="O58" s="111" t="str">
        <f t="shared" si="54"/>
        <v/>
      </c>
      <c r="P58" s="111" t="str">
        <f t="shared" si="54"/>
        <v/>
      </c>
      <c r="Q58" s="111" t="str">
        <f t="shared" si="54"/>
        <v/>
      </c>
      <c r="R58" s="111" t="str">
        <f t="shared" si="54"/>
        <v/>
      </c>
      <c r="S58" s="111" t="str">
        <f t="shared" si="54"/>
        <v/>
      </c>
      <c r="T58" s="111" t="str">
        <f t="shared" si="54"/>
        <v/>
      </c>
      <c r="U58" s="111" t="str">
        <f t="shared" si="54"/>
        <v/>
      </c>
      <c r="V58" s="111" t="str">
        <f t="shared" si="54"/>
        <v/>
      </c>
      <c r="W58" s="111" t="str">
        <f t="shared" si="54"/>
        <v/>
      </c>
      <c r="X58" s="111" t="str">
        <f t="shared" si="54"/>
        <v/>
      </c>
      <c r="Y58" s="111" t="str">
        <f t="shared" si="54"/>
        <v/>
      </c>
      <c r="Z58" s="111" t="str">
        <f t="shared" si="54"/>
        <v/>
      </c>
      <c r="AA58" s="111" t="str">
        <f t="shared" si="54"/>
        <v/>
      </c>
      <c r="AB58" s="111" t="str">
        <f t="shared" si="54"/>
        <v/>
      </c>
      <c r="AC58" s="111" t="str">
        <f t="shared" si="54"/>
        <v/>
      </c>
      <c r="AD58" s="111" t="str">
        <f t="shared" si="54"/>
        <v/>
      </c>
      <c r="AE58" s="111" t="str">
        <f t="shared" si="54"/>
        <v/>
      </c>
      <c r="AF58" s="111" t="str">
        <f t="shared" si="54"/>
        <v/>
      </c>
    </row>
    <row r="59" spans="1:35">
      <c r="A59" s="108" t="s">
        <v>67</v>
      </c>
      <c r="B59" s="111" t="str">
        <f t="shared" si="51"/>
        <v/>
      </c>
      <c r="C59" s="111" t="str">
        <f t="shared" si="54"/>
        <v/>
      </c>
      <c r="D59" s="111" t="str">
        <f t="shared" si="54"/>
        <v/>
      </c>
      <c r="E59" s="111" t="str">
        <f t="shared" si="54"/>
        <v/>
      </c>
      <c r="F59" s="111" t="str">
        <f t="shared" si="54"/>
        <v/>
      </c>
      <c r="G59" s="111" t="str">
        <f t="shared" si="54"/>
        <v/>
      </c>
      <c r="H59" s="111" t="str">
        <f t="shared" si="54"/>
        <v/>
      </c>
      <c r="I59" s="111" t="str">
        <f t="shared" si="54"/>
        <v/>
      </c>
      <c r="J59" s="111" t="str">
        <f t="shared" si="54"/>
        <v/>
      </c>
      <c r="K59" s="111" t="str">
        <f t="shared" si="54"/>
        <v/>
      </c>
      <c r="L59" s="111" t="str">
        <f t="shared" si="54"/>
        <v/>
      </c>
      <c r="M59" s="111" t="str">
        <f t="shared" si="54"/>
        <v/>
      </c>
      <c r="N59" s="111" t="str">
        <f t="shared" si="54"/>
        <v/>
      </c>
      <c r="O59" s="111" t="str">
        <f t="shared" si="54"/>
        <v/>
      </c>
      <c r="P59" s="111" t="str">
        <f t="shared" si="54"/>
        <v/>
      </c>
      <c r="Q59" s="111" t="str">
        <f t="shared" si="54"/>
        <v/>
      </c>
      <c r="R59" s="111" t="str">
        <f t="shared" si="54"/>
        <v/>
      </c>
      <c r="S59" s="111" t="str">
        <f t="shared" si="54"/>
        <v/>
      </c>
      <c r="T59" s="111" t="str">
        <f t="shared" si="54"/>
        <v/>
      </c>
      <c r="U59" s="111" t="str">
        <f t="shared" si="54"/>
        <v/>
      </c>
      <c r="V59" s="111" t="str">
        <f t="shared" si="54"/>
        <v/>
      </c>
      <c r="W59" s="111" t="str">
        <f t="shared" si="54"/>
        <v/>
      </c>
      <c r="X59" s="111" t="str">
        <f t="shared" si="54"/>
        <v/>
      </c>
      <c r="Y59" s="111" t="str">
        <f t="shared" si="54"/>
        <v/>
      </c>
      <c r="Z59" s="111" t="str">
        <f t="shared" si="54"/>
        <v/>
      </c>
      <c r="AA59" s="111" t="str">
        <f t="shared" si="54"/>
        <v/>
      </c>
      <c r="AB59" s="111" t="str">
        <f t="shared" si="54"/>
        <v/>
      </c>
      <c r="AC59" s="111" t="str">
        <f t="shared" si="54"/>
        <v/>
      </c>
      <c r="AD59" s="111" t="str">
        <f t="shared" si="54"/>
        <v/>
      </c>
      <c r="AE59" s="111" t="str">
        <f t="shared" si="54"/>
        <v/>
      </c>
      <c r="AF59" s="111" t="str">
        <f t="shared" si="54"/>
        <v/>
      </c>
    </row>
    <row r="60" spans="1:35">
      <c r="A60" s="108" t="s">
        <v>65</v>
      </c>
      <c r="B60" s="111" t="str">
        <f t="shared" si="51"/>
        <v/>
      </c>
      <c r="C60" s="111" t="str">
        <f t="shared" si="54"/>
        <v/>
      </c>
      <c r="D60" s="111" t="str">
        <f t="shared" si="54"/>
        <v/>
      </c>
      <c r="E60" s="111" t="str">
        <f t="shared" si="54"/>
        <v/>
      </c>
      <c r="F60" s="111" t="str">
        <f t="shared" si="54"/>
        <v/>
      </c>
      <c r="G60" s="111" t="str">
        <f t="shared" si="54"/>
        <v/>
      </c>
      <c r="H60" s="111" t="str">
        <f t="shared" si="54"/>
        <v/>
      </c>
      <c r="I60" s="111" t="str">
        <f t="shared" si="54"/>
        <v/>
      </c>
      <c r="J60" s="111" t="str">
        <f t="shared" si="54"/>
        <v/>
      </c>
      <c r="K60" s="111" t="str">
        <f t="shared" si="54"/>
        <v/>
      </c>
      <c r="L60" s="111" t="str">
        <f t="shared" si="54"/>
        <v/>
      </c>
      <c r="M60" s="111" t="str">
        <f t="shared" si="54"/>
        <v/>
      </c>
      <c r="N60" s="111" t="str">
        <f t="shared" si="54"/>
        <v/>
      </c>
      <c r="O60" s="111" t="str">
        <f t="shared" si="54"/>
        <v/>
      </c>
      <c r="P60" s="111" t="str">
        <f t="shared" si="54"/>
        <v/>
      </c>
      <c r="Q60" s="111" t="str">
        <f t="shared" si="54"/>
        <v/>
      </c>
      <c r="R60" s="111" t="str">
        <f t="shared" si="54"/>
        <v/>
      </c>
      <c r="S60" s="111" t="str">
        <f t="shared" si="54"/>
        <v/>
      </c>
      <c r="T60" s="111" t="str">
        <f t="shared" si="54"/>
        <v/>
      </c>
      <c r="U60" s="111" t="str">
        <f t="shared" si="54"/>
        <v/>
      </c>
      <c r="V60" s="111" t="str">
        <f t="shared" si="54"/>
        <v/>
      </c>
      <c r="W60" s="111" t="str">
        <f t="shared" si="54"/>
        <v/>
      </c>
      <c r="X60" s="111" t="str">
        <f t="shared" si="54"/>
        <v/>
      </c>
      <c r="Y60" s="111" t="str">
        <f t="shared" si="54"/>
        <v/>
      </c>
      <c r="Z60" s="111" t="str">
        <f t="shared" si="54"/>
        <v/>
      </c>
      <c r="AA60" s="111" t="str">
        <f t="shared" si="54"/>
        <v/>
      </c>
      <c r="AB60" s="111" t="str">
        <f t="shared" si="54"/>
        <v/>
      </c>
      <c r="AC60" s="111" t="str">
        <f t="shared" si="54"/>
        <v/>
      </c>
      <c r="AD60" s="111" t="str">
        <f t="shared" si="54"/>
        <v/>
      </c>
      <c r="AE60" s="111" t="str">
        <f t="shared" si="54"/>
        <v/>
      </c>
      <c r="AF60" s="111" t="str">
        <f t="shared" si="54"/>
        <v/>
      </c>
    </row>
    <row r="61" spans="1:35">
      <c r="A61" s="108" t="s">
        <v>86</v>
      </c>
      <c r="B61" s="111" t="str">
        <f t="shared" si="51"/>
        <v/>
      </c>
      <c r="C61" s="111" t="str">
        <f t="shared" si="54"/>
        <v/>
      </c>
      <c r="D61" s="111" t="str">
        <f t="shared" si="54"/>
        <v/>
      </c>
      <c r="E61" s="111" t="str">
        <f t="shared" si="54"/>
        <v/>
      </c>
      <c r="F61" s="111" t="str">
        <f t="shared" si="54"/>
        <v/>
      </c>
      <c r="G61" s="111" t="str">
        <f t="shared" si="54"/>
        <v/>
      </c>
      <c r="H61" s="111" t="str">
        <f t="shared" si="54"/>
        <v/>
      </c>
      <c r="I61" s="111" t="str">
        <f t="shared" si="54"/>
        <v/>
      </c>
      <c r="J61" s="111" t="str">
        <f t="shared" si="54"/>
        <v/>
      </c>
      <c r="K61" s="111" t="str">
        <f t="shared" si="54"/>
        <v/>
      </c>
      <c r="L61" s="111" t="str">
        <f t="shared" si="54"/>
        <v/>
      </c>
      <c r="M61" s="111" t="str">
        <f t="shared" si="54"/>
        <v/>
      </c>
      <c r="N61" s="111" t="str">
        <f t="shared" si="54"/>
        <v/>
      </c>
      <c r="O61" s="111" t="str">
        <f t="shared" si="54"/>
        <v/>
      </c>
      <c r="P61" s="111" t="str">
        <f t="shared" si="54"/>
        <v/>
      </c>
      <c r="Q61" s="111" t="str">
        <f t="shared" si="54"/>
        <v/>
      </c>
      <c r="R61" s="111" t="str">
        <f t="shared" si="54"/>
        <v/>
      </c>
      <c r="S61" s="111" t="str">
        <f t="shared" si="54"/>
        <v/>
      </c>
      <c r="T61" s="111" t="str">
        <f t="shared" si="54"/>
        <v/>
      </c>
      <c r="U61" s="111" t="str">
        <f t="shared" si="54"/>
        <v/>
      </c>
      <c r="V61" s="111" t="str">
        <f t="shared" si="54"/>
        <v/>
      </c>
      <c r="W61" s="111" t="str">
        <f t="shared" si="54"/>
        <v/>
      </c>
      <c r="X61" s="111" t="str">
        <f t="shared" si="54"/>
        <v/>
      </c>
      <c r="Y61" s="111" t="str">
        <f t="shared" si="54"/>
        <v/>
      </c>
      <c r="Z61" s="111" t="str">
        <f t="shared" si="54"/>
        <v/>
      </c>
      <c r="AA61" s="111" t="str">
        <f t="shared" si="54"/>
        <v/>
      </c>
      <c r="AB61" s="111" t="str">
        <f t="shared" si="54"/>
        <v/>
      </c>
      <c r="AC61" s="111" t="str">
        <f t="shared" si="54"/>
        <v/>
      </c>
      <c r="AD61" s="111" t="str">
        <f t="shared" si="54"/>
        <v/>
      </c>
      <c r="AE61" s="111" t="str">
        <f t="shared" si="54"/>
        <v/>
      </c>
      <c r="AF61" s="111" t="str">
        <f t="shared" si="54"/>
        <v/>
      </c>
    </row>
    <row r="62" spans="1:35">
      <c r="B62" s="104"/>
    </row>
    <row r="63" spans="1:35" ht="30" customHeight="1">
      <c r="A63" s="123" t="s">
        <v>96</v>
      </c>
      <c r="B63" s="104">
        <f>+IF(B19&gt;0,SUM(IF(B51="X",$I$4,0),IF(B52="X",$I$5,0),IF(B53="X",$I$6,0),IF(B54="X",$I$7,0),IF(B55="X",$I$8,0),IF(B56="X",$I$9,0),IF(B57="X",$I$10,0),IF(B58="X",$I$11,0),IF(B59="X",$I$12,0),IF(B60="X",$I$13,0),IF(B61="X",$I$13,0)),"NO LOAD")</f>
        <v>0</v>
      </c>
      <c r="C63" s="104">
        <f t="shared" ref="C63:AF63" si="56">+IF(C19&gt;0,SUM(IF(C51="X",$I$4,0),IF(C52="X",$I$5,0),IF(C53="X",$I$6,0),IF(C54="X",$I$7,0),IF(C55="X",$I$8,0),IF(C56="X",$I$9,0),IF(C57="X",$I$10,0),IF(C58="X",$I$11,0),IF(C59="X",$I$12,0),IF(C60="X",$I$13,0),IF(C61="X",$I$13,0)),"NO LOAD")</f>
        <v>0</v>
      </c>
      <c r="D63" s="104">
        <f t="shared" si="56"/>
        <v>0</v>
      </c>
      <c r="E63" s="104">
        <f t="shared" si="56"/>
        <v>0</v>
      </c>
      <c r="F63" s="104">
        <f t="shared" si="56"/>
        <v>0</v>
      </c>
      <c r="G63" s="104">
        <f t="shared" si="56"/>
        <v>0</v>
      </c>
      <c r="H63" s="104">
        <f t="shared" si="56"/>
        <v>0</v>
      </c>
      <c r="I63" s="104">
        <f t="shared" si="56"/>
        <v>0</v>
      </c>
      <c r="J63" s="104">
        <f t="shared" si="56"/>
        <v>0</v>
      </c>
      <c r="K63" s="104">
        <f t="shared" si="56"/>
        <v>0</v>
      </c>
      <c r="L63" s="104">
        <f t="shared" si="56"/>
        <v>0</v>
      </c>
      <c r="M63" s="104">
        <f t="shared" si="56"/>
        <v>0</v>
      </c>
      <c r="N63" s="104">
        <f t="shared" si="56"/>
        <v>0</v>
      </c>
      <c r="O63" s="104">
        <f t="shared" si="56"/>
        <v>0</v>
      </c>
      <c r="P63" s="104">
        <f t="shared" si="56"/>
        <v>0</v>
      </c>
      <c r="Q63" s="104">
        <f t="shared" si="56"/>
        <v>0</v>
      </c>
      <c r="R63" s="104">
        <f t="shared" si="56"/>
        <v>0</v>
      </c>
      <c r="S63" s="104">
        <f t="shared" si="56"/>
        <v>0</v>
      </c>
      <c r="T63" s="104">
        <f t="shared" si="56"/>
        <v>0</v>
      </c>
      <c r="U63" s="104">
        <f t="shared" si="56"/>
        <v>0</v>
      </c>
      <c r="V63" s="104">
        <f t="shared" si="56"/>
        <v>0</v>
      </c>
      <c r="W63" s="104">
        <f t="shared" si="56"/>
        <v>0</v>
      </c>
      <c r="X63" s="104">
        <f t="shared" si="56"/>
        <v>0</v>
      </c>
      <c r="Y63" s="104">
        <f t="shared" si="56"/>
        <v>0</v>
      </c>
      <c r="Z63" s="104">
        <f t="shared" si="56"/>
        <v>0</v>
      </c>
      <c r="AA63" s="104">
        <f t="shared" si="56"/>
        <v>0</v>
      </c>
      <c r="AB63" s="104">
        <f t="shared" si="56"/>
        <v>0</v>
      </c>
      <c r="AC63" s="104">
        <f t="shared" si="56"/>
        <v>0</v>
      </c>
      <c r="AD63" s="104">
        <f t="shared" si="56"/>
        <v>0</v>
      </c>
      <c r="AE63" s="104">
        <f t="shared" si="56"/>
        <v>0</v>
      </c>
      <c r="AF63" s="104">
        <f t="shared" si="56"/>
        <v>0</v>
      </c>
      <c r="AH63" s="104">
        <f t="shared" ref="AH63" si="57">MAX(B63:AF63)</f>
        <v>0</v>
      </c>
      <c r="AI63" s="104">
        <f>+MIN(B63:AF63)</f>
        <v>0</v>
      </c>
    </row>
    <row r="64" spans="1:35" ht="12.75" customHeight="1">
      <c r="A64" s="123"/>
      <c r="B64" s="104"/>
      <c r="C64" s="104"/>
      <c r="D64" s="104"/>
      <c r="E64" s="104"/>
      <c r="F64" s="104"/>
      <c r="G64" s="104"/>
      <c r="H64" s="104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 s="104"/>
      <c r="AB64" s="104"/>
      <c r="AC64" s="104"/>
      <c r="AD64" s="104"/>
      <c r="AE64" s="104"/>
      <c r="AF64" s="104"/>
      <c r="AH64" s="104"/>
      <c r="AI64" s="104"/>
    </row>
    <row r="65" spans="1:32">
      <c r="A65" t="s">
        <v>42</v>
      </c>
      <c r="B65" s="104">
        <f>+IF(B63&gt;0,B20,0)</f>
        <v>0</v>
      </c>
      <c r="C65" s="104">
        <f t="shared" ref="C65:AF65" si="58">+IF(C63&gt;0,C20,0)</f>
        <v>0</v>
      </c>
      <c r="D65" s="104">
        <f t="shared" si="58"/>
        <v>0</v>
      </c>
      <c r="E65" s="104">
        <f t="shared" si="58"/>
        <v>0</v>
      </c>
      <c r="F65" s="104">
        <f t="shared" si="58"/>
        <v>0</v>
      </c>
      <c r="G65" s="104">
        <f t="shared" si="58"/>
        <v>0</v>
      </c>
      <c r="H65" s="104">
        <f t="shared" si="58"/>
        <v>0</v>
      </c>
      <c r="I65" s="104">
        <f t="shared" si="58"/>
        <v>0</v>
      </c>
      <c r="J65" s="104">
        <f t="shared" si="58"/>
        <v>0</v>
      </c>
      <c r="K65" s="104">
        <f t="shared" si="58"/>
        <v>0</v>
      </c>
      <c r="L65" s="104">
        <f t="shared" si="58"/>
        <v>0</v>
      </c>
      <c r="M65" s="104">
        <f t="shared" si="58"/>
        <v>0</v>
      </c>
      <c r="N65" s="104">
        <f t="shared" si="58"/>
        <v>0</v>
      </c>
      <c r="O65" s="104">
        <f t="shared" si="58"/>
        <v>0</v>
      </c>
      <c r="P65" s="104">
        <f t="shared" si="58"/>
        <v>0</v>
      </c>
      <c r="Q65" s="104">
        <f t="shared" si="58"/>
        <v>0</v>
      </c>
      <c r="R65" s="104">
        <f t="shared" si="58"/>
        <v>0</v>
      </c>
      <c r="S65" s="104">
        <f t="shared" si="58"/>
        <v>0</v>
      </c>
      <c r="T65" s="104">
        <f t="shared" si="58"/>
        <v>0</v>
      </c>
      <c r="U65" s="104">
        <f t="shared" si="58"/>
        <v>0</v>
      </c>
      <c r="V65" s="104">
        <f t="shared" si="58"/>
        <v>0</v>
      </c>
      <c r="W65" s="104">
        <f t="shared" si="58"/>
        <v>0</v>
      </c>
      <c r="X65" s="104">
        <f t="shared" si="58"/>
        <v>0</v>
      </c>
      <c r="Y65" s="104">
        <f t="shared" si="58"/>
        <v>0</v>
      </c>
      <c r="Z65" s="104">
        <f t="shared" si="58"/>
        <v>0</v>
      </c>
      <c r="AA65" s="104">
        <f t="shared" si="58"/>
        <v>0</v>
      </c>
      <c r="AB65" s="104">
        <f t="shared" si="58"/>
        <v>0</v>
      </c>
      <c r="AC65" s="104">
        <f t="shared" si="58"/>
        <v>0</v>
      </c>
      <c r="AD65" s="104">
        <f t="shared" si="58"/>
        <v>0</v>
      </c>
      <c r="AE65" s="104">
        <f t="shared" si="58"/>
        <v>0</v>
      </c>
      <c r="AF65" s="104">
        <f t="shared" si="58"/>
        <v>0</v>
      </c>
    </row>
    <row r="66" spans="1:32" ht="28">
      <c r="A66" s="114" t="s">
        <v>91</v>
      </c>
      <c r="B66" s="115">
        <f>IF(B63-B65&gt;0,B63-B65,0)</f>
        <v>0</v>
      </c>
      <c r="C66" s="115">
        <f t="shared" ref="C66:AF66" si="59">IF(C63-C65&gt;0,C63-C65,0)</f>
        <v>0</v>
      </c>
      <c r="D66" s="115">
        <f t="shared" si="59"/>
        <v>0</v>
      </c>
      <c r="E66" s="115">
        <f t="shared" si="59"/>
        <v>0</v>
      </c>
      <c r="F66" s="115">
        <f t="shared" si="59"/>
        <v>0</v>
      </c>
      <c r="G66" s="115">
        <f t="shared" si="59"/>
        <v>0</v>
      </c>
      <c r="H66" s="115">
        <f t="shared" si="59"/>
        <v>0</v>
      </c>
      <c r="I66" s="115">
        <f t="shared" si="59"/>
        <v>0</v>
      </c>
      <c r="J66" s="115">
        <f t="shared" si="59"/>
        <v>0</v>
      </c>
      <c r="K66" s="115">
        <f t="shared" si="59"/>
        <v>0</v>
      </c>
      <c r="L66" s="115">
        <f t="shared" si="59"/>
        <v>0</v>
      </c>
      <c r="M66" s="115">
        <f t="shared" si="59"/>
        <v>0</v>
      </c>
      <c r="N66" s="115">
        <f t="shared" si="59"/>
        <v>0</v>
      </c>
      <c r="O66" s="115">
        <f t="shared" si="59"/>
        <v>0</v>
      </c>
      <c r="P66" s="115">
        <f t="shared" si="59"/>
        <v>0</v>
      </c>
      <c r="Q66" s="115">
        <f t="shared" si="59"/>
        <v>0</v>
      </c>
      <c r="R66" s="115">
        <f t="shared" si="59"/>
        <v>0</v>
      </c>
      <c r="S66" s="115">
        <f t="shared" si="59"/>
        <v>0</v>
      </c>
      <c r="T66" s="115">
        <f t="shared" si="59"/>
        <v>0</v>
      </c>
      <c r="U66" s="115">
        <f t="shared" si="59"/>
        <v>0</v>
      </c>
      <c r="V66" s="115">
        <f t="shared" si="59"/>
        <v>0</v>
      </c>
      <c r="W66" s="115">
        <f t="shared" si="59"/>
        <v>0</v>
      </c>
      <c r="X66" s="115">
        <f t="shared" si="59"/>
        <v>0</v>
      </c>
      <c r="Y66" s="115">
        <f t="shared" si="59"/>
        <v>0</v>
      </c>
      <c r="Z66" s="115">
        <f t="shared" si="59"/>
        <v>0</v>
      </c>
      <c r="AA66" s="115">
        <f t="shared" si="59"/>
        <v>0</v>
      </c>
      <c r="AB66" s="115">
        <f t="shared" si="59"/>
        <v>0</v>
      </c>
      <c r="AC66" s="115">
        <f t="shared" si="59"/>
        <v>0</v>
      </c>
      <c r="AD66" s="115">
        <f t="shared" si="59"/>
        <v>0</v>
      </c>
      <c r="AE66" s="115">
        <f t="shared" si="59"/>
        <v>0</v>
      </c>
      <c r="AF66" s="115">
        <f t="shared" si="59"/>
        <v>0</v>
      </c>
    </row>
    <row r="67" spans="1:32">
      <c r="B67" s="104"/>
    </row>
    <row r="68" spans="1:32">
      <c r="A68" s="113" t="s">
        <v>90</v>
      </c>
      <c r="B68" s="118"/>
      <c r="C68" s="118"/>
      <c r="D68" s="118"/>
      <c r="E68" s="118"/>
      <c r="F68" s="104"/>
      <c r="G68" s="104"/>
      <c r="H68" s="104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  <c r="AA68" s="104"/>
      <c r="AB68" s="104"/>
      <c r="AC68" s="104"/>
      <c r="AD68" s="104"/>
      <c r="AE68" s="104"/>
      <c r="AF68" s="104"/>
    </row>
    <row r="69" spans="1:32">
      <c r="A69" t="s">
        <v>87</v>
      </c>
      <c r="B69">
        <v>1</v>
      </c>
      <c r="C69">
        <f>+B69+1</f>
        <v>2</v>
      </c>
      <c r="D69">
        <f t="shared" ref="D69" si="60">+C69+1</f>
        <v>3</v>
      </c>
      <c r="E69">
        <f t="shared" ref="E69" si="61">+D69+1</f>
        <v>4</v>
      </c>
      <c r="F69">
        <f t="shared" ref="F69" si="62">+E69+1</f>
        <v>5</v>
      </c>
      <c r="G69">
        <f t="shared" ref="G69" si="63">+F69+1</f>
        <v>6</v>
      </c>
      <c r="H69">
        <f t="shared" ref="H69" si="64">+G69+1</f>
        <v>7</v>
      </c>
      <c r="I69">
        <f t="shared" ref="I69" si="65">+H69+1</f>
        <v>8</v>
      </c>
      <c r="J69">
        <f t="shared" ref="J69" si="66">+I69+1</f>
        <v>9</v>
      </c>
      <c r="K69">
        <f t="shared" ref="K69" si="67">+J69+1</f>
        <v>10</v>
      </c>
      <c r="L69">
        <f t="shared" ref="L69" si="68">+K69+1</f>
        <v>11</v>
      </c>
      <c r="M69">
        <f t="shared" ref="M69" si="69">+L69+1</f>
        <v>12</v>
      </c>
      <c r="N69">
        <f t="shared" ref="N69" si="70">+M69+1</f>
        <v>13</v>
      </c>
      <c r="O69">
        <f t="shared" ref="O69" si="71">+N69+1</f>
        <v>14</v>
      </c>
      <c r="P69">
        <f t="shared" ref="P69" si="72">+O69+1</f>
        <v>15</v>
      </c>
      <c r="Q69">
        <f t="shared" ref="Q69" si="73">+P69+1</f>
        <v>16</v>
      </c>
      <c r="R69">
        <f t="shared" ref="R69" si="74">+Q69+1</f>
        <v>17</v>
      </c>
      <c r="S69">
        <f t="shared" ref="S69" si="75">+R69+1</f>
        <v>18</v>
      </c>
      <c r="T69">
        <f t="shared" ref="T69" si="76">+S69+1</f>
        <v>19</v>
      </c>
      <c r="U69">
        <f t="shared" ref="U69" si="77">+T69+1</f>
        <v>20</v>
      </c>
      <c r="V69">
        <f t="shared" ref="V69" si="78">+U69+1</f>
        <v>21</v>
      </c>
      <c r="W69">
        <f t="shared" ref="W69" si="79">+V69+1</f>
        <v>22</v>
      </c>
      <c r="X69">
        <f t="shared" ref="X69" si="80">+W69+1</f>
        <v>23</v>
      </c>
      <c r="Y69">
        <f t="shared" ref="Y69" si="81">+X69+1</f>
        <v>24</v>
      </c>
      <c r="Z69">
        <f t="shared" ref="Z69" si="82">+Y69+1</f>
        <v>25</v>
      </c>
      <c r="AA69">
        <f t="shared" ref="AA69" si="83">+Z69+1</f>
        <v>26</v>
      </c>
      <c r="AB69">
        <f t="shared" ref="AB69" si="84">+AA69+1</f>
        <v>27</v>
      </c>
      <c r="AC69">
        <f t="shared" ref="AC69" si="85">+AB69+1</f>
        <v>28</v>
      </c>
      <c r="AD69">
        <f t="shared" ref="AD69" si="86">+AC69+1</f>
        <v>29</v>
      </c>
      <c r="AE69">
        <f t="shared" ref="AE69" si="87">+AD69+1</f>
        <v>30</v>
      </c>
      <c r="AF69">
        <f>+AE69+1</f>
        <v>31</v>
      </c>
    </row>
    <row r="70" spans="1:32">
      <c r="A70" s="122" t="s">
        <v>92</v>
      </c>
      <c r="B70" s="110" t="str">
        <f t="shared" ref="B70" si="88">IF(B66&gt;0,IF(B21&lt;&gt;"LOAD EXCESS",+B66/B63,"LOAD EXCESS"),"")</f>
        <v/>
      </c>
      <c r="C70" s="110" t="str">
        <f>IF(C66&gt;0,IF(C21&lt;&gt;"LOAD EXCESS",+C66/C63,"LOAD EXCESS"),"")</f>
        <v/>
      </c>
      <c r="D70" s="110" t="str">
        <f t="shared" ref="D70:AF70" si="89">IF(D66&gt;0,IF(D21&lt;&gt;"LOAD EXCESS",+D66/D63,"LOAD EXCESS"),"")</f>
        <v/>
      </c>
      <c r="E70" s="110" t="str">
        <f t="shared" si="89"/>
        <v/>
      </c>
      <c r="F70" s="110" t="str">
        <f t="shared" si="89"/>
        <v/>
      </c>
      <c r="G70" s="110" t="str">
        <f t="shared" si="89"/>
        <v/>
      </c>
      <c r="H70" s="110" t="str">
        <f t="shared" si="89"/>
        <v/>
      </c>
      <c r="I70" s="110" t="str">
        <f t="shared" si="89"/>
        <v/>
      </c>
      <c r="J70" s="110" t="str">
        <f t="shared" si="89"/>
        <v/>
      </c>
      <c r="K70" s="110" t="str">
        <f t="shared" si="89"/>
        <v/>
      </c>
      <c r="L70" s="110" t="str">
        <f t="shared" si="89"/>
        <v/>
      </c>
      <c r="M70" s="110" t="str">
        <f t="shared" si="89"/>
        <v/>
      </c>
      <c r="N70" s="110" t="str">
        <f t="shared" si="89"/>
        <v/>
      </c>
      <c r="O70" s="110" t="str">
        <f t="shared" si="89"/>
        <v/>
      </c>
      <c r="P70" s="110" t="str">
        <f t="shared" si="89"/>
        <v/>
      </c>
      <c r="Q70" s="110" t="str">
        <f t="shared" si="89"/>
        <v/>
      </c>
      <c r="R70" s="110" t="str">
        <f t="shared" si="89"/>
        <v/>
      </c>
      <c r="S70" s="110" t="str">
        <f t="shared" si="89"/>
        <v/>
      </c>
      <c r="T70" s="110" t="str">
        <f t="shared" si="89"/>
        <v/>
      </c>
      <c r="U70" s="110" t="str">
        <f t="shared" si="89"/>
        <v/>
      </c>
      <c r="V70" s="110" t="str">
        <f t="shared" si="89"/>
        <v/>
      </c>
      <c r="W70" s="110" t="str">
        <f t="shared" si="89"/>
        <v/>
      </c>
      <c r="X70" s="110" t="str">
        <f t="shared" si="89"/>
        <v/>
      </c>
      <c r="Y70" s="110" t="str">
        <f t="shared" si="89"/>
        <v/>
      </c>
      <c r="Z70" s="110" t="str">
        <f t="shared" si="89"/>
        <v/>
      </c>
      <c r="AA70" s="110" t="str">
        <f t="shared" si="89"/>
        <v/>
      </c>
      <c r="AB70" s="110" t="str">
        <f t="shared" si="89"/>
        <v/>
      </c>
      <c r="AC70" s="110" t="str">
        <f t="shared" si="89"/>
        <v/>
      </c>
      <c r="AD70" s="110" t="str">
        <f t="shared" si="89"/>
        <v/>
      </c>
      <c r="AE70" s="110" t="str">
        <f t="shared" si="89"/>
        <v/>
      </c>
      <c r="AF70" s="110" t="str">
        <f t="shared" si="89"/>
        <v/>
      </c>
    </row>
    <row r="71" spans="1:32">
      <c r="A71" s="122" t="s">
        <v>93</v>
      </c>
      <c r="B71" s="119" t="str">
        <f>IF(B70&lt;&gt;"",IF((B63-B70*B63)&gt;B65,"SIM","NÃO"),"")</f>
        <v/>
      </c>
      <c r="C71" s="119" t="str">
        <f t="shared" ref="C71:AF71" si="90">IF(C70&lt;&gt;"",IF((C63-C70*C63)&gt;C65,"SIM","NÃO"),"")</f>
        <v/>
      </c>
      <c r="D71" s="119" t="str">
        <f t="shared" si="90"/>
        <v/>
      </c>
      <c r="E71" s="119" t="str">
        <f t="shared" si="90"/>
        <v/>
      </c>
      <c r="F71" s="119" t="str">
        <f t="shared" si="90"/>
        <v/>
      </c>
      <c r="G71" s="119" t="str">
        <f t="shared" si="90"/>
        <v/>
      </c>
      <c r="H71" s="119" t="str">
        <f t="shared" si="90"/>
        <v/>
      </c>
      <c r="I71" s="119" t="str">
        <f t="shared" si="90"/>
        <v/>
      </c>
      <c r="J71" s="119" t="str">
        <f t="shared" si="90"/>
        <v/>
      </c>
      <c r="K71" s="119" t="str">
        <f t="shared" si="90"/>
        <v/>
      </c>
      <c r="L71" s="119" t="str">
        <f t="shared" si="90"/>
        <v/>
      </c>
      <c r="M71" s="119" t="str">
        <f t="shared" si="90"/>
        <v/>
      </c>
      <c r="N71" s="119" t="str">
        <f t="shared" si="90"/>
        <v/>
      </c>
      <c r="O71" s="119" t="str">
        <f t="shared" si="90"/>
        <v/>
      </c>
      <c r="P71" s="119" t="str">
        <f t="shared" si="90"/>
        <v/>
      </c>
      <c r="Q71" s="119" t="str">
        <f t="shared" si="90"/>
        <v/>
      </c>
      <c r="R71" s="119" t="str">
        <f t="shared" si="90"/>
        <v/>
      </c>
      <c r="S71" s="119" t="str">
        <f t="shared" si="90"/>
        <v/>
      </c>
      <c r="T71" s="119" t="str">
        <f t="shared" si="90"/>
        <v/>
      </c>
      <c r="U71" s="119" t="str">
        <f t="shared" si="90"/>
        <v/>
      </c>
      <c r="V71" s="119" t="str">
        <f t="shared" si="90"/>
        <v/>
      </c>
      <c r="W71" s="119" t="str">
        <f t="shared" si="90"/>
        <v/>
      </c>
      <c r="X71" s="119" t="str">
        <f t="shared" si="90"/>
        <v/>
      </c>
      <c r="Y71" s="119" t="str">
        <f t="shared" si="90"/>
        <v/>
      </c>
      <c r="Z71" s="119" t="str">
        <f t="shared" si="90"/>
        <v/>
      </c>
      <c r="AA71" s="119" t="str">
        <f t="shared" si="90"/>
        <v/>
      </c>
      <c r="AB71" s="119" t="str">
        <f t="shared" si="90"/>
        <v/>
      </c>
      <c r="AC71" s="119" t="str">
        <f t="shared" si="90"/>
        <v/>
      </c>
      <c r="AD71" s="119" t="str">
        <f t="shared" si="90"/>
        <v/>
      </c>
      <c r="AE71" s="119" t="str">
        <f t="shared" si="90"/>
        <v/>
      </c>
      <c r="AF71" s="119" t="str">
        <f t="shared" si="90"/>
        <v/>
      </c>
    </row>
    <row r="72" spans="1:32">
      <c r="B72" s="104"/>
    </row>
    <row r="73" spans="1:32">
      <c r="B73" s="104"/>
    </row>
    <row r="74" spans="1:32">
      <c r="A74" s="122" t="s">
        <v>94</v>
      </c>
      <c r="B74" s="119" t="str">
        <f t="shared" ref="B74" si="91">IF(B71&lt;&gt;"",IF(B70&gt;0.5,IF(B71="SIM","SIM","NÃO"),"NÃO"),"")</f>
        <v/>
      </c>
      <c r="C74" s="119" t="str">
        <f>IF(C71&lt;&gt;"",IF(C70&gt;0.5,IF(C71="SIM","SIM","NÃO"),"NÃO"),"")</f>
        <v/>
      </c>
      <c r="D74" s="119" t="str">
        <f t="shared" ref="D74:AF74" si="92">IF(D71&lt;&gt;"",IF(D70&gt;0.5,IF(D71="SIM","SIM","NÃO"),"NÃO"),"")</f>
        <v/>
      </c>
      <c r="E74" s="119" t="str">
        <f t="shared" si="92"/>
        <v/>
      </c>
      <c r="F74" s="119" t="str">
        <f t="shared" si="92"/>
        <v/>
      </c>
      <c r="G74" s="119" t="str">
        <f t="shared" si="92"/>
        <v/>
      </c>
      <c r="H74" s="119" t="str">
        <f t="shared" si="92"/>
        <v/>
      </c>
      <c r="I74" s="119" t="str">
        <f t="shared" si="92"/>
        <v/>
      </c>
      <c r="J74" s="119" t="str">
        <f t="shared" si="92"/>
        <v/>
      </c>
      <c r="K74" s="119" t="str">
        <f t="shared" si="92"/>
        <v/>
      </c>
      <c r="L74" s="119" t="str">
        <f t="shared" si="92"/>
        <v/>
      </c>
      <c r="M74" s="119" t="str">
        <f t="shared" si="92"/>
        <v/>
      </c>
      <c r="N74" s="119" t="str">
        <f t="shared" si="92"/>
        <v/>
      </c>
      <c r="O74" s="119" t="str">
        <f t="shared" si="92"/>
        <v/>
      </c>
      <c r="P74" s="119" t="str">
        <f t="shared" si="92"/>
        <v/>
      </c>
      <c r="Q74" s="119" t="str">
        <f t="shared" si="92"/>
        <v/>
      </c>
      <c r="R74" s="119" t="str">
        <f t="shared" si="92"/>
        <v/>
      </c>
      <c r="S74" s="119" t="str">
        <f t="shared" si="92"/>
        <v/>
      </c>
      <c r="T74" s="119" t="str">
        <f t="shared" si="92"/>
        <v/>
      </c>
      <c r="U74" s="119" t="str">
        <f t="shared" si="92"/>
        <v/>
      </c>
      <c r="V74" s="119" t="str">
        <f t="shared" si="92"/>
        <v/>
      </c>
      <c r="W74" s="119" t="str">
        <f t="shared" si="92"/>
        <v/>
      </c>
      <c r="X74" s="119" t="str">
        <f t="shared" si="92"/>
        <v/>
      </c>
      <c r="Y74" s="119" t="str">
        <f t="shared" si="92"/>
        <v/>
      </c>
      <c r="Z74" s="119" t="str">
        <f t="shared" si="92"/>
        <v/>
      </c>
      <c r="AA74" s="119" t="str">
        <f t="shared" si="92"/>
        <v/>
      </c>
      <c r="AB74" s="119" t="str">
        <f t="shared" si="92"/>
        <v/>
      </c>
      <c r="AC74" s="119" t="str">
        <f t="shared" si="92"/>
        <v/>
      </c>
      <c r="AD74" s="119" t="str">
        <f t="shared" si="92"/>
        <v/>
      </c>
      <c r="AE74" s="119" t="str">
        <f t="shared" si="92"/>
        <v/>
      </c>
      <c r="AF74" s="119" t="str">
        <f t="shared" si="92"/>
        <v/>
      </c>
    </row>
    <row r="75" spans="1:32">
      <c r="B75" s="104"/>
    </row>
  </sheetData>
  <mergeCells count="4">
    <mergeCell ref="D4:D10"/>
    <mergeCell ref="D11:D13"/>
    <mergeCell ref="B4:B13"/>
    <mergeCell ref="A1:D1"/>
  </mergeCells>
  <conditionalFormatting sqref="B43:AF43 B70:AF70">
    <cfRule type="cellIs" dxfId="7" priority="5" operator="lessThan">
      <formula>0.5</formula>
    </cfRule>
  </conditionalFormatting>
  <conditionalFormatting sqref="B44:AF44 B71:AF71 B74:AF74 B47:AF48">
    <cfRule type="cellIs" dxfId="6" priority="4" operator="equal">
      <formula>"NÃO"</formula>
    </cfRule>
  </conditionalFormatting>
  <pageMargins left="0.511811024" right="0.511811024" top="0.78740157499999996" bottom="0.78740157499999996" header="0.31496062000000002" footer="0.31496062000000002"/>
  <pageSetup paperSize="9" orientation="portrait" verticalDpi="0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52"/>
  <sheetViews>
    <sheetView zoomScale="125" zoomScaleNormal="125" zoomScalePageLayoutView="125" workbookViewId="0">
      <selection activeCell="B78" sqref="B78"/>
    </sheetView>
  </sheetViews>
  <sheetFormatPr baseColWidth="10" defaultColWidth="8.83203125" defaultRowHeight="14" x14ac:dyDescent="0"/>
  <cols>
    <col min="1" max="1" width="26.83203125" customWidth="1"/>
    <col min="2" max="2" width="14.6640625" customWidth="1"/>
    <col min="3" max="3" width="11" customWidth="1"/>
    <col min="4" max="4" width="11.1640625" customWidth="1"/>
    <col min="5" max="5" width="16.83203125" customWidth="1"/>
    <col min="6" max="6" width="15.83203125" customWidth="1"/>
    <col min="7" max="7" width="12" customWidth="1"/>
    <col min="8" max="8" width="12.1640625" customWidth="1"/>
    <col min="9" max="9" width="14.33203125" customWidth="1"/>
    <col min="10" max="10" width="10.6640625" customWidth="1"/>
    <col min="11" max="11" width="9.33203125" customWidth="1"/>
    <col min="12" max="17" width="9.1640625" customWidth="1"/>
    <col min="19" max="20" width="9.1640625" customWidth="1"/>
    <col min="21" max="21" width="9.5" customWidth="1"/>
    <col min="22" max="22" width="9.1640625" customWidth="1"/>
    <col min="27" max="28" width="11.33203125" customWidth="1"/>
    <col min="29" max="30" width="7.1640625" customWidth="1"/>
    <col min="31" max="31" width="8.83203125" style="3"/>
    <col min="32" max="32" width="14.5" style="14" customWidth="1"/>
    <col min="33" max="33" width="18.1640625" style="14" customWidth="1"/>
    <col min="34" max="34" width="17.1640625" style="14" customWidth="1"/>
  </cols>
  <sheetData>
    <row r="1" spans="1:57" ht="18">
      <c r="A1" s="323" t="s">
        <v>108</v>
      </c>
      <c r="B1" s="323"/>
      <c r="C1" s="323"/>
      <c r="D1" s="323"/>
      <c r="AE1" s="1"/>
      <c r="AF1" s="236" t="s">
        <v>133</v>
      </c>
      <c r="AV1" s="112" t="s">
        <v>131</v>
      </c>
      <c r="AW1" s="112"/>
      <c r="AX1" s="112"/>
      <c r="AY1" s="327" t="s">
        <v>134</v>
      </c>
      <c r="AZ1" s="327"/>
      <c r="BA1" s="327"/>
      <c r="BB1" s="112"/>
      <c r="BC1" s="328" t="s">
        <v>42</v>
      </c>
      <c r="BD1" s="329"/>
      <c r="BE1" s="330"/>
    </row>
    <row r="2" spans="1:57" ht="51.75" customHeight="1">
      <c r="A2" s="106"/>
      <c r="B2" s="281" t="s">
        <v>77</v>
      </c>
      <c r="C2" s="281"/>
      <c r="D2" s="281" t="s">
        <v>78</v>
      </c>
      <c r="E2" s="281" t="s">
        <v>79</v>
      </c>
      <c r="F2" s="281" t="s">
        <v>80</v>
      </c>
      <c r="G2" s="281" t="s">
        <v>81</v>
      </c>
      <c r="H2" s="281" t="s">
        <v>82</v>
      </c>
      <c r="I2" s="281" t="s">
        <v>83</v>
      </c>
      <c r="J2" s="106"/>
      <c r="K2" s="106"/>
      <c r="V2" t="s">
        <v>132</v>
      </c>
      <c r="AE2" s="2"/>
      <c r="AF2" s="207" t="s">
        <v>3</v>
      </c>
      <c r="AG2" s="207" t="s">
        <v>3</v>
      </c>
      <c r="AH2" s="207" t="s">
        <v>3</v>
      </c>
      <c r="AY2" s="58" t="s">
        <v>3</v>
      </c>
      <c r="AZ2" s="58" t="s">
        <v>3</v>
      </c>
      <c r="BA2" s="58" t="s">
        <v>3</v>
      </c>
      <c r="BC2" s="58" t="s">
        <v>3</v>
      </c>
      <c r="BD2" s="58" t="s">
        <v>3</v>
      </c>
      <c r="BE2" s="58" t="s">
        <v>3</v>
      </c>
    </row>
    <row r="3" spans="1:57">
      <c r="B3" s="105"/>
      <c r="D3" t="s">
        <v>68</v>
      </c>
      <c r="AF3" s="207" t="s">
        <v>135</v>
      </c>
      <c r="AG3" s="207" t="s">
        <v>49</v>
      </c>
      <c r="AH3" s="207" t="s">
        <v>7</v>
      </c>
      <c r="AY3" s="58" t="s">
        <v>107</v>
      </c>
      <c r="AZ3" s="58" t="s">
        <v>49</v>
      </c>
      <c r="BA3" s="58" t="s">
        <v>7</v>
      </c>
      <c r="BC3" s="58" t="s">
        <v>107</v>
      </c>
      <c r="BD3" s="58" t="s">
        <v>6</v>
      </c>
      <c r="BE3" s="58" t="s">
        <v>7</v>
      </c>
    </row>
    <row r="4" spans="1:57">
      <c r="A4">
        <v>1</v>
      </c>
      <c r="B4" s="334" t="s">
        <v>63</v>
      </c>
      <c r="C4" s="108" t="s">
        <v>191</v>
      </c>
      <c r="D4" s="334" t="s">
        <v>69</v>
      </c>
      <c r="E4" s="278" t="s">
        <v>185</v>
      </c>
      <c r="F4" s="277" t="s">
        <v>188</v>
      </c>
      <c r="G4" s="108">
        <v>13765</v>
      </c>
      <c r="H4" s="279">
        <v>11700</v>
      </c>
      <c r="I4" s="130">
        <v>10000</v>
      </c>
      <c r="K4" s="108" t="s">
        <v>191</v>
      </c>
      <c r="V4">
        <f>+I4/H4</f>
        <v>0.85470085470085466</v>
      </c>
      <c r="X4">
        <f>+V4*0.6</f>
        <v>0.51282051282051277</v>
      </c>
      <c r="AE4" s="6"/>
      <c r="AF4" s="207" t="s">
        <v>8</v>
      </c>
      <c r="AG4" s="207" t="s">
        <v>8</v>
      </c>
      <c r="AH4" s="207" t="s">
        <v>8</v>
      </c>
      <c r="AJ4" t="s">
        <v>129</v>
      </c>
      <c r="AY4" s="58" t="s">
        <v>8</v>
      </c>
      <c r="AZ4" s="58" t="s">
        <v>8</v>
      </c>
      <c r="BA4" s="58" t="s">
        <v>8</v>
      </c>
      <c r="BC4" s="58" t="s">
        <v>8</v>
      </c>
      <c r="BD4" s="58" t="s">
        <v>8</v>
      </c>
      <c r="BE4" s="58" t="s">
        <v>8</v>
      </c>
    </row>
    <row r="5" spans="1:57">
      <c r="A5">
        <v>2</v>
      </c>
      <c r="B5" s="335"/>
      <c r="C5" s="108" t="s">
        <v>190</v>
      </c>
      <c r="D5" s="335"/>
      <c r="E5" s="278" t="s">
        <v>187</v>
      </c>
      <c r="F5" s="277" t="s">
        <v>186</v>
      </c>
      <c r="G5" s="108">
        <v>13765</v>
      </c>
      <c r="H5" s="279">
        <v>11700</v>
      </c>
      <c r="I5" s="130">
        <v>10000</v>
      </c>
      <c r="K5" s="108" t="s">
        <v>192</v>
      </c>
      <c r="V5">
        <f>+I5/H5</f>
        <v>0.85470085470085466</v>
      </c>
      <c r="X5">
        <f t="shared" ref="X5" si="0">+V5*0.6</f>
        <v>0.51282051282051277</v>
      </c>
      <c r="AC5">
        <v>20400</v>
      </c>
      <c r="AE5" s="9" t="s">
        <v>9</v>
      </c>
      <c r="AF5" s="252">
        <v>20400</v>
      </c>
      <c r="AG5" s="252">
        <v>20400</v>
      </c>
      <c r="AH5" s="252">
        <v>20400</v>
      </c>
      <c r="AI5" s="9" t="s">
        <v>9</v>
      </c>
      <c r="AJ5" s="131">
        <f>+'Parque Solar_4a10Julho'!$R34</f>
        <v>0</v>
      </c>
      <c r="AX5" s="9" t="s">
        <v>9</v>
      </c>
      <c r="AY5" s="85">
        <f t="shared" ref="AY5:AY28" si="1">+AF46</f>
        <v>17340</v>
      </c>
      <c r="AZ5" s="85">
        <f t="shared" ref="AZ5:AZ28" si="2">+AG46</f>
        <v>17340</v>
      </c>
      <c r="BA5" s="85">
        <f t="shared" ref="BA5:BA28" si="3">+AH46</f>
        <v>17340</v>
      </c>
      <c r="BC5" s="200">
        <f t="shared" ref="BC5:BE28" si="4">+$AF167</f>
        <v>3060</v>
      </c>
      <c r="BD5" s="200">
        <f t="shared" si="4"/>
        <v>3060</v>
      </c>
      <c r="BE5" s="200">
        <f t="shared" si="4"/>
        <v>3060</v>
      </c>
    </row>
    <row r="6" spans="1:57">
      <c r="A6">
        <v>3</v>
      </c>
      <c r="B6" s="335"/>
      <c r="C6" s="108" t="s">
        <v>170</v>
      </c>
      <c r="D6" s="335"/>
      <c r="E6" s="108" t="s">
        <v>72</v>
      </c>
      <c r="F6" s="277">
        <v>34155</v>
      </c>
      <c r="G6" s="109">
        <v>9236</v>
      </c>
      <c r="H6" s="109">
        <v>7388.8</v>
      </c>
      <c r="I6" s="130">
        <v>6280.48</v>
      </c>
      <c r="K6" s="108" t="s">
        <v>193</v>
      </c>
      <c r="V6">
        <f t="shared" ref="V6:V15" si="5">+I6/H6</f>
        <v>0.84999999999999987</v>
      </c>
      <c r="X6">
        <f t="shared" ref="X6:X15" si="6">+V6*0.6</f>
        <v>0.5099999999999999</v>
      </c>
      <c r="AE6" s="9" t="s">
        <v>10</v>
      </c>
      <c r="AF6" s="252">
        <v>19200</v>
      </c>
      <c r="AG6" s="252">
        <v>19800</v>
      </c>
      <c r="AH6" s="252">
        <v>19800</v>
      </c>
      <c r="AI6" s="9" t="s">
        <v>10</v>
      </c>
      <c r="AJ6" s="131">
        <f>+'Parque Solar_4a10Julho'!$R35</f>
        <v>0</v>
      </c>
      <c r="AX6" s="9" t="s">
        <v>10</v>
      </c>
      <c r="AY6" s="85">
        <f t="shared" si="1"/>
        <v>16320</v>
      </c>
      <c r="AZ6" s="85">
        <f t="shared" si="2"/>
        <v>16830</v>
      </c>
      <c r="BA6" s="85">
        <f t="shared" si="3"/>
        <v>16830</v>
      </c>
      <c r="BC6" s="200">
        <f t="shared" si="4"/>
        <v>2880</v>
      </c>
      <c r="BD6" s="200">
        <f t="shared" si="4"/>
        <v>2880</v>
      </c>
      <c r="BE6" s="200">
        <f t="shared" si="4"/>
        <v>2880</v>
      </c>
    </row>
    <row r="7" spans="1:57">
      <c r="A7">
        <v>4</v>
      </c>
      <c r="B7" s="335"/>
      <c r="C7" s="108" t="s">
        <v>169</v>
      </c>
      <c r="D7" s="335"/>
      <c r="E7" s="108" t="s">
        <v>73</v>
      </c>
      <c r="F7" s="277">
        <v>34154</v>
      </c>
      <c r="G7" s="109">
        <v>9236</v>
      </c>
      <c r="H7" s="109">
        <v>7388.8</v>
      </c>
      <c r="I7" s="130">
        <v>6280.48</v>
      </c>
      <c r="K7" s="108" t="s">
        <v>194</v>
      </c>
      <c r="V7">
        <f t="shared" si="5"/>
        <v>0.84999999999999987</v>
      </c>
      <c r="X7">
        <f t="shared" si="6"/>
        <v>0.5099999999999999</v>
      </c>
      <c r="AE7" s="9" t="s">
        <v>11</v>
      </c>
      <c r="AF7" s="252">
        <v>19200</v>
      </c>
      <c r="AG7" s="252">
        <v>19200</v>
      </c>
      <c r="AH7" s="252">
        <v>19200</v>
      </c>
      <c r="AI7" s="9" t="s">
        <v>11</v>
      </c>
      <c r="AJ7" s="131">
        <f>+'Parque Solar_4a10Julho'!$R36</f>
        <v>0</v>
      </c>
      <c r="AX7" s="9" t="s">
        <v>11</v>
      </c>
      <c r="AY7" s="85">
        <f t="shared" si="1"/>
        <v>16320</v>
      </c>
      <c r="AZ7" s="85">
        <f t="shared" si="2"/>
        <v>16320</v>
      </c>
      <c r="BA7" s="85">
        <f t="shared" si="3"/>
        <v>16320</v>
      </c>
      <c r="BC7" s="200">
        <f t="shared" si="4"/>
        <v>2880</v>
      </c>
      <c r="BD7" s="200">
        <f t="shared" si="4"/>
        <v>2880</v>
      </c>
      <c r="BE7" s="200">
        <f t="shared" si="4"/>
        <v>2880</v>
      </c>
    </row>
    <row r="8" spans="1:57">
      <c r="A8">
        <v>5</v>
      </c>
      <c r="B8" s="335"/>
      <c r="C8" s="108" t="s">
        <v>172</v>
      </c>
      <c r="D8" s="335"/>
      <c r="E8" s="108" t="s">
        <v>70</v>
      </c>
      <c r="F8" s="277">
        <v>51072</v>
      </c>
      <c r="G8" s="109">
        <v>6977</v>
      </c>
      <c r="H8" s="109">
        <v>5581.6</v>
      </c>
      <c r="I8" s="130">
        <v>4744.3600000000006</v>
      </c>
      <c r="K8" s="108" t="s">
        <v>195</v>
      </c>
      <c r="V8">
        <f t="shared" si="5"/>
        <v>0.85000000000000009</v>
      </c>
      <c r="X8">
        <f t="shared" si="6"/>
        <v>0.51</v>
      </c>
      <c r="AE8" s="9" t="s">
        <v>12</v>
      </c>
      <c r="AF8" s="252">
        <v>19200</v>
      </c>
      <c r="AG8" s="252">
        <v>19200</v>
      </c>
      <c r="AH8" s="252">
        <v>19200</v>
      </c>
      <c r="AI8" s="9" t="s">
        <v>12</v>
      </c>
      <c r="AJ8" s="131">
        <f>+'Parque Solar_4a10Julho'!$R37</f>
        <v>0</v>
      </c>
      <c r="AX8" s="9" t="s">
        <v>12</v>
      </c>
      <c r="AY8" s="85">
        <f t="shared" si="1"/>
        <v>16320</v>
      </c>
      <c r="AZ8" s="85">
        <f t="shared" si="2"/>
        <v>16320</v>
      </c>
      <c r="BA8" s="85">
        <f t="shared" si="3"/>
        <v>16320</v>
      </c>
      <c r="BC8" s="200">
        <f t="shared" si="4"/>
        <v>2880</v>
      </c>
      <c r="BD8" s="200">
        <f t="shared" si="4"/>
        <v>2880</v>
      </c>
      <c r="BE8" s="200">
        <f t="shared" si="4"/>
        <v>2880</v>
      </c>
    </row>
    <row r="9" spans="1:57">
      <c r="A9">
        <v>6</v>
      </c>
      <c r="B9" s="335"/>
      <c r="C9" s="108" t="s">
        <v>171</v>
      </c>
      <c r="D9" s="335"/>
      <c r="E9" s="108" t="s">
        <v>71</v>
      </c>
      <c r="F9" s="277">
        <v>51071</v>
      </c>
      <c r="G9" s="109">
        <v>6977</v>
      </c>
      <c r="H9" s="109">
        <v>5581.6</v>
      </c>
      <c r="I9" s="130">
        <v>4744.3600000000006</v>
      </c>
      <c r="K9" s="108" t="s">
        <v>196</v>
      </c>
      <c r="V9">
        <f t="shared" si="5"/>
        <v>0.85000000000000009</v>
      </c>
      <c r="X9">
        <f t="shared" si="6"/>
        <v>0.51</v>
      </c>
      <c r="AE9" s="9" t="s">
        <v>13</v>
      </c>
      <c r="AF9" s="252">
        <v>19200</v>
      </c>
      <c r="AG9" s="252">
        <v>19200</v>
      </c>
      <c r="AH9" s="252">
        <v>19200</v>
      </c>
      <c r="AI9" s="9" t="s">
        <v>13</v>
      </c>
      <c r="AJ9" s="131">
        <f>+'Parque Solar_4a10Julho'!$R38</f>
        <v>0</v>
      </c>
      <c r="AX9" s="9" t="s">
        <v>13</v>
      </c>
      <c r="AY9" s="85">
        <f t="shared" si="1"/>
        <v>16320</v>
      </c>
      <c r="AZ9" s="85">
        <f t="shared" si="2"/>
        <v>16320</v>
      </c>
      <c r="BA9" s="85">
        <f t="shared" si="3"/>
        <v>16320</v>
      </c>
      <c r="BC9" s="200">
        <f t="shared" si="4"/>
        <v>2880</v>
      </c>
      <c r="BD9" s="200">
        <f t="shared" si="4"/>
        <v>2880</v>
      </c>
      <c r="BE9" s="200">
        <f t="shared" si="4"/>
        <v>2880</v>
      </c>
    </row>
    <row r="10" spans="1:57">
      <c r="A10">
        <v>7</v>
      </c>
      <c r="B10" s="335"/>
      <c r="C10" s="108" t="s">
        <v>74</v>
      </c>
      <c r="D10" s="335"/>
      <c r="E10" s="108" t="s">
        <v>74</v>
      </c>
      <c r="F10" s="277" t="s">
        <v>182</v>
      </c>
      <c r="G10" s="109">
        <v>2150</v>
      </c>
      <c r="H10" s="109">
        <v>1720</v>
      </c>
      <c r="I10" s="130">
        <v>1376</v>
      </c>
      <c r="K10" s="108" t="s">
        <v>197</v>
      </c>
      <c r="V10">
        <f t="shared" si="5"/>
        <v>0.8</v>
      </c>
      <c r="X10">
        <f t="shared" si="6"/>
        <v>0.48</v>
      </c>
      <c r="AE10" s="9" t="s">
        <v>14</v>
      </c>
      <c r="AF10" s="252">
        <v>19200</v>
      </c>
      <c r="AG10" s="252">
        <v>19200</v>
      </c>
      <c r="AH10" s="252">
        <v>19200</v>
      </c>
      <c r="AI10" s="9" t="s">
        <v>14</v>
      </c>
      <c r="AJ10" s="131">
        <f>+'Parque Solar_4a10Julho'!$R39</f>
        <v>0</v>
      </c>
      <c r="AX10" s="9" t="s">
        <v>14</v>
      </c>
      <c r="AY10" s="85">
        <f t="shared" si="1"/>
        <v>16320</v>
      </c>
      <c r="AZ10" s="85">
        <f t="shared" si="2"/>
        <v>16320</v>
      </c>
      <c r="BA10" s="85">
        <f t="shared" si="3"/>
        <v>16320</v>
      </c>
      <c r="BC10" s="200">
        <f t="shared" si="4"/>
        <v>2880</v>
      </c>
      <c r="BD10" s="200">
        <f t="shared" si="4"/>
        <v>2880</v>
      </c>
      <c r="BE10" s="200">
        <f t="shared" si="4"/>
        <v>2880</v>
      </c>
    </row>
    <row r="11" spans="1:57" ht="15" customHeight="1">
      <c r="A11">
        <v>8</v>
      </c>
      <c r="B11" s="335"/>
      <c r="C11" s="108" t="s">
        <v>75</v>
      </c>
      <c r="D11" s="335"/>
      <c r="E11" s="108" t="s">
        <v>75</v>
      </c>
      <c r="F11" s="277" t="s">
        <v>184</v>
      </c>
      <c r="G11" s="109">
        <v>2150</v>
      </c>
      <c r="H11" s="109">
        <v>1720</v>
      </c>
      <c r="I11" s="130">
        <v>1376</v>
      </c>
      <c r="K11" s="108" t="s">
        <v>198</v>
      </c>
      <c r="V11">
        <f t="shared" si="5"/>
        <v>0.8</v>
      </c>
      <c r="X11">
        <f t="shared" si="6"/>
        <v>0.48</v>
      </c>
      <c r="AE11" s="9" t="s">
        <v>15</v>
      </c>
      <c r="AF11" s="252">
        <v>19200</v>
      </c>
      <c r="AG11" s="252">
        <v>19200</v>
      </c>
      <c r="AH11" s="252">
        <v>19200</v>
      </c>
      <c r="AI11" s="9" t="s">
        <v>15</v>
      </c>
      <c r="AJ11" s="131">
        <f>+'Parque Solar_4a10Julho'!$R40</f>
        <v>60</v>
      </c>
      <c r="AX11" s="9" t="s">
        <v>15</v>
      </c>
      <c r="AY11" s="85">
        <f t="shared" si="1"/>
        <v>16320</v>
      </c>
      <c r="AZ11" s="85">
        <f t="shared" si="2"/>
        <v>16320</v>
      </c>
      <c r="BA11" s="85">
        <f t="shared" si="3"/>
        <v>16320</v>
      </c>
      <c r="BC11" s="200">
        <f t="shared" si="4"/>
        <v>2880</v>
      </c>
      <c r="BD11" s="200">
        <f t="shared" si="4"/>
        <v>2880</v>
      </c>
      <c r="BE11" s="200">
        <f t="shared" si="4"/>
        <v>2880</v>
      </c>
    </row>
    <row r="12" spans="1:57">
      <c r="A12">
        <v>9</v>
      </c>
      <c r="B12" s="335"/>
      <c r="C12" s="108" t="s">
        <v>76</v>
      </c>
      <c r="D12" s="336"/>
      <c r="E12" s="108" t="s">
        <v>76</v>
      </c>
      <c r="F12" s="277" t="s">
        <v>183</v>
      </c>
      <c r="G12" s="109">
        <v>2150</v>
      </c>
      <c r="H12" s="109">
        <v>1720</v>
      </c>
      <c r="I12" s="130">
        <v>1376</v>
      </c>
      <c r="K12" s="108" t="s">
        <v>199</v>
      </c>
      <c r="V12">
        <f t="shared" si="5"/>
        <v>0.8</v>
      </c>
      <c r="X12">
        <f t="shared" si="6"/>
        <v>0.48</v>
      </c>
      <c r="AE12" s="12" t="s">
        <v>16</v>
      </c>
      <c r="AF12" s="252">
        <v>24000</v>
      </c>
      <c r="AG12" s="252">
        <v>21600</v>
      </c>
      <c r="AH12" s="252">
        <v>20400</v>
      </c>
      <c r="AI12" s="12" t="s">
        <v>16</v>
      </c>
      <c r="AJ12" s="131">
        <f>+'Parque Solar_4a10Julho'!$R41</f>
        <v>300</v>
      </c>
      <c r="AX12" s="12" t="s">
        <v>16</v>
      </c>
      <c r="AY12" s="85">
        <f t="shared" si="1"/>
        <v>20400</v>
      </c>
      <c r="AZ12" s="85">
        <f t="shared" si="2"/>
        <v>18360</v>
      </c>
      <c r="BA12" s="85">
        <f t="shared" si="3"/>
        <v>17340</v>
      </c>
      <c r="BC12" s="200">
        <f t="shared" si="4"/>
        <v>3600</v>
      </c>
      <c r="BD12" s="200">
        <f t="shared" si="4"/>
        <v>3600</v>
      </c>
      <c r="BE12" s="200">
        <f t="shared" si="4"/>
        <v>3600</v>
      </c>
    </row>
    <row r="13" spans="1:57" ht="18" customHeight="1">
      <c r="A13">
        <v>10</v>
      </c>
      <c r="B13" s="335"/>
      <c r="C13" s="108" t="s">
        <v>66</v>
      </c>
      <c r="D13" s="317" t="s">
        <v>64</v>
      </c>
      <c r="E13" s="108" t="s">
        <v>66</v>
      </c>
      <c r="F13" s="277">
        <v>27058</v>
      </c>
      <c r="G13" s="109">
        <v>3166</v>
      </c>
      <c r="H13" s="109">
        <v>2532.8000000000002</v>
      </c>
      <c r="I13" s="130">
        <v>2026.2400000000002</v>
      </c>
      <c r="K13" s="108" t="s">
        <v>200</v>
      </c>
      <c r="V13">
        <f t="shared" si="5"/>
        <v>0.8</v>
      </c>
      <c r="X13">
        <f t="shared" si="6"/>
        <v>0.48</v>
      </c>
      <c r="AE13" s="12" t="s">
        <v>17</v>
      </c>
      <c r="AF13" s="252">
        <v>30600</v>
      </c>
      <c r="AG13" s="252">
        <v>24000</v>
      </c>
      <c r="AH13" s="252">
        <v>21600</v>
      </c>
      <c r="AI13" s="12" t="s">
        <v>17</v>
      </c>
      <c r="AJ13" s="131">
        <f>+'Parque Solar_4a10Julho'!$R42</f>
        <v>900</v>
      </c>
      <c r="AX13" s="12" t="s">
        <v>17</v>
      </c>
      <c r="AY13" s="85">
        <f t="shared" si="1"/>
        <v>26010</v>
      </c>
      <c r="AZ13" s="85">
        <f t="shared" si="2"/>
        <v>20400</v>
      </c>
      <c r="BA13" s="85">
        <f t="shared" si="3"/>
        <v>18360</v>
      </c>
      <c r="BC13" s="200">
        <f t="shared" si="4"/>
        <v>4590</v>
      </c>
      <c r="BD13" s="200">
        <f t="shared" si="4"/>
        <v>4590</v>
      </c>
      <c r="BE13" s="200">
        <f t="shared" si="4"/>
        <v>4590</v>
      </c>
    </row>
    <row r="14" spans="1:57">
      <c r="A14">
        <v>11</v>
      </c>
      <c r="B14" s="335"/>
      <c r="C14" s="108" t="s">
        <v>67</v>
      </c>
      <c r="D14" s="318"/>
      <c r="E14" s="108" t="s">
        <v>67</v>
      </c>
      <c r="F14" s="277">
        <v>27059</v>
      </c>
      <c r="G14" s="109">
        <v>3166</v>
      </c>
      <c r="H14" s="109">
        <v>2532.8000000000002</v>
      </c>
      <c r="I14" s="130">
        <v>2026.2400000000002</v>
      </c>
      <c r="K14" s="108" t="s">
        <v>201</v>
      </c>
      <c r="V14">
        <f t="shared" si="5"/>
        <v>0.8</v>
      </c>
      <c r="X14">
        <f t="shared" si="6"/>
        <v>0.48</v>
      </c>
      <c r="AE14" s="13">
        <v>0.41666666666666669</v>
      </c>
      <c r="AF14" s="252">
        <v>30600</v>
      </c>
      <c r="AG14" s="252">
        <v>24000</v>
      </c>
      <c r="AH14" s="252">
        <v>22800</v>
      </c>
      <c r="AI14" s="13">
        <v>0.41666666666666669</v>
      </c>
      <c r="AJ14" s="131">
        <f>+'Parque Solar_4a10Julho'!$R43</f>
        <v>1600</v>
      </c>
      <c r="AX14" s="13">
        <v>0.41666666666666669</v>
      </c>
      <c r="AY14" s="85">
        <f t="shared" si="1"/>
        <v>26010</v>
      </c>
      <c r="AZ14" s="85">
        <f t="shared" si="2"/>
        <v>20400</v>
      </c>
      <c r="BA14" s="85">
        <f t="shared" si="3"/>
        <v>19380</v>
      </c>
      <c r="BC14" s="200">
        <f t="shared" si="4"/>
        <v>4590</v>
      </c>
      <c r="BD14" s="200">
        <f t="shared" si="4"/>
        <v>4590</v>
      </c>
      <c r="BE14" s="200">
        <f t="shared" si="4"/>
        <v>4590</v>
      </c>
    </row>
    <row r="15" spans="1:57">
      <c r="A15">
        <v>12</v>
      </c>
      <c r="B15" s="336"/>
      <c r="C15" s="108" t="s">
        <v>65</v>
      </c>
      <c r="D15" s="319"/>
      <c r="E15" s="108" t="s">
        <v>65</v>
      </c>
      <c r="F15" s="277">
        <v>6983811</v>
      </c>
      <c r="G15" s="109">
        <v>2975</v>
      </c>
      <c r="H15" s="109">
        <v>2380</v>
      </c>
      <c r="I15" s="130">
        <v>1904</v>
      </c>
      <c r="K15" s="108" t="s">
        <v>202</v>
      </c>
      <c r="V15">
        <f t="shared" si="5"/>
        <v>0.8</v>
      </c>
      <c r="X15">
        <f t="shared" si="6"/>
        <v>0.48</v>
      </c>
      <c r="AA15" t="s">
        <v>189</v>
      </c>
      <c r="AE15" s="13" t="s">
        <v>18</v>
      </c>
      <c r="AF15" s="252">
        <v>30600</v>
      </c>
      <c r="AG15" s="252">
        <v>24000</v>
      </c>
      <c r="AH15" s="252">
        <v>24000</v>
      </c>
      <c r="AI15" s="13" t="s">
        <v>18</v>
      </c>
      <c r="AJ15" s="131">
        <f>+'Parque Solar_4a10Julho'!$R44</f>
        <v>2000</v>
      </c>
      <c r="AX15" s="13" t="s">
        <v>18</v>
      </c>
      <c r="AY15" s="85">
        <f t="shared" si="1"/>
        <v>26010</v>
      </c>
      <c r="AZ15" s="85">
        <f t="shared" si="2"/>
        <v>20400</v>
      </c>
      <c r="BA15" s="85">
        <f t="shared" si="3"/>
        <v>20400</v>
      </c>
      <c r="BC15" s="200">
        <f t="shared" si="4"/>
        <v>4590</v>
      </c>
      <c r="BD15" s="200">
        <f t="shared" si="4"/>
        <v>4590</v>
      </c>
      <c r="BE15" s="200">
        <f t="shared" si="4"/>
        <v>4590</v>
      </c>
    </row>
    <row r="16" spans="1:57">
      <c r="G16" s="104">
        <f>SUM(G4:G14)</f>
        <v>72738</v>
      </c>
      <c r="H16" s="104">
        <f>SUM(H4:H14)</f>
        <v>59566.400000000001</v>
      </c>
      <c r="I16" s="104">
        <f>SUM(I4:I14)</f>
        <v>50230.159999999996</v>
      </c>
      <c r="AE16" s="13">
        <v>0.5</v>
      </c>
      <c r="AF16" s="252">
        <v>30600</v>
      </c>
      <c r="AG16" s="252">
        <v>24000</v>
      </c>
      <c r="AH16" s="252">
        <v>24000</v>
      </c>
      <c r="AI16" s="13">
        <v>0.5</v>
      </c>
      <c r="AJ16" s="131">
        <f>+'Parque Solar_4a10Julho'!$R45</f>
        <v>2500</v>
      </c>
      <c r="AX16" s="13">
        <v>0.5</v>
      </c>
      <c r="AY16" s="85">
        <f t="shared" si="1"/>
        <v>26010</v>
      </c>
      <c r="AZ16" s="85">
        <f t="shared" si="2"/>
        <v>20400</v>
      </c>
      <c r="BA16" s="85">
        <f t="shared" si="3"/>
        <v>20400</v>
      </c>
      <c r="BC16" s="200">
        <f t="shared" si="4"/>
        <v>4590</v>
      </c>
      <c r="BD16" s="200">
        <f t="shared" si="4"/>
        <v>4590</v>
      </c>
      <c r="BE16" s="200">
        <f t="shared" si="4"/>
        <v>4590</v>
      </c>
    </row>
    <row r="17" spans="1:57">
      <c r="A17" s="112" t="s">
        <v>98</v>
      </c>
      <c r="AA17" s="122">
        <v>32000</v>
      </c>
      <c r="AB17" s="122">
        <v>14000</v>
      </c>
      <c r="AE17" s="13" t="s">
        <v>19</v>
      </c>
      <c r="AF17" s="252">
        <v>30600</v>
      </c>
      <c r="AG17" s="252">
        <v>24000</v>
      </c>
      <c r="AH17" s="252">
        <v>24000</v>
      </c>
      <c r="AI17" s="13" t="s">
        <v>19</v>
      </c>
      <c r="AJ17" s="131">
        <f>+'Parque Solar_4a10Julho'!$R46</f>
        <v>2500</v>
      </c>
      <c r="AX17" s="13" t="s">
        <v>19</v>
      </c>
      <c r="AY17" s="85">
        <f t="shared" si="1"/>
        <v>26010</v>
      </c>
      <c r="AZ17" s="85">
        <f t="shared" si="2"/>
        <v>20400</v>
      </c>
      <c r="BA17" s="85">
        <f t="shared" si="3"/>
        <v>20400</v>
      </c>
      <c r="BC17" s="200">
        <f t="shared" si="4"/>
        <v>4590</v>
      </c>
      <c r="BD17" s="200">
        <f t="shared" si="4"/>
        <v>4590</v>
      </c>
      <c r="BE17" s="200">
        <f t="shared" si="4"/>
        <v>4590</v>
      </c>
    </row>
    <row r="18" spans="1:57">
      <c r="A18" s="108" t="s">
        <v>99</v>
      </c>
      <c r="B18" s="9" t="s">
        <v>9</v>
      </c>
      <c r="C18" s="9" t="s">
        <v>10</v>
      </c>
      <c r="D18" s="9" t="s">
        <v>11</v>
      </c>
      <c r="E18" s="9" t="s">
        <v>12</v>
      </c>
      <c r="F18" s="9" t="s">
        <v>13</v>
      </c>
      <c r="G18" s="9" t="s">
        <v>14</v>
      </c>
      <c r="H18" s="9" t="s">
        <v>15</v>
      </c>
      <c r="I18" s="9" t="s">
        <v>16</v>
      </c>
      <c r="J18" s="9" t="s">
        <v>17</v>
      </c>
      <c r="K18" s="9" t="s">
        <v>101</v>
      </c>
      <c r="L18" s="9" t="s">
        <v>18</v>
      </c>
      <c r="M18" s="9" t="s">
        <v>102</v>
      </c>
      <c r="N18" s="9" t="s">
        <v>19</v>
      </c>
      <c r="O18" s="9" t="s">
        <v>103</v>
      </c>
      <c r="P18" s="9" t="s">
        <v>20</v>
      </c>
      <c r="Q18" s="9" t="s">
        <v>21</v>
      </c>
      <c r="R18" s="9" t="s">
        <v>22</v>
      </c>
      <c r="S18" s="9" t="s">
        <v>23</v>
      </c>
      <c r="T18" s="9" t="s">
        <v>24</v>
      </c>
      <c r="U18" s="9" t="s">
        <v>104</v>
      </c>
      <c r="V18" s="9" t="s">
        <v>105</v>
      </c>
      <c r="W18" s="9" t="s">
        <v>25</v>
      </c>
      <c r="X18" s="9" t="s">
        <v>106</v>
      </c>
      <c r="Y18" s="9" t="s">
        <v>26</v>
      </c>
      <c r="AA18" t="s">
        <v>84</v>
      </c>
      <c r="AB18" t="s">
        <v>85</v>
      </c>
      <c r="AE18" s="13">
        <v>0.58333333333333337</v>
      </c>
      <c r="AF18" s="252">
        <v>30600</v>
      </c>
      <c r="AG18" s="252">
        <v>24000</v>
      </c>
      <c r="AH18" s="252">
        <v>24000</v>
      </c>
      <c r="AI18" s="13">
        <v>0.58333333333333337</v>
      </c>
      <c r="AJ18" s="131">
        <f>+'Parque Solar_4a10Julho'!$R47</f>
        <v>2200</v>
      </c>
      <c r="AX18" s="13">
        <v>0.58333333333333337</v>
      </c>
      <c r="AY18" s="85">
        <f t="shared" si="1"/>
        <v>26010</v>
      </c>
      <c r="AZ18" s="85">
        <f t="shared" si="2"/>
        <v>20400</v>
      </c>
      <c r="BA18" s="85">
        <f t="shared" si="3"/>
        <v>20400</v>
      </c>
      <c r="BC18" s="200">
        <f t="shared" si="4"/>
        <v>4590</v>
      </c>
      <c r="BD18" s="200">
        <f t="shared" si="4"/>
        <v>4590</v>
      </c>
      <c r="BE18" s="200">
        <f t="shared" si="4"/>
        <v>4590</v>
      </c>
    </row>
    <row r="19" spans="1:57" s="112" customFormat="1" ht="18" customHeight="1">
      <c r="A19" s="128" t="s">
        <v>89</v>
      </c>
      <c r="B19" s="125">
        <f>+$AY5</f>
        <v>17340</v>
      </c>
      <c r="C19" s="125">
        <f>+$AY6</f>
        <v>16320</v>
      </c>
      <c r="D19" s="125">
        <f>+$AY7</f>
        <v>16320</v>
      </c>
      <c r="E19" s="125">
        <f>+$AY8</f>
        <v>16320</v>
      </c>
      <c r="F19" s="125">
        <f>+$AY9</f>
        <v>16320</v>
      </c>
      <c r="G19" s="125">
        <f>+$AY10</f>
        <v>16320</v>
      </c>
      <c r="H19" s="125">
        <f>+$AY11</f>
        <v>16320</v>
      </c>
      <c r="I19" s="125">
        <f>+$AY12</f>
        <v>20400</v>
      </c>
      <c r="J19" s="125">
        <f>+$AY13</f>
        <v>26010</v>
      </c>
      <c r="K19" s="125">
        <f>+$AY14</f>
        <v>26010</v>
      </c>
      <c r="L19" s="125">
        <f>+$AY15</f>
        <v>26010</v>
      </c>
      <c r="M19" s="125">
        <f>+$AY16</f>
        <v>26010</v>
      </c>
      <c r="N19" s="125">
        <f>+$AY17</f>
        <v>26010</v>
      </c>
      <c r="O19" s="125">
        <f>+$AY18</f>
        <v>26010</v>
      </c>
      <c r="P19" s="125">
        <f>+$AY19</f>
        <v>26010</v>
      </c>
      <c r="Q19" s="125">
        <f>+$AY20</f>
        <v>26010</v>
      </c>
      <c r="R19" s="125">
        <f>+$AY21</f>
        <v>24480</v>
      </c>
      <c r="S19" s="125">
        <f>+$AY22</f>
        <v>24480</v>
      </c>
      <c r="T19" s="125">
        <f>+$AY23</f>
        <v>24480</v>
      </c>
      <c r="U19" s="125">
        <f>+$AY24</f>
        <v>27030</v>
      </c>
      <c r="V19" s="125">
        <f>+$AY25</f>
        <v>27030</v>
      </c>
      <c r="W19" s="125">
        <f>+$AY26</f>
        <v>25500</v>
      </c>
      <c r="X19" s="125">
        <f>+$AY27</f>
        <v>23460</v>
      </c>
      <c r="Y19" s="125">
        <f>+$AY28</f>
        <v>19380</v>
      </c>
      <c r="AA19" s="115">
        <f>MAX(B19:Y19)</f>
        <v>27030</v>
      </c>
      <c r="AB19" s="115">
        <f>+MIN(B19:Y19)</f>
        <v>16320</v>
      </c>
      <c r="AC19"/>
      <c r="AD19"/>
      <c r="AE19" s="13" t="s">
        <v>20</v>
      </c>
      <c r="AF19" s="252">
        <v>30600</v>
      </c>
      <c r="AG19" s="252">
        <v>21600</v>
      </c>
      <c r="AH19" s="252">
        <v>21600</v>
      </c>
      <c r="AI19" s="13" t="s">
        <v>20</v>
      </c>
      <c r="AJ19" s="131">
        <f>+'Parque Solar_4a10Julho'!$R48</f>
        <v>1800</v>
      </c>
      <c r="AK19"/>
      <c r="AX19" s="13" t="s">
        <v>20</v>
      </c>
      <c r="AY19" s="85">
        <f t="shared" si="1"/>
        <v>26010</v>
      </c>
      <c r="AZ19" s="85">
        <f t="shared" si="2"/>
        <v>18360</v>
      </c>
      <c r="BA19" s="85">
        <f t="shared" si="3"/>
        <v>18360</v>
      </c>
      <c r="BC19" s="200">
        <f t="shared" si="4"/>
        <v>4590</v>
      </c>
      <c r="BD19" s="200">
        <f t="shared" si="4"/>
        <v>4590</v>
      </c>
      <c r="BE19" s="200">
        <f t="shared" si="4"/>
        <v>4590</v>
      </c>
    </row>
    <row r="20" spans="1:57" s="112" customFormat="1">
      <c r="A20" s="129" t="s">
        <v>42</v>
      </c>
      <c r="B20" s="125">
        <f>+$BC5</f>
        <v>3060</v>
      </c>
      <c r="C20" s="125">
        <f>+$BC6</f>
        <v>2880</v>
      </c>
      <c r="D20" s="125">
        <f>+$BC7</f>
        <v>2880</v>
      </c>
      <c r="E20" s="125">
        <f>+$BC8</f>
        <v>2880</v>
      </c>
      <c r="F20" s="125">
        <f>+$BC9</f>
        <v>2880</v>
      </c>
      <c r="G20" s="125">
        <f>+$BC10</f>
        <v>2880</v>
      </c>
      <c r="H20" s="125">
        <f>+$BC11</f>
        <v>2880</v>
      </c>
      <c r="I20" s="125">
        <f>+$BC12</f>
        <v>3600</v>
      </c>
      <c r="J20" s="125">
        <f>+$BC13</f>
        <v>4590</v>
      </c>
      <c r="K20" s="125">
        <f>+$BC14</f>
        <v>4590</v>
      </c>
      <c r="L20" s="125">
        <f>+$BC15</f>
        <v>4590</v>
      </c>
      <c r="M20" s="125">
        <f>+$BC16</f>
        <v>4590</v>
      </c>
      <c r="N20" s="125">
        <f>+$BC17</f>
        <v>4590</v>
      </c>
      <c r="O20" s="125">
        <f>+$BC18</f>
        <v>4590</v>
      </c>
      <c r="P20" s="125">
        <f>+$BC19</f>
        <v>4590</v>
      </c>
      <c r="Q20" s="125">
        <f>+$BC20</f>
        <v>4590</v>
      </c>
      <c r="R20" s="125">
        <f>+$BC21</f>
        <v>4320</v>
      </c>
      <c r="S20" s="125">
        <f>+$BC22</f>
        <v>4320</v>
      </c>
      <c r="T20" s="125">
        <f>+$BC23</f>
        <v>4320</v>
      </c>
      <c r="U20" s="125">
        <f>+$BC24</f>
        <v>4675</v>
      </c>
      <c r="V20" s="125">
        <f>+$BC25</f>
        <v>4675</v>
      </c>
      <c r="W20" s="125">
        <f>+$BC26</f>
        <v>4500</v>
      </c>
      <c r="X20" s="125">
        <f>+$BC27</f>
        <v>4140</v>
      </c>
      <c r="Y20" s="125">
        <f>+$BC28</f>
        <v>3420</v>
      </c>
      <c r="AC20"/>
      <c r="AD20"/>
      <c r="AE20" s="12" t="s">
        <v>21</v>
      </c>
      <c r="AF20" s="252">
        <v>30600</v>
      </c>
      <c r="AG20" s="252">
        <v>21600</v>
      </c>
      <c r="AH20" s="252">
        <v>21600</v>
      </c>
      <c r="AI20" s="12" t="s">
        <v>21</v>
      </c>
      <c r="AJ20" s="131">
        <f>+'Parque Solar_4a10Julho'!$R49</f>
        <v>1400</v>
      </c>
      <c r="AK20"/>
      <c r="AX20" s="12" t="s">
        <v>21</v>
      </c>
      <c r="AY20" s="85">
        <f t="shared" si="1"/>
        <v>26010</v>
      </c>
      <c r="AZ20" s="85">
        <f t="shared" si="2"/>
        <v>18360</v>
      </c>
      <c r="BA20" s="85">
        <f t="shared" si="3"/>
        <v>18360</v>
      </c>
      <c r="BC20" s="200">
        <f t="shared" si="4"/>
        <v>4590</v>
      </c>
      <c r="BD20" s="200">
        <f t="shared" si="4"/>
        <v>4590</v>
      </c>
      <c r="BE20" s="200">
        <f t="shared" si="4"/>
        <v>4590</v>
      </c>
    </row>
    <row r="21" spans="1:57" ht="28.5" customHeight="1">
      <c r="A21" s="257" t="s">
        <v>95</v>
      </c>
      <c r="B21" s="109">
        <f t="shared" ref="B21" si="7">+IF(B19&gt;0,+IF(B19&lt;=$I$4,$I$4,+IF(B19&lt;=$I$4+$I$5,$I$4+$I$5,+IF(B19&lt;=$I$4+$I$5+$I$6,$I$4+$I$5+$I$6,+IF(B19&lt;=$I$4+$I$5+$I$6+$I$7,$I$4+$I$5+$I$6+$I$7,+IF(B19&lt;=$I$4+$I$5+$I$6+$I$7+$I$8,$I$4+$I$5+$I$6+$I$7+$I$8,+IF(B19&lt;=$I$4+$I$5+$I$6+$I$7+$I$8+$I$9,$I$4+$I$5+$I$6+$I$7+$I$8+$I$9,+IF(B19&lt;=$I$4+$I$5+$I$6+$I$7+$I$8+$I$9+$I$10,$I$4+$I$5+$I$6+$I$7+$I$8+$I$9+$I$10,+IF(B19&lt;=$I$4+$I$5+$I$6+$I$7+$I$8+$I$9+$I$10+$I$11,$I$4+$I$5+$I$6+$I$7+$I$8+$I$9+$I$10+$I$11,+IF(B19&lt;=$I$4+$I$5+$I$6+$I$7+$I$8+$I$9+$I$10+$I$11+$I$12,$I$4+$I$5+$I$6+$I$7+$I$8+$I$9+$I$10+$I$11+$I$12,+IF(B19&lt;=$I$4+$I$5+$I$6+$I$7+$I$8+$I$9+$I$10+$I$11+$I$12+$I$13,$I$4+$I$5+$I$6+$I$7+$I$8+$I$9+$I$10+$I$11+$I$12+$I$13,+IF(B19&lt;=$I$4+$I$5+$I$6+$I$7+$I$8+$I$9+$I$10+$I$11+$I$12+$I$13+$I$14,$I$4+$I$5+$I$6+$I$7+$I$8+$I$9+$I$10+$I$11+$I$12+$I$13+$I$14,"LOAD EXCESS"))))))))))),"NO LOAD")</f>
        <v>20000</v>
      </c>
      <c r="C21" s="109">
        <f>+IF(C19&gt;0,+IF(C19&lt;=$I$4,$I$4,+IF(C19&lt;=$I$4+$I$5,$I$4+$I$5,+IF(C19&lt;=$I$4+$I$5+$I$6,$I$4+$I$5+$I$6,+IF(C19&lt;=$I$4+$I$5+$I$6+$I$7,$I$4+$I$5+$I$6+$I$7,+IF(C19&lt;=$I$4+$I$5+$I$6+$I$7+$I$8,$I$4+$I$5+$I$6+$I$7+$I$8,+IF(C19&lt;=$I$4+$I$5+$I$6+$I$7+$I$8+$I$9,$I$4+$I$5+$I$6+$I$7+$I$8+$I$9,+IF(C19&lt;=$I$4+$I$5+$I$6+$I$7+$I$8+$I$9+$I$10,$I$4+$I$5+$I$6+$I$7+$I$8+$I$9+$I$10,+IF(C19&lt;=$I$4+$I$5+$I$6+$I$7+$I$8+$I$9+$I$10+$I$11,$I$4+$I$5+$I$6+$I$7+$I$8+$I$9+$I$10+$I$11,+IF(C19&lt;=$I$4+$I$5+$I$6+$I$7+$I$8+$I$9+$I$10+$I$11+$I$12,$I$4+$I$5+$I$6+$I$7+$I$8+$I$9+$I$10+$I$11+$I$12,+IF(C19&lt;=$I$4+$I$5+$I$6+$I$7+$I$8+$I$9+$I$10+$I$11+$I$12+$I$13,$I$4+$I$5+$I$6+$I$7+$I$8+$I$9+$I$10+$I$11+$I$12+$I$13,+IF(C19&lt;=$I$4+$I$5+$I$6+$I$7+$I$8+$I$9+$I$10+$I$11+$I$12+$I$13+$I$14,$I$4+$I$5+$I$6+$I$7+$I$8+$I$9+$I$10+$I$11+$I$12+$I$13+$I$14,"LOAD EXCESS"))))))))))),"NO LOAD")</f>
        <v>20000</v>
      </c>
      <c r="D21" s="109">
        <f t="shared" ref="D21:Y21" si="8">+IF(D19&gt;0,+IF(D19&lt;=$I$4,$I$4,+IF(D19&lt;=$I$4+$I$5,$I$4+$I$5,+IF(D19&lt;=$I$4+$I$5+$I$6,$I$4+$I$5+$I$6,+IF(D19&lt;=$I$4+$I$5+$I$6+$I$7,$I$4+$I$5+$I$6+$I$7,+IF(D19&lt;=$I$4+$I$5+$I$6+$I$7+$I$8,$I$4+$I$5+$I$6+$I$7+$I$8,+IF(D19&lt;=$I$4+$I$5+$I$6+$I$7+$I$8+$I$9,$I$4+$I$5+$I$6+$I$7+$I$8+$I$9,+IF(D19&lt;=$I$4+$I$5+$I$6+$I$7+$I$8+$I$9+$I$10,$I$4+$I$5+$I$6+$I$7+$I$8+$I$9+$I$10,+IF(D19&lt;=$I$4+$I$5+$I$6+$I$7+$I$8+$I$9+$I$10+$I$11,$I$4+$I$5+$I$6+$I$7+$I$8+$I$9+$I$10+$I$11,+IF(D19&lt;=$I$4+$I$5+$I$6+$I$7+$I$8+$I$9+$I$10+$I$11+$I$12,$I$4+$I$5+$I$6+$I$7+$I$8+$I$9+$I$10+$I$11+$I$12,+IF(D19&lt;=$I$4+$I$5+$I$6+$I$7+$I$8+$I$9+$I$10+$I$11+$I$12+$I$13,$I$4+$I$5+$I$6+$I$7+$I$8+$I$9+$I$10+$I$11+$I$12+$I$13,+IF(D19&lt;=$I$4+$I$5+$I$6+$I$7+$I$8+$I$9+$I$10+$I$11+$I$12+$I$13+$I$14,$I$4+$I$5+$I$6+$I$7+$I$8+$I$9+$I$10+$I$11+$I$12+$I$13+$I$14,"LOAD EXCESS"))))))))))),"NO LOAD")</f>
        <v>20000</v>
      </c>
      <c r="E21" s="109">
        <f t="shared" si="8"/>
        <v>20000</v>
      </c>
      <c r="F21" s="109">
        <f t="shared" si="8"/>
        <v>20000</v>
      </c>
      <c r="G21" s="109">
        <f t="shared" si="8"/>
        <v>20000</v>
      </c>
      <c r="H21" s="109">
        <f t="shared" si="8"/>
        <v>20000</v>
      </c>
      <c r="I21" s="109">
        <f t="shared" si="8"/>
        <v>26280.48</v>
      </c>
      <c r="J21" s="109">
        <f t="shared" si="8"/>
        <v>26280.48</v>
      </c>
      <c r="K21" s="109">
        <f t="shared" si="8"/>
        <v>26280.48</v>
      </c>
      <c r="L21" s="109">
        <f t="shared" si="8"/>
        <v>26280.48</v>
      </c>
      <c r="M21" s="109">
        <f t="shared" si="8"/>
        <v>26280.48</v>
      </c>
      <c r="N21" s="109">
        <f t="shared" si="8"/>
        <v>26280.48</v>
      </c>
      <c r="O21" s="109">
        <f t="shared" si="8"/>
        <v>26280.48</v>
      </c>
      <c r="P21" s="109">
        <f t="shared" si="8"/>
        <v>26280.48</v>
      </c>
      <c r="Q21" s="109">
        <f t="shared" si="8"/>
        <v>26280.48</v>
      </c>
      <c r="R21" s="109">
        <f t="shared" si="8"/>
        <v>26280.48</v>
      </c>
      <c r="S21" s="109">
        <f t="shared" si="8"/>
        <v>26280.48</v>
      </c>
      <c r="T21" s="109">
        <f t="shared" si="8"/>
        <v>26280.48</v>
      </c>
      <c r="U21" s="109">
        <f t="shared" si="8"/>
        <v>32560.959999999999</v>
      </c>
      <c r="V21" s="109">
        <f t="shared" si="8"/>
        <v>32560.959999999999</v>
      </c>
      <c r="W21" s="109">
        <f t="shared" si="8"/>
        <v>26280.48</v>
      </c>
      <c r="X21" s="109">
        <f t="shared" si="8"/>
        <v>26280.48</v>
      </c>
      <c r="Y21" s="109">
        <f t="shared" si="8"/>
        <v>20000</v>
      </c>
      <c r="AA21" s="104">
        <f>MAX(B21:Y21)</f>
        <v>32560.959999999999</v>
      </c>
      <c r="AB21" s="104">
        <f>+MIN(B21:Y21)</f>
        <v>20000</v>
      </c>
      <c r="AE21" s="12" t="s">
        <v>22</v>
      </c>
      <c r="AF21" s="252">
        <v>28800</v>
      </c>
      <c r="AG21" s="252">
        <v>21600</v>
      </c>
      <c r="AH21" s="252">
        <v>21600</v>
      </c>
      <c r="AI21" s="12" t="s">
        <v>22</v>
      </c>
      <c r="AJ21" s="131">
        <f>+'Parque Solar_4a10Julho'!$R50</f>
        <v>900</v>
      </c>
      <c r="AX21" s="12" t="s">
        <v>22</v>
      </c>
      <c r="AY21" s="85">
        <f t="shared" si="1"/>
        <v>24480</v>
      </c>
      <c r="AZ21" s="85">
        <f t="shared" si="2"/>
        <v>18360</v>
      </c>
      <c r="BA21" s="85">
        <f t="shared" si="3"/>
        <v>18360</v>
      </c>
      <c r="BC21" s="200">
        <f t="shared" si="4"/>
        <v>4320</v>
      </c>
      <c r="BD21" s="200">
        <f t="shared" si="4"/>
        <v>4320</v>
      </c>
      <c r="BE21" s="200">
        <f t="shared" si="4"/>
        <v>4320</v>
      </c>
    </row>
    <row r="22" spans="1:57">
      <c r="A22" s="123"/>
      <c r="AE22" s="12" t="s">
        <v>23</v>
      </c>
      <c r="AF22" s="252">
        <v>28800</v>
      </c>
      <c r="AG22" s="252">
        <v>21600</v>
      </c>
      <c r="AH22" s="252">
        <v>21600</v>
      </c>
      <c r="AI22" s="12" t="s">
        <v>23</v>
      </c>
      <c r="AJ22" s="131">
        <f>+'Parque Solar_4a10Julho'!$R51</f>
        <v>300</v>
      </c>
      <c r="AX22" s="12" t="s">
        <v>23</v>
      </c>
      <c r="AY22" s="85">
        <f t="shared" si="1"/>
        <v>24480</v>
      </c>
      <c r="AZ22" s="85">
        <f t="shared" si="2"/>
        <v>18360</v>
      </c>
      <c r="BA22" s="85">
        <f t="shared" si="3"/>
        <v>18360</v>
      </c>
      <c r="BC22" s="200">
        <f t="shared" si="4"/>
        <v>4320</v>
      </c>
      <c r="BD22" s="200">
        <f t="shared" si="4"/>
        <v>4320</v>
      </c>
      <c r="BE22" s="200">
        <f t="shared" si="4"/>
        <v>4320</v>
      </c>
    </row>
    <row r="23" spans="1:57" ht="156.75" customHeight="1">
      <c r="A23" s="275" t="s">
        <v>79</v>
      </c>
      <c r="B23" s="274" t="str">
        <f>+IF(B19&gt;0,+IF(B19&lt;=$I$4,$K$4,+IF(B19&lt;=$I$4+$I$5,$K$5,+IF(B19&lt;=$I$4+$I$5+$I$6,$K$6,+IF(B19&lt;=$I$4+$I$5+$I$6+$I$7,$K$7,+IF(B19&lt;=$I$4+$I$5+$I$6+$I$7+$I$8,$K$8,+IF(B19&lt;=$I$4+$I$5+$I$6+$I$7+$I$8+$I$9,$K$9,+IF(B19&lt;=$I$4+$I$5+$I$6+$I$7+$I$8+$I$9+$I$10,$K$10,+IF(B19&lt;=$I$4+$I$5+$I$6+$I$7+$I$8+$I$9+$I$10+$I$11,$K$11,+IF(B19&lt;=$I$4+$I$5+$I$6+$I$7+$I$8+$I$9+$I$10+$I$11+$I$12,$K$12,+IF(B19&lt;=$I$4+$I$5+$I$6+$I$7+$I$8+$I$9+$I$10+$I$11+$I$12+$I$13,$K$13,+IF(B19&lt;=$I$4+$I$5+$I$6+$I$7+$I$8+$I$9+$I$10+$I$11+$I$12+$I$13+$I$14,$K$14,"LOAD EXCESS"))))))))))),"NO LOAD")</f>
        <v>WARTS 6, WARTS 5</v>
      </c>
      <c r="C23" s="274" t="str">
        <f t="shared" ref="C23:Y23" si="9">+IF(C19&gt;0,+IF(C19&lt;=$I$4,$K$4,+IF(C19&lt;=$I$4+$I$5,$K$5,+IF(C19&lt;=$I$4+$I$5+$I$6,$K$6,+IF(C19&lt;=$I$4+$I$5+$I$6+$I$7,$K$7,+IF(C19&lt;=$I$4+$I$5+$I$6+$I$7+$I$8,$K$8,+IF(C19&lt;=$I$4+$I$5+$I$6+$I$7+$I$8+$I$9,$K$9,+IF(C19&lt;=$I$4+$I$5+$I$6+$I$7+$I$8+$I$9+$I$10,$K$10,+IF(C19&lt;=$I$4+$I$5+$I$6+$I$7+$I$8+$I$9+$I$10+$I$11,$K$11,+IF(C19&lt;=$I$4+$I$5+$I$6+$I$7+$I$8+$I$9+$I$10+$I$11+$I$12,$K$12,+IF(C19&lt;=$I$4+$I$5+$I$6+$I$7+$I$8+$I$9+$I$10+$I$11+$I$12+$I$13,$K$13,+IF(C19&lt;=$I$4+$I$5+$I$6+$I$7+$I$8+$I$9+$I$10+$I$11+$I$12+$I$13+$I$14,$K$14,"LOAD EXCESS"))))))))))),"NO LOAD")</f>
        <v>WARTS 6, WARTS 5</v>
      </c>
      <c r="D23" s="274" t="str">
        <f t="shared" si="9"/>
        <v>WARTS 6, WARTS 5</v>
      </c>
      <c r="E23" s="274" t="str">
        <f t="shared" si="9"/>
        <v>WARTS 6, WARTS 5</v>
      </c>
      <c r="F23" s="274" t="str">
        <f t="shared" si="9"/>
        <v>WARTS 6, WARTS 5</v>
      </c>
      <c r="G23" s="274" t="str">
        <f t="shared" si="9"/>
        <v>WARTS 6, WARTS 5</v>
      </c>
      <c r="H23" s="274" t="str">
        <f t="shared" si="9"/>
        <v>WARTS 6, WARTS 5</v>
      </c>
      <c r="I23" s="274" t="str">
        <f t="shared" si="9"/>
        <v>WARTS 6, WARTS 5, CAT IV</v>
      </c>
      <c r="J23" s="274" t="str">
        <f t="shared" si="9"/>
        <v>WARTS 6, WARTS 5, CAT IV</v>
      </c>
      <c r="K23" s="274" t="str">
        <f t="shared" si="9"/>
        <v>WARTS 6, WARTS 5, CAT IV</v>
      </c>
      <c r="L23" s="274" t="str">
        <f t="shared" si="9"/>
        <v>WARTS 6, WARTS 5, CAT IV</v>
      </c>
      <c r="M23" s="274" t="str">
        <f t="shared" si="9"/>
        <v>WARTS 6, WARTS 5, CAT IV</v>
      </c>
      <c r="N23" s="274" t="str">
        <f t="shared" si="9"/>
        <v>WARTS 6, WARTS 5, CAT IV</v>
      </c>
      <c r="O23" s="274" t="str">
        <f t="shared" si="9"/>
        <v>WARTS 6, WARTS 5, CAT IV</v>
      </c>
      <c r="P23" s="274" t="str">
        <f t="shared" si="9"/>
        <v>WARTS 6, WARTS 5, CAT IV</v>
      </c>
      <c r="Q23" s="274" t="str">
        <f t="shared" si="9"/>
        <v>WARTS 6, WARTS 5, CAT IV</v>
      </c>
      <c r="R23" s="274" t="str">
        <f t="shared" si="9"/>
        <v>WARTS 6, WARTS 5, CAT IV</v>
      </c>
      <c r="S23" s="274" t="str">
        <f t="shared" si="9"/>
        <v>WARTS 6, WARTS 5, CAT IV</v>
      </c>
      <c r="T23" s="274" t="str">
        <f t="shared" si="9"/>
        <v>WARTS 6, WARTS 5, CAT IV</v>
      </c>
      <c r="U23" s="274" t="str">
        <f t="shared" si="9"/>
        <v>WARTS 6, WARTS 5, CAT IV, CAT III</v>
      </c>
      <c r="V23" s="274" t="str">
        <f t="shared" si="9"/>
        <v>WARTS 6, WARTS 5, CAT IV, CAT III</v>
      </c>
      <c r="W23" s="274" t="str">
        <f t="shared" si="9"/>
        <v>WARTS 6, WARTS 5, CAT IV</v>
      </c>
      <c r="X23" s="274" t="str">
        <f t="shared" si="9"/>
        <v>WARTS 6, WARTS 5, CAT IV</v>
      </c>
      <c r="Y23" s="274" t="str">
        <f t="shared" si="9"/>
        <v>WARTS 6, WARTS 5</v>
      </c>
      <c r="AE23" s="9" t="s">
        <v>24</v>
      </c>
      <c r="AF23" s="252">
        <v>28800</v>
      </c>
      <c r="AG23" s="252">
        <v>24600</v>
      </c>
      <c r="AH23" s="252">
        <v>24000</v>
      </c>
      <c r="AI23" s="9" t="s">
        <v>24</v>
      </c>
      <c r="AJ23" s="131">
        <f>+'Parque Solar_4a10Julho'!$R52</f>
        <v>0</v>
      </c>
      <c r="AX23" s="9" t="s">
        <v>24</v>
      </c>
      <c r="AY23" s="85">
        <f t="shared" si="1"/>
        <v>24480</v>
      </c>
      <c r="AZ23" s="85">
        <f t="shared" si="2"/>
        <v>20910</v>
      </c>
      <c r="BA23" s="85">
        <f t="shared" si="3"/>
        <v>20400</v>
      </c>
      <c r="BC23" s="200">
        <f t="shared" si="4"/>
        <v>4320</v>
      </c>
      <c r="BD23" s="200">
        <f t="shared" si="4"/>
        <v>4320</v>
      </c>
      <c r="BE23" s="200">
        <f t="shared" si="4"/>
        <v>4320</v>
      </c>
    </row>
    <row r="24" spans="1:57">
      <c r="B24" s="104"/>
      <c r="C24" s="104">
        <f>+$I$4+$I$5+$I$6+$I$7+$I$8+$I$9+$I$10+$I$11+$I$12+$I$13</f>
        <v>48203.92</v>
      </c>
      <c r="D24" s="104"/>
      <c r="E24" s="104"/>
      <c r="F24" s="104"/>
      <c r="G24" s="104"/>
      <c r="H24" s="10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AE24" s="15">
        <v>0.83333333333333337</v>
      </c>
      <c r="AF24" s="252">
        <v>31800</v>
      </c>
      <c r="AG24" s="252">
        <v>27600</v>
      </c>
      <c r="AH24" s="252">
        <v>26400</v>
      </c>
      <c r="AI24" s="15">
        <v>0.83333333333333337</v>
      </c>
      <c r="AJ24" s="131">
        <f>+'Parque Solar_4a10Julho'!$R53</f>
        <v>0</v>
      </c>
      <c r="AX24" s="15">
        <v>0.83333333333333337</v>
      </c>
      <c r="AY24" s="85">
        <f t="shared" si="1"/>
        <v>27030</v>
      </c>
      <c r="AZ24" s="85">
        <f t="shared" si="2"/>
        <v>23460</v>
      </c>
      <c r="BA24" s="85">
        <f t="shared" si="3"/>
        <v>22440</v>
      </c>
      <c r="BC24" s="200">
        <f t="shared" si="4"/>
        <v>4675</v>
      </c>
      <c r="BD24" s="200">
        <f t="shared" si="4"/>
        <v>4675</v>
      </c>
      <c r="BE24" s="200">
        <f t="shared" si="4"/>
        <v>4675</v>
      </c>
    </row>
    <row r="25" spans="1:57">
      <c r="A25" s="126" t="str">
        <f>+A18</f>
        <v>HORA</v>
      </c>
      <c r="B25" s="126" t="str">
        <f>+B18</f>
        <v xml:space="preserve"> 01:00</v>
      </c>
      <c r="C25" s="126" t="str">
        <f t="shared" ref="C25:Y25" si="10">+C18</f>
        <v xml:space="preserve"> 02:00</v>
      </c>
      <c r="D25" s="126" t="str">
        <f t="shared" si="10"/>
        <v xml:space="preserve"> 03:00</v>
      </c>
      <c r="E25" s="126" t="str">
        <f t="shared" si="10"/>
        <v xml:space="preserve"> 04:00</v>
      </c>
      <c r="F25" s="126" t="str">
        <f t="shared" si="10"/>
        <v xml:space="preserve"> 05:00</v>
      </c>
      <c r="G25" s="126" t="str">
        <f t="shared" si="10"/>
        <v xml:space="preserve"> 06:00</v>
      </c>
      <c r="H25" s="126" t="str">
        <f t="shared" si="10"/>
        <v xml:space="preserve"> 07:00</v>
      </c>
      <c r="I25" s="126" t="str">
        <f t="shared" si="10"/>
        <v xml:space="preserve"> 08:00</v>
      </c>
      <c r="J25" s="126" t="str">
        <f t="shared" si="10"/>
        <v xml:space="preserve"> 09:00</v>
      </c>
      <c r="K25" s="126" t="str">
        <f t="shared" si="10"/>
        <v xml:space="preserve"> 10:00</v>
      </c>
      <c r="L25" s="126" t="str">
        <f t="shared" si="10"/>
        <v xml:space="preserve"> 11:00</v>
      </c>
      <c r="M25" s="126" t="str">
        <f t="shared" si="10"/>
        <v xml:space="preserve"> 12:00</v>
      </c>
      <c r="N25" s="126" t="str">
        <f t="shared" si="10"/>
        <v xml:space="preserve"> 13:00</v>
      </c>
      <c r="O25" s="126" t="str">
        <f t="shared" si="10"/>
        <v xml:space="preserve"> 14:00</v>
      </c>
      <c r="P25" s="126" t="str">
        <f t="shared" si="10"/>
        <v xml:space="preserve"> 15:00</v>
      </c>
      <c r="Q25" s="126" t="str">
        <f t="shared" si="10"/>
        <v xml:space="preserve"> 16:00</v>
      </c>
      <c r="R25" s="126" t="str">
        <f t="shared" si="10"/>
        <v xml:space="preserve"> 17:00</v>
      </c>
      <c r="S25" s="126" t="str">
        <f t="shared" si="10"/>
        <v xml:space="preserve"> 18:00</v>
      </c>
      <c r="T25" s="126" t="str">
        <f t="shared" si="10"/>
        <v xml:space="preserve"> 19:00</v>
      </c>
      <c r="U25" s="126" t="str">
        <f t="shared" si="10"/>
        <v xml:space="preserve"> 20:00</v>
      </c>
      <c r="V25" s="126" t="str">
        <f t="shared" si="10"/>
        <v xml:space="preserve"> 21:00</v>
      </c>
      <c r="W25" s="126" t="str">
        <f t="shared" si="10"/>
        <v xml:space="preserve"> 22:00</v>
      </c>
      <c r="X25" s="126" t="str">
        <f t="shared" si="10"/>
        <v xml:space="preserve"> 23:00</v>
      </c>
      <c r="Y25" s="126" t="str">
        <f t="shared" si="10"/>
        <v xml:space="preserve"> 24:00</v>
      </c>
      <c r="AE25" s="15">
        <v>0.875</v>
      </c>
      <c r="AF25" s="252">
        <v>31800</v>
      </c>
      <c r="AG25" s="252">
        <v>27600</v>
      </c>
      <c r="AH25" s="252">
        <v>26400</v>
      </c>
      <c r="AI25" s="15">
        <v>0.875</v>
      </c>
      <c r="AJ25" s="131">
        <f>+'Parque Solar_4a10Julho'!$R54</f>
        <v>0</v>
      </c>
      <c r="AX25" s="15">
        <v>0.875</v>
      </c>
      <c r="AY25" s="85">
        <f t="shared" si="1"/>
        <v>27030</v>
      </c>
      <c r="AZ25" s="85">
        <f t="shared" si="2"/>
        <v>23460</v>
      </c>
      <c r="BA25" s="85">
        <f t="shared" si="3"/>
        <v>22440</v>
      </c>
      <c r="BC25" s="200">
        <f t="shared" si="4"/>
        <v>4675</v>
      </c>
      <c r="BD25" s="200">
        <f t="shared" si="4"/>
        <v>4675</v>
      </c>
      <c r="BE25" s="200">
        <f t="shared" si="4"/>
        <v>4675</v>
      </c>
    </row>
    <row r="26" spans="1:57">
      <c r="A26" s="108" t="s">
        <v>191</v>
      </c>
      <c r="B26" s="276" t="str">
        <f>+IF(B21&gt;0,"X","")</f>
        <v>X</v>
      </c>
      <c r="C26" s="276" t="str">
        <f t="shared" ref="C26:Y26" si="11">+IF(C19&gt;0,"X","")</f>
        <v>X</v>
      </c>
      <c r="D26" s="276" t="str">
        <f t="shared" si="11"/>
        <v>X</v>
      </c>
      <c r="E26" s="276" t="str">
        <f t="shared" si="11"/>
        <v>X</v>
      </c>
      <c r="F26" s="276" t="str">
        <f t="shared" si="11"/>
        <v>X</v>
      </c>
      <c r="G26" s="276" t="str">
        <f t="shared" si="11"/>
        <v>X</v>
      </c>
      <c r="H26" s="276" t="str">
        <f t="shared" si="11"/>
        <v>X</v>
      </c>
      <c r="I26" s="276" t="str">
        <f t="shared" si="11"/>
        <v>X</v>
      </c>
      <c r="J26" s="276" t="str">
        <f t="shared" si="11"/>
        <v>X</v>
      </c>
      <c r="K26" s="276" t="str">
        <f t="shared" si="11"/>
        <v>X</v>
      </c>
      <c r="L26" s="276" t="str">
        <f t="shared" si="11"/>
        <v>X</v>
      </c>
      <c r="M26" s="276" t="str">
        <f t="shared" si="11"/>
        <v>X</v>
      </c>
      <c r="N26" s="276" t="str">
        <f t="shared" si="11"/>
        <v>X</v>
      </c>
      <c r="O26" s="276" t="str">
        <f t="shared" si="11"/>
        <v>X</v>
      </c>
      <c r="P26" s="276" t="str">
        <f t="shared" si="11"/>
        <v>X</v>
      </c>
      <c r="Q26" s="276" t="str">
        <f t="shared" si="11"/>
        <v>X</v>
      </c>
      <c r="R26" s="276" t="str">
        <f t="shared" si="11"/>
        <v>X</v>
      </c>
      <c r="S26" s="276" t="str">
        <f t="shared" si="11"/>
        <v>X</v>
      </c>
      <c r="T26" s="276" t="str">
        <f t="shared" si="11"/>
        <v>X</v>
      </c>
      <c r="U26" s="276" t="str">
        <f t="shared" si="11"/>
        <v>X</v>
      </c>
      <c r="V26" s="276" t="str">
        <f t="shared" si="11"/>
        <v>X</v>
      </c>
      <c r="W26" s="276" t="str">
        <f t="shared" si="11"/>
        <v>X</v>
      </c>
      <c r="X26" s="276" t="str">
        <f t="shared" si="11"/>
        <v>X</v>
      </c>
      <c r="Y26" s="276" t="str">
        <f t="shared" si="11"/>
        <v>X</v>
      </c>
      <c r="AE26" s="13" t="s">
        <v>25</v>
      </c>
      <c r="AF26" s="252">
        <v>30000</v>
      </c>
      <c r="AG26" s="252">
        <v>25800</v>
      </c>
      <c r="AH26" s="252">
        <v>25200</v>
      </c>
      <c r="AI26" s="13" t="s">
        <v>25</v>
      </c>
      <c r="AJ26" s="131">
        <f>+'Parque Solar_4a10Julho'!$R55</f>
        <v>0</v>
      </c>
      <c r="AX26" s="13" t="s">
        <v>25</v>
      </c>
      <c r="AY26" s="85">
        <f t="shared" si="1"/>
        <v>25500</v>
      </c>
      <c r="AZ26" s="85">
        <f t="shared" si="2"/>
        <v>21930</v>
      </c>
      <c r="BA26" s="85">
        <f t="shared" si="3"/>
        <v>21420</v>
      </c>
      <c r="BC26" s="200">
        <f t="shared" si="4"/>
        <v>4500</v>
      </c>
      <c r="BD26" s="200">
        <f t="shared" si="4"/>
        <v>4500</v>
      </c>
      <c r="BE26" s="200">
        <f t="shared" si="4"/>
        <v>4500</v>
      </c>
    </row>
    <row r="27" spans="1:57">
      <c r="A27" s="108" t="s">
        <v>190</v>
      </c>
      <c r="B27" s="111" t="str">
        <f>+IF(B21&gt;0,+IF(B21&gt;$I$4,"X",""),"")</f>
        <v>X</v>
      </c>
      <c r="C27" s="111" t="str">
        <f t="shared" ref="C27:Y27" si="12">+IF(C19&gt;0,+IF(C19&gt;$I$4,"X",""),"")</f>
        <v>X</v>
      </c>
      <c r="D27" s="111" t="str">
        <f t="shared" si="12"/>
        <v>X</v>
      </c>
      <c r="E27" s="111" t="str">
        <f t="shared" si="12"/>
        <v>X</v>
      </c>
      <c r="F27" s="111" t="str">
        <f t="shared" si="12"/>
        <v>X</v>
      </c>
      <c r="G27" s="111" t="str">
        <f t="shared" si="12"/>
        <v>X</v>
      </c>
      <c r="H27" s="111" t="str">
        <f t="shared" si="12"/>
        <v>X</v>
      </c>
      <c r="I27" s="111" t="str">
        <f t="shared" si="12"/>
        <v>X</v>
      </c>
      <c r="J27" s="111" t="str">
        <f t="shared" si="12"/>
        <v>X</v>
      </c>
      <c r="K27" s="111" t="str">
        <f t="shared" si="12"/>
        <v>X</v>
      </c>
      <c r="L27" s="111" t="str">
        <f t="shared" si="12"/>
        <v>X</v>
      </c>
      <c r="M27" s="111" t="str">
        <f t="shared" si="12"/>
        <v>X</v>
      </c>
      <c r="N27" s="111" t="str">
        <f t="shared" si="12"/>
        <v>X</v>
      </c>
      <c r="O27" s="111" t="str">
        <f t="shared" si="12"/>
        <v>X</v>
      </c>
      <c r="P27" s="111" t="str">
        <f t="shared" si="12"/>
        <v>X</v>
      </c>
      <c r="Q27" s="111" t="str">
        <f t="shared" si="12"/>
        <v>X</v>
      </c>
      <c r="R27" s="111" t="str">
        <f t="shared" si="12"/>
        <v>X</v>
      </c>
      <c r="S27" s="111" t="str">
        <f t="shared" si="12"/>
        <v>X</v>
      </c>
      <c r="T27" s="111" t="str">
        <f t="shared" si="12"/>
        <v>X</v>
      </c>
      <c r="U27" s="111" t="str">
        <f t="shared" si="12"/>
        <v>X</v>
      </c>
      <c r="V27" s="111" t="str">
        <f t="shared" si="12"/>
        <v>X</v>
      </c>
      <c r="W27" s="111" t="str">
        <f t="shared" si="12"/>
        <v>X</v>
      </c>
      <c r="X27" s="111" t="str">
        <f t="shared" si="12"/>
        <v>X</v>
      </c>
      <c r="Y27" s="111" t="str">
        <f t="shared" si="12"/>
        <v>X</v>
      </c>
      <c r="AE27" s="15">
        <v>0.95833333333333337</v>
      </c>
      <c r="AF27" s="252">
        <v>27600</v>
      </c>
      <c r="AG27" s="252">
        <v>24000</v>
      </c>
      <c r="AH27" s="252">
        <v>24000</v>
      </c>
      <c r="AI27" s="15">
        <v>0.95833333333333337</v>
      </c>
      <c r="AJ27" s="131">
        <f>+'Parque Solar_4a10Julho'!$R56</f>
        <v>0</v>
      </c>
      <c r="AX27" s="15">
        <v>0.95833333333333337</v>
      </c>
      <c r="AY27" s="85">
        <f t="shared" si="1"/>
        <v>23460</v>
      </c>
      <c r="AZ27" s="85">
        <f t="shared" si="2"/>
        <v>20400</v>
      </c>
      <c r="BA27" s="85">
        <f t="shared" si="3"/>
        <v>20400</v>
      </c>
      <c r="BC27" s="200">
        <f t="shared" si="4"/>
        <v>4140</v>
      </c>
      <c r="BD27" s="200">
        <f t="shared" si="4"/>
        <v>4140</v>
      </c>
      <c r="BE27" s="200">
        <f t="shared" si="4"/>
        <v>4140</v>
      </c>
    </row>
    <row r="28" spans="1:57">
      <c r="A28" s="108" t="s">
        <v>170</v>
      </c>
      <c r="B28" s="111" t="str">
        <f>+IF(B21&gt;0,+IF(B21&gt;$I$4+$I$5,"X",""),"")</f>
        <v/>
      </c>
      <c r="C28" s="111" t="str">
        <f t="shared" ref="C28:Y28" si="13">+IF(C19&gt;0,+IF(C19&gt;$I$4+$I$5,"X",""),"")</f>
        <v/>
      </c>
      <c r="D28" s="111" t="str">
        <f t="shared" si="13"/>
        <v/>
      </c>
      <c r="E28" s="111" t="str">
        <f t="shared" si="13"/>
        <v/>
      </c>
      <c r="F28" s="111" t="str">
        <f t="shared" si="13"/>
        <v/>
      </c>
      <c r="G28" s="111" t="str">
        <f t="shared" si="13"/>
        <v/>
      </c>
      <c r="H28" s="111" t="str">
        <f t="shared" si="13"/>
        <v/>
      </c>
      <c r="I28" s="111" t="str">
        <f t="shared" si="13"/>
        <v>X</v>
      </c>
      <c r="J28" s="111" t="str">
        <f t="shared" si="13"/>
        <v>X</v>
      </c>
      <c r="K28" s="111" t="str">
        <f t="shared" si="13"/>
        <v>X</v>
      </c>
      <c r="L28" s="111" t="str">
        <f t="shared" si="13"/>
        <v>X</v>
      </c>
      <c r="M28" s="111" t="str">
        <f t="shared" si="13"/>
        <v>X</v>
      </c>
      <c r="N28" s="111" t="str">
        <f t="shared" si="13"/>
        <v>X</v>
      </c>
      <c r="O28" s="111" t="str">
        <f t="shared" si="13"/>
        <v>X</v>
      </c>
      <c r="P28" s="111" t="str">
        <f t="shared" si="13"/>
        <v>X</v>
      </c>
      <c r="Q28" s="111" t="str">
        <f t="shared" si="13"/>
        <v>X</v>
      </c>
      <c r="R28" s="111" t="str">
        <f t="shared" si="13"/>
        <v>X</v>
      </c>
      <c r="S28" s="111" t="str">
        <f t="shared" si="13"/>
        <v>X</v>
      </c>
      <c r="T28" s="111" t="str">
        <f t="shared" si="13"/>
        <v>X</v>
      </c>
      <c r="U28" s="111" t="str">
        <f t="shared" si="13"/>
        <v>X</v>
      </c>
      <c r="V28" s="111" t="str">
        <f t="shared" si="13"/>
        <v>X</v>
      </c>
      <c r="W28" s="111" t="str">
        <f t="shared" si="13"/>
        <v>X</v>
      </c>
      <c r="X28" s="111" t="str">
        <f t="shared" si="13"/>
        <v>X</v>
      </c>
      <c r="Y28" s="111" t="str">
        <f t="shared" si="13"/>
        <v/>
      </c>
      <c r="AE28" s="9" t="s">
        <v>26</v>
      </c>
      <c r="AF28" s="252">
        <v>22800</v>
      </c>
      <c r="AG28" s="252">
        <v>22200</v>
      </c>
      <c r="AH28" s="252">
        <v>22200</v>
      </c>
      <c r="AI28" s="9" t="s">
        <v>26</v>
      </c>
      <c r="AJ28" s="131">
        <f>+'Parque Solar_4a10Julho'!$R57</f>
        <v>0</v>
      </c>
      <c r="AX28" s="9" t="s">
        <v>26</v>
      </c>
      <c r="AY28" s="85">
        <f t="shared" si="1"/>
        <v>19380</v>
      </c>
      <c r="AZ28" s="85">
        <f t="shared" si="2"/>
        <v>18870</v>
      </c>
      <c r="BA28" s="85">
        <f t="shared" si="3"/>
        <v>18870</v>
      </c>
      <c r="BC28" s="200">
        <f t="shared" si="4"/>
        <v>3420</v>
      </c>
      <c r="BD28" s="200">
        <f t="shared" si="4"/>
        <v>3420</v>
      </c>
      <c r="BE28" s="200">
        <f t="shared" si="4"/>
        <v>3420</v>
      </c>
    </row>
    <row r="29" spans="1:57">
      <c r="A29" s="108" t="s">
        <v>169</v>
      </c>
      <c r="B29" s="111" t="str">
        <f>+IF(B21&gt;0,+IF(B21&gt;$I$4+$I$5+$I$6,"X",""),"")</f>
        <v/>
      </c>
      <c r="C29" s="111" t="str">
        <f t="shared" ref="C29:Y29" si="14">+IF(C19&gt;0,+IF(C19&gt;$I$4+$I$5+$I$6,"X",""),"")</f>
        <v/>
      </c>
      <c r="D29" s="111" t="str">
        <f t="shared" si="14"/>
        <v/>
      </c>
      <c r="E29" s="111" t="str">
        <f t="shared" si="14"/>
        <v/>
      </c>
      <c r="F29" s="111" t="str">
        <f t="shared" si="14"/>
        <v/>
      </c>
      <c r="G29" s="111" t="str">
        <f t="shared" si="14"/>
        <v/>
      </c>
      <c r="H29" s="111" t="str">
        <f t="shared" si="14"/>
        <v/>
      </c>
      <c r="I29" s="111" t="str">
        <f t="shared" si="14"/>
        <v/>
      </c>
      <c r="J29" s="111" t="str">
        <f t="shared" si="14"/>
        <v/>
      </c>
      <c r="K29" s="111" t="str">
        <f t="shared" si="14"/>
        <v/>
      </c>
      <c r="L29" s="111" t="str">
        <f t="shared" si="14"/>
        <v/>
      </c>
      <c r="M29" s="111" t="str">
        <f t="shared" si="14"/>
        <v/>
      </c>
      <c r="N29" s="111" t="str">
        <f t="shared" si="14"/>
        <v/>
      </c>
      <c r="O29" s="111" t="str">
        <f t="shared" si="14"/>
        <v/>
      </c>
      <c r="P29" s="111" t="str">
        <f t="shared" si="14"/>
        <v/>
      </c>
      <c r="Q29" s="111" t="str">
        <f t="shared" si="14"/>
        <v/>
      </c>
      <c r="R29" s="111" t="str">
        <f t="shared" si="14"/>
        <v/>
      </c>
      <c r="S29" s="111" t="str">
        <f t="shared" si="14"/>
        <v/>
      </c>
      <c r="T29" s="111" t="str">
        <f t="shared" si="14"/>
        <v/>
      </c>
      <c r="U29" s="111" t="str">
        <f t="shared" si="14"/>
        <v>X</v>
      </c>
      <c r="V29" s="111" t="str">
        <f t="shared" si="14"/>
        <v>X</v>
      </c>
      <c r="W29" s="111" t="str">
        <f t="shared" si="14"/>
        <v/>
      </c>
      <c r="X29" s="111" t="str">
        <f t="shared" si="14"/>
        <v/>
      </c>
      <c r="Y29" s="111" t="str">
        <f t="shared" si="14"/>
        <v/>
      </c>
    </row>
    <row r="30" spans="1:57">
      <c r="A30" s="108" t="s">
        <v>172</v>
      </c>
      <c r="B30" s="111" t="str">
        <f>+IF(B21&gt;0,+IF(B21&gt;$I$4+$I$5+$I$6+$I$7,"X",""),"")</f>
        <v/>
      </c>
      <c r="C30" s="111" t="str">
        <f t="shared" ref="C30:Y30" si="15">+IF(C19&gt;0,+IF(C19&gt;$I$4+$I$5+$I$6+$I$7,"X",""),"")</f>
        <v/>
      </c>
      <c r="D30" s="111" t="str">
        <f t="shared" si="15"/>
        <v/>
      </c>
      <c r="E30" s="111" t="str">
        <f t="shared" si="15"/>
        <v/>
      </c>
      <c r="F30" s="111" t="str">
        <f t="shared" si="15"/>
        <v/>
      </c>
      <c r="G30" s="111" t="str">
        <f t="shared" si="15"/>
        <v/>
      </c>
      <c r="H30" s="111" t="str">
        <f t="shared" si="15"/>
        <v/>
      </c>
      <c r="I30" s="111" t="str">
        <f t="shared" si="15"/>
        <v/>
      </c>
      <c r="J30" s="111" t="str">
        <f t="shared" si="15"/>
        <v/>
      </c>
      <c r="K30" s="111" t="str">
        <f t="shared" si="15"/>
        <v/>
      </c>
      <c r="L30" s="111" t="str">
        <f t="shared" si="15"/>
        <v/>
      </c>
      <c r="M30" s="111" t="str">
        <f t="shared" si="15"/>
        <v/>
      </c>
      <c r="N30" s="111" t="str">
        <f t="shared" si="15"/>
        <v/>
      </c>
      <c r="O30" s="111" t="str">
        <f t="shared" si="15"/>
        <v/>
      </c>
      <c r="P30" s="111" t="str">
        <f t="shared" si="15"/>
        <v/>
      </c>
      <c r="Q30" s="111" t="str">
        <f t="shared" si="15"/>
        <v/>
      </c>
      <c r="R30" s="111" t="str">
        <f t="shared" si="15"/>
        <v/>
      </c>
      <c r="S30" s="111" t="str">
        <f t="shared" si="15"/>
        <v/>
      </c>
      <c r="T30" s="111" t="str">
        <f t="shared" si="15"/>
        <v/>
      </c>
      <c r="U30" s="111" t="str">
        <f t="shared" si="15"/>
        <v/>
      </c>
      <c r="V30" s="111" t="str">
        <f t="shared" si="15"/>
        <v/>
      </c>
      <c r="W30" s="111" t="str">
        <f t="shared" si="15"/>
        <v/>
      </c>
      <c r="X30" s="111" t="str">
        <f t="shared" si="15"/>
        <v/>
      </c>
      <c r="Y30" s="111" t="str">
        <f t="shared" si="15"/>
        <v/>
      </c>
    </row>
    <row r="31" spans="1:57">
      <c r="A31" s="108" t="s">
        <v>171</v>
      </c>
      <c r="B31" s="111" t="str">
        <f>+IF(B21&gt;0,+IF(B21&gt;$I$4+$I$5+$I$6+$I$7+$I$8,"X",""),"")</f>
        <v/>
      </c>
      <c r="C31" s="111" t="str">
        <f t="shared" ref="C31:Y31" si="16">+IF(C19&gt;0,+IF(C19&gt;$I$4+$I$5+$I$6+$I$7+$I$8,"X",""),"")</f>
        <v/>
      </c>
      <c r="D31" s="111" t="str">
        <f t="shared" si="16"/>
        <v/>
      </c>
      <c r="E31" s="111" t="str">
        <f t="shared" si="16"/>
        <v/>
      </c>
      <c r="F31" s="111" t="str">
        <f t="shared" si="16"/>
        <v/>
      </c>
      <c r="G31" s="111" t="str">
        <f t="shared" si="16"/>
        <v/>
      </c>
      <c r="H31" s="111" t="str">
        <f t="shared" si="16"/>
        <v/>
      </c>
      <c r="I31" s="111" t="str">
        <f t="shared" si="16"/>
        <v/>
      </c>
      <c r="J31" s="111" t="str">
        <f t="shared" si="16"/>
        <v/>
      </c>
      <c r="K31" s="111" t="str">
        <f t="shared" si="16"/>
        <v/>
      </c>
      <c r="L31" s="111" t="str">
        <f t="shared" si="16"/>
        <v/>
      </c>
      <c r="M31" s="111" t="str">
        <f t="shared" si="16"/>
        <v/>
      </c>
      <c r="N31" s="111" t="str">
        <f t="shared" si="16"/>
        <v/>
      </c>
      <c r="O31" s="111" t="str">
        <f t="shared" si="16"/>
        <v/>
      </c>
      <c r="P31" s="111" t="str">
        <f t="shared" si="16"/>
        <v/>
      </c>
      <c r="Q31" s="111" t="str">
        <f t="shared" si="16"/>
        <v/>
      </c>
      <c r="R31" s="111" t="str">
        <f t="shared" si="16"/>
        <v/>
      </c>
      <c r="S31" s="111" t="str">
        <f t="shared" si="16"/>
        <v/>
      </c>
      <c r="T31" s="111" t="str">
        <f t="shared" si="16"/>
        <v/>
      </c>
      <c r="U31" s="111" t="str">
        <f t="shared" si="16"/>
        <v/>
      </c>
      <c r="V31" s="111" t="str">
        <f t="shared" si="16"/>
        <v/>
      </c>
      <c r="W31" s="111" t="str">
        <f t="shared" si="16"/>
        <v/>
      </c>
      <c r="X31" s="111" t="str">
        <f t="shared" si="16"/>
        <v/>
      </c>
      <c r="Y31" s="111" t="str">
        <f t="shared" si="16"/>
        <v/>
      </c>
    </row>
    <row r="32" spans="1:57">
      <c r="A32" s="108" t="s">
        <v>74</v>
      </c>
      <c r="B32" s="111" t="str">
        <f>+IF(B21&gt;0,+IF(B21&gt;$I$4+$I$5+$I$6+$I$7+$I$8+$I$9,"X",""),"")</f>
        <v/>
      </c>
      <c r="C32" s="111" t="str">
        <f t="shared" ref="C32:Y32" si="17">+IF(C19&gt;0,+IF(C19&gt;$I$4+$I$5+$I$6+$I$7+$I$8+$I$9,"X",""),"")</f>
        <v/>
      </c>
      <c r="D32" s="111" t="str">
        <f t="shared" si="17"/>
        <v/>
      </c>
      <c r="E32" s="111" t="str">
        <f t="shared" si="17"/>
        <v/>
      </c>
      <c r="F32" s="111" t="str">
        <f t="shared" si="17"/>
        <v/>
      </c>
      <c r="G32" s="111" t="str">
        <f t="shared" si="17"/>
        <v/>
      </c>
      <c r="H32" s="111" t="str">
        <f t="shared" si="17"/>
        <v/>
      </c>
      <c r="I32" s="111" t="str">
        <f t="shared" si="17"/>
        <v/>
      </c>
      <c r="J32" s="111" t="str">
        <f t="shared" si="17"/>
        <v/>
      </c>
      <c r="K32" s="111" t="str">
        <f t="shared" si="17"/>
        <v/>
      </c>
      <c r="L32" s="111" t="str">
        <f t="shared" si="17"/>
        <v/>
      </c>
      <c r="M32" s="111" t="str">
        <f t="shared" si="17"/>
        <v/>
      </c>
      <c r="N32" s="111" t="str">
        <f t="shared" si="17"/>
        <v/>
      </c>
      <c r="O32" s="111" t="str">
        <f t="shared" si="17"/>
        <v/>
      </c>
      <c r="P32" s="111" t="str">
        <f t="shared" si="17"/>
        <v/>
      </c>
      <c r="Q32" s="111" t="str">
        <f t="shared" si="17"/>
        <v/>
      </c>
      <c r="R32" s="111" t="str">
        <f t="shared" si="17"/>
        <v/>
      </c>
      <c r="S32" s="111" t="str">
        <f t="shared" si="17"/>
        <v/>
      </c>
      <c r="T32" s="111" t="str">
        <f t="shared" si="17"/>
        <v/>
      </c>
      <c r="U32" s="111" t="str">
        <f t="shared" si="17"/>
        <v/>
      </c>
      <c r="V32" s="111" t="str">
        <f t="shared" si="17"/>
        <v/>
      </c>
      <c r="W32" s="111" t="str">
        <f t="shared" si="17"/>
        <v/>
      </c>
      <c r="X32" s="111" t="str">
        <f t="shared" si="17"/>
        <v/>
      </c>
      <c r="Y32" s="111" t="str">
        <f t="shared" si="17"/>
        <v/>
      </c>
      <c r="AE32" s="23"/>
      <c r="AF32" s="253"/>
      <c r="AG32" s="253"/>
      <c r="AH32" s="253"/>
    </row>
    <row r="33" spans="1:51">
      <c r="A33" s="108" t="s">
        <v>75</v>
      </c>
      <c r="B33" s="111" t="str">
        <f>+IF(B21&gt;0,+IF(B21&gt;$I$4+$I$5+$I$6+$I$7+$I$8+$I$9+$I$10,"X",""),"")</f>
        <v/>
      </c>
      <c r="C33" s="111" t="str">
        <f t="shared" ref="C33:Y33" si="18">+IF(C19&gt;0,+IF(C19&gt;$I$4+$I$5+$I$6+$I$7+$I$8+$I$9+$I$10,"X",""),"")</f>
        <v/>
      </c>
      <c r="D33" s="111" t="str">
        <f t="shared" si="18"/>
        <v/>
      </c>
      <c r="E33" s="111" t="str">
        <f t="shared" si="18"/>
        <v/>
      </c>
      <c r="F33" s="111" t="str">
        <f t="shared" si="18"/>
        <v/>
      </c>
      <c r="G33" s="111" t="str">
        <f t="shared" si="18"/>
        <v/>
      </c>
      <c r="H33" s="111" t="str">
        <f t="shared" si="18"/>
        <v/>
      </c>
      <c r="I33" s="111" t="str">
        <f t="shared" si="18"/>
        <v/>
      </c>
      <c r="J33" s="111" t="str">
        <f t="shared" si="18"/>
        <v/>
      </c>
      <c r="K33" s="111" t="str">
        <f t="shared" si="18"/>
        <v/>
      </c>
      <c r="L33" s="111" t="str">
        <f t="shared" si="18"/>
        <v/>
      </c>
      <c r="M33" s="111" t="str">
        <f t="shared" si="18"/>
        <v/>
      </c>
      <c r="N33" s="111" t="str">
        <f t="shared" si="18"/>
        <v/>
      </c>
      <c r="O33" s="111" t="str">
        <f t="shared" si="18"/>
        <v/>
      </c>
      <c r="P33" s="111" t="str">
        <f t="shared" si="18"/>
        <v/>
      </c>
      <c r="Q33" s="111" t="str">
        <f t="shared" si="18"/>
        <v/>
      </c>
      <c r="R33" s="111" t="str">
        <f t="shared" si="18"/>
        <v/>
      </c>
      <c r="S33" s="111" t="str">
        <f t="shared" si="18"/>
        <v/>
      </c>
      <c r="T33" s="111" t="str">
        <f t="shared" si="18"/>
        <v/>
      </c>
      <c r="U33" s="111" t="str">
        <f t="shared" si="18"/>
        <v/>
      </c>
      <c r="V33" s="111" t="str">
        <f t="shared" si="18"/>
        <v/>
      </c>
      <c r="W33" s="111" t="str">
        <f t="shared" si="18"/>
        <v/>
      </c>
      <c r="X33" s="111" t="str">
        <f t="shared" si="18"/>
        <v/>
      </c>
      <c r="Y33" s="111" t="str">
        <f t="shared" si="18"/>
        <v/>
      </c>
    </row>
    <row r="34" spans="1:51">
      <c r="A34" s="108" t="s">
        <v>76</v>
      </c>
      <c r="B34" s="111" t="str">
        <f>+IF(B21&gt;0,+IF(B21&gt;$I$4+$I$5+$I$6+$I$7+$I$8+$I$9+$I$10+$I$11,"X",""),"")</f>
        <v/>
      </c>
      <c r="C34" s="111" t="str">
        <f t="shared" ref="C34:Y34" si="19">+IF(C19&gt;0,+IF(C19&gt;$I$4+$I$5+$I$6+$I$7+$I$8+$I$9+$I$10+$I$11,"X",""),"")</f>
        <v/>
      </c>
      <c r="D34" s="111" t="str">
        <f t="shared" si="19"/>
        <v/>
      </c>
      <c r="E34" s="111" t="str">
        <f t="shared" si="19"/>
        <v/>
      </c>
      <c r="F34" s="111" t="str">
        <f t="shared" si="19"/>
        <v/>
      </c>
      <c r="G34" s="111" t="str">
        <f t="shared" si="19"/>
        <v/>
      </c>
      <c r="H34" s="111" t="str">
        <f t="shared" si="19"/>
        <v/>
      </c>
      <c r="I34" s="111" t="str">
        <f t="shared" si="19"/>
        <v/>
      </c>
      <c r="J34" s="111" t="str">
        <f t="shared" si="19"/>
        <v/>
      </c>
      <c r="K34" s="111" t="str">
        <f t="shared" si="19"/>
        <v/>
      </c>
      <c r="L34" s="111" t="str">
        <f t="shared" si="19"/>
        <v/>
      </c>
      <c r="M34" s="111" t="str">
        <f t="shared" si="19"/>
        <v/>
      </c>
      <c r="N34" s="111" t="str">
        <f t="shared" si="19"/>
        <v/>
      </c>
      <c r="O34" s="111" t="str">
        <f t="shared" si="19"/>
        <v/>
      </c>
      <c r="P34" s="111" t="str">
        <f t="shared" si="19"/>
        <v/>
      </c>
      <c r="Q34" s="111" t="str">
        <f t="shared" si="19"/>
        <v/>
      </c>
      <c r="R34" s="111" t="str">
        <f t="shared" si="19"/>
        <v/>
      </c>
      <c r="S34" s="111" t="str">
        <f t="shared" si="19"/>
        <v/>
      </c>
      <c r="T34" s="111" t="str">
        <f t="shared" si="19"/>
        <v/>
      </c>
      <c r="U34" s="111" t="str">
        <f t="shared" si="19"/>
        <v/>
      </c>
      <c r="V34" s="111" t="str">
        <f t="shared" si="19"/>
        <v/>
      </c>
      <c r="W34" s="111" t="str">
        <f t="shared" si="19"/>
        <v/>
      </c>
      <c r="X34" s="111" t="str">
        <f t="shared" si="19"/>
        <v/>
      </c>
      <c r="Y34" s="111" t="str">
        <f t="shared" si="19"/>
        <v/>
      </c>
      <c r="AX34" t="s">
        <v>136</v>
      </c>
      <c r="AY34" s="104"/>
    </row>
    <row r="35" spans="1:51">
      <c r="A35" s="108" t="s">
        <v>66</v>
      </c>
      <c r="B35" s="111" t="str">
        <f>+IF(B21&gt;0,+IF(B21&gt;$I$4+$I$5+$I$6+$I$7+$I$8+$I$9+$I$10+$I$11+$I$12,"X",""),"")</f>
        <v/>
      </c>
      <c r="C35" s="111" t="str">
        <f t="shared" ref="C35:Y35" si="20">+IF(C19&gt;0,+IF(C19&gt;$I$4+$I$5+$I$6+$I$7+$I$8+$I$9+$I$10+$I$11+$I$12,"X",""),"")</f>
        <v/>
      </c>
      <c r="D35" s="111" t="str">
        <f t="shared" si="20"/>
        <v/>
      </c>
      <c r="E35" s="111" t="str">
        <f t="shared" si="20"/>
        <v/>
      </c>
      <c r="F35" s="111" t="str">
        <f t="shared" si="20"/>
        <v/>
      </c>
      <c r="G35" s="111" t="str">
        <f t="shared" si="20"/>
        <v/>
      </c>
      <c r="H35" s="111" t="str">
        <f t="shared" si="20"/>
        <v/>
      </c>
      <c r="I35" s="111" t="str">
        <f t="shared" si="20"/>
        <v/>
      </c>
      <c r="J35" s="111" t="str">
        <f t="shared" si="20"/>
        <v/>
      </c>
      <c r="K35" s="111" t="str">
        <f t="shared" si="20"/>
        <v/>
      </c>
      <c r="L35" s="111" t="str">
        <f t="shared" si="20"/>
        <v/>
      </c>
      <c r="M35" s="111" t="str">
        <f t="shared" si="20"/>
        <v/>
      </c>
      <c r="N35" s="111" t="str">
        <f t="shared" si="20"/>
        <v/>
      </c>
      <c r="O35" s="111" t="str">
        <f t="shared" si="20"/>
        <v/>
      </c>
      <c r="P35" s="111" t="str">
        <f t="shared" si="20"/>
        <v/>
      </c>
      <c r="Q35" s="111" t="str">
        <f t="shared" si="20"/>
        <v/>
      </c>
      <c r="R35" s="111" t="str">
        <f t="shared" si="20"/>
        <v/>
      </c>
      <c r="S35" s="111" t="str">
        <f t="shared" si="20"/>
        <v/>
      </c>
      <c r="T35" s="111" t="str">
        <f t="shared" si="20"/>
        <v/>
      </c>
      <c r="U35" s="111" t="str">
        <f t="shared" si="20"/>
        <v/>
      </c>
      <c r="V35" s="111" t="str">
        <f t="shared" si="20"/>
        <v/>
      </c>
      <c r="W35" s="111" t="str">
        <f t="shared" si="20"/>
        <v/>
      </c>
      <c r="X35" s="111" t="str">
        <f t="shared" si="20"/>
        <v/>
      </c>
      <c r="Y35" s="111" t="str">
        <f t="shared" si="20"/>
        <v/>
      </c>
    </row>
    <row r="36" spans="1:51">
      <c r="A36" s="108" t="s">
        <v>67</v>
      </c>
      <c r="B36" s="111" t="str">
        <f>+IF(B21&gt;0,+IF(B21&gt;$I$4+$I$5+$I$6+$I$7+$I$8+$I$9+$I$10+$I$11+$I$12+$I$13,"X",""),"")</f>
        <v/>
      </c>
      <c r="C36" s="111" t="str">
        <f>+IF(C19&gt;0,+IF(C19&gt;$I$4+$I$5+$I$6+$I$7+$I$8+$I$9+$I$10+$I$11+$I$12+$I$13,"X",""),"")</f>
        <v/>
      </c>
      <c r="D36" s="111" t="str">
        <f>+IF(D19&gt;0,+IF(D19&gt;$I$4+$I$5+$I$6+$I$7+$I$8+$I$9+$I$10+$I$11+$I$12+$I$13,"X",""),"")</f>
        <v/>
      </c>
      <c r="E36" s="111" t="str">
        <f>+IF(E19&gt;0,+IF(E19&gt;$I$4+$I$5+$I$6+$I$7+$I$8+$I$9+$I$10+$I$11+$I$12+$I$13,"X",""),"")</f>
        <v/>
      </c>
      <c r="F36" s="111" t="str">
        <f>+IF(F19&gt;0,+IF(F19&gt;$I$4+$I$5+$I$6+$I$7+$I$8+$I$9+$I$10+$I$11+$I$12+$I$13,"X",""),"")</f>
        <v/>
      </c>
      <c r="G36" s="111"/>
      <c r="H36" s="111" t="str">
        <f t="shared" ref="H36:Y36" si="21">+IF(H19&gt;0,+IF(H19&gt;$I$4+$I$5+$I$6+$I$7+$I$8+$I$9+$I$10+$I$11+$I$12+$I$13,"X",""),"")</f>
        <v/>
      </c>
      <c r="I36" s="111" t="str">
        <f t="shared" si="21"/>
        <v/>
      </c>
      <c r="J36" s="111" t="str">
        <f t="shared" si="21"/>
        <v/>
      </c>
      <c r="K36" s="111" t="str">
        <f t="shared" si="21"/>
        <v/>
      </c>
      <c r="L36" s="111" t="str">
        <f t="shared" si="21"/>
        <v/>
      </c>
      <c r="M36" s="111" t="str">
        <f t="shared" si="21"/>
        <v/>
      </c>
      <c r="N36" s="111" t="str">
        <f t="shared" si="21"/>
        <v/>
      </c>
      <c r="O36" s="111" t="str">
        <f t="shared" si="21"/>
        <v/>
      </c>
      <c r="P36" s="111" t="str">
        <f t="shared" si="21"/>
        <v/>
      </c>
      <c r="Q36" s="111" t="str">
        <f t="shared" si="21"/>
        <v/>
      </c>
      <c r="R36" s="111" t="str">
        <f t="shared" si="21"/>
        <v/>
      </c>
      <c r="S36" s="111" t="str">
        <f t="shared" si="21"/>
        <v/>
      </c>
      <c r="T36" s="111" t="str">
        <f t="shared" si="21"/>
        <v/>
      </c>
      <c r="U36" s="111" t="str">
        <f t="shared" si="21"/>
        <v/>
      </c>
      <c r="V36" s="111" t="str">
        <f t="shared" si="21"/>
        <v/>
      </c>
      <c r="W36" s="111" t="str">
        <f t="shared" si="21"/>
        <v/>
      </c>
      <c r="X36" s="111" t="str">
        <f t="shared" si="21"/>
        <v/>
      </c>
      <c r="Y36" s="111" t="str">
        <f t="shared" si="21"/>
        <v/>
      </c>
      <c r="AF36" s="254"/>
      <c r="AG36" s="254"/>
      <c r="AH36" s="249"/>
      <c r="AI36" s="32"/>
      <c r="AJ36" s="26"/>
      <c r="AL36" s="26"/>
      <c r="AX36" s="104">
        <f t="shared" ref="AX36:AX59" si="22">AY5+AF107+AF137</f>
        <v>23460</v>
      </c>
      <c r="AY36" s="104">
        <f t="shared" ref="AY36:AY59" si="23">AY5+AF107+AF137-AF5</f>
        <v>3060</v>
      </c>
    </row>
    <row r="37" spans="1:51">
      <c r="A37" s="108" t="s">
        <v>65</v>
      </c>
      <c r="B37" s="111" t="str">
        <f>+IF(B21&gt;0,+IF((B21&gt;$I$4+$I$5+$I$6+$I$7+$I$8+$I$9+$I$10+$I$11+$I$12+$I$13+$I$14),"X",""),"")</f>
        <v/>
      </c>
      <c r="C37" s="111" t="str">
        <f t="shared" ref="C37:Y37" si="24">+IF(C19&gt;0,+IF(C19&gt;$I$4+$I$5+$I$6+$I$7+$I$8+$I$9+$I$10+$I$11+$I$12+$I$13+$I$14,"X",""),"")</f>
        <v/>
      </c>
      <c r="D37" s="111" t="str">
        <f t="shared" si="24"/>
        <v/>
      </c>
      <c r="E37" s="111" t="str">
        <f t="shared" si="24"/>
        <v/>
      </c>
      <c r="F37" s="111" t="str">
        <f t="shared" si="24"/>
        <v/>
      </c>
      <c r="G37" s="111" t="str">
        <f t="shared" si="24"/>
        <v/>
      </c>
      <c r="H37" s="111" t="str">
        <f t="shared" si="24"/>
        <v/>
      </c>
      <c r="I37" s="111" t="str">
        <f t="shared" si="24"/>
        <v/>
      </c>
      <c r="J37" s="111" t="str">
        <f t="shared" si="24"/>
        <v/>
      </c>
      <c r="K37" s="111" t="str">
        <f t="shared" si="24"/>
        <v/>
      </c>
      <c r="L37" s="111" t="str">
        <f t="shared" si="24"/>
        <v/>
      </c>
      <c r="M37" s="111" t="str">
        <f t="shared" si="24"/>
        <v/>
      </c>
      <c r="N37" s="111" t="str">
        <f t="shared" si="24"/>
        <v/>
      </c>
      <c r="O37" s="111" t="str">
        <f t="shared" si="24"/>
        <v/>
      </c>
      <c r="P37" s="111" t="str">
        <f t="shared" si="24"/>
        <v/>
      </c>
      <c r="Q37" s="111" t="str">
        <f t="shared" si="24"/>
        <v/>
      </c>
      <c r="R37" s="111" t="str">
        <f t="shared" si="24"/>
        <v/>
      </c>
      <c r="S37" s="111" t="str">
        <f t="shared" si="24"/>
        <v/>
      </c>
      <c r="T37" s="111" t="str">
        <f t="shared" si="24"/>
        <v/>
      </c>
      <c r="U37" s="111" t="str">
        <f t="shared" si="24"/>
        <v/>
      </c>
      <c r="V37" s="111" t="str">
        <f t="shared" si="24"/>
        <v/>
      </c>
      <c r="W37" s="111" t="str">
        <f t="shared" si="24"/>
        <v/>
      </c>
      <c r="X37" s="111" t="str">
        <f t="shared" si="24"/>
        <v/>
      </c>
      <c r="Y37" s="111" t="str">
        <f t="shared" si="24"/>
        <v/>
      </c>
      <c r="AF37" s="14" t="s">
        <v>110</v>
      </c>
      <c r="AG37" s="250"/>
      <c r="AH37" s="35">
        <f>9350</f>
        <v>9350</v>
      </c>
      <c r="AI37" s="6"/>
      <c r="AJ37" s="3"/>
      <c r="AL37" s="90"/>
      <c r="AX37" s="104">
        <f t="shared" si="22"/>
        <v>22080</v>
      </c>
      <c r="AY37" s="104">
        <f t="shared" si="23"/>
        <v>2880</v>
      </c>
    </row>
    <row r="38" spans="1:51">
      <c r="A38" s="108" t="s">
        <v>86</v>
      </c>
      <c r="B38" s="108" t="str">
        <f>+IF(B19&gt;0,+IF(B19&gt;$I$4+$I$5+$I$6+$I$7+$I$8+$I$9+$I$10+$I$11+$I$12+$I$13+$I$14+$I$15,"X",""),"")</f>
        <v/>
      </c>
      <c r="C38" s="108" t="str">
        <f t="shared" ref="C38:Y38" si="25">+IF(C19&gt;0,+IF(C19&gt;$I$4+$I$5+$I$6+$I$7+$I$8+$I$9+$I$10+$I$11+$I$12+$I$13+$I$14+$I$15,"X",""),"")</f>
        <v/>
      </c>
      <c r="D38" s="108" t="str">
        <f t="shared" si="25"/>
        <v/>
      </c>
      <c r="E38" s="108" t="str">
        <f t="shared" si="25"/>
        <v/>
      </c>
      <c r="F38" s="108" t="str">
        <f t="shared" si="25"/>
        <v/>
      </c>
      <c r="G38" s="108" t="str">
        <f t="shared" si="25"/>
        <v/>
      </c>
      <c r="H38" s="108" t="str">
        <f t="shared" si="25"/>
        <v/>
      </c>
      <c r="I38" s="108" t="str">
        <f t="shared" si="25"/>
        <v/>
      </c>
      <c r="J38" s="108" t="str">
        <f t="shared" si="25"/>
        <v/>
      </c>
      <c r="K38" s="108" t="str">
        <f t="shared" si="25"/>
        <v/>
      </c>
      <c r="L38" s="108" t="str">
        <f t="shared" si="25"/>
        <v/>
      </c>
      <c r="M38" s="108" t="str">
        <f t="shared" si="25"/>
        <v/>
      </c>
      <c r="N38" s="108" t="str">
        <f t="shared" si="25"/>
        <v/>
      </c>
      <c r="O38" s="108" t="str">
        <f t="shared" si="25"/>
        <v/>
      </c>
      <c r="P38" s="108" t="str">
        <f t="shared" si="25"/>
        <v/>
      </c>
      <c r="Q38" s="108" t="str">
        <f t="shared" si="25"/>
        <v/>
      </c>
      <c r="R38" s="108" t="str">
        <f t="shared" si="25"/>
        <v/>
      </c>
      <c r="S38" s="108" t="str">
        <f t="shared" si="25"/>
        <v/>
      </c>
      <c r="T38" s="108" t="str">
        <f t="shared" si="25"/>
        <v/>
      </c>
      <c r="U38" s="108" t="str">
        <f t="shared" si="25"/>
        <v/>
      </c>
      <c r="V38" s="108" t="str">
        <f t="shared" si="25"/>
        <v/>
      </c>
      <c r="W38" s="108" t="str">
        <f t="shared" si="25"/>
        <v/>
      </c>
      <c r="X38" s="108" t="str">
        <f t="shared" si="25"/>
        <v/>
      </c>
      <c r="Y38" s="108" t="str">
        <f t="shared" si="25"/>
        <v/>
      </c>
      <c r="AF38" s="14" t="s">
        <v>40</v>
      </c>
      <c r="AG38" s="250"/>
      <c r="AH38" s="255">
        <v>0.3</v>
      </c>
      <c r="AI38" s="6"/>
      <c r="AJ38" s="3"/>
      <c r="AL38" s="3"/>
      <c r="AX38" s="104">
        <f t="shared" si="22"/>
        <v>22080</v>
      </c>
      <c r="AY38" s="104">
        <f t="shared" si="23"/>
        <v>2880</v>
      </c>
    </row>
    <row r="39" spans="1:51" ht="28">
      <c r="A39" s="114" t="s">
        <v>91</v>
      </c>
      <c r="B39" s="115">
        <f t="shared" ref="B39:Y39" si="26">+B19-B20</f>
        <v>14280</v>
      </c>
      <c r="C39" s="115">
        <f t="shared" si="26"/>
        <v>13440</v>
      </c>
      <c r="D39" s="115">
        <f t="shared" si="26"/>
        <v>13440</v>
      </c>
      <c r="E39" s="115">
        <f t="shared" si="26"/>
        <v>13440</v>
      </c>
      <c r="F39" s="115">
        <f t="shared" si="26"/>
        <v>13440</v>
      </c>
      <c r="G39" s="115">
        <f t="shared" si="26"/>
        <v>13440</v>
      </c>
      <c r="H39" s="115">
        <f t="shared" si="26"/>
        <v>13440</v>
      </c>
      <c r="I39" s="115">
        <f t="shared" si="26"/>
        <v>16800</v>
      </c>
      <c r="J39" s="115">
        <f t="shared" si="26"/>
        <v>21420</v>
      </c>
      <c r="K39" s="115">
        <f t="shared" si="26"/>
        <v>21420</v>
      </c>
      <c r="L39" s="115">
        <f t="shared" si="26"/>
        <v>21420</v>
      </c>
      <c r="M39" s="115">
        <f t="shared" si="26"/>
        <v>21420</v>
      </c>
      <c r="N39" s="115">
        <f t="shared" si="26"/>
        <v>21420</v>
      </c>
      <c r="O39" s="115">
        <f t="shared" si="26"/>
        <v>21420</v>
      </c>
      <c r="P39" s="115">
        <f t="shared" si="26"/>
        <v>21420</v>
      </c>
      <c r="Q39" s="115">
        <f t="shared" si="26"/>
        <v>21420</v>
      </c>
      <c r="R39" s="115">
        <f t="shared" si="26"/>
        <v>20160</v>
      </c>
      <c r="S39" s="115">
        <f t="shared" si="26"/>
        <v>20160</v>
      </c>
      <c r="T39" s="115">
        <f t="shared" si="26"/>
        <v>20160</v>
      </c>
      <c r="U39" s="115">
        <f t="shared" si="26"/>
        <v>22355</v>
      </c>
      <c r="V39" s="115">
        <f t="shared" si="26"/>
        <v>22355</v>
      </c>
      <c r="W39" s="115">
        <f t="shared" si="26"/>
        <v>21000</v>
      </c>
      <c r="X39" s="115">
        <f t="shared" si="26"/>
        <v>19320</v>
      </c>
      <c r="Y39" s="115">
        <f t="shared" si="26"/>
        <v>15960</v>
      </c>
      <c r="AF39" s="14" t="s">
        <v>41</v>
      </c>
      <c r="AG39" s="250"/>
      <c r="AH39" s="255"/>
      <c r="AI39" s="6"/>
      <c r="AJ39" s="3"/>
      <c r="AL39" s="3"/>
      <c r="AX39" s="104">
        <f t="shared" si="22"/>
        <v>22080</v>
      </c>
      <c r="AY39" s="104">
        <f t="shared" si="23"/>
        <v>2880</v>
      </c>
    </row>
    <row r="40" spans="1:51">
      <c r="A40" s="114"/>
      <c r="B40" s="115"/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/>
      <c r="W40" s="115"/>
      <c r="X40" s="115"/>
      <c r="Y40" s="115"/>
      <c r="AF40" s="14" t="s">
        <v>42</v>
      </c>
      <c r="AG40" s="250"/>
      <c r="AH40" s="255">
        <v>0.5</v>
      </c>
      <c r="AI40" s="6"/>
      <c r="AJ40" s="3"/>
      <c r="AL40" s="3"/>
      <c r="AX40" s="104">
        <f t="shared" si="22"/>
        <v>22080</v>
      </c>
      <c r="AY40" s="104">
        <f t="shared" si="23"/>
        <v>2880</v>
      </c>
    </row>
    <row r="41" spans="1:51">
      <c r="A41" s="113" t="s">
        <v>158</v>
      </c>
      <c r="B41" s="118"/>
      <c r="C41" s="118"/>
      <c r="D41" s="118"/>
      <c r="E41" s="118"/>
      <c r="F41" s="104"/>
      <c r="G41" s="104"/>
      <c r="H41" s="104"/>
      <c r="I41" s="104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AF41" s="14" t="s">
        <v>43</v>
      </c>
      <c r="AG41" s="250"/>
      <c r="AH41" s="14" t="s">
        <v>44</v>
      </c>
      <c r="AI41" s="6"/>
      <c r="AJ41" s="26"/>
      <c r="AL41" s="38"/>
      <c r="AX41" s="104">
        <f t="shared" si="22"/>
        <v>22080</v>
      </c>
      <c r="AY41" s="104">
        <f t="shared" si="23"/>
        <v>2880</v>
      </c>
    </row>
    <row r="42" spans="1:51">
      <c r="A42" t="str">
        <f>+A18</f>
        <v>HORA</v>
      </c>
      <c r="B42" t="str">
        <f t="shared" ref="B42:Y42" si="27">+B18</f>
        <v xml:space="preserve"> 01:00</v>
      </c>
      <c r="C42" t="str">
        <f t="shared" si="27"/>
        <v xml:space="preserve"> 02:00</v>
      </c>
      <c r="D42" t="str">
        <f t="shared" si="27"/>
        <v xml:space="preserve"> 03:00</v>
      </c>
      <c r="E42" t="str">
        <f t="shared" si="27"/>
        <v xml:space="preserve"> 04:00</v>
      </c>
      <c r="F42" t="str">
        <f t="shared" si="27"/>
        <v xml:space="preserve"> 05:00</v>
      </c>
      <c r="G42" t="str">
        <f t="shared" si="27"/>
        <v xml:space="preserve"> 06:00</v>
      </c>
      <c r="H42" t="str">
        <f t="shared" si="27"/>
        <v xml:space="preserve"> 07:00</v>
      </c>
      <c r="I42" t="str">
        <f t="shared" si="27"/>
        <v xml:space="preserve"> 08:00</v>
      </c>
      <c r="J42" t="str">
        <f t="shared" si="27"/>
        <v xml:space="preserve"> 09:00</v>
      </c>
      <c r="K42" t="str">
        <f t="shared" si="27"/>
        <v xml:space="preserve"> 10:00</v>
      </c>
      <c r="L42" t="str">
        <f t="shared" si="27"/>
        <v xml:space="preserve"> 11:00</v>
      </c>
      <c r="M42" t="str">
        <f t="shared" si="27"/>
        <v xml:space="preserve"> 12:00</v>
      </c>
      <c r="N42" t="str">
        <f t="shared" si="27"/>
        <v xml:space="preserve"> 13:00</v>
      </c>
      <c r="O42" t="str">
        <f t="shared" si="27"/>
        <v xml:space="preserve"> 14:00</v>
      </c>
      <c r="P42" t="str">
        <f t="shared" si="27"/>
        <v xml:space="preserve"> 15:00</v>
      </c>
      <c r="Q42" t="str">
        <f t="shared" si="27"/>
        <v xml:space="preserve"> 16:00</v>
      </c>
      <c r="R42" t="str">
        <f t="shared" si="27"/>
        <v xml:space="preserve"> 17:00</v>
      </c>
      <c r="S42" t="str">
        <f t="shared" si="27"/>
        <v xml:space="preserve"> 18:00</v>
      </c>
      <c r="T42" t="str">
        <f t="shared" si="27"/>
        <v xml:space="preserve"> 19:00</v>
      </c>
      <c r="U42" t="str">
        <f t="shared" si="27"/>
        <v xml:space="preserve"> 20:00</v>
      </c>
      <c r="V42" t="str">
        <f t="shared" si="27"/>
        <v xml:space="preserve"> 21:00</v>
      </c>
      <c r="W42" t="str">
        <f t="shared" si="27"/>
        <v xml:space="preserve"> 22:00</v>
      </c>
      <c r="X42" t="str">
        <f t="shared" si="27"/>
        <v xml:space="preserve"> 23:00</v>
      </c>
      <c r="Y42" t="str">
        <f t="shared" si="27"/>
        <v xml:space="preserve"> 24:00</v>
      </c>
      <c r="AA42" t="s">
        <v>84</v>
      </c>
      <c r="AB42" t="s">
        <v>85</v>
      </c>
      <c r="AF42" s="236" t="s">
        <v>45</v>
      </c>
      <c r="AG42" s="250"/>
      <c r="AI42" s="41"/>
      <c r="AJ42" s="26"/>
      <c r="AK42" s="38"/>
      <c r="AL42" s="38"/>
      <c r="AX42" s="104">
        <f t="shared" si="22"/>
        <v>22080</v>
      </c>
      <c r="AY42" s="104">
        <f t="shared" si="23"/>
        <v>2880</v>
      </c>
    </row>
    <row r="43" spans="1:51">
      <c r="A43" s="122" t="s">
        <v>92</v>
      </c>
      <c r="B43" s="110">
        <f t="shared" ref="B43:Y43" si="28">IF(B39&gt;0,IF(B21&lt;&gt;"LOAD EXCESS",+B39/B21,"LOAD EXCESS"),"NO LOAD")</f>
        <v>0.71399999999999997</v>
      </c>
      <c r="C43" s="110">
        <f t="shared" si="28"/>
        <v>0.67200000000000004</v>
      </c>
      <c r="D43" s="110">
        <f t="shared" si="28"/>
        <v>0.67200000000000004</v>
      </c>
      <c r="E43" s="110">
        <f t="shared" si="28"/>
        <v>0.67200000000000004</v>
      </c>
      <c r="F43" s="110">
        <f t="shared" si="28"/>
        <v>0.67200000000000004</v>
      </c>
      <c r="G43" s="110">
        <f t="shared" si="28"/>
        <v>0.67200000000000004</v>
      </c>
      <c r="H43" s="110">
        <f t="shared" si="28"/>
        <v>0.67200000000000004</v>
      </c>
      <c r="I43" s="110">
        <f t="shared" si="28"/>
        <v>0.63925773045241185</v>
      </c>
      <c r="J43" s="110">
        <f t="shared" si="28"/>
        <v>0.81505360632682511</v>
      </c>
      <c r="K43" s="110">
        <f t="shared" si="28"/>
        <v>0.81505360632682511</v>
      </c>
      <c r="L43" s="110">
        <f t="shared" si="28"/>
        <v>0.81505360632682511</v>
      </c>
      <c r="M43" s="110">
        <f t="shared" si="28"/>
        <v>0.81505360632682511</v>
      </c>
      <c r="N43" s="110">
        <f t="shared" si="28"/>
        <v>0.81505360632682511</v>
      </c>
      <c r="O43" s="110">
        <f t="shared" si="28"/>
        <v>0.81505360632682511</v>
      </c>
      <c r="P43" s="110">
        <f t="shared" si="28"/>
        <v>0.81505360632682511</v>
      </c>
      <c r="Q43" s="110">
        <f t="shared" si="28"/>
        <v>0.81505360632682511</v>
      </c>
      <c r="R43" s="110">
        <f t="shared" si="28"/>
        <v>0.76710927654289418</v>
      </c>
      <c r="S43" s="110">
        <f t="shared" si="28"/>
        <v>0.76710927654289418</v>
      </c>
      <c r="T43" s="110">
        <f t="shared" si="28"/>
        <v>0.76710927654289418</v>
      </c>
      <c r="U43" s="110">
        <f t="shared" si="28"/>
        <v>0.68655838157105931</v>
      </c>
      <c r="V43" s="110">
        <f t="shared" si="28"/>
        <v>0.68655838157105931</v>
      </c>
      <c r="W43" s="110">
        <f t="shared" si="28"/>
        <v>0.79907216306551476</v>
      </c>
      <c r="X43" s="110">
        <f t="shared" si="28"/>
        <v>0.7351463900202736</v>
      </c>
      <c r="Y43" s="110">
        <f t="shared" si="28"/>
        <v>0.79800000000000004</v>
      </c>
      <c r="AA43" s="110">
        <f>MAX(B43:Y43)</f>
        <v>0.81505360632682511</v>
      </c>
      <c r="AB43" s="110">
        <f>+MIN(B43:Y43)</f>
        <v>0.63925773045241185</v>
      </c>
      <c r="AE43" s="287" t="s">
        <v>2</v>
      </c>
      <c r="AF43" s="237" t="str">
        <f>+AF$2</f>
        <v>Máxima</v>
      </c>
      <c r="AG43" s="237" t="str">
        <f>+AG$2</f>
        <v>Máxima</v>
      </c>
      <c r="AH43" s="237" t="str">
        <f>+AH$2</f>
        <v>Máxima</v>
      </c>
      <c r="AX43" s="104">
        <f t="shared" si="22"/>
        <v>27600</v>
      </c>
      <c r="AY43" s="104">
        <f t="shared" si="23"/>
        <v>3600</v>
      </c>
    </row>
    <row r="44" spans="1:51">
      <c r="A44" s="122" t="s">
        <v>93</v>
      </c>
      <c r="B44" s="119" t="str">
        <f t="shared" ref="B44:Y44" si="29">IF((B21-B43*B21)&gt;B20,"SIM","NÃO")</f>
        <v>SIM</v>
      </c>
      <c r="C44" s="119" t="str">
        <f t="shared" si="29"/>
        <v>SIM</v>
      </c>
      <c r="D44" s="119" t="str">
        <f t="shared" si="29"/>
        <v>SIM</v>
      </c>
      <c r="E44" s="119" t="str">
        <f t="shared" si="29"/>
        <v>SIM</v>
      </c>
      <c r="F44" s="119" t="str">
        <f t="shared" si="29"/>
        <v>SIM</v>
      </c>
      <c r="G44" s="119" t="str">
        <f t="shared" si="29"/>
        <v>SIM</v>
      </c>
      <c r="H44" s="119" t="str">
        <f t="shared" si="29"/>
        <v>SIM</v>
      </c>
      <c r="I44" s="119" t="str">
        <f t="shared" si="29"/>
        <v>SIM</v>
      </c>
      <c r="J44" s="119" t="str">
        <f t="shared" si="29"/>
        <v>SIM</v>
      </c>
      <c r="K44" s="119" t="str">
        <f t="shared" si="29"/>
        <v>SIM</v>
      </c>
      <c r="L44" s="119" t="str">
        <f t="shared" si="29"/>
        <v>SIM</v>
      </c>
      <c r="M44" s="119" t="str">
        <f t="shared" si="29"/>
        <v>SIM</v>
      </c>
      <c r="N44" s="119" t="str">
        <f t="shared" si="29"/>
        <v>SIM</v>
      </c>
      <c r="O44" s="119" t="str">
        <f t="shared" si="29"/>
        <v>SIM</v>
      </c>
      <c r="P44" s="119" t="str">
        <f t="shared" si="29"/>
        <v>SIM</v>
      </c>
      <c r="Q44" s="119" t="str">
        <f t="shared" si="29"/>
        <v>SIM</v>
      </c>
      <c r="R44" s="119" t="str">
        <f t="shared" si="29"/>
        <v>SIM</v>
      </c>
      <c r="S44" s="119" t="str">
        <f t="shared" si="29"/>
        <v>SIM</v>
      </c>
      <c r="T44" s="119" t="str">
        <f t="shared" si="29"/>
        <v>SIM</v>
      </c>
      <c r="U44" s="119" t="str">
        <f t="shared" si="29"/>
        <v>SIM</v>
      </c>
      <c r="V44" s="119" t="str">
        <f t="shared" si="29"/>
        <v>SIM</v>
      </c>
      <c r="W44" s="119" t="str">
        <f t="shared" si="29"/>
        <v>SIM</v>
      </c>
      <c r="X44" s="119" t="str">
        <f t="shared" si="29"/>
        <v>SIM</v>
      </c>
      <c r="Y44" s="119" t="str">
        <f t="shared" si="29"/>
        <v>SIM</v>
      </c>
      <c r="AE44" s="288"/>
      <c r="AF44" s="238" t="str">
        <f>AF$3</f>
        <v>Dias de Semana</v>
      </c>
      <c r="AG44" s="238" t="str">
        <f>AG$3</f>
        <v>Sabados</v>
      </c>
      <c r="AH44" s="238" t="str">
        <f>AH$3</f>
        <v>Domingos</v>
      </c>
      <c r="AX44" s="104">
        <f t="shared" si="22"/>
        <v>35190</v>
      </c>
      <c r="AY44" s="104">
        <f t="shared" si="23"/>
        <v>4590</v>
      </c>
    </row>
    <row r="45" spans="1:51">
      <c r="B45" s="104"/>
      <c r="AE45" s="289"/>
      <c r="AF45" s="237"/>
      <c r="AG45" s="237"/>
      <c r="AH45" s="237"/>
      <c r="AX45" s="104">
        <f t="shared" si="22"/>
        <v>35190</v>
      </c>
      <c r="AY45" s="104">
        <f t="shared" si="23"/>
        <v>4590</v>
      </c>
    </row>
    <row r="46" spans="1:51">
      <c r="A46" s="124"/>
      <c r="B46" s="104"/>
      <c r="AE46" s="9" t="s">
        <v>9</v>
      </c>
      <c r="AF46" s="207">
        <f>AF5-$AH$38*AF5+$AH$40*($AH$38*AF5)</f>
        <v>17340</v>
      </c>
      <c r="AG46" s="207">
        <f t="shared" ref="AG46:AH46" si="30">AG5-$AH$38*AG5+$AH$40*($AH$38*AG5)</f>
        <v>17340</v>
      </c>
      <c r="AH46" s="207">
        <f t="shared" si="30"/>
        <v>17340</v>
      </c>
      <c r="AX46" s="104">
        <f t="shared" si="22"/>
        <v>35190</v>
      </c>
      <c r="AY46" s="104">
        <f t="shared" si="23"/>
        <v>4590</v>
      </c>
    </row>
    <row r="47" spans="1:51">
      <c r="A47" s="122" t="s">
        <v>94</v>
      </c>
      <c r="B47" s="119" t="str">
        <f t="shared" ref="B47:Y47" si="31">+IF(B43&gt;0.5,IF(B44="SIM","SIM","NÃO"),"NÃO")</f>
        <v>SIM</v>
      </c>
      <c r="C47" s="119" t="str">
        <f t="shared" si="31"/>
        <v>SIM</v>
      </c>
      <c r="D47" s="119" t="str">
        <f t="shared" si="31"/>
        <v>SIM</v>
      </c>
      <c r="E47" s="119" t="str">
        <f t="shared" si="31"/>
        <v>SIM</v>
      </c>
      <c r="F47" s="119" t="str">
        <f t="shared" si="31"/>
        <v>SIM</v>
      </c>
      <c r="G47" s="119" t="str">
        <f t="shared" si="31"/>
        <v>SIM</v>
      </c>
      <c r="H47" s="119" t="str">
        <f t="shared" si="31"/>
        <v>SIM</v>
      </c>
      <c r="I47" s="119" t="str">
        <f t="shared" si="31"/>
        <v>SIM</v>
      </c>
      <c r="J47" s="119" t="str">
        <f t="shared" si="31"/>
        <v>SIM</v>
      </c>
      <c r="K47" s="119" t="str">
        <f t="shared" si="31"/>
        <v>SIM</v>
      </c>
      <c r="L47" s="119" t="str">
        <f t="shared" si="31"/>
        <v>SIM</v>
      </c>
      <c r="M47" s="119" t="str">
        <f t="shared" si="31"/>
        <v>SIM</v>
      </c>
      <c r="N47" s="119" t="str">
        <f t="shared" si="31"/>
        <v>SIM</v>
      </c>
      <c r="O47" s="119" t="str">
        <f t="shared" si="31"/>
        <v>SIM</v>
      </c>
      <c r="P47" s="119" t="str">
        <f t="shared" si="31"/>
        <v>SIM</v>
      </c>
      <c r="Q47" s="119" t="str">
        <f t="shared" si="31"/>
        <v>SIM</v>
      </c>
      <c r="R47" s="119" t="str">
        <f t="shared" si="31"/>
        <v>SIM</v>
      </c>
      <c r="S47" s="119" t="str">
        <f t="shared" si="31"/>
        <v>SIM</v>
      </c>
      <c r="T47" s="119" t="str">
        <f t="shared" si="31"/>
        <v>SIM</v>
      </c>
      <c r="U47" s="119" t="str">
        <f t="shared" si="31"/>
        <v>SIM</v>
      </c>
      <c r="V47" s="119" t="str">
        <f t="shared" si="31"/>
        <v>SIM</v>
      </c>
      <c r="W47" s="119" t="str">
        <f t="shared" si="31"/>
        <v>SIM</v>
      </c>
      <c r="X47" s="119" t="str">
        <f t="shared" si="31"/>
        <v>SIM</v>
      </c>
      <c r="Y47" s="119" t="str">
        <f t="shared" si="31"/>
        <v>SIM</v>
      </c>
      <c r="AE47" s="9" t="s">
        <v>10</v>
      </c>
      <c r="AF47" s="207">
        <f t="shared" ref="AF47:AH62" si="32">AF6-$AH$38*AF6+$AH$40*($AH$38*AF6)</f>
        <v>16320</v>
      </c>
      <c r="AG47" s="207">
        <f t="shared" si="32"/>
        <v>16830</v>
      </c>
      <c r="AH47" s="207">
        <f t="shared" si="32"/>
        <v>16830</v>
      </c>
      <c r="AX47" s="104">
        <f t="shared" si="22"/>
        <v>35190</v>
      </c>
      <c r="AY47" s="104">
        <f t="shared" si="23"/>
        <v>4590</v>
      </c>
    </row>
    <row r="48" spans="1:51">
      <c r="B48" s="104"/>
      <c r="C48" s="104"/>
      <c r="D48" s="104"/>
      <c r="E48" s="104"/>
      <c r="F48" s="104"/>
      <c r="G48" s="104"/>
      <c r="H48" s="104"/>
      <c r="I48" s="104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AE48" s="9" t="s">
        <v>11</v>
      </c>
      <c r="AF48" s="207">
        <f t="shared" si="32"/>
        <v>16320</v>
      </c>
      <c r="AG48" s="207">
        <f t="shared" si="32"/>
        <v>16320</v>
      </c>
      <c r="AH48" s="207">
        <f t="shared" si="32"/>
        <v>16320</v>
      </c>
      <c r="AX48" s="104">
        <f t="shared" si="22"/>
        <v>35190</v>
      </c>
      <c r="AY48" s="104">
        <f t="shared" si="23"/>
        <v>4590</v>
      </c>
    </row>
    <row r="49" spans="1:51">
      <c r="A49" t="str">
        <f>+A18</f>
        <v>HORA</v>
      </c>
      <c r="B49" t="str">
        <f t="shared" ref="B49:Y49" si="33">+B18</f>
        <v xml:space="preserve"> 01:00</v>
      </c>
      <c r="C49" t="str">
        <f t="shared" si="33"/>
        <v xml:space="preserve"> 02:00</v>
      </c>
      <c r="D49" t="str">
        <f t="shared" si="33"/>
        <v xml:space="preserve"> 03:00</v>
      </c>
      <c r="E49" t="str">
        <f t="shared" si="33"/>
        <v xml:space="preserve"> 04:00</v>
      </c>
      <c r="F49" t="str">
        <f t="shared" si="33"/>
        <v xml:space="preserve"> 05:00</v>
      </c>
      <c r="G49" t="str">
        <f t="shared" si="33"/>
        <v xml:space="preserve"> 06:00</v>
      </c>
      <c r="H49" t="str">
        <f t="shared" si="33"/>
        <v xml:space="preserve"> 07:00</v>
      </c>
      <c r="I49" t="str">
        <f t="shared" si="33"/>
        <v xml:space="preserve"> 08:00</v>
      </c>
      <c r="J49" t="str">
        <f t="shared" si="33"/>
        <v xml:space="preserve"> 09:00</v>
      </c>
      <c r="K49" t="str">
        <f t="shared" si="33"/>
        <v xml:space="preserve"> 10:00</v>
      </c>
      <c r="L49" t="str">
        <f t="shared" si="33"/>
        <v xml:space="preserve"> 11:00</v>
      </c>
      <c r="M49" t="str">
        <f t="shared" si="33"/>
        <v xml:space="preserve"> 12:00</v>
      </c>
      <c r="N49" t="str">
        <f t="shared" si="33"/>
        <v xml:space="preserve"> 13:00</v>
      </c>
      <c r="O49" t="str">
        <f t="shared" si="33"/>
        <v xml:space="preserve"> 14:00</v>
      </c>
      <c r="P49" t="str">
        <f t="shared" si="33"/>
        <v xml:space="preserve"> 15:00</v>
      </c>
      <c r="Q49" t="str">
        <f t="shared" si="33"/>
        <v xml:space="preserve"> 16:00</v>
      </c>
      <c r="R49" t="str">
        <f t="shared" si="33"/>
        <v xml:space="preserve"> 17:00</v>
      </c>
      <c r="S49" t="str">
        <f t="shared" si="33"/>
        <v xml:space="preserve"> 18:00</v>
      </c>
      <c r="T49" t="str">
        <f t="shared" si="33"/>
        <v xml:space="preserve"> 19:00</v>
      </c>
      <c r="U49" t="str">
        <f t="shared" si="33"/>
        <v xml:space="preserve"> 20:00</v>
      </c>
      <c r="V49" t="str">
        <f t="shared" si="33"/>
        <v xml:space="preserve"> 21:00</v>
      </c>
      <c r="W49" t="str">
        <f t="shared" si="33"/>
        <v xml:space="preserve"> 22:00</v>
      </c>
      <c r="X49" t="str">
        <f t="shared" si="33"/>
        <v xml:space="preserve"> 23:00</v>
      </c>
      <c r="Y49" t="str">
        <f t="shared" si="33"/>
        <v xml:space="preserve"> 24:00</v>
      </c>
      <c r="AE49" s="9" t="s">
        <v>12</v>
      </c>
      <c r="AF49" s="207">
        <f t="shared" si="32"/>
        <v>16320</v>
      </c>
      <c r="AG49" s="207">
        <f t="shared" si="32"/>
        <v>16320</v>
      </c>
      <c r="AH49" s="207">
        <f t="shared" si="32"/>
        <v>16320</v>
      </c>
      <c r="AX49" s="104">
        <f t="shared" si="22"/>
        <v>35190</v>
      </c>
      <c r="AY49" s="104">
        <f t="shared" si="23"/>
        <v>4590</v>
      </c>
    </row>
    <row r="50" spans="1:51">
      <c r="A50" s="108" t="s">
        <v>191</v>
      </c>
      <c r="B50" s="111" t="str">
        <f>IF(B$47="NÃO",IF(B27="X","X",""),"")</f>
        <v/>
      </c>
      <c r="C50" s="111" t="str">
        <f t="shared" ref="B50:Y60" si="34">IF(C$47="NÃO",IF(C27="X","X",""),"")</f>
        <v/>
      </c>
      <c r="D50" s="111" t="str">
        <f t="shared" si="34"/>
        <v/>
      </c>
      <c r="E50" s="111" t="str">
        <f t="shared" si="34"/>
        <v/>
      </c>
      <c r="F50" s="111" t="str">
        <f t="shared" si="34"/>
        <v/>
      </c>
      <c r="G50" s="111" t="str">
        <f t="shared" si="34"/>
        <v/>
      </c>
      <c r="H50" s="111" t="str">
        <f t="shared" si="34"/>
        <v/>
      </c>
      <c r="I50" s="111" t="str">
        <f t="shared" si="34"/>
        <v/>
      </c>
      <c r="J50" s="111" t="str">
        <f t="shared" si="34"/>
        <v/>
      </c>
      <c r="K50" s="111" t="str">
        <f t="shared" si="34"/>
        <v/>
      </c>
      <c r="L50" s="111" t="str">
        <f t="shared" si="34"/>
        <v/>
      </c>
      <c r="M50" s="111" t="str">
        <f t="shared" si="34"/>
        <v/>
      </c>
      <c r="N50" s="111" t="str">
        <f t="shared" si="34"/>
        <v/>
      </c>
      <c r="O50" s="111" t="str">
        <f t="shared" si="34"/>
        <v/>
      </c>
      <c r="P50" s="111" t="str">
        <f t="shared" si="34"/>
        <v/>
      </c>
      <c r="Q50" s="111" t="str">
        <f t="shared" si="34"/>
        <v/>
      </c>
      <c r="R50" s="111" t="str">
        <f t="shared" si="34"/>
        <v/>
      </c>
      <c r="S50" s="111" t="str">
        <f t="shared" si="34"/>
        <v/>
      </c>
      <c r="T50" s="111" t="str">
        <f t="shared" si="34"/>
        <v/>
      </c>
      <c r="U50" s="111" t="str">
        <f t="shared" si="34"/>
        <v/>
      </c>
      <c r="V50" s="111" t="str">
        <f t="shared" si="34"/>
        <v/>
      </c>
      <c r="W50" s="111" t="str">
        <f t="shared" si="34"/>
        <v/>
      </c>
      <c r="X50" s="111" t="str">
        <f t="shared" si="34"/>
        <v/>
      </c>
      <c r="Y50" s="111" t="str">
        <f t="shared" si="34"/>
        <v/>
      </c>
      <c r="AE50" s="9" t="s">
        <v>13</v>
      </c>
      <c r="AF50" s="207">
        <f t="shared" si="32"/>
        <v>16320</v>
      </c>
      <c r="AG50" s="207">
        <f t="shared" si="32"/>
        <v>16320</v>
      </c>
      <c r="AH50" s="207">
        <f t="shared" si="32"/>
        <v>16320</v>
      </c>
      <c r="AX50" s="104">
        <f t="shared" si="22"/>
        <v>35190</v>
      </c>
      <c r="AY50" s="104">
        <f t="shared" si="23"/>
        <v>4590</v>
      </c>
    </row>
    <row r="51" spans="1:51">
      <c r="A51" s="108" t="s">
        <v>190</v>
      </c>
      <c r="B51" s="111" t="str">
        <f t="shared" si="34"/>
        <v/>
      </c>
      <c r="C51" s="111" t="str">
        <f t="shared" si="34"/>
        <v/>
      </c>
      <c r="D51" s="111" t="str">
        <f t="shared" si="34"/>
        <v/>
      </c>
      <c r="E51" s="111" t="str">
        <f t="shared" si="34"/>
        <v/>
      </c>
      <c r="F51" s="111" t="str">
        <f t="shared" si="34"/>
        <v/>
      </c>
      <c r="G51" s="111" t="str">
        <f t="shared" si="34"/>
        <v/>
      </c>
      <c r="H51" s="111" t="str">
        <f t="shared" si="34"/>
        <v/>
      </c>
      <c r="I51" s="111" t="str">
        <f t="shared" si="34"/>
        <v/>
      </c>
      <c r="J51" s="111" t="str">
        <f t="shared" si="34"/>
        <v/>
      </c>
      <c r="K51" s="111" t="str">
        <f t="shared" si="34"/>
        <v/>
      </c>
      <c r="L51" s="111" t="str">
        <f t="shared" si="34"/>
        <v/>
      </c>
      <c r="M51" s="111" t="str">
        <f t="shared" si="34"/>
        <v/>
      </c>
      <c r="N51" s="111" t="str">
        <f t="shared" si="34"/>
        <v/>
      </c>
      <c r="O51" s="111" t="str">
        <f t="shared" si="34"/>
        <v/>
      </c>
      <c r="P51" s="111" t="str">
        <f t="shared" si="34"/>
        <v/>
      </c>
      <c r="Q51" s="111" t="str">
        <f t="shared" si="34"/>
        <v/>
      </c>
      <c r="R51" s="111" t="str">
        <f t="shared" si="34"/>
        <v/>
      </c>
      <c r="S51" s="111" t="str">
        <f t="shared" si="34"/>
        <v/>
      </c>
      <c r="T51" s="111" t="str">
        <f t="shared" si="34"/>
        <v/>
      </c>
      <c r="U51" s="111" t="str">
        <f t="shared" si="34"/>
        <v/>
      </c>
      <c r="V51" s="111" t="str">
        <f t="shared" si="34"/>
        <v/>
      </c>
      <c r="W51" s="111" t="str">
        <f t="shared" si="34"/>
        <v/>
      </c>
      <c r="X51" s="111" t="str">
        <f t="shared" si="34"/>
        <v/>
      </c>
      <c r="Y51" s="111" t="str">
        <f t="shared" si="34"/>
        <v/>
      </c>
      <c r="AE51" s="9" t="s">
        <v>14</v>
      </c>
      <c r="AF51" s="207">
        <f t="shared" si="32"/>
        <v>16320</v>
      </c>
      <c r="AG51" s="207">
        <f t="shared" si="32"/>
        <v>16320</v>
      </c>
      <c r="AH51" s="207">
        <f t="shared" si="32"/>
        <v>16320</v>
      </c>
      <c r="AX51" s="104">
        <f t="shared" si="22"/>
        <v>35190</v>
      </c>
      <c r="AY51" s="104">
        <f t="shared" si="23"/>
        <v>4590</v>
      </c>
    </row>
    <row r="52" spans="1:51">
      <c r="A52" s="108" t="s">
        <v>170</v>
      </c>
      <c r="B52" s="111" t="str">
        <f t="shared" si="34"/>
        <v/>
      </c>
      <c r="C52" s="111" t="str">
        <f t="shared" si="34"/>
        <v/>
      </c>
      <c r="D52" s="111" t="str">
        <f t="shared" si="34"/>
        <v/>
      </c>
      <c r="E52" s="111" t="str">
        <f t="shared" si="34"/>
        <v/>
      </c>
      <c r="F52" s="111" t="str">
        <f t="shared" si="34"/>
        <v/>
      </c>
      <c r="G52" s="111" t="str">
        <f t="shared" si="34"/>
        <v/>
      </c>
      <c r="H52" s="111" t="str">
        <f t="shared" si="34"/>
        <v/>
      </c>
      <c r="I52" s="111" t="str">
        <f t="shared" si="34"/>
        <v/>
      </c>
      <c r="J52" s="111" t="str">
        <f t="shared" si="34"/>
        <v/>
      </c>
      <c r="K52" s="111" t="str">
        <f t="shared" si="34"/>
        <v/>
      </c>
      <c r="L52" s="111" t="str">
        <f t="shared" si="34"/>
        <v/>
      </c>
      <c r="M52" s="111" t="str">
        <f t="shared" si="34"/>
        <v/>
      </c>
      <c r="N52" s="111" t="str">
        <f t="shared" si="34"/>
        <v/>
      </c>
      <c r="O52" s="111" t="str">
        <f t="shared" si="34"/>
        <v/>
      </c>
      <c r="P52" s="111" t="str">
        <f t="shared" si="34"/>
        <v/>
      </c>
      <c r="Q52" s="111" t="str">
        <f t="shared" si="34"/>
        <v/>
      </c>
      <c r="R52" s="111" t="str">
        <f t="shared" si="34"/>
        <v/>
      </c>
      <c r="S52" s="111" t="str">
        <f t="shared" si="34"/>
        <v/>
      </c>
      <c r="T52" s="111" t="str">
        <f t="shared" si="34"/>
        <v/>
      </c>
      <c r="U52" s="111" t="str">
        <f t="shared" si="34"/>
        <v/>
      </c>
      <c r="V52" s="111" t="str">
        <f t="shared" si="34"/>
        <v/>
      </c>
      <c r="W52" s="111" t="str">
        <f t="shared" si="34"/>
        <v/>
      </c>
      <c r="X52" s="111" t="str">
        <f t="shared" si="34"/>
        <v/>
      </c>
      <c r="Y52" s="111" t="str">
        <f t="shared" si="34"/>
        <v/>
      </c>
      <c r="AE52" s="9" t="s">
        <v>15</v>
      </c>
      <c r="AF52" s="207">
        <f t="shared" si="32"/>
        <v>16320</v>
      </c>
      <c r="AG52" s="207">
        <f t="shared" si="32"/>
        <v>16320</v>
      </c>
      <c r="AH52" s="207">
        <f t="shared" si="32"/>
        <v>16320</v>
      </c>
      <c r="AX52" s="104">
        <f t="shared" si="22"/>
        <v>33120</v>
      </c>
      <c r="AY52" s="104">
        <f t="shared" si="23"/>
        <v>4320</v>
      </c>
    </row>
    <row r="53" spans="1:51">
      <c r="A53" s="108" t="s">
        <v>169</v>
      </c>
      <c r="B53" s="111" t="str">
        <f t="shared" si="34"/>
        <v/>
      </c>
      <c r="C53" s="111" t="str">
        <f t="shared" si="34"/>
        <v/>
      </c>
      <c r="D53" s="111" t="str">
        <f t="shared" si="34"/>
        <v/>
      </c>
      <c r="E53" s="111" t="str">
        <f t="shared" si="34"/>
        <v/>
      </c>
      <c r="F53" s="111" t="str">
        <f t="shared" si="34"/>
        <v/>
      </c>
      <c r="G53" s="111" t="str">
        <f t="shared" si="34"/>
        <v/>
      </c>
      <c r="H53" s="111" t="str">
        <f t="shared" si="34"/>
        <v/>
      </c>
      <c r="I53" s="111" t="str">
        <f t="shared" si="34"/>
        <v/>
      </c>
      <c r="J53" s="111" t="str">
        <f t="shared" si="34"/>
        <v/>
      </c>
      <c r="K53" s="111" t="str">
        <f t="shared" si="34"/>
        <v/>
      </c>
      <c r="L53" s="111" t="str">
        <f t="shared" si="34"/>
        <v/>
      </c>
      <c r="M53" s="111" t="str">
        <f t="shared" si="34"/>
        <v/>
      </c>
      <c r="N53" s="111" t="str">
        <f t="shared" si="34"/>
        <v/>
      </c>
      <c r="O53" s="111" t="str">
        <f t="shared" si="34"/>
        <v/>
      </c>
      <c r="P53" s="111" t="str">
        <f t="shared" si="34"/>
        <v/>
      </c>
      <c r="Q53" s="111" t="str">
        <f t="shared" si="34"/>
        <v/>
      </c>
      <c r="R53" s="111" t="str">
        <f t="shared" si="34"/>
        <v/>
      </c>
      <c r="S53" s="111" t="str">
        <f t="shared" si="34"/>
        <v/>
      </c>
      <c r="T53" s="111" t="str">
        <f t="shared" si="34"/>
        <v/>
      </c>
      <c r="U53" s="111" t="str">
        <f t="shared" si="34"/>
        <v/>
      </c>
      <c r="V53" s="111" t="str">
        <f t="shared" si="34"/>
        <v/>
      </c>
      <c r="W53" s="111" t="str">
        <f t="shared" si="34"/>
        <v/>
      </c>
      <c r="X53" s="111" t="str">
        <f t="shared" si="34"/>
        <v/>
      </c>
      <c r="Y53" s="111" t="str">
        <f t="shared" si="34"/>
        <v/>
      </c>
      <c r="AE53" s="12" t="s">
        <v>16</v>
      </c>
      <c r="AF53" s="207">
        <f t="shared" si="32"/>
        <v>20400</v>
      </c>
      <c r="AG53" s="207">
        <f t="shared" si="32"/>
        <v>18360</v>
      </c>
      <c r="AH53" s="207">
        <f t="shared" si="32"/>
        <v>17340</v>
      </c>
      <c r="AX53" s="104">
        <f t="shared" si="22"/>
        <v>33120</v>
      </c>
      <c r="AY53" s="104">
        <f t="shared" si="23"/>
        <v>4320</v>
      </c>
    </row>
    <row r="54" spans="1:51">
      <c r="A54" s="108" t="s">
        <v>172</v>
      </c>
      <c r="B54" s="111" t="str">
        <f t="shared" si="34"/>
        <v/>
      </c>
      <c r="C54" s="111" t="str">
        <f t="shared" si="34"/>
        <v/>
      </c>
      <c r="D54" s="111" t="str">
        <f t="shared" si="34"/>
        <v/>
      </c>
      <c r="E54" s="111" t="str">
        <f t="shared" si="34"/>
        <v/>
      </c>
      <c r="F54" s="111" t="str">
        <f t="shared" si="34"/>
        <v/>
      </c>
      <c r="G54" s="111" t="str">
        <f t="shared" si="34"/>
        <v/>
      </c>
      <c r="H54" s="111" t="str">
        <f t="shared" si="34"/>
        <v/>
      </c>
      <c r="I54" s="111" t="str">
        <f t="shared" si="34"/>
        <v/>
      </c>
      <c r="J54" s="111" t="str">
        <f t="shared" si="34"/>
        <v/>
      </c>
      <c r="K54" s="111" t="str">
        <f t="shared" si="34"/>
        <v/>
      </c>
      <c r="L54" s="111" t="str">
        <f t="shared" si="34"/>
        <v/>
      </c>
      <c r="M54" s="111" t="str">
        <f t="shared" si="34"/>
        <v/>
      </c>
      <c r="N54" s="111" t="str">
        <f t="shared" si="34"/>
        <v/>
      </c>
      <c r="O54" s="111" t="str">
        <f t="shared" si="34"/>
        <v/>
      </c>
      <c r="P54" s="111" t="str">
        <f t="shared" si="34"/>
        <v/>
      </c>
      <c r="Q54" s="111" t="str">
        <f t="shared" si="34"/>
        <v/>
      </c>
      <c r="R54" s="111" t="str">
        <f t="shared" si="34"/>
        <v/>
      </c>
      <c r="S54" s="111" t="str">
        <f t="shared" si="34"/>
        <v/>
      </c>
      <c r="T54" s="111" t="str">
        <f t="shared" si="34"/>
        <v/>
      </c>
      <c r="U54" s="111" t="str">
        <f t="shared" si="34"/>
        <v/>
      </c>
      <c r="V54" s="111" t="str">
        <f t="shared" si="34"/>
        <v/>
      </c>
      <c r="W54" s="111" t="str">
        <f t="shared" si="34"/>
        <v/>
      </c>
      <c r="X54" s="111" t="str">
        <f t="shared" si="34"/>
        <v/>
      </c>
      <c r="Y54" s="111" t="str">
        <f t="shared" si="34"/>
        <v/>
      </c>
      <c r="AE54" s="12" t="s">
        <v>17</v>
      </c>
      <c r="AF54" s="207">
        <f t="shared" si="32"/>
        <v>26010</v>
      </c>
      <c r="AG54" s="207">
        <f t="shared" si="32"/>
        <v>20400</v>
      </c>
      <c r="AH54" s="207">
        <f t="shared" si="32"/>
        <v>18360</v>
      </c>
      <c r="AX54" s="104">
        <f t="shared" si="22"/>
        <v>33120</v>
      </c>
      <c r="AY54" s="104">
        <f t="shared" si="23"/>
        <v>4320</v>
      </c>
    </row>
    <row r="55" spans="1:51">
      <c r="A55" s="108" t="s">
        <v>171</v>
      </c>
      <c r="B55" s="111" t="str">
        <f t="shared" si="34"/>
        <v/>
      </c>
      <c r="C55" s="111" t="str">
        <f t="shared" si="34"/>
        <v/>
      </c>
      <c r="D55" s="111" t="str">
        <f t="shared" si="34"/>
        <v/>
      </c>
      <c r="E55" s="111" t="str">
        <f t="shared" si="34"/>
        <v/>
      </c>
      <c r="F55" s="111" t="str">
        <f t="shared" si="34"/>
        <v/>
      </c>
      <c r="G55" s="111" t="str">
        <f t="shared" si="34"/>
        <v/>
      </c>
      <c r="H55" s="111" t="str">
        <f t="shared" si="34"/>
        <v/>
      </c>
      <c r="I55" s="111" t="str">
        <f t="shared" si="34"/>
        <v/>
      </c>
      <c r="J55" s="111" t="str">
        <f t="shared" si="34"/>
        <v/>
      </c>
      <c r="K55" s="111" t="str">
        <f t="shared" si="34"/>
        <v/>
      </c>
      <c r="L55" s="111" t="str">
        <f t="shared" si="34"/>
        <v/>
      </c>
      <c r="M55" s="111" t="str">
        <f t="shared" si="34"/>
        <v/>
      </c>
      <c r="N55" s="111" t="str">
        <f t="shared" si="34"/>
        <v/>
      </c>
      <c r="O55" s="111" t="str">
        <f t="shared" si="34"/>
        <v/>
      </c>
      <c r="P55" s="111" t="str">
        <f t="shared" si="34"/>
        <v/>
      </c>
      <c r="Q55" s="111" t="str">
        <f t="shared" si="34"/>
        <v/>
      </c>
      <c r="R55" s="111" t="str">
        <f t="shared" si="34"/>
        <v/>
      </c>
      <c r="S55" s="111" t="str">
        <f t="shared" si="34"/>
        <v/>
      </c>
      <c r="T55" s="111" t="str">
        <f t="shared" si="34"/>
        <v/>
      </c>
      <c r="U55" s="111" t="str">
        <f t="shared" si="34"/>
        <v/>
      </c>
      <c r="V55" s="111" t="str">
        <f t="shared" si="34"/>
        <v/>
      </c>
      <c r="W55" s="111" t="str">
        <f t="shared" si="34"/>
        <v/>
      </c>
      <c r="X55" s="111" t="str">
        <f t="shared" si="34"/>
        <v/>
      </c>
      <c r="Y55" s="111" t="str">
        <f t="shared" si="34"/>
        <v/>
      </c>
      <c r="AE55" s="13">
        <v>0.41666666666666669</v>
      </c>
      <c r="AF55" s="207">
        <f t="shared" si="32"/>
        <v>26010</v>
      </c>
      <c r="AG55" s="207">
        <f t="shared" si="32"/>
        <v>20400</v>
      </c>
      <c r="AH55" s="207">
        <f t="shared" si="32"/>
        <v>19380</v>
      </c>
      <c r="AX55" s="104">
        <f t="shared" si="22"/>
        <v>36380</v>
      </c>
      <c r="AY55" s="104">
        <f t="shared" si="23"/>
        <v>4580</v>
      </c>
    </row>
    <row r="56" spans="1:51">
      <c r="A56" s="108" t="s">
        <v>74</v>
      </c>
      <c r="B56" s="111" t="str">
        <f t="shared" si="34"/>
        <v/>
      </c>
      <c r="C56" s="111" t="str">
        <f t="shared" si="34"/>
        <v/>
      </c>
      <c r="D56" s="111" t="str">
        <f t="shared" si="34"/>
        <v/>
      </c>
      <c r="E56" s="111" t="str">
        <f t="shared" si="34"/>
        <v/>
      </c>
      <c r="F56" s="111" t="str">
        <f t="shared" si="34"/>
        <v/>
      </c>
      <c r="G56" s="111" t="str">
        <f t="shared" si="34"/>
        <v/>
      </c>
      <c r="H56" s="111" t="str">
        <f t="shared" si="34"/>
        <v/>
      </c>
      <c r="I56" s="111" t="str">
        <f t="shared" si="34"/>
        <v/>
      </c>
      <c r="J56" s="111" t="str">
        <f t="shared" si="34"/>
        <v/>
      </c>
      <c r="K56" s="111" t="str">
        <f t="shared" si="34"/>
        <v/>
      </c>
      <c r="L56" s="111" t="str">
        <f t="shared" si="34"/>
        <v/>
      </c>
      <c r="M56" s="111" t="str">
        <f t="shared" si="34"/>
        <v/>
      </c>
      <c r="N56" s="111" t="str">
        <f t="shared" si="34"/>
        <v/>
      </c>
      <c r="O56" s="111" t="str">
        <f t="shared" si="34"/>
        <v/>
      </c>
      <c r="P56" s="111" t="str">
        <f t="shared" si="34"/>
        <v/>
      </c>
      <c r="Q56" s="111" t="str">
        <f t="shared" si="34"/>
        <v/>
      </c>
      <c r="R56" s="111" t="str">
        <f t="shared" si="34"/>
        <v/>
      </c>
      <c r="S56" s="111" t="str">
        <f t="shared" si="34"/>
        <v/>
      </c>
      <c r="T56" s="111" t="str">
        <f t="shared" si="34"/>
        <v/>
      </c>
      <c r="U56" s="111" t="str">
        <f t="shared" si="34"/>
        <v/>
      </c>
      <c r="V56" s="111" t="str">
        <f t="shared" si="34"/>
        <v/>
      </c>
      <c r="W56" s="111" t="str">
        <f t="shared" si="34"/>
        <v/>
      </c>
      <c r="X56" s="111" t="str">
        <f t="shared" si="34"/>
        <v/>
      </c>
      <c r="Y56" s="111" t="str">
        <f t="shared" si="34"/>
        <v/>
      </c>
      <c r="AE56" s="13" t="s">
        <v>18</v>
      </c>
      <c r="AF56" s="207">
        <f t="shared" si="32"/>
        <v>26010</v>
      </c>
      <c r="AG56" s="207">
        <f t="shared" si="32"/>
        <v>20400</v>
      </c>
      <c r="AH56" s="207">
        <f t="shared" si="32"/>
        <v>20400</v>
      </c>
      <c r="AX56" s="104">
        <f t="shared" si="22"/>
        <v>36380</v>
      </c>
      <c r="AY56" s="104">
        <f t="shared" si="23"/>
        <v>4580</v>
      </c>
    </row>
    <row r="57" spans="1:51">
      <c r="A57" s="108" t="s">
        <v>75</v>
      </c>
      <c r="B57" s="111" t="str">
        <f t="shared" si="34"/>
        <v/>
      </c>
      <c r="C57" s="111" t="str">
        <f t="shared" si="34"/>
        <v/>
      </c>
      <c r="D57" s="111" t="str">
        <f t="shared" si="34"/>
        <v/>
      </c>
      <c r="E57" s="111" t="str">
        <f t="shared" si="34"/>
        <v/>
      </c>
      <c r="F57" s="111" t="str">
        <f t="shared" si="34"/>
        <v/>
      </c>
      <c r="G57" s="111" t="str">
        <f t="shared" si="34"/>
        <v/>
      </c>
      <c r="H57" s="111" t="str">
        <f t="shared" si="34"/>
        <v/>
      </c>
      <c r="I57" s="111" t="str">
        <f t="shared" si="34"/>
        <v/>
      </c>
      <c r="J57" s="111" t="str">
        <f t="shared" si="34"/>
        <v/>
      </c>
      <c r="K57" s="111" t="str">
        <f t="shared" si="34"/>
        <v/>
      </c>
      <c r="L57" s="111" t="str">
        <f t="shared" si="34"/>
        <v/>
      </c>
      <c r="M57" s="111" t="str">
        <f t="shared" si="34"/>
        <v/>
      </c>
      <c r="N57" s="111" t="str">
        <f t="shared" si="34"/>
        <v/>
      </c>
      <c r="O57" s="111" t="str">
        <f t="shared" si="34"/>
        <v/>
      </c>
      <c r="P57" s="111" t="str">
        <f t="shared" si="34"/>
        <v/>
      </c>
      <c r="Q57" s="111" t="str">
        <f t="shared" si="34"/>
        <v/>
      </c>
      <c r="R57" s="111" t="str">
        <f t="shared" si="34"/>
        <v/>
      </c>
      <c r="S57" s="111" t="str">
        <f t="shared" si="34"/>
        <v/>
      </c>
      <c r="T57" s="111" t="str">
        <f t="shared" si="34"/>
        <v/>
      </c>
      <c r="U57" s="111" t="str">
        <f t="shared" si="34"/>
        <v/>
      </c>
      <c r="V57" s="111" t="str">
        <f t="shared" si="34"/>
        <v/>
      </c>
      <c r="W57" s="111" t="str">
        <f t="shared" si="34"/>
        <v/>
      </c>
      <c r="X57" s="111" t="str">
        <f t="shared" si="34"/>
        <v/>
      </c>
      <c r="Y57" s="111" t="str">
        <f t="shared" si="34"/>
        <v/>
      </c>
      <c r="AE57" s="13">
        <v>0.5</v>
      </c>
      <c r="AF57" s="207">
        <f t="shared" si="32"/>
        <v>26010</v>
      </c>
      <c r="AG57" s="207">
        <f t="shared" si="32"/>
        <v>20400</v>
      </c>
      <c r="AH57" s="207">
        <f t="shared" si="32"/>
        <v>20400</v>
      </c>
      <c r="AX57" s="104">
        <f t="shared" si="22"/>
        <v>34500</v>
      </c>
      <c r="AY57" s="104">
        <f t="shared" si="23"/>
        <v>4500</v>
      </c>
    </row>
    <row r="58" spans="1:51">
      <c r="A58" s="108" t="s">
        <v>76</v>
      </c>
      <c r="B58" s="111" t="str">
        <f t="shared" si="34"/>
        <v/>
      </c>
      <c r="C58" s="111" t="str">
        <f t="shared" si="34"/>
        <v/>
      </c>
      <c r="D58" s="111" t="str">
        <f t="shared" si="34"/>
        <v/>
      </c>
      <c r="E58" s="111" t="str">
        <f t="shared" si="34"/>
        <v/>
      </c>
      <c r="F58" s="111" t="str">
        <f t="shared" si="34"/>
        <v/>
      </c>
      <c r="G58" s="111" t="str">
        <f t="shared" si="34"/>
        <v/>
      </c>
      <c r="H58" s="111" t="str">
        <f t="shared" si="34"/>
        <v/>
      </c>
      <c r="I58" s="111" t="str">
        <f t="shared" si="34"/>
        <v/>
      </c>
      <c r="J58" s="111" t="str">
        <f t="shared" si="34"/>
        <v/>
      </c>
      <c r="K58" s="111" t="str">
        <f t="shared" si="34"/>
        <v/>
      </c>
      <c r="L58" s="111" t="str">
        <f t="shared" si="34"/>
        <v/>
      </c>
      <c r="M58" s="111" t="str">
        <f t="shared" si="34"/>
        <v/>
      </c>
      <c r="N58" s="111" t="str">
        <f t="shared" si="34"/>
        <v/>
      </c>
      <c r="O58" s="111" t="str">
        <f t="shared" si="34"/>
        <v/>
      </c>
      <c r="P58" s="111" t="str">
        <f t="shared" si="34"/>
        <v/>
      </c>
      <c r="Q58" s="111" t="str">
        <f t="shared" si="34"/>
        <v/>
      </c>
      <c r="R58" s="111" t="str">
        <f t="shared" si="34"/>
        <v/>
      </c>
      <c r="S58" s="111" t="str">
        <f t="shared" si="34"/>
        <v/>
      </c>
      <c r="T58" s="111" t="str">
        <f t="shared" si="34"/>
        <v/>
      </c>
      <c r="U58" s="111" t="str">
        <f t="shared" si="34"/>
        <v/>
      </c>
      <c r="V58" s="111" t="str">
        <f t="shared" si="34"/>
        <v/>
      </c>
      <c r="W58" s="111" t="str">
        <f t="shared" si="34"/>
        <v/>
      </c>
      <c r="X58" s="111" t="str">
        <f t="shared" si="34"/>
        <v/>
      </c>
      <c r="Y58" s="111" t="str">
        <f t="shared" si="34"/>
        <v/>
      </c>
      <c r="AE58" s="13" t="s">
        <v>19</v>
      </c>
      <c r="AF58" s="207">
        <f t="shared" si="32"/>
        <v>26010</v>
      </c>
      <c r="AG58" s="207">
        <f t="shared" si="32"/>
        <v>20400</v>
      </c>
      <c r="AH58" s="207">
        <f t="shared" si="32"/>
        <v>20400</v>
      </c>
      <c r="AX58" s="104">
        <f t="shared" si="22"/>
        <v>31740</v>
      </c>
      <c r="AY58" s="104">
        <f t="shared" si="23"/>
        <v>4140</v>
      </c>
    </row>
    <row r="59" spans="1:51">
      <c r="A59" s="108" t="s">
        <v>66</v>
      </c>
      <c r="B59" s="111" t="str">
        <f t="shared" si="34"/>
        <v/>
      </c>
      <c r="C59" s="111" t="str">
        <f t="shared" si="34"/>
        <v/>
      </c>
      <c r="D59" s="111" t="str">
        <f t="shared" si="34"/>
        <v/>
      </c>
      <c r="E59" s="111" t="str">
        <f t="shared" si="34"/>
        <v/>
      </c>
      <c r="F59" s="111" t="str">
        <f t="shared" si="34"/>
        <v/>
      </c>
      <c r="G59" s="111" t="str">
        <f t="shared" si="34"/>
        <v/>
      </c>
      <c r="H59" s="111" t="str">
        <f t="shared" si="34"/>
        <v/>
      </c>
      <c r="I59" s="111" t="str">
        <f t="shared" si="34"/>
        <v/>
      </c>
      <c r="J59" s="111" t="str">
        <f t="shared" si="34"/>
        <v/>
      </c>
      <c r="K59" s="111" t="str">
        <f t="shared" si="34"/>
        <v/>
      </c>
      <c r="L59" s="111" t="str">
        <f t="shared" si="34"/>
        <v/>
      </c>
      <c r="M59" s="111" t="str">
        <f t="shared" si="34"/>
        <v/>
      </c>
      <c r="N59" s="111" t="str">
        <f t="shared" si="34"/>
        <v/>
      </c>
      <c r="O59" s="111" t="str">
        <f t="shared" si="34"/>
        <v/>
      </c>
      <c r="P59" s="111" t="str">
        <f t="shared" si="34"/>
        <v/>
      </c>
      <c r="Q59" s="111" t="str">
        <f t="shared" si="34"/>
        <v/>
      </c>
      <c r="R59" s="111" t="str">
        <f t="shared" si="34"/>
        <v/>
      </c>
      <c r="S59" s="111" t="str">
        <f t="shared" si="34"/>
        <v/>
      </c>
      <c r="T59" s="111" t="str">
        <f t="shared" si="34"/>
        <v/>
      </c>
      <c r="U59" s="111" t="str">
        <f t="shared" si="34"/>
        <v/>
      </c>
      <c r="V59" s="111" t="str">
        <f t="shared" si="34"/>
        <v/>
      </c>
      <c r="W59" s="111" t="str">
        <f t="shared" si="34"/>
        <v/>
      </c>
      <c r="X59" s="111" t="str">
        <f t="shared" si="34"/>
        <v/>
      </c>
      <c r="Y59" s="111" t="str">
        <f t="shared" si="34"/>
        <v/>
      </c>
      <c r="AE59" s="13">
        <v>0.58333333333333337</v>
      </c>
      <c r="AF59" s="207">
        <f t="shared" si="32"/>
        <v>26010</v>
      </c>
      <c r="AG59" s="207">
        <f t="shared" si="32"/>
        <v>20400</v>
      </c>
      <c r="AH59" s="207">
        <f t="shared" si="32"/>
        <v>20400</v>
      </c>
      <c r="AX59" s="104">
        <f t="shared" si="22"/>
        <v>26220</v>
      </c>
      <c r="AY59" s="104">
        <f t="shared" si="23"/>
        <v>3420</v>
      </c>
    </row>
    <row r="60" spans="1:51">
      <c r="A60" s="108" t="s">
        <v>67</v>
      </c>
      <c r="B60" s="111" t="str">
        <f t="shared" si="34"/>
        <v/>
      </c>
      <c r="C60" s="111" t="str">
        <f t="shared" si="34"/>
        <v/>
      </c>
      <c r="D60" s="111" t="str">
        <f t="shared" si="34"/>
        <v/>
      </c>
      <c r="E60" s="111" t="str">
        <f t="shared" si="34"/>
        <v/>
      </c>
      <c r="F60" s="111" t="str">
        <f t="shared" si="34"/>
        <v/>
      </c>
      <c r="G60" s="111" t="str">
        <f t="shared" si="34"/>
        <v/>
      </c>
      <c r="H60" s="111" t="str">
        <f t="shared" si="34"/>
        <v/>
      </c>
      <c r="I60" s="111" t="str">
        <f t="shared" si="34"/>
        <v/>
      </c>
      <c r="J60" s="111" t="str">
        <f t="shared" si="34"/>
        <v/>
      </c>
      <c r="K60" s="111" t="str">
        <f t="shared" si="34"/>
        <v/>
      </c>
      <c r="L60" s="111" t="str">
        <f t="shared" si="34"/>
        <v/>
      </c>
      <c r="M60" s="111" t="str">
        <f t="shared" si="34"/>
        <v/>
      </c>
      <c r="N60" s="111" t="str">
        <f t="shared" si="34"/>
        <v/>
      </c>
      <c r="O60" s="111" t="str">
        <f t="shared" si="34"/>
        <v/>
      </c>
      <c r="P60" s="111" t="str">
        <f t="shared" si="34"/>
        <v/>
      </c>
      <c r="Q60" s="111" t="str">
        <f t="shared" ref="Q60:Y61" si="35">IF(Q$47="NÃO",IF(Q37="X","X",""),"")</f>
        <v/>
      </c>
      <c r="R60" s="111" t="str">
        <f t="shared" si="35"/>
        <v/>
      </c>
      <c r="S60" s="111" t="str">
        <f t="shared" si="35"/>
        <v/>
      </c>
      <c r="T60" s="111" t="str">
        <f t="shared" si="35"/>
        <v/>
      </c>
      <c r="U60" s="111" t="str">
        <f t="shared" si="35"/>
        <v/>
      </c>
      <c r="V60" s="111" t="str">
        <f t="shared" si="35"/>
        <v/>
      </c>
      <c r="W60" s="111" t="str">
        <f t="shared" si="35"/>
        <v/>
      </c>
      <c r="X60" s="111" t="str">
        <f t="shared" si="35"/>
        <v/>
      </c>
      <c r="Y60" s="111" t="str">
        <f t="shared" si="35"/>
        <v/>
      </c>
      <c r="AE60" s="13" t="s">
        <v>20</v>
      </c>
      <c r="AF60" s="207">
        <f t="shared" si="32"/>
        <v>26010</v>
      </c>
      <c r="AG60" s="207">
        <f t="shared" si="32"/>
        <v>18360</v>
      </c>
      <c r="AH60" s="207">
        <f t="shared" si="32"/>
        <v>18360</v>
      </c>
      <c r="AY60" s="104"/>
    </row>
    <row r="61" spans="1:51">
      <c r="A61" s="108" t="s">
        <v>65</v>
      </c>
      <c r="B61" s="111" t="str">
        <f t="shared" ref="B61:Q61" si="36">IF(B$47="NÃO",IF(B38="X","X",""),"")</f>
        <v/>
      </c>
      <c r="C61" s="111" t="str">
        <f t="shared" si="36"/>
        <v/>
      </c>
      <c r="D61" s="111" t="str">
        <f t="shared" si="36"/>
        <v/>
      </c>
      <c r="E61" s="111" t="str">
        <f t="shared" si="36"/>
        <v/>
      </c>
      <c r="F61" s="111" t="str">
        <f t="shared" si="36"/>
        <v/>
      </c>
      <c r="G61" s="111" t="str">
        <f t="shared" si="36"/>
        <v/>
      </c>
      <c r="H61" s="111" t="str">
        <f t="shared" si="36"/>
        <v/>
      </c>
      <c r="I61" s="111" t="str">
        <f t="shared" si="36"/>
        <v/>
      </c>
      <c r="J61" s="111" t="str">
        <f t="shared" si="36"/>
        <v/>
      </c>
      <c r="K61" s="111" t="str">
        <f t="shared" si="36"/>
        <v/>
      </c>
      <c r="L61" s="111" t="str">
        <f t="shared" si="36"/>
        <v/>
      </c>
      <c r="M61" s="111" t="str">
        <f t="shared" si="36"/>
        <v/>
      </c>
      <c r="N61" s="111" t="str">
        <f t="shared" si="36"/>
        <v/>
      </c>
      <c r="O61" s="111" t="str">
        <f t="shared" si="36"/>
        <v/>
      </c>
      <c r="P61" s="111" t="str">
        <f t="shared" si="36"/>
        <v/>
      </c>
      <c r="Q61" s="111" t="str">
        <f t="shared" si="36"/>
        <v/>
      </c>
      <c r="R61" s="111" t="str">
        <f t="shared" si="35"/>
        <v/>
      </c>
      <c r="S61" s="111" t="str">
        <f t="shared" si="35"/>
        <v/>
      </c>
      <c r="T61" s="111" t="str">
        <f t="shared" si="35"/>
        <v/>
      </c>
      <c r="U61" s="111" t="str">
        <f t="shared" si="35"/>
        <v/>
      </c>
      <c r="V61" s="111" t="str">
        <f t="shared" si="35"/>
        <v/>
      </c>
      <c r="W61" s="111" t="str">
        <f t="shared" si="35"/>
        <v/>
      </c>
      <c r="X61" s="111" t="str">
        <f t="shared" si="35"/>
        <v/>
      </c>
      <c r="Y61" s="111" t="str">
        <f t="shared" si="35"/>
        <v/>
      </c>
      <c r="AE61" s="12" t="s">
        <v>21</v>
      </c>
      <c r="AF61" s="207">
        <f t="shared" si="32"/>
        <v>26010</v>
      </c>
      <c r="AG61" s="207">
        <f t="shared" si="32"/>
        <v>18360</v>
      </c>
      <c r="AH61" s="207">
        <f t="shared" si="32"/>
        <v>18360</v>
      </c>
      <c r="AY61" s="104"/>
    </row>
    <row r="62" spans="1:51" ht="15" customHeight="1">
      <c r="A62" s="108" t="s">
        <v>86</v>
      </c>
      <c r="B62" s="111" t="str">
        <f>IF(B$47="NÃO",IF(B39="X","X",""),"")</f>
        <v/>
      </c>
      <c r="C62" s="111" t="str">
        <f t="shared" ref="C62:Y62" si="37">IF(C$47="NÃO",IF(C39="X","X",""),"")</f>
        <v/>
      </c>
      <c r="D62" s="111" t="str">
        <f t="shared" si="37"/>
        <v/>
      </c>
      <c r="E62" s="111" t="str">
        <f t="shared" si="37"/>
        <v/>
      </c>
      <c r="F62" s="111" t="str">
        <f t="shared" si="37"/>
        <v/>
      </c>
      <c r="G62" s="111" t="str">
        <f t="shared" si="37"/>
        <v/>
      </c>
      <c r="H62" s="111" t="str">
        <f t="shared" si="37"/>
        <v/>
      </c>
      <c r="I62" s="111" t="str">
        <f t="shared" si="37"/>
        <v/>
      </c>
      <c r="J62" s="111" t="str">
        <f t="shared" si="37"/>
        <v/>
      </c>
      <c r="K62" s="111" t="str">
        <f t="shared" si="37"/>
        <v/>
      </c>
      <c r="L62" s="111" t="str">
        <f t="shared" si="37"/>
        <v/>
      </c>
      <c r="M62" s="111" t="str">
        <f t="shared" si="37"/>
        <v/>
      </c>
      <c r="N62" s="111" t="str">
        <f t="shared" si="37"/>
        <v/>
      </c>
      <c r="O62" s="111" t="str">
        <f t="shared" si="37"/>
        <v/>
      </c>
      <c r="P62" s="111" t="str">
        <f t="shared" si="37"/>
        <v/>
      </c>
      <c r="Q62" s="111" t="str">
        <f t="shared" si="37"/>
        <v/>
      </c>
      <c r="R62" s="111" t="str">
        <f t="shared" si="37"/>
        <v/>
      </c>
      <c r="S62" s="111" t="str">
        <f t="shared" si="37"/>
        <v/>
      </c>
      <c r="T62" s="111" t="str">
        <f t="shared" si="37"/>
        <v/>
      </c>
      <c r="U62" s="111" t="str">
        <f t="shared" si="37"/>
        <v/>
      </c>
      <c r="V62" s="111" t="str">
        <f t="shared" si="37"/>
        <v/>
      </c>
      <c r="W62" s="111" t="str">
        <f t="shared" si="37"/>
        <v/>
      </c>
      <c r="X62" s="111" t="str">
        <f t="shared" si="37"/>
        <v/>
      </c>
      <c r="Y62" s="111" t="str">
        <f t="shared" si="37"/>
        <v/>
      </c>
      <c r="AA62" s="104"/>
      <c r="AB62" s="104"/>
      <c r="AC62" s="104"/>
      <c r="AE62" s="12" t="s">
        <v>22</v>
      </c>
      <c r="AF62" s="207">
        <f t="shared" si="32"/>
        <v>24480</v>
      </c>
      <c r="AG62" s="207">
        <f t="shared" si="32"/>
        <v>18360</v>
      </c>
      <c r="AH62" s="207">
        <f t="shared" si="32"/>
        <v>18360</v>
      </c>
      <c r="AY62" s="104"/>
    </row>
    <row r="63" spans="1:51" ht="20.25" customHeight="1">
      <c r="B63" s="104"/>
      <c r="AA63" s="104"/>
      <c r="AB63" s="104"/>
      <c r="AC63" s="104"/>
      <c r="AE63" s="12" t="s">
        <v>23</v>
      </c>
      <c r="AF63" s="207">
        <f t="shared" ref="AF63:AH69" si="38">AF22-$AH$38*AF22+$AH$40*($AH$38*AF22)</f>
        <v>24480</v>
      </c>
      <c r="AG63" s="207">
        <f t="shared" si="38"/>
        <v>18360</v>
      </c>
      <c r="AH63" s="207">
        <f t="shared" si="38"/>
        <v>18360</v>
      </c>
    </row>
    <row r="64" spans="1:51" ht="28">
      <c r="A64" s="123" t="s">
        <v>96</v>
      </c>
      <c r="B64" s="104">
        <f>+IF(B19&gt;0,SUM(IF(B50="X",$I$4,0),IF(B51="X",$I$5,0),IF(B52="X",$I$6,0),IF(B53="X",$I$7,0),IF(B54="X",$I$8,0),IF(B55="X",$I$9,0),IF(B56="X",$I$10,0),IF(B57="X",$I$11,0),IF(B58="X",$I$12,0),IF(B59="X",$I$13,0),IF(B60="X",$I$13,0)),"NO LOAD")</f>
        <v>0</v>
      </c>
      <c r="C64" s="104">
        <f t="shared" ref="C64:Y64" si="39">+IF(C19&gt;0,SUM(IF(C50="X",$I$4,0),IF(C51="X",$I$5,0),IF(C52="X",$I$6,0),IF(C53="X",$I$7,0),IF(C54="X",$I$8,0),IF(C55="X",$I$9,0),IF(C56="X",$I$10,0),IF(C57="X",$I$11,0),IF(C58="X",$I$12,0),IF(C59="X",$I$13,0),IF(C60="X",$I$13,0)),"NO LOAD")</f>
        <v>0</v>
      </c>
      <c r="D64" s="104">
        <f t="shared" si="39"/>
        <v>0</v>
      </c>
      <c r="E64" s="104">
        <f t="shared" si="39"/>
        <v>0</v>
      </c>
      <c r="F64" s="104">
        <f t="shared" si="39"/>
        <v>0</v>
      </c>
      <c r="G64" s="104">
        <f t="shared" si="39"/>
        <v>0</v>
      </c>
      <c r="H64" s="104">
        <f t="shared" si="39"/>
        <v>0</v>
      </c>
      <c r="I64" s="104">
        <f t="shared" si="39"/>
        <v>0</v>
      </c>
      <c r="J64" s="104">
        <f t="shared" si="39"/>
        <v>0</v>
      </c>
      <c r="K64" s="104">
        <f t="shared" si="39"/>
        <v>0</v>
      </c>
      <c r="L64" s="104">
        <f t="shared" si="39"/>
        <v>0</v>
      </c>
      <c r="M64" s="104">
        <f t="shared" si="39"/>
        <v>0</v>
      </c>
      <c r="N64" s="104">
        <f t="shared" si="39"/>
        <v>0</v>
      </c>
      <c r="O64" s="104">
        <f t="shared" si="39"/>
        <v>0</v>
      </c>
      <c r="P64" s="104">
        <f t="shared" si="39"/>
        <v>0</v>
      </c>
      <c r="Q64" s="104">
        <f t="shared" si="39"/>
        <v>0</v>
      </c>
      <c r="R64" s="104">
        <f t="shared" si="39"/>
        <v>0</v>
      </c>
      <c r="S64" s="104">
        <f t="shared" si="39"/>
        <v>0</v>
      </c>
      <c r="T64" s="104">
        <f t="shared" si="39"/>
        <v>0</v>
      </c>
      <c r="U64" s="104">
        <f t="shared" si="39"/>
        <v>0</v>
      </c>
      <c r="V64" s="104">
        <f t="shared" si="39"/>
        <v>0</v>
      </c>
      <c r="W64" s="104">
        <f t="shared" si="39"/>
        <v>0</v>
      </c>
      <c r="X64" s="104">
        <f t="shared" si="39"/>
        <v>0</v>
      </c>
      <c r="Y64" s="104">
        <f t="shared" si="39"/>
        <v>0</v>
      </c>
      <c r="AE64" s="9" t="s">
        <v>24</v>
      </c>
      <c r="AF64" s="207">
        <f t="shared" si="38"/>
        <v>24480</v>
      </c>
      <c r="AG64" s="207">
        <f t="shared" si="38"/>
        <v>20910</v>
      </c>
      <c r="AH64" s="207">
        <f t="shared" si="38"/>
        <v>20400</v>
      </c>
    </row>
    <row r="65" spans="1:34">
      <c r="A65" s="123"/>
      <c r="B65" s="104"/>
      <c r="C65" s="104"/>
      <c r="D65" s="104"/>
      <c r="E65" s="104"/>
      <c r="F65" s="104"/>
      <c r="G65" s="104"/>
      <c r="H65" s="104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AE65" s="15">
        <v>0.83333333333333337</v>
      </c>
      <c r="AF65" s="207">
        <f t="shared" si="38"/>
        <v>27030</v>
      </c>
      <c r="AG65" s="207">
        <f t="shared" si="38"/>
        <v>23460</v>
      </c>
      <c r="AH65" s="207">
        <f t="shared" si="38"/>
        <v>22440</v>
      </c>
    </row>
    <row r="66" spans="1:34">
      <c r="A66" t="s">
        <v>42</v>
      </c>
      <c r="B66" s="104">
        <f t="shared" ref="B66:Y66" si="40">+IF(B64&gt;0,B20,0)</f>
        <v>0</v>
      </c>
      <c r="C66" s="104">
        <f t="shared" si="40"/>
        <v>0</v>
      </c>
      <c r="D66" s="104">
        <f t="shared" si="40"/>
        <v>0</v>
      </c>
      <c r="E66" s="104">
        <f t="shared" si="40"/>
        <v>0</v>
      </c>
      <c r="F66" s="104">
        <f t="shared" si="40"/>
        <v>0</v>
      </c>
      <c r="G66" s="104">
        <f t="shared" si="40"/>
        <v>0</v>
      </c>
      <c r="H66" s="104">
        <f t="shared" si="40"/>
        <v>0</v>
      </c>
      <c r="I66" s="104">
        <f t="shared" si="40"/>
        <v>0</v>
      </c>
      <c r="J66" s="104">
        <f t="shared" si="40"/>
        <v>0</v>
      </c>
      <c r="K66" s="104">
        <f t="shared" si="40"/>
        <v>0</v>
      </c>
      <c r="L66" s="104">
        <f t="shared" si="40"/>
        <v>0</v>
      </c>
      <c r="M66" s="104">
        <f t="shared" si="40"/>
        <v>0</v>
      </c>
      <c r="N66" s="104">
        <f t="shared" si="40"/>
        <v>0</v>
      </c>
      <c r="O66" s="104">
        <f t="shared" si="40"/>
        <v>0</v>
      </c>
      <c r="P66" s="104">
        <f t="shared" si="40"/>
        <v>0</v>
      </c>
      <c r="Q66" s="104">
        <f t="shared" si="40"/>
        <v>0</v>
      </c>
      <c r="R66" s="104">
        <f t="shared" si="40"/>
        <v>0</v>
      </c>
      <c r="S66" s="104">
        <f t="shared" si="40"/>
        <v>0</v>
      </c>
      <c r="T66" s="104">
        <f t="shared" si="40"/>
        <v>0</v>
      </c>
      <c r="U66" s="104">
        <f t="shared" si="40"/>
        <v>0</v>
      </c>
      <c r="V66" s="104">
        <f t="shared" si="40"/>
        <v>0</v>
      </c>
      <c r="W66" s="104">
        <f t="shared" si="40"/>
        <v>0</v>
      </c>
      <c r="X66" s="104">
        <f t="shared" si="40"/>
        <v>0</v>
      </c>
      <c r="Y66" s="104">
        <f t="shared" si="40"/>
        <v>0</v>
      </c>
      <c r="AE66" s="15">
        <v>0.875</v>
      </c>
      <c r="AF66" s="207">
        <f t="shared" si="38"/>
        <v>27030</v>
      </c>
      <c r="AG66" s="207">
        <f t="shared" si="38"/>
        <v>23460</v>
      </c>
      <c r="AH66" s="207">
        <f t="shared" si="38"/>
        <v>22440</v>
      </c>
    </row>
    <row r="67" spans="1:34" ht="28">
      <c r="A67" s="114" t="s">
        <v>91</v>
      </c>
      <c r="B67" s="115">
        <f>IF(B64-B66&gt;0,B64-B66,0)</f>
        <v>0</v>
      </c>
      <c r="C67" s="115">
        <f t="shared" ref="C67:Y67" si="41">IF(C64-C66&gt;0,C64-C66,0)</f>
        <v>0</v>
      </c>
      <c r="D67" s="115">
        <f t="shared" si="41"/>
        <v>0</v>
      </c>
      <c r="E67" s="115">
        <f t="shared" si="41"/>
        <v>0</v>
      </c>
      <c r="F67" s="115">
        <f t="shared" si="41"/>
        <v>0</v>
      </c>
      <c r="G67" s="115">
        <f t="shared" si="41"/>
        <v>0</v>
      </c>
      <c r="H67" s="115">
        <f t="shared" si="41"/>
        <v>0</v>
      </c>
      <c r="I67" s="115">
        <f t="shared" si="41"/>
        <v>0</v>
      </c>
      <c r="J67" s="115">
        <f t="shared" si="41"/>
        <v>0</v>
      </c>
      <c r="K67" s="115">
        <f t="shared" si="41"/>
        <v>0</v>
      </c>
      <c r="L67" s="115">
        <f t="shared" si="41"/>
        <v>0</v>
      </c>
      <c r="M67" s="115">
        <f t="shared" si="41"/>
        <v>0</v>
      </c>
      <c r="N67" s="115">
        <f t="shared" si="41"/>
        <v>0</v>
      </c>
      <c r="O67" s="115">
        <f t="shared" si="41"/>
        <v>0</v>
      </c>
      <c r="P67" s="115">
        <f t="shared" si="41"/>
        <v>0</v>
      </c>
      <c r="Q67" s="115">
        <f t="shared" si="41"/>
        <v>0</v>
      </c>
      <c r="R67" s="115">
        <f t="shared" si="41"/>
        <v>0</v>
      </c>
      <c r="S67" s="115">
        <f t="shared" si="41"/>
        <v>0</v>
      </c>
      <c r="T67" s="115">
        <f t="shared" si="41"/>
        <v>0</v>
      </c>
      <c r="U67" s="115">
        <f t="shared" si="41"/>
        <v>0</v>
      </c>
      <c r="V67" s="115">
        <f t="shared" si="41"/>
        <v>0</v>
      </c>
      <c r="W67" s="115">
        <f t="shared" si="41"/>
        <v>0</v>
      </c>
      <c r="X67" s="115">
        <f t="shared" si="41"/>
        <v>0</v>
      </c>
      <c r="Y67" s="115">
        <f t="shared" si="41"/>
        <v>0</v>
      </c>
      <c r="AE67" s="13" t="s">
        <v>25</v>
      </c>
      <c r="AF67" s="207">
        <f t="shared" si="38"/>
        <v>25500</v>
      </c>
      <c r="AG67" s="207">
        <f t="shared" si="38"/>
        <v>21930</v>
      </c>
      <c r="AH67" s="207">
        <f t="shared" si="38"/>
        <v>21420</v>
      </c>
    </row>
    <row r="68" spans="1:34">
      <c r="B68" s="104"/>
      <c r="AE68" s="15">
        <v>0.95833333333333337</v>
      </c>
      <c r="AF68" s="207">
        <f t="shared" si="38"/>
        <v>23460</v>
      </c>
      <c r="AG68" s="207">
        <f t="shared" si="38"/>
        <v>20400</v>
      </c>
      <c r="AH68" s="207">
        <f t="shared" si="38"/>
        <v>20400</v>
      </c>
    </row>
    <row r="69" spans="1:34">
      <c r="A69" s="113" t="s">
        <v>90</v>
      </c>
      <c r="B69" s="118"/>
      <c r="C69" s="118"/>
      <c r="D69" s="118"/>
      <c r="E69" s="118"/>
      <c r="F69" s="104"/>
      <c r="G69" s="104"/>
      <c r="H69" s="104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AE69" s="9" t="s">
        <v>26</v>
      </c>
      <c r="AF69" s="207">
        <f t="shared" si="38"/>
        <v>19380</v>
      </c>
      <c r="AG69" s="207">
        <f t="shared" si="38"/>
        <v>18870</v>
      </c>
      <c r="AH69" s="207">
        <f t="shared" si="38"/>
        <v>18870</v>
      </c>
    </row>
    <row r="70" spans="1:34">
      <c r="A70" t="s">
        <v>87</v>
      </c>
      <c r="B70" s="126" t="str">
        <f>+B18</f>
        <v xml:space="preserve"> 01:00</v>
      </c>
      <c r="C70" s="126" t="str">
        <f t="shared" ref="C70:Y70" si="42">+C18</f>
        <v xml:space="preserve"> 02:00</v>
      </c>
      <c r="D70" s="126" t="str">
        <f t="shared" si="42"/>
        <v xml:space="preserve"> 03:00</v>
      </c>
      <c r="E70" s="126" t="str">
        <f t="shared" si="42"/>
        <v xml:space="preserve"> 04:00</v>
      </c>
      <c r="F70" s="126" t="str">
        <f t="shared" si="42"/>
        <v xml:space="preserve"> 05:00</v>
      </c>
      <c r="G70" s="126" t="str">
        <f t="shared" si="42"/>
        <v xml:space="preserve"> 06:00</v>
      </c>
      <c r="H70" s="126" t="str">
        <f t="shared" si="42"/>
        <v xml:space="preserve"> 07:00</v>
      </c>
      <c r="I70" s="126" t="str">
        <f t="shared" si="42"/>
        <v xml:space="preserve"> 08:00</v>
      </c>
      <c r="J70" s="126" t="str">
        <f t="shared" si="42"/>
        <v xml:space="preserve"> 09:00</v>
      </c>
      <c r="K70" s="126" t="str">
        <f t="shared" si="42"/>
        <v xml:space="preserve"> 10:00</v>
      </c>
      <c r="L70" s="126" t="str">
        <f t="shared" si="42"/>
        <v xml:space="preserve"> 11:00</v>
      </c>
      <c r="M70" s="126" t="str">
        <f t="shared" si="42"/>
        <v xml:space="preserve"> 12:00</v>
      </c>
      <c r="N70" s="126" t="str">
        <f t="shared" si="42"/>
        <v xml:space="preserve"> 13:00</v>
      </c>
      <c r="O70" s="126" t="str">
        <f t="shared" si="42"/>
        <v xml:space="preserve"> 14:00</v>
      </c>
      <c r="P70" s="126" t="str">
        <f t="shared" si="42"/>
        <v xml:space="preserve"> 15:00</v>
      </c>
      <c r="Q70" s="126" t="str">
        <f t="shared" si="42"/>
        <v xml:space="preserve"> 16:00</v>
      </c>
      <c r="R70" s="126" t="str">
        <f t="shared" si="42"/>
        <v xml:space="preserve"> 17:00</v>
      </c>
      <c r="S70" s="126" t="str">
        <f t="shared" si="42"/>
        <v xml:space="preserve"> 18:00</v>
      </c>
      <c r="T70" s="126" t="str">
        <f t="shared" si="42"/>
        <v xml:space="preserve"> 19:00</v>
      </c>
      <c r="U70" s="126" t="str">
        <f t="shared" si="42"/>
        <v xml:space="preserve"> 20:00</v>
      </c>
      <c r="V70" s="126" t="str">
        <f t="shared" si="42"/>
        <v xml:space="preserve"> 21:00</v>
      </c>
      <c r="W70" s="126" t="str">
        <f t="shared" si="42"/>
        <v xml:space="preserve"> 22:00</v>
      </c>
      <c r="X70" s="126" t="str">
        <f t="shared" si="42"/>
        <v xml:space="preserve"> 23:00</v>
      </c>
      <c r="Y70" s="126" t="str">
        <f t="shared" si="42"/>
        <v xml:space="preserve"> 24:00</v>
      </c>
    </row>
    <row r="71" spans="1:34">
      <c r="A71" s="122" t="s">
        <v>92</v>
      </c>
      <c r="B71" s="110" t="str">
        <f t="shared" ref="B71:Y71" si="43">IF(B67&gt;0,IF(B21&lt;&gt;"LOAD EXCESS",+B67/B64,"LOAD EXCESS"),"")</f>
        <v/>
      </c>
      <c r="C71" s="110" t="str">
        <f t="shared" si="43"/>
        <v/>
      </c>
      <c r="D71" s="110" t="str">
        <f t="shared" si="43"/>
        <v/>
      </c>
      <c r="E71" s="110" t="str">
        <f t="shared" si="43"/>
        <v/>
      </c>
      <c r="F71" s="110" t="str">
        <f t="shared" si="43"/>
        <v/>
      </c>
      <c r="G71" s="110" t="str">
        <f t="shared" si="43"/>
        <v/>
      </c>
      <c r="H71" s="110" t="str">
        <f t="shared" si="43"/>
        <v/>
      </c>
      <c r="I71" s="110" t="str">
        <f t="shared" si="43"/>
        <v/>
      </c>
      <c r="J71" s="110" t="str">
        <f t="shared" si="43"/>
        <v/>
      </c>
      <c r="K71" s="110" t="str">
        <f t="shared" si="43"/>
        <v/>
      </c>
      <c r="L71" s="110" t="str">
        <f t="shared" si="43"/>
        <v/>
      </c>
      <c r="M71" s="110" t="str">
        <f t="shared" si="43"/>
        <v/>
      </c>
      <c r="N71" s="110" t="str">
        <f t="shared" si="43"/>
        <v/>
      </c>
      <c r="O71" s="110" t="str">
        <f t="shared" si="43"/>
        <v/>
      </c>
      <c r="P71" s="110" t="str">
        <f t="shared" si="43"/>
        <v/>
      </c>
      <c r="Q71" s="110" t="str">
        <f t="shared" si="43"/>
        <v/>
      </c>
      <c r="R71" s="110" t="str">
        <f t="shared" si="43"/>
        <v/>
      </c>
      <c r="S71" s="110" t="str">
        <f t="shared" si="43"/>
        <v/>
      </c>
      <c r="T71" s="110" t="str">
        <f t="shared" si="43"/>
        <v/>
      </c>
      <c r="U71" s="110" t="str">
        <f t="shared" si="43"/>
        <v/>
      </c>
      <c r="V71" s="110" t="str">
        <f t="shared" si="43"/>
        <v/>
      </c>
      <c r="W71" s="110" t="str">
        <f t="shared" si="43"/>
        <v/>
      </c>
      <c r="X71" s="110" t="str">
        <f t="shared" si="43"/>
        <v/>
      </c>
      <c r="Y71" s="110" t="str">
        <f t="shared" si="43"/>
        <v/>
      </c>
    </row>
    <row r="72" spans="1:34">
      <c r="A72" s="122" t="s">
        <v>93</v>
      </c>
      <c r="B72" s="119" t="str">
        <f>IF(B71&lt;&gt;"",IF((B64-B71*B64)&gt;B66,"SIM","NÃO"),"")</f>
        <v/>
      </c>
      <c r="C72" s="119" t="str">
        <f t="shared" ref="C72:Y72" si="44">IF(C71&lt;&gt;"",IF((C64-C71*C64)&gt;C66,"SIM","NÃO"),"")</f>
        <v/>
      </c>
      <c r="D72" s="119" t="str">
        <f t="shared" si="44"/>
        <v/>
      </c>
      <c r="E72" s="119" t="str">
        <f t="shared" si="44"/>
        <v/>
      </c>
      <c r="F72" s="119" t="str">
        <f t="shared" si="44"/>
        <v/>
      </c>
      <c r="G72" s="119" t="str">
        <f t="shared" si="44"/>
        <v/>
      </c>
      <c r="H72" s="119" t="str">
        <f t="shared" si="44"/>
        <v/>
      </c>
      <c r="I72" s="119" t="str">
        <f t="shared" si="44"/>
        <v/>
      </c>
      <c r="J72" s="119" t="str">
        <f t="shared" si="44"/>
        <v/>
      </c>
      <c r="K72" s="119" t="str">
        <f t="shared" si="44"/>
        <v/>
      </c>
      <c r="L72" s="119" t="str">
        <f t="shared" si="44"/>
        <v/>
      </c>
      <c r="M72" s="119" t="str">
        <f t="shared" si="44"/>
        <v/>
      </c>
      <c r="N72" s="119" t="str">
        <f t="shared" si="44"/>
        <v/>
      </c>
      <c r="O72" s="119" t="str">
        <f t="shared" si="44"/>
        <v/>
      </c>
      <c r="P72" s="119" t="str">
        <f t="shared" si="44"/>
        <v/>
      </c>
      <c r="Q72" s="119" t="str">
        <f t="shared" si="44"/>
        <v/>
      </c>
      <c r="R72" s="119" t="str">
        <f t="shared" si="44"/>
        <v/>
      </c>
      <c r="S72" s="119" t="str">
        <f t="shared" si="44"/>
        <v/>
      </c>
      <c r="T72" s="119" t="str">
        <f t="shared" si="44"/>
        <v/>
      </c>
      <c r="U72" s="119" t="str">
        <f t="shared" si="44"/>
        <v/>
      </c>
      <c r="V72" s="119" t="str">
        <f t="shared" si="44"/>
        <v/>
      </c>
      <c r="W72" s="119" t="str">
        <f t="shared" si="44"/>
        <v/>
      </c>
      <c r="X72" s="119" t="str">
        <f t="shared" si="44"/>
        <v/>
      </c>
      <c r="Y72" s="119" t="str">
        <f t="shared" si="44"/>
        <v/>
      </c>
    </row>
    <row r="73" spans="1:34">
      <c r="B73" s="104"/>
      <c r="AF73" s="236" t="s">
        <v>46</v>
      </c>
    </row>
    <row r="74" spans="1:34">
      <c r="B74" s="104"/>
      <c r="AE74" s="287" t="s">
        <v>2</v>
      </c>
      <c r="AF74" s="237" t="str">
        <f>+AF$2</f>
        <v>Máxima</v>
      </c>
      <c r="AG74" s="237" t="str">
        <f>+AG$2</f>
        <v>Máxima</v>
      </c>
      <c r="AH74" s="237" t="str">
        <f>+AH$2</f>
        <v>Máxima</v>
      </c>
    </row>
    <row r="75" spans="1:34">
      <c r="A75" s="122" t="s">
        <v>94</v>
      </c>
      <c r="B75" s="119" t="str">
        <f t="shared" ref="B75" si="45">IF(B72&lt;&gt;"",IF(B71&gt;0.5,IF(B72="SIM","SIM","NÃO"),"NÃO"),"")</f>
        <v/>
      </c>
      <c r="C75" s="119" t="str">
        <f>IF(C72&lt;&gt;"",IF(C71&gt;0.5,IF(C72="SIM","SIM","NÃO"),"NÃO"),"")</f>
        <v/>
      </c>
      <c r="D75" s="119" t="str">
        <f t="shared" ref="D75:Y75" si="46">IF(D72&lt;&gt;"",IF(D71&gt;0.5,IF(D72="SIM","SIM","NÃO"),"NÃO"),"")</f>
        <v/>
      </c>
      <c r="E75" s="119" t="str">
        <f t="shared" si="46"/>
        <v/>
      </c>
      <c r="F75" s="119" t="str">
        <f t="shared" si="46"/>
        <v/>
      </c>
      <c r="G75" s="119" t="str">
        <f t="shared" si="46"/>
        <v/>
      </c>
      <c r="H75" s="119" t="str">
        <f t="shared" si="46"/>
        <v/>
      </c>
      <c r="I75" s="119" t="str">
        <f t="shared" si="46"/>
        <v/>
      </c>
      <c r="J75" s="119" t="str">
        <f t="shared" si="46"/>
        <v/>
      </c>
      <c r="K75" s="119" t="str">
        <f t="shared" si="46"/>
        <v/>
      </c>
      <c r="L75" s="119" t="str">
        <f t="shared" si="46"/>
        <v/>
      </c>
      <c r="M75" s="119" t="str">
        <f t="shared" si="46"/>
        <v/>
      </c>
      <c r="N75" s="119" t="str">
        <f t="shared" si="46"/>
        <v/>
      </c>
      <c r="O75" s="119" t="str">
        <f t="shared" si="46"/>
        <v/>
      </c>
      <c r="P75" s="119" t="str">
        <f t="shared" si="46"/>
        <v/>
      </c>
      <c r="Q75" s="119" t="str">
        <f t="shared" si="46"/>
        <v/>
      </c>
      <c r="R75" s="119" t="str">
        <f t="shared" si="46"/>
        <v/>
      </c>
      <c r="S75" s="119" t="str">
        <f t="shared" si="46"/>
        <v/>
      </c>
      <c r="T75" s="119" t="str">
        <f t="shared" si="46"/>
        <v/>
      </c>
      <c r="U75" s="119" t="str">
        <f t="shared" si="46"/>
        <v/>
      </c>
      <c r="V75" s="119" t="str">
        <f t="shared" si="46"/>
        <v/>
      </c>
      <c r="W75" s="119" t="str">
        <f t="shared" si="46"/>
        <v/>
      </c>
      <c r="X75" s="119" t="str">
        <f t="shared" si="46"/>
        <v/>
      </c>
      <c r="Y75" s="119" t="str">
        <f t="shared" si="46"/>
        <v/>
      </c>
      <c r="AE75" s="288"/>
      <c r="AF75" s="238" t="str">
        <f>AF$3</f>
        <v>Dias de Semana</v>
      </c>
      <c r="AG75" s="238" t="str">
        <f>AG$3</f>
        <v>Sabados</v>
      </c>
      <c r="AH75" s="238" t="str">
        <f>AH$3</f>
        <v>Domingos</v>
      </c>
    </row>
    <row r="76" spans="1:34" ht="22.5" customHeight="1">
      <c r="A76" s="337" t="s">
        <v>203</v>
      </c>
      <c r="B76" s="337"/>
      <c r="C76" s="337"/>
      <c r="D76" s="337"/>
      <c r="E76" s="337"/>
      <c r="F76" s="337"/>
      <c r="G76" s="337"/>
      <c r="H76" s="337"/>
      <c r="I76" s="337"/>
      <c r="J76" s="337"/>
      <c r="K76" s="337"/>
      <c r="L76" s="337"/>
      <c r="M76" s="337"/>
      <c r="N76" s="337"/>
      <c r="O76" s="337"/>
      <c r="P76" s="337"/>
      <c r="Q76" s="337"/>
      <c r="R76" s="337"/>
      <c r="S76" s="337"/>
      <c r="T76" s="337"/>
      <c r="U76" s="337"/>
      <c r="V76" s="337"/>
      <c r="W76" s="337"/>
      <c r="X76" s="337"/>
      <c r="Y76" s="337"/>
      <c r="AE76" s="289"/>
      <c r="AF76" s="237"/>
      <c r="AG76" s="237"/>
      <c r="AH76" s="237"/>
    </row>
    <row r="77" spans="1:34">
      <c r="A77" s="280" t="str">
        <f t="shared" ref="A77" si="47">+A18</f>
        <v>HORA</v>
      </c>
      <c r="B77" s="280" t="str">
        <f>+B18</f>
        <v xml:space="preserve"> 01:00</v>
      </c>
      <c r="C77" s="280" t="str">
        <f t="shared" ref="C77:Y77" si="48">+C18</f>
        <v xml:space="preserve"> 02:00</v>
      </c>
      <c r="D77" s="280" t="str">
        <f t="shared" si="48"/>
        <v xml:space="preserve"> 03:00</v>
      </c>
      <c r="E77" s="280" t="str">
        <f t="shared" si="48"/>
        <v xml:space="preserve"> 04:00</v>
      </c>
      <c r="F77" s="280" t="str">
        <f t="shared" si="48"/>
        <v xml:space="preserve"> 05:00</v>
      </c>
      <c r="G77" s="280" t="str">
        <f t="shared" si="48"/>
        <v xml:space="preserve"> 06:00</v>
      </c>
      <c r="H77" s="280" t="str">
        <f t="shared" si="48"/>
        <v xml:space="preserve"> 07:00</v>
      </c>
      <c r="I77" s="280" t="str">
        <f t="shared" si="48"/>
        <v xml:space="preserve"> 08:00</v>
      </c>
      <c r="J77" s="280" t="str">
        <f t="shared" si="48"/>
        <v xml:space="preserve"> 09:00</v>
      </c>
      <c r="K77" s="280" t="str">
        <f t="shared" si="48"/>
        <v xml:space="preserve"> 10:00</v>
      </c>
      <c r="L77" s="280" t="str">
        <f t="shared" si="48"/>
        <v xml:space="preserve"> 11:00</v>
      </c>
      <c r="M77" s="280" t="str">
        <f t="shared" si="48"/>
        <v xml:space="preserve"> 12:00</v>
      </c>
      <c r="N77" s="280" t="str">
        <f t="shared" si="48"/>
        <v xml:space="preserve"> 13:00</v>
      </c>
      <c r="O77" s="280" t="str">
        <f t="shared" si="48"/>
        <v xml:space="preserve"> 14:00</v>
      </c>
      <c r="P77" s="280" t="str">
        <f t="shared" si="48"/>
        <v xml:space="preserve"> 15:00</v>
      </c>
      <c r="Q77" s="280" t="str">
        <f t="shared" si="48"/>
        <v xml:space="preserve"> 16:00</v>
      </c>
      <c r="R77" s="280" t="str">
        <f t="shared" si="48"/>
        <v xml:space="preserve"> 17:00</v>
      </c>
      <c r="S77" s="280" t="str">
        <f t="shared" si="48"/>
        <v xml:space="preserve"> 18:00</v>
      </c>
      <c r="T77" s="280" t="str">
        <f t="shared" si="48"/>
        <v xml:space="preserve"> 19:00</v>
      </c>
      <c r="U77" s="280" t="str">
        <f t="shared" si="48"/>
        <v xml:space="preserve"> 20:00</v>
      </c>
      <c r="V77" s="280" t="str">
        <f t="shared" si="48"/>
        <v xml:space="preserve"> 21:00</v>
      </c>
      <c r="W77" s="280" t="str">
        <f t="shared" si="48"/>
        <v xml:space="preserve"> 22:00</v>
      </c>
      <c r="X77" s="280" t="str">
        <f t="shared" si="48"/>
        <v xml:space="preserve"> 23:00</v>
      </c>
      <c r="Y77" s="280" t="str">
        <f t="shared" si="48"/>
        <v xml:space="preserve"> 24:00</v>
      </c>
      <c r="AE77" s="9" t="s">
        <v>9</v>
      </c>
      <c r="AF77" s="240">
        <f t="shared" ref="AF77:AF93" si="49">IF((($AH$38*AF5-AF137)/$AH$37)&gt;=1,1,($AH$38*AF5-AF137)/$AH$37)</f>
        <v>0.65454545454545454</v>
      </c>
      <c r="AG77" s="240">
        <f>($AH$38*AG5-AG137)/$AH$37</f>
        <v>0.65454545454545454</v>
      </c>
      <c r="AH77" s="240">
        <f>($AH$38*AH5-AH137)/$AH$37</f>
        <v>0.65454545454545454</v>
      </c>
    </row>
    <row r="78" spans="1:34">
      <c r="A78" s="108" t="s">
        <v>191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AE78" s="9" t="s">
        <v>10</v>
      </c>
      <c r="AF78" s="240">
        <f t="shared" si="49"/>
        <v>0.61604278074866314</v>
      </c>
      <c r="AG78" s="240">
        <f t="shared" ref="AG78:AH93" si="50">IF((($AH$38*AG6-AG138)/$AH$37)&gt;=1,1,($AH$38*AG6-AG138)/$AH$37)</f>
        <v>0.63529411764705879</v>
      </c>
      <c r="AH78" s="240">
        <f t="shared" si="50"/>
        <v>0.63529411764705879</v>
      </c>
    </row>
    <row r="79" spans="1:34">
      <c r="A79" s="108" t="s">
        <v>190</v>
      </c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AE79" s="9" t="s">
        <v>11</v>
      </c>
      <c r="AF79" s="240">
        <f t="shared" si="49"/>
        <v>0.61604278074866314</v>
      </c>
      <c r="AG79" s="240">
        <f t="shared" si="50"/>
        <v>0.61604278074866314</v>
      </c>
      <c r="AH79" s="240">
        <f t="shared" si="50"/>
        <v>0.61604278074866314</v>
      </c>
    </row>
    <row r="80" spans="1:34">
      <c r="A80" s="108" t="s">
        <v>170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AE80" s="9" t="s">
        <v>12</v>
      </c>
      <c r="AF80" s="240">
        <f t="shared" si="49"/>
        <v>0.61604278074866314</v>
      </c>
      <c r="AG80" s="240">
        <f t="shared" si="50"/>
        <v>0.61604278074866314</v>
      </c>
      <c r="AH80" s="240">
        <f t="shared" si="50"/>
        <v>0.61604278074866314</v>
      </c>
    </row>
    <row r="81" spans="1:34">
      <c r="A81" s="108" t="s">
        <v>169</v>
      </c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AE81" s="9" t="s">
        <v>13</v>
      </c>
      <c r="AF81" s="240">
        <f t="shared" si="49"/>
        <v>0.61604278074866314</v>
      </c>
      <c r="AG81" s="240">
        <f t="shared" si="50"/>
        <v>0.61604278074866314</v>
      </c>
      <c r="AH81" s="240">
        <f t="shared" si="50"/>
        <v>0.61604278074866314</v>
      </c>
    </row>
    <row r="82" spans="1:34">
      <c r="A82" s="108" t="s">
        <v>172</v>
      </c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AE82" s="9" t="s">
        <v>14</v>
      </c>
      <c r="AF82" s="240">
        <f t="shared" si="49"/>
        <v>0.60962566844919786</v>
      </c>
      <c r="AG82" s="240">
        <f t="shared" si="50"/>
        <v>0.60962566844919786</v>
      </c>
      <c r="AH82" s="240">
        <f t="shared" si="50"/>
        <v>0.60962566844919786</v>
      </c>
    </row>
    <row r="83" spans="1:34">
      <c r="A83" s="108" t="s">
        <v>171</v>
      </c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AE83" s="9" t="s">
        <v>15</v>
      </c>
      <c r="AF83" s="240">
        <f t="shared" si="49"/>
        <v>0.58395721925133692</v>
      </c>
      <c r="AG83" s="240">
        <f t="shared" si="50"/>
        <v>0.58395721925133692</v>
      </c>
      <c r="AH83" s="240">
        <f t="shared" si="50"/>
        <v>0.58395721925133692</v>
      </c>
    </row>
    <row r="84" spans="1:34">
      <c r="A84" s="108" t="s">
        <v>74</v>
      </c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AE84" s="12" t="s">
        <v>16</v>
      </c>
      <c r="AF84" s="240">
        <f t="shared" si="49"/>
        <v>0.6737967914438503</v>
      </c>
      <c r="AG84" s="240">
        <f t="shared" si="50"/>
        <v>0.59679144385026739</v>
      </c>
      <c r="AH84" s="240">
        <f t="shared" si="50"/>
        <v>0.55828877005347599</v>
      </c>
    </row>
    <row r="85" spans="1:34">
      <c r="A85" s="108" t="s">
        <v>75</v>
      </c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AE85" s="12" t="s">
        <v>17</v>
      </c>
      <c r="AF85" s="240">
        <f t="shared" si="49"/>
        <v>0.81069518716577538</v>
      </c>
      <c r="AG85" s="240">
        <f t="shared" si="50"/>
        <v>0.59893048128342241</v>
      </c>
      <c r="AH85" s="240">
        <f t="shared" si="50"/>
        <v>0.52192513368983962</v>
      </c>
    </row>
    <row r="86" spans="1:34">
      <c r="A86" s="108" t="s">
        <v>76</v>
      </c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AE86" s="13">
        <v>0.41666666666666669</v>
      </c>
      <c r="AF86" s="240">
        <f t="shared" si="49"/>
        <v>0.76791443850267382</v>
      </c>
      <c r="AG86" s="240">
        <f t="shared" si="50"/>
        <v>0.55614973262032086</v>
      </c>
      <c r="AH86" s="240">
        <f t="shared" si="50"/>
        <v>0.51764705882352946</v>
      </c>
    </row>
    <row r="87" spans="1:34">
      <c r="A87" s="108" t="s">
        <v>66</v>
      </c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AE87" s="13" t="s">
        <v>18</v>
      </c>
      <c r="AF87" s="240">
        <f t="shared" si="49"/>
        <v>0.71443850267379683</v>
      </c>
      <c r="AG87" s="240">
        <f t="shared" si="50"/>
        <v>0.50267379679144386</v>
      </c>
      <c r="AH87" s="240">
        <f t="shared" si="50"/>
        <v>0.50267379679144386</v>
      </c>
    </row>
    <row r="88" spans="1:34">
      <c r="A88" s="108" t="s">
        <v>67</v>
      </c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AE88" s="13">
        <v>0.5</v>
      </c>
      <c r="AF88" s="240">
        <f t="shared" si="49"/>
        <v>0.71443850267379683</v>
      </c>
      <c r="AG88" s="240">
        <f t="shared" si="50"/>
        <v>0.50267379679144386</v>
      </c>
      <c r="AH88" s="240">
        <f t="shared" si="50"/>
        <v>0.50267379679144386</v>
      </c>
    </row>
    <row r="89" spans="1:34">
      <c r="A89" s="108" t="s">
        <v>65</v>
      </c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AE89" s="13" t="s">
        <v>19</v>
      </c>
      <c r="AF89" s="240">
        <f t="shared" si="49"/>
        <v>0.74652406417112305</v>
      </c>
      <c r="AG89" s="240">
        <f t="shared" si="50"/>
        <v>0.53475935828877008</v>
      </c>
      <c r="AH89" s="240">
        <f t="shared" si="50"/>
        <v>0.53475935828877008</v>
      </c>
    </row>
    <row r="90" spans="1:34">
      <c r="AE90" s="13">
        <v>0.58333333333333337</v>
      </c>
      <c r="AF90" s="240">
        <f t="shared" si="49"/>
        <v>0.7893048128342246</v>
      </c>
      <c r="AG90" s="240">
        <f t="shared" si="50"/>
        <v>0.57754010695187163</v>
      </c>
      <c r="AH90" s="240">
        <f t="shared" si="50"/>
        <v>0.57754010695187163</v>
      </c>
    </row>
    <row r="91" spans="1:34">
      <c r="B91" s="104"/>
      <c r="C91" s="104"/>
      <c r="AE91" s="13" t="s">
        <v>20</v>
      </c>
      <c r="AF91" s="240">
        <f t="shared" si="49"/>
        <v>0.83208556149732615</v>
      </c>
      <c r="AG91" s="240">
        <f t="shared" si="50"/>
        <v>0.54331550802139039</v>
      </c>
      <c r="AH91" s="240">
        <f t="shared" si="50"/>
        <v>0.54331550802139039</v>
      </c>
    </row>
    <row r="92" spans="1:34">
      <c r="AE92" s="12" t="s">
        <v>21</v>
      </c>
      <c r="AF92" s="240">
        <f t="shared" si="49"/>
        <v>0.88556149732620326</v>
      </c>
      <c r="AG92" s="240">
        <f t="shared" si="50"/>
        <v>0.59679144385026739</v>
      </c>
      <c r="AH92" s="240">
        <f t="shared" si="50"/>
        <v>0.59679144385026739</v>
      </c>
    </row>
    <row r="93" spans="1:34">
      <c r="B93" s="284"/>
      <c r="C93" s="284"/>
      <c r="D93" s="284"/>
      <c r="E93" s="284"/>
      <c r="F93" s="284"/>
      <c r="G93" s="284"/>
      <c r="H93" s="284"/>
      <c r="I93" s="284"/>
      <c r="J93" s="284"/>
      <c r="K93" s="284"/>
      <c r="AE93" s="12" t="s">
        <v>22</v>
      </c>
      <c r="AF93" s="240">
        <f t="shared" si="49"/>
        <v>0.89197860962566844</v>
      </c>
      <c r="AG93" s="240">
        <f t="shared" si="50"/>
        <v>0.66096256684491983</v>
      </c>
      <c r="AH93" s="240">
        <f t="shared" si="50"/>
        <v>0.66096256684491983</v>
      </c>
    </row>
    <row r="94" spans="1:34">
      <c r="B94" s="331"/>
      <c r="C94" s="282"/>
      <c r="D94" s="332"/>
      <c r="E94" s="282"/>
      <c r="F94" s="282"/>
      <c r="G94" s="283"/>
      <c r="H94" s="283"/>
      <c r="I94" s="283"/>
      <c r="J94" s="282"/>
      <c r="K94" s="284"/>
      <c r="AE94" s="12" t="s">
        <v>23</v>
      </c>
      <c r="AF94" s="240">
        <f t="shared" ref="AF94:AH94" si="51">IF((($AH$38*AF22-AF154)/$AH$37)&gt;=1,1,($AH$38*AF22-AF154)/$AH$37)</f>
        <v>0.92406417112299466</v>
      </c>
      <c r="AG94" s="240">
        <f t="shared" si="51"/>
        <v>0.69304812834224594</v>
      </c>
      <c r="AH94" s="240">
        <f t="shared" si="51"/>
        <v>0.69304812834224594</v>
      </c>
    </row>
    <row r="95" spans="1:34">
      <c r="B95" s="331"/>
      <c r="C95" s="282"/>
      <c r="D95" s="332"/>
      <c r="E95" s="282"/>
      <c r="F95" s="282"/>
      <c r="G95" s="283"/>
      <c r="H95" s="283"/>
      <c r="I95" s="283"/>
      <c r="J95" s="282"/>
      <c r="K95" s="284"/>
      <c r="L95" s="104"/>
      <c r="AE95" s="9" t="s">
        <v>24</v>
      </c>
      <c r="AF95" s="240">
        <f t="shared" ref="AF95:AH95" si="52">IF((($AH$38*AF23-AF155)/$AH$37)&gt;=1,1,($AH$38*AF23-AF155)/$AH$37)</f>
        <v>0.92406417112299466</v>
      </c>
      <c r="AG95" s="240">
        <f t="shared" si="52"/>
        <v>0.7893048128342246</v>
      </c>
      <c r="AH95" s="240">
        <f t="shared" si="52"/>
        <v>0.77005347593582885</v>
      </c>
    </row>
    <row r="96" spans="1:34">
      <c r="B96" s="331"/>
      <c r="C96" s="282"/>
      <c r="D96" s="332"/>
      <c r="E96" s="282"/>
      <c r="F96" s="282"/>
      <c r="G96" s="283"/>
      <c r="H96" s="283"/>
      <c r="I96" s="283"/>
      <c r="J96" s="282"/>
      <c r="K96" s="284"/>
      <c r="AE96" s="15">
        <v>0.83333333333333337</v>
      </c>
      <c r="AF96" s="240">
        <f t="shared" ref="AF96:AH96" si="53">IF((($AH$38*AF24-AF156)/$AH$37)&gt;=1,1,($AH$38*AF24-AF156)/$AH$37)</f>
        <v>1</v>
      </c>
      <c r="AG96" s="240">
        <f t="shared" si="53"/>
        <v>0.88556149732620326</v>
      </c>
      <c r="AH96" s="240">
        <f t="shared" si="53"/>
        <v>0.84705882352941175</v>
      </c>
    </row>
    <row r="97" spans="2:38">
      <c r="B97" s="331"/>
      <c r="C97" s="282"/>
      <c r="D97" s="332"/>
      <c r="E97" s="282"/>
      <c r="F97" s="282"/>
      <c r="G97" s="283"/>
      <c r="H97" s="283"/>
      <c r="I97" s="283"/>
      <c r="J97" s="282"/>
      <c r="K97" s="284"/>
      <c r="AE97" s="15">
        <v>0.875</v>
      </c>
      <c r="AF97" s="240">
        <f t="shared" ref="AF97:AH97" si="54">IF((($AH$38*AF25-AF157)/$AH$37)&gt;=1,1,($AH$38*AF25-AF157)/$AH$37)</f>
        <v>1</v>
      </c>
      <c r="AG97" s="240">
        <f t="shared" si="54"/>
        <v>0.88556149732620326</v>
      </c>
      <c r="AH97" s="240">
        <f t="shared" si="54"/>
        <v>0.84705882352941175</v>
      </c>
    </row>
    <row r="98" spans="2:38">
      <c r="B98" s="331"/>
      <c r="C98" s="282"/>
      <c r="D98" s="332"/>
      <c r="E98" s="282"/>
      <c r="F98" s="285"/>
      <c r="G98" s="283"/>
      <c r="H98" s="283"/>
      <c r="I98" s="283"/>
      <c r="J98" s="282"/>
      <c r="K98" s="284"/>
      <c r="M98" s="104"/>
      <c r="AE98" s="13" t="s">
        <v>25</v>
      </c>
      <c r="AF98" s="240">
        <f t="shared" ref="AF98:AH98" si="55">IF((($AH$38*AF26-AF158)/$AH$37)&gt;=1,1,($AH$38*AF26-AF158)/$AH$37)</f>
        <v>0.96256684491978606</v>
      </c>
      <c r="AG98" s="240">
        <f t="shared" si="55"/>
        <v>0.827807486631016</v>
      </c>
      <c r="AH98" s="240">
        <f t="shared" si="55"/>
        <v>0.80855614973262036</v>
      </c>
    </row>
    <row r="99" spans="2:38">
      <c r="B99" s="331"/>
      <c r="C99" s="282"/>
      <c r="D99" s="332"/>
      <c r="E99" s="282"/>
      <c r="F99" s="285"/>
      <c r="G99" s="283"/>
      <c r="H99" s="283"/>
      <c r="I99" s="283"/>
      <c r="J99" s="282"/>
      <c r="K99" s="284"/>
      <c r="AE99" s="15">
        <v>0.95833333333333337</v>
      </c>
      <c r="AF99" s="240">
        <f t="shared" ref="AF99:AH99" si="56">IF((($AH$38*AF27-AF159)/$AH$37)&gt;=1,1,($AH$38*AF27-AF159)/$AH$37)</f>
        <v>0.88556149732620326</v>
      </c>
      <c r="AG99" s="240">
        <f t="shared" si="56"/>
        <v>0.77005347593582885</v>
      </c>
      <c r="AH99" s="240">
        <f t="shared" si="56"/>
        <v>0.77005347593582885</v>
      </c>
    </row>
    <row r="100" spans="2:38">
      <c r="B100" s="331"/>
      <c r="C100" s="282"/>
      <c r="D100" s="332"/>
      <c r="E100" s="282"/>
      <c r="F100" s="285"/>
      <c r="G100" s="283"/>
      <c r="H100" s="283"/>
      <c r="I100" s="283"/>
      <c r="J100" s="282"/>
      <c r="K100" s="284"/>
      <c r="AE100" s="9" t="s">
        <v>26</v>
      </c>
      <c r="AF100" s="240">
        <f t="shared" ref="AF100:AH100" si="57">IF((($AH$38*AF28-AF160)/$AH$37)&gt;=1,1,($AH$38*AF28-AF160)/$AH$37)</f>
        <v>0.73155080213903745</v>
      </c>
      <c r="AG100" s="240">
        <f t="shared" si="57"/>
        <v>0.71229946524064169</v>
      </c>
      <c r="AH100" s="240">
        <f t="shared" si="57"/>
        <v>0.71229946524064169</v>
      </c>
    </row>
    <row r="101" spans="2:38" ht="15" customHeight="1">
      <c r="B101" s="331"/>
      <c r="C101" s="282"/>
      <c r="D101" s="333"/>
      <c r="E101" s="282"/>
      <c r="F101" s="282"/>
      <c r="G101" s="283"/>
      <c r="H101" s="283"/>
      <c r="I101" s="283"/>
      <c r="J101" s="282"/>
      <c r="K101" s="284"/>
    </row>
    <row r="102" spans="2:38">
      <c r="B102" s="331"/>
      <c r="C102" s="282"/>
      <c r="D102" s="333"/>
      <c r="E102" s="282"/>
      <c r="F102" s="282"/>
      <c r="G102" s="283"/>
      <c r="H102" s="283"/>
      <c r="I102" s="283"/>
      <c r="J102" s="282"/>
      <c r="K102" s="284"/>
    </row>
    <row r="103" spans="2:38">
      <c r="B103" s="331"/>
      <c r="C103" s="282"/>
      <c r="D103" s="333"/>
      <c r="E103" s="282"/>
      <c r="F103" s="282"/>
      <c r="G103" s="283"/>
      <c r="H103" s="283"/>
      <c r="I103" s="283"/>
      <c r="J103" s="282"/>
      <c r="K103" s="284"/>
      <c r="AF103" s="236" t="s">
        <v>165</v>
      </c>
    </row>
    <row r="104" spans="2:38">
      <c r="B104" s="282"/>
      <c r="C104" s="282"/>
      <c r="D104" s="282"/>
      <c r="E104" s="282"/>
      <c r="F104" s="282"/>
      <c r="G104" s="282"/>
      <c r="H104" s="283"/>
      <c r="I104" s="283"/>
      <c r="J104" s="282"/>
      <c r="K104" s="284"/>
      <c r="AE104" s="287" t="s">
        <v>2</v>
      </c>
      <c r="AF104" s="237" t="str">
        <f>+AF$2</f>
        <v>Máxima</v>
      </c>
      <c r="AG104" s="237" t="str">
        <f>+AG$2</f>
        <v>Máxima</v>
      </c>
      <c r="AH104" s="237" t="str">
        <f>+AH$2</f>
        <v>Máxima</v>
      </c>
    </row>
    <row r="105" spans="2:38">
      <c r="B105" s="282"/>
      <c r="C105" s="282"/>
      <c r="D105" s="282"/>
      <c r="E105" s="282"/>
      <c r="F105" s="282"/>
      <c r="G105" s="282"/>
      <c r="H105" s="282"/>
      <c r="I105" s="282"/>
      <c r="J105" s="282"/>
      <c r="K105" s="284"/>
      <c r="AE105" s="288"/>
      <c r="AF105" s="238" t="str">
        <f>AF$3</f>
        <v>Dias de Semana</v>
      </c>
      <c r="AG105" s="238" t="str">
        <f>AG$3</f>
        <v>Sabados</v>
      </c>
      <c r="AH105" s="238" t="str">
        <f>AH$3</f>
        <v>Domingos</v>
      </c>
    </row>
    <row r="106" spans="2:38">
      <c r="B106" s="282"/>
      <c r="C106" s="282"/>
      <c r="D106" s="282"/>
      <c r="E106" s="282"/>
      <c r="F106" s="282"/>
      <c r="G106" s="282"/>
      <c r="H106" s="282"/>
      <c r="I106" s="282"/>
      <c r="J106" s="282"/>
      <c r="K106" s="284"/>
      <c r="AE106" s="289"/>
      <c r="AF106" s="237"/>
      <c r="AG106" s="237"/>
      <c r="AH106" s="237"/>
    </row>
    <row r="107" spans="2:38">
      <c r="B107" s="282"/>
      <c r="C107" s="282"/>
      <c r="D107" s="282"/>
      <c r="E107" s="282"/>
      <c r="F107" s="282"/>
      <c r="G107" s="282"/>
      <c r="H107" s="282"/>
      <c r="I107" s="282"/>
      <c r="J107" s="282"/>
      <c r="K107" s="284"/>
      <c r="AD107" s="256"/>
      <c r="AE107" s="9" t="s">
        <v>9</v>
      </c>
      <c r="AF107" s="245">
        <f>IF($AH$38*AF5-AF137&gt;=$AH$37,$AH$37,$AH$38*AF5-AF137)</f>
        <v>6120</v>
      </c>
      <c r="AG107" s="245">
        <f t="shared" ref="AG107:AH107" si="58">IF($AH$38*AG5-AG137&gt;=$AH$37,$AH$37,$AH$38*AG5-AG137)</f>
        <v>6120</v>
      </c>
      <c r="AH107" s="245">
        <f t="shared" si="58"/>
        <v>6120</v>
      </c>
      <c r="AJ107">
        <f>+AF77*$AH$37-AF107</f>
        <v>0</v>
      </c>
      <c r="AK107">
        <f t="shared" ref="AK107:AL107" si="59">+AG77*$AH$37-AG107</f>
        <v>0</v>
      </c>
      <c r="AL107">
        <f t="shared" si="59"/>
        <v>0</v>
      </c>
    </row>
    <row r="108" spans="2:38">
      <c r="B108" s="282"/>
      <c r="C108" s="282"/>
      <c r="D108" s="282"/>
      <c r="E108" s="282"/>
      <c r="F108" s="282"/>
      <c r="G108" s="282"/>
      <c r="H108" s="282"/>
      <c r="I108" s="282"/>
      <c r="J108" s="282"/>
      <c r="K108" s="284"/>
      <c r="AD108" s="256"/>
      <c r="AE108" s="9" t="s">
        <v>10</v>
      </c>
      <c r="AF108" s="245">
        <f t="shared" ref="AF108:AH121" si="60">IF($AH$38*AF6-AF138&gt;=$AH$37,$AH$37,$AH$38*AF6-AF138)</f>
        <v>5760</v>
      </c>
      <c r="AG108" s="245">
        <f t="shared" si="60"/>
        <v>5940</v>
      </c>
      <c r="AH108" s="245">
        <f t="shared" si="60"/>
        <v>5940</v>
      </c>
      <c r="AJ108">
        <f t="shared" ref="AJ108:AJ121" si="61">+AF78*$AH$37-AF108</f>
        <v>0</v>
      </c>
      <c r="AK108">
        <f t="shared" ref="AK108:AK121" si="62">+AG78*$AH$37-AG108</f>
        <v>0</v>
      </c>
      <c r="AL108">
        <f t="shared" ref="AL108:AL121" si="63">+AH78*$AH$37-AH108</f>
        <v>0</v>
      </c>
    </row>
    <row r="109" spans="2:38">
      <c r="B109" s="282"/>
      <c r="C109" s="282"/>
      <c r="D109" s="282"/>
      <c r="E109" s="282"/>
      <c r="F109" s="282"/>
      <c r="G109" s="283"/>
      <c r="H109" s="283"/>
      <c r="I109" s="283"/>
      <c r="J109" s="282"/>
      <c r="K109" s="284"/>
      <c r="AD109" s="256"/>
      <c r="AE109" s="9" t="s">
        <v>11</v>
      </c>
      <c r="AF109" s="245">
        <f t="shared" si="60"/>
        <v>5760</v>
      </c>
      <c r="AG109" s="245">
        <f t="shared" si="60"/>
        <v>5760</v>
      </c>
      <c r="AH109" s="245">
        <f t="shared" si="60"/>
        <v>5760</v>
      </c>
      <c r="AJ109">
        <f t="shared" si="61"/>
        <v>0</v>
      </c>
      <c r="AK109">
        <f t="shared" si="62"/>
        <v>0</v>
      </c>
      <c r="AL109">
        <f t="shared" si="63"/>
        <v>0</v>
      </c>
    </row>
    <row r="110" spans="2:38">
      <c r="B110" s="282"/>
      <c r="C110" s="282"/>
      <c r="D110" s="282"/>
      <c r="E110" s="282"/>
      <c r="F110" s="282"/>
      <c r="G110" s="283"/>
      <c r="H110" s="283"/>
      <c r="I110" s="283"/>
      <c r="J110" s="282"/>
      <c r="K110" s="284"/>
      <c r="AD110" s="256"/>
      <c r="AE110" s="9" t="s">
        <v>12</v>
      </c>
      <c r="AF110" s="245">
        <f t="shared" si="60"/>
        <v>5760</v>
      </c>
      <c r="AG110" s="245">
        <f t="shared" si="60"/>
        <v>5760</v>
      </c>
      <c r="AH110" s="245">
        <f t="shared" si="60"/>
        <v>5760</v>
      </c>
      <c r="AJ110">
        <f t="shared" si="61"/>
        <v>0</v>
      </c>
      <c r="AK110">
        <f t="shared" si="62"/>
        <v>0</v>
      </c>
      <c r="AL110">
        <f t="shared" si="63"/>
        <v>0</v>
      </c>
    </row>
    <row r="111" spans="2:38">
      <c r="B111" s="284"/>
      <c r="C111" s="284"/>
      <c r="D111" s="284"/>
      <c r="E111" s="284"/>
      <c r="F111" s="284"/>
      <c r="G111" s="286"/>
      <c r="H111" s="286"/>
      <c r="I111" s="286"/>
      <c r="J111" s="284"/>
      <c r="K111" s="284"/>
      <c r="AD111" s="256"/>
      <c r="AE111" s="9" t="s">
        <v>13</v>
      </c>
      <c r="AF111" s="245">
        <f t="shared" si="60"/>
        <v>5760</v>
      </c>
      <c r="AG111" s="245">
        <f t="shared" si="60"/>
        <v>5760</v>
      </c>
      <c r="AH111" s="245">
        <f t="shared" si="60"/>
        <v>5760</v>
      </c>
      <c r="AJ111">
        <f t="shared" si="61"/>
        <v>0</v>
      </c>
      <c r="AK111">
        <f t="shared" si="62"/>
        <v>0</v>
      </c>
      <c r="AL111">
        <f t="shared" si="63"/>
        <v>0</v>
      </c>
    </row>
    <row r="112" spans="2:38">
      <c r="G112" s="104"/>
      <c r="H112" s="104"/>
      <c r="I112" s="104"/>
      <c r="AD112" s="256"/>
      <c r="AE112" s="9" t="s">
        <v>14</v>
      </c>
      <c r="AF112" s="245">
        <f t="shared" si="60"/>
        <v>5700</v>
      </c>
      <c r="AG112" s="245">
        <f t="shared" si="60"/>
        <v>5700</v>
      </c>
      <c r="AH112" s="245">
        <f t="shared" si="60"/>
        <v>5700</v>
      </c>
      <c r="AJ112">
        <f t="shared" si="61"/>
        <v>0</v>
      </c>
      <c r="AK112">
        <f t="shared" si="62"/>
        <v>0</v>
      </c>
      <c r="AL112">
        <f t="shared" si="63"/>
        <v>0</v>
      </c>
    </row>
    <row r="113" spans="7:38">
      <c r="G113" s="104"/>
      <c r="H113" s="104"/>
      <c r="I113" s="104"/>
      <c r="AD113" s="256"/>
      <c r="AE113" s="9" t="s">
        <v>15</v>
      </c>
      <c r="AF113" s="245">
        <f t="shared" si="60"/>
        <v>5460</v>
      </c>
      <c r="AG113" s="245">
        <f t="shared" si="60"/>
        <v>5460</v>
      </c>
      <c r="AH113" s="245">
        <f t="shared" si="60"/>
        <v>5460</v>
      </c>
      <c r="AJ113">
        <f t="shared" si="61"/>
        <v>0</v>
      </c>
      <c r="AK113">
        <f t="shared" si="62"/>
        <v>0</v>
      </c>
      <c r="AL113">
        <f t="shared" si="63"/>
        <v>0</v>
      </c>
    </row>
    <row r="114" spans="7:38">
      <c r="G114" s="104"/>
      <c r="H114" s="104"/>
      <c r="I114" s="104"/>
      <c r="AD114" s="256"/>
      <c r="AE114" s="12" t="s">
        <v>16</v>
      </c>
      <c r="AF114" s="245">
        <f t="shared" si="60"/>
        <v>6300</v>
      </c>
      <c r="AG114" s="245">
        <f t="shared" si="60"/>
        <v>5580</v>
      </c>
      <c r="AH114" s="245">
        <f t="shared" si="60"/>
        <v>5220</v>
      </c>
      <c r="AJ114">
        <f t="shared" si="61"/>
        <v>0</v>
      </c>
      <c r="AK114">
        <f t="shared" si="62"/>
        <v>0</v>
      </c>
      <c r="AL114">
        <f t="shared" si="63"/>
        <v>0</v>
      </c>
    </row>
    <row r="115" spans="7:38">
      <c r="G115" s="104"/>
      <c r="H115" s="104"/>
      <c r="I115" s="104"/>
      <c r="AD115" s="256"/>
      <c r="AE115" s="12" t="s">
        <v>17</v>
      </c>
      <c r="AF115" s="245">
        <f t="shared" si="60"/>
        <v>7580</v>
      </c>
      <c r="AG115" s="245">
        <f t="shared" si="60"/>
        <v>5600</v>
      </c>
      <c r="AH115" s="245">
        <f t="shared" si="60"/>
        <v>4880</v>
      </c>
      <c r="AJ115">
        <f t="shared" si="61"/>
        <v>0</v>
      </c>
      <c r="AK115">
        <f t="shared" si="62"/>
        <v>0</v>
      </c>
      <c r="AL115">
        <f t="shared" si="63"/>
        <v>0</v>
      </c>
    </row>
    <row r="116" spans="7:38">
      <c r="G116" s="104"/>
      <c r="H116" s="104"/>
      <c r="I116" s="104"/>
      <c r="AD116" s="256"/>
      <c r="AE116" s="13">
        <v>0.41666666666666669</v>
      </c>
      <c r="AF116" s="245">
        <f t="shared" si="60"/>
        <v>7180</v>
      </c>
      <c r="AG116" s="245">
        <f t="shared" si="60"/>
        <v>5200</v>
      </c>
      <c r="AH116" s="245">
        <f t="shared" si="60"/>
        <v>4840</v>
      </c>
      <c r="AJ116">
        <f t="shared" si="61"/>
        <v>0</v>
      </c>
      <c r="AK116">
        <f t="shared" si="62"/>
        <v>0</v>
      </c>
      <c r="AL116">
        <f t="shared" si="63"/>
        <v>0</v>
      </c>
    </row>
    <row r="117" spans="7:38">
      <c r="G117" s="104"/>
      <c r="H117" s="104"/>
      <c r="I117" s="104"/>
      <c r="AD117" s="256"/>
      <c r="AE117" s="13" t="s">
        <v>18</v>
      </c>
      <c r="AF117" s="245">
        <f t="shared" si="60"/>
        <v>6680</v>
      </c>
      <c r="AG117" s="245">
        <f t="shared" si="60"/>
        <v>4700</v>
      </c>
      <c r="AH117" s="245">
        <f t="shared" si="60"/>
        <v>4700</v>
      </c>
      <c r="AJ117">
        <f t="shared" si="61"/>
        <v>0</v>
      </c>
      <c r="AK117">
        <f t="shared" si="62"/>
        <v>0</v>
      </c>
      <c r="AL117">
        <f t="shared" si="63"/>
        <v>0</v>
      </c>
    </row>
    <row r="118" spans="7:38">
      <c r="G118" s="104"/>
      <c r="H118" s="104"/>
      <c r="I118" s="104"/>
      <c r="AD118" s="256"/>
      <c r="AE118" s="13">
        <v>0.5</v>
      </c>
      <c r="AF118" s="245">
        <f t="shared" si="60"/>
        <v>6680</v>
      </c>
      <c r="AG118" s="245">
        <f t="shared" si="60"/>
        <v>4700</v>
      </c>
      <c r="AH118" s="245">
        <f t="shared" si="60"/>
        <v>4700</v>
      </c>
      <c r="AJ118">
        <f t="shared" si="61"/>
        <v>0</v>
      </c>
      <c r="AK118">
        <f t="shared" si="62"/>
        <v>0</v>
      </c>
      <c r="AL118">
        <f t="shared" si="63"/>
        <v>0</v>
      </c>
    </row>
    <row r="119" spans="7:38">
      <c r="H119" s="104"/>
      <c r="I119" s="104"/>
      <c r="AD119" s="256"/>
      <c r="AE119" s="13" t="s">
        <v>19</v>
      </c>
      <c r="AF119" s="245">
        <f t="shared" si="60"/>
        <v>6980</v>
      </c>
      <c r="AG119" s="245">
        <f t="shared" si="60"/>
        <v>5000</v>
      </c>
      <c r="AH119" s="245">
        <f t="shared" si="60"/>
        <v>5000</v>
      </c>
      <c r="AJ119">
        <f t="shared" si="61"/>
        <v>0</v>
      </c>
      <c r="AK119">
        <f t="shared" si="62"/>
        <v>0</v>
      </c>
      <c r="AL119">
        <f t="shared" si="63"/>
        <v>0</v>
      </c>
    </row>
    <row r="120" spans="7:38">
      <c r="AD120" s="256"/>
      <c r="AE120" s="13">
        <v>0.58333333333333337</v>
      </c>
      <c r="AF120" s="245">
        <f t="shared" si="60"/>
        <v>7380</v>
      </c>
      <c r="AG120" s="245">
        <f t="shared" si="60"/>
        <v>5400</v>
      </c>
      <c r="AH120" s="245">
        <f t="shared" si="60"/>
        <v>5400</v>
      </c>
      <c r="AJ120">
        <f t="shared" si="61"/>
        <v>0</v>
      </c>
      <c r="AK120">
        <f t="shared" si="62"/>
        <v>0</v>
      </c>
      <c r="AL120">
        <f t="shared" si="63"/>
        <v>0</v>
      </c>
    </row>
    <row r="121" spans="7:38">
      <c r="G121" s="104"/>
      <c r="H121" s="104"/>
      <c r="I121" s="104"/>
      <c r="AD121" s="256"/>
      <c r="AE121" s="13" t="s">
        <v>20</v>
      </c>
      <c r="AF121" s="245">
        <f t="shared" si="60"/>
        <v>7780</v>
      </c>
      <c r="AG121" s="245">
        <f t="shared" si="60"/>
        <v>5080</v>
      </c>
      <c r="AH121" s="245">
        <f t="shared" si="60"/>
        <v>5080</v>
      </c>
      <c r="AJ121">
        <f t="shared" si="61"/>
        <v>0</v>
      </c>
      <c r="AK121">
        <f t="shared" si="62"/>
        <v>0</v>
      </c>
      <c r="AL121">
        <f t="shared" si="63"/>
        <v>0</v>
      </c>
    </row>
    <row r="122" spans="7:38">
      <c r="AD122" s="256"/>
      <c r="AE122" s="12" t="s">
        <v>21</v>
      </c>
      <c r="AF122" s="245">
        <f t="shared" ref="AF122:AH130" si="64">IF($AH$38*AF20-AF152&gt;=$AH$37,$AH$37,$AH$38*AF20-AF152)</f>
        <v>8280</v>
      </c>
      <c r="AG122" s="245">
        <f t="shared" si="64"/>
        <v>5580</v>
      </c>
      <c r="AH122" s="245">
        <f t="shared" si="64"/>
        <v>5580</v>
      </c>
      <c r="AJ122">
        <f t="shared" ref="AJ122:AJ130" si="65">+AF92*$AH$37-AF122</f>
        <v>0</v>
      </c>
      <c r="AK122">
        <f t="shared" ref="AK122:AK130" si="66">+AG92*$AH$37-AG122</f>
        <v>0</v>
      </c>
      <c r="AL122">
        <f t="shared" ref="AL122:AL130" si="67">+AH92*$AH$37-AH122</f>
        <v>0</v>
      </c>
    </row>
    <row r="123" spans="7:38">
      <c r="AD123" s="256"/>
      <c r="AE123" s="12" t="s">
        <v>22</v>
      </c>
      <c r="AF123" s="245">
        <f t="shared" si="64"/>
        <v>8340</v>
      </c>
      <c r="AG123" s="245">
        <f t="shared" si="64"/>
        <v>6180</v>
      </c>
      <c r="AH123" s="245">
        <f t="shared" si="64"/>
        <v>6180</v>
      </c>
      <c r="AJ123">
        <f t="shared" si="65"/>
        <v>0</v>
      </c>
      <c r="AK123">
        <f t="shared" si="66"/>
        <v>0</v>
      </c>
      <c r="AL123">
        <f t="shared" si="67"/>
        <v>0</v>
      </c>
    </row>
    <row r="124" spans="7:38">
      <c r="AD124" s="256"/>
      <c r="AE124" s="12" t="s">
        <v>23</v>
      </c>
      <c r="AF124" s="245">
        <f t="shared" si="64"/>
        <v>8640</v>
      </c>
      <c r="AG124" s="245">
        <f t="shared" si="64"/>
        <v>6480</v>
      </c>
      <c r="AH124" s="245">
        <f t="shared" si="64"/>
        <v>6480</v>
      </c>
      <c r="AJ124">
        <f t="shared" si="65"/>
        <v>0</v>
      </c>
      <c r="AK124">
        <f t="shared" si="66"/>
        <v>0</v>
      </c>
      <c r="AL124">
        <f t="shared" si="67"/>
        <v>0</v>
      </c>
    </row>
    <row r="125" spans="7:38">
      <c r="AD125" s="256"/>
      <c r="AE125" s="9" t="s">
        <v>24</v>
      </c>
      <c r="AF125" s="245">
        <f t="shared" si="64"/>
        <v>8640</v>
      </c>
      <c r="AG125" s="245">
        <f t="shared" si="64"/>
        <v>7380</v>
      </c>
      <c r="AH125" s="245">
        <f t="shared" si="64"/>
        <v>7200</v>
      </c>
      <c r="AJ125">
        <f t="shared" si="65"/>
        <v>0</v>
      </c>
      <c r="AK125">
        <f t="shared" si="66"/>
        <v>0</v>
      </c>
      <c r="AL125">
        <f t="shared" si="67"/>
        <v>0</v>
      </c>
    </row>
    <row r="126" spans="7:38">
      <c r="AD126" s="256"/>
      <c r="AE126" s="15">
        <v>0.83333333333333337</v>
      </c>
      <c r="AF126" s="245">
        <f t="shared" si="64"/>
        <v>9350</v>
      </c>
      <c r="AG126" s="245">
        <f t="shared" si="64"/>
        <v>8280</v>
      </c>
      <c r="AH126" s="245">
        <f t="shared" si="64"/>
        <v>7920</v>
      </c>
      <c r="AJ126">
        <f t="shared" si="65"/>
        <v>0</v>
      </c>
      <c r="AK126">
        <f t="shared" si="66"/>
        <v>0</v>
      </c>
      <c r="AL126">
        <f t="shared" si="67"/>
        <v>0</v>
      </c>
    </row>
    <row r="127" spans="7:38">
      <c r="AD127" s="256"/>
      <c r="AE127" s="15">
        <v>0.875</v>
      </c>
      <c r="AF127" s="245">
        <f t="shared" si="64"/>
        <v>9350</v>
      </c>
      <c r="AG127" s="245">
        <f t="shared" si="64"/>
        <v>8280</v>
      </c>
      <c r="AH127" s="245">
        <f t="shared" si="64"/>
        <v>7920</v>
      </c>
      <c r="AJ127">
        <f t="shared" si="65"/>
        <v>0</v>
      </c>
      <c r="AK127">
        <f t="shared" si="66"/>
        <v>0</v>
      </c>
      <c r="AL127">
        <f t="shared" si="67"/>
        <v>0</v>
      </c>
    </row>
    <row r="128" spans="7:38">
      <c r="AD128" s="256"/>
      <c r="AE128" s="13" t="s">
        <v>25</v>
      </c>
      <c r="AF128" s="245">
        <f t="shared" si="64"/>
        <v>9000</v>
      </c>
      <c r="AG128" s="245">
        <f t="shared" si="64"/>
        <v>7740</v>
      </c>
      <c r="AH128" s="245">
        <f t="shared" si="64"/>
        <v>7560</v>
      </c>
      <c r="AJ128">
        <f t="shared" si="65"/>
        <v>0</v>
      </c>
      <c r="AK128">
        <f t="shared" si="66"/>
        <v>0</v>
      </c>
      <c r="AL128">
        <f t="shared" si="67"/>
        <v>0</v>
      </c>
    </row>
    <row r="129" spans="30:38">
      <c r="AD129" s="256"/>
      <c r="AE129" s="15">
        <v>0.95833333333333337</v>
      </c>
      <c r="AF129" s="245">
        <f t="shared" si="64"/>
        <v>8280</v>
      </c>
      <c r="AG129" s="245">
        <f t="shared" si="64"/>
        <v>7200</v>
      </c>
      <c r="AH129" s="245">
        <f t="shared" si="64"/>
        <v>7200</v>
      </c>
      <c r="AJ129">
        <f t="shared" si="65"/>
        <v>0</v>
      </c>
      <c r="AK129">
        <f t="shared" si="66"/>
        <v>0</v>
      </c>
      <c r="AL129">
        <f t="shared" si="67"/>
        <v>0</v>
      </c>
    </row>
    <row r="130" spans="30:38">
      <c r="AD130" s="256"/>
      <c r="AE130" s="9" t="s">
        <v>26</v>
      </c>
      <c r="AF130" s="245">
        <f t="shared" si="64"/>
        <v>6840</v>
      </c>
      <c r="AG130" s="245">
        <f t="shared" si="64"/>
        <v>6660</v>
      </c>
      <c r="AH130" s="245">
        <f t="shared" si="64"/>
        <v>6660</v>
      </c>
      <c r="AJ130">
        <f t="shared" si="65"/>
        <v>0</v>
      </c>
      <c r="AK130">
        <f t="shared" si="66"/>
        <v>0</v>
      </c>
      <c r="AL130">
        <f t="shared" si="67"/>
        <v>0</v>
      </c>
    </row>
    <row r="133" spans="30:38">
      <c r="AF133" s="236" t="s">
        <v>166</v>
      </c>
    </row>
    <row r="134" spans="30:38">
      <c r="AE134" s="287" t="s">
        <v>2</v>
      </c>
      <c r="AF134" s="237" t="str">
        <f>+AF$2</f>
        <v>Máxima</v>
      </c>
      <c r="AG134" s="237" t="str">
        <f>+AG$2</f>
        <v>Máxima</v>
      </c>
      <c r="AH134" s="237" t="str">
        <f>+AH$2</f>
        <v>Máxima</v>
      </c>
    </row>
    <row r="135" spans="30:38">
      <c r="AE135" s="288"/>
      <c r="AF135" s="238" t="str">
        <f>AF$3</f>
        <v>Dias de Semana</v>
      </c>
      <c r="AG135" s="238" t="str">
        <f>AG$3</f>
        <v>Sabados</v>
      </c>
      <c r="AH135" s="238" t="str">
        <f>AH$3</f>
        <v>Domingos</v>
      </c>
    </row>
    <row r="136" spans="30:38">
      <c r="AE136" s="289"/>
      <c r="AF136" s="237"/>
      <c r="AG136" s="237"/>
      <c r="AH136" s="237"/>
    </row>
    <row r="137" spans="30:38">
      <c r="AE137" s="9" t="s">
        <v>9</v>
      </c>
      <c r="AF137" s="237">
        <f t="shared" ref="AF137:AH152" si="68">+$AJ6</f>
        <v>0</v>
      </c>
      <c r="AG137" s="237">
        <f t="shared" si="68"/>
        <v>0</v>
      </c>
      <c r="AH137" s="237">
        <f t="shared" si="68"/>
        <v>0</v>
      </c>
    </row>
    <row r="138" spans="30:38">
      <c r="AE138" s="9" t="s">
        <v>10</v>
      </c>
      <c r="AF138" s="237">
        <f t="shared" si="68"/>
        <v>0</v>
      </c>
      <c r="AG138" s="237">
        <f t="shared" si="68"/>
        <v>0</v>
      </c>
      <c r="AH138" s="237">
        <f t="shared" si="68"/>
        <v>0</v>
      </c>
    </row>
    <row r="139" spans="30:38">
      <c r="AE139" s="9" t="s">
        <v>11</v>
      </c>
      <c r="AF139" s="237">
        <f t="shared" si="68"/>
        <v>0</v>
      </c>
      <c r="AG139" s="237">
        <f t="shared" si="68"/>
        <v>0</v>
      </c>
      <c r="AH139" s="237">
        <f t="shared" si="68"/>
        <v>0</v>
      </c>
    </row>
    <row r="140" spans="30:38">
      <c r="AE140" s="9" t="s">
        <v>12</v>
      </c>
      <c r="AF140" s="237">
        <f t="shared" si="68"/>
        <v>0</v>
      </c>
      <c r="AG140" s="237">
        <f t="shared" si="68"/>
        <v>0</v>
      </c>
      <c r="AH140" s="237">
        <f t="shared" si="68"/>
        <v>0</v>
      </c>
    </row>
    <row r="141" spans="30:38">
      <c r="AE141" s="9" t="s">
        <v>13</v>
      </c>
      <c r="AF141" s="237">
        <f t="shared" si="68"/>
        <v>0</v>
      </c>
      <c r="AG141" s="237">
        <f t="shared" si="68"/>
        <v>0</v>
      </c>
      <c r="AH141" s="237">
        <f t="shared" si="68"/>
        <v>0</v>
      </c>
    </row>
    <row r="142" spans="30:38">
      <c r="AE142" s="9" t="s">
        <v>14</v>
      </c>
      <c r="AF142" s="237">
        <f t="shared" si="68"/>
        <v>60</v>
      </c>
      <c r="AG142" s="237">
        <f t="shared" si="68"/>
        <v>60</v>
      </c>
      <c r="AH142" s="237">
        <f t="shared" si="68"/>
        <v>60</v>
      </c>
    </row>
    <row r="143" spans="30:38">
      <c r="AE143" s="9" t="s">
        <v>15</v>
      </c>
      <c r="AF143" s="237">
        <f t="shared" si="68"/>
        <v>300</v>
      </c>
      <c r="AG143" s="237">
        <f t="shared" si="68"/>
        <v>300</v>
      </c>
      <c r="AH143" s="237">
        <f t="shared" si="68"/>
        <v>300</v>
      </c>
    </row>
    <row r="144" spans="30:38">
      <c r="AE144" s="12" t="s">
        <v>16</v>
      </c>
      <c r="AF144" s="237">
        <f t="shared" si="68"/>
        <v>900</v>
      </c>
      <c r="AG144" s="237">
        <f t="shared" si="68"/>
        <v>900</v>
      </c>
      <c r="AH144" s="237">
        <f t="shared" si="68"/>
        <v>900</v>
      </c>
    </row>
    <row r="145" spans="31:34">
      <c r="AE145" s="12" t="s">
        <v>17</v>
      </c>
      <c r="AF145" s="237">
        <f t="shared" si="68"/>
        <v>1600</v>
      </c>
      <c r="AG145" s="237">
        <f t="shared" si="68"/>
        <v>1600</v>
      </c>
      <c r="AH145" s="237">
        <f t="shared" si="68"/>
        <v>1600</v>
      </c>
    </row>
    <row r="146" spans="31:34">
      <c r="AE146" s="13">
        <v>0.41666666666666669</v>
      </c>
      <c r="AF146" s="237">
        <f t="shared" si="68"/>
        <v>2000</v>
      </c>
      <c r="AG146" s="237">
        <f t="shared" si="68"/>
        <v>2000</v>
      </c>
      <c r="AH146" s="237">
        <f t="shared" si="68"/>
        <v>2000</v>
      </c>
    </row>
    <row r="147" spans="31:34">
      <c r="AE147" s="13" t="s">
        <v>18</v>
      </c>
      <c r="AF147" s="237">
        <f t="shared" si="68"/>
        <v>2500</v>
      </c>
      <c r="AG147" s="237">
        <f t="shared" si="68"/>
        <v>2500</v>
      </c>
      <c r="AH147" s="237">
        <f t="shared" si="68"/>
        <v>2500</v>
      </c>
    </row>
    <row r="148" spans="31:34">
      <c r="AE148" s="13">
        <v>0.5</v>
      </c>
      <c r="AF148" s="237">
        <f t="shared" si="68"/>
        <v>2500</v>
      </c>
      <c r="AG148" s="237">
        <f t="shared" si="68"/>
        <v>2500</v>
      </c>
      <c r="AH148" s="237">
        <f t="shared" si="68"/>
        <v>2500</v>
      </c>
    </row>
    <row r="149" spans="31:34">
      <c r="AE149" s="13" t="s">
        <v>19</v>
      </c>
      <c r="AF149" s="237">
        <f t="shared" si="68"/>
        <v>2200</v>
      </c>
      <c r="AG149" s="237">
        <f t="shared" si="68"/>
        <v>2200</v>
      </c>
      <c r="AH149" s="237">
        <f t="shared" si="68"/>
        <v>2200</v>
      </c>
    </row>
    <row r="150" spans="31:34">
      <c r="AE150" s="13">
        <v>0.58333333333333337</v>
      </c>
      <c r="AF150" s="237">
        <f t="shared" si="68"/>
        <v>1800</v>
      </c>
      <c r="AG150" s="237">
        <f t="shared" si="68"/>
        <v>1800</v>
      </c>
      <c r="AH150" s="237">
        <f t="shared" si="68"/>
        <v>1800</v>
      </c>
    </row>
    <row r="151" spans="31:34">
      <c r="AE151" s="13" t="s">
        <v>20</v>
      </c>
      <c r="AF151" s="237">
        <f t="shared" si="68"/>
        <v>1400</v>
      </c>
      <c r="AG151" s="237">
        <f t="shared" si="68"/>
        <v>1400</v>
      </c>
      <c r="AH151" s="237">
        <f t="shared" si="68"/>
        <v>1400</v>
      </c>
    </row>
    <row r="152" spans="31:34">
      <c r="AE152" s="12" t="s">
        <v>21</v>
      </c>
      <c r="AF152" s="237">
        <f t="shared" si="68"/>
        <v>900</v>
      </c>
      <c r="AG152" s="237">
        <f t="shared" si="68"/>
        <v>900</v>
      </c>
      <c r="AH152" s="237">
        <f t="shared" si="68"/>
        <v>900</v>
      </c>
    </row>
    <row r="153" spans="31:34">
      <c r="AE153" s="12" t="s">
        <v>22</v>
      </c>
      <c r="AF153" s="237">
        <f t="shared" ref="AF153:AH160" si="69">+$AJ22</f>
        <v>300</v>
      </c>
      <c r="AG153" s="237">
        <f t="shared" si="69"/>
        <v>300</v>
      </c>
      <c r="AH153" s="237">
        <f t="shared" si="69"/>
        <v>300</v>
      </c>
    </row>
    <row r="154" spans="31:34">
      <c r="AE154" s="12" t="s">
        <v>23</v>
      </c>
      <c r="AF154" s="237">
        <f t="shared" si="69"/>
        <v>0</v>
      </c>
      <c r="AG154" s="237">
        <f t="shared" si="69"/>
        <v>0</v>
      </c>
      <c r="AH154" s="237">
        <f t="shared" si="69"/>
        <v>0</v>
      </c>
    </row>
    <row r="155" spans="31:34">
      <c r="AE155" s="9" t="s">
        <v>24</v>
      </c>
      <c r="AF155" s="237">
        <f t="shared" si="69"/>
        <v>0</v>
      </c>
      <c r="AG155" s="237">
        <f t="shared" si="69"/>
        <v>0</v>
      </c>
      <c r="AH155" s="237">
        <f t="shared" si="69"/>
        <v>0</v>
      </c>
    </row>
    <row r="156" spans="31:34">
      <c r="AE156" s="15">
        <v>0.83333333333333337</v>
      </c>
      <c r="AF156" s="237">
        <f t="shared" si="69"/>
        <v>0</v>
      </c>
      <c r="AG156" s="237">
        <f t="shared" si="69"/>
        <v>0</v>
      </c>
      <c r="AH156" s="237">
        <f t="shared" si="69"/>
        <v>0</v>
      </c>
    </row>
    <row r="157" spans="31:34">
      <c r="AE157" s="15">
        <v>0.875</v>
      </c>
      <c r="AF157" s="237">
        <f t="shared" si="69"/>
        <v>0</v>
      </c>
      <c r="AG157" s="237">
        <f t="shared" si="69"/>
        <v>0</v>
      </c>
      <c r="AH157" s="237">
        <f t="shared" si="69"/>
        <v>0</v>
      </c>
    </row>
    <row r="158" spans="31:34">
      <c r="AE158" s="13" t="s">
        <v>25</v>
      </c>
      <c r="AF158" s="237">
        <f t="shared" si="69"/>
        <v>0</v>
      </c>
      <c r="AG158" s="237">
        <f t="shared" si="69"/>
        <v>0</v>
      </c>
      <c r="AH158" s="237">
        <f t="shared" si="69"/>
        <v>0</v>
      </c>
    </row>
    <row r="159" spans="31:34">
      <c r="AE159" s="15">
        <v>0.95833333333333337</v>
      </c>
      <c r="AF159" s="237">
        <f t="shared" si="69"/>
        <v>0</v>
      </c>
      <c r="AG159" s="237">
        <f t="shared" si="69"/>
        <v>0</v>
      </c>
      <c r="AH159" s="237">
        <f t="shared" si="69"/>
        <v>0</v>
      </c>
    </row>
    <row r="160" spans="31:34">
      <c r="AE160" s="9" t="s">
        <v>26</v>
      </c>
      <c r="AF160" s="237">
        <f t="shared" si="69"/>
        <v>0</v>
      </c>
      <c r="AG160" s="237">
        <f t="shared" si="69"/>
        <v>0</v>
      </c>
      <c r="AH160" s="237">
        <f t="shared" si="69"/>
        <v>0</v>
      </c>
    </row>
    <row r="161" spans="31:34">
      <c r="AE161" s="6"/>
      <c r="AF161" s="250"/>
      <c r="AG161" s="250"/>
      <c r="AH161" s="250"/>
    </row>
    <row r="162" spans="31:34">
      <c r="AE162" s="6"/>
      <c r="AF162" s="250"/>
      <c r="AG162" s="250"/>
      <c r="AH162" s="250"/>
    </row>
    <row r="163" spans="31:34">
      <c r="AE163" s="236" t="s">
        <v>130</v>
      </c>
      <c r="AF163" s="250"/>
      <c r="AG163" s="251"/>
      <c r="AH163" s="250"/>
    </row>
    <row r="164" spans="31:34">
      <c r="AE164" s="324" t="s">
        <v>2</v>
      </c>
      <c r="AF164" s="247" t="str">
        <f>+AF$4</f>
        <v>GERAL</v>
      </c>
      <c r="AG164" s="247" t="str">
        <f t="shared" ref="AG164" si="70">+AG$4</f>
        <v>GERAL</v>
      </c>
      <c r="AH164" s="247" t="str">
        <f>+AH$4</f>
        <v>GERAL</v>
      </c>
    </row>
    <row r="165" spans="31:34">
      <c r="AE165" s="325"/>
      <c r="AF165" s="248" t="str">
        <f>AF$3</f>
        <v>Dias de Semana</v>
      </c>
      <c r="AG165" s="248" t="str">
        <f t="shared" ref="AG165:AH165" si="71">AG$3</f>
        <v>Sabados</v>
      </c>
      <c r="AH165" s="248" t="str">
        <f t="shared" si="71"/>
        <v>Domingos</v>
      </c>
    </row>
    <row r="166" spans="31:34">
      <c r="AE166" s="326"/>
      <c r="AF166" s="247"/>
      <c r="AG166" s="247"/>
      <c r="AH166" s="247"/>
    </row>
    <row r="167" spans="31:34">
      <c r="AE167" s="239" t="s">
        <v>9</v>
      </c>
      <c r="AF167" s="246">
        <f t="shared" ref="AF167:AH181" si="72">+$AH$40*(AF107+AF137)</f>
        <v>3060</v>
      </c>
      <c r="AG167" s="246">
        <f t="shared" si="72"/>
        <v>3060</v>
      </c>
      <c r="AH167" s="246">
        <f t="shared" si="72"/>
        <v>3060</v>
      </c>
    </row>
    <row r="168" spans="31:34">
      <c r="AE168" s="239" t="s">
        <v>10</v>
      </c>
      <c r="AF168" s="246">
        <f t="shared" si="72"/>
        <v>2880</v>
      </c>
      <c r="AG168" s="246">
        <f t="shared" si="72"/>
        <v>2970</v>
      </c>
      <c r="AH168" s="246">
        <f t="shared" si="72"/>
        <v>2970</v>
      </c>
    </row>
    <row r="169" spans="31:34">
      <c r="AE169" s="239" t="s">
        <v>11</v>
      </c>
      <c r="AF169" s="246">
        <f t="shared" si="72"/>
        <v>2880</v>
      </c>
      <c r="AG169" s="246">
        <f t="shared" si="72"/>
        <v>2880</v>
      </c>
      <c r="AH169" s="246">
        <f t="shared" si="72"/>
        <v>2880</v>
      </c>
    </row>
    <row r="170" spans="31:34">
      <c r="AE170" s="239" t="s">
        <v>12</v>
      </c>
      <c r="AF170" s="246">
        <f t="shared" si="72"/>
        <v>2880</v>
      </c>
      <c r="AG170" s="246">
        <f t="shared" si="72"/>
        <v>2880</v>
      </c>
      <c r="AH170" s="246">
        <f t="shared" si="72"/>
        <v>2880</v>
      </c>
    </row>
    <row r="171" spans="31:34">
      <c r="AE171" s="239" t="s">
        <v>13</v>
      </c>
      <c r="AF171" s="246">
        <f t="shared" si="72"/>
        <v>2880</v>
      </c>
      <c r="AG171" s="246">
        <f t="shared" si="72"/>
        <v>2880</v>
      </c>
      <c r="AH171" s="246">
        <f t="shared" si="72"/>
        <v>2880</v>
      </c>
    </row>
    <row r="172" spans="31:34">
      <c r="AE172" s="239" t="s">
        <v>14</v>
      </c>
      <c r="AF172" s="246">
        <f t="shared" si="72"/>
        <v>2880</v>
      </c>
      <c r="AG172" s="246">
        <f t="shared" si="72"/>
        <v>2880</v>
      </c>
      <c r="AH172" s="246">
        <f t="shared" si="72"/>
        <v>2880</v>
      </c>
    </row>
    <row r="173" spans="31:34">
      <c r="AE173" s="239" t="s">
        <v>15</v>
      </c>
      <c r="AF173" s="246">
        <f t="shared" si="72"/>
        <v>2880</v>
      </c>
      <c r="AG173" s="246">
        <f t="shared" si="72"/>
        <v>2880</v>
      </c>
      <c r="AH173" s="246">
        <f t="shared" si="72"/>
        <v>2880</v>
      </c>
    </row>
    <row r="174" spans="31:34">
      <c r="AE174" s="241" t="s">
        <v>16</v>
      </c>
      <c r="AF174" s="246">
        <f t="shared" si="72"/>
        <v>3600</v>
      </c>
      <c r="AG174" s="246">
        <f t="shared" si="72"/>
        <v>3240</v>
      </c>
      <c r="AH174" s="246">
        <f t="shared" si="72"/>
        <v>3060</v>
      </c>
    </row>
    <row r="175" spans="31:34">
      <c r="AE175" s="241" t="s">
        <v>17</v>
      </c>
      <c r="AF175" s="246">
        <f t="shared" si="72"/>
        <v>4590</v>
      </c>
      <c r="AG175" s="246">
        <f t="shared" si="72"/>
        <v>3600</v>
      </c>
      <c r="AH175" s="246">
        <f t="shared" si="72"/>
        <v>3240</v>
      </c>
    </row>
    <row r="176" spans="31:34">
      <c r="AE176" s="242">
        <v>0.41666666666666669</v>
      </c>
      <c r="AF176" s="246">
        <f t="shared" si="72"/>
        <v>4590</v>
      </c>
      <c r="AG176" s="246">
        <f t="shared" si="72"/>
        <v>3600</v>
      </c>
      <c r="AH176" s="246">
        <f t="shared" si="72"/>
        <v>3420</v>
      </c>
    </row>
    <row r="177" spans="31:34">
      <c r="AE177" s="242" t="s">
        <v>18</v>
      </c>
      <c r="AF177" s="246">
        <f t="shared" si="72"/>
        <v>4590</v>
      </c>
      <c r="AG177" s="246">
        <f t="shared" si="72"/>
        <v>3600</v>
      </c>
      <c r="AH177" s="246">
        <f t="shared" si="72"/>
        <v>3600</v>
      </c>
    </row>
    <row r="178" spans="31:34">
      <c r="AE178" s="242">
        <v>0.5</v>
      </c>
      <c r="AF178" s="246">
        <f t="shared" si="72"/>
        <v>4590</v>
      </c>
      <c r="AG178" s="246">
        <f t="shared" si="72"/>
        <v>3600</v>
      </c>
      <c r="AH178" s="246">
        <f t="shared" si="72"/>
        <v>3600</v>
      </c>
    </row>
    <row r="179" spans="31:34">
      <c r="AE179" s="242" t="s">
        <v>19</v>
      </c>
      <c r="AF179" s="246">
        <f t="shared" si="72"/>
        <v>4590</v>
      </c>
      <c r="AG179" s="246">
        <f t="shared" si="72"/>
        <v>3600</v>
      </c>
      <c r="AH179" s="246">
        <f t="shared" si="72"/>
        <v>3600</v>
      </c>
    </row>
    <row r="180" spans="31:34">
      <c r="AE180" s="242">
        <v>0.58333333333333337</v>
      </c>
      <c r="AF180" s="246">
        <f t="shared" si="72"/>
        <v>4590</v>
      </c>
      <c r="AG180" s="246">
        <f t="shared" si="72"/>
        <v>3600</v>
      </c>
      <c r="AH180" s="246">
        <f t="shared" si="72"/>
        <v>3600</v>
      </c>
    </row>
    <row r="181" spans="31:34">
      <c r="AE181" s="242" t="s">
        <v>20</v>
      </c>
      <c r="AF181" s="246">
        <f t="shared" si="72"/>
        <v>4590</v>
      </c>
      <c r="AG181" s="246">
        <f t="shared" si="72"/>
        <v>3240</v>
      </c>
      <c r="AH181" s="246">
        <f t="shared" si="72"/>
        <v>3240</v>
      </c>
    </row>
    <row r="182" spans="31:34">
      <c r="AE182" s="241" t="s">
        <v>21</v>
      </c>
      <c r="AF182" s="246">
        <f t="shared" ref="AF182:AH183" si="73">+$AH$40*(AF122+AF152)</f>
        <v>4590</v>
      </c>
      <c r="AG182" s="246">
        <f t="shared" si="73"/>
        <v>3240</v>
      </c>
      <c r="AH182" s="246">
        <f t="shared" si="73"/>
        <v>3240</v>
      </c>
    </row>
    <row r="183" spans="31:34">
      <c r="AE183" s="241" t="s">
        <v>22</v>
      </c>
      <c r="AF183" s="246">
        <f t="shared" si="73"/>
        <v>4320</v>
      </c>
      <c r="AG183" s="246">
        <f t="shared" si="73"/>
        <v>3240</v>
      </c>
      <c r="AH183" s="246">
        <f t="shared" si="73"/>
        <v>3240</v>
      </c>
    </row>
    <row r="184" spans="31:34">
      <c r="AE184" s="241" t="s">
        <v>23</v>
      </c>
      <c r="AF184" s="246">
        <f t="shared" ref="AF184:AH190" si="74">+$AH$40*(AF124+AF154)</f>
        <v>4320</v>
      </c>
      <c r="AG184" s="246">
        <f t="shared" si="74"/>
        <v>3240</v>
      </c>
      <c r="AH184" s="246">
        <f t="shared" si="74"/>
        <v>3240</v>
      </c>
    </row>
    <row r="185" spans="31:34">
      <c r="AE185" s="239" t="s">
        <v>24</v>
      </c>
      <c r="AF185" s="246">
        <f t="shared" si="74"/>
        <v>4320</v>
      </c>
      <c r="AG185" s="246">
        <f t="shared" si="74"/>
        <v>3690</v>
      </c>
      <c r="AH185" s="246">
        <f t="shared" si="74"/>
        <v>3600</v>
      </c>
    </row>
    <row r="186" spans="31:34">
      <c r="AE186" s="243">
        <v>0.83333333333333337</v>
      </c>
      <c r="AF186" s="246">
        <f t="shared" si="74"/>
        <v>4675</v>
      </c>
      <c r="AG186" s="246">
        <f t="shared" si="74"/>
        <v>4140</v>
      </c>
      <c r="AH186" s="246">
        <f t="shared" si="74"/>
        <v>3960</v>
      </c>
    </row>
    <row r="187" spans="31:34">
      <c r="AE187" s="243">
        <v>0.875</v>
      </c>
      <c r="AF187" s="246">
        <f t="shared" si="74"/>
        <v>4675</v>
      </c>
      <c r="AG187" s="246">
        <f t="shared" si="74"/>
        <v>4140</v>
      </c>
      <c r="AH187" s="246">
        <f t="shared" si="74"/>
        <v>3960</v>
      </c>
    </row>
    <row r="188" spans="31:34">
      <c r="AE188" s="242" t="s">
        <v>25</v>
      </c>
      <c r="AF188" s="246">
        <f t="shared" si="74"/>
        <v>4500</v>
      </c>
      <c r="AG188" s="246">
        <f t="shared" si="74"/>
        <v>3870</v>
      </c>
      <c r="AH188" s="246">
        <f t="shared" si="74"/>
        <v>3780</v>
      </c>
    </row>
    <row r="189" spans="31:34">
      <c r="AE189" s="243">
        <v>0.95833333333333337</v>
      </c>
      <c r="AF189" s="246">
        <f t="shared" si="74"/>
        <v>4140</v>
      </c>
      <c r="AG189" s="246">
        <f t="shared" si="74"/>
        <v>3600</v>
      </c>
      <c r="AH189" s="246">
        <f t="shared" si="74"/>
        <v>3600</v>
      </c>
    </row>
    <row r="190" spans="31:34">
      <c r="AE190" s="239" t="s">
        <v>26</v>
      </c>
      <c r="AF190" s="246">
        <f t="shared" si="74"/>
        <v>3420</v>
      </c>
      <c r="AG190" s="246">
        <f t="shared" si="74"/>
        <v>3330</v>
      </c>
      <c r="AH190" s="246">
        <f t="shared" si="74"/>
        <v>3330</v>
      </c>
    </row>
    <row r="194" spans="31:34">
      <c r="AE194" s="236" t="s">
        <v>168</v>
      </c>
      <c r="AF194" s="250"/>
      <c r="AG194" s="251"/>
      <c r="AH194" s="250"/>
    </row>
    <row r="195" spans="31:34">
      <c r="AE195" s="324" t="s">
        <v>2</v>
      </c>
      <c r="AF195" s="247" t="str">
        <f>+AF$4</f>
        <v>GERAL</v>
      </c>
      <c r="AG195" s="247" t="str">
        <f t="shared" ref="AG195" si="75">+AG$4</f>
        <v>GERAL</v>
      </c>
      <c r="AH195" s="247" t="str">
        <f>+AH$4</f>
        <v>GERAL</v>
      </c>
    </row>
    <row r="196" spans="31:34">
      <c r="AE196" s="325"/>
      <c r="AF196" s="248" t="str">
        <f>AF$3</f>
        <v>Dias de Semana</v>
      </c>
      <c r="AG196" s="248" t="str">
        <f t="shared" ref="AG196:AH196" si="76">AG$3</f>
        <v>Sabados</v>
      </c>
      <c r="AH196" s="248" t="str">
        <f t="shared" si="76"/>
        <v>Domingos</v>
      </c>
    </row>
    <row r="197" spans="31:34">
      <c r="AE197" s="326"/>
      <c r="AF197" s="247"/>
      <c r="AG197" s="247"/>
      <c r="AH197" s="247"/>
    </row>
    <row r="198" spans="31:34">
      <c r="AE198" s="239" t="s">
        <v>9</v>
      </c>
      <c r="AF198" s="246">
        <f t="shared" ref="AF198:AH221" si="77">+AF46+AF107+AF137</f>
        <v>23460</v>
      </c>
      <c r="AG198" s="246">
        <f t="shared" si="77"/>
        <v>23460</v>
      </c>
      <c r="AH198" s="246">
        <f t="shared" si="77"/>
        <v>23460</v>
      </c>
    </row>
    <row r="199" spans="31:34">
      <c r="AE199" s="239" t="s">
        <v>10</v>
      </c>
      <c r="AF199" s="246">
        <f t="shared" si="77"/>
        <v>22080</v>
      </c>
      <c r="AG199" s="246">
        <f t="shared" si="77"/>
        <v>22770</v>
      </c>
      <c r="AH199" s="246">
        <f t="shared" si="77"/>
        <v>22770</v>
      </c>
    </row>
    <row r="200" spans="31:34">
      <c r="AE200" s="239" t="s">
        <v>11</v>
      </c>
      <c r="AF200" s="246">
        <f t="shared" si="77"/>
        <v>22080</v>
      </c>
      <c r="AG200" s="246">
        <f t="shared" si="77"/>
        <v>22080</v>
      </c>
      <c r="AH200" s="246">
        <f t="shared" si="77"/>
        <v>22080</v>
      </c>
    </row>
    <row r="201" spans="31:34">
      <c r="AE201" s="239" t="s">
        <v>12</v>
      </c>
      <c r="AF201" s="246">
        <f t="shared" si="77"/>
        <v>22080</v>
      </c>
      <c r="AG201" s="246">
        <f t="shared" si="77"/>
        <v>22080</v>
      </c>
      <c r="AH201" s="246">
        <f t="shared" si="77"/>
        <v>22080</v>
      </c>
    </row>
    <row r="202" spans="31:34">
      <c r="AE202" s="239" t="s">
        <v>13</v>
      </c>
      <c r="AF202" s="246">
        <f t="shared" si="77"/>
        <v>22080</v>
      </c>
      <c r="AG202" s="246">
        <f t="shared" si="77"/>
        <v>22080</v>
      </c>
      <c r="AH202" s="246">
        <f t="shared" si="77"/>
        <v>22080</v>
      </c>
    </row>
    <row r="203" spans="31:34">
      <c r="AE203" s="239" t="s">
        <v>14</v>
      </c>
      <c r="AF203" s="246">
        <f t="shared" si="77"/>
        <v>22080</v>
      </c>
      <c r="AG203" s="246">
        <f t="shared" si="77"/>
        <v>22080</v>
      </c>
      <c r="AH203" s="246">
        <f t="shared" si="77"/>
        <v>22080</v>
      </c>
    </row>
    <row r="204" spans="31:34">
      <c r="AE204" s="239" t="s">
        <v>15</v>
      </c>
      <c r="AF204" s="246">
        <f t="shared" si="77"/>
        <v>22080</v>
      </c>
      <c r="AG204" s="246">
        <f t="shared" si="77"/>
        <v>22080</v>
      </c>
      <c r="AH204" s="246">
        <f t="shared" si="77"/>
        <v>22080</v>
      </c>
    </row>
    <row r="205" spans="31:34">
      <c r="AE205" s="241" t="s">
        <v>16</v>
      </c>
      <c r="AF205" s="246">
        <f t="shared" si="77"/>
        <v>27600</v>
      </c>
      <c r="AG205" s="246">
        <f t="shared" si="77"/>
        <v>24840</v>
      </c>
      <c r="AH205" s="246">
        <f t="shared" si="77"/>
        <v>23460</v>
      </c>
    </row>
    <row r="206" spans="31:34">
      <c r="AE206" s="241" t="s">
        <v>17</v>
      </c>
      <c r="AF206" s="246">
        <f t="shared" si="77"/>
        <v>35190</v>
      </c>
      <c r="AG206" s="246">
        <f t="shared" si="77"/>
        <v>27600</v>
      </c>
      <c r="AH206" s="246">
        <f t="shared" si="77"/>
        <v>24840</v>
      </c>
    </row>
    <row r="207" spans="31:34">
      <c r="AE207" s="242">
        <v>0.41666666666666669</v>
      </c>
      <c r="AF207" s="246">
        <f t="shared" si="77"/>
        <v>35190</v>
      </c>
      <c r="AG207" s="246">
        <f t="shared" si="77"/>
        <v>27600</v>
      </c>
      <c r="AH207" s="246">
        <f t="shared" si="77"/>
        <v>26220</v>
      </c>
    </row>
    <row r="208" spans="31:34">
      <c r="AE208" s="242" t="s">
        <v>18</v>
      </c>
      <c r="AF208" s="246">
        <f t="shared" si="77"/>
        <v>35190</v>
      </c>
      <c r="AG208" s="246">
        <f t="shared" si="77"/>
        <v>27600</v>
      </c>
      <c r="AH208" s="246">
        <f t="shared" si="77"/>
        <v>27600</v>
      </c>
    </row>
    <row r="209" spans="31:34">
      <c r="AE209" s="242">
        <v>0.5</v>
      </c>
      <c r="AF209" s="246">
        <f t="shared" si="77"/>
        <v>35190</v>
      </c>
      <c r="AG209" s="246">
        <f t="shared" si="77"/>
        <v>27600</v>
      </c>
      <c r="AH209" s="246">
        <f t="shared" si="77"/>
        <v>27600</v>
      </c>
    </row>
    <row r="210" spans="31:34">
      <c r="AE210" s="242" t="s">
        <v>19</v>
      </c>
      <c r="AF210" s="246">
        <f t="shared" si="77"/>
        <v>35190</v>
      </c>
      <c r="AG210" s="246">
        <f t="shared" si="77"/>
        <v>27600</v>
      </c>
      <c r="AH210" s="246">
        <f t="shared" si="77"/>
        <v>27600</v>
      </c>
    </row>
    <row r="211" spans="31:34">
      <c r="AE211" s="242">
        <v>0.58333333333333337</v>
      </c>
      <c r="AF211" s="246">
        <f t="shared" si="77"/>
        <v>35190</v>
      </c>
      <c r="AG211" s="246">
        <f t="shared" si="77"/>
        <v>27600</v>
      </c>
      <c r="AH211" s="246">
        <f t="shared" si="77"/>
        <v>27600</v>
      </c>
    </row>
    <row r="212" spans="31:34">
      <c r="AE212" s="242" t="s">
        <v>20</v>
      </c>
      <c r="AF212" s="246">
        <f t="shared" si="77"/>
        <v>35190</v>
      </c>
      <c r="AG212" s="246">
        <f t="shared" si="77"/>
        <v>24840</v>
      </c>
      <c r="AH212" s="246">
        <f t="shared" si="77"/>
        <v>24840</v>
      </c>
    </row>
    <row r="213" spans="31:34">
      <c r="AE213" s="241" t="s">
        <v>21</v>
      </c>
      <c r="AF213" s="246">
        <f t="shared" si="77"/>
        <v>35190</v>
      </c>
      <c r="AG213" s="246">
        <f t="shared" si="77"/>
        <v>24840</v>
      </c>
      <c r="AH213" s="246">
        <f t="shared" si="77"/>
        <v>24840</v>
      </c>
    </row>
    <row r="214" spans="31:34">
      <c r="AE214" s="241" t="s">
        <v>22</v>
      </c>
      <c r="AF214" s="246">
        <f t="shared" si="77"/>
        <v>33120</v>
      </c>
      <c r="AG214" s="246">
        <f t="shared" si="77"/>
        <v>24840</v>
      </c>
      <c r="AH214" s="246">
        <f t="shared" si="77"/>
        <v>24840</v>
      </c>
    </row>
    <row r="215" spans="31:34">
      <c r="AE215" s="241" t="s">
        <v>23</v>
      </c>
      <c r="AF215" s="246">
        <f t="shared" si="77"/>
        <v>33120</v>
      </c>
      <c r="AG215" s="246">
        <f t="shared" si="77"/>
        <v>24840</v>
      </c>
      <c r="AH215" s="246">
        <f t="shared" si="77"/>
        <v>24840</v>
      </c>
    </row>
    <row r="216" spans="31:34">
      <c r="AE216" s="239" t="s">
        <v>24</v>
      </c>
      <c r="AF216" s="246">
        <f t="shared" si="77"/>
        <v>33120</v>
      </c>
      <c r="AG216" s="246">
        <f t="shared" si="77"/>
        <v>28290</v>
      </c>
      <c r="AH216" s="246">
        <f t="shared" si="77"/>
        <v>27600</v>
      </c>
    </row>
    <row r="217" spans="31:34">
      <c r="AE217" s="243">
        <v>0.83333333333333337</v>
      </c>
      <c r="AF217" s="246">
        <f t="shared" si="77"/>
        <v>36380</v>
      </c>
      <c r="AG217" s="246">
        <f t="shared" si="77"/>
        <v>31740</v>
      </c>
      <c r="AH217" s="246">
        <f t="shared" si="77"/>
        <v>30360</v>
      </c>
    </row>
    <row r="218" spans="31:34">
      <c r="AE218" s="243">
        <v>0.875</v>
      </c>
      <c r="AF218" s="246">
        <f t="shared" si="77"/>
        <v>36380</v>
      </c>
      <c r="AG218" s="246">
        <f t="shared" si="77"/>
        <v>31740</v>
      </c>
      <c r="AH218" s="246">
        <f t="shared" si="77"/>
        <v>30360</v>
      </c>
    </row>
    <row r="219" spans="31:34">
      <c r="AE219" s="242" t="s">
        <v>25</v>
      </c>
      <c r="AF219" s="246">
        <f t="shared" si="77"/>
        <v>34500</v>
      </c>
      <c r="AG219" s="246">
        <f t="shared" si="77"/>
        <v>29670</v>
      </c>
      <c r="AH219" s="246">
        <f t="shared" si="77"/>
        <v>28980</v>
      </c>
    </row>
    <row r="220" spans="31:34">
      <c r="AE220" s="243">
        <v>0.95833333333333337</v>
      </c>
      <c r="AF220" s="246">
        <f t="shared" si="77"/>
        <v>31740</v>
      </c>
      <c r="AG220" s="246">
        <f t="shared" si="77"/>
        <v>27600</v>
      </c>
      <c r="AH220" s="246">
        <f t="shared" si="77"/>
        <v>27600</v>
      </c>
    </row>
    <row r="221" spans="31:34">
      <c r="AE221" s="239" t="s">
        <v>26</v>
      </c>
      <c r="AF221" s="246">
        <f t="shared" si="77"/>
        <v>26220</v>
      </c>
      <c r="AG221" s="246">
        <f t="shared" si="77"/>
        <v>25530</v>
      </c>
      <c r="AH221" s="246">
        <f t="shared" si="77"/>
        <v>25530</v>
      </c>
    </row>
    <row r="225" spans="31:34">
      <c r="AE225" s="236" t="s">
        <v>167</v>
      </c>
      <c r="AF225" s="250"/>
      <c r="AG225" s="251"/>
      <c r="AH225" s="250"/>
    </row>
    <row r="226" spans="31:34">
      <c r="AE226" s="324" t="s">
        <v>2</v>
      </c>
      <c r="AF226" s="247" t="str">
        <f>+AF$4</f>
        <v>GERAL</v>
      </c>
      <c r="AG226" s="247" t="str">
        <f t="shared" ref="AG226" si="78">+AG$4</f>
        <v>GERAL</v>
      </c>
      <c r="AH226" s="247" t="str">
        <f>+AH$4</f>
        <v>GERAL</v>
      </c>
    </row>
    <row r="227" spans="31:34">
      <c r="AE227" s="325"/>
      <c r="AF227" s="248" t="str">
        <f>AF$3</f>
        <v>Dias de Semana</v>
      </c>
      <c r="AG227" s="248" t="str">
        <f t="shared" ref="AG227:AH227" si="79">AG$3</f>
        <v>Sabados</v>
      </c>
      <c r="AH227" s="248" t="str">
        <f t="shared" si="79"/>
        <v>Domingos</v>
      </c>
    </row>
    <row r="228" spans="31:34">
      <c r="AE228" s="326"/>
      <c r="AF228" s="247"/>
      <c r="AG228" s="247"/>
      <c r="AH228" s="247"/>
    </row>
    <row r="229" spans="31:34">
      <c r="AE229" s="239" t="s">
        <v>9</v>
      </c>
      <c r="AF229" s="246">
        <f t="shared" ref="AF229:AH252" si="80">+AF198-AF167-AF5</f>
        <v>0</v>
      </c>
      <c r="AG229" s="246">
        <f t="shared" si="80"/>
        <v>0</v>
      </c>
      <c r="AH229" s="246">
        <f t="shared" si="80"/>
        <v>0</v>
      </c>
    </row>
    <row r="230" spans="31:34">
      <c r="AE230" s="239" t="s">
        <v>10</v>
      </c>
      <c r="AF230" s="246">
        <f t="shared" si="80"/>
        <v>0</v>
      </c>
      <c r="AG230" s="246">
        <f t="shared" si="80"/>
        <v>0</v>
      </c>
      <c r="AH230" s="246">
        <f t="shared" si="80"/>
        <v>0</v>
      </c>
    </row>
    <row r="231" spans="31:34">
      <c r="AE231" s="239" t="s">
        <v>11</v>
      </c>
      <c r="AF231" s="246">
        <f t="shared" si="80"/>
        <v>0</v>
      </c>
      <c r="AG231" s="246">
        <f t="shared" si="80"/>
        <v>0</v>
      </c>
      <c r="AH231" s="246">
        <f t="shared" si="80"/>
        <v>0</v>
      </c>
    </row>
    <row r="232" spans="31:34">
      <c r="AE232" s="239" t="s">
        <v>12</v>
      </c>
      <c r="AF232" s="246">
        <f t="shared" si="80"/>
        <v>0</v>
      </c>
      <c r="AG232" s="246">
        <f t="shared" si="80"/>
        <v>0</v>
      </c>
      <c r="AH232" s="246">
        <f t="shared" si="80"/>
        <v>0</v>
      </c>
    </row>
    <row r="233" spans="31:34">
      <c r="AE233" s="239" t="s">
        <v>13</v>
      </c>
      <c r="AF233" s="246">
        <f t="shared" si="80"/>
        <v>0</v>
      </c>
      <c r="AG233" s="246">
        <f t="shared" si="80"/>
        <v>0</v>
      </c>
      <c r="AH233" s="246">
        <f t="shared" si="80"/>
        <v>0</v>
      </c>
    </row>
    <row r="234" spans="31:34">
      <c r="AE234" s="239" t="s">
        <v>14</v>
      </c>
      <c r="AF234" s="246">
        <f t="shared" si="80"/>
        <v>0</v>
      </c>
      <c r="AG234" s="246">
        <f t="shared" si="80"/>
        <v>0</v>
      </c>
      <c r="AH234" s="246">
        <f t="shared" si="80"/>
        <v>0</v>
      </c>
    </row>
    <row r="235" spans="31:34">
      <c r="AE235" s="239" t="s">
        <v>15</v>
      </c>
      <c r="AF235" s="246">
        <f t="shared" si="80"/>
        <v>0</v>
      </c>
      <c r="AG235" s="246">
        <f t="shared" si="80"/>
        <v>0</v>
      </c>
      <c r="AH235" s="246">
        <f t="shared" si="80"/>
        <v>0</v>
      </c>
    </row>
    <row r="236" spans="31:34">
      <c r="AE236" s="241" t="s">
        <v>16</v>
      </c>
      <c r="AF236" s="246">
        <f t="shared" si="80"/>
        <v>0</v>
      </c>
      <c r="AG236" s="246">
        <f t="shared" si="80"/>
        <v>0</v>
      </c>
      <c r="AH236" s="246">
        <f t="shared" si="80"/>
        <v>0</v>
      </c>
    </row>
    <row r="237" spans="31:34">
      <c r="AE237" s="241" t="s">
        <v>17</v>
      </c>
      <c r="AF237" s="246">
        <f t="shared" si="80"/>
        <v>0</v>
      </c>
      <c r="AG237" s="246">
        <f t="shared" si="80"/>
        <v>0</v>
      </c>
      <c r="AH237" s="246">
        <f t="shared" si="80"/>
        <v>0</v>
      </c>
    </row>
    <row r="238" spans="31:34">
      <c r="AE238" s="242">
        <v>0.41666666666666669</v>
      </c>
      <c r="AF238" s="246">
        <f t="shared" si="80"/>
        <v>0</v>
      </c>
      <c r="AG238" s="246">
        <f t="shared" si="80"/>
        <v>0</v>
      </c>
      <c r="AH238" s="246">
        <f t="shared" si="80"/>
        <v>0</v>
      </c>
    </row>
    <row r="239" spans="31:34">
      <c r="AE239" s="242" t="s">
        <v>18</v>
      </c>
      <c r="AF239" s="246">
        <f t="shared" si="80"/>
        <v>0</v>
      </c>
      <c r="AG239" s="246">
        <f t="shared" si="80"/>
        <v>0</v>
      </c>
      <c r="AH239" s="246">
        <f t="shared" si="80"/>
        <v>0</v>
      </c>
    </row>
    <row r="240" spans="31:34">
      <c r="AE240" s="242">
        <v>0.5</v>
      </c>
      <c r="AF240" s="246">
        <f t="shared" si="80"/>
        <v>0</v>
      </c>
      <c r="AG240" s="246">
        <f t="shared" si="80"/>
        <v>0</v>
      </c>
      <c r="AH240" s="246">
        <f t="shared" si="80"/>
        <v>0</v>
      </c>
    </row>
    <row r="241" spans="31:34">
      <c r="AE241" s="242" t="s">
        <v>19</v>
      </c>
      <c r="AF241" s="246">
        <f t="shared" si="80"/>
        <v>0</v>
      </c>
      <c r="AG241" s="246">
        <f t="shared" si="80"/>
        <v>0</v>
      </c>
      <c r="AH241" s="246">
        <f t="shared" si="80"/>
        <v>0</v>
      </c>
    </row>
    <row r="242" spans="31:34">
      <c r="AE242" s="242">
        <v>0.58333333333333337</v>
      </c>
      <c r="AF242" s="246">
        <f t="shared" si="80"/>
        <v>0</v>
      </c>
      <c r="AG242" s="246">
        <f t="shared" si="80"/>
        <v>0</v>
      </c>
      <c r="AH242" s="246">
        <f t="shared" si="80"/>
        <v>0</v>
      </c>
    </row>
    <row r="243" spans="31:34">
      <c r="AE243" s="242" t="s">
        <v>20</v>
      </c>
      <c r="AF243" s="246">
        <f t="shared" si="80"/>
        <v>0</v>
      </c>
      <c r="AG243" s="246">
        <f t="shared" si="80"/>
        <v>0</v>
      </c>
      <c r="AH243" s="246">
        <f t="shared" si="80"/>
        <v>0</v>
      </c>
    </row>
    <row r="244" spans="31:34">
      <c r="AE244" s="241" t="s">
        <v>21</v>
      </c>
      <c r="AF244" s="246">
        <f t="shared" si="80"/>
        <v>0</v>
      </c>
      <c r="AG244" s="246">
        <f t="shared" si="80"/>
        <v>0</v>
      </c>
      <c r="AH244" s="246">
        <f t="shared" si="80"/>
        <v>0</v>
      </c>
    </row>
    <row r="245" spans="31:34">
      <c r="AE245" s="241" t="s">
        <v>22</v>
      </c>
      <c r="AF245" s="246">
        <f t="shared" si="80"/>
        <v>0</v>
      </c>
      <c r="AG245" s="246">
        <f t="shared" si="80"/>
        <v>0</v>
      </c>
      <c r="AH245" s="246">
        <f t="shared" si="80"/>
        <v>0</v>
      </c>
    </row>
    <row r="246" spans="31:34">
      <c r="AE246" s="241" t="s">
        <v>23</v>
      </c>
      <c r="AF246" s="246">
        <f t="shared" si="80"/>
        <v>0</v>
      </c>
      <c r="AG246" s="246">
        <f t="shared" si="80"/>
        <v>0</v>
      </c>
      <c r="AH246" s="246">
        <f t="shared" si="80"/>
        <v>0</v>
      </c>
    </row>
    <row r="247" spans="31:34">
      <c r="AE247" s="239" t="s">
        <v>24</v>
      </c>
      <c r="AF247" s="246">
        <f t="shared" si="80"/>
        <v>0</v>
      </c>
      <c r="AG247" s="246">
        <f t="shared" si="80"/>
        <v>0</v>
      </c>
      <c r="AH247" s="246">
        <f t="shared" si="80"/>
        <v>0</v>
      </c>
    </row>
    <row r="248" spans="31:34">
      <c r="AE248" s="243">
        <v>0.83333333333333337</v>
      </c>
      <c r="AF248" s="246">
        <f t="shared" si="80"/>
        <v>-95</v>
      </c>
      <c r="AG248" s="246">
        <f t="shared" si="80"/>
        <v>0</v>
      </c>
      <c r="AH248" s="246">
        <f t="shared" si="80"/>
        <v>0</v>
      </c>
    </row>
    <row r="249" spans="31:34">
      <c r="AE249" s="243">
        <v>0.875</v>
      </c>
      <c r="AF249" s="246">
        <f t="shared" si="80"/>
        <v>-95</v>
      </c>
      <c r="AG249" s="246">
        <f t="shared" si="80"/>
        <v>0</v>
      </c>
      <c r="AH249" s="246">
        <f t="shared" si="80"/>
        <v>0</v>
      </c>
    </row>
    <row r="250" spans="31:34">
      <c r="AE250" s="242" t="s">
        <v>25</v>
      </c>
      <c r="AF250" s="246">
        <f t="shared" si="80"/>
        <v>0</v>
      </c>
      <c r="AG250" s="246">
        <f t="shared" si="80"/>
        <v>0</v>
      </c>
      <c r="AH250" s="246">
        <f t="shared" si="80"/>
        <v>0</v>
      </c>
    </row>
    <row r="251" spans="31:34">
      <c r="AE251" s="243">
        <v>0.95833333333333337</v>
      </c>
      <c r="AF251" s="246">
        <f t="shared" si="80"/>
        <v>0</v>
      </c>
      <c r="AG251" s="246">
        <f t="shared" si="80"/>
        <v>0</v>
      </c>
      <c r="AH251" s="246">
        <f t="shared" si="80"/>
        <v>0</v>
      </c>
    </row>
    <row r="252" spans="31:34">
      <c r="AE252" s="239" t="s">
        <v>26</v>
      </c>
      <c r="AF252" s="246">
        <f t="shared" si="80"/>
        <v>0</v>
      </c>
      <c r="AG252" s="246">
        <f t="shared" si="80"/>
        <v>0</v>
      </c>
      <c r="AH252" s="246">
        <f t="shared" si="80"/>
        <v>0</v>
      </c>
    </row>
  </sheetData>
  <mergeCells count="17">
    <mergeCell ref="AE195:AE197"/>
    <mergeCell ref="AE226:AE228"/>
    <mergeCell ref="A1:D1"/>
    <mergeCell ref="AY1:BA1"/>
    <mergeCell ref="BC1:BE1"/>
    <mergeCell ref="AE43:AE45"/>
    <mergeCell ref="AE74:AE76"/>
    <mergeCell ref="AE104:AE106"/>
    <mergeCell ref="AE134:AE136"/>
    <mergeCell ref="AE164:AE166"/>
    <mergeCell ref="B94:B103"/>
    <mergeCell ref="D94:D100"/>
    <mergeCell ref="D101:D103"/>
    <mergeCell ref="D4:D12"/>
    <mergeCell ref="D13:D15"/>
    <mergeCell ref="B4:B15"/>
    <mergeCell ref="A76:Y76"/>
  </mergeCells>
  <conditionalFormatting sqref="B43:Y43 B71:Y71 AA43:AB43">
    <cfRule type="cellIs" dxfId="5" priority="6" operator="lessThan">
      <formula>0.5</formula>
    </cfRule>
  </conditionalFormatting>
  <conditionalFormatting sqref="B44:Y44 B72:Y72 B75:Y75 B47:Y47">
    <cfRule type="cellIs" dxfId="4" priority="5" operator="equal">
      <formula>"NÃO"</formula>
    </cfRule>
  </conditionalFormatting>
  <conditionalFormatting sqref="AY5:BA28 BC5:BE28 AF5:AH28">
    <cfRule type="cellIs" dxfId="3" priority="4" operator="lessThan">
      <formula>1</formula>
    </cfRule>
  </conditionalFormatting>
  <pageMargins left="0.511811024" right="0.511811024" top="0.78740157499999996" bottom="0.78740157499999996" header="0.31496062000000002" footer="0.31496062000000002"/>
  <pageSetup paperSize="9" orientation="portrait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90"/>
  <sheetViews>
    <sheetView topLeftCell="A55" zoomScale="70" zoomScaleNormal="70" zoomScalePageLayoutView="70" workbookViewId="0">
      <selection activeCell="G66" sqref="G66"/>
    </sheetView>
  </sheetViews>
  <sheetFormatPr baseColWidth="10" defaultColWidth="8.83203125" defaultRowHeight="14" x14ac:dyDescent="0"/>
  <cols>
    <col min="1" max="1" width="26.83203125" customWidth="1"/>
    <col min="2" max="2" width="8.83203125" customWidth="1"/>
    <col min="3" max="3" width="9.5" customWidth="1"/>
    <col min="4" max="4" width="11.1640625" customWidth="1"/>
    <col min="5" max="5" width="16" customWidth="1"/>
    <col min="6" max="6" width="12.5" customWidth="1"/>
    <col min="7" max="8" width="12.6640625" customWidth="1"/>
    <col min="9" max="9" width="12" customWidth="1"/>
    <col min="27" max="28" width="11.33203125" customWidth="1"/>
    <col min="29" max="30" width="7.1640625" customWidth="1"/>
    <col min="31" max="31" width="8.83203125" style="3"/>
    <col min="32" max="32" width="12.5" style="3" customWidth="1"/>
    <col min="33" max="34" width="11.5" style="3" customWidth="1"/>
    <col min="35" max="35" width="0" hidden="1" customWidth="1"/>
    <col min="36" max="36" width="10.5" customWidth="1"/>
  </cols>
  <sheetData>
    <row r="1" spans="1:57" ht="18">
      <c r="A1" s="323" t="s">
        <v>108</v>
      </c>
      <c r="B1" s="323"/>
      <c r="C1" s="323"/>
      <c r="D1" s="323"/>
      <c r="AE1" s="1"/>
      <c r="AF1" s="1"/>
      <c r="AG1" s="1"/>
      <c r="AH1" s="1"/>
      <c r="AV1" s="112" t="s">
        <v>131</v>
      </c>
      <c r="AW1" s="112"/>
      <c r="AX1" s="112"/>
      <c r="AY1" s="327" t="s">
        <v>100</v>
      </c>
      <c r="AZ1" s="327"/>
      <c r="BA1" s="327"/>
      <c r="BB1" s="112"/>
      <c r="BC1" s="328" t="s">
        <v>42</v>
      </c>
      <c r="BD1" s="329"/>
      <c r="BE1" s="330"/>
    </row>
    <row r="2" spans="1:57" ht="51.75" customHeight="1">
      <c r="A2" s="106"/>
      <c r="B2" s="107" t="s">
        <v>77</v>
      </c>
      <c r="C2" s="107"/>
      <c r="D2" s="107" t="s">
        <v>78</v>
      </c>
      <c r="E2" s="107" t="s">
        <v>79</v>
      </c>
      <c r="F2" s="107" t="s">
        <v>80</v>
      </c>
      <c r="G2" s="107" t="s">
        <v>81</v>
      </c>
      <c r="H2" s="107" t="s">
        <v>82</v>
      </c>
      <c r="I2" s="107" t="s">
        <v>83</v>
      </c>
      <c r="J2" s="106"/>
      <c r="K2" s="106"/>
      <c r="AE2" s="2"/>
      <c r="AF2" s="207" t="s">
        <v>3</v>
      </c>
      <c r="AG2" s="207" t="s">
        <v>3</v>
      </c>
      <c r="AH2" s="207" t="s">
        <v>3</v>
      </c>
      <c r="AI2" s="208"/>
      <c r="AJ2" s="338" t="s">
        <v>129</v>
      </c>
      <c r="AY2" s="58" t="s">
        <v>3</v>
      </c>
      <c r="AZ2" s="58" t="s">
        <v>3</v>
      </c>
      <c r="BA2" s="58" t="s">
        <v>3</v>
      </c>
      <c r="BC2" s="58" t="s">
        <v>3</v>
      </c>
      <c r="BD2" s="58" t="s">
        <v>3</v>
      </c>
      <c r="BE2" s="58" t="s">
        <v>3</v>
      </c>
    </row>
    <row r="3" spans="1:57" ht="15" hidden="1" customHeight="1">
      <c r="B3" s="105"/>
      <c r="D3" t="s">
        <v>68</v>
      </c>
      <c r="AF3" s="207" t="s">
        <v>5</v>
      </c>
      <c r="AG3" s="207" t="s">
        <v>49</v>
      </c>
      <c r="AH3" s="207" t="s">
        <v>7</v>
      </c>
      <c r="AI3" s="208"/>
      <c r="AJ3" s="339"/>
      <c r="AY3" s="58" t="s">
        <v>107</v>
      </c>
      <c r="AZ3" s="58" t="s">
        <v>49</v>
      </c>
      <c r="BA3" s="58" t="s">
        <v>7</v>
      </c>
      <c r="BC3" s="58" t="s">
        <v>107</v>
      </c>
      <c r="BD3" s="58" t="s">
        <v>6</v>
      </c>
      <c r="BE3" s="58" t="s">
        <v>7</v>
      </c>
    </row>
    <row r="4" spans="1:57">
      <c r="B4" s="320" t="s">
        <v>63</v>
      </c>
      <c r="C4" s="108" t="s">
        <v>169</v>
      </c>
      <c r="D4" s="316" t="s">
        <v>69</v>
      </c>
      <c r="E4" s="108" t="s">
        <v>72</v>
      </c>
      <c r="F4" s="108">
        <v>34154</v>
      </c>
      <c r="G4" s="109">
        <v>9236</v>
      </c>
      <c r="H4" s="109">
        <v>7388.8</v>
      </c>
      <c r="I4" s="130">
        <v>6280.48</v>
      </c>
      <c r="K4" s="108" t="s">
        <v>169</v>
      </c>
      <c r="AE4" s="6"/>
      <c r="AF4" s="207" t="s">
        <v>8</v>
      </c>
      <c r="AG4" s="207" t="s">
        <v>8</v>
      </c>
      <c r="AH4" s="207" t="s">
        <v>8</v>
      </c>
      <c r="AI4" s="208"/>
      <c r="AJ4" s="340"/>
      <c r="AY4" s="58" t="s">
        <v>8</v>
      </c>
      <c r="AZ4" s="58" t="s">
        <v>8</v>
      </c>
      <c r="BA4" s="58" t="s">
        <v>8</v>
      </c>
      <c r="BC4" s="58" t="s">
        <v>8</v>
      </c>
      <c r="BD4" s="58" t="s">
        <v>8</v>
      </c>
      <c r="BE4" s="58" t="s">
        <v>8</v>
      </c>
    </row>
    <row r="5" spans="1:57">
      <c r="B5" s="321"/>
      <c r="C5" s="108" t="s">
        <v>170</v>
      </c>
      <c r="D5" s="316"/>
      <c r="E5" s="108" t="s">
        <v>73</v>
      </c>
      <c r="F5" s="108">
        <v>34155</v>
      </c>
      <c r="G5" s="109">
        <v>9236</v>
      </c>
      <c r="H5" s="109">
        <v>7388.8</v>
      </c>
      <c r="I5" s="130">
        <v>6280.48</v>
      </c>
      <c r="K5" s="108" t="s">
        <v>173</v>
      </c>
      <c r="AE5" s="9" t="s">
        <v>9</v>
      </c>
      <c r="AF5" s="202">
        <v>17000</v>
      </c>
      <c r="AG5" s="202">
        <v>17000</v>
      </c>
      <c r="AH5" s="202">
        <v>17000</v>
      </c>
      <c r="AI5" s="203" t="s">
        <v>9</v>
      </c>
      <c r="AJ5" s="201">
        <f>+'Parque Solar_4a10Julho'!$R34</f>
        <v>0</v>
      </c>
      <c r="AX5" s="9" t="s">
        <v>9</v>
      </c>
      <c r="AY5" s="85">
        <f t="shared" ref="AY5:AY28" si="0">+AF46</f>
        <v>14450</v>
      </c>
      <c r="AZ5" s="85">
        <f t="shared" ref="AZ5:AZ28" si="1">+AG46</f>
        <v>14450</v>
      </c>
      <c r="BA5" s="85">
        <f t="shared" ref="BA5:BA28" si="2">+AH46</f>
        <v>14450</v>
      </c>
      <c r="BC5" s="200">
        <f t="shared" ref="BC5:BE28" si="3">+$AF167</f>
        <v>2550</v>
      </c>
      <c r="BD5" s="200">
        <f t="shared" si="3"/>
        <v>2550</v>
      </c>
      <c r="BE5" s="200">
        <f t="shared" si="3"/>
        <v>2550</v>
      </c>
    </row>
    <row r="6" spans="1:57">
      <c r="B6" s="321"/>
      <c r="C6" s="108" t="s">
        <v>171</v>
      </c>
      <c r="D6" s="316"/>
      <c r="E6" s="108" t="s">
        <v>70</v>
      </c>
      <c r="F6" s="108">
        <v>51071</v>
      </c>
      <c r="G6" s="109">
        <v>6977</v>
      </c>
      <c r="H6" s="109">
        <v>5581.6</v>
      </c>
      <c r="I6" s="130">
        <v>4744.3600000000006</v>
      </c>
      <c r="K6" s="108" t="s">
        <v>174</v>
      </c>
      <c r="AE6" s="9" t="s">
        <v>10</v>
      </c>
      <c r="AF6" s="202">
        <v>16000</v>
      </c>
      <c r="AG6" s="202">
        <v>16500</v>
      </c>
      <c r="AH6" s="202">
        <v>16500</v>
      </c>
      <c r="AI6" s="203" t="s">
        <v>10</v>
      </c>
      <c r="AJ6" s="201">
        <f>+'Parque Solar_4a10Julho'!$R35</f>
        <v>0</v>
      </c>
      <c r="AX6" s="9" t="s">
        <v>10</v>
      </c>
      <c r="AY6" s="85">
        <f t="shared" si="0"/>
        <v>13600</v>
      </c>
      <c r="AZ6" s="85">
        <f t="shared" si="1"/>
        <v>14025</v>
      </c>
      <c r="BA6" s="85">
        <f t="shared" si="2"/>
        <v>14025</v>
      </c>
      <c r="BC6" s="200">
        <f t="shared" si="3"/>
        <v>2400</v>
      </c>
      <c r="BD6" s="200">
        <f t="shared" si="3"/>
        <v>2400</v>
      </c>
      <c r="BE6" s="200">
        <f t="shared" si="3"/>
        <v>2400</v>
      </c>
    </row>
    <row r="7" spans="1:57">
      <c r="B7" s="321"/>
      <c r="C7" s="108" t="s">
        <v>172</v>
      </c>
      <c r="D7" s="316"/>
      <c r="E7" s="108" t="s">
        <v>71</v>
      </c>
      <c r="F7" s="108">
        <v>51072</v>
      </c>
      <c r="G7" s="109">
        <v>6977</v>
      </c>
      <c r="H7" s="109">
        <v>5581.6</v>
      </c>
      <c r="I7" s="130">
        <v>4744.3600000000006</v>
      </c>
      <c r="K7" s="108" t="s">
        <v>175</v>
      </c>
      <c r="AE7" s="9" t="s">
        <v>11</v>
      </c>
      <c r="AF7" s="202">
        <v>16000</v>
      </c>
      <c r="AG7" s="202">
        <v>16000</v>
      </c>
      <c r="AH7" s="202">
        <v>16000</v>
      </c>
      <c r="AI7" s="203" t="s">
        <v>11</v>
      </c>
      <c r="AJ7" s="201">
        <f>+'Parque Solar_4a10Julho'!$R36</f>
        <v>0</v>
      </c>
      <c r="AX7" s="9" t="s">
        <v>11</v>
      </c>
      <c r="AY7" s="85">
        <f t="shared" si="0"/>
        <v>13600</v>
      </c>
      <c r="AZ7" s="85">
        <f t="shared" si="1"/>
        <v>13600</v>
      </c>
      <c r="BA7" s="85">
        <f t="shared" si="2"/>
        <v>13600</v>
      </c>
      <c r="BC7" s="200">
        <f t="shared" si="3"/>
        <v>2400</v>
      </c>
      <c r="BD7" s="200">
        <f t="shared" si="3"/>
        <v>2400</v>
      </c>
      <c r="BE7" s="200">
        <f t="shared" si="3"/>
        <v>2400</v>
      </c>
    </row>
    <row r="8" spans="1:57">
      <c r="B8" s="321"/>
      <c r="C8" s="108" t="s">
        <v>74</v>
      </c>
      <c r="D8" s="316"/>
      <c r="E8" s="108" t="s">
        <v>74</v>
      </c>
      <c r="F8" s="108"/>
      <c r="G8" s="109">
        <v>2150</v>
      </c>
      <c r="H8" s="109">
        <v>1720</v>
      </c>
      <c r="I8" s="130">
        <v>1376</v>
      </c>
      <c r="K8" s="108" t="s">
        <v>176</v>
      </c>
      <c r="AE8" s="9" t="s">
        <v>12</v>
      </c>
      <c r="AF8" s="202">
        <v>16000</v>
      </c>
      <c r="AG8" s="202">
        <v>16000</v>
      </c>
      <c r="AH8" s="202">
        <v>16000</v>
      </c>
      <c r="AI8" s="203" t="s">
        <v>12</v>
      </c>
      <c r="AJ8" s="201">
        <f>+'Parque Solar_4a10Julho'!$R37</f>
        <v>0</v>
      </c>
      <c r="AX8" s="9" t="s">
        <v>12</v>
      </c>
      <c r="AY8" s="85">
        <f t="shared" si="0"/>
        <v>13600</v>
      </c>
      <c r="AZ8" s="85">
        <f t="shared" si="1"/>
        <v>13600</v>
      </c>
      <c r="BA8" s="85">
        <f t="shared" si="2"/>
        <v>13600</v>
      </c>
      <c r="BC8" s="200">
        <f t="shared" si="3"/>
        <v>2400</v>
      </c>
      <c r="BD8" s="200">
        <f t="shared" si="3"/>
        <v>2400</v>
      </c>
      <c r="BE8" s="200">
        <f t="shared" si="3"/>
        <v>2400</v>
      </c>
    </row>
    <row r="9" spans="1:57">
      <c r="B9" s="321"/>
      <c r="C9" s="108" t="s">
        <v>75</v>
      </c>
      <c r="D9" s="316"/>
      <c r="E9" s="108" t="s">
        <v>75</v>
      </c>
      <c r="F9" s="108"/>
      <c r="G9" s="109">
        <v>2150</v>
      </c>
      <c r="H9" s="109">
        <v>1720</v>
      </c>
      <c r="I9" s="130">
        <v>1376</v>
      </c>
      <c r="K9" s="108" t="s">
        <v>177</v>
      </c>
      <c r="AE9" s="9" t="s">
        <v>13</v>
      </c>
      <c r="AF9" s="202">
        <v>16000</v>
      </c>
      <c r="AG9" s="202">
        <v>16000</v>
      </c>
      <c r="AH9" s="202">
        <v>16000</v>
      </c>
      <c r="AI9" s="203" t="s">
        <v>13</v>
      </c>
      <c r="AJ9" s="201">
        <f>+'Parque Solar_4a10Julho'!$R38</f>
        <v>0</v>
      </c>
      <c r="AX9" s="9" t="s">
        <v>13</v>
      </c>
      <c r="AY9" s="85">
        <f t="shared" si="0"/>
        <v>13600</v>
      </c>
      <c r="AZ9" s="85">
        <f t="shared" si="1"/>
        <v>13600</v>
      </c>
      <c r="BA9" s="85">
        <f t="shared" si="2"/>
        <v>13600</v>
      </c>
      <c r="BC9" s="200">
        <f t="shared" si="3"/>
        <v>2400</v>
      </c>
      <c r="BD9" s="200">
        <f t="shared" si="3"/>
        <v>2400</v>
      </c>
      <c r="BE9" s="200">
        <f t="shared" si="3"/>
        <v>2400</v>
      </c>
    </row>
    <row r="10" spans="1:57">
      <c r="B10" s="321"/>
      <c r="C10" s="108" t="s">
        <v>76</v>
      </c>
      <c r="D10" s="316"/>
      <c r="E10" s="108" t="s">
        <v>76</v>
      </c>
      <c r="F10" s="108"/>
      <c r="G10" s="109">
        <v>2150</v>
      </c>
      <c r="H10" s="109">
        <v>1720</v>
      </c>
      <c r="I10" s="130">
        <v>1376</v>
      </c>
      <c r="K10" s="108" t="s">
        <v>178</v>
      </c>
      <c r="AE10" s="9" t="s">
        <v>14</v>
      </c>
      <c r="AF10" s="202">
        <v>16000</v>
      </c>
      <c r="AG10" s="202">
        <v>16000</v>
      </c>
      <c r="AH10" s="202">
        <v>16000</v>
      </c>
      <c r="AI10" s="203" t="s">
        <v>14</v>
      </c>
      <c r="AJ10" s="201">
        <f>+'Parque Solar_4a10Julho'!$R39</f>
        <v>0</v>
      </c>
      <c r="AX10" s="9" t="s">
        <v>14</v>
      </c>
      <c r="AY10" s="85">
        <f t="shared" si="0"/>
        <v>13600</v>
      </c>
      <c r="AZ10" s="85">
        <f t="shared" si="1"/>
        <v>13600</v>
      </c>
      <c r="BA10" s="85">
        <f t="shared" si="2"/>
        <v>13600</v>
      </c>
      <c r="BC10" s="200">
        <f t="shared" si="3"/>
        <v>2400</v>
      </c>
      <c r="BD10" s="200">
        <f t="shared" si="3"/>
        <v>2400</v>
      </c>
      <c r="BE10" s="200">
        <f t="shared" si="3"/>
        <v>2400</v>
      </c>
    </row>
    <row r="11" spans="1:57" ht="15" customHeight="1">
      <c r="B11" s="321"/>
      <c r="C11" s="108" t="s">
        <v>66</v>
      </c>
      <c r="D11" s="317" t="s">
        <v>64</v>
      </c>
      <c r="E11" s="108" t="s">
        <v>66</v>
      </c>
      <c r="F11" s="108">
        <v>27058</v>
      </c>
      <c r="G11" s="109">
        <v>3166</v>
      </c>
      <c r="H11" s="109">
        <v>2532.8000000000002</v>
      </c>
      <c r="I11" s="130">
        <v>2026.2400000000002</v>
      </c>
      <c r="K11" s="108" t="s">
        <v>179</v>
      </c>
      <c r="AE11" s="9" t="s">
        <v>15</v>
      </c>
      <c r="AF11" s="202">
        <v>16000</v>
      </c>
      <c r="AG11" s="202">
        <v>16000</v>
      </c>
      <c r="AH11" s="202">
        <v>16000</v>
      </c>
      <c r="AI11" s="203" t="s">
        <v>15</v>
      </c>
      <c r="AJ11" s="201">
        <f>+'Parque Solar_4a10Julho'!$R40</f>
        <v>60</v>
      </c>
      <c r="AX11" s="9" t="s">
        <v>15</v>
      </c>
      <c r="AY11" s="85">
        <f t="shared" si="0"/>
        <v>13600</v>
      </c>
      <c r="AZ11" s="85">
        <f t="shared" si="1"/>
        <v>13600</v>
      </c>
      <c r="BA11" s="85">
        <f t="shared" si="2"/>
        <v>13600</v>
      </c>
      <c r="BC11" s="200">
        <f t="shared" si="3"/>
        <v>2400</v>
      </c>
      <c r="BD11" s="200">
        <f t="shared" si="3"/>
        <v>2400</v>
      </c>
      <c r="BE11" s="200">
        <f t="shared" si="3"/>
        <v>2400</v>
      </c>
    </row>
    <row r="12" spans="1:57">
      <c r="B12" s="321"/>
      <c r="C12" s="108" t="s">
        <v>67</v>
      </c>
      <c r="D12" s="318"/>
      <c r="E12" s="108" t="s">
        <v>67</v>
      </c>
      <c r="F12" s="108">
        <v>27059</v>
      </c>
      <c r="G12" s="109">
        <v>3166</v>
      </c>
      <c r="H12" s="109">
        <v>2532.8000000000002</v>
      </c>
      <c r="I12" s="130">
        <v>2026.2400000000002</v>
      </c>
      <c r="K12" s="108" t="s">
        <v>180</v>
      </c>
      <c r="AE12" s="12" t="s">
        <v>16</v>
      </c>
      <c r="AF12" s="202">
        <v>20000</v>
      </c>
      <c r="AG12" s="202">
        <v>18000</v>
      </c>
      <c r="AH12" s="202">
        <v>17000</v>
      </c>
      <c r="AI12" s="204" t="s">
        <v>16</v>
      </c>
      <c r="AJ12" s="201">
        <f>+'Parque Solar_4a10Julho'!$R41</f>
        <v>300</v>
      </c>
      <c r="AX12" s="12" t="s">
        <v>16</v>
      </c>
      <c r="AY12" s="85">
        <f t="shared" si="0"/>
        <v>17000</v>
      </c>
      <c r="AZ12" s="85">
        <f t="shared" si="1"/>
        <v>15300</v>
      </c>
      <c r="BA12" s="85">
        <f t="shared" si="2"/>
        <v>14450</v>
      </c>
      <c r="BC12" s="200">
        <f t="shared" si="3"/>
        <v>3000</v>
      </c>
      <c r="BD12" s="200">
        <f t="shared" si="3"/>
        <v>3000</v>
      </c>
      <c r="BE12" s="200">
        <f t="shared" si="3"/>
        <v>3000</v>
      </c>
    </row>
    <row r="13" spans="1:57">
      <c r="B13" s="322"/>
      <c r="C13" s="108" t="s">
        <v>65</v>
      </c>
      <c r="D13" s="319"/>
      <c r="E13" s="108" t="s">
        <v>65</v>
      </c>
      <c r="F13" s="108">
        <v>6983811</v>
      </c>
      <c r="G13" s="109">
        <v>2975</v>
      </c>
      <c r="H13" s="109">
        <v>2380</v>
      </c>
      <c r="I13" s="130">
        <v>1904</v>
      </c>
      <c r="K13" s="108" t="s">
        <v>181</v>
      </c>
      <c r="AE13" s="12" t="s">
        <v>17</v>
      </c>
      <c r="AF13" s="202">
        <v>25500</v>
      </c>
      <c r="AG13" s="202">
        <v>20000</v>
      </c>
      <c r="AH13" s="202">
        <v>18000</v>
      </c>
      <c r="AI13" s="204" t="s">
        <v>17</v>
      </c>
      <c r="AJ13" s="201">
        <f>+'Parque Solar_4a10Julho'!$R42</f>
        <v>900</v>
      </c>
      <c r="AX13" s="12" t="s">
        <v>17</v>
      </c>
      <c r="AY13" s="85">
        <f t="shared" si="0"/>
        <v>21675</v>
      </c>
      <c r="AZ13" s="85">
        <f t="shared" si="1"/>
        <v>17000</v>
      </c>
      <c r="BA13" s="85">
        <f t="shared" si="2"/>
        <v>15300</v>
      </c>
      <c r="BC13" s="200">
        <f t="shared" si="3"/>
        <v>3825</v>
      </c>
      <c r="BD13" s="200">
        <f t="shared" si="3"/>
        <v>3825</v>
      </c>
      <c r="BE13" s="200">
        <f t="shared" si="3"/>
        <v>3825</v>
      </c>
    </row>
    <row r="14" spans="1:57">
      <c r="AE14" s="13">
        <v>0.41666666666666669</v>
      </c>
      <c r="AF14" s="202">
        <v>25500</v>
      </c>
      <c r="AG14" s="202">
        <v>20000</v>
      </c>
      <c r="AH14" s="202">
        <v>19000</v>
      </c>
      <c r="AI14" s="205">
        <v>0.41666666666666669</v>
      </c>
      <c r="AJ14" s="201">
        <f>+'Parque Solar_4a10Julho'!$R43</f>
        <v>1600</v>
      </c>
      <c r="AX14" s="13">
        <v>0.41666666666666669</v>
      </c>
      <c r="AY14" s="85">
        <f t="shared" si="0"/>
        <v>21675</v>
      </c>
      <c r="AZ14" s="85">
        <f t="shared" si="1"/>
        <v>17000</v>
      </c>
      <c r="BA14" s="85">
        <f t="shared" si="2"/>
        <v>16150</v>
      </c>
      <c r="BC14" s="200">
        <f t="shared" si="3"/>
        <v>3825</v>
      </c>
      <c r="BD14" s="200">
        <f t="shared" si="3"/>
        <v>3825</v>
      </c>
      <c r="BE14" s="200">
        <f t="shared" si="3"/>
        <v>3825</v>
      </c>
    </row>
    <row r="15" spans="1:57">
      <c r="G15" s="104">
        <f t="shared" ref="G15:I15" si="4">SUM(G4:G14)</f>
        <v>48183</v>
      </c>
      <c r="H15" s="104">
        <f t="shared" si="4"/>
        <v>38546.400000000009</v>
      </c>
      <c r="I15" s="104">
        <f t="shared" si="4"/>
        <v>32134.160000000003</v>
      </c>
      <c r="AE15" s="13" t="s">
        <v>18</v>
      </c>
      <c r="AF15" s="202">
        <v>25500</v>
      </c>
      <c r="AG15" s="202">
        <v>20000</v>
      </c>
      <c r="AH15" s="202">
        <v>20000</v>
      </c>
      <c r="AI15" s="205" t="s">
        <v>18</v>
      </c>
      <c r="AJ15" s="201">
        <f>+'Parque Solar_4a10Julho'!$R44</f>
        <v>2000</v>
      </c>
      <c r="AX15" s="13" t="s">
        <v>18</v>
      </c>
      <c r="AY15" s="85">
        <f t="shared" si="0"/>
        <v>21675</v>
      </c>
      <c r="AZ15" s="85">
        <f t="shared" si="1"/>
        <v>17000</v>
      </c>
      <c r="BA15" s="85">
        <f t="shared" si="2"/>
        <v>17000</v>
      </c>
      <c r="BC15" s="200">
        <f t="shared" si="3"/>
        <v>3825</v>
      </c>
      <c r="BD15" s="200">
        <f t="shared" si="3"/>
        <v>3825</v>
      </c>
      <c r="BE15" s="200">
        <f t="shared" si="3"/>
        <v>3825</v>
      </c>
    </row>
    <row r="16" spans="1:57">
      <c r="AE16" s="13">
        <v>0.5</v>
      </c>
      <c r="AF16" s="202">
        <v>25500</v>
      </c>
      <c r="AG16" s="202">
        <v>20000</v>
      </c>
      <c r="AH16" s="202">
        <v>20000</v>
      </c>
      <c r="AI16" s="205">
        <v>0.5</v>
      </c>
      <c r="AJ16" s="201">
        <f>+'Parque Solar_4a10Julho'!$R45</f>
        <v>2500</v>
      </c>
      <c r="AX16" s="13">
        <v>0.5</v>
      </c>
      <c r="AY16" s="85">
        <f t="shared" si="0"/>
        <v>21675</v>
      </c>
      <c r="AZ16" s="85">
        <f t="shared" si="1"/>
        <v>17000</v>
      </c>
      <c r="BA16" s="85">
        <f t="shared" si="2"/>
        <v>17000</v>
      </c>
      <c r="BC16" s="200">
        <f t="shared" si="3"/>
        <v>3825</v>
      </c>
      <c r="BD16" s="200">
        <f t="shared" si="3"/>
        <v>3825</v>
      </c>
      <c r="BE16" s="200">
        <f t="shared" si="3"/>
        <v>3825</v>
      </c>
    </row>
    <row r="17" spans="1:57">
      <c r="A17" s="112" t="s">
        <v>98</v>
      </c>
      <c r="AE17" s="13" t="s">
        <v>19</v>
      </c>
      <c r="AF17" s="202">
        <v>25500</v>
      </c>
      <c r="AG17" s="202">
        <v>20000</v>
      </c>
      <c r="AH17" s="202">
        <v>20000</v>
      </c>
      <c r="AI17" s="205" t="s">
        <v>19</v>
      </c>
      <c r="AJ17" s="201">
        <f>+'Parque Solar_4a10Julho'!$R46</f>
        <v>2500</v>
      </c>
      <c r="AX17" s="13" t="s">
        <v>19</v>
      </c>
      <c r="AY17" s="85">
        <f t="shared" si="0"/>
        <v>21675</v>
      </c>
      <c r="AZ17" s="85">
        <f t="shared" si="1"/>
        <v>17000</v>
      </c>
      <c r="BA17" s="85">
        <f t="shared" si="2"/>
        <v>17000</v>
      </c>
      <c r="BC17" s="200">
        <f t="shared" si="3"/>
        <v>3825</v>
      </c>
      <c r="BD17" s="200">
        <f t="shared" si="3"/>
        <v>3825</v>
      </c>
      <c r="BE17" s="200">
        <f t="shared" si="3"/>
        <v>3825</v>
      </c>
    </row>
    <row r="18" spans="1:57">
      <c r="A18" s="108" t="s">
        <v>99</v>
      </c>
      <c r="B18" s="9" t="s">
        <v>9</v>
      </c>
      <c r="C18" s="9" t="s">
        <v>10</v>
      </c>
      <c r="D18" s="9" t="s">
        <v>11</v>
      </c>
      <c r="E18" s="9" t="s">
        <v>12</v>
      </c>
      <c r="F18" s="9" t="s">
        <v>13</v>
      </c>
      <c r="G18" s="9" t="s">
        <v>14</v>
      </c>
      <c r="H18" s="9" t="s">
        <v>15</v>
      </c>
      <c r="I18" s="9" t="s">
        <v>16</v>
      </c>
      <c r="J18" s="9" t="s">
        <v>17</v>
      </c>
      <c r="K18" s="9" t="s">
        <v>101</v>
      </c>
      <c r="L18" s="9" t="s">
        <v>18</v>
      </c>
      <c r="M18" s="9" t="s">
        <v>102</v>
      </c>
      <c r="N18" s="9" t="s">
        <v>19</v>
      </c>
      <c r="O18" s="9" t="s">
        <v>103</v>
      </c>
      <c r="P18" s="9" t="s">
        <v>20</v>
      </c>
      <c r="Q18" s="9" t="s">
        <v>21</v>
      </c>
      <c r="R18" s="9" t="s">
        <v>22</v>
      </c>
      <c r="S18" s="9" t="s">
        <v>23</v>
      </c>
      <c r="T18" s="9" t="s">
        <v>24</v>
      </c>
      <c r="U18" s="9" t="s">
        <v>104</v>
      </c>
      <c r="V18" s="9" t="s">
        <v>105</v>
      </c>
      <c r="W18" s="9" t="s">
        <v>25</v>
      </c>
      <c r="X18" s="9" t="s">
        <v>106</v>
      </c>
      <c r="Y18" s="9" t="s">
        <v>26</v>
      </c>
      <c r="AA18" t="s">
        <v>84</v>
      </c>
      <c r="AB18" t="s">
        <v>85</v>
      </c>
      <c r="AE18" s="13">
        <v>0.58333333333333337</v>
      </c>
      <c r="AF18" s="202">
        <v>25500</v>
      </c>
      <c r="AG18" s="202">
        <v>20000</v>
      </c>
      <c r="AH18" s="202">
        <v>20000</v>
      </c>
      <c r="AI18" s="205">
        <v>0.58333333333333337</v>
      </c>
      <c r="AJ18" s="201">
        <f>+'Parque Solar_4a10Julho'!$R47</f>
        <v>2200</v>
      </c>
      <c r="AX18" s="13">
        <v>0.58333333333333337</v>
      </c>
      <c r="AY18" s="85">
        <f t="shared" si="0"/>
        <v>21675</v>
      </c>
      <c r="AZ18" s="85">
        <f t="shared" si="1"/>
        <v>17000</v>
      </c>
      <c r="BA18" s="85">
        <f t="shared" si="2"/>
        <v>17000</v>
      </c>
      <c r="BC18" s="200">
        <f t="shared" si="3"/>
        <v>3825</v>
      </c>
      <c r="BD18" s="200">
        <f t="shared" si="3"/>
        <v>3825</v>
      </c>
      <c r="BE18" s="200">
        <f t="shared" si="3"/>
        <v>3825</v>
      </c>
    </row>
    <row r="19" spans="1:57" s="112" customFormat="1" ht="18" customHeight="1">
      <c r="A19" s="128" t="s">
        <v>89</v>
      </c>
      <c r="B19" s="125">
        <f>+$AY5</f>
        <v>14450</v>
      </c>
      <c r="C19" s="125">
        <f>+$AY6</f>
        <v>13600</v>
      </c>
      <c r="D19" s="125">
        <f>+$AY7</f>
        <v>13600</v>
      </c>
      <c r="E19" s="125">
        <f>+$AY8</f>
        <v>13600</v>
      </c>
      <c r="F19" s="125">
        <f>+$AY9</f>
        <v>13600</v>
      </c>
      <c r="G19" s="125">
        <f>+$AY10</f>
        <v>13600</v>
      </c>
      <c r="H19" s="125">
        <f>+$AY11</f>
        <v>13600</v>
      </c>
      <c r="I19" s="125">
        <f>+$AY12</f>
        <v>17000</v>
      </c>
      <c r="J19" s="125">
        <f>+$AY13</f>
        <v>21675</v>
      </c>
      <c r="K19" s="125">
        <f>+$AY14</f>
        <v>21675</v>
      </c>
      <c r="L19" s="125">
        <f>+$AY15</f>
        <v>21675</v>
      </c>
      <c r="M19" s="125">
        <f>+$AY16</f>
        <v>21675</v>
      </c>
      <c r="N19" s="125">
        <f>+$AY17</f>
        <v>21675</v>
      </c>
      <c r="O19" s="125">
        <f>+$AY18</f>
        <v>21675</v>
      </c>
      <c r="P19" s="125">
        <f>+$AY19</f>
        <v>21675</v>
      </c>
      <c r="Q19" s="125">
        <f>+$AY20</f>
        <v>21675</v>
      </c>
      <c r="R19" s="125">
        <f>+$AY21</f>
        <v>20400</v>
      </c>
      <c r="S19" s="125">
        <f>+$AY22</f>
        <v>20400</v>
      </c>
      <c r="T19" s="125">
        <f>+$AY23</f>
        <v>20400</v>
      </c>
      <c r="U19" s="125">
        <f>+$AY24</f>
        <v>22525</v>
      </c>
      <c r="V19" s="125">
        <f>+$AY25</f>
        <v>22525</v>
      </c>
      <c r="W19" s="125">
        <f>+$AY26</f>
        <v>21250</v>
      </c>
      <c r="X19" s="125">
        <f>+$AY27</f>
        <v>19550</v>
      </c>
      <c r="Y19" s="125">
        <f>+$AY28</f>
        <v>16150</v>
      </c>
      <c r="AA19" s="115">
        <f>MAX(B19:Y19)</f>
        <v>22525</v>
      </c>
      <c r="AB19" s="115">
        <f>+MIN(B19:Y19)</f>
        <v>13600</v>
      </c>
      <c r="AC19" s="115"/>
      <c r="AE19" s="13" t="s">
        <v>20</v>
      </c>
      <c r="AF19" s="202">
        <v>25500</v>
      </c>
      <c r="AG19" s="202">
        <v>18000</v>
      </c>
      <c r="AH19" s="202">
        <v>18000</v>
      </c>
      <c r="AI19" s="205" t="s">
        <v>20</v>
      </c>
      <c r="AJ19" s="201">
        <f>+'Parque Solar_4a10Julho'!$R48</f>
        <v>1800</v>
      </c>
      <c r="AK19"/>
      <c r="AX19" s="13" t="s">
        <v>20</v>
      </c>
      <c r="AY19" s="85">
        <f t="shared" si="0"/>
        <v>21675</v>
      </c>
      <c r="AZ19" s="85">
        <f t="shared" si="1"/>
        <v>15300</v>
      </c>
      <c r="BA19" s="85">
        <f t="shared" si="2"/>
        <v>15300</v>
      </c>
      <c r="BC19" s="200">
        <f t="shared" si="3"/>
        <v>3825</v>
      </c>
      <c r="BD19" s="200">
        <f t="shared" si="3"/>
        <v>3825</v>
      </c>
      <c r="BE19" s="200">
        <f t="shared" si="3"/>
        <v>3825</v>
      </c>
    </row>
    <row r="20" spans="1:57" s="112" customFormat="1">
      <c r="A20" s="129" t="s">
        <v>42</v>
      </c>
      <c r="B20" s="125">
        <f>+$BC5</f>
        <v>2550</v>
      </c>
      <c r="C20" s="125">
        <f>+$BC6</f>
        <v>2400</v>
      </c>
      <c r="D20" s="125">
        <f>+$BC7</f>
        <v>2400</v>
      </c>
      <c r="E20" s="125">
        <f>+$BC8</f>
        <v>2400</v>
      </c>
      <c r="F20" s="125">
        <f>+$BC9</f>
        <v>2400</v>
      </c>
      <c r="G20" s="125">
        <f>+$BC10</f>
        <v>2400</v>
      </c>
      <c r="H20" s="125">
        <f>+$BC11</f>
        <v>2400</v>
      </c>
      <c r="I20" s="125">
        <f>+$BC12</f>
        <v>3000</v>
      </c>
      <c r="J20" s="125">
        <f>+$BC13</f>
        <v>3825</v>
      </c>
      <c r="K20" s="125">
        <f>+$BC14</f>
        <v>3825</v>
      </c>
      <c r="L20" s="125">
        <f>+$BC15</f>
        <v>3825</v>
      </c>
      <c r="M20" s="125">
        <f>+$BC16</f>
        <v>3825</v>
      </c>
      <c r="N20" s="125">
        <f>+$BC17</f>
        <v>3825</v>
      </c>
      <c r="O20" s="125">
        <f>+$BC18</f>
        <v>3825</v>
      </c>
      <c r="P20" s="125">
        <f>+$BC19</f>
        <v>3825</v>
      </c>
      <c r="Q20" s="125">
        <f>+$BC20</f>
        <v>3825</v>
      </c>
      <c r="R20" s="125">
        <f>+$BC21</f>
        <v>3600</v>
      </c>
      <c r="S20" s="125">
        <f>+$BC22</f>
        <v>3600</v>
      </c>
      <c r="T20" s="125">
        <f>+$BC23</f>
        <v>3600</v>
      </c>
      <c r="U20" s="125">
        <f>+$BC24</f>
        <v>3975</v>
      </c>
      <c r="V20" s="125">
        <f>+$BC25</f>
        <v>3975</v>
      </c>
      <c r="W20" s="125">
        <f>+$BC26</f>
        <v>3750</v>
      </c>
      <c r="X20" s="125">
        <f>+$BC27</f>
        <v>3450</v>
      </c>
      <c r="Y20" s="125">
        <f>+$BC28</f>
        <v>2850</v>
      </c>
      <c r="AE20" s="12" t="s">
        <v>21</v>
      </c>
      <c r="AF20" s="202">
        <v>25500</v>
      </c>
      <c r="AG20" s="202">
        <v>18000</v>
      </c>
      <c r="AH20" s="202">
        <v>18000</v>
      </c>
      <c r="AI20" s="204" t="s">
        <v>21</v>
      </c>
      <c r="AJ20" s="201">
        <f>+'Parque Solar_4a10Julho'!$R49</f>
        <v>1400</v>
      </c>
      <c r="AK20"/>
      <c r="AX20" s="12" t="s">
        <v>21</v>
      </c>
      <c r="AY20" s="85">
        <f t="shared" si="0"/>
        <v>21675</v>
      </c>
      <c r="AZ20" s="85">
        <f t="shared" si="1"/>
        <v>15300</v>
      </c>
      <c r="BA20" s="85">
        <f t="shared" si="2"/>
        <v>15300</v>
      </c>
      <c r="BC20" s="200">
        <f t="shared" si="3"/>
        <v>3825</v>
      </c>
      <c r="BD20" s="200">
        <f t="shared" si="3"/>
        <v>3825</v>
      </c>
      <c r="BE20" s="200">
        <f t="shared" si="3"/>
        <v>3825</v>
      </c>
    </row>
    <row r="21" spans="1:57" ht="28.5" customHeight="1">
      <c r="A21" s="123" t="s">
        <v>95</v>
      </c>
      <c r="B21" s="104">
        <f>+IF(B19&gt;0,+IF(B19&lt;=$I$4,$I$4,+IF(B19&lt;=$I$4+$I$5,$I$4+$I$5,+IF(B19&lt;=$I$4+$I$5+$I$6,$I$4+$I$5+$I$6,+IF(B19&lt;=$I$4+$I$5+$I$6+$I$7,$I$4+$I$5+$I$6+$I$7,+IF(B19&lt;=$I$4+$I$5+$I$6+$I$7+$I$8,$I$4+$I$5+$I$6+$I$7+$I$8,+IF(B19&lt;=$I$4+$I$5+$I$6+$I$7+$I$8+$I$9,$I$4+$I$5+$I$6+$I$7+$I$8+$I$9,+IF(B19&lt;=$I$4+$I$5+$I$6+$I$7+$I$8+$I$9+$I$10,$I$4+$I$5+$I$6+$I$7+$I$8+$I$9+$I$10,+IF(B19&lt;=$I$4+$I$5+$I$6+$I$7+$I$8+$I$9+$I$10+$I$11,$I$4+$I$5+$I$6+$I$7+$I$8+$I$9+$I$10+$I$11,+IF(B19&lt;=$I$4+$I$5+$I$6+$I$7+$I$8+$I$9+$I$10+$I$11+$I$12,$I$4+$I$5+$I$6+$I$7+$I$8+$I$9+$I$10+$I$11+$I$12,+IF(B19&lt;=$I$4+$I$5+$I$6+$I$7+$I$8+$I$9+$I$10+$I$11+$I$12+$I$13,$I$4+$I$5+$I$6+$I$7+$I$8+$I$9+$I$10+$I$11+$I$12+$I$13,"LOAD EXCESS")))))))))),"NO LOAD")</f>
        <v>17305.32</v>
      </c>
      <c r="C21" s="104">
        <f t="shared" ref="C21:Y21" si="5">+IF(C19&gt;0,+IF(C19&lt;=$I$4,$I$4,+IF(C19&lt;=$I$4+$I$5,$I$4+$I$5,+IF(C19&lt;=$I$4+$I$5+$I$6,$I$4+$I$5+$I$6,+IF(C19&lt;=$I$4+$I$5+$I$6+$I$7,$I$4+$I$5+$I$6+$I$7,+IF(C19&lt;=$I$4+$I$5+$I$6+$I$7+$I$8,$I$4+$I$5+$I$6+$I$7+$I$8,+IF(C19&lt;=$I$4+$I$5+$I$6+$I$7+$I$8+$I$9,$I$4+$I$5+$I$6+$I$7+$I$8+$I$9,+IF(C19&lt;=$I$4+$I$5+$I$6+$I$7+$I$8+$I$9+$I$10,$I$4+$I$5+$I$6+$I$7+$I$8+$I$9+$I$10,+IF(C19&lt;=$I$4+$I$5+$I$6+$I$7+$I$8+$I$9+$I$10+$I$11,$I$4+$I$5+$I$6+$I$7+$I$8+$I$9+$I$10+$I$11,+IF(C19&lt;=$I$4+$I$5+$I$6+$I$7+$I$8+$I$9+$I$10+$I$11+$I$12,$I$4+$I$5+$I$6+$I$7+$I$8+$I$9+$I$10+$I$11+$I$12,+IF(C19&lt;=$I$4+$I$5+$I$6+$I$7+$I$8+$I$9+$I$10+$I$11+$I$12+$I$13,$I$4+$I$5+$I$6+$I$7+$I$8+$I$9+$I$10+$I$11+$I$12+$I$13,"LOAD EXCESS")))))))))),"NO LOAD")</f>
        <v>17305.32</v>
      </c>
      <c r="D21" s="104">
        <f t="shared" si="5"/>
        <v>17305.32</v>
      </c>
      <c r="E21" s="104">
        <f t="shared" si="5"/>
        <v>17305.32</v>
      </c>
      <c r="F21" s="104">
        <f t="shared" si="5"/>
        <v>17305.32</v>
      </c>
      <c r="G21" s="104">
        <f t="shared" si="5"/>
        <v>17305.32</v>
      </c>
      <c r="H21" s="104">
        <f t="shared" si="5"/>
        <v>17305.32</v>
      </c>
      <c r="I21" s="104">
        <f t="shared" si="5"/>
        <v>17305.32</v>
      </c>
      <c r="J21" s="104">
        <f t="shared" si="5"/>
        <v>22049.68</v>
      </c>
      <c r="K21" s="104">
        <f t="shared" si="5"/>
        <v>22049.68</v>
      </c>
      <c r="L21" s="104">
        <f t="shared" si="5"/>
        <v>22049.68</v>
      </c>
      <c r="M21" s="104">
        <f t="shared" si="5"/>
        <v>22049.68</v>
      </c>
      <c r="N21" s="104">
        <f t="shared" si="5"/>
        <v>22049.68</v>
      </c>
      <c r="O21" s="104">
        <f t="shared" si="5"/>
        <v>22049.68</v>
      </c>
      <c r="P21" s="104">
        <f t="shared" si="5"/>
        <v>22049.68</v>
      </c>
      <c r="Q21" s="104">
        <f t="shared" si="5"/>
        <v>22049.68</v>
      </c>
      <c r="R21" s="104">
        <f t="shared" si="5"/>
        <v>22049.68</v>
      </c>
      <c r="S21" s="104">
        <f t="shared" si="5"/>
        <v>22049.68</v>
      </c>
      <c r="T21" s="104">
        <f t="shared" si="5"/>
        <v>22049.68</v>
      </c>
      <c r="U21" s="104">
        <f t="shared" si="5"/>
        <v>23425.68</v>
      </c>
      <c r="V21" s="104">
        <f t="shared" si="5"/>
        <v>23425.68</v>
      </c>
      <c r="W21" s="104">
        <f t="shared" si="5"/>
        <v>22049.68</v>
      </c>
      <c r="X21" s="104">
        <f t="shared" si="5"/>
        <v>22049.68</v>
      </c>
      <c r="Y21" s="104">
        <f t="shared" si="5"/>
        <v>17305.32</v>
      </c>
      <c r="AA21" s="104">
        <f>MAX(B21:Y21)</f>
        <v>23425.68</v>
      </c>
      <c r="AB21" s="104">
        <f>+MIN(B21:Y21)</f>
        <v>17305.32</v>
      </c>
      <c r="AC21" s="104"/>
      <c r="AE21" s="12" t="s">
        <v>22</v>
      </c>
      <c r="AF21" s="202">
        <v>24000</v>
      </c>
      <c r="AG21" s="202">
        <v>18000</v>
      </c>
      <c r="AH21" s="202">
        <v>18000</v>
      </c>
      <c r="AI21" s="204" t="s">
        <v>22</v>
      </c>
      <c r="AJ21" s="201">
        <f>+'Parque Solar_4a10Julho'!$R50</f>
        <v>900</v>
      </c>
      <c r="AX21" s="12" t="s">
        <v>22</v>
      </c>
      <c r="AY21" s="85">
        <f t="shared" si="0"/>
        <v>20400</v>
      </c>
      <c r="AZ21" s="85">
        <f t="shared" si="1"/>
        <v>15300</v>
      </c>
      <c r="BA21" s="85">
        <f t="shared" si="2"/>
        <v>15300</v>
      </c>
      <c r="BC21" s="200">
        <f t="shared" si="3"/>
        <v>3600</v>
      </c>
      <c r="BD21" s="200">
        <f t="shared" si="3"/>
        <v>3600</v>
      </c>
      <c r="BE21" s="200">
        <f t="shared" si="3"/>
        <v>3600</v>
      </c>
    </row>
    <row r="22" spans="1:57">
      <c r="A22" s="123"/>
      <c r="AE22" s="12" t="s">
        <v>23</v>
      </c>
      <c r="AF22" s="202">
        <v>24000</v>
      </c>
      <c r="AG22" s="202">
        <v>18000</v>
      </c>
      <c r="AH22" s="202">
        <v>18000</v>
      </c>
      <c r="AI22" s="204" t="s">
        <v>23</v>
      </c>
      <c r="AJ22" s="201">
        <f>+'Parque Solar_4a10Julho'!$R51</f>
        <v>300</v>
      </c>
      <c r="AX22" s="12" t="s">
        <v>23</v>
      </c>
      <c r="AY22" s="85">
        <f t="shared" si="0"/>
        <v>20400</v>
      </c>
      <c r="AZ22" s="85">
        <f t="shared" si="1"/>
        <v>15300</v>
      </c>
      <c r="BA22" s="85">
        <f t="shared" si="2"/>
        <v>15300</v>
      </c>
      <c r="BC22" s="200">
        <f t="shared" si="3"/>
        <v>3600</v>
      </c>
      <c r="BD22" s="200">
        <f t="shared" si="3"/>
        <v>3600</v>
      </c>
      <c r="BE22" s="200">
        <f t="shared" si="3"/>
        <v>3600</v>
      </c>
    </row>
    <row r="23" spans="1:57">
      <c r="A23" s="123" t="s">
        <v>79</v>
      </c>
      <c r="B23" s="104" t="str">
        <f t="shared" ref="B23:Y23" si="6">+IF(B19&gt;0,+IF(B19&lt;=$I$4,$K$4,+IF(B19&lt;=$I$4+$I$5,$K$5,+IF(B19&lt;=$I$4+$I$5+$I$6,$K$6,+IF(B19&lt;=$I$4+$I$5+$I$6+$I$7,$K$7,+IF(B19&lt;=$I$4+$I$5+$I$6+$I$7+$I$8,$K$8,+IF(B19&lt;=$I$4+$I$5+$I$6+$I$7+$I$8+$I$9,$K$9,+IF(B19&lt;=$I$4+$I$5+$I$6+$I$7+$I$8+$I$9+$I$10,$K$10,+IF(B19&lt;=$I$4+$I$5+$I$6+$I$7+$I$8+$I$9+$I$10+$I$11,$K$11,+IF(B19&lt;=$I$4+$I$5+$I$6+$I$7+$I$8+$I$9+$I$10+$I$11+$I$12,$K$12,+IF(B19&lt;=$I$4+$I$5+$I$6+$I$7+$I$8+$I$9+$I$10+$I$11+$I$12+$I$13,$K$13,"LOAD EXCESS")))))))))),"NO LOAD")</f>
        <v>CAT III, CAT IV, CAT I</v>
      </c>
      <c r="C23" s="104" t="str">
        <f t="shared" si="6"/>
        <v>CAT III, CAT IV, CAT I</v>
      </c>
      <c r="D23" s="104" t="str">
        <f t="shared" si="6"/>
        <v>CAT III, CAT IV, CAT I</v>
      </c>
      <c r="E23" s="104" t="str">
        <f t="shared" si="6"/>
        <v>CAT III, CAT IV, CAT I</v>
      </c>
      <c r="F23" s="104" t="str">
        <f t="shared" si="6"/>
        <v>CAT III, CAT IV, CAT I</v>
      </c>
      <c r="G23" s="104" t="str">
        <f t="shared" si="6"/>
        <v>CAT III, CAT IV, CAT I</v>
      </c>
      <c r="H23" s="104" t="str">
        <f t="shared" si="6"/>
        <v>CAT III, CAT IV, CAT I</v>
      </c>
      <c r="I23" s="104" t="str">
        <f t="shared" si="6"/>
        <v>CAT III, CAT IV, CAT I</v>
      </c>
      <c r="J23" s="104" t="str">
        <f t="shared" si="6"/>
        <v>CAT III, CAT IV, CAT I, CAT II</v>
      </c>
      <c r="K23" s="104" t="str">
        <f t="shared" si="6"/>
        <v>CAT III, CAT IV, CAT I, CAT II</v>
      </c>
      <c r="L23" s="104" t="str">
        <f t="shared" si="6"/>
        <v>CAT III, CAT IV, CAT I, CAT II</v>
      </c>
      <c r="M23" s="104" t="str">
        <f t="shared" si="6"/>
        <v>CAT III, CAT IV, CAT I, CAT II</v>
      </c>
      <c r="N23" s="104" t="str">
        <f t="shared" si="6"/>
        <v>CAT III, CAT IV, CAT I, CAT II</v>
      </c>
      <c r="O23" s="104" t="str">
        <f t="shared" si="6"/>
        <v>CAT III, CAT IV, CAT I, CAT II</v>
      </c>
      <c r="P23" s="104" t="str">
        <f t="shared" si="6"/>
        <v>CAT III, CAT IV, CAT I, CAT II</v>
      </c>
      <c r="Q23" s="104" t="str">
        <f t="shared" si="6"/>
        <v>CAT III, CAT IV, CAT I, CAT II</v>
      </c>
      <c r="R23" s="104" t="str">
        <f t="shared" si="6"/>
        <v>CAT III, CAT IV, CAT I, CAT II</v>
      </c>
      <c r="S23" s="104" t="str">
        <f t="shared" si="6"/>
        <v>CAT III, CAT IV, CAT I, CAT II</v>
      </c>
      <c r="T23" s="104" t="str">
        <f t="shared" si="6"/>
        <v>CAT III, CAT IV, CAT I, CAT II</v>
      </c>
      <c r="U23" s="104" t="str">
        <f t="shared" si="6"/>
        <v>CAT III, CAT IV, CAT I, CAT II,MAN -1</v>
      </c>
      <c r="V23" s="104" t="str">
        <f t="shared" si="6"/>
        <v>CAT III, CAT IV, CAT I, CAT II,MAN -1</v>
      </c>
      <c r="W23" s="104" t="str">
        <f t="shared" si="6"/>
        <v>CAT III, CAT IV, CAT I, CAT II</v>
      </c>
      <c r="X23" s="104" t="str">
        <f t="shared" si="6"/>
        <v>CAT III, CAT IV, CAT I, CAT II</v>
      </c>
      <c r="Y23" s="104" t="str">
        <f t="shared" si="6"/>
        <v>CAT III, CAT IV, CAT I</v>
      </c>
      <c r="AE23" s="9" t="s">
        <v>24</v>
      </c>
      <c r="AF23" s="202">
        <v>24000</v>
      </c>
      <c r="AG23" s="202">
        <v>20500</v>
      </c>
      <c r="AH23" s="202">
        <v>20000</v>
      </c>
      <c r="AI23" s="203" t="s">
        <v>24</v>
      </c>
      <c r="AJ23" s="201">
        <f>+'Parque Solar_4a10Julho'!$R52</f>
        <v>0</v>
      </c>
      <c r="AX23" s="9" t="s">
        <v>24</v>
      </c>
      <c r="AY23" s="85">
        <f t="shared" si="0"/>
        <v>20400</v>
      </c>
      <c r="AZ23" s="85">
        <f t="shared" si="1"/>
        <v>17425</v>
      </c>
      <c r="BA23" s="85">
        <f t="shared" si="2"/>
        <v>17000</v>
      </c>
      <c r="BC23" s="200">
        <f t="shared" si="3"/>
        <v>3600</v>
      </c>
      <c r="BD23" s="200">
        <f t="shared" si="3"/>
        <v>3600</v>
      </c>
      <c r="BE23" s="200">
        <f t="shared" si="3"/>
        <v>3600</v>
      </c>
    </row>
    <row r="24" spans="1:57">
      <c r="B24" s="104"/>
      <c r="C24" s="104"/>
      <c r="D24" s="104"/>
      <c r="E24" s="104"/>
      <c r="F24" s="104"/>
      <c r="G24" s="104"/>
      <c r="H24" s="10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AE24" s="15">
        <v>0.83333333333333337</v>
      </c>
      <c r="AF24" s="202">
        <v>26500</v>
      </c>
      <c r="AG24" s="202">
        <v>23000</v>
      </c>
      <c r="AH24" s="202">
        <v>22000</v>
      </c>
      <c r="AI24" s="206">
        <v>0.83333333333333337</v>
      </c>
      <c r="AJ24" s="201">
        <f>+'Parque Solar_4a10Julho'!$R53</f>
        <v>0</v>
      </c>
      <c r="AX24" s="15">
        <v>0.83333333333333337</v>
      </c>
      <c r="AY24" s="85">
        <f t="shared" si="0"/>
        <v>22525</v>
      </c>
      <c r="AZ24" s="85">
        <f t="shared" si="1"/>
        <v>19550</v>
      </c>
      <c r="BA24" s="85">
        <f t="shared" si="2"/>
        <v>18700</v>
      </c>
      <c r="BC24" s="200">
        <f t="shared" si="3"/>
        <v>3975</v>
      </c>
      <c r="BD24" s="200">
        <f t="shared" si="3"/>
        <v>3975</v>
      </c>
      <c r="BE24" s="200">
        <f t="shared" si="3"/>
        <v>3975</v>
      </c>
    </row>
    <row r="25" spans="1:57">
      <c r="A25" t="s">
        <v>87</v>
      </c>
      <c r="B25">
        <v>1</v>
      </c>
      <c r="C25">
        <f>+B25+1</f>
        <v>2</v>
      </c>
      <c r="D25">
        <f t="shared" ref="D25:Y25" si="7">+C25+1</f>
        <v>3</v>
      </c>
      <c r="E25">
        <f t="shared" si="7"/>
        <v>4</v>
      </c>
      <c r="F25">
        <f t="shared" si="7"/>
        <v>5</v>
      </c>
      <c r="G25">
        <f t="shared" si="7"/>
        <v>6</v>
      </c>
      <c r="H25">
        <f t="shared" si="7"/>
        <v>7</v>
      </c>
      <c r="I25">
        <f t="shared" si="7"/>
        <v>8</v>
      </c>
      <c r="J25">
        <f t="shared" si="7"/>
        <v>9</v>
      </c>
      <c r="K25">
        <f t="shared" si="7"/>
        <v>10</v>
      </c>
      <c r="L25">
        <f t="shared" si="7"/>
        <v>11</v>
      </c>
      <c r="M25">
        <f t="shared" si="7"/>
        <v>12</v>
      </c>
      <c r="N25">
        <f t="shared" si="7"/>
        <v>13</v>
      </c>
      <c r="O25">
        <f t="shared" si="7"/>
        <v>14</v>
      </c>
      <c r="P25">
        <f t="shared" si="7"/>
        <v>15</v>
      </c>
      <c r="Q25">
        <f t="shared" si="7"/>
        <v>16</v>
      </c>
      <c r="R25">
        <f t="shared" si="7"/>
        <v>17</v>
      </c>
      <c r="S25">
        <f t="shared" si="7"/>
        <v>18</v>
      </c>
      <c r="T25">
        <f t="shared" si="7"/>
        <v>19</v>
      </c>
      <c r="U25">
        <f t="shared" si="7"/>
        <v>20</v>
      </c>
      <c r="V25">
        <f t="shared" si="7"/>
        <v>21</v>
      </c>
      <c r="W25">
        <f t="shared" si="7"/>
        <v>22</v>
      </c>
      <c r="X25">
        <f t="shared" si="7"/>
        <v>23</v>
      </c>
      <c r="Y25">
        <f t="shared" si="7"/>
        <v>24</v>
      </c>
      <c r="AE25" s="15">
        <v>0.875</v>
      </c>
      <c r="AF25" s="202">
        <v>26500</v>
      </c>
      <c r="AG25" s="202">
        <v>23000</v>
      </c>
      <c r="AH25" s="202">
        <v>22000</v>
      </c>
      <c r="AI25" s="206">
        <v>0.875</v>
      </c>
      <c r="AJ25" s="201">
        <f>+'Parque Solar_4a10Julho'!$R54</f>
        <v>0</v>
      </c>
      <c r="AX25" s="15">
        <v>0.875</v>
      </c>
      <c r="AY25" s="85">
        <f t="shared" si="0"/>
        <v>22525</v>
      </c>
      <c r="AZ25" s="85">
        <f t="shared" si="1"/>
        <v>19550</v>
      </c>
      <c r="BA25" s="85">
        <f t="shared" si="2"/>
        <v>18700</v>
      </c>
      <c r="BC25" s="200">
        <f t="shared" si="3"/>
        <v>3975</v>
      </c>
      <c r="BD25" s="200">
        <f t="shared" si="3"/>
        <v>3975</v>
      </c>
      <c r="BE25" s="200">
        <f t="shared" si="3"/>
        <v>3975</v>
      </c>
    </row>
    <row r="26" spans="1:57">
      <c r="A26" s="108" t="s">
        <v>169</v>
      </c>
      <c r="B26" s="111" t="str">
        <f t="shared" ref="B26:Y26" si="8">+IF(B19&gt;0,"X","")</f>
        <v>X</v>
      </c>
      <c r="C26" s="111" t="str">
        <f t="shared" si="8"/>
        <v>X</v>
      </c>
      <c r="D26" s="111" t="str">
        <f t="shared" si="8"/>
        <v>X</v>
      </c>
      <c r="E26" s="111" t="str">
        <f t="shared" si="8"/>
        <v>X</v>
      </c>
      <c r="F26" s="111" t="str">
        <f t="shared" si="8"/>
        <v>X</v>
      </c>
      <c r="G26" s="111" t="str">
        <f t="shared" si="8"/>
        <v>X</v>
      </c>
      <c r="H26" s="111" t="str">
        <f t="shared" si="8"/>
        <v>X</v>
      </c>
      <c r="I26" s="111" t="str">
        <f t="shared" si="8"/>
        <v>X</v>
      </c>
      <c r="J26" s="111" t="str">
        <f t="shared" si="8"/>
        <v>X</v>
      </c>
      <c r="K26" s="111" t="str">
        <f t="shared" si="8"/>
        <v>X</v>
      </c>
      <c r="L26" s="111" t="str">
        <f t="shared" si="8"/>
        <v>X</v>
      </c>
      <c r="M26" s="111" t="str">
        <f t="shared" si="8"/>
        <v>X</v>
      </c>
      <c r="N26" s="111" t="str">
        <f t="shared" si="8"/>
        <v>X</v>
      </c>
      <c r="O26" s="111" t="str">
        <f t="shared" si="8"/>
        <v>X</v>
      </c>
      <c r="P26" s="111" t="str">
        <f t="shared" si="8"/>
        <v>X</v>
      </c>
      <c r="Q26" s="111" t="str">
        <f t="shared" si="8"/>
        <v>X</v>
      </c>
      <c r="R26" s="111" t="str">
        <f t="shared" si="8"/>
        <v>X</v>
      </c>
      <c r="S26" s="111" t="str">
        <f t="shared" si="8"/>
        <v>X</v>
      </c>
      <c r="T26" s="111" t="str">
        <f t="shared" si="8"/>
        <v>X</v>
      </c>
      <c r="U26" s="111" t="str">
        <f t="shared" si="8"/>
        <v>X</v>
      </c>
      <c r="V26" s="111" t="str">
        <f t="shared" si="8"/>
        <v>X</v>
      </c>
      <c r="W26" s="111" t="str">
        <f t="shared" si="8"/>
        <v>X</v>
      </c>
      <c r="X26" s="111" t="str">
        <f t="shared" si="8"/>
        <v>X</v>
      </c>
      <c r="Y26" s="111" t="str">
        <f t="shared" si="8"/>
        <v>X</v>
      </c>
      <c r="AE26" s="13" t="s">
        <v>25</v>
      </c>
      <c r="AF26" s="202">
        <v>25000</v>
      </c>
      <c r="AG26" s="202">
        <v>21500</v>
      </c>
      <c r="AH26" s="202">
        <v>21000</v>
      </c>
      <c r="AI26" s="205" t="s">
        <v>25</v>
      </c>
      <c r="AJ26" s="201">
        <f>+'Parque Solar_4a10Julho'!$R55</f>
        <v>0</v>
      </c>
      <c r="AX26" s="13" t="s">
        <v>25</v>
      </c>
      <c r="AY26" s="85">
        <f t="shared" si="0"/>
        <v>21250</v>
      </c>
      <c r="AZ26" s="85">
        <f t="shared" si="1"/>
        <v>18275</v>
      </c>
      <c r="BA26" s="85">
        <f t="shared" si="2"/>
        <v>17850</v>
      </c>
      <c r="BC26" s="200">
        <f t="shared" si="3"/>
        <v>3750</v>
      </c>
      <c r="BD26" s="200">
        <f t="shared" si="3"/>
        <v>3750</v>
      </c>
      <c r="BE26" s="200">
        <f t="shared" si="3"/>
        <v>3750</v>
      </c>
    </row>
    <row r="27" spans="1:57">
      <c r="A27" s="108" t="s">
        <v>170</v>
      </c>
      <c r="B27" s="111" t="str">
        <f t="shared" ref="B27:Y27" si="9">+IF(B19&gt;0,+IF(B19&gt;$I$4,"X",""),"")</f>
        <v>X</v>
      </c>
      <c r="C27" s="111" t="str">
        <f t="shared" si="9"/>
        <v>X</v>
      </c>
      <c r="D27" s="111" t="str">
        <f t="shared" si="9"/>
        <v>X</v>
      </c>
      <c r="E27" s="111" t="str">
        <f t="shared" si="9"/>
        <v>X</v>
      </c>
      <c r="F27" s="111" t="str">
        <f t="shared" si="9"/>
        <v>X</v>
      </c>
      <c r="G27" s="111" t="str">
        <f t="shared" si="9"/>
        <v>X</v>
      </c>
      <c r="H27" s="111" t="str">
        <f t="shared" si="9"/>
        <v>X</v>
      </c>
      <c r="I27" s="111" t="str">
        <f t="shared" si="9"/>
        <v>X</v>
      </c>
      <c r="J27" s="111" t="str">
        <f t="shared" si="9"/>
        <v>X</v>
      </c>
      <c r="K27" s="111" t="str">
        <f t="shared" si="9"/>
        <v>X</v>
      </c>
      <c r="L27" s="111" t="str">
        <f t="shared" si="9"/>
        <v>X</v>
      </c>
      <c r="M27" s="111" t="str">
        <f t="shared" si="9"/>
        <v>X</v>
      </c>
      <c r="N27" s="111" t="str">
        <f t="shared" si="9"/>
        <v>X</v>
      </c>
      <c r="O27" s="111" t="str">
        <f t="shared" si="9"/>
        <v>X</v>
      </c>
      <c r="P27" s="111" t="str">
        <f t="shared" si="9"/>
        <v>X</v>
      </c>
      <c r="Q27" s="111" t="str">
        <f t="shared" si="9"/>
        <v>X</v>
      </c>
      <c r="R27" s="111" t="str">
        <f t="shared" si="9"/>
        <v>X</v>
      </c>
      <c r="S27" s="111" t="str">
        <f t="shared" si="9"/>
        <v>X</v>
      </c>
      <c r="T27" s="111" t="str">
        <f t="shared" si="9"/>
        <v>X</v>
      </c>
      <c r="U27" s="111" t="str">
        <f t="shared" si="9"/>
        <v>X</v>
      </c>
      <c r="V27" s="111" t="str">
        <f t="shared" si="9"/>
        <v>X</v>
      </c>
      <c r="W27" s="111" t="str">
        <f t="shared" si="9"/>
        <v>X</v>
      </c>
      <c r="X27" s="111" t="str">
        <f t="shared" si="9"/>
        <v>X</v>
      </c>
      <c r="Y27" s="111" t="str">
        <f t="shared" si="9"/>
        <v>X</v>
      </c>
      <c r="AE27" s="15">
        <v>0.95833333333333337</v>
      </c>
      <c r="AF27" s="202">
        <v>23000</v>
      </c>
      <c r="AG27" s="202">
        <v>20000</v>
      </c>
      <c r="AH27" s="202">
        <v>20000</v>
      </c>
      <c r="AI27" s="206">
        <v>0.95833333333333337</v>
      </c>
      <c r="AJ27" s="201">
        <f>+'Parque Solar_4a10Julho'!$R56</f>
        <v>0</v>
      </c>
      <c r="AX27" s="15">
        <v>0.95833333333333337</v>
      </c>
      <c r="AY27" s="85">
        <f t="shared" si="0"/>
        <v>19550</v>
      </c>
      <c r="AZ27" s="85">
        <f t="shared" si="1"/>
        <v>17000</v>
      </c>
      <c r="BA27" s="85">
        <f t="shared" si="2"/>
        <v>17000</v>
      </c>
      <c r="BC27" s="200">
        <f t="shared" si="3"/>
        <v>3450</v>
      </c>
      <c r="BD27" s="200">
        <f t="shared" si="3"/>
        <v>3450</v>
      </c>
      <c r="BE27" s="200">
        <f t="shared" si="3"/>
        <v>3450</v>
      </c>
    </row>
    <row r="28" spans="1:57">
      <c r="A28" s="108" t="s">
        <v>171</v>
      </c>
      <c r="B28" s="111" t="str">
        <f t="shared" ref="B28:Y28" si="10">+IF(B19&gt;0,+IF(B19&gt;$I$4+$I$5,"X",""),"")</f>
        <v>X</v>
      </c>
      <c r="C28" s="111" t="str">
        <f t="shared" si="10"/>
        <v>X</v>
      </c>
      <c r="D28" s="111" t="str">
        <f t="shared" si="10"/>
        <v>X</v>
      </c>
      <c r="E28" s="111" t="str">
        <f t="shared" si="10"/>
        <v>X</v>
      </c>
      <c r="F28" s="111" t="str">
        <f t="shared" si="10"/>
        <v>X</v>
      </c>
      <c r="G28" s="111" t="str">
        <f t="shared" si="10"/>
        <v>X</v>
      </c>
      <c r="H28" s="111" t="str">
        <f t="shared" si="10"/>
        <v>X</v>
      </c>
      <c r="I28" s="111" t="str">
        <f t="shared" si="10"/>
        <v>X</v>
      </c>
      <c r="J28" s="111" t="str">
        <f t="shared" si="10"/>
        <v>X</v>
      </c>
      <c r="K28" s="111" t="str">
        <f t="shared" si="10"/>
        <v>X</v>
      </c>
      <c r="L28" s="111" t="str">
        <f t="shared" si="10"/>
        <v>X</v>
      </c>
      <c r="M28" s="111" t="str">
        <f t="shared" si="10"/>
        <v>X</v>
      </c>
      <c r="N28" s="111" t="str">
        <f t="shared" si="10"/>
        <v>X</v>
      </c>
      <c r="O28" s="111" t="str">
        <f t="shared" si="10"/>
        <v>X</v>
      </c>
      <c r="P28" s="111" t="str">
        <f t="shared" si="10"/>
        <v>X</v>
      </c>
      <c r="Q28" s="111" t="str">
        <f t="shared" si="10"/>
        <v>X</v>
      </c>
      <c r="R28" s="111" t="str">
        <f t="shared" si="10"/>
        <v>X</v>
      </c>
      <c r="S28" s="111" t="str">
        <f t="shared" si="10"/>
        <v>X</v>
      </c>
      <c r="T28" s="111" t="str">
        <f t="shared" si="10"/>
        <v>X</v>
      </c>
      <c r="U28" s="111" t="str">
        <f t="shared" si="10"/>
        <v>X</v>
      </c>
      <c r="V28" s="111" t="str">
        <f t="shared" si="10"/>
        <v>X</v>
      </c>
      <c r="W28" s="111" t="str">
        <f t="shared" si="10"/>
        <v>X</v>
      </c>
      <c r="X28" s="111" t="str">
        <f t="shared" si="10"/>
        <v>X</v>
      </c>
      <c r="Y28" s="111" t="str">
        <f t="shared" si="10"/>
        <v>X</v>
      </c>
      <c r="AE28" s="9" t="s">
        <v>26</v>
      </c>
      <c r="AF28" s="202">
        <v>19000</v>
      </c>
      <c r="AG28" s="202">
        <v>18500</v>
      </c>
      <c r="AH28" s="202">
        <v>18500</v>
      </c>
      <c r="AI28" s="203" t="s">
        <v>26</v>
      </c>
      <c r="AJ28" s="201">
        <f>+'Parque Solar_4a10Julho'!$R57</f>
        <v>0</v>
      </c>
      <c r="AX28" s="9" t="s">
        <v>26</v>
      </c>
      <c r="AY28" s="85">
        <f t="shared" si="0"/>
        <v>16150</v>
      </c>
      <c r="AZ28" s="85">
        <f t="shared" si="1"/>
        <v>15725</v>
      </c>
      <c r="BA28" s="85">
        <f t="shared" si="2"/>
        <v>15725</v>
      </c>
      <c r="BC28" s="200">
        <f t="shared" si="3"/>
        <v>2850</v>
      </c>
      <c r="BD28" s="200">
        <f t="shared" si="3"/>
        <v>2850</v>
      </c>
      <c r="BE28" s="200">
        <f t="shared" si="3"/>
        <v>2850</v>
      </c>
    </row>
    <row r="29" spans="1:57">
      <c r="A29" s="108" t="s">
        <v>172</v>
      </c>
      <c r="B29" s="111" t="str">
        <f t="shared" ref="B29:Y29" si="11">+IF(B19&gt;0,+IF(B19&gt;$I$4+$I$5+$I$6,"X",""),"")</f>
        <v/>
      </c>
      <c r="C29" s="111" t="str">
        <f t="shared" si="11"/>
        <v/>
      </c>
      <c r="D29" s="111" t="str">
        <f t="shared" si="11"/>
        <v/>
      </c>
      <c r="E29" s="111" t="str">
        <f t="shared" si="11"/>
        <v/>
      </c>
      <c r="F29" s="111" t="str">
        <f t="shared" si="11"/>
        <v/>
      </c>
      <c r="G29" s="111" t="str">
        <f t="shared" si="11"/>
        <v/>
      </c>
      <c r="H29" s="111" t="str">
        <f t="shared" si="11"/>
        <v/>
      </c>
      <c r="I29" s="111" t="str">
        <f t="shared" si="11"/>
        <v/>
      </c>
      <c r="J29" s="111" t="str">
        <f t="shared" si="11"/>
        <v>X</v>
      </c>
      <c r="K29" s="111" t="str">
        <f t="shared" si="11"/>
        <v>X</v>
      </c>
      <c r="L29" s="111" t="str">
        <f t="shared" si="11"/>
        <v>X</v>
      </c>
      <c r="M29" s="111" t="str">
        <f t="shared" si="11"/>
        <v>X</v>
      </c>
      <c r="N29" s="111" t="str">
        <f t="shared" si="11"/>
        <v>X</v>
      </c>
      <c r="O29" s="111" t="str">
        <f t="shared" si="11"/>
        <v>X</v>
      </c>
      <c r="P29" s="111" t="str">
        <f t="shared" si="11"/>
        <v>X</v>
      </c>
      <c r="Q29" s="111" t="str">
        <f t="shared" si="11"/>
        <v>X</v>
      </c>
      <c r="R29" s="111" t="str">
        <f t="shared" si="11"/>
        <v>X</v>
      </c>
      <c r="S29" s="111" t="str">
        <f t="shared" si="11"/>
        <v>X</v>
      </c>
      <c r="T29" s="111" t="str">
        <f t="shared" si="11"/>
        <v>X</v>
      </c>
      <c r="U29" s="111" t="str">
        <f t="shared" si="11"/>
        <v>X</v>
      </c>
      <c r="V29" s="111" t="str">
        <f t="shared" si="11"/>
        <v>X</v>
      </c>
      <c r="W29" s="111" t="str">
        <f t="shared" si="11"/>
        <v>X</v>
      </c>
      <c r="X29" s="111" t="str">
        <f t="shared" si="11"/>
        <v>X</v>
      </c>
      <c r="Y29" s="111" t="str">
        <f t="shared" si="11"/>
        <v/>
      </c>
    </row>
    <row r="30" spans="1:57">
      <c r="A30" s="108" t="s">
        <v>74</v>
      </c>
      <c r="B30" s="111" t="str">
        <f t="shared" ref="B30:Y30" si="12">+IF(B19&gt;0,+IF(B19&gt;$I$4+$I$5+$I$6+$I$7,"X",""),"")</f>
        <v/>
      </c>
      <c r="C30" s="111" t="str">
        <f t="shared" si="12"/>
        <v/>
      </c>
      <c r="D30" s="111" t="str">
        <f t="shared" si="12"/>
        <v/>
      </c>
      <c r="E30" s="111" t="str">
        <f t="shared" si="12"/>
        <v/>
      </c>
      <c r="F30" s="111" t="str">
        <f t="shared" si="12"/>
        <v/>
      </c>
      <c r="G30" s="111" t="str">
        <f t="shared" si="12"/>
        <v/>
      </c>
      <c r="H30" s="111" t="str">
        <f t="shared" si="12"/>
        <v/>
      </c>
      <c r="I30" s="111" t="str">
        <f t="shared" si="12"/>
        <v/>
      </c>
      <c r="J30" s="111" t="str">
        <f t="shared" si="12"/>
        <v/>
      </c>
      <c r="K30" s="111" t="str">
        <f t="shared" si="12"/>
        <v/>
      </c>
      <c r="L30" s="111" t="str">
        <f t="shared" si="12"/>
        <v/>
      </c>
      <c r="M30" s="111" t="str">
        <f t="shared" si="12"/>
        <v/>
      </c>
      <c r="N30" s="111" t="str">
        <f t="shared" si="12"/>
        <v/>
      </c>
      <c r="O30" s="111" t="str">
        <f t="shared" si="12"/>
        <v/>
      </c>
      <c r="P30" s="111" t="str">
        <f t="shared" si="12"/>
        <v/>
      </c>
      <c r="Q30" s="111" t="str">
        <f t="shared" si="12"/>
        <v/>
      </c>
      <c r="R30" s="111" t="str">
        <f t="shared" si="12"/>
        <v/>
      </c>
      <c r="S30" s="111" t="str">
        <f t="shared" si="12"/>
        <v/>
      </c>
      <c r="T30" s="111" t="str">
        <f t="shared" si="12"/>
        <v/>
      </c>
      <c r="U30" s="111" t="str">
        <f t="shared" si="12"/>
        <v>X</v>
      </c>
      <c r="V30" s="111" t="str">
        <f t="shared" si="12"/>
        <v>X</v>
      </c>
      <c r="W30" s="111" t="str">
        <f t="shared" si="12"/>
        <v/>
      </c>
      <c r="X30" s="111" t="str">
        <f t="shared" si="12"/>
        <v/>
      </c>
      <c r="Y30" s="111" t="str">
        <f t="shared" si="12"/>
        <v/>
      </c>
    </row>
    <row r="31" spans="1:57">
      <c r="A31" s="108" t="s">
        <v>75</v>
      </c>
      <c r="B31" s="111" t="str">
        <f t="shared" ref="B31:Y31" si="13">+IF(B19&gt;0,+IF(B19&gt;$I$4+$I$5+$I$6+$I$7+$I$8,"X",""),"")</f>
        <v/>
      </c>
      <c r="C31" s="111" t="str">
        <f t="shared" si="13"/>
        <v/>
      </c>
      <c r="D31" s="111" t="str">
        <f t="shared" si="13"/>
        <v/>
      </c>
      <c r="E31" s="111" t="str">
        <f t="shared" si="13"/>
        <v/>
      </c>
      <c r="F31" s="111" t="str">
        <f t="shared" si="13"/>
        <v/>
      </c>
      <c r="G31" s="111" t="str">
        <f t="shared" si="13"/>
        <v/>
      </c>
      <c r="H31" s="111" t="str">
        <f t="shared" si="13"/>
        <v/>
      </c>
      <c r="I31" s="111" t="str">
        <f t="shared" si="13"/>
        <v/>
      </c>
      <c r="J31" s="111" t="str">
        <f t="shared" si="13"/>
        <v/>
      </c>
      <c r="K31" s="111" t="str">
        <f t="shared" si="13"/>
        <v/>
      </c>
      <c r="L31" s="111" t="str">
        <f t="shared" si="13"/>
        <v/>
      </c>
      <c r="M31" s="111" t="str">
        <f t="shared" si="13"/>
        <v/>
      </c>
      <c r="N31" s="111" t="str">
        <f t="shared" si="13"/>
        <v/>
      </c>
      <c r="O31" s="111" t="str">
        <f t="shared" si="13"/>
        <v/>
      </c>
      <c r="P31" s="111" t="str">
        <f t="shared" si="13"/>
        <v/>
      </c>
      <c r="Q31" s="111" t="str">
        <f t="shared" si="13"/>
        <v/>
      </c>
      <c r="R31" s="111" t="str">
        <f t="shared" si="13"/>
        <v/>
      </c>
      <c r="S31" s="111" t="str">
        <f t="shared" si="13"/>
        <v/>
      </c>
      <c r="T31" s="111" t="str">
        <f t="shared" si="13"/>
        <v/>
      </c>
      <c r="U31" s="111" t="str">
        <f t="shared" si="13"/>
        <v/>
      </c>
      <c r="V31" s="111" t="str">
        <f t="shared" si="13"/>
        <v/>
      </c>
      <c r="W31" s="111" t="str">
        <f t="shared" si="13"/>
        <v/>
      </c>
      <c r="X31" s="111" t="str">
        <f t="shared" si="13"/>
        <v/>
      </c>
      <c r="Y31" s="111" t="str">
        <f t="shared" si="13"/>
        <v/>
      </c>
    </row>
    <row r="32" spans="1:57">
      <c r="A32" s="108" t="s">
        <v>76</v>
      </c>
      <c r="B32" s="111" t="str">
        <f t="shared" ref="B32:Y32" si="14">+IF(B19&gt;0,+IF(B19&gt;$I$4+$I$5+$I$6+$I$7+$I$8+$I$9,"X",""),"")</f>
        <v/>
      </c>
      <c r="C32" s="111" t="str">
        <f t="shared" si="14"/>
        <v/>
      </c>
      <c r="D32" s="111" t="str">
        <f t="shared" si="14"/>
        <v/>
      </c>
      <c r="E32" s="111" t="str">
        <f t="shared" si="14"/>
        <v/>
      </c>
      <c r="F32" s="111" t="str">
        <f t="shared" si="14"/>
        <v/>
      </c>
      <c r="G32" s="111" t="str">
        <f t="shared" si="14"/>
        <v/>
      </c>
      <c r="H32" s="111" t="str">
        <f t="shared" si="14"/>
        <v/>
      </c>
      <c r="I32" s="111" t="str">
        <f t="shared" si="14"/>
        <v/>
      </c>
      <c r="J32" s="111" t="str">
        <f t="shared" si="14"/>
        <v/>
      </c>
      <c r="K32" s="111" t="str">
        <f t="shared" si="14"/>
        <v/>
      </c>
      <c r="L32" s="111" t="str">
        <f t="shared" si="14"/>
        <v/>
      </c>
      <c r="M32" s="111" t="str">
        <f t="shared" si="14"/>
        <v/>
      </c>
      <c r="N32" s="111" t="str">
        <f t="shared" si="14"/>
        <v/>
      </c>
      <c r="O32" s="111" t="str">
        <f t="shared" si="14"/>
        <v/>
      </c>
      <c r="P32" s="111" t="str">
        <f t="shared" si="14"/>
        <v/>
      </c>
      <c r="Q32" s="111" t="str">
        <f t="shared" si="14"/>
        <v/>
      </c>
      <c r="R32" s="111" t="str">
        <f t="shared" si="14"/>
        <v/>
      </c>
      <c r="S32" s="111" t="str">
        <f t="shared" si="14"/>
        <v/>
      </c>
      <c r="T32" s="111" t="str">
        <f t="shared" si="14"/>
        <v/>
      </c>
      <c r="U32" s="111" t="str">
        <f t="shared" si="14"/>
        <v/>
      </c>
      <c r="V32" s="111" t="str">
        <f t="shared" si="14"/>
        <v/>
      </c>
      <c r="W32" s="111" t="str">
        <f t="shared" si="14"/>
        <v/>
      </c>
      <c r="X32" s="111" t="str">
        <f t="shared" si="14"/>
        <v/>
      </c>
      <c r="Y32" s="111" t="str">
        <f t="shared" si="14"/>
        <v/>
      </c>
      <c r="AE32" s="23"/>
      <c r="AF32" s="23"/>
      <c r="AG32" s="23"/>
      <c r="AH32" s="23"/>
    </row>
    <row r="33" spans="1:38">
      <c r="A33" s="108" t="s">
        <v>66</v>
      </c>
      <c r="B33" s="111" t="str">
        <f t="shared" ref="B33:Y33" si="15">+IF(B19&gt;0,+IF(B19&gt;$I$4+$I$5+$I$6+$I$7+$I$8+$I$9+$I$10,"X",""),"")</f>
        <v/>
      </c>
      <c r="C33" s="111" t="str">
        <f t="shared" si="15"/>
        <v/>
      </c>
      <c r="D33" s="111" t="str">
        <f t="shared" si="15"/>
        <v/>
      </c>
      <c r="E33" s="111" t="str">
        <f t="shared" si="15"/>
        <v/>
      </c>
      <c r="F33" s="111" t="str">
        <f t="shared" si="15"/>
        <v/>
      </c>
      <c r="G33" s="111" t="str">
        <f t="shared" si="15"/>
        <v/>
      </c>
      <c r="H33" s="111" t="str">
        <f t="shared" si="15"/>
        <v/>
      </c>
      <c r="I33" s="111" t="str">
        <f t="shared" si="15"/>
        <v/>
      </c>
      <c r="J33" s="111" t="str">
        <f t="shared" si="15"/>
        <v/>
      </c>
      <c r="K33" s="111" t="str">
        <f t="shared" si="15"/>
        <v/>
      </c>
      <c r="L33" s="111" t="str">
        <f t="shared" si="15"/>
        <v/>
      </c>
      <c r="M33" s="111" t="str">
        <f t="shared" si="15"/>
        <v/>
      </c>
      <c r="N33" s="111" t="str">
        <f t="shared" si="15"/>
        <v/>
      </c>
      <c r="O33" s="111" t="str">
        <f t="shared" si="15"/>
        <v/>
      </c>
      <c r="P33" s="111" t="str">
        <f t="shared" si="15"/>
        <v/>
      </c>
      <c r="Q33" s="111" t="str">
        <f t="shared" si="15"/>
        <v/>
      </c>
      <c r="R33" s="111" t="str">
        <f t="shared" si="15"/>
        <v/>
      </c>
      <c r="S33" s="111" t="str">
        <f t="shared" si="15"/>
        <v/>
      </c>
      <c r="T33" s="111" t="str">
        <f t="shared" si="15"/>
        <v/>
      </c>
      <c r="U33" s="111" t="str">
        <f t="shared" si="15"/>
        <v/>
      </c>
      <c r="V33" s="111" t="str">
        <f t="shared" si="15"/>
        <v/>
      </c>
      <c r="W33" s="111" t="str">
        <f t="shared" si="15"/>
        <v/>
      </c>
      <c r="X33" s="111" t="str">
        <f t="shared" si="15"/>
        <v/>
      </c>
      <c r="Y33" s="111" t="str">
        <f t="shared" si="15"/>
        <v/>
      </c>
    </row>
    <row r="34" spans="1:38">
      <c r="A34" s="108" t="s">
        <v>67</v>
      </c>
      <c r="B34" s="111" t="str">
        <f t="shared" ref="B34:Y34" si="16">+IF(B19&gt;0,+IF(B19&gt;$I$4+$I$5+$I$6+$I$7+$I$8+$I$9+$I$10+$I$11,"X",""),"")</f>
        <v/>
      </c>
      <c r="C34" s="111" t="str">
        <f t="shared" si="16"/>
        <v/>
      </c>
      <c r="D34" s="111" t="str">
        <f t="shared" si="16"/>
        <v/>
      </c>
      <c r="E34" s="111" t="str">
        <f t="shared" si="16"/>
        <v/>
      </c>
      <c r="F34" s="111" t="str">
        <f t="shared" si="16"/>
        <v/>
      </c>
      <c r="G34" s="111" t="str">
        <f t="shared" si="16"/>
        <v/>
      </c>
      <c r="H34" s="111" t="str">
        <f t="shared" si="16"/>
        <v/>
      </c>
      <c r="I34" s="111" t="str">
        <f t="shared" si="16"/>
        <v/>
      </c>
      <c r="J34" s="111" t="str">
        <f t="shared" si="16"/>
        <v/>
      </c>
      <c r="K34" s="111" t="str">
        <f t="shared" si="16"/>
        <v/>
      </c>
      <c r="L34" s="111" t="str">
        <f t="shared" si="16"/>
        <v/>
      </c>
      <c r="M34" s="111" t="str">
        <f t="shared" si="16"/>
        <v/>
      </c>
      <c r="N34" s="111" t="str">
        <f t="shared" si="16"/>
        <v/>
      </c>
      <c r="O34" s="111" t="str">
        <f t="shared" si="16"/>
        <v/>
      </c>
      <c r="P34" s="111" t="str">
        <f t="shared" si="16"/>
        <v/>
      </c>
      <c r="Q34" s="111" t="str">
        <f t="shared" si="16"/>
        <v/>
      </c>
      <c r="R34" s="111" t="str">
        <f t="shared" si="16"/>
        <v/>
      </c>
      <c r="S34" s="111" t="str">
        <f t="shared" si="16"/>
        <v/>
      </c>
      <c r="T34" s="111" t="str">
        <f t="shared" si="16"/>
        <v/>
      </c>
      <c r="U34" s="111" t="str">
        <f t="shared" si="16"/>
        <v/>
      </c>
      <c r="V34" s="111" t="str">
        <f t="shared" si="16"/>
        <v/>
      </c>
      <c r="W34" s="111" t="str">
        <f t="shared" si="16"/>
        <v/>
      </c>
      <c r="X34" s="111" t="str">
        <f t="shared" si="16"/>
        <v/>
      </c>
      <c r="Y34" s="111" t="str">
        <f t="shared" si="16"/>
        <v/>
      </c>
    </row>
    <row r="35" spans="1:38">
      <c r="A35" s="108" t="s">
        <v>65</v>
      </c>
      <c r="B35" s="111" t="str">
        <f t="shared" ref="B35:Y35" si="17">+IF(B19&gt;0,+IF(B19&gt;$I$4+$I$5+$I$6+$I$7+$I$8+$I$9+$I$10+$I$11+$I$12,"X",""),"")</f>
        <v/>
      </c>
      <c r="C35" s="111" t="str">
        <f t="shared" si="17"/>
        <v/>
      </c>
      <c r="D35" s="111" t="str">
        <f t="shared" si="17"/>
        <v/>
      </c>
      <c r="E35" s="111" t="str">
        <f t="shared" si="17"/>
        <v/>
      </c>
      <c r="F35" s="111" t="str">
        <f t="shared" si="17"/>
        <v/>
      </c>
      <c r="G35" s="111" t="str">
        <f t="shared" si="17"/>
        <v/>
      </c>
      <c r="H35" s="111" t="str">
        <f t="shared" si="17"/>
        <v/>
      </c>
      <c r="I35" s="111" t="str">
        <f t="shared" si="17"/>
        <v/>
      </c>
      <c r="J35" s="111" t="str">
        <f t="shared" si="17"/>
        <v/>
      </c>
      <c r="K35" s="111" t="str">
        <f t="shared" si="17"/>
        <v/>
      </c>
      <c r="L35" s="111" t="str">
        <f t="shared" si="17"/>
        <v/>
      </c>
      <c r="M35" s="111" t="str">
        <f t="shared" si="17"/>
        <v/>
      </c>
      <c r="N35" s="111" t="str">
        <f t="shared" si="17"/>
        <v/>
      </c>
      <c r="O35" s="111" t="str">
        <f t="shared" si="17"/>
        <v/>
      </c>
      <c r="P35" s="111" t="str">
        <f t="shared" si="17"/>
        <v/>
      </c>
      <c r="Q35" s="111" t="str">
        <f t="shared" si="17"/>
        <v/>
      </c>
      <c r="R35" s="111" t="str">
        <f t="shared" si="17"/>
        <v/>
      </c>
      <c r="S35" s="111" t="str">
        <f t="shared" si="17"/>
        <v/>
      </c>
      <c r="T35" s="111" t="str">
        <f t="shared" si="17"/>
        <v/>
      </c>
      <c r="U35" s="111" t="str">
        <f t="shared" si="17"/>
        <v/>
      </c>
      <c r="V35" s="111" t="str">
        <f t="shared" si="17"/>
        <v/>
      </c>
      <c r="W35" s="111" t="str">
        <f t="shared" si="17"/>
        <v/>
      </c>
      <c r="X35" s="111" t="str">
        <f t="shared" si="17"/>
        <v/>
      </c>
      <c r="Y35" s="111" t="str">
        <f t="shared" si="17"/>
        <v/>
      </c>
    </row>
    <row r="36" spans="1:38">
      <c r="A36" s="108" t="s">
        <v>86</v>
      </c>
      <c r="B36" s="111" t="str">
        <f>+IF(B19&gt;0,+IF(B19&gt;$I$4+$I$5+$I$6+$I$7+$I$8+$I$9+$I$10+$I$11+$I$12+$I$13,"X",""),"")</f>
        <v/>
      </c>
      <c r="C36" s="111" t="str">
        <f>+IF(C19&gt;0,+IF(C19&gt;$I$4+$I$5+$I$6+$I$7+$I$8+$I$9+$I$10+$I$11+$I$12+$I$13,"X",""),"")</f>
        <v/>
      </c>
      <c r="D36" s="111" t="str">
        <f>+IF(D19&gt;0,+IF(D19&gt;$I$4+$I$5+$I$6+$I$7+$I$8+$I$9+$I$10+$I$11+$I$12+$I$13,"X",""),"")</f>
        <v/>
      </c>
      <c r="E36" s="111" t="str">
        <f>+IF(E19&gt;0,+IF(E19&gt;$I$4+$I$5+$I$6+$I$7+$I$8+$I$9+$I$10+$I$11+$I$12+$I$13,"X",""),"")</f>
        <v/>
      </c>
      <c r="F36" s="111" t="str">
        <f>+IF(F19&gt;0,+IF(F19&gt;$I$4+$I$5+$I$6+$I$7+$I$8+$I$9+$I$10+$I$11+$I$12+$I$13,"X",""),"")</f>
        <v/>
      </c>
      <c r="G36" s="111"/>
      <c r="H36" s="111" t="str">
        <f t="shared" ref="H36:Y36" si="18">+IF(H19&gt;0,+IF(H19&gt;$I$4+$I$5+$I$6+$I$7+$I$8+$I$9+$I$10+$I$11+$I$12+$I$13,"X",""),"")</f>
        <v/>
      </c>
      <c r="I36" s="111" t="str">
        <f t="shared" si="18"/>
        <v/>
      </c>
      <c r="J36" s="111" t="str">
        <f t="shared" si="18"/>
        <v/>
      </c>
      <c r="K36" s="111" t="str">
        <f t="shared" si="18"/>
        <v/>
      </c>
      <c r="L36" s="111" t="str">
        <f t="shared" si="18"/>
        <v/>
      </c>
      <c r="M36" s="111" t="str">
        <f t="shared" si="18"/>
        <v/>
      </c>
      <c r="N36" s="111" t="str">
        <f t="shared" si="18"/>
        <v/>
      </c>
      <c r="O36" s="111" t="str">
        <f t="shared" si="18"/>
        <v/>
      </c>
      <c r="P36" s="111" t="str">
        <f t="shared" si="18"/>
        <v/>
      </c>
      <c r="Q36" s="111" t="str">
        <f t="shared" si="18"/>
        <v/>
      </c>
      <c r="R36" s="111" t="str">
        <f t="shared" si="18"/>
        <v/>
      </c>
      <c r="S36" s="111" t="str">
        <f t="shared" si="18"/>
        <v/>
      </c>
      <c r="T36" s="111" t="str">
        <f t="shared" si="18"/>
        <v/>
      </c>
      <c r="U36" s="111" t="str">
        <f t="shared" si="18"/>
        <v/>
      </c>
      <c r="V36" s="111" t="str">
        <f t="shared" si="18"/>
        <v/>
      </c>
      <c r="W36" s="111" t="str">
        <f t="shared" si="18"/>
        <v/>
      </c>
      <c r="X36" s="111" t="str">
        <f t="shared" si="18"/>
        <v/>
      </c>
      <c r="Y36" s="111" t="str">
        <f t="shared" si="18"/>
        <v/>
      </c>
      <c r="AF36" s="31"/>
      <c r="AG36" s="31"/>
      <c r="AH36" s="26"/>
      <c r="AI36" s="32"/>
      <c r="AJ36" s="26"/>
      <c r="AL36" s="26"/>
    </row>
    <row r="37" spans="1:38">
      <c r="A37" s="120"/>
      <c r="B37" s="121"/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AF37" s="14" t="s">
        <v>110</v>
      </c>
      <c r="AG37" s="6"/>
      <c r="AH37" s="35">
        <f>9350</f>
        <v>9350</v>
      </c>
      <c r="AI37" s="6"/>
      <c r="AJ37" s="3"/>
      <c r="AL37" s="90"/>
    </row>
    <row r="38" spans="1:38">
      <c r="AF38" s="14" t="s">
        <v>40</v>
      </c>
      <c r="AG38" s="6"/>
      <c r="AH38" s="37">
        <v>0.3</v>
      </c>
      <c r="AI38" s="6"/>
      <c r="AJ38" s="3"/>
      <c r="AL38" s="3"/>
    </row>
    <row r="39" spans="1:38" ht="28">
      <c r="A39" s="114" t="s">
        <v>91</v>
      </c>
      <c r="B39" s="115">
        <f t="shared" ref="B39:Y39" si="19">+B19-B20</f>
        <v>11900</v>
      </c>
      <c r="C39" s="115">
        <f t="shared" si="19"/>
        <v>11200</v>
      </c>
      <c r="D39" s="115">
        <f t="shared" si="19"/>
        <v>11200</v>
      </c>
      <c r="E39" s="115">
        <f t="shared" si="19"/>
        <v>11200</v>
      </c>
      <c r="F39" s="115">
        <f t="shared" si="19"/>
        <v>11200</v>
      </c>
      <c r="G39" s="115">
        <f t="shared" si="19"/>
        <v>11200</v>
      </c>
      <c r="H39" s="115">
        <f t="shared" si="19"/>
        <v>11200</v>
      </c>
      <c r="I39" s="115">
        <f t="shared" si="19"/>
        <v>14000</v>
      </c>
      <c r="J39" s="115">
        <f t="shared" si="19"/>
        <v>17850</v>
      </c>
      <c r="K39" s="115">
        <f t="shared" si="19"/>
        <v>17850</v>
      </c>
      <c r="L39" s="115">
        <f t="shared" si="19"/>
        <v>17850</v>
      </c>
      <c r="M39" s="115">
        <f t="shared" si="19"/>
        <v>17850</v>
      </c>
      <c r="N39" s="115">
        <f t="shared" si="19"/>
        <v>17850</v>
      </c>
      <c r="O39" s="115">
        <f t="shared" si="19"/>
        <v>17850</v>
      </c>
      <c r="P39" s="115">
        <f t="shared" si="19"/>
        <v>17850</v>
      </c>
      <c r="Q39" s="115">
        <f t="shared" si="19"/>
        <v>17850</v>
      </c>
      <c r="R39" s="115">
        <f t="shared" si="19"/>
        <v>16800</v>
      </c>
      <c r="S39" s="115">
        <f t="shared" si="19"/>
        <v>16800</v>
      </c>
      <c r="T39" s="115">
        <f t="shared" si="19"/>
        <v>16800</v>
      </c>
      <c r="U39" s="115">
        <f t="shared" si="19"/>
        <v>18550</v>
      </c>
      <c r="V39" s="115">
        <f t="shared" si="19"/>
        <v>18550</v>
      </c>
      <c r="W39" s="115">
        <f t="shared" si="19"/>
        <v>17500</v>
      </c>
      <c r="X39" s="115">
        <f t="shared" si="19"/>
        <v>16100</v>
      </c>
      <c r="Y39" s="115">
        <f t="shared" si="19"/>
        <v>13300</v>
      </c>
      <c r="AF39" s="14" t="s">
        <v>41</v>
      </c>
      <c r="AG39" s="6"/>
      <c r="AH39" s="37"/>
      <c r="AI39" s="6"/>
      <c r="AJ39" s="3"/>
      <c r="AL39" s="3"/>
    </row>
    <row r="40" spans="1:38">
      <c r="A40" s="114"/>
      <c r="B40" s="115"/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/>
      <c r="W40" s="115"/>
      <c r="X40" s="115"/>
      <c r="Y40" s="115"/>
      <c r="AF40" s="14" t="s">
        <v>42</v>
      </c>
      <c r="AG40" s="6"/>
      <c r="AH40" s="37">
        <v>0.5</v>
      </c>
      <c r="AI40" s="6"/>
      <c r="AJ40" s="3"/>
      <c r="AL40" s="3"/>
    </row>
    <row r="41" spans="1:38">
      <c r="A41" s="113" t="s">
        <v>90</v>
      </c>
      <c r="B41" s="118"/>
      <c r="C41" s="118"/>
      <c r="D41" s="118"/>
      <c r="E41" s="118"/>
      <c r="F41" s="104"/>
      <c r="G41" s="104"/>
      <c r="H41" s="104"/>
      <c r="I41" s="104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AF41" s="14" t="s">
        <v>43</v>
      </c>
      <c r="AG41" s="6"/>
      <c r="AH41" s="14" t="s">
        <v>44</v>
      </c>
      <c r="AI41" s="6"/>
      <c r="AJ41" s="26"/>
      <c r="AL41" s="38"/>
    </row>
    <row r="42" spans="1:38">
      <c r="A42" t="s">
        <v>87</v>
      </c>
      <c r="B42">
        <v>1</v>
      </c>
      <c r="C42">
        <f>+B42+1</f>
        <v>2</v>
      </c>
      <c r="D42">
        <f t="shared" ref="D42:Y42" si="20">+C42+1</f>
        <v>3</v>
      </c>
      <c r="E42">
        <f t="shared" si="20"/>
        <v>4</v>
      </c>
      <c r="F42">
        <f t="shared" si="20"/>
        <v>5</v>
      </c>
      <c r="G42">
        <f t="shared" si="20"/>
        <v>6</v>
      </c>
      <c r="H42">
        <f t="shared" si="20"/>
        <v>7</v>
      </c>
      <c r="I42">
        <f t="shared" si="20"/>
        <v>8</v>
      </c>
      <c r="J42">
        <f t="shared" si="20"/>
        <v>9</v>
      </c>
      <c r="K42">
        <f t="shared" si="20"/>
        <v>10</v>
      </c>
      <c r="L42">
        <f t="shared" si="20"/>
        <v>11</v>
      </c>
      <c r="M42">
        <f t="shared" si="20"/>
        <v>12</v>
      </c>
      <c r="N42">
        <f t="shared" si="20"/>
        <v>13</v>
      </c>
      <c r="O42">
        <f t="shared" si="20"/>
        <v>14</v>
      </c>
      <c r="P42">
        <f t="shared" si="20"/>
        <v>15</v>
      </c>
      <c r="Q42">
        <f t="shared" si="20"/>
        <v>16</v>
      </c>
      <c r="R42">
        <f t="shared" si="20"/>
        <v>17</v>
      </c>
      <c r="S42">
        <f t="shared" si="20"/>
        <v>18</v>
      </c>
      <c r="T42">
        <f t="shared" si="20"/>
        <v>19</v>
      </c>
      <c r="U42">
        <f t="shared" si="20"/>
        <v>20</v>
      </c>
      <c r="V42">
        <f t="shared" si="20"/>
        <v>21</v>
      </c>
      <c r="W42">
        <f t="shared" si="20"/>
        <v>22</v>
      </c>
      <c r="X42">
        <f t="shared" si="20"/>
        <v>23</v>
      </c>
      <c r="Y42">
        <f t="shared" si="20"/>
        <v>24</v>
      </c>
      <c r="AA42" t="s">
        <v>84</v>
      </c>
      <c r="AB42" t="s">
        <v>85</v>
      </c>
      <c r="AE42" s="236" t="s">
        <v>45</v>
      </c>
      <c r="AG42" s="6"/>
      <c r="AH42" s="14"/>
      <c r="AI42" s="41"/>
      <c r="AJ42" s="26"/>
      <c r="AK42" s="38"/>
      <c r="AL42" s="38"/>
    </row>
    <row r="43" spans="1:38" ht="15.75" customHeight="1">
      <c r="A43" s="122" t="s">
        <v>92</v>
      </c>
      <c r="B43" s="110">
        <f t="shared" ref="B43:Y43" si="21">IF(B39&gt;0,IF(B21&lt;&gt;"LOAD EXCESS",+B39/B21,"LOAD EXCESS"),"NO LOAD")</f>
        <v>0.6876498094227671</v>
      </c>
      <c r="C43" s="110">
        <f t="shared" si="21"/>
        <v>0.64719982063319259</v>
      </c>
      <c r="D43" s="110">
        <f t="shared" si="21"/>
        <v>0.64719982063319259</v>
      </c>
      <c r="E43" s="110">
        <f t="shared" si="21"/>
        <v>0.64719982063319259</v>
      </c>
      <c r="F43" s="110">
        <f t="shared" si="21"/>
        <v>0.64719982063319259</v>
      </c>
      <c r="G43" s="110">
        <f t="shared" si="21"/>
        <v>0.64719982063319259</v>
      </c>
      <c r="H43" s="110">
        <f t="shared" si="21"/>
        <v>0.64719982063319259</v>
      </c>
      <c r="I43" s="110">
        <f t="shared" si="21"/>
        <v>0.80899977579149074</v>
      </c>
      <c r="J43" s="110">
        <f t="shared" si="21"/>
        <v>0.80953555788564735</v>
      </c>
      <c r="K43" s="110">
        <f t="shared" si="21"/>
        <v>0.80953555788564735</v>
      </c>
      <c r="L43" s="110">
        <f t="shared" si="21"/>
        <v>0.80953555788564735</v>
      </c>
      <c r="M43" s="110">
        <f t="shared" si="21"/>
        <v>0.80953555788564735</v>
      </c>
      <c r="N43" s="110">
        <f t="shared" si="21"/>
        <v>0.80953555788564735</v>
      </c>
      <c r="O43" s="110">
        <f t="shared" si="21"/>
        <v>0.80953555788564735</v>
      </c>
      <c r="P43" s="110">
        <f t="shared" si="21"/>
        <v>0.80953555788564735</v>
      </c>
      <c r="Q43" s="110">
        <f t="shared" si="21"/>
        <v>0.80953555788564735</v>
      </c>
      <c r="R43" s="110">
        <f t="shared" si="21"/>
        <v>0.76191581918649154</v>
      </c>
      <c r="S43" s="110">
        <f t="shared" si="21"/>
        <v>0.76191581918649154</v>
      </c>
      <c r="T43" s="110">
        <f t="shared" si="21"/>
        <v>0.76191581918649154</v>
      </c>
      <c r="U43" s="110">
        <f t="shared" si="21"/>
        <v>0.79186602053814448</v>
      </c>
      <c r="V43" s="110">
        <f t="shared" si="21"/>
        <v>0.79186602053814448</v>
      </c>
      <c r="W43" s="110">
        <f t="shared" si="21"/>
        <v>0.79366231165259538</v>
      </c>
      <c r="X43" s="110">
        <f t="shared" si="21"/>
        <v>0.73016932672038781</v>
      </c>
      <c r="Y43" s="110">
        <f t="shared" si="21"/>
        <v>0.76854978700191623</v>
      </c>
      <c r="AA43" s="110">
        <f>MAX(B43:Y43)</f>
        <v>0.80953555788564735</v>
      </c>
      <c r="AB43" s="110">
        <f>+MIN(B43:Y43)</f>
        <v>0.64719982063319259</v>
      </c>
      <c r="AE43" s="324" t="s">
        <v>2</v>
      </c>
      <c r="AF43" s="207" t="str">
        <f>+AF$2</f>
        <v>Máxima</v>
      </c>
      <c r="AG43" s="207" t="str">
        <f>+AG$2</f>
        <v>Máxima</v>
      </c>
      <c r="AH43" s="207" t="str">
        <f>+AH$2</f>
        <v>Máxima</v>
      </c>
    </row>
    <row r="44" spans="1:38" ht="15" customHeight="1">
      <c r="A44" s="122" t="s">
        <v>93</v>
      </c>
      <c r="B44" s="119" t="str">
        <f t="shared" ref="B44:Y44" si="22">IF((B21-B43*B21)&gt;B20,"SIM","NÃO")</f>
        <v>SIM</v>
      </c>
      <c r="C44" s="119" t="str">
        <f t="shared" si="22"/>
        <v>SIM</v>
      </c>
      <c r="D44" s="119" t="str">
        <f t="shared" si="22"/>
        <v>SIM</v>
      </c>
      <c r="E44" s="119" t="str">
        <f t="shared" si="22"/>
        <v>SIM</v>
      </c>
      <c r="F44" s="119" t="str">
        <f t="shared" si="22"/>
        <v>SIM</v>
      </c>
      <c r="G44" s="119" t="str">
        <f t="shared" si="22"/>
        <v>SIM</v>
      </c>
      <c r="H44" s="119" t="str">
        <f t="shared" si="22"/>
        <v>SIM</v>
      </c>
      <c r="I44" s="119" t="str">
        <f t="shared" si="22"/>
        <v>SIM</v>
      </c>
      <c r="J44" s="119" t="str">
        <f t="shared" si="22"/>
        <v>SIM</v>
      </c>
      <c r="K44" s="119" t="str">
        <f t="shared" si="22"/>
        <v>SIM</v>
      </c>
      <c r="L44" s="119" t="str">
        <f t="shared" si="22"/>
        <v>SIM</v>
      </c>
      <c r="M44" s="119" t="str">
        <f t="shared" si="22"/>
        <v>SIM</v>
      </c>
      <c r="N44" s="119" t="str">
        <f t="shared" si="22"/>
        <v>SIM</v>
      </c>
      <c r="O44" s="119" t="str">
        <f t="shared" si="22"/>
        <v>SIM</v>
      </c>
      <c r="P44" s="119" t="str">
        <f t="shared" si="22"/>
        <v>SIM</v>
      </c>
      <c r="Q44" s="119" t="str">
        <f t="shared" si="22"/>
        <v>SIM</v>
      </c>
      <c r="R44" s="119" t="str">
        <f t="shared" si="22"/>
        <v>SIM</v>
      </c>
      <c r="S44" s="119" t="str">
        <f t="shared" si="22"/>
        <v>SIM</v>
      </c>
      <c r="T44" s="119" t="str">
        <f t="shared" si="22"/>
        <v>SIM</v>
      </c>
      <c r="U44" s="119" t="str">
        <f t="shared" si="22"/>
        <v>SIM</v>
      </c>
      <c r="V44" s="119" t="str">
        <f t="shared" si="22"/>
        <v>SIM</v>
      </c>
      <c r="W44" s="119" t="str">
        <f t="shared" si="22"/>
        <v>SIM</v>
      </c>
      <c r="X44" s="119" t="str">
        <f t="shared" si="22"/>
        <v>SIM</v>
      </c>
      <c r="Y44" s="119" t="str">
        <f t="shared" si="22"/>
        <v>SIM</v>
      </c>
      <c r="AE44" s="325"/>
      <c r="AF44" s="207" t="str">
        <f>AF$3</f>
        <v>dias Semana</v>
      </c>
      <c r="AG44" s="207" t="str">
        <f>AG$3</f>
        <v>Sabados</v>
      </c>
      <c r="AH44" s="207" t="str">
        <f>AH$3</f>
        <v>Domingos</v>
      </c>
    </row>
    <row r="45" spans="1:38" ht="15" customHeight="1">
      <c r="B45" s="104"/>
      <c r="AE45" s="326"/>
      <c r="AF45" s="207"/>
      <c r="AG45" s="207"/>
      <c r="AH45" s="207"/>
    </row>
    <row r="46" spans="1:38">
      <c r="A46" s="124"/>
      <c r="B46" s="104"/>
      <c r="AE46" s="9" t="s">
        <v>9</v>
      </c>
      <c r="AF46" s="202">
        <f>AF5-$AH$38*AF5+$AH$40*($AH$38*AF5)</f>
        <v>14450</v>
      </c>
      <c r="AG46" s="202">
        <f t="shared" ref="AG46:AH46" si="23">AG5-$AH$38*AG5+$AH$40*($AH$38*AG5)</f>
        <v>14450</v>
      </c>
      <c r="AH46" s="202">
        <f t="shared" si="23"/>
        <v>14450</v>
      </c>
    </row>
    <row r="47" spans="1:38">
      <c r="A47" s="122" t="s">
        <v>94</v>
      </c>
      <c r="B47" s="119" t="str">
        <f t="shared" ref="B47:Y47" si="24">+IF(B43&gt;0.5,IF(B44="SIM","SIM","NÃO"),"NÃO")</f>
        <v>SIM</v>
      </c>
      <c r="C47" s="119" t="str">
        <f t="shared" si="24"/>
        <v>SIM</v>
      </c>
      <c r="D47" s="119" t="str">
        <f t="shared" si="24"/>
        <v>SIM</v>
      </c>
      <c r="E47" s="119" t="str">
        <f t="shared" si="24"/>
        <v>SIM</v>
      </c>
      <c r="F47" s="119" t="str">
        <f t="shared" si="24"/>
        <v>SIM</v>
      </c>
      <c r="G47" s="119" t="str">
        <f t="shared" si="24"/>
        <v>SIM</v>
      </c>
      <c r="H47" s="119" t="str">
        <f t="shared" si="24"/>
        <v>SIM</v>
      </c>
      <c r="I47" s="119" t="str">
        <f t="shared" si="24"/>
        <v>SIM</v>
      </c>
      <c r="J47" s="119" t="str">
        <f t="shared" si="24"/>
        <v>SIM</v>
      </c>
      <c r="K47" s="119" t="str">
        <f t="shared" si="24"/>
        <v>SIM</v>
      </c>
      <c r="L47" s="119" t="str">
        <f t="shared" si="24"/>
        <v>SIM</v>
      </c>
      <c r="M47" s="119" t="str">
        <f t="shared" si="24"/>
        <v>SIM</v>
      </c>
      <c r="N47" s="119" t="str">
        <f t="shared" si="24"/>
        <v>SIM</v>
      </c>
      <c r="O47" s="119" t="str">
        <f t="shared" si="24"/>
        <v>SIM</v>
      </c>
      <c r="P47" s="119" t="str">
        <f t="shared" si="24"/>
        <v>SIM</v>
      </c>
      <c r="Q47" s="119" t="str">
        <f t="shared" si="24"/>
        <v>SIM</v>
      </c>
      <c r="R47" s="119" t="str">
        <f t="shared" si="24"/>
        <v>SIM</v>
      </c>
      <c r="S47" s="119" t="str">
        <f t="shared" si="24"/>
        <v>SIM</v>
      </c>
      <c r="T47" s="119" t="str">
        <f t="shared" si="24"/>
        <v>SIM</v>
      </c>
      <c r="U47" s="119" t="str">
        <f t="shared" si="24"/>
        <v>SIM</v>
      </c>
      <c r="V47" s="119" t="str">
        <f t="shared" si="24"/>
        <v>SIM</v>
      </c>
      <c r="W47" s="119" t="str">
        <f t="shared" si="24"/>
        <v>SIM</v>
      </c>
      <c r="X47" s="119" t="str">
        <f t="shared" si="24"/>
        <v>SIM</v>
      </c>
      <c r="Y47" s="119" t="str">
        <f t="shared" si="24"/>
        <v>SIM</v>
      </c>
      <c r="AE47" s="9" t="s">
        <v>10</v>
      </c>
      <c r="AF47" s="202">
        <f t="shared" ref="AF47:AH47" si="25">AF6-$AH$38*AF6+$AH$40*($AH$38*AF6)</f>
        <v>13600</v>
      </c>
      <c r="AG47" s="202">
        <f t="shared" si="25"/>
        <v>14025</v>
      </c>
      <c r="AH47" s="202">
        <f t="shared" si="25"/>
        <v>14025</v>
      </c>
    </row>
    <row r="48" spans="1:38">
      <c r="B48" s="104"/>
      <c r="C48" s="104"/>
      <c r="D48" s="104"/>
      <c r="E48" s="104"/>
      <c r="F48" s="104"/>
      <c r="G48" s="104"/>
      <c r="H48" s="104"/>
      <c r="I48" s="104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AE48" s="9" t="s">
        <v>11</v>
      </c>
      <c r="AF48" s="202">
        <f t="shared" ref="AF48:AH48" si="26">AF7-$AH$38*AF7+$AH$40*($AH$38*AF7)</f>
        <v>13600</v>
      </c>
      <c r="AG48" s="202">
        <f t="shared" si="26"/>
        <v>13600</v>
      </c>
      <c r="AH48" s="202">
        <f t="shared" si="26"/>
        <v>13600</v>
      </c>
    </row>
    <row r="49" spans="1:34">
      <c r="A49" t="s">
        <v>87</v>
      </c>
      <c r="B49">
        <v>1</v>
      </c>
      <c r="C49">
        <f>+B49+1</f>
        <v>2</v>
      </c>
      <c r="D49">
        <f t="shared" ref="D49:Y49" si="27">+C49+1</f>
        <v>3</v>
      </c>
      <c r="E49">
        <f t="shared" si="27"/>
        <v>4</v>
      </c>
      <c r="F49">
        <f t="shared" si="27"/>
        <v>5</v>
      </c>
      <c r="G49">
        <f t="shared" si="27"/>
        <v>6</v>
      </c>
      <c r="H49">
        <f t="shared" si="27"/>
        <v>7</v>
      </c>
      <c r="I49">
        <f t="shared" si="27"/>
        <v>8</v>
      </c>
      <c r="J49">
        <f t="shared" si="27"/>
        <v>9</v>
      </c>
      <c r="K49">
        <f t="shared" si="27"/>
        <v>10</v>
      </c>
      <c r="L49">
        <f t="shared" si="27"/>
        <v>11</v>
      </c>
      <c r="M49">
        <f t="shared" si="27"/>
        <v>12</v>
      </c>
      <c r="N49">
        <f t="shared" si="27"/>
        <v>13</v>
      </c>
      <c r="O49">
        <f t="shared" si="27"/>
        <v>14</v>
      </c>
      <c r="P49">
        <f t="shared" si="27"/>
        <v>15</v>
      </c>
      <c r="Q49">
        <f t="shared" si="27"/>
        <v>16</v>
      </c>
      <c r="R49">
        <f t="shared" si="27"/>
        <v>17</v>
      </c>
      <c r="S49">
        <f t="shared" si="27"/>
        <v>18</v>
      </c>
      <c r="T49">
        <f t="shared" si="27"/>
        <v>19</v>
      </c>
      <c r="U49">
        <f t="shared" si="27"/>
        <v>20</v>
      </c>
      <c r="V49">
        <f t="shared" si="27"/>
        <v>21</v>
      </c>
      <c r="W49">
        <f t="shared" si="27"/>
        <v>22</v>
      </c>
      <c r="X49">
        <f t="shared" si="27"/>
        <v>23</v>
      </c>
      <c r="Y49">
        <f t="shared" si="27"/>
        <v>24</v>
      </c>
      <c r="AE49" s="9" t="s">
        <v>12</v>
      </c>
      <c r="AF49" s="202">
        <f t="shared" ref="AF49:AH49" si="28">AF8-$AH$38*AF8+$AH$40*($AH$38*AF8)</f>
        <v>13600</v>
      </c>
      <c r="AG49" s="202">
        <f t="shared" si="28"/>
        <v>13600</v>
      </c>
      <c r="AH49" s="202">
        <f t="shared" si="28"/>
        <v>13600</v>
      </c>
    </row>
    <row r="50" spans="1:34">
      <c r="A50" s="108" t="s">
        <v>169</v>
      </c>
      <c r="B50" s="111" t="str">
        <f t="shared" ref="B50:B60" si="29">IF(B$47="NÃO",IF(B27="X","X",""),"")</f>
        <v/>
      </c>
      <c r="C50" s="111" t="str">
        <f t="shared" ref="C50:Y60" si="30">IF(C$47="NÃO",IF(C27="X","X",""),"")</f>
        <v/>
      </c>
      <c r="D50" s="111" t="str">
        <f t="shared" si="30"/>
        <v/>
      </c>
      <c r="E50" s="111" t="str">
        <f t="shared" si="30"/>
        <v/>
      </c>
      <c r="F50" s="111" t="str">
        <f t="shared" si="30"/>
        <v/>
      </c>
      <c r="G50" s="111" t="str">
        <f t="shared" si="30"/>
        <v/>
      </c>
      <c r="H50" s="111" t="str">
        <f t="shared" si="30"/>
        <v/>
      </c>
      <c r="I50" s="111" t="str">
        <f t="shared" si="30"/>
        <v/>
      </c>
      <c r="J50" s="111" t="str">
        <f t="shared" si="30"/>
        <v/>
      </c>
      <c r="K50" s="111" t="str">
        <f t="shared" si="30"/>
        <v/>
      </c>
      <c r="L50" s="111" t="str">
        <f t="shared" si="30"/>
        <v/>
      </c>
      <c r="M50" s="111" t="str">
        <f t="shared" si="30"/>
        <v/>
      </c>
      <c r="N50" s="111" t="str">
        <f t="shared" si="30"/>
        <v/>
      </c>
      <c r="O50" s="111" t="str">
        <f t="shared" si="30"/>
        <v/>
      </c>
      <c r="P50" s="111" t="str">
        <f t="shared" si="30"/>
        <v/>
      </c>
      <c r="Q50" s="111" t="str">
        <f t="shared" si="30"/>
        <v/>
      </c>
      <c r="R50" s="111" t="str">
        <f t="shared" si="30"/>
        <v/>
      </c>
      <c r="S50" s="111" t="str">
        <f t="shared" si="30"/>
        <v/>
      </c>
      <c r="T50" s="111" t="str">
        <f t="shared" si="30"/>
        <v/>
      </c>
      <c r="U50" s="111" t="str">
        <f t="shared" si="30"/>
        <v/>
      </c>
      <c r="V50" s="111" t="str">
        <f t="shared" si="30"/>
        <v/>
      </c>
      <c r="W50" s="111" t="str">
        <f t="shared" si="30"/>
        <v/>
      </c>
      <c r="X50" s="111" t="str">
        <f t="shared" si="30"/>
        <v/>
      </c>
      <c r="Y50" s="111" t="str">
        <f t="shared" si="30"/>
        <v/>
      </c>
      <c r="AE50" s="9" t="s">
        <v>13</v>
      </c>
      <c r="AF50" s="202">
        <f t="shared" ref="AF50:AH50" si="31">AF9-$AH$38*AF9+$AH$40*($AH$38*AF9)</f>
        <v>13600</v>
      </c>
      <c r="AG50" s="202">
        <f t="shared" si="31"/>
        <v>13600</v>
      </c>
      <c r="AH50" s="202">
        <f t="shared" si="31"/>
        <v>13600</v>
      </c>
    </row>
    <row r="51" spans="1:34">
      <c r="A51" s="108" t="s">
        <v>170</v>
      </c>
      <c r="B51" s="111" t="str">
        <f t="shared" si="29"/>
        <v/>
      </c>
      <c r="C51" s="111" t="str">
        <f t="shared" si="30"/>
        <v/>
      </c>
      <c r="D51" s="111" t="str">
        <f t="shared" si="30"/>
        <v/>
      </c>
      <c r="E51" s="111" t="str">
        <f t="shared" si="30"/>
        <v/>
      </c>
      <c r="F51" s="111" t="str">
        <f t="shared" si="30"/>
        <v/>
      </c>
      <c r="G51" s="111" t="str">
        <f t="shared" si="30"/>
        <v/>
      </c>
      <c r="H51" s="111" t="str">
        <f t="shared" si="30"/>
        <v/>
      </c>
      <c r="I51" s="111" t="str">
        <f t="shared" si="30"/>
        <v/>
      </c>
      <c r="J51" s="111" t="str">
        <f t="shared" si="30"/>
        <v/>
      </c>
      <c r="K51" s="111" t="str">
        <f t="shared" si="30"/>
        <v/>
      </c>
      <c r="L51" s="111" t="str">
        <f t="shared" si="30"/>
        <v/>
      </c>
      <c r="M51" s="111" t="str">
        <f t="shared" si="30"/>
        <v/>
      </c>
      <c r="N51" s="111" t="str">
        <f t="shared" si="30"/>
        <v/>
      </c>
      <c r="O51" s="111" t="str">
        <f t="shared" si="30"/>
        <v/>
      </c>
      <c r="P51" s="111" t="str">
        <f t="shared" si="30"/>
        <v/>
      </c>
      <c r="Q51" s="111" t="str">
        <f t="shared" si="30"/>
        <v/>
      </c>
      <c r="R51" s="111" t="str">
        <f t="shared" si="30"/>
        <v/>
      </c>
      <c r="S51" s="111" t="str">
        <f t="shared" si="30"/>
        <v/>
      </c>
      <c r="T51" s="111" t="str">
        <f t="shared" si="30"/>
        <v/>
      </c>
      <c r="U51" s="111" t="str">
        <f t="shared" si="30"/>
        <v/>
      </c>
      <c r="V51" s="111" t="str">
        <f t="shared" si="30"/>
        <v/>
      </c>
      <c r="W51" s="111" t="str">
        <f t="shared" si="30"/>
        <v/>
      </c>
      <c r="X51" s="111" t="str">
        <f t="shared" si="30"/>
        <v/>
      </c>
      <c r="Y51" s="111" t="str">
        <f t="shared" si="30"/>
        <v/>
      </c>
      <c r="AE51" s="9" t="s">
        <v>14</v>
      </c>
      <c r="AF51" s="202">
        <f t="shared" ref="AF51:AH51" si="32">AF10-$AH$38*AF10+$AH$40*($AH$38*AF10)</f>
        <v>13600</v>
      </c>
      <c r="AG51" s="202">
        <f t="shared" si="32"/>
        <v>13600</v>
      </c>
      <c r="AH51" s="202">
        <f t="shared" si="32"/>
        <v>13600</v>
      </c>
    </row>
    <row r="52" spans="1:34">
      <c r="A52" s="108" t="s">
        <v>171</v>
      </c>
      <c r="B52" s="111" t="str">
        <f t="shared" si="29"/>
        <v/>
      </c>
      <c r="C52" s="111" t="str">
        <f t="shared" si="30"/>
        <v/>
      </c>
      <c r="D52" s="111" t="str">
        <f t="shared" si="30"/>
        <v/>
      </c>
      <c r="E52" s="111" t="str">
        <f t="shared" si="30"/>
        <v/>
      </c>
      <c r="F52" s="111" t="str">
        <f t="shared" si="30"/>
        <v/>
      </c>
      <c r="G52" s="111" t="str">
        <f t="shared" si="30"/>
        <v/>
      </c>
      <c r="H52" s="111" t="str">
        <f t="shared" si="30"/>
        <v/>
      </c>
      <c r="I52" s="111" t="str">
        <f t="shared" si="30"/>
        <v/>
      </c>
      <c r="J52" s="111" t="str">
        <f t="shared" si="30"/>
        <v/>
      </c>
      <c r="K52" s="111" t="str">
        <f t="shared" si="30"/>
        <v/>
      </c>
      <c r="L52" s="111" t="str">
        <f t="shared" si="30"/>
        <v/>
      </c>
      <c r="M52" s="111" t="str">
        <f t="shared" si="30"/>
        <v/>
      </c>
      <c r="N52" s="111" t="str">
        <f t="shared" si="30"/>
        <v/>
      </c>
      <c r="O52" s="111" t="str">
        <f t="shared" si="30"/>
        <v/>
      </c>
      <c r="P52" s="111" t="str">
        <f t="shared" si="30"/>
        <v/>
      </c>
      <c r="Q52" s="111" t="str">
        <f t="shared" si="30"/>
        <v/>
      </c>
      <c r="R52" s="111" t="str">
        <f t="shared" si="30"/>
        <v/>
      </c>
      <c r="S52" s="111" t="str">
        <f t="shared" si="30"/>
        <v/>
      </c>
      <c r="T52" s="111" t="str">
        <f t="shared" si="30"/>
        <v/>
      </c>
      <c r="U52" s="111" t="str">
        <f t="shared" si="30"/>
        <v/>
      </c>
      <c r="V52" s="111" t="str">
        <f t="shared" si="30"/>
        <v/>
      </c>
      <c r="W52" s="111" t="str">
        <f t="shared" si="30"/>
        <v/>
      </c>
      <c r="X52" s="111" t="str">
        <f t="shared" si="30"/>
        <v/>
      </c>
      <c r="Y52" s="111" t="str">
        <f t="shared" si="30"/>
        <v/>
      </c>
      <c r="AE52" s="9" t="s">
        <v>15</v>
      </c>
      <c r="AF52" s="202">
        <f t="shared" ref="AF52:AH52" si="33">AF11-$AH$38*AF11+$AH$40*($AH$38*AF11)</f>
        <v>13600</v>
      </c>
      <c r="AG52" s="202">
        <f t="shared" si="33"/>
        <v>13600</v>
      </c>
      <c r="AH52" s="202">
        <f t="shared" si="33"/>
        <v>13600</v>
      </c>
    </row>
    <row r="53" spans="1:34">
      <c r="A53" s="108" t="s">
        <v>172</v>
      </c>
      <c r="B53" s="111" t="str">
        <f t="shared" si="29"/>
        <v/>
      </c>
      <c r="C53" s="111" t="str">
        <f t="shared" ref="C53:Q53" si="34">IF(C$47="NÃO",IF(C30="X","X",""),"")</f>
        <v/>
      </c>
      <c r="D53" s="111" t="str">
        <f t="shared" si="34"/>
        <v/>
      </c>
      <c r="E53" s="111" t="str">
        <f t="shared" si="34"/>
        <v/>
      </c>
      <c r="F53" s="111" t="str">
        <f t="shared" si="34"/>
        <v/>
      </c>
      <c r="G53" s="111" t="str">
        <f t="shared" si="34"/>
        <v/>
      </c>
      <c r="H53" s="111" t="str">
        <f t="shared" si="34"/>
        <v/>
      </c>
      <c r="I53" s="111" t="str">
        <f t="shared" si="34"/>
        <v/>
      </c>
      <c r="J53" s="111" t="str">
        <f t="shared" si="34"/>
        <v/>
      </c>
      <c r="K53" s="111" t="str">
        <f t="shared" si="34"/>
        <v/>
      </c>
      <c r="L53" s="111" t="str">
        <f t="shared" si="34"/>
        <v/>
      </c>
      <c r="M53" s="111" t="str">
        <f t="shared" si="34"/>
        <v/>
      </c>
      <c r="N53" s="111" t="str">
        <f t="shared" si="34"/>
        <v/>
      </c>
      <c r="O53" s="111" t="str">
        <f t="shared" si="34"/>
        <v/>
      </c>
      <c r="P53" s="111" t="str">
        <f t="shared" si="34"/>
        <v/>
      </c>
      <c r="Q53" s="111" t="str">
        <f t="shared" si="34"/>
        <v/>
      </c>
      <c r="R53" s="111" t="str">
        <f t="shared" si="30"/>
        <v/>
      </c>
      <c r="S53" s="111" t="str">
        <f t="shared" si="30"/>
        <v/>
      </c>
      <c r="T53" s="111" t="str">
        <f t="shared" si="30"/>
        <v/>
      </c>
      <c r="U53" s="111" t="str">
        <f t="shared" si="30"/>
        <v/>
      </c>
      <c r="V53" s="111" t="str">
        <f t="shared" si="30"/>
        <v/>
      </c>
      <c r="W53" s="111" t="str">
        <f t="shared" si="30"/>
        <v/>
      </c>
      <c r="X53" s="111" t="str">
        <f t="shared" si="30"/>
        <v/>
      </c>
      <c r="Y53" s="111" t="str">
        <f t="shared" si="30"/>
        <v/>
      </c>
      <c r="AE53" s="12" t="s">
        <v>16</v>
      </c>
      <c r="AF53" s="202">
        <f t="shared" ref="AF53:AH53" si="35">AF12-$AH$38*AF12+$AH$40*($AH$38*AF12)</f>
        <v>17000</v>
      </c>
      <c r="AG53" s="202">
        <f t="shared" si="35"/>
        <v>15300</v>
      </c>
      <c r="AH53" s="202">
        <f t="shared" si="35"/>
        <v>14450</v>
      </c>
    </row>
    <row r="54" spans="1:34">
      <c r="A54" s="108" t="s">
        <v>74</v>
      </c>
      <c r="B54" s="111" t="str">
        <f t="shared" si="29"/>
        <v/>
      </c>
      <c r="C54" s="111" t="str">
        <f t="shared" si="30"/>
        <v/>
      </c>
      <c r="D54" s="111" t="str">
        <f t="shared" si="30"/>
        <v/>
      </c>
      <c r="E54" s="111" t="str">
        <f t="shared" si="30"/>
        <v/>
      </c>
      <c r="F54" s="111" t="str">
        <f t="shared" si="30"/>
        <v/>
      </c>
      <c r="G54" s="111" t="str">
        <f t="shared" si="30"/>
        <v/>
      </c>
      <c r="H54" s="111" t="str">
        <f t="shared" si="30"/>
        <v/>
      </c>
      <c r="I54" s="111" t="str">
        <f t="shared" si="30"/>
        <v/>
      </c>
      <c r="J54" s="111" t="str">
        <f t="shared" si="30"/>
        <v/>
      </c>
      <c r="K54" s="111" t="str">
        <f t="shared" si="30"/>
        <v/>
      </c>
      <c r="L54" s="111" t="str">
        <f t="shared" si="30"/>
        <v/>
      </c>
      <c r="M54" s="111" t="str">
        <f t="shared" si="30"/>
        <v/>
      </c>
      <c r="N54" s="111" t="str">
        <f t="shared" si="30"/>
        <v/>
      </c>
      <c r="O54" s="111" t="str">
        <f t="shared" si="30"/>
        <v/>
      </c>
      <c r="P54" s="111" t="str">
        <f t="shared" si="30"/>
        <v/>
      </c>
      <c r="Q54" s="111" t="str">
        <f t="shared" si="30"/>
        <v/>
      </c>
      <c r="R54" s="111" t="str">
        <f t="shared" si="30"/>
        <v/>
      </c>
      <c r="S54" s="111" t="str">
        <f t="shared" si="30"/>
        <v/>
      </c>
      <c r="T54" s="111" t="str">
        <f t="shared" si="30"/>
        <v/>
      </c>
      <c r="U54" s="111" t="str">
        <f t="shared" si="30"/>
        <v/>
      </c>
      <c r="V54" s="111" t="str">
        <f t="shared" si="30"/>
        <v/>
      </c>
      <c r="W54" s="111" t="str">
        <f t="shared" si="30"/>
        <v/>
      </c>
      <c r="X54" s="111" t="str">
        <f t="shared" si="30"/>
        <v/>
      </c>
      <c r="Y54" s="111" t="str">
        <f t="shared" si="30"/>
        <v/>
      </c>
      <c r="AE54" s="12" t="s">
        <v>17</v>
      </c>
      <c r="AF54" s="202">
        <f t="shared" ref="AF54:AH54" si="36">AF13-$AH$38*AF13+$AH$40*($AH$38*AF13)</f>
        <v>21675</v>
      </c>
      <c r="AG54" s="202">
        <f t="shared" si="36"/>
        <v>17000</v>
      </c>
      <c r="AH54" s="202">
        <f t="shared" si="36"/>
        <v>15300</v>
      </c>
    </row>
    <row r="55" spans="1:34">
      <c r="A55" s="108" t="s">
        <v>75</v>
      </c>
      <c r="B55" s="111" t="str">
        <f t="shared" si="29"/>
        <v/>
      </c>
      <c r="C55" s="111" t="str">
        <f t="shared" si="30"/>
        <v/>
      </c>
      <c r="D55" s="111" t="str">
        <f t="shared" si="30"/>
        <v/>
      </c>
      <c r="E55" s="111" t="str">
        <f t="shared" si="30"/>
        <v/>
      </c>
      <c r="F55" s="111" t="str">
        <f t="shared" si="30"/>
        <v/>
      </c>
      <c r="G55" s="111" t="str">
        <f t="shared" si="30"/>
        <v/>
      </c>
      <c r="H55" s="111" t="str">
        <f t="shared" si="30"/>
        <v/>
      </c>
      <c r="I55" s="111" t="str">
        <f t="shared" si="30"/>
        <v/>
      </c>
      <c r="J55" s="111" t="str">
        <f t="shared" si="30"/>
        <v/>
      </c>
      <c r="K55" s="111" t="str">
        <f t="shared" si="30"/>
        <v/>
      </c>
      <c r="L55" s="111" t="str">
        <f t="shared" si="30"/>
        <v/>
      </c>
      <c r="M55" s="111" t="str">
        <f t="shared" si="30"/>
        <v/>
      </c>
      <c r="N55" s="111" t="str">
        <f t="shared" si="30"/>
        <v/>
      </c>
      <c r="O55" s="111" t="str">
        <f t="shared" si="30"/>
        <v/>
      </c>
      <c r="P55" s="111" t="str">
        <f t="shared" si="30"/>
        <v/>
      </c>
      <c r="Q55" s="111" t="str">
        <f t="shared" si="30"/>
        <v/>
      </c>
      <c r="R55" s="111" t="str">
        <f t="shared" si="30"/>
        <v/>
      </c>
      <c r="S55" s="111" t="str">
        <f t="shared" si="30"/>
        <v/>
      </c>
      <c r="T55" s="111" t="str">
        <f t="shared" si="30"/>
        <v/>
      </c>
      <c r="U55" s="111" t="str">
        <f t="shared" si="30"/>
        <v/>
      </c>
      <c r="V55" s="111" t="str">
        <f t="shared" si="30"/>
        <v/>
      </c>
      <c r="W55" s="111" t="str">
        <f t="shared" si="30"/>
        <v/>
      </c>
      <c r="X55" s="111" t="str">
        <f t="shared" si="30"/>
        <v/>
      </c>
      <c r="Y55" s="111" t="str">
        <f t="shared" si="30"/>
        <v/>
      </c>
      <c r="AE55" s="13">
        <v>0.41666666666666669</v>
      </c>
      <c r="AF55" s="202">
        <f t="shared" ref="AF55:AH55" si="37">AF14-$AH$38*AF14+$AH$40*($AH$38*AF14)</f>
        <v>21675</v>
      </c>
      <c r="AG55" s="202">
        <f t="shared" si="37"/>
        <v>17000</v>
      </c>
      <c r="AH55" s="202">
        <f t="shared" si="37"/>
        <v>16150</v>
      </c>
    </row>
    <row r="56" spans="1:34">
      <c r="A56" s="108" t="s">
        <v>76</v>
      </c>
      <c r="B56" s="111" t="str">
        <f t="shared" si="29"/>
        <v/>
      </c>
      <c r="C56" s="111" t="str">
        <f t="shared" si="30"/>
        <v/>
      </c>
      <c r="D56" s="111" t="str">
        <f t="shared" si="30"/>
        <v/>
      </c>
      <c r="E56" s="111" t="str">
        <f t="shared" si="30"/>
        <v/>
      </c>
      <c r="F56" s="111" t="str">
        <f t="shared" si="30"/>
        <v/>
      </c>
      <c r="G56" s="111" t="str">
        <f t="shared" si="30"/>
        <v/>
      </c>
      <c r="H56" s="111" t="str">
        <f t="shared" si="30"/>
        <v/>
      </c>
      <c r="I56" s="111" t="str">
        <f t="shared" si="30"/>
        <v/>
      </c>
      <c r="J56" s="111" t="str">
        <f t="shared" si="30"/>
        <v/>
      </c>
      <c r="K56" s="111" t="str">
        <f t="shared" si="30"/>
        <v/>
      </c>
      <c r="L56" s="111" t="str">
        <f t="shared" si="30"/>
        <v/>
      </c>
      <c r="M56" s="111" t="str">
        <f t="shared" si="30"/>
        <v/>
      </c>
      <c r="N56" s="111" t="str">
        <f t="shared" si="30"/>
        <v/>
      </c>
      <c r="O56" s="111" t="str">
        <f t="shared" si="30"/>
        <v/>
      </c>
      <c r="P56" s="111" t="str">
        <f t="shared" si="30"/>
        <v/>
      </c>
      <c r="Q56" s="111" t="str">
        <f t="shared" si="30"/>
        <v/>
      </c>
      <c r="R56" s="111" t="str">
        <f t="shared" si="30"/>
        <v/>
      </c>
      <c r="S56" s="111" t="str">
        <f t="shared" si="30"/>
        <v/>
      </c>
      <c r="T56" s="111" t="str">
        <f t="shared" si="30"/>
        <v/>
      </c>
      <c r="U56" s="111" t="str">
        <f t="shared" si="30"/>
        <v/>
      </c>
      <c r="V56" s="111" t="str">
        <f t="shared" si="30"/>
        <v/>
      </c>
      <c r="W56" s="111" t="str">
        <f t="shared" si="30"/>
        <v/>
      </c>
      <c r="X56" s="111" t="str">
        <f t="shared" si="30"/>
        <v/>
      </c>
      <c r="Y56" s="111" t="str">
        <f t="shared" si="30"/>
        <v/>
      </c>
      <c r="AE56" s="13" t="s">
        <v>18</v>
      </c>
      <c r="AF56" s="202">
        <f t="shared" ref="AF56:AH56" si="38">AF15-$AH$38*AF15+$AH$40*($AH$38*AF15)</f>
        <v>21675</v>
      </c>
      <c r="AG56" s="202">
        <f t="shared" si="38"/>
        <v>17000</v>
      </c>
      <c r="AH56" s="202">
        <f t="shared" si="38"/>
        <v>17000</v>
      </c>
    </row>
    <row r="57" spans="1:34">
      <c r="A57" s="108" t="s">
        <v>66</v>
      </c>
      <c r="B57" s="111" t="str">
        <f t="shared" si="29"/>
        <v/>
      </c>
      <c r="C57" s="111" t="str">
        <f t="shared" si="30"/>
        <v/>
      </c>
      <c r="D57" s="111" t="str">
        <f t="shared" si="30"/>
        <v/>
      </c>
      <c r="E57" s="111" t="str">
        <f t="shared" si="30"/>
        <v/>
      </c>
      <c r="F57" s="111" t="str">
        <f t="shared" si="30"/>
        <v/>
      </c>
      <c r="G57" s="111" t="str">
        <f t="shared" si="30"/>
        <v/>
      </c>
      <c r="H57" s="111" t="str">
        <f t="shared" si="30"/>
        <v/>
      </c>
      <c r="I57" s="111" t="str">
        <f t="shared" si="30"/>
        <v/>
      </c>
      <c r="J57" s="111" t="str">
        <f t="shared" si="30"/>
        <v/>
      </c>
      <c r="K57" s="111" t="str">
        <f t="shared" si="30"/>
        <v/>
      </c>
      <c r="L57" s="111" t="str">
        <f t="shared" si="30"/>
        <v/>
      </c>
      <c r="M57" s="111" t="str">
        <f t="shared" si="30"/>
        <v/>
      </c>
      <c r="N57" s="111" t="str">
        <f t="shared" si="30"/>
        <v/>
      </c>
      <c r="O57" s="111" t="str">
        <f t="shared" si="30"/>
        <v/>
      </c>
      <c r="P57" s="111" t="str">
        <f t="shared" si="30"/>
        <v/>
      </c>
      <c r="Q57" s="111" t="str">
        <f t="shared" si="30"/>
        <v/>
      </c>
      <c r="R57" s="111" t="str">
        <f t="shared" si="30"/>
        <v/>
      </c>
      <c r="S57" s="111" t="str">
        <f t="shared" si="30"/>
        <v/>
      </c>
      <c r="T57" s="111" t="str">
        <f t="shared" si="30"/>
        <v/>
      </c>
      <c r="U57" s="111" t="str">
        <f t="shared" si="30"/>
        <v/>
      </c>
      <c r="V57" s="111" t="str">
        <f t="shared" si="30"/>
        <v/>
      </c>
      <c r="W57" s="111" t="str">
        <f t="shared" si="30"/>
        <v/>
      </c>
      <c r="X57" s="111" t="str">
        <f t="shared" si="30"/>
        <v/>
      </c>
      <c r="Y57" s="111" t="str">
        <f t="shared" si="30"/>
        <v/>
      </c>
      <c r="AE57" s="13">
        <v>0.5</v>
      </c>
      <c r="AF57" s="202">
        <f t="shared" ref="AF57:AH57" si="39">AF16-$AH$38*AF16+$AH$40*($AH$38*AF16)</f>
        <v>21675</v>
      </c>
      <c r="AG57" s="202">
        <f t="shared" si="39"/>
        <v>17000</v>
      </c>
      <c r="AH57" s="202">
        <f t="shared" si="39"/>
        <v>17000</v>
      </c>
    </row>
    <row r="58" spans="1:34">
      <c r="A58" s="108" t="s">
        <v>67</v>
      </c>
      <c r="B58" s="111" t="str">
        <f t="shared" si="29"/>
        <v/>
      </c>
      <c r="C58" s="111" t="str">
        <f t="shared" si="30"/>
        <v/>
      </c>
      <c r="D58" s="111" t="str">
        <f t="shared" si="30"/>
        <v/>
      </c>
      <c r="E58" s="111" t="str">
        <f t="shared" si="30"/>
        <v/>
      </c>
      <c r="F58" s="111" t="str">
        <f t="shared" si="30"/>
        <v/>
      </c>
      <c r="G58" s="111" t="str">
        <f t="shared" si="30"/>
        <v/>
      </c>
      <c r="H58" s="111" t="str">
        <f t="shared" si="30"/>
        <v/>
      </c>
      <c r="I58" s="111" t="str">
        <f t="shared" si="30"/>
        <v/>
      </c>
      <c r="J58" s="111" t="str">
        <f t="shared" si="30"/>
        <v/>
      </c>
      <c r="K58" s="111" t="str">
        <f t="shared" si="30"/>
        <v/>
      </c>
      <c r="L58" s="111" t="str">
        <f t="shared" si="30"/>
        <v/>
      </c>
      <c r="M58" s="111" t="str">
        <f t="shared" si="30"/>
        <v/>
      </c>
      <c r="N58" s="111" t="str">
        <f t="shared" si="30"/>
        <v/>
      </c>
      <c r="O58" s="111" t="str">
        <f t="shared" si="30"/>
        <v/>
      </c>
      <c r="P58" s="111" t="str">
        <f t="shared" si="30"/>
        <v/>
      </c>
      <c r="Q58" s="111" t="str">
        <f t="shared" si="30"/>
        <v/>
      </c>
      <c r="R58" s="111" t="str">
        <f t="shared" si="30"/>
        <v/>
      </c>
      <c r="S58" s="111" t="str">
        <f t="shared" si="30"/>
        <v/>
      </c>
      <c r="T58" s="111" t="str">
        <f t="shared" si="30"/>
        <v/>
      </c>
      <c r="U58" s="111" t="str">
        <f t="shared" si="30"/>
        <v/>
      </c>
      <c r="V58" s="111" t="str">
        <f t="shared" si="30"/>
        <v/>
      </c>
      <c r="W58" s="111" t="str">
        <f t="shared" si="30"/>
        <v/>
      </c>
      <c r="X58" s="111" t="str">
        <f t="shared" si="30"/>
        <v/>
      </c>
      <c r="Y58" s="111" t="str">
        <f t="shared" si="30"/>
        <v/>
      </c>
      <c r="AE58" s="13" t="s">
        <v>19</v>
      </c>
      <c r="AF58" s="202">
        <f t="shared" ref="AF58:AH58" si="40">AF17-$AH$38*AF17+$AH$40*($AH$38*AF17)</f>
        <v>21675</v>
      </c>
      <c r="AG58" s="202">
        <f t="shared" si="40"/>
        <v>17000</v>
      </c>
      <c r="AH58" s="202">
        <f t="shared" si="40"/>
        <v>17000</v>
      </c>
    </row>
    <row r="59" spans="1:34">
      <c r="A59" s="108" t="s">
        <v>65</v>
      </c>
      <c r="B59" s="111" t="str">
        <f t="shared" si="29"/>
        <v/>
      </c>
      <c r="C59" s="111" t="str">
        <f t="shared" si="30"/>
        <v/>
      </c>
      <c r="D59" s="111" t="str">
        <f t="shared" si="30"/>
        <v/>
      </c>
      <c r="E59" s="111" t="str">
        <f t="shared" si="30"/>
        <v/>
      </c>
      <c r="F59" s="111" t="str">
        <f t="shared" si="30"/>
        <v/>
      </c>
      <c r="G59" s="111" t="str">
        <f t="shared" si="30"/>
        <v/>
      </c>
      <c r="H59" s="111" t="str">
        <f t="shared" si="30"/>
        <v/>
      </c>
      <c r="I59" s="111" t="str">
        <f t="shared" si="30"/>
        <v/>
      </c>
      <c r="J59" s="111" t="str">
        <f t="shared" si="30"/>
        <v/>
      </c>
      <c r="K59" s="111" t="str">
        <f t="shared" si="30"/>
        <v/>
      </c>
      <c r="L59" s="111" t="str">
        <f t="shared" si="30"/>
        <v/>
      </c>
      <c r="M59" s="111" t="str">
        <f t="shared" si="30"/>
        <v/>
      </c>
      <c r="N59" s="111" t="str">
        <f t="shared" si="30"/>
        <v/>
      </c>
      <c r="O59" s="111" t="str">
        <f t="shared" si="30"/>
        <v/>
      </c>
      <c r="P59" s="111" t="str">
        <f t="shared" si="30"/>
        <v/>
      </c>
      <c r="Q59" s="111" t="str">
        <f t="shared" si="30"/>
        <v/>
      </c>
      <c r="R59" s="111" t="str">
        <f t="shared" si="30"/>
        <v/>
      </c>
      <c r="S59" s="111" t="str">
        <f t="shared" si="30"/>
        <v/>
      </c>
      <c r="T59" s="111" t="str">
        <f t="shared" si="30"/>
        <v/>
      </c>
      <c r="U59" s="111" t="str">
        <f t="shared" si="30"/>
        <v/>
      </c>
      <c r="V59" s="111" t="str">
        <f t="shared" si="30"/>
        <v/>
      </c>
      <c r="W59" s="111" t="str">
        <f t="shared" si="30"/>
        <v/>
      </c>
      <c r="X59" s="111" t="str">
        <f t="shared" si="30"/>
        <v/>
      </c>
      <c r="Y59" s="111" t="str">
        <f t="shared" si="30"/>
        <v/>
      </c>
      <c r="AE59" s="13">
        <v>0.58333333333333337</v>
      </c>
      <c r="AF59" s="202">
        <f t="shared" ref="AF59:AH59" si="41">AF18-$AH$38*AF18+$AH$40*($AH$38*AF18)</f>
        <v>21675</v>
      </c>
      <c r="AG59" s="202">
        <f t="shared" si="41"/>
        <v>17000</v>
      </c>
      <c r="AH59" s="202">
        <f t="shared" si="41"/>
        <v>17000</v>
      </c>
    </row>
    <row r="60" spans="1:34">
      <c r="A60" s="108" t="s">
        <v>86</v>
      </c>
      <c r="B60" s="111" t="str">
        <f t="shared" si="29"/>
        <v/>
      </c>
      <c r="C60" s="111" t="str">
        <f t="shared" si="30"/>
        <v/>
      </c>
      <c r="D60" s="111" t="str">
        <f t="shared" si="30"/>
        <v/>
      </c>
      <c r="E60" s="111" t="str">
        <f t="shared" si="30"/>
        <v/>
      </c>
      <c r="F60" s="111" t="str">
        <f t="shared" si="30"/>
        <v/>
      </c>
      <c r="G60" s="111" t="str">
        <f t="shared" si="30"/>
        <v/>
      </c>
      <c r="H60" s="111" t="str">
        <f t="shared" si="30"/>
        <v/>
      </c>
      <c r="I60" s="111" t="str">
        <f t="shared" si="30"/>
        <v/>
      </c>
      <c r="J60" s="111" t="str">
        <f t="shared" si="30"/>
        <v/>
      </c>
      <c r="K60" s="111" t="str">
        <f t="shared" si="30"/>
        <v/>
      </c>
      <c r="L60" s="111" t="str">
        <f t="shared" si="30"/>
        <v/>
      </c>
      <c r="M60" s="111" t="str">
        <f t="shared" si="30"/>
        <v/>
      </c>
      <c r="N60" s="111" t="str">
        <f t="shared" si="30"/>
        <v/>
      </c>
      <c r="O60" s="111" t="str">
        <f t="shared" si="30"/>
        <v/>
      </c>
      <c r="P60" s="111" t="str">
        <f t="shared" si="30"/>
        <v/>
      </c>
      <c r="Q60" s="111" t="str">
        <f t="shared" si="30"/>
        <v/>
      </c>
      <c r="R60" s="111" t="str">
        <f t="shared" si="30"/>
        <v/>
      </c>
      <c r="S60" s="111" t="str">
        <f t="shared" si="30"/>
        <v/>
      </c>
      <c r="T60" s="111" t="str">
        <f t="shared" si="30"/>
        <v/>
      </c>
      <c r="U60" s="111" t="str">
        <f t="shared" si="30"/>
        <v/>
      </c>
      <c r="V60" s="111" t="str">
        <f t="shared" si="30"/>
        <v/>
      </c>
      <c r="W60" s="111" t="str">
        <f t="shared" si="30"/>
        <v/>
      </c>
      <c r="X60" s="111" t="str">
        <f t="shared" si="30"/>
        <v/>
      </c>
      <c r="Y60" s="111" t="str">
        <f t="shared" si="30"/>
        <v/>
      </c>
      <c r="AE60" s="13" t="s">
        <v>20</v>
      </c>
      <c r="AF60" s="202">
        <f t="shared" ref="AF60:AH60" si="42">AF19-$AH$38*AF19+$AH$40*($AH$38*AF19)</f>
        <v>21675</v>
      </c>
      <c r="AG60" s="202">
        <f t="shared" si="42"/>
        <v>15300</v>
      </c>
      <c r="AH60" s="202">
        <f t="shared" si="42"/>
        <v>15300</v>
      </c>
    </row>
    <row r="61" spans="1:34">
      <c r="B61" s="104"/>
      <c r="AE61" s="12" t="s">
        <v>21</v>
      </c>
      <c r="AF61" s="202">
        <f t="shared" ref="AF61:AH61" si="43">AF20-$AH$38*AF20+$AH$40*($AH$38*AF20)</f>
        <v>21675</v>
      </c>
      <c r="AG61" s="202">
        <f t="shared" si="43"/>
        <v>15300</v>
      </c>
      <c r="AH61" s="202">
        <f t="shared" si="43"/>
        <v>15300</v>
      </c>
    </row>
    <row r="62" spans="1:34" ht="17.25" customHeight="1">
      <c r="A62" s="123" t="s">
        <v>96</v>
      </c>
      <c r="B62" s="104">
        <f>+IF(B19&gt;0,SUM(IF(B50="X",$I$4,0),IF(B51="X",$I$5,0),IF(B52="X",$I$6,0),IF(B53="X",$I$7,0),IF(B54="X",$I$8,0),IF(B55="X",$I$9,0),IF(B56="X",$I$10,0),IF(B57="X",$I$11,0),IF(B58="X",$I$12,0),IF(B59="X",$I$13,0),IF(B60="X",$I$13,0)),"NO LOAD")</f>
        <v>0</v>
      </c>
      <c r="C62" s="104">
        <f t="shared" ref="C62:Y62" si="44">+IF(C19&gt;0,SUM(IF(C50="X",$I$4,0),IF(C51="X",$I$5,0),IF(C52="X",$I$6,0),IF(C53="X",$I$7,0),IF(C54="X",$I$8,0),IF(C55="X",$I$9,0),IF(C56="X",$I$10,0),IF(C57="X",$I$11,0),IF(C58="X",$I$12,0),IF(C59="X",$I$13,0),IF(C60="X",$I$13,0)),"NO LOAD")</f>
        <v>0</v>
      </c>
      <c r="D62" s="104">
        <f t="shared" si="44"/>
        <v>0</v>
      </c>
      <c r="E62" s="104">
        <f t="shared" si="44"/>
        <v>0</v>
      </c>
      <c r="F62" s="104">
        <f t="shared" si="44"/>
        <v>0</v>
      </c>
      <c r="G62" s="104">
        <f t="shared" si="44"/>
        <v>0</v>
      </c>
      <c r="H62" s="104">
        <f t="shared" si="44"/>
        <v>0</v>
      </c>
      <c r="I62" s="104">
        <f t="shared" si="44"/>
        <v>0</v>
      </c>
      <c r="J62" s="104">
        <f t="shared" si="44"/>
        <v>0</v>
      </c>
      <c r="K62" s="104">
        <f t="shared" si="44"/>
        <v>0</v>
      </c>
      <c r="L62" s="104">
        <f t="shared" si="44"/>
        <v>0</v>
      </c>
      <c r="M62" s="104">
        <f t="shared" si="44"/>
        <v>0</v>
      </c>
      <c r="N62" s="104">
        <f t="shared" si="44"/>
        <v>0</v>
      </c>
      <c r="O62" s="104">
        <f t="shared" si="44"/>
        <v>0</v>
      </c>
      <c r="P62" s="104">
        <f t="shared" si="44"/>
        <v>0</v>
      </c>
      <c r="Q62" s="104">
        <f t="shared" si="44"/>
        <v>0</v>
      </c>
      <c r="R62" s="104">
        <f t="shared" si="44"/>
        <v>0</v>
      </c>
      <c r="S62" s="104">
        <f t="shared" si="44"/>
        <v>0</v>
      </c>
      <c r="T62" s="104">
        <f t="shared" si="44"/>
        <v>0</v>
      </c>
      <c r="U62" s="104">
        <f t="shared" si="44"/>
        <v>0</v>
      </c>
      <c r="V62" s="104">
        <f t="shared" si="44"/>
        <v>0</v>
      </c>
      <c r="W62" s="104">
        <f t="shared" si="44"/>
        <v>0</v>
      </c>
      <c r="X62" s="104">
        <f t="shared" si="44"/>
        <v>0</v>
      </c>
      <c r="Y62" s="104">
        <f t="shared" si="44"/>
        <v>0</v>
      </c>
      <c r="AA62" s="104"/>
      <c r="AB62" s="104"/>
      <c r="AC62" s="104"/>
      <c r="AE62" s="12" t="s">
        <v>22</v>
      </c>
      <c r="AF62" s="202">
        <f t="shared" ref="AF62:AH62" si="45">AF21-$AH$38*AF21+$AH$40*($AH$38*AF21)</f>
        <v>20400</v>
      </c>
      <c r="AG62" s="202">
        <f t="shared" si="45"/>
        <v>15300</v>
      </c>
      <c r="AH62" s="202">
        <f t="shared" si="45"/>
        <v>15300</v>
      </c>
    </row>
    <row r="63" spans="1:34" ht="12.75" customHeight="1">
      <c r="A63" s="123"/>
      <c r="B63" s="104"/>
      <c r="C63" s="104"/>
      <c r="D63" s="104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AA63" s="104"/>
      <c r="AB63" s="104"/>
      <c r="AC63" s="104"/>
      <c r="AE63" s="12" t="s">
        <v>23</v>
      </c>
      <c r="AF63" s="202">
        <f t="shared" ref="AF63:AH63" si="46">AF22-$AH$38*AF22+$AH$40*($AH$38*AF22)</f>
        <v>20400</v>
      </c>
      <c r="AG63" s="202">
        <f t="shared" si="46"/>
        <v>15300</v>
      </c>
      <c r="AH63" s="202">
        <f t="shared" si="46"/>
        <v>15300</v>
      </c>
    </row>
    <row r="64" spans="1:34">
      <c r="A64" t="s">
        <v>42</v>
      </c>
      <c r="B64" s="104">
        <f>+IF(B62&gt;0,B20,0)</f>
        <v>0</v>
      </c>
      <c r="C64" s="104">
        <f t="shared" ref="C64:Y64" si="47">+IF(C62&gt;0,C20,0)</f>
        <v>0</v>
      </c>
      <c r="D64" s="104">
        <f t="shared" si="47"/>
        <v>0</v>
      </c>
      <c r="E64" s="104">
        <f t="shared" si="47"/>
        <v>0</v>
      </c>
      <c r="F64" s="104">
        <f t="shared" si="47"/>
        <v>0</v>
      </c>
      <c r="G64" s="104">
        <f t="shared" si="47"/>
        <v>0</v>
      </c>
      <c r="H64" s="104">
        <f t="shared" si="47"/>
        <v>0</v>
      </c>
      <c r="I64" s="104">
        <f t="shared" si="47"/>
        <v>0</v>
      </c>
      <c r="J64" s="104">
        <f t="shared" si="47"/>
        <v>0</v>
      </c>
      <c r="K64" s="104">
        <f t="shared" si="47"/>
        <v>0</v>
      </c>
      <c r="L64" s="104">
        <f t="shared" si="47"/>
        <v>0</v>
      </c>
      <c r="M64" s="104">
        <f t="shared" si="47"/>
        <v>0</v>
      </c>
      <c r="N64" s="104">
        <f t="shared" si="47"/>
        <v>0</v>
      </c>
      <c r="O64" s="104">
        <f t="shared" si="47"/>
        <v>0</v>
      </c>
      <c r="P64" s="104">
        <f t="shared" si="47"/>
        <v>0</v>
      </c>
      <c r="Q64" s="104">
        <f t="shared" si="47"/>
        <v>0</v>
      </c>
      <c r="R64" s="104">
        <f t="shared" si="47"/>
        <v>0</v>
      </c>
      <c r="S64" s="104">
        <f t="shared" si="47"/>
        <v>0</v>
      </c>
      <c r="T64" s="104">
        <f t="shared" si="47"/>
        <v>0</v>
      </c>
      <c r="U64" s="104">
        <f t="shared" si="47"/>
        <v>0</v>
      </c>
      <c r="V64" s="104">
        <f t="shared" si="47"/>
        <v>0</v>
      </c>
      <c r="W64" s="104">
        <f t="shared" si="47"/>
        <v>0</v>
      </c>
      <c r="X64" s="104">
        <f t="shared" si="47"/>
        <v>0</v>
      </c>
      <c r="Y64" s="104">
        <f t="shared" si="47"/>
        <v>0</v>
      </c>
      <c r="AE64" s="9" t="s">
        <v>24</v>
      </c>
      <c r="AF64" s="202">
        <f t="shared" ref="AF64:AH64" si="48">AF23-$AH$38*AF23+$AH$40*($AH$38*AF23)</f>
        <v>20400</v>
      </c>
      <c r="AG64" s="202">
        <f t="shared" si="48"/>
        <v>17425</v>
      </c>
      <c r="AH64" s="202">
        <f t="shared" si="48"/>
        <v>17000</v>
      </c>
    </row>
    <row r="65" spans="1:39" ht="15" customHeight="1">
      <c r="A65" s="114" t="s">
        <v>91</v>
      </c>
      <c r="B65" s="115">
        <f>IF(B62-B64&gt;0,B62-B64,0)</f>
        <v>0</v>
      </c>
      <c r="C65" s="115">
        <f t="shared" ref="C65:Y65" si="49">IF(C62-C64&gt;0,C62-C64,0)</f>
        <v>0</v>
      </c>
      <c r="D65" s="115">
        <f t="shared" si="49"/>
        <v>0</v>
      </c>
      <c r="E65" s="115">
        <f t="shared" si="49"/>
        <v>0</v>
      </c>
      <c r="F65" s="115">
        <f t="shared" si="49"/>
        <v>0</v>
      </c>
      <c r="G65" s="115">
        <f t="shared" si="49"/>
        <v>0</v>
      </c>
      <c r="H65" s="115">
        <f t="shared" si="49"/>
        <v>0</v>
      </c>
      <c r="I65" s="115">
        <f t="shared" si="49"/>
        <v>0</v>
      </c>
      <c r="J65" s="115">
        <f t="shared" si="49"/>
        <v>0</v>
      </c>
      <c r="K65" s="115">
        <f t="shared" si="49"/>
        <v>0</v>
      </c>
      <c r="L65" s="115">
        <f t="shared" si="49"/>
        <v>0</v>
      </c>
      <c r="M65" s="115">
        <f t="shared" si="49"/>
        <v>0</v>
      </c>
      <c r="N65" s="115">
        <f t="shared" si="49"/>
        <v>0</v>
      </c>
      <c r="O65" s="115">
        <f t="shared" si="49"/>
        <v>0</v>
      </c>
      <c r="P65" s="115">
        <f t="shared" si="49"/>
        <v>0</v>
      </c>
      <c r="Q65" s="115">
        <f t="shared" si="49"/>
        <v>0</v>
      </c>
      <c r="R65" s="115">
        <f t="shared" si="49"/>
        <v>0</v>
      </c>
      <c r="S65" s="115">
        <f t="shared" si="49"/>
        <v>0</v>
      </c>
      <c r="T65" s="115">
        <f t="shared" si="49"/>
        <v>0</v>
      </c>
      <c r="U65" s="115">
        <f t="shared" si="49"/>
        <v>0</v>
      </c>
      <c r="V65" s="115">
        <f t="shared" si="49"/>
        <v>0</v>
      </c>
      <c r="W65" s="115">
        <f t="shared" si="49"/>
        <v>0</v>
      </c>
      <c r="X65" s="115">
        <f t="shared" si="49"/>
        <v>0</v>
      </c>
      <c r="Y65" s="115">
        <f t="shared" si="49"/>
        <v>0</v>
      </c>
      <c r="AE65" s="15">
        <v>0.83333333333333337</v>
      </c>
      <c r="AF65" s="202">
        <f t="shared" ref="AF65:AH65" si="50">AF24-$AH$38*AF24+$AH$40*($AH$38*AF24)</f>
        <v>22525</v>
      </c>
      <c r="AG65" s="202">
        <f t="shared" si="50"/>
        <v>19550</v>
      </c>
      <c r="AH65" s="202">
        <f t="shared" si="50"/>
        <v>18700</v>
      </c>
    </row>
    <row r="66" spans="1:39">
      <c r="B66" s="104"/>
      <c r="AE66" s="15">
        <v>0.875</v>
      </c>
      <c r="AF66" s="202">
        <f t="shared" ref="AF66:AH66" si="51">AF25-$AH$38*AF25+$AH$40*($AH$38*AF25)</f>
        <v>22525</v>
      </c>
      <c r="AG66" s="202">
        <f t="shared" si="51"/>
        <v>19550</v>
      </c>
      <c r="AH66" s="202">
        <f t="shared" si="51"/>
        <v>18700</v>
      </c>
    </row>
    <row r="67" spans="1:39">
      <c r="A67" s="113" t="s">
        <v>90</v>
      </c>
      <c r="B67" s="118"/>
      <c r="C67" s="118"/>
      <c r="D67" s="118"/>
      <c r="E67" s="118"/>
      <c r="F67" s="104"/>
      <c r="G67" s="104"/>
      <c r="H67" s="104"/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AE67" s="13" t="s">
        <v>25</v>
      </c>
      <c r="AF67" s="202">
        <f t="shared" ref="AF67:AH67" si="52">AF26-$AH$38*AF26+$AH$40*($AH$38*AF26)</f>
        <v>21250</v>
      </c>
      <c r="AG67" s="202">
        <f t="shared" si="52"/>
        <v>18275</v>
      </c>
      <c r="AH67" s="202">
        <f t="shared" si="52"/>
        <v>17850</v>
      </c>
    </row>
    <row r="68" spans="1:39">
      <c r="A68" t="s">
        <v>87</v>
      </c>
      <c r="B68" s="126" t="str">
        <f>+B18</f>
        <v xml:space="preserve"> 01:00</v>
      </c>
      <c r="C68" s="126" t="str">
        <f t="shared" ref="C68:Y68" si="53">+C18</f>
        <v xml:space="preserve"> 02:00</v>
      </c>
      <c r="D68" s="126" t="str">
        <f t="shared" si="53"/>
        <v xml:space="preserve"> 03:00</v>
      </c>
      <c r="E68" s="126" t="str">
        <f t="shared" si="53"/>
        <v xml:space="preserve"> 04:00</v>
      </c>
      <c r="F68" s="126" t="str">
        <f t="shared" si="53"/>
        <v xml:space="preserve"> 05:00</v>
      </c>
      <c r="G68" s="126" t="str">
        <f t="shared" si="53"/>
        <v xml:space="preserve"> 06:00</v>
      </c>
      <c r="H68" s="126" t="str">
        <f t="shared" si="53"/>
        <v xml:space="preserve"> 07:00</v>
      </c>
      <c r="I68" s="126" t="str">
        <f t="shared" si="53"/>
        <v xml:space="preserve"> 08:00</v>
      </c>
      <c r="J68" s="126" t="str">
        <f t="shared" si="53"/>
        <v xml:space="preserve"> 09:00</v>
      </c>
      <c r="K68" s="126" t="str">
        <f t="shared" si="53"/>
        <v xml:space="preserve"> 10:00</v>
      </c>
      <c r="L68" s="126" t="str">
        <f t="shared" si="53"/>
        <v xml:space="preserve"> 11:00</v>
      </c>
      <c r="M68" s="126" t="str">
        <f t="shared" si="53"/>
        <v xml:space="preserve"> 12:00</v>
      </c>
      <c r="N68" s="126" t="str">
        <f t="shared" si="53"/>
        <v xml:space="preserve"> 13:00</v>
      </c>
      <c r="O68" s="126" t="str">
        <f t="shared" si="53"/>
        <v xml:space="preserve"> 14:00</v>
      </c>
      <c r="P68" s="126" t="str">
        <f t="shared" si="53"/>
        <v xml:space="preserve"> 15:00</v>
      </c>
      <c r="Q68" s="126" t="str">
        <f t="shared" si="53"/>
        <v xml:space="preserve"> 16:00</v>
      </c>
      <c r="R68" s="126" t="str">
        <f t="shared" si="53"/>
        <v xml:space="preserve"> 17:00</v>
      </c>
      <c r="S68" s="126" t="str">
        <f t="shared" si="53"/>
        <v xml:space="preserve"> 18:00</v>
      </c>
      <c r="T68" s="126" t="str">
        <f t="shared" si="53"/>
        <v xml:space="preserve"> 19:00</v>
      </c>
      <c r="U68" s="126" t="str">
        <f t="shared" si="53"/>
        <v xml:space="preserve"> 20:00</v>
      </c>
      <c r="V68" s="126" t="str">
        <f t="shared" si="53"/>
        <v xml:space="preserve"> 21:00</v>
      </c>
      <c r="W68" s="126" t="str">
        <f t="shared" si="53"/>
        <v xml:space="preserve"> 22:00</v>
      </c>
      <c r="X68" s="126" t="str">
        <f t="shared" si="53"/>
        <v xml:space="preserve"> 23:00</v>
      </c>
      <c r="Y68" s="126" t="str">
        <f t="shared" si="53"/>
        <v xml:space="preserve"> 24:00</v>
      </c>
      <c r="AE68" s="15">
        <v>0.95833333333333337</v>
      </c>
      <c r="AF68" s="202">
        <f t="shared" ref="AF68:AH68" si="54">AF27-$AH$38*AF27+$AH$40*($AH$38*AF27)</f>
        <v>19550</v>
      </c>
      <c r="AG68" s="202">
        <f t="shared" si="54"/>
        <v>17000</v>
      </c>
      <c r="AH68" s="202">
        <f t="shared" si="54"/>
        <v>17000</v>
      </c>
    </row>
    <row r="69" spans="1:39">
      <c r="A69" s="122" t="s">
        <v>92</v>
      </c>
      <c r="B69" s="110" t="str">
        <f t="shared" ref="B69" si="55">IF(B65&gt;0,IF(B21&lt;&gt;"LOAD EXCESS",+B65/B62,"LOAD EXCESS"),"")</f>
        <v/>
      </c>
      <c r="C69" s="110" t="str">
        <f>IF(C65&gt;0,IF(C21&lt;&gt;"LOAD EXCESS",+C65/C62,"LOAD EXCESS"),"")</f>
        <v/>
      </c>
      <c r="D69" s="110" t="str">
        <f t="shared" ref="D69:Y69" si="56">IF(D65&gt;0,IF(D21&lt;&gt;"LOAD EXCESS",+D65/D62,"LOAD EXCESS"),"")</f>
        <v/>
      </c>
      <c r="E69" s="110" t="str">
        <f t="shared" si="56"/>
        <v/>
      </c>
      <c r="F69" s="110" t="str">
        <f t="shared" si="56"/>
        <v/>
      </c>
      <c r="G69" s="110" t="str">
        <f t="shared" si="56"/>
        <v/>
      </c>
      <c r="H69" s="110" t="str">
        <f t="shared" si="56"/>
        <v/>
      </c>
      <c r="I69" s="110" t="str">
        <f t="shared" si="56"/>
        <v/>
      </c>
      <c r="J69" s="110" t="str">
        <f t="shared" si="56"/>
        <v/>
      </c>
      <c r="K69" s="110" t="str">
        <f t="shared" si="56"/>
        <v/>
      </c>
      <c r="L69" s="110" t="str">
        <f t="shared" si="56"/>
        <v/>
      </c>
      <c r="M69" s="110" t="str">
        <f t="shared" si="56"/>
        <v/>
      </c>
      <c r="N69" s="110" t="str">
        <f t="shared" si="56"/>
        <v/>
      </c>
      <c r="O69" s="110" t="str">
        <f t="shared" si="56"/>
        <v/>
      </c>
      <c r="P69" s="110" t="str">
        <f t="shared" si="56"/>
        <v/>
      </c>
      <c r="Q69" s="110" t="str">
        <f t="shared" si="56"/>
        <v/>
      </c>
      <c r="R69" s="110" t="str">
        <f t="shared" si="56"/>
        <v/>
      </c>
      <c r="S69" s="110" t="str">
        <f t="shared" si="56"/>
        <v/>
      </c>
      <c r="T69" s="110" t="str">
        <f t="shared" si="56"/>
        <v/>
      </c>
      <c r="U69" s="110" t="str">
        <f t="shared" si="56"/>
        <v/>
      </c>
      <c r="V69" s="110" t="str">
        <f t="shared" si="56"/>
        <v/>
      </c>
      <c r="W69" s="110" t="str">
        <f t="shared" si="56"/>
        <v/>
      </c>
      <c r="X69" s="110" t="str">
        <f t="shared" si="56"/>
        <v/>
      </c>
      <c r="Y69" s="110" t="str">
        <f t="shared" si="56"/>
        <v/>
      </c>
      <c r="AE69" s="9" t="s">
        <v>26</v>
      </c>
      <c r="AF69" s="202">
        <f t="shared" ref="AF69:AH69" si="57">AF28-$AH$38*AF28+$AH$40*($AH$38*AF28)</f>
        <v>16150</v>
      </c>
      <c r="AG69" s="202">
        <f t="shared" si="57"/>
        <v>15725</v>
      </c>
      <c r="AH69" s="202">
        <f t="shared" si="57"/>
        <v>15725</v>
      </c>
    </row>
    <row r="70" spans="1:39">
      <c r="A70" s="122" t="s">
        <v>93</v>
      </c>
      <c r="B70" s="119" t="str">
        <f>IF(B69&lt;&gt;"",IF((B62-B69*B62)&gt;B64,"SIM","NÃO"),"")</f>
        <v/>
      </c>
      <c r="C70" s="119" t="str">
        <f t="shared" ref="C70:Y70" si="58">IF(C69&lt;&gt;"",IF((C62-C69*C62)&gt;C64,"SIM","NÃO"),"")</f>
        <v/>
      </c>
      <c r="D70" s="119" t="str">
        <f t="shared" si="58"/>
        <v/>
      </c>
      <c r="E70" s="119" t="str">
        <f t="shared" si="58"/>
        <v/>
      </c>
      <c r="F70" s="119" t="str">
        <f t="shared" si="58"/>
        <v/>
      </c>
      <c r="G70" s="119" t="str">
        <f t="shared" si="58"/>
        <v/>
      </c>
      <c r="H70" s="119" t="str">
        <f t="shared" si="58"/>
        <v/>
      </c>
      <c r="I70" s="119" t="str">
        <f t="shared" si="58"/>
        <v/>
      </c>
      <c r="J70" s="119" t="str">
        <f t="shared" si="58"/>
        <v/>
      </c>
      <c r="K70" s="119" t="str">
        <f t="shared" si="58"/>
        <v/>
      </c>
      <c r="L70" s="119" t="str">
        <f t="shared" si="58"/>
        <v/>
      </c>
      <c r="M70" s="119" t="str">
        <f t="shared" si="58"/>
        <v/>
      </c>
      <c r="N70" s="119" t="str">
        <f t="shared" si="58"/>
        <v/>
      </c>
      <c r="O70" s="119" t="str">
        <f t="shared" si="58"/>
        <v/>
      </c>
      <c r="P70" s="119" t="str">
        <f t="shared" si="58"/>
        <v/>
      </c>
      <c r="Q70" s="119" t="str">
        <f t="shared" si="58"/>
        <v/>
      </c>
      <c r="R70" s="119" t="str">
        <f t="shared" si="58"/>
        <v/>
      </c>
      <c r="S70" s="119" t="str">
        <f t="shared" si="58"/>
        <v/>
      </c>
      <c r="T70" s="119" t="str">
        <f t="shared" si="58"/>
        <v/>
      </c>
      <c r="U70" s="119" t="str">
        <f t="shared" si="58"/>
        <v/>
      </c>
      <c r="V70" s="119" t="str">
        <f t="shared" si="58"/>
        <v/>
      </c>
      <c r="W70" s="119" t="str">
        <f t="shared" si="58"/>
        <v/>
      </c>
      <c r="X70" s="119" t="str">
        <f t="shared" si="58"/>
        <v/>
      </c>
      <c r="Y70" s="119" t="str">
        <f t="shared" si="58"/>
        <v/>
      </c>
    </row>
    <row r="71" spans="1:39">
      <c r="B71" s="104"/>
    </row>
    <row r="72" spans="1:39">
      <c r="B72" s="104"/>
    </row>
    <row r="73" spans="1:39">
      <c r="A73" s="122" t="s">
        <v>94</v>
      </c>
      <c r="B73" s="119" t="str">
        <f t="shared" ref="B73" si="59">IF(B70&lt;&gt;"",IF(B69&gt;0.5,IF(B70="SIM","SIM","NÃO"),"NÃO"),"")</f>
        <v/>
      </c>
      <c r="C73" s="119" t="str">
        <f>IF(C70&lt;&gt;"",IF(C69&gt;0.5,IF(C70="SIM","SIM","NÃO"),"NÃO"),"")</f>
        <v/>
      </c>
      <c r="D73" s="119" t="str">
        <f t="shared" ref="D73:Y73" si="60">IF(D70&lt;&gt;"",IF(D69&gt;0.5,IF(D70="SIM","SIM","NÃO"),"NÃO"),"")</f>
        <v/>
      </c>
      <c r="E73" s="119" t="str">
        <f t="shared" si="60"/>
        <v/>
      </c>
      <c r="F73" s="119" t="str">
        <f t="shared" si="60"/>
        <v/>
      </c>
      <c r="G73" s="119" t="str">
        <f t="shared" si="60"/>
        <v/>
      </c>
      <c r="H73" s="119" t="str">
        <f t="shared" si="60"/>
        <v/>
      </c>
      <c r="I73" s="119" t="str">
        <f t="shared" si="60"/>
        <v/>
      </c>
      <c r="J73" s="119" t="str">
        <f t="shared" si="60"/>
        <v/>
      </c>
      <c r="K73" s="119" t="str">
        <f t="shared" si="60"/>
        <v/>
      </c>
      <c r="L73" s="119" t="str">
        <f t="shared" si="60"/>
        <v/>
      </c>
      <c r="M73" s="119" t="str">
        <f t="shared" si="60"/>
        <v/>
      </c>
      <c r="N73" s="119" t="str">
        <f t="shared" si="60"/>
        <v/>
      </c>
      <c r="O73" s="119" t="str">
        <f t="shared" si="60"/>
        <v/>
      </c>
      <c r="P73" s="119" t="str">
        <f t="shared" si="60"/>
        <v/>
      </c>
      <c r="Q73" s="119" t="str">
        <f t="shared" si="60"/>
        <v/>
      </c>
      <c r="R73" s="119" t="str">
        <f t="shared" si="60"/>
        <v/>
      </c>
      <c r="S73" s="119" t="str">
        <f t="shared" si="60"/>
        <v/>
      </c>
      <c r="T73" s="119" t="str">
        <f t="shared" si="60"/>
        <v/>
      </c>
      <c r="U73" s="119" t="str">
        <f t="shared" si="60"/>
        <v/>
      </c>
      <c r="V73" s="119" t="str">
        <f t="shared" si="60"/>
        <v/>
      </c>
      <c r="W73" s="119" t="str">
        <f t="shared" si="60"/>
        <v/>
      </c>
      <c r="X73" s="119" t="str">
        <f t="shared" si="60"/>
        <v/>
      </c>
      <c r="Y73" s="119" t="str">
        <f t="shared" si="60"/>
        <v/>
      </c>
      <c r="AE73" s="236" t="s">
        <v>46</v>
      </c>
      <c r="AG73" s="14"/>
      <c r="AH73" s="14"/>
    </row>
    <row r="74" spans="1:39" ht="15" customHeight="1">
      <c r="B74" s="104"/>
      <c r="AE74" s="324" t="s">
        <v>2</v>
      </c>
      <c r="AF74" s="247" t="str">
        <f>+AF$2</f>
        <v>Máxima</v>
      </c>
      <c r="AG74" s="247" t="str">
        <f>+AG$2</f>
        <v>Máxima</v>
      </c>
      <c r="AH74" s="247" t="str">
        <f>+AH$2</f>
        <v>Máxima</v>
      </c>
    </row>
    <row r="75" spans="1:39">
      <c r="AE75" s="325"/>
      <c r="AF75" s="248" t="str">
        <f>AF$3</f>
        <v>dias Semana</v>
      </c>
      <c r="AG75" s="248" t="str">
        <f>AG$3</f>
        <v>Sabados</v>
      </c>
      <c r="AH75" s="248" t="str">
        <f>AH$3</f>
        <v>Domingos</v>
      </c>
    </row>
    <row r="76" spans="1:39">
      <c r="AE76" s="326"/>
      <c r="AF76" s="237"/>
      <c r="AG76" s="237"/>
      <c r="AH76" s="237"/>
    </row>
    <row r="77" spans="1:39">
      <c r="AE77" s="239" t="s">
        <v>9</v>
      </c>
      <c r="AF77" s="244">
        <f>($AH$38*AF5-AF137)/$AH$37</f>
        <v>0.54545454545454541</v>
      </c>
      <c r="AG77" s="244">
        <f t="shared" ref="AG77:AH77" si="61">($AH$38*AG5-AG137)/$AH$37</f>
        <v>0.54545454545454541</v>
      </c>
      <c r="AH77" s="244">
        <f t="shared" si="61"/>
        <v>0.54545454545454541</v>
      </c>
      <c r="AK77">
        <f>+AF77*$AH$37-AF107</f>
        <v>0</v>
      </c>
      <c r="AL77">
        <f t="shared" ref="AL77:AM77" si="62">+AG77*$AH$37-AG107</f>
        <v>0</v>
      </c>
      <c r="AM77">
        <f t="shared" si="62"/>
        <v>0</v>
      </c>
    </row>
    <row r="78" spans="1:39">
      <c r="AE78" s="239" t="s">
        <v>10</v>
      </c>
      <c r="AF78" s="244">
        <f t="shared" ref="AF78:AH100" si="63">($AH$38*AF6-AF138)/$AH$37</f>
        <v>0.5133689839572193</v>
      </c>
      <c r="AG78" s="244">
        <f t="shared" si="63"/>
        <v>0.52941176470588236</v>
      </c>
      <c r="AH78" s="244">
        <f t="shared" si="63"/>
        <v>0.52941176470588236</v>
      </c>
      <c r="AK78">
        <f t="shared" ref="AK78:AK99" si="64">+AF78*$AH$37-AF108</f>
        <v>0</v>
      </c>
      <c r="AL78">
        <f t="shared" ref="AL78:AL100" si="65">+AG78*$AH$37-AG108</f>
        <v>0</v>
      </c>
      <c r="AM78">
        <f t="shared" ref="AM78:AM100" si="66">+AH78*$AH$37-AH108</f>
        <v>0</v>
      </c>
    </row>
    <row r="79" spans="1:39">
      <c r="AE79" s="239" t="s">
        <v>11</v>
      </c>
      <c r="AF79" s="244">
        <f t="shared" si="63"/>
        <v>0.5133689839572193</v>
      </c>
      <c r="AG79" s="244">
        <f t="shared" si="63"/>
        <v>0.5133689839572193</v>
      </c>
      <c r="AH79" s="244">
        <f t="shared" si="63"/>
        <v>0.5133689839572193</v>
      </c>
      <c r="AK79">
        <f t="shared" si="64"/>
        <v>0</v>
      </c>
      <c r="AL79">
        <f t="shared" si="65"/>
        <v>0</v>
      </c>
      <c r="AM79">
        <f t="shared" si="66"/>
        <v>0</v>
      </c>
    </row>
    <row r="80" spans="1:39">
      <c r="AE80" s="239" t="s">
        <v>12</v>
      </c>
      <c r="AF80" s="244">
        <f t="shared" si="63"/>
        <v>0.5133689839572193</v>
      </c>
      <c r="AG80" s="244">
        <f t="shared" si="63"/>
        <v>0.5133689839572193</v>
      </c>
      <c r="AH80" s="244">
        <f t="shared" si="63"/>
        <v>0.5133689839572193</v>
      </c>
      <c r="AK80">
        <f t="shared" si="64"/>
        <v>0</v>
      </c>
      <c r="AL80">
        <f t="shared" si="65"/>
        <v>0</v>
      </c>
      <c r="AM80">
        <f t="shared" si="66"/>
        <v>0</v>
      </c>
    </row>
    <row r="81" spans="31:39">
      <c r="AE81" s="239" t="s">
        <v>13</v>
      </c>
      <c r="AF81" s="244">
        <f t="shared" si="63"/>
        <v>0.5133689839572193</v>
      </c>
      <c r="AG81" s="244">
        <f t="shared" si="63"/>
        <v>0.5133689839572193</v>
      </c>
      <c r="AH81" s="244">
        <f t="shared" si="63"/>
        <v>0.5133689839572193</v>
      </c>
      <c r="AK81">
        <f t="shared" si="64"/>
        <v>0</v>
      </c>
      <c r="AL81">
        <f t="shared" si="65"/>
        <v>0</v>
      </c>
      <c r="AM81">
        <f t="shared" si="66"/>
        <v>0</v>
      </c>
    </row>
    <row r="82" spans="31:39">
      <c r="AE82" s="239" t="s">
        <v>14</v>
      </c>
      <c r="AF82" s="244">
        <f t="shared" si="63"/>
        <v>0.50695187165775402</v>
      </c>
      <c r="AG82" s="244">
        <f t="shared" si="63"/>
        <v>0.50695187165775402</v>
      </c>
      <c r="AH82" s="244">
        <f t="shared" si="63"/>
        <v>0.50695187165775402</v>
      </c>
      <c r="AK82">
        <f t="shared" si="64"/>
        <v>0</v>
      </c>
      <c r="AL82">
        <f t="shared" si="65"/>
        <v>0</v>
      </c>
      <c r="AM82">
        <f t="shared" si="66"/>
        <v>0</v>
      </c>
    </row>
    <row r="83" spans="31:39">
      <c r="AE83" s="239" t="s">
        <v>15</v>
      </c>
      <c r="AF83" s="244">
        <f t="shared" si="63"/>
        <v>0.48128342245989303</v>
      </c>
      <c r="AG83" s="244">
        <f t="shared" si="63"/>
        <v>0.48128342245989303</v>
      </c>
      <c r="AH83" s="244">
        <f t="shared" si="63"/>
        <v>0.48128342245989303</v>
      </c>
      <c r="AK83">
        <f t="shared" si="64"/>
        <v>0</v>
      </c>
      <c r="AL83">
        <f t="shared" si="65"/>
        <v>0</v>
      </c>
      <c r="AM83">
        <f t="shared" si="66"/>
        <v>0</v>
      </c>
    </row>
    <row r="84" spans="31:39">
      <c r="AE84" s="241" t="s">
        <v>16</v>
      </c>
      <c r="AF84" s="244">
        <f t="shared" si="63"/>
        <v>0.54545454545454541</v>
      </c>
      <c r="AG84" s="244">
        <f t="shared" si="63"/>
        <v>0.48128342245989303</v>
      </c>
      <c r="AH84" s="244">
        <f t="shared" si="63"/>
        <v>0.44919786096256686</v>
      </c>
      <c r="AK84">
        <f>+AF84*$AH$37-AF114</f>
        <v>0</v>
      </c>
      <c r="AL84">
        <f t="shared" si="65"/>
        <v>0</v>
      </c>
      <c r="AM84">
        <f t="shared" si="66"/>
        <v>0</v>
      </c>
    </row>
    <row r="85" spans="31:39">
      <c r="AE85" s="241" t="s">
        <v>17</v>
      </c>
      <c r="AF85" s="244">
        <f t="shared" si="63"/>
        <v>0.6470588235294118</v>
      </c>
      <c r="AG85" s="244">
        <f t="shared" si="63"/>
        <v>0.47058823529411764</v>
      </c>
      <c r="AH85" s="244">
        <f t="shared" si="63"/>
        <v>0.40641711229946526</v>
      </c>
      <c r="AK85">
        <f t="shared" si="64"/>
        <v>0</v>
      </c>
      <c r="AL85">
        <f t="shared" si="65"/>
        <v>0</v>
      </c>
      <c r="AM85">
        <f t="shared" si="66"/>
        <v>0</v>
      </c>
    </row>
    <row r="86" spans="31:39">
      <c r="AE86" s="242">
        <v>0.41666666666666669</v>
      </c>
      <c r="AF86" s="244">
        <f t="shared" si="63"/>
        <v>0.60427807486631013</v>
      </c>
      <c r="AG86" s="244">
        <f t="shared" si="63"/>
        <v>0.42780748663101603</v>
      </c>
      <c r="AH86" s="244">
        <f t="shared" si="63"/>
        <v>0.39572192513368987</v>
      </c>
      <c r="AK86">
        <f t="shared" si="64"/>
        <v>0</v>
      </c>
      <c r="AL86">
        <f t="shared" si="65"/>
        <v>0</v>
      </c>
      <c r="AM86">
        <f t="shared" si="66"/>
        <v>0</v>
      </c>
    </row>
    <row r="87" spans="31:39">
      <c r="AE87" s="242" t="s">
        <v>18</v>
      </c>
      <c r="AF87" s="244">
        <f t="shared" si="63"/>
        <v>0.55080213903743314</v>
      </c>
      <c r="AG87" s="244">
        <f t="shared" si="63"/>
        <v>0.37433155080213903</v>
      </c>
      <c r="AH87" s="244">
        <f t="shared" si="63"/>
        <v>0.37433155080213903</v>
      </c>
      <c r="AK87">
        <f t="shared" si="64"/>
        <v>0</v>
      </c>
      <c r="AL87">
        <f t="shared" si="65"/>
        <v>0</v>
      </c>
      <c r="AM87">
        <f t="shared" si="66"/>
        <v>0</v>
      </c>
    </row>
    <row r="88" spans="31:39">
      <c r="AE88" s="242">
        <v>0.5</v>
      </c>
      <c r="AF88" s="244">
        <f t="shared" si="63"/>
        <v>0.55080213903743314</v>
      </c>
      <c r="AG88" s="244">
        <f t="shared" si="63"/>
        <v>0.37433155080213903</v>
      </c>
      <c r="AH88" s="244">
        <f t="shared" si="63"/>
        <v>0.37433155080213903</v>
      </c>
      <c r="AK88">
        <f>+AF88*$AH$37-AF118</f>
        <v>0</v>
      </c>
      <c r="AL88">
        <f t="shared" si="65"/>
        <v>0</v>
      </c>
      <c r="AM88">
        <f t="shared" si="66"/>
        <v>0</v>
      </c>
    </row>
    <row r="89" spans="31:39">
      <c r="AE89" s="242" t="s">
        <v>19</v>
      </c>
      <c r="AF89" s="244">
        <f t="shared" si="63"/>
        <v>0.58288770053475936</v>
      </c>
      <c r="AG89" s="244">
        <f t="shared" si="63"/>
        <v>0.40641711229946526</v>
      </c>
      <c r="AH89" s="244">
        <f t="shared" si="63"/>
        <v>0.40641711229946526</v>
      </c>
      <c r="AK89">
        <f t="shared" si="64"/>
        <v>0</v>
      </c>
      <c r="AL89">
        <f t="shared" si="65"/>
        <v>0</v>
      </c>
      <c r="AM89">
        <f t="shared" si="66"/>
        <v>0</v>
      </c>
    </row>
    <row r="90" spans="31:39">
      <c r="AE90" s="242">
        <v>0.58333333333333337</v>
      </c>
      <c r="AF90" s="244">
        <f t="shared" si="63"/>
        <v>0.62566844919786091</v>
      </c>
      <c r="AG90" s="244">
        <f t="shared" si="63"/>
        <v>0.44919786096256686</v>
      </c>
      <c r="AH90" s="244">
        <f t="shared" si="63"/>
        <v>0.44919786096256686</v>
      </c>
      <c r="AK90">
        <f t="shared" si="64"/>
        <v>0</v>
      </c>
      <c r="AL90">
        <f t="shared" si="65"/>
        <v>0</v>
      </c>
      <c r="AM90">
        <f t="shared" si="66"/>
        <v>0</v>
      </c>
    </row>
    <row r="91" spans="31:39">
      <c r="AE91" s="242" t="s">
        <v>20</v>
      </c>
      <c r="AF91" s="244">
        <f t="shared" si="63"/>
        <v>0.66844919786096257</v>
      </c>
      <c r="AG91" s="244">
        <f t="shared" si="63"/>
        <v>0.42780748663101603</v>
      </c>
      <c r="AH91" s="244">
        <f t="shared" si="63"/>
        <v>0.42780748663101603</v>
      </c>
      <c r="AK91">
        <f t="shared" si="64"/>
        <v>0</v>
      </c>
      <c r="AL91">
        <f t="shared" si="65"/>
        <v>0</v>
      </c>
      <c r="AM91">
        <f t="shared" si="66"/>
        <v>0</v>
      </c>
    </row>
    <row r="92" spans="31:39">
      <c r="AE92" s="241" t="s">
        <v>21</v>
      </c>
      <c r="AF92" s="244">
        <f t="shared" si="63"/>
        <v>0.72192513368983957</v>
      </c>
      <c r="AG92" s="244">
        <f t="shared" si="63"/>
        <v>0.48128342245989303</v>
      </c>
      <c r="AH92" s="244">
        <f t="shared" si="63"/>
        <v>0.48128342245989303</v>
      </c>
      <c r="AK92">
        <f t="shared" si="64"/>
        <v>0</v>
      </c>
      <c r="AL92">
        <f t="shared" si="65"/>
        <v>0</v>
      </c>
      <c r="AM92">
        <f t="shared" si="66"/>
        <v>0</v>
      </c>
    </row>
    <row r="93" spans="31:39">
      <c r="AE93" s="241" t="s">
        <v>22</v>
      </c>
      <c r="AF93" s="244">
        <f t="shared" si="63"/>
        <v>0.73796791443850263</v>
      </c>
      <c r="AG93" s="244">
        <f t="shared" si="63"/>
        <v>0.54545454545454541</v>
      </c>
      <c r="AH93" s="244">
        <f t="shared" si="63"/>
        <v>0.54545454545454541</v>
      </c>
      <c r="AK93">
        <f t="shared" si="64"/>
        <v>0</v>
      </c>
      <c r="AL93">
        <f t="shared" si="65"/>
        <v>0</v>
      </c>
      <c r="AM93">
        <f t="shared" si="66"/>
        <v>0</v>
      </c>
    </row>
    <row r="94" spans="31:39">
      <c r="AE94" s="241" t="s">
        <v>23</v>
      </c>
      <c r="AF94" s="244">
        <f t="shared" si="63"/>
        <v>0.77005347593582885</v>
      </c>
      <c r="AG94" s="244">
        <f t="shared" si="63"/>
        <v>0.57754010695187163</v>
      </c>
      <c r="AH94" s="244">
        <f t="shared" si="63"/>
        <v>0.57754010695187163</v>
      </c>
      <c r="AK94">
        <f t="shared" si="64"/>
        <v>0</v>
      </c>
      <c r="AL94">
        <f t="shared" si="65"/>
        <v>0</v>
      </c>
      <c r="AM94">
        <f t="shared" si="66"/>
        <v>0</v>
      </c>
    </row>
    <row r="95" spans="31:39">
      <c r="AE95" s="239" t="s">
        <v>24</v>
      </c>
      <c r="AF95" s="244">
        <f t="shared" si="63"/>
        <v>0.77005347593582885</v>
      </c>
      <c r="AG95" s="244">
        <f t="shared" si="63"/>
        <v>0.65775401069518713</v>
      </c>
      <c r="AH95" s="244">
        <f t="shared" si="63"/>
        <v>0.64171122994652408</v>
      </c>
      <c r="AK95">
        <f t="shared" si="64"/>
        <v>0</v>
      </c>
      <c r="AL95">
        <f t="shared" si="65"/>
        <v>0</v>
      </c>
      <c r="AM95">
        <f t="shared" si="66"/>
        <v>0</v>
      </c>
    </row>
    <row r="96" spans="31:39">
      <c r="AE96" s="243">
        <v>0.83333333333333337</v>
      </c>
      <c r="AF96" s="244">
        <f t="shared" si="63"/>
        <v>0.85026737967914434</v>
      </c>
      <c r="AG96" s="244">
        <f t="shared" si="63"/>
        <v>0.73796791443850263</v>
      </c>
      <c r="AH96" s="244">
        <f t="shared" si="63"/>
        <v>0.70588235294117652</v>
      </c>
      <c r="AK96">
        <f t="shared" si="64"/>
        <v>0</v>
      </c>
      <c r="AL96">
        <f t="shared" si="65"/>
        <v>0</v>
      </c>
      <c r="AM96">
        <f t="shared" si="66"/>
        <v>0</v>
      </c>
    </row>
    <row r="97" spans="31:39">
      <c r="AE97" s="243">
        <v>0.875</v>
      </c>
      <c r="AF97" s="244">
        <f t="shared" si="63"/>
        <v>0.85026737967914434</v>
      </c>
      <c r="AG97" s="244">
        <f t="shared" si="63"/>
        <v>0.73796791443850263</v>
      </c>
      <c r="AH97" s="244">
        <f t="shared" si="63"/>
        <v>0.70588235294117652</v>
      </c>
      <c r="AK97">
        <f t="shared" si="64"/>
        <v>0</v>
      </c>
      <c r="AL97">
        <f t="shared" si="65"/>
        <v>0</v>
      </c>
      <c r="AM97">
        <f t="shared" si="66"/>
        <v>0</v>
      </c>
    </row>
    <row r="98" spans="31:39">
      <c r="AE98" s="242" t="s">
        <v>25</v>
      </c>
      <c r="AF98" s="244">
        <f t="shared" si="63"/>
        <v>0.80213903743315507</v>
      </c>
      <c r="AG98" s="244">
        <f t="shared" si="63"/>
        <v>0.68983957219251335</v>
      </c>
      <c r="AH98" s="244">
        <f t="shared" si="63"/>
        <v>0.6737967914438503</v>
      </c>
      <c r="AK98">
        <f t="shared" si="64"/>
        <v>0</v>
      </c>
      <c r="AL98">
        <f t="shared" si="65"/>
        <v>0</v>
      </c>
      <c r="AM98">
        <f t="shared" si="66"/>
        <v>0</v>
      </c>
    </row>
    <row r="99" spans="31:39">
      <c r="AE99" s="243">
        <v>0.95833333333333337</v>
      </c>
      <c r="AF99" s="244">
        <f t="shared" si="63"/>
        <v>0.73796791443850263</v>
      </c>
      <c r="AG99" s="244">
        <f t="shared" si="63"/>
        <v>0.64171122994652408</v>
      </c>
      <c r="AH99" s="244">
        <f t="shared" si="63"/>
        <v>0.64171122994652408</v>
      </c>
      <c r="AK99">
        <f t="shared" si="64"/>
        <v>0</v>
      </c>
      <c r="AL99">
        <f t="shared" si="65"/>
        <v>0</v>
      </c>
      <c r="AM99">
        <f t="shared" si="66"/>
        <v>0</v>
      </c>
    </row>
    <row r="100" spans="31:39">
      <c r="AE100" s="239" t="s">
        <v>26</v>
      </c>
      <c r="AF100" s="244">
        <f t="shared" si="63"/>
        <v>0.60962566844919786</v>
      </c>
      <c r="AG100" s="244">
        <f t="shared" si="63"/>
        <v>0.5935828877005348</v>
      </c>
      <c r="AH100" s="244">
        <f t="shared" si="63"/>
        <v>0.5935828877005348</v>
      </c>
      <c r="AK100">
        <f>+AF100*$AH$37-AF130</f>
        <v>0</v>
      </c>
      <c r="AL100">
        <f t="shared" si="65"/>
        <v>0</v>
      </c>
      <c r="AM100">
        <f t="shared" si="66"/>
        <v>0</v>
      </c>
    </row>
    <row r="103" spans="31:39">
      <c r="AE103" s="236" t="s">
        <v>47</v>
      </c>
      <c r="AG103" s="14"/>
      <c r="AH103" s="14"/>
    </row>
    <row r="104" spans="31:39" ht="15" customHeight="1">
      <c r="AE104" s="324" t="s">
        <v>2</v>
      </c>
      <c r="AF104" s="247" t="str">
        <f>+AF$2</f>
        <v>Máxima</v>
      </c>
      <c r="AG104" s="247" t="str">
        <f>+AG$2</f>
        <v>Máxima</v>
      </c>
      <c r="AH104" s="247" t="str">
        <f>+AH$2</f>
        <v>Máxima</v>
      </c>
    </row>
    <row r="105" spans="31:39">
      <c r="AE105" s="325"/>
      <c r="AF105" s="248" t="str">
        <f>AF$3</f>
        <v>dias Semana</v>
      </c>
      <c r="AG105" s="248" t="str">
        <f>AG$3</f>
        <v>Sabados</v>
      </c>
      <c r="AH105" s="248" t="str">
        <f>AH$3</f>
        <v>Domingos</v>
      </c>
    </row>
    <row r="106" spans="31:39">
      <c r="AE106" s="326"/>
      <c r="AF106" s="247"/>
      <c r="AG106" s="247"/>
      <c r="AH106" s="247"/>
    </row>
    <row r="107" spans="31:39">
      <c r="AE107" s="239" t="s">
        <v>9</v>
      </c>
      <c r="AF107" s="246">
        <f>$AH$38*AF5-AF137</f>
        <v>5100</v>
      </c>
      <c r="AG107" s="246">
        <f t="shared" ref="AG107:AH107" si="67">$AH$38*AG5-AG137</f>
        <v>5100</v>
      </c>
      <c r="AH107" s="246">
        <f t="shared" si="67"/>
        <v>5100</v>
      </c>
    </row>
    <row r="108" spans="31:39">
      <c r="AE108" s="239" t="s">
        <v>10</v>
      </c>
      <c r="AF108" s="246">
        <f t="shared" ref="AF108" si="68">$AH$38*AF6-AF138</f>
        <v>4800</v>
      </c>
      <c r="AG108" s="246">
        <f t="shared" ref="AG108:AH108" si="69">$AH$38*AG6-AG138</f>
        <v>4950</v>
      </c>
      <c r="AH108" s="246">
        <f t="shared" si="69"/>
        <v>4950</v>
      </c>
    </row>
    <row r="109" spans="31:39">
      <c r="AE109" s="239" t="s">
        <v>11</v>
      </c>
      <c r="AF109" s="246">
        <f t="shared" ref="AF109" si="70">$AH$38*AF7-AF139</f>
        <v>4800</v>
      </c>
      <c r="AG109" s="246">
        <f t="shared" ref="AG109:AH109" si="71">$AH$38*AG7-AG139</f>
        <v>4800</v>
      </c>
      <c r="AH109" s="246">
        <f t="shared" si="71"/>
        <v>4800</v>
      </c>
    </row>
    <row r="110" spans="31:39">
      <c r="AE110" s="239" t="s">
        <v>12</v>
      </c>
      <c r="AF110" s="246">
        <f t="shared" ref="AF110" si="72">$AH$38*AF8-AF140</f>
        <v>4800</v>
      </c>
      <c r="AG110" s="246">
        <f t="shared" ref="AG110:AH110" si="73">$AH$38*AG8-AG140</f>
        <v>4800</v>
      </c>
      <c r="AH110" s="246">
        <f t="shared" si="73"/>
        <v>4800</v>
      </c>
    </row>
    <row r="111" spans="31:39">
      <c r="AE111" s="239" t="s">
        <v>13</v>
      </c>
      <c r="AF111" s="246">
        <f t="shared" ref="AF111" si="74">$AH$38*AF9-AF141</f>
        <v>4800</v>
      </c>
      <c r="AG111" s="246">
        <f t="shared" ref="AG111:AH111" si="75">$AH$38*AG9-AG141</f>
        <v>4800</v>
      </c>
      <c r="AH111" s="246">
        <f t="shared" si="75"/>
        <v>4800</v>
      </c>
    </row>
    <row r="112" spans="31:39">
      <c r="AE112" s="239" t="s">
        <v>14</v>
      </c>
      <c r="AF112" s="246">
        <f t="shared" ref="AF112" si="76">$AH$38*AF10-AF142</f>
        <v>4740</v>
      </c>
      <c r="AG112" s="246">
        <f t="shared" ref="AG112:AH112" si="77">$AH$38*AG10-AG142</f>
        <v>4740</v>
      </c>
      <c r="AH112" s="246">
        <f t="shared" si="77"/>
        <v>4740</v>
      </c>
    </row>
    <row r="113" spans="31:34">
      <c r="AE113" s="239" t="s">
        <v>15</v>
      </c>
      <c r="AF113" s="246">
        <f t="shared" ref="AF113" si="78">$AH$38*AF11-AF143</f>
        <v>4500</v>
      </c>
      <c r="AG113" s="246">
        <f t="shared" ref="AG113:AH113" si="79">$AH$38*AG11-AG143</f>
        <v>4500</v>
      </c>
      <c r="AH113" s="246">
        <f t="shared" si="79"/>
        <v>4500</v>
      </c>
    </row>
    <row r="114" spans="31:34">
      <c r="AE114" s="241" t="s">
        <v>16</v>
      </c>
      <c r="AF114" s="246">
        <f t="shared" ref="AF114" si="80">$AH$38*AF12-AF144</f>
        <v>5100</v>
      </c>
      <c r="AG114" s="246">
        <f t="shared" ref="AG114:AH114" si="81">$AH$38*AG12-AG144</f>
        <v>4500</v>
      </c>
      <c r="AH114" s="246">
        <f t="shared" si="81"/>
        <v>4200</v>
      </c>
    </row>
    <row r="115" spans="31:34">
      <c r="AE115" s="241" t="s">
        <v>17</v>
      </c>
      <c r="AF115" s="246">
        <f t="shared" ref="AF115" si="82">$AH$38*AF13-AF145</f>
        <v>6050</v>
      </c>
      <c r="AG115" s="246">
        <f t="shared" ref="AG115:AH115" si="83">$AH$38*AG13-AG145</f>
        <v>4400</v>
      </c>
      <c r="AH115" s="246">
        <f t="shared" si="83"/>
        <v>3800</v>
      </c>
    </row>
    <row r="116" spans="31:34">
      <c r="AE116" s="242">
        <v>0.41666666666666669</v>
      </c>
      <c r="AF116" s="246">
        <f t="shared" ref="AF116" si="84">$AH$38*AF14-AF146</f>
        <v>5650</v>
      </c>
      <c r="AG116" s="246">
        <f t="shared" ref="AG116:AH116" si="85">$AH$38*AG14-AG146</f>
        <v>4000</v>
      </c>
      <c r="AH116" s="246">
        <f t="shared" si="85"/>
        <v>3700</v>
      </c>
    </row>
    <row r="117" spans="31:34">
      <c r="AE117" s="242" t="s">
        <v>18</v>
      </c>
      <c r="AF117" s="246">
        <f t="shared" ref="AF117" si="86">$AH$38*AF15-AF147</f>
        <v>5150</v>
      </c>
      <c r="AG117" s="246">
        <f t="shared" ref="AG117:AH117" si="87">$AH$38*AG15-AG147</f>
        <v>3500</v>
      </c>
      <c r="AH117" s="246">
        <f t="shared" si="87"/>
        <v>3500</v>
      </c>
    </row>
    <row r="118" spans="31:34">
      <c r="AE118" s="242">
        <v>0.5</v>
      </c>
      <c r="AF118" s="246">
        <f t="shared" ref="AF118" si="88">$AH$38*AF16-AF148</f>
        <v>5150</v>
      </c>
      <c r="AG118" s="246">
        <f t="shared" ref="AG118:AH118" si="89">$AH$38*AG16-AG148</f>
        <v>3500</v>
      </c>
      <c r="AH118" s="246">
        <f t="shared" si="89"/>
        <v>3500</v>
      </c>
    </row>
    <row r="119" spans="31:34">
      <c r="AE119" s="242" t="s">
        <v>19</v>
      </c>
      <c r="AF119" s="246">
        <f t="shared" ref="AF119" si="90">$AH$38*AF17-AF149</f>
        <v>5450</v>
      </c>
      <c r="AG119" s="246">
        <f t="shared" ref="AG119:AH119" si="91">$AH$38*AG17-AG149</f>
        <v>3800</v>
      </c>
      <c r="AH119" s="246">
        <f t="shared" si="91"/>
        <v>3800</v>
      </c>
    </row>
    <row r="120" spans="31:34">
      <c r="AE120" s="242">
        <v>0.58333333333333337</v>
      </c>
      <c r="AF120" s="246">
        <f t="shared" ref="AF120" si="92">$AH$38*AF18-AF150</f>
        <v>5850</v>
      </c>
      <c r="AG120" s="246">
        <f t="shared" ref="AG120:AH120" si="93">$AH$38*AG18-AG150</f>
        <v>4200</v>
      </c>
      <c r="AH120" s="246">
        <f t="shared" si="93"/>
        <v>4200</v>
      </c>
    </row>
    <row r="121" spans="31:34">
      <c r="AE121" s="242" t="s">
        <v>20</v>
      </c>
      <c r="AF121" s="246">
        <f t="shared" ref="AF121" si="94">$AH$38*AF19-AF151</f>
        <v>6250</v>
      </c>
      <c r="AG121" s="246">
        <f t="shared" ref="AG121:AH121" si="95">$AH$38*AG19-AG151</f>
        <v>4000</v>
      </c>
      <c r="AH121" s="246">
        <f t="shared" si="95"/>
        <v>4000</v>
      </c>
    </row>
    <row r="122" spans="31:34">
      <c r="AE122" s="241" t="s">
        <v>21</v>
      </c>
      <c r="AF122" s="246">
        <f t="shared" ref="AF122" si="96">$AH$38*AF20-AF152</f>
        <v>6750</v>
      </c>
      <c r="AG122" s="246">
        <f t="shared" ref="AG122:AH122" si="97">$AH$38*AG20-AG152</f>
        <v>4500</v>
      </c>
      <c r="AH122" s="246">
        <f t="shared" si="97"/>
        <v>4500</v>
      </c>
    </row>
    <row r="123" spans="31:34">
      <c r="AE123" s="241" t="s">
        <v>22</v>
      </c>
      <c r="AF123" s="246">
        <f t="shared" ref="AF123" si="98">$AH$38*AF21-AF153</f>
        <v>6900</v>
      </c>
      <c r="AG123" s="246">
        <f t="shared" ref="AG123:AH123" si="99">$AH$38*AG21-AG153</f>
        <v>5100</v>
      </c>
      <c r="AH123" s="246">
        <f t="shared" si="99"/>
        <v>5100</v>
      </c>
    </row>
    <row r="124" spans="31:34">
      <c r="AE124" s="241" t="s">
        <v>23</v>
      </c>
      <c r="AF124" s="246">
        <f t="shared" ref="AF124" si="100">$AH$38*AF22-AF154</f>
        <v>7200</v>
      </c>
      <c r="AG124" s="246">
        <f t="shared" ref="AG124:AH124" si="101">$AH$38*AG22-AG154</f>
        <v>5400</v>
      </c>
      <c r="AH124" s="246">
        <f t="shared" si="101"/>
        <v>5400</v>
      </c>
    </row>
    <row r="125" spans="31:34">
      <c r="AE125" s="239" t="s">
        <v>24</v>
      </c>
      <c r="AF125" s="246">
        <f t="shared" ref="AF125" si="102">$AH$38*AF23-AF155</f>
        <v>7200</v>
      </c>
      <c r="AG125" s="246">
        <f t="shared" ref="AG125:AH125" si="103">$AH$38*AG23-AG155</f>
        <v>6150</v>
      </c>
      <c r="AH125" s="246">
        <f t="shared" si="103"/>
        <v>6000</v>
      </c>
    </row>
    <row r="126" spans="31:34">
      <c r="AE126" s="243">
        <v>0.83333333333333337</v>
      </c>
      <c r="AF126" s="246">
        <f t="shared" ref="AF126" si="104">$AH$38*AF24-AF156</f>
        <v>7950</v>
      </c>
      <c r="AG126" s="246">
        <f t="shared" ref="AG126:AH126" si="105">$AH$38*AG24-AG156</f>
        <v>6900</v>
      </c>
      <c r="AH126" s="246">
        <f t="shared" si="105"/>
        <v>6600</v>
      </c>
    </row>
    <row r="127" spans="31:34">
      <c r="AE127" s="243">
        <v>0.875</v>
      </c>
      <c r="AF127" s="246">
        <f t="shared" ref="AF127" si="106">$AH$38*AF25-AF157</f>
        <v>7950</v>
      </c>
      <c r="AG127" s="246">
        <f t="shared" ref="AG127:AH127" si="107">$AH$38*AG25-AG157</f>
        <v>6900</v>
      </c>
      <c r="AH127" s="246">
        <f t="shared" si="107"/>
        <v>6600</v>
      </c>
    </row>
    <row r="128" spans="31:34">
      <c r="AE128" s="242" t="s">
        <v>25</v>
      </c>
      <c r="AF128" s="246">
        <f t="shared" ref="AF128" si="108">$AH$38*AF26-AF158</f>
        <v>7500</v>
      </c>
      <c r="AG128" s="246">
        <f t="shared" ref="AG128:AH128" si="109">$AH$38*AG26-AG158</f>
        <v>6450</v>
      </c>
      <c r="AH128" s="246">
        <f t="shared" si="109"/>
        <v>6300</v>
      </c>
    </row>
    <row r="129" spans="31:34">
      <c r="AE129" s="243">
        <v>0.95833333333333337</v>
      </c>
      <c r="AF129" s="246">
        <f t="shared" ref="AF129" si="110">$AH$38*AF27-AF159</f>
        <v>6900</v>
      </c>
      <c r="AG129" s="246">
        <f t="shared" ref="AG129:AH129" si="111">$AH$38*AG27-AG159</f>
        <v>6000</v>
      </c>
      <c r="AH129" s="246">
        <f t="shared" si="111"/>
        <v>6000</v>
      </c>
    </row>
    <row r="130" spans="31:34">
      <c r="AE130" s="239" t="s">
        <v>26</v>
      </c>
      <c r="AF130" s="246">
        <f t="shared" ref="AF130" si="112">$AH$38*AF28-AF160</f>
        <v>5700</v>
      </c>
      <c r="AG130" s="246">
        <f t="shared" ref="AG130:AH130" si="113">$AH$38*AG28-AG160</f>
        <v>5550</v>
      </c>
      <c r="AH130" s="246">
        <f t="shared" si="113"/>
        <v>5550</v>
      </c>
    </row>
    <row r="133" spans="31:34">
      <c r="AE133" s="236" t="s">
        <v>109</v>
      </c>
      <c r="AG133" s="14"/>
      <c r="AH133" s="14"/>
    </row>
    <row r="134" spans="31:34">
      <c r="AE134" s="324" t="s">
        <v>2</v>
      </c>
      <c r="AF134" s="247" t="str">
        <f>+AF$2</f>
        <v>Máxima</v>
      </c>
      <c r="AG134" s="247" t="str">
        <f>+AG$2</f>
        <v>Máxima</v>
      </c>
      <c r="AH134" s="247" t="str">
        <f>+AH$2</f>
        <v>Máxima</v>
      </c>
    </row>
    <row r="135" spans="31:34">
      <c r="AE135" s="325"/>
      <c r="AF135" s="248" t="str">
        <f>AF$3</f>
        <v>dias Semana</v>
      </c>
      <c r="AG135" s="248" t="str">
        <f>AG$3</f>
        <v>Sabados</v>
      </c>
      <c r="AH135" s="248" t="str">
        <f>AH$3</f>
        <v>Domingos</v>
      </c>
    </row>
    <row r="136" spans="31:34">
      <c r="AE136" s="326"/>
      <c r="AF136" s="247"/>
      <c r="AG136" s="247"/>
      <c r="AH136" s="247"/>
    </row>
    <row r="137" spans="31:34">
      <c r="AE137" s="239" t="s">
        <v>9</v>
      </c>
      <c r="AF137" s="237">
        <f t="shared" ref="AF137:AH137" si="114">+$AJ6</f>
        <v>0</v>
      </c>
      <c r="AG137" s="237">
        <f t="shared" si="114"/>
        <v>0</v>
      </c>
      <c r="AH137" s="237">
        <f t="shared" si="114"/>
        <v>0</v>
      </c>
    </row>
    <row r="138" spans="31:34">
      <c r="AE138" s="239" t="s">
        <v>10</v>
      </c>
      <c r="AF138" s="237">
        <f t="shared" ref="AF138:AH138" si="115">+$AJ7</f>
        <v>0</v>
      </c>
      <c r="AG138" s="237">
        <f t="shared" si="115"/>
        <v>0</v>
      </c>
      <c r="AH138" s="237">
        <f t="shared" si="115"/>
        <v>0</v>
      </c>
    </row>
    <row r="139" spans="31:34">
      <c r="AE139" s="239" t="s">
        <v>11</v>
      </c>
      <c r="AF139" s="237">
        <f t="shared" ref="AF139:AH139" si="116">+$AJ8</f>
        <v>0</v>
      </c>
      <c r="AG139" s="237">
        <f t="shared" si="116"/>
        <v>0</v>
      </c>
      <c r="AH139" s="237">
        <f t="shared" si="116"/>
        <v>0</v>
      </c>
    </row>
    <row r="140" spans="31:34">
      <c r="AE140" s="239" t="s">
        <v>12</v>
      </c>
      <c r="AF140" s="237">
        <f t="shared" ref="AF140:AH140" si="117">+$AJ9</f>
        <v>0</v>
      </c>
      <c r="AG140" s="237">
        <f t="shared" si="117"/>
        <v>0</v>
      </c>
      <c r="AH140" s="237">
        <f t="shared" si="117"/>
        <v>0</v>
      </c>
    </row>
    <row r="141" spans="31:34">
      <c r="AE141" s="239" t="s">
        <v>13</v>
      </c>
      <c r="AF141" s="237">
        <f t="shared" ref="AF141:AH141" si="118">+$AJ10</f>
        <v>0</v>
      </c>
      <c r="AG141" s="237">
        <f t="shared" si="118"/>
        <v>0</v>
      </c>
      <c r="AH141" s="237">
        <f t="shared" si="118"/>
        <v>0</v>
      </c>
    </row>
    <row r="142" spans="31:34">
      <c r="AE142" s="239" t="s">
        <v>14</v>
      </c>
      <c r="AF142" s="237">
        <f t="shared" ref="AF142:AH142" si="119">+$AJ11</f>
        <v>60</v>
      </c>
      <c r="AG142" s="237">
        <f t="shared" si="119"/>
        <v>60</v>
      </c>
      <c r="AH142" s="237">
        <f t="shared" si="119"/>
        <v>60</v>
      </c>
    </row>
    <row r="143" spans="31:34">
      <c r="AE143" s="239" t="s">
        <v>15</v>
      </c>
      <c r="AF143" s="237">
        <f t="shared" ref="AF143:AH143" si="120">+$AJ12</f>
        <v>300</v>
      </c>
      <c r="AG143" s="237">
        <f t="shared" si="120"/>
        <v>300</v>
      </c>
      <c r="AH143" s="237">
        <f t="shared" si="120"/>
        <v>300</v>
      </c>
    </row>
    <row r="144" spans="31:34">
      <c r="AE144" s="241" t="s">
        <v>16</v>
      </c>
      <c r="AF144" s="237">
        <f t="shared" ref="AF144:AH144" si="121">+$AJ13</f>
        <v>900</v>
      </c>
      <c r="AG144" s="237">
        <f t="shared" si="121"/>
        <v>900</v>
      </c>
      <c r="AH144" s="237">
        <f t="shared" si="121"/>
        <v>900</v>
      </c>
    </row>
    <row r="145" spans="31:34">
      <c r="AE145" s="241" t="s">
        <v>17</v>
      </c>
      <c r="AF145" s="237">
        <f t="shared" ref="AF145:AH145" si="122">+$AJ14</f>
        <v>1600</v>
      </c>
      <c r="AG145" s="237">
        <f t="shared" si="122"/>
        <v>1600</v>
      </c>
      <c r="AH145" s="237">
        <f t="shared" si="122"/>
        <v>1600</v>
      </c>
    </row>
    <row r="146" spans="31:34">
      <c r="AE146" s="242">
        <v>0.41666666666666669</v>
      </c>
      <c r="AF146" s="237">
        <f t="shared" ref="AF146:AH146" si="123">+$AJ15</f>
        <v>2000</v>
      </c>
      <c r="AG146" s="237">
        <f t="shared" si="123"/>
        <v>2000</v>
      </c>
      <c r="AH146" s="237">
        <f t="shared" si="123"/>
        <v>2000</v>
      </c>
    </row>
    <row r="147" spans="31:34">
      <c r="AE147" s="242" t="s">
        <v>18</v>
      </c>
      <c r="AF147" s="237">
        <f t="shared" ref="AF147:AH147" si="124">+$AJ16</f>
        <v>2500</v>
      </c>
      <c r="AG147" s="237">
        <f t="shared" si="124"/>
        <v>2500</v>
      </c>
      <c r="AH147" s="237">
        <f t="shared" si="124"/>
        <v>2500</v>
      </c>
    </row>
    <row r="148" spans="31:34">
      <c r="AE148" s="242">
        <v>0.5</v>
      </c>
      <c r="AF148" s="237">
        <f t="shared" ref="AF148:AH148" si="125">+$AJ17</f>
        <v>2500</v>
      </c>
      <c r="AG148" s="237">
        <f t="shared" si="125"/>
        <v>2500</v>
      </c>
      <c r="AH148" s="237">
        <f t="shared" si="125"/>
        <v>2500</v>
      </c>
    </row>
    <row r="149" spans="31:34">
      <c r="AE149" s="242" t="s">
        <v>19</v>
      </c>
      <c r="AF149" s="237">
        <f t="shared" ref="AF149:AH149" si="126">+$AJ18</f>
        <v>2200</v>
      </c>
      <c r="AG149" s="237">
        <f t="shared" si="126"/>
        <v>2200</v>
      </c>
      <c r="AH149" s="237">
        <f t="shared" si="126"/>
        <v>2200</v>
      </c>
    </row>
    <row r="150" spans="31:34">
      <c r="AE150" s="242">
        <v>0.58333333333333337</v>
      </c>
      <c r="AF150" s="237">
        <f t="shared" ref="AF150:AH150" si="127">+$AJ19</f>
        <v>1800</v>
      </c>
      <c r="AG150" s="237">
        <f t="shared" si="127"/>
        <v>1800</v>
      </c>
      <c r="AH150" s="237">
        <f t="shared" si="127"/>
        <v>1800</v>
      </c>
    </row>
    <row r="151" spans="31:34">
      <c r="AE151" s="242" t="s">
        <v>20</v>
      </c>
      <c r="AF151" s="237">
        <f t="shared" ref="AF151:AH151" si="128">+$AJ20</f>
        <v>1400</v>
      </c>
      <c r="AG151" s="237">
        <f t="shared" si="128"/>
        <v>1400</v>
      </c>
      <c r="AH151" s="237">
        <f t="shared" si="128"/>
        <v>1400</v>
      </c>
    </row>
    <row r="152" spans="31:34">
      <c r="AE152" s="241" t="s">
        <v>21</v>
      </c>
      <c r="AF152" s="237">
        <f t="shared" ref="AF152:AH152" si="129">+$AJ21</f>
        <v>900</v>
      </c>
      <c r="AG152" s="237">
        <f t="shared" si="129"/>
        <v>900</v>
      </c>
      <c r="AH152" s="237">
        <f t="shared" si="129"/>
        <v>900</v>
      </c>
    </row>
    <row r="153" spans="31:34">
      <c r="AE153" s="241" t="s">
        <v>22</v>
      </c>
      <c r="AF153" s="237">
        <f t="shared" ref="AF153:AH153" si="130">+$AJ22</f>
        <v>300</v>
      </c>
      <c r="AG153" s="237">
        <f t="shared" si="130"/>
        <v>300</v>
      </c>
      <c r="AH153" s="237">
        <f t="shared" si="130"/>
        <v>300</v>
      </c>
    </row>
    <row r="154" spans="31:34">
      <c r="AE154" s="241" t="s">
        <v>23</v>
      </c>
      <c r="AF154" s="237">
        <f t="shared" ref="AF154:AH154" si="131">+$AJ23</f>
        <v>0</v>
      </c>
      <c r="AG154" s="237">
        <f t="shared" si="131"/>
        <v>0</v>
      </c>
      <c r="AH154" s="237">
        <f t="shared" si="131"/>
        <v>0</v>
      </c>
    </row>
    <row r="155" spans="31:34">
      <c r="AE155" s="239" t="s">
        <v>24</v>
      </c>
      <c r="AF155" s="237">
        <f t="shared" ref="AF155:AH155" si="132">+$AJ24</f>
        <v>0</v>
      </c>
      <c r="AG155" s="237">
        <f t="shared" si="132"/>
        <v>0</v>
      </c>
      <c r="AH155" s="237">
        <f t="shared" si="132"/>
        <v>0</v>
      </c>
    </row>
    <row r="156" spans="31:34">
      <c r="AE156" s="243">
        <v>0.83333333333333337</v>
      </c>
      <c r="AF156" s="237">
        <f t="shared" ref="AF156:AH156" si="133">+$AJ25</f>
        <v>0</v>
      </c>
      <c r="AG156" s="237">
        <f t="shared" si="133"/>
        <v>0</v>
      </c>
      <c r="AH156" s="237">
        <f t="shared" si="133"/>
        <v>0</v>
      </c>
    </row>
    <row r="157" spans="31:34">
      <c r="AE157" s="243">
        <v>0.875</v>
      </c>
      <c r="AF157" s="237">
        <f t="shared" ref="AF157:AH157" si="134">+$AJ26</f>
        <v>0</v>
      </c>
      <c r="AG157" s="237">
        <f t="shared" si="134"/>
        <v>0</v>
      </c>
      <c r="AH157" s="237">
        <f t="shared" si="134"/>
        <v>0</v>
      </c>
    </row>
    <row r="158" spans="31:34">
      <c r="AE158" s="242" t="s">
        <v>25</v>
      </c>
      <c r="AF158" s="237">
        <f t="shared" ref="AF158:AH158" si="135">+$AJ27</f>
        <v>0</v>
      </c>
      <c r="AG158" s="237">
        <f t="shared" si="135"/>
        <v>0</v>
      </c>
      <c r="AH158" s="237">
        <f t="shared" si="135"/>
        <v>0</v>
      </c>
    </row>
    <row r="159" spans="31:34">
      <c r="AE159" s="243">
        <v>0.95833333333333337</v>
      </c>
      <c r="AF159" s="237">
        <f t="shared" ref="AF159:AH159" si="136">+$AJ28</f>
        <v>0</v>
      </c>
      <c r="AG159" s="237">
        <f t="shared" si="136"/>
        <v>0</v>
      </c>
      <c r="AH159" s="237">
        <f t="shared" si="136"/>
        <v>0</v>
      </c>
    </row>
    <row r="160" spans="31:34">
      <c r="AE160" s="239" t="s">
        <v>26</v>
      </c>
      <c r="AF160" s="237">
        <f t="shared" ref="AF160:AH160" si="137">+$AJ29</f>
        <v>0</v>
      </c>
      <c r="AG160" s="237">
        <f t="shared" si="137"/>
        <v>0</v>
      </c>
      <c r="AH160" s="237">
        <f t="shared" si="137"/>
        <v>0</v>
      </c>
    </row>
    <row r="161" spans="31:39">
      <c r="AE161" s="6"/>
      <c r="AF161" s="6"/>
      <c r="AG161" s="6"/>
      <c r="AH161" s="6"/>
    </row>
    <row r="162" spans="31:39">
      <c r="AE162" s="6"/>
      <c r="AF162" s="6"/>
      <c r="AG162" s="6"/>
      <c r="AH162" s="6"/>
    </row>
    <row r="163" spans="31:39">
      <c r="AE163" s="236" t="s">
        <v>130</v>
      </c>
      <c r="AF163" s="250"/>
      <c r="AG163" s="251"/>
      <c r="AH163" s="250"/>
    </row>
    <row r="164" spans="31:39">
      <c r="AE164" s="324" t="s">
        <v>2</v>
      </c>
      <c r="AF164" s="247" t="str">
        <f>+AF$4</f>
        <v>GERAL</v>
      </c>
      <c r="AG164" s="247" t="str">
        <f t="shared" ref="AG164" si="138">+AG$4</f>
        <v>GERAL</v>
      </c>
      <c r="AH164" s="247" t="str">
        <f>+AH$4</f>
        <v>GERAL</v>
      </c>
    </row>
    <row r="165" spans="31:39">
      <c r="AE165" s="325"/>
      <c r="AF165" s="248" t="str">
        <f>AF$3</f>
        <v>dias Semana</v>
      </c>
      <c r="AG165" s="248" t="str">
        <f t="shared" ref="AG165:AH165" si="139">AG$3</f>
        <v>Sabados</v>
      </c>
      <c r="AH165" s="248" t="str">
        <f t="shared" si="139"/>
        <v>Domingos</v>
      </c>
    </row>
    <row r="166" spans="31:39">
      <c r="AE166" s="326"/>
      <c r="AF166" s="247"/>
      <c r="AG166" s="247"/>
      <c r="AH166" s="247"/>
    </row>
    <row r="167" spans="31:39">
      <c r="AE167" s="239" t="s">
        <v>9</v>
      </c>
      <c r="AF167" s="246">
        <f>+$AH$40*(AF107+AF137)</f>
        <v>2550</v>
      </c>
      <c r="AG167" s="246">
        <f t="shared" ref="AG167:AH167" si="140">+$AH$40*(AG107+AG137)</f>
        <v>2550</v>
      </c>
      <c r="AH167" s="246">
        <f t="shared" si="140"/>
        <v>2550</v>
      </c>
      <c r="AK167" s="256">
        <f>+AF46-AF5+AF107+AF137</f>
        <v>2550</v>
      </c>
      <c r="AL167" s="256">
        <f t="shared" ref="AL167:AM167" si="141">+AG46-AG5+AG107+AG137</f>
        <v>2550</v>
      </c>
      <c r="AM167" s="256">
        <f t="shared" si="141"/>
        <v>2550</v>
      </c>
    </row>
    <row r="168" spans="31:39">
      <c r="AE168" s="239" t="s">
        <v>10</v>
      </c>
      <c r="AF168" s="246">
        <f t="shared" ref="AF168:AH168" si="142">+$AH$40*(AF108+AF138)</f>
        <v>2400</v>
      </c>
      <c r="AG168" s="246">
        <f t="shared" si="142"/>
        <v>2475</v>
      </c>
      <c r="AH168" s="246">
        <f t="shared" si="142"/>
        <v>2475</v>
      </c>
      <c r="AK168" s="256">
        <f t="shared" ref="AK168:AK190" si="143">+AF47-AF6+AF108+AF138</f>
        <v>2400</v>
      </c>
      <c r="AL168" s="256">
        <f t="shared" ref="AL168:AL190" si="144">+AG47-AG6+AG108+AG138</f>
        <v>2475</v>
      </c>
      <c r="AM168" s="256">
        <f t="shared" ref="AM168:AM190" si="145">+AH47-AH6+AH108+AH138</f>
        <v>2475</v>
      </c>
    </row>
    <row r="169" spans="31:39">
      <c r="AE169" s="239" t="s">
        <v>11</v>
      </c>
      <c r="AF169" s="246">
        <f t="shared" ref="AF169:AH169" si="146">+$AH$40*(AF109+AF139)</f>
        <v>2400</v>
      </c>
      <c r="AG169" s="246">
        <f t="shared" si="146"/>
        <v>2400</v>
      </c>
      <c r="AH169" s="246">
        <f t="shared" si="146"/>
        <v>2400</v>
      </c>
      <c r="AK169" s="256">
        <f t="shared" si="143"/>
        <v>2400</v>
      </c>
      <c r="AL169" s="256">
        <f t="shared" si="144"/>
        <v>2400</v>
      </c>
      <c r="AM169" s="256">
        <f t="shared" si="145"/>
        <v>2400</v>
      </c>
    </row>
    <row r="170" spans="31:39">
      <c r="AE170" s="239" t="s">
        <v>12</v>
      </c>
      <c r="AF170" s="246">
        <f t="shared" ref="AF170:AH170" si="147">+$AH$40*(AF110+AF140)</f>
        <v>2400</v>
      </c>
      <c r="AG170" s="246">
        <f t="shared" si="147"/>
        <v>2400</v>
      </c>
      <c r="AH170" s="246">
        <f t="shared" si="147"/>
        <v>2400</v>
      </c>
      <c r="AK170" s="256">
        <f t="shared" si="143"/>
        <v>2400</v>
      </c>
      <c r="AL170" s="256">
        <f t="shared" si="144"/>
        <v>2400</v>
      </c>
      <c r="AM170" s="256">
        <f t="shared" si="145"/>
        <v>2400</v>
      </c>
    </row>
    <row r="171" spans="31:39">
      <c r="AE171" s="239" t="s">
        <v>13</v>
      </c>
      <c r="AF171" s="246">
        <f t="shared" ref="AF171:AH171" si="148">+$AH$40*(AF111+AF141)</f>
        <v>2400</v>
      </c>
      <c r="AG171" s="246">
        <f t="shared" si="148"/>
        <v>2400</v>
      </c>
      <c r="AH171" s="246">
        <f t="shared" si="148"/>
        <v>2400</v>
      </c>
      <c r="AK171" s="256">
        <f t="shared" si="143"/>
        <v>2400</v>
      </c>
      <c r="AL171" s="256">
        <f t="shared" si="144"/>
        <v>2400</v>
      </c>
      <c r="AM171" s="256">
        <f t="shared" si="145"/>
        <v>2400</v>
      </c>
    </row>
    <row r="172" spans="31:39">
      <c r="AE172" s="239" t="s">
        <v>14</v>
      </c>
      <c r="AF172" s="246">
        <f t="shared" ref="AF172:AH172" si="149">+$AH$40*(AF112+AF142)</f>
        <v>2400</v>
      </c>
      <c r="AG172" s="246">
        <f t="shared" si="149"/>
        <v>2400</v>
      </c>
      <c r="AH172" s="246">
        <f t="shared" si="149"/>
        <v>2400</v>
      </c>
      <c r="AK172" s="256">
        <f t="shared" si="143"/>
        <v>2400</v>
      </c>
      <c r="AL172" s="256">
        <f t="shared" si="144"/>
        <v>2400</v>
      </c>
      <c r="AM172" s="256">
        <f t="shared" si="145"/>
        <v>2400</v>
      </c>
    </row>
    <row r="173" spans="31:39">
      <c r="AE173" s="239" t="s">
        <v>15</v>
      </c>
      <c r="AF173" s="246">
        <f t="shared" ref="AF173:AH173" si="150">+$AH$40*(AF113+AF143)</f>
        <v>2400</v>
      </c>
      <c r="AG173" s="246">
        <f t="shared" si="150"/>
        <v>2400</v>
      </c>
      <c r="AH173" s="246">
        <f t="shared" si="150"/>
        <v>2400</v>
      </c>
      <c r="AK173" s="256">
        <f t="shared" si="143"/>
        <v>2400</v>
      </c>
      <c r="AL173" s="256">
        <f t="shared" si="144"/>
        <v>2400</v>
      </c>
      <c r="AM173" s="256">
        <f t="shared" si="145"/>
        <v>2400</v>
      </c>
    </row>
    <row r="174" spans="31:39">
      <c r="AE174" s="241" t="s">
        <v>16</v>
      </c>
      <c r="AF174" s="246">
        <f t="shared" ref="AF174:AH174" si="151">+$AH$40*(AF114+AF144)</f>
        <v>3000</v>
      </c>
      <c r="AG174" s="246">
        <f t="shared" si="151"/>
        <v>2700</v>
      </c>
      <c r="AH174" s="246">
        <f t="shared" si="151"/>
        <v>2550</v>
      </c>
      <c r="AK174" s="256">
        <f t="shared" si="143"/>
        <v>3000</v>
      </c>
      <c r="AL174" s="256">
        <f t="shared" si="144"/>
        <v>2700</v>
      </c>
      <c r="AM174" s="256">
        <f t="shared" si="145"/>
        <v>2550</v>
      </c>
    </row>
    <row r="175" spans="31:39">
      <c r="AE175" s="241" t="s">
        <v>17</v>
      </c>
      <c r="AF175" s="246">
        <f t="shared" ref="AF175:AH175" si="152">+$AH$40*(AF115+AF145)</f>
        <v>3825</v>
      </c>
      <c r="AG175" s="246">
        <f t="shared" si="152"/>
        <v>3000</v>
      </c>
      <c r="AH175" s="246">
        <f t="shared" si="152"/>
        <v>2700</v>
      </c>
      <c r="AK175" s="256">
        <f t="shared" si="143"/>
        <v>3825</v>
      </c>
      <c r="AL175" s="256">
        <f t="shared" si="144"/>
        <v>3000</v>
      </c>
      <c r="AM175" s="256">
        <f t="shared" si="145"/>
        <v>2700</v>
      </c>
    </row>
    <row r="176" spans="31:39">
      <c r="AE176" s="242">
        <v>0.41666666666666669</v>
      </c>
      <c r="AF176" s="246">
        <f t="shared" ref="AF176:AH176" si="153">+$AH$40*(AF116+AF146)</f>
        <v>3825</v>
      </c>
      <c r="AG176" s="246">
        <f t="shared" si="153"/>
        <v>3000</v>
      </c>
      <c r="AH176" s="246">
        <f t="shared" si="153"/>
        <v>2850</v>
      </c>
      <c r="AK176" s="256">
        <f t="shared" si="143"/>
        <v>3825</v>
      </c>
      <c r="AL176" s="256">
        <f t="shared" si="144"/>
        <v>3000</v>
      </c>
      <c r="AM176" s="256">
        <f t="shared" si="145"/>
        <v>2850</v>
      </c>
    </row>
    <row r="177" spans="31:39">
      <c r="AE177" s="242" t="s">
        <v>18</v>
      </c>
      <c r="AF177" s="246">
        <f t="shared" ref="AF177:AH177" si="154">+$AH$40*(AF117+AF147)</f>
        <v>3825</v>
      </c>
      <c r="AG177" s="246">
        <f t="shared" si="154"/>
        <v>3000</v>
      </c>
      <c r="AH177" s="246">
        <f t="shared" si="154"/>
        <v>3000</v>
      </c>
      <c r="AK177" s="256">
        <f t="shared" si="143"/>
        <v>3825</v>
      </c>
      <c r="AL177" s="256">
        <f t="shared" si="144"/>
        <v>3000</v>
      </c>
      <c r="AM177" s="256">
        <f t="shared" si="145"/>
        <v>3000</v>
      </c>
    </row>
    <row r="178" spans="31:39">
      <c r="AE178" s="242">
        <v>0.5</v>
      </c>
      <c r="AF178" s="246">
        <f t="shared" ref="AF178:AH178" si="155">+$AH$40*(AF118+AF148)</f>
        <v>3825</v>
      </c>
      <c r="AG178" s="246">
        <f t="shared" si="155"/>
        <v>3000</v>
      </c>
      <c r="AH178" s="246">
        <f t="shared" si="155"/>
        <v>3000</v>
      </c>
      <c r="AK178" s="256">
        <f t="shared" si="143"/>
        <v>3825</v>
      </c>
      <c r="AL178" s="256">
        <f t="shared" si="144"/>
        <v>3000</v>
      </c>
      <c r="AM178" s="256">
        <f t="shared" si="145"/>
        <v>3000</v>
      </c>
    </row>
    <row r="179" spans="31:39">
      <c r="AE179" s="242" t="s">
        <v>19</v>
      </c>
      <c r="AF179" s="246">
        <f t="shared" ref="AF179:AH179" si="156">+$AH$40*(AF119+AF149)</f>
        <v>3825</v>
      </c>
      <c r="AG179" s="246">
        <f t="shared" si="156"/>
        <v>3000</v>
      </c>
      <c r="AH179" s="246">
        <f t="shared" si="156"/>
        <v>3000</v>
      </c>
      <c r="AK179" s="256">
        <f t="shared" si="143"/>
        <v>3825</v>
      </c>
      <c r="AL179" s="256">
        <f t="shared" si="144"/>
        <v>3000</v>
      </c>
      <c r="AM179" s="256">
        <f t="shared" si="145"/>
        <v>3000</v>
      </c>
    </row>
    <row r="180" spans="31:39">
      <c r="AE180" s="242">
        <v>0.58333333333333337</v>
      </c>
      <c r="AF180" s="246">
        <f t="shared" ref="AF180:AH180" si="157">+$AH$40*(AF120+AF150)</f>
        <v>3825</v>
      </c>
      <c r="AG180" s="246">
        <f t="shared" si="157"/>
        <v>3000</v>
      </c>
      <c r="AH180" s="246">
        <f t="shared" si="157"/>
        <v>3000</v>
      </c>
      <c r="AK180" s="256">
        <f t="shared" si="143"/>
        <v>3825</v>
      </c>
      <c r="AL180" s="256">
        <f t="shared" si="144"/>
        <v>3000</v>
      </c>
      <c r="AM180" s="256">
        <f t="shared" si="145"/>
        <v>3000</v>
      </c>
    </row>
    <row r="181" spans="31:39">
      <c r="AE181" s="242" t="s">
        <v>20</v>
      </c>
      <c r="AF181" s="246">
        <f t="shared" ref="AF181:AH181" si="158">+$AH$40*(AF121+AF151)</f>
        <v>3825</v>
      </c>
      <c r="AG181" s="246">
        <f t="shared" si="158"/>
        <v>2700</v>
      </c>
      <c r="AH181" s="246">
        <f t="shared" si="158"/>
        <v>2700</v>
      </c>
      <c r="AK181" s="256">
        <f t="shared" si="143"/>
        <v>3825</v>
      </c>
      <c r="AL181" s="256">
        <f t="shared" si="144"/>
        <v>2700</v>
      </c>
      <c r="AM181" s="256">
        <f t="shared" si="145"/>
        <v>2700</v>
      </c>
    </row>
    <row r="182" spans="31:39">
      <c r="AE182" s="241" t="s">
        <v>21</v>
      </c>
      <c r="AF182" s="246">
        <f t="shared" ref="AF182:AH182" si="159">+$AH$40*(AF122+AF152)</f>
        <v>3825</v>
      </c>
      <c r="AG182" s="246">
        <f t="shared" si="159"/>
        <v>2700</v>
      </c>
      <c r="AH182" s="246">
        <f t="shared" si="159"/>
        <v>2700</v>
      </c>
      <c r="AK182" s="256">
        <f t="shared" si="143"/>
        <v>3825</v>
      </c>
      <c r="AL182" s="256">
        <f t="shared" si="144"/>
        <v>2700</v>
      </c>
      <c r="AM182" s="256">
        <f t="shared" si="145"/>
        <v>2700</v>
      </c>
    </row>
    <row r="183" spans="31:39">
      <c r="AE183" s="241" t="s">
        <v>22</v>
      </c>
      <c r="AF183" s="246">
        <f t="shared" ref="AF183:AH183" si="160">+$AH$40*(AF123+AF153)</f>
        <v>3600</v>
      </c>
      <c r="AG183" s="246">
        <f t="shared" si="160"/>
        <v>2700</v>
      </c>
      <c r="AH183" s="246">
        <f t="shared" si="160"/>
        <v>2700</v>
      </c>
      <c r="AK183" s="256">
        <f t="shared" si="143"/>
        <v>3600</v>
      </c>
      <c r="AL183" s="256">
        <f t="shared" si="144"/>
        <v>2700</v>
      </c>
      <c r="AM183" s="256">
        <f t="shared" si="145"/>
        <v>2700</v>
      </c>
    </row>
    <row r="184" spans="31:39">
      <c r="AE184" s="241" t="s">
        <v>23</v>
      </c>
      <c r="AF184" s="246">
        <f t="shared" ref="AF184:AH184" si="161">+$AH$40*(AF124+AF154)</f>
        <v>3600</v>
      </c>
      <c r="AG184" s="246">
        <f t="shared" si="161"/>
        <v>2700</v>
      </c>
      <c r="AH184" s="246">
        <f t="shared" si="161"/>
        <v>2700</v>
      </c>
      <c r="AK184" s="256">
        <f t="shared" si="143"/>
        <v>3600</v>
      </c>
      <c r="AL184" s="256">
        <f t="shared" si="144"/>
        <v>2700</v>
      </c>
      <c r="AM184" s="256">
        <f t="shared" si="145"/>
        <v>2700</v>
      </c>
    </row>
    <row r="185" spans="31:39">
      <c r="AE185" s="239" t="s">
        <v>24</v>
      </c>
      <c r="AF185" s="246">
        <f t="shared" ref="AF185:AH185" si="162">+$AH$40*(AF125+AF155)</f>
        <v>3600</v>
      </c>
      <c r="AG185" s="246">
        <f t="shared" si="162"/>
        <v>3075</v>
      </c>
      <c r="AH185" s="246">
        <f t="shared" si="162"/>
        <v>3000</v>
      </c>
      <c r="AK185" s="256">
        <f t="shared" si="143"/>
        <v>3600</v>
      </c>
      <c r="AL185" s="256">
        <f t="shared" si="144"/>
        <v>3075</v>
      </c>
      <c r="AM185" s="256">
        <f t="shared" si="145"/>
        <v>3000</v>
      </c>
    </row>
    <row r="186" spans="31:39">
      <c r="AE186" s="243">
        <v>0.83333333333333337</v>
      </c>
      <c r="AF186" s="246">
        <f t="shared" ref="AF186:AH186" si="163">+$AH$40*(AF126+AF156)</f>
        <v>3975</v>
      </c>
      <c r="AG186" s="246">
        <f t="shared" si="163"/>
        <v>3450</v>
      </c>
      <c r="AH186" s="246">
        <f t="shared" si="163"/>
        <v>3300</v>
      </c>
      <c r="AK186" s="256">
        <f t="shared" si="143"/>
        <v>3975</v>
      </c>
      <c r="AL186" s="256">
        <f t="shared" si="144"/>
        <v>3450</v>
      </c>
      <c r="AM186" s="256">
        <f t="shared" si="145"/>
        <v>3300</v>
      </c>
    </row>
    <row r="187" spans="31:39">
      <c r="AE187" s="243">
        <v>0.875</v>
      </c>
      <c r="AF187" s="246">
        <f t="shared" ref="AF187:AH187" si="164">+$AH$40*(AF127+AF157)</f>
        <v>3975</v>
      </c>
      <c r="AG187" s="246">
        <f t="shared" si="164"/>
        <v>3450</v>
      </c>
      <c r="AH187" s="246">
        <f t="shared" si="164"/>
        <v>3300</v>
      </c>
      <c r="AK187" s="256">
        <f t="shared" si="143"/>
        <v>3975</v>
      </c>
      <c r="AL187" s="256">
        <f t="shared" si="144"/>
        <v>3450</v>
      </c>
      <c r="AM187" s="256">
        <f t="shared" si="145"/>
        <v>3300</v>
      </c>
    </row>
    <row r="188" spans="31:39">
      <c r="AE188" s="242" t="s">
        <v>25</v>
      </c>
      <c r="AF188" s="246">
        <f t="shared" ref="AF188:AH188" si="165">+$AH$40*(AF128+AF158)</f>
        <v>3750</v>
      </c>
      <c r="AG188" s="246">
        <f t="shared" si="165"/>
        <v>3225</v>
      </c>
      <c r="AH188" s="246">
        <f t="shared" si="165"/>
        <v>3150</v>
      </c>
      <c r="AK188" s="256">
        <f t="shared" si="143"/>
        <v>3750</v>
      </c>
      <c r="AL188" s="256">
        <f t="shared" si="144"/>
        <v>3225</v>
      </c>
      <c r="AM188" s="256">
        <f t="shared" si="145"/>
        <v>3150</v>
      </c>
    </row>
    <row r="189" spans="31:39">
      <c r="AE189" s="243">
        <v>0.95833333333333337</v>
      </c>
      <c r="AF189" s="246">
        <f t="shared" ref="AF189:AH189" si="166">+$AH$40*(AF129+AF159)</f>
        <v>3450</v>
      </c>
      <c r="AG189" s="246">
        <f t="shared" si="166"/>
        <v>3000</v>
      </c>
      <c r="AH189" s="246">
        <f t="shared" si="166"/>
        <v>3000</v>
      </c>
      <c r="AK189" s="256">
        <f t="shared" si="143"/>
        <v>3450</v>
      </c>
      <c r="AL189" s="256">
        <f t="shared" si="144"/>
        <v>3000</v>
      </c>
      <c r="AM189" s="256">
        <f t="shared" si="145"/>
        <v>3000</v>
      </c>
    </row>
    <row r="190" spans="31:39">
      <c r="AE190" s="239" t="s">
        <v>26</v>
      </c>
      <c r="AF190" s="246">
        <f t="shared" ref="AF190:AH190" si="167">+$AH$40*(AF130+AF160)</f>
        <v>2850</v>
      </c>
      <c r="AG190" s="246">
        <f t="shared" si="167"/>
        <v>2775</v>
      </c>
      <c r="AH190" s="246">
        <f t="shared" si="167"/>
        <v>2775</v>
      </c>
      <c r="AK190" s="256">
        <f t="shared" si="143"/>
        <v>2850</v>
      </c>
      <c r="AL190" s="256">
        <f t="shared" si="144"/>
        <v>2775</v>
      </c>
      <c r="AM190" s="256">
        <f t="shared" si="145"/>
        <v>2775</v>
      </c>
    </row>
  </sheetData>
  <mergeCells count="12">
    <mergeCell ref="AE164:AE166"/>
    <mergeCell ref="AE43:AE45"/>
    <mergeCell ref="AE74:AE76"/>
    <mergeCell ref="AE104:AE106"/>
    <mergeCell ref="AE134:AE136"/>
    <mergeCell ref="AY1:BA1"/>
    <mergeCell ref="BC1:BE1"/>
    <mergeCell ref="B4:B13"/>
    <mergeCell ref="D4:D10"/>
    <mergeCell ref="D11:D13"/>
    <mergeCell ref="A1:D1"/>
    <mergeCell ref="AJ2:AJ4"/>
  </mergeCells>
  <conditionalFormatting sqref="B43:Y43 B69:Y69 AA43:AB43">
    <cfRule type="cellIs" dxfId="2" priority="9" operator="lessThan">
      <formula>0.5</formula>
    </cfRule>
  </conditionalFormatting>
  <conditionalFormatting sqref="B44:Y44 B70:Y70 B73:Y73 B47:Y47">
    <cfRule type="cellIs" dxfId="1" priority="8" operator="equal">
      <formula>"NÃO"</formula>
    </cfRule>
  </conditionalFormatting>
  <conditionalFormatting sqref="AY5:BA28 BC5:BE28 AF5:AH28 AF46:AH69">
    <cfRule type="cellIs" dxfId="0" priority="7" operator="lessThan">
      <formula>1</formula>
    </cfRule>
  </conditionalFormatting>
  <pageMargins left="0.511811024" right="0.511811024" top="0.78740157499999996" bottom="0.78740157499999996" header="0.31496062000000002" footer="0.31496062000000002"/>
  <pageSetup paperSize="9" orientation="portrait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503"/>
  <sheetViews>
    <sheetView topLeftCell="A91" workbookViewId="0">
      <selection activeCell="J11" sqref="J11"/>
    </sheetView>
  </sheetViews>
  <sheetFormatPr baseColWidth="10" defaultColWidth="8.83203125" defaultRowHeight="14" x14ac:dyDescent="0"/>
  <cols>
    <col min="2" max="2" width="9" style="258" customWidth="1"/>
    <col min="3" max="3" width="13.5" customWidth="1"/>
    <col min="4" max="4" width="9.5" customWidth="1"/>
    <col min="5" max="5" width="8.1640625" customWidth="1"/>
    <col min="6" max="10" width="9.1640625" customWidth="1"/>
    <col min="258" max="258" width="9" customWidth="1"/>
    <col min="259" max="259" width="13.5" bestFit="1" customWidth="1"/>
    <col min="260" max="260" width="9.5" bestFit="1" customWidth="1"/>
    <col min="261" max="261" width="8.1640625" customWidth="1"/>
    <col min="514" max="514" width="9" customWidth="1"/>
    <col min="515" max="515" width="13.5" bestFit="1" customWidth="1"/>
    <col min="516" max="516" width="9.5" bestFit="1" customWidth="1"/>
    <col min="517" max="517" width="8.1640625" customWidth="1"/>
    <col min="770" max="770" width="9" customWidth="1"/>
    <col min="771" max="771" width="13.5" bestFit="1" customWidth="1"/>
    <col min="772" max="772" width="9.5" bestFit="1" customWidth="1"/>
    <col min="773" max="773" width="8.1640625" customWidth="1"/>
    <col min="1026" max="1026" width="9" customWidth="1"/>
    <col min="1027" max="1027" width="13.5" bestFit="1" customWidth="1"/>
    <col min="1028" max="1028" width="9.5" bestFit="1" customWidth="1"/>
    <col min="1029" max="1029" width="8.1640625" customWidth="1"/>
    <col min="1282" max="1282" width="9" customWidth="1"/>
    <col min="1283" max="1283" width="13.5" bestFit="1" customWidth="1"/>
    <col min="1284" max="1284" width="9.5" bestFit="1" customWidth="1"/>
    <col min="1285" max="1285" width="8.1640625" customWidth="1"/>
    <col min="1538" max="1538" width="9" customWidth="1"/>
    <col min="1539" max="1539" width="13.5" bestFit="1" customWidth="1"/>
    <col min="1540" max="1540" width="9.5" bestFit="1" customWidth="1"/>
    <col min="1541" max="1541" width="8.1640625" customWidth="1"/>
    <col min="1794" max="1794" width="9" customWidth="1"/>
    <col min="1795" max="1795" width="13.5" bestFit="1" customWidth="1"/>
    <col min="1796" max="1796" width="9.5" bestFit="1" customWidth="1"/>
    <col min="1797" max="1797" width="8.1640625" customWidth="1"/>
    <col min="2050" max="2050" width="9" customWidth="1"/>
    <col min="2051" max="2051" width="13.5" bestFit="1" customWidth="1"/>
    <col min="2052" max="2052" width="9.5" bestFit="1" customWidth="1"/>
    <col min="2053" max="2053" width="8.1640625" customWidth="1"/>
    <col min="2306" max="2306" width="9" customWidth="1"/>
    <col min="2307" max="2307" width="13.5" bestFit="1" customWidth="1"/>
    <col min="2308" max="2308" width="9.5" bestFit="1" customWidth="1"/>
    <col min="2309" max="2309" width="8.1640625" customWidth="1"/>
    <col min="2562" max="2562" width="9" customWidth="1"/>
    <col min="2563" max="2563" width="13.5" bestFit="1" customWidth="1"/>
    <col min="2564" max="2564" width="9.5" bestFit="1" customWidth="1"/>
    <col min="2565" max="2565" width="8.1640625" customWidth="1"/>
    <col min="2818" max="2818" width="9" customWidth="1"/>
    <col min="2819" max="2819" width="13.5" bestFit="1" customWidth="1"/>
    <col min="2820" max="2820" width="9.5" bestFit="1" customWidth="1"/>
    <col min="2821" max="2821" width="8.1640625" customWidth="1"/>
    <col min="3074" max="3074" width="9" customWidth="1"/>
    <col min="3075" max="3075" width="13.5" bestFit="1" customWidth="1"/>
    <col min="3076" max="3076" width="9.5" bestFit="1" customWidth="1"/>
    <col min="3077" max="3077" width="8.1640625" customWidth="1"/>
    <col min="3330" max="3330" width="9" customWidth="1"/>
    <col min="3331" max="3331" width="13.5" bestFit="1" customWidth="1"/>
    <col min="3332" max="3332" width="9.5" bestFit="1" customWidth="1"/>
    <col min="3333" max="3333" width="8.1640625" customWidth="1"/>
    <col min="3586" max="3586" width="9" customWidth="1"/>
    <col min="3587" max="3587" width="13.5" bestFit="1" customWidth="1"/>
    <col min="3588" max="3588" width="9.5" bestFit="1" customWidth="1"/>
    <col min="3589" max="3589" width="8.1640625" customWidth="1"/>
    <col min="3842" max="3842" width="9" customWidth="1"/>
    <col min="3843" max="3843" width="13.5" bestFit="1" customWidth="1"/>
    <col min="3844" max="3844" width="9.5" bestFit="1" customWidth="1"/>
    <col min="3845" max="3845" width="8.1640625" customWidth="1"/>
    <col min="4098" max="4098" width="9" customWidth="1"/>
    <col min="4099" max="4099" width="13.5" bestFit="1" customWidth="1"/>
    <col min="4100" max="4100" width="9.5" bestFit="1" customWidth="1"/>
    <col min="4101" max="4101" width="8.1640625" customWidth="1"/>
    <col min="4354" max="4354" width="9" customWidth="1"/>
    <col min="4355" max="4355" width="13.5" bestFit="1" customWidth="1"/>
    <col min="4356" max="4356" width="9.5" bestFit="1" customWidth="1"/>
    <col min="4357" max="4357" width="8.1640625" customWidth="1"/>
    <col min="4610" max="4610" width="9" customWidth="1"/>
    <col min="4611" max="4611" width="13.5" bestFit="1" customWidth="1"/>
    <col min="4612" max="4612" width="9.5" bestFit="1" customWidth="1"/>
    <col min="4613" max="4613" width="8.1640625" customWidth="1"/>
    <col min="4866" max="4866" width="9" customWidth="1"/>
    <col min="4867" max="4867" width="13.5" bestFit="1" customWidth="1"/>
    <col min="4868" max="4868" width="9.5" bestFit="1" customWidth="1"/>
    <col min="4869" max="4869" width="8.1640625" customWidth="1"/>
    <col min="5122" max="5122" width="9" customWidth="1"/>
    <col min="5123" max="5123" width="13.5" bestFit="1" customWidth="1"/>
    <col min="5124" max="5124" width="9.5" bestFit="1" customWidth="1"/>
    <col min="5125" max="5125" width="8.1640625" customWidth="1"/>
    <col min="5378" max="5378" width="9" customWidth="1"/>
    <col min="5379" max="5379" width="13.5" bestFit="1" customWidth="1"/>
    <col min="5380" max="5380" width="9.5" bestFit="1" customWidth="1"/>
    <col min="5381" max="5381" width="8.1640625" customWidth="1"/>
    <col min="5634" max="5634" width="9" customWidth="1"/>
    <col min="5635" max="5635" width="13.5" bestFit="1" customWidth="1"/>
    <col min="5636" max="5636" width="9.5" bestFit="1" customWidth="1"/>
    <col min="5637" max="5637" width="8.1640625" customWidth="1"/>
    <col min="5890" max="5890" width="9" customWidth="1"/>
    <col min="5891" max="5891" width="13.5" bestFit="1" customWidth="1"/>
    <col min="5892" max="5892" width="9.5" bestFit="1" customWidth="1"/>
    <col min="5893" max="5893" width="8.1640625" customWidth="1"/>
    <col min="6146" max="6146" width="9" customWidth="1"/>
    <col min="6147" max="6147" width="13.5" bestFit="1" customWidth="1"/>
    <col min="6148" max="6148" width="9.5" bestFit="1" customWidth="1"/>
    <col min="6149" max="6149" width="8.1640625" customWidth="1"/>
    <col min="6402" max="6402" width="9" customWidth="1"/>
    <col min="6403" max="6403" width="13.5" bestFit="1" customWidth="1"/>
    <col min="6404" max="6404" width="9.5" bestFit="1" customWidth="1"/>
    <col min="6405" max="6405" width="8.1640625" customWidth="1"/>
    <col min="6658" max="6658" width="9" customWidth="1"/>
    <col min="6659" max="6659" width="13.5" bestFit="1" customWidth="1"/>
    <col min="6660" max="6660" width="9.5" bestFit="1" customWidth="1"/>
    <col min="6661" max="6661" width="8.1640625" customWidth="1"/>
    <col min="6914" max="6914" width="9" customWidth="1"/>
    <col min="6915" max="6915" width="13.5" bestFit="1" customWidth="1"/>
    <col min="6916" max="6916" width="9.5" bestFit="1" customWidth="1"/>
    <col min="6917" max="6917" width="8.1640625" customWidth="1"/>
    <col min="7170" max="7170" width="9" customWidth="1"/>
    <col min="7171" max="7171" width="13.5" bestFit="1" customWidth="1"/>
    <col min="7172" max="7172" width="9.5" bestFit="1" customWidth="1"/>
    <col min="7173" max="7173" width="8.1640625" customWidth="1"/>
    <col min="7426" max="7426" width="9" customWidth="1"/>
    <col min="7427" max="7427" width="13.5" bestFit="1" customWidth="1"/>
    <col min="7428" max="7428" width="9.5" bestFit="1" customWidth="1"/>
    <col min="7429" max="7429" width="8.1640625" customWidth="1"/>
    <col min="7682" max="7682" width="9" customWidth="1"/>
    <col min="7683" max="7683" width="13.5" bestFit="1" customWidth="1"/>
    <col min="7684" max="7684" width="9.5" bestFit="1" customWidth="1"/>
    <col min="7685" max="7685" width="8.1640625" customWidth="1"/>
    <col min="7938" max="7938" width="9" customWidth="1"/>
    <col min="7939" max="7939" width="13.5" bestFit="1" customWidth="1"/>
    <col min="7940" max="7940" width="9.5" bestFit="1" customWidth="1"/>
    <col min="7941" max="7941" width="8.1640625" customWidth="1"/>
    <col min="8194" max="8194" width="9" customWidth="1"/>
    <col min="8195" max="8195" width="13.5" bestFit="1" customWidth="1"/>
    <col min="8196" max="8196" width="9.5" bestFit="1" customWidth="1"/>
    <col min="8197" max="8197" width="8.1640625" customWidth="1"/>
    <col min="8450" max="8450" width="9" customWidth="1"/>
    <col min="8451" max="8451" width="13.5" bestFit="1" customWidth="1"/>
    <col min="8452" max="8452" width="9.5" bestFit="1" customWidth="1"/>
    <col min="8453" max="8453" width="8.1640625" customWidth="1"/>
    <col min="8706" max="8706" width="9" customWidth="1"/>
    <col min="8707" max="8707" width="13.5" bestFit="1" customWidth="1"/>
    <col min="8708" max="8708" width="9.5" bestFit="1" customWidth="1"/>
    <col min="8709" max="8709" width="8.1640625" customWidth="1"/>
    <col min="8962" max="8962" width="9" customWidth="1"/>
    <col min="8963" max="8963" width="13.5" bestFit="1" customWidth="1"/>
    <col min="8964" max="8964" width="9.5" bestFit="1" customWidth="1"/>
    <col min="8965" max="8965" width="8.1640625" customWidth="1"/>
    <col min="9218" max="9218" width="9" customWidth="1"/>
    <col min="9219" max="9219" width="13.5" bestFit="1" customWidth="1"/>
    <col min="9220" max="9220" width="9.5" bestFit="1" customWidth="1"/>
    <col min="9221" max="9221" width="8.1640625" customWidth="1"/>
    <col min="9474" max="9474" width="9" customWidth="1"/>
    <col min="9475" max="9475" width="13.5" bestFit="1" customWidth="1"/>
    <col min="9476" max="9476" width="9.5" bestFit="1" customWidth="1"/>
    <col min="9477" max="9477" width="8.1640625" customWidth="1"/>
    <col min="9730" max="9730" width="9" customWidth="1"/>
    <col min="9731" max="9731" width="13.5" bestFit="1" customWidth="1"/>
    <col min="9732" max="9732" width="9.5" bestFit="1" customWidth="1"/>
    <col min="9733" max="9733" width="8.1640625" customWidth="1"/>
    <col min="9986" max="9986" width="9" customWidth="1"/>
    <col min="9987" max="9987" width="13.5" bestFit="1" customWidth="1"/>
    <col min="9988" max="9988" width="9.5" bestFit="1" customWidth="1"/>
    <col min="9989" max="9989" width="8.1640625" customWidth="1"/>
    <col min="10242" max="10242" width="9" customWidth="1"/>
    <col min="10243" max="10243" width="13.5" bestFit="1" customWidth="1"/>
    <col min="10244" max="10244" width="9.5" bestFit="1" customWidth="1"/>
    <col min="10245" max="10245" width="8.1640625" customWidth="1"/>
    <col min="10498" max="10498" width="9" customWidth="1"/>
    <col min="10499" max="10499" width="13.5" bestFit="1" customWidth="1"/>
    <col min="10500" max="10500" width="9.5" bestFit="1" customWidth="1"/>
    <col min="10501" max="10501" width="8.1640625" customWidth="1"/>
    <col min="10754" max="10754" width="9" customWidth="1"/>
    <col min="10755" max="10755" width="13.5" bestFit="1" customWidth="1"/>
    <col min="10756" max="10756" width="9.5" bestFit="1" customWidth="1"/>
    <col min="10757" max="10757" width="8.1640625" customWidth="1"/>
    <col min="11010" max="11010" width="9" customWidth="1"/>
    <col min="11011" max="11011" width="13.5" bestFit="1" customWidth="1"/>
    <col min="11012" max="11012" width="9.5" bestFit="1" customWidth="1"/>
    <col min="11013" max="11013" width="8.1640625" customWidth="1"/>
    <col min="11266" max="11266" width="9" customWidth="1"/>
    <col min="11267" max="11267" width="13.5" bestFit="1" customWidth="1"/>
    <col min="11268" max="11268" width="9.5" bestFit="1" customWidth="1"/>
    <col min="11269" max="11269" width="8.1640625" customWidth="1"/>
    <col min="11522" max="11522" width="9" customWidth="1"/>
    <col min="11523" max="11523" width="13.5" bestFit="1" customWidth="1"/>
    <col min="11524" max="11524" width="9.5" bestFit="1" customWidth="1"/>
    <col min="11525" max="11525" width="8.1640625" customWidth="1"/>
    <col min="11778" max="11778" width="9" customWidth="1"/>
    <col min="11779" max="11779" width="13.5" bestFit="1" customWidth="1"/>
    <col min="11780" max="11780" width="9.5" bestFit="1" customWidth="1"/>
    <col min="11781" max="11781" width="8.1640625" customWidth="1"/>
    <col min="12034" max="12034" width="9" customWidth="1"/>
    <col min="12035" max="12035" width="13.5" bestFit="1" customWidth="1"/>
    <col min="12036" max="12036" width="9.5" bestFit="1" customWidth="1"/>
    <col min="12037" max="12037" width="8.1640625" customWidth="1"/>
    <col min="12290" max="12290" width="9" customWidth="1"/>
    <col min="12291" max="12291" width="13.5" bestFit="1" customWidth="1"/>
    <col min="12292" max="12292" width="9.5" bestFit="1" customWidth="1"/>
    <col min="12293" max="12293" width="8.1640625" customWidth="1"/>
    <col min="12546" max="12546" width="9" customWidth="1"/>
    <col min="12547" max="12547" width="13.5" bestFit="1" customWidth="1"/>
    <col min="12548" max="12548" width="9.5" bestFit="1" customWidth="1"/>
    <col min="12549" max="12549" width="8.1640625" customWidth="1"/>
    <col min="12802" max="12802" width="9" customWidth="1"/>
    <col min="12803" max="12803" width="13.5" bestFit="1" customWidth="1"/>
    <col min="12804" max="12804" width="9.5" bestFit="1" customWidth="1"/>
    <col min="12805" max="12805" width="8.1640625" customWidth="1"/>
    <col min="13058" max="13058" width="9" customWidth="1"/>
    <col min="13059" max="13059" width="13.5" bestFit="1" customWidth="1"/>
    <col min="13060" max="13060" width="9.5" bestFit="1" customWidth="1"/>
    <col min="13061" max="13061" width="8.1640625" customWidth="1"/>
    <col min="13314" max="13314" width="9" customWidth="1"/>
    <col min="13315" max="13315" width="13.5" bestFit="1" customWidth="1"/>
    <col min="13316" max="13316" width="9.5" bestFit="1" customWidth="1"/>
    <col min="13317" max="13317" width="8.1640625" customWidth="1"/>
    <col min="13570" max="13570" width="9" customWidth="1"/>
    <col min="13571" max="13571" width="13.5" bestFit="1" customWidth="1"/>
    <col min="13572" max="13572" width="9.5" bestFit="1" customWidth="1"/>
    <col min="13573" max="13573" width="8.1640625" customWidth="1"/>
    <col min="13826" max="13826" width="9" customWidth="1"/>
    <col min="13827" max="13827" width="13.5" bestFit="1" customWidth="1"/>
    <col min="13828" max="13828" width="9.5" bestFit="1" customWidth="1"/>
    <col min="13829" max="13829" width="8.1640625" customWidth="1"/>
    <col min="14082" max="14082" width="9" customWidth="1"/>
    <col min="14083" max="14083" width="13.5" bestFit="1" customWidth="1"/>
    <col min="14084" max="14084" width="9.5" bestFit="1" customWidth="1"/>
    <col min="14085" max="14085" width="8.1640625" customWidth="1"/>
    <col min="14338" max="14338" width="9" customWidth="1"/>
    <col min="14339" max="14339" width="13.5" bestFit="1" customWidth="1"/>
    <col min="14340" max="14340" width="9.5" bestFit="1" customWidth="1"/>
    <col min="14341" max="14341" width="8.1640625" customWidth="1"/>
    <col min="14594" max="14594" width="9" customWidth="1"/>
    <col min="14595" max="14595" width="13.5" bestFit="1" customWidth="1"/>
    <col min="14596" max="14596" width="9.5" bestFit="1" customWidth="1"/>
    <col min="14597" max="14597" width="8.1640625" customWidth="1"/>
    <col min="14850" max="14850" width="9" customWidth="1"/>
    <col min="14851" max="14851" width="13.5" bestFit="1" customWidth="1"/>
    <col min="14852" max="14852" width="9.5" bestFit="1" customWidth="1"/>
    <col min="14853" max="14853" width="8.1640625" customWidth="1"/>
    <col min="15106" max="15106" width="9" customWidth="1"/>
    <col min="15107" max="15107" width="13.5" bestFit="1" customWidth="1"/>
    <col min="15108" max="15108" width="9.5" bestFit="1" customWidth="1"/>
    <col min="15109" max="15109" width="8.1640625" customWidth="1"/>
    <col min="15362" max="15362" width="9" customWidth="1"/>
    <col min="15363" max="15363" width="13.5" bestFit="1" customWidth="1"/>
    <col min="15364" max="15364" width="9.5" bestFit="1" customWidth="1"/>
    <col min="15365" max="15365" width="8.1640625" customWidth="1"/>
    <col min="15618" max="15618" width="9" customWidth="1"/>
    <col min="15619" max="15619" width="13.5" bestFit="1" customWidth="1"/>
    <col min="15620" max="15620" width="9.5" bestFit="1" customWidth="1"/>
    <col min="15621" max="15621" width="8.1640625" customWidth="1"/>
    <col min="15874" max="15874" width="9" customWidth="1"/>
    <col min="15875" max="15875" width="13.5" bestFit="1" customWidth="1"/>
    <col min="15876" max="15876" width="9.5" bestFit="1" customWidth="1"/>
    <col min="15877" max="15877" width="8.1640625" customWidth="1"/>
    <col min="16130" max="16130" width="9" customWidth="1"/>
    <col min="16131" max="16131" width="13.5" bestFit="1" customWidth="1"/>
    <col min="16132" max="16132" width="9.5" bestFit="1" customWidth="1"/>
    <col min="16133" max="16133" width="8.1640625" customWidth="1"/>
  </cols>
  <sheetData>
    <row r="2" spans="1:11">
      <c r="C2" s="343" t="s">
        <v>160</v>
      </c>
      <c r="D2" s="343"/>
      <c r="E2" s="343"/>
      <c r="F2" s="343"/>
      <c r="G2" s="343"/>
      <c r="H2" s="343"/>
      <c r="I2" s="343"/>
      <c r="J2" s="343"/>
      <c r="K2" s="343"/>
    </row>
    <row r="3" spans="1:11">
      <c r="A3" s="259" t="s">
        <v>140</v>
      </c>
      <c r="B3" s="260" t="s">
        <v>141</v>
      </c>
      <c r="C3" s="259" t="s">
        <v>142</v>
      </c>
      <c r="D3" s="261" t="s">
        <v>143</v>
      </c>
      <c r="E3" s="261" t="s">
        <v>144</v>
      </c>
      <c r="F3" s="261" t="s">
        <v>145</v>
      </c>
      <c r="G3" s="261" t="s">
        <v>137</v>
      </c>
      <c r="H3" s="261" t="s">
        <v>146</v>
      </c>
      <c r="I3" s="261" t="s">
        <v>147</v>
      </c>
      <c r="J3" s="261" t="s">
        <v>148</v>
      </c>
      <c r="K3" s="261" t="s">
        <v>149</v>
      </c>
    </row>
    <row r="4" spans="1:11">
      <c r="A4" s="262">
        <v>1</v>
      </c>
      <c r="B4" s="263">
        <v>40544.25</v>
      </c>
      <c r="C4" s="262">
        <v>0</v>
      </c>
      <c r="D4" s="264">
        <v>0</v>
      </c>
      <c r="E4" s="264">
        <v>0</v>
      </c>
      <c r="F4" s="264">
        <v>0</v>
      </c>
      <c r="G4" s="264">
        <v>0</v>
      </c>
      <c r="H4" s="264">
        <v>0</v>
      </c>
      <c r="I4" s="264">
        <v>0</v>
      </c>
      <c r="J4" s="264">
        <v>0</v>
      </c>
      <c r="K4" s="264">
        <v>0</v>
      </c>
    </row>
    <row r="5" spans="1:11">
      <c r="A5" s="262">
        <v>1</v>
      </c>
      <c r="B5" s="263">
        <v>40544.291666666664</v>
      </c>
      <c r="C5" s="262">
        <v>0</v>
      </c>
      <c r="D5" s="264">
        <v>0</v>
      </c>
      <c r="E5" s="264">
        <v>0</v>
      </c>
      <c r="F5" s="264">
        <v>0</v>
      </c>
      <c r="G5" s="264">
        <v>200</v>
      </c>
      <c r="H5" s="264">
        <v>0</v>
      </c>
      <c r="I5" s="264">
        <v>61.4</v>
      </c>
      <c r="J5" s="264">
        <v>77.73</v>
      </c>
      <c r="K5" s="264">
        <v>25.95</v>
      </c>
    </row>
    <row r="6" spans="1:11">
      <c r="A6" s="262">
        <v>1</v>
      </c>
      <c r="B6" s="263">
        <v>40544.333333333336</v>
      </c>
      <c r="C6" s="262">
        <v>400</v>
      </c>
      <c r="D6" s="264">
        <v>500</v>
      </c>
      <c r="E6" s="264">
        <v>600</v>
      </c>
      <c r="F6" s="264">
        <v>0</v>
      </c>
      <c r="G6" s="264">
        <v>600</v>
      </c>
      <c r="H6" s="264">
        <v>0</v>
      </c>
      <c r="I6" s="264">
        <v>323.2</v>
      </c>
      <c r="J6" s="264">
        <v>400.08</v>
      </c>
      <c r="K6" s="264">
        <v>278.43</v>
      </c>
    </row>
    <row r="7" spans="1:11">
      <c r="A7" s="262">
        <v>1</v>
      </c>
      <c r="B7" s="263">
        <v>40544.375</v>
      </c>
      <c r="C7" s="262">
        <v>1500</v>
      </c>
      <c r="D7" s="264">
        <v>1400</v>
      </c>
      <c r="E7" s="264">
        <v>1300</v>
      </c>
      <c r="F7" s="264">
        <v>1700</v>
      </c>
      <c r="G7" s="264">
        <v>1700</v>
      </c>
      <c r="H7" s="264">
        <v>0</v>
      </c>
      <c r="I7" s="264">
        <v>838.1</v>
      </c>
      <c r="J7" s="264">
        <v>979.86</v>
      </c>
      <c r="K7" s="264">
        <v>816.31</v>
      </c>
    </row>
    <row r="8" spans="1:11">
      <c r="A8" s="262">
        <v>1</v>
      </c>
      <c r="B8" s="263">
        <v>40544.416666435187</v>
      </c>
      <c r="C8" s="262">
        <v>1900</v>
      </c>
      <c r="D8" s="264">
        <v>2100</v>
      </c>
      <c r="E8" s="264">
        <v>2000</v>
      </c>
      <c r="F8" s="264">
        <v>2600</v>
      </c>
      <c r="G8" s="264">
        <v>2300</v>
      </c>
      <c r="H8" s="264">
        <v>0</v>
      </c>
      <c r="I8" s="264">
        <v>1199.9000000000001</v>
      </c>
      <c r="J8" s="264">
        <v>1757.62</v>
      </c>
      <c r="K8" s="264">
        <v>1192.45</v>
      </c>
    </row>
    <row r="9" spans="1:11">
      <c r="A9" s="262">
        <v>1</v>
      </c>
      <c r="B9" s="263">
        <v>40544.458333043978</v>
      </c>
      <c r="C9" s="262">
        <v>2500</v>
      </c>
      <c r="D9" s="264">
        <v>2700</v>
      </c>
      <c r="E9" s="264">
        <v>2600</v>
      </c>
      <c r="F9" s="264">
        <v>3200</v>
      </c>
      <c r="G9" s="264">
        <v>2800</v>
      </c>
      <c r="H9" s="264">
        <v>2400</v>
      </c>
      <c r="I9" s="264">
        <v>1702.6</v>
      </c>
      <c r="J9" s="264">
        <v>2377.31</v>
      </c>
      <c r="K9" s="264">
        <v>1757.98</v>
      </c>
    </row>
    <row r="10" spans="1:11">
      <c r="A10" s="262">
        <v>1</v>
      </c>
      <c r="B10" s="263">
        <v>40544.499999652777</v>
      </c>
      <c r="C10" s="262">
        <v>2700</v>
      </c>
      <c r="D10" s="264">
        <v>2800</v>
      </c>
      <c r="E10" s="264">
        <v>3000</v>
      </c>
      <c r="F10" s="264">
        <v>3500</v>
      </c>
      <c r="G10" s="264">
        <v>3000</v>
      </c>
      <c r="H10" s="264">
        <v>2000</v>
      </c>
      <c r="I10" s="264">
        <v>2156.6</v>
      </c>
      <c r="J10" s="264">
        <v>2742.24</v>
      </c>
      <c r="K10" s="264">
        <v>2507.89</v>
      </c>
    </row>
    <row r="11" spans="1:11">
      <c r="A11" s="262">
        <v>1</v>
      </c>
      <c r="B11" s="263">
        <v>40544.541666261575</v>
      </c>
      <c r="C11" s="262">
        <v>2700</v>
      </c>
      <c r="D11" s="264">
        <v>3000</v>
      </c>
      <c r="E11" s="264">
        <v>3000</v>
      </c>
      <c r="F11" s="264">
        <v>3500</v>
      </c>
      <c r="G11" s="264">
        <v>2800</v>
      </c>
      <c r="H11" s="264">
        <v>0</v>
      </c>
      <c r="I11" s="264">
        <v>2442.8000000000002</v>
      </c>
      <c r="J11" s="264">
        <v>2356.3200000000002</v>
      </c>
      <c r="K11" s="264">
        <v>2519</v>
      </c>
    </row>
    <row r="12" spans="1:11">
      <c r="A12" s="262">
        <v>1</v>
      </c>
      <c r="B12" s="263">
        <v>40544.583332870374</v>
      </c>
      <c r="C12" s="262">
        <v>2600</v>
      </c>
      <c r="D12" s="264">
        <v>1800</v>
      </c>
      <c r="E12" s="264">
        <v>2800</v>
      </c>
      <c r="F12" s="264">
        <v>3300</v>
      </c>
      <c r="G12" s="264">
        <v>2500</v>
      </c>
      <c r="H12" s="264">
        <v>1186.74</v>
      </c>
      <c r="I12" s="264">
        <v>2311.6</v>
      </c>
      <c r="J12" s="264">
        <v>2093.06</v>
      </c>
      <c r="K12" s="264">
        <v>2547.17</v>
      </c>
    </row>
    <row r="13" spans="1:11">
      <c r="A13" s="262">
        <v>1</v>
      </c>
      <c r="B13" s="263">
        <v>40544.624999479165</v>
      </c>
      <c r="C13" s="262">
        <v>2200</v>
      </c>
      <c r="D13" s="264">
        <v>2000</v>
      </c>
      <c r="E13" s="264">
        <v>2400</v>
      </c>
      <c r="F13" s="264">
        <v>2700</v>
      </c>
      <c r="G13" s="264">
        <v>1700</v>
      </c>
      <c r="H13" s="264">
        <v>1652.56</v>
      </c>
      <c r="I13" s="264">
        <v>2129.6999999999998</v>
      </c>
      <c r="J13" s="264">
        <v>2034.96</v>
      </c>
      <c r="K13" s="264">
        <v>2167.6999999999998</v>
      </c>
    </row>
    <row r="14" spans="1:11">
      <c r="A14" s="262">
        <v>1</v>
      </c>
      <c r="B14" s="263">
        <v>40544.666666087964</v>
      </c>
      <c r="C14" s="262">
        <v>2000</v>
      </c>
      <c r="D14" s="264">
        <v>1900</v>
      </c>
      <c r="E14" s="264">
        <v>1500</v>
      </c>
      <c r="F14" s="264">
        <v>2500</v>
      </c>
      <c r="G14" s="264">
        <v>1100</v>
      </c>
      <c r="H14" s="264">
        <v>1472.91</v>
      </c>
      <c r="I14" s="264">
        <v>1548.6</v>
      </c>
      <c r="J14" s="264">
        <v>1993.13</v>
      </c>
      <c r="K14" s="264">
        <v>20.99</v>
      </c>
    </row>
    <row r="15" spans="1:11">
      <c r="A15" s="262">
        <v>1</v>
      </c>
      <c r="B15" s="263">
        <v>40544.708332696762</v>
      </c>
      <c r="C15" s="262">
        <v>900</v>
      </c>
      <c r="D15" s="264">
        <v>0</v>
      </c>
      <c r="E15" s="264">
        <v>1200</v>
      </c>
      <c r="F15" s="264">
        <v>1200</v>
      </c>
      <c r="G15" s="264">
        <v>1000</v>
      </c>
      <c r="H15" s="264">
        <v>886.83</v>
      </c>
      <c r="I15" s="264">
        <v>477.5</v>
      </c>
      <c r="J15" s="264">
        <v>1463.08</v>
      </c>
      <c r="K15" s="264">
        <v>1038.68</v>
      </c>
    </row>
    <row r="16" spans="1:11">
      <c r="A16" s="262">
        <v>1</v>
      </c>
      <c r="B16" s="263">
        <v>40544.749999305554</v>
      </c>
      <c r="C16" s="262">
        <v>0</v>
      </c>
      <c r="D16" s="264">
        <v>0</v>
      </c>
      <c r="E16" s="264">
        <v>300</v>
      </c>
      <c r="F16" s="264">
        <v>300</v>
      </c>
      <c r="G16" s="264">
        <v>200</v>
      </c>
      <c r="H16" s="264">
        <v>502.04</v>
      </c>
      <c r="I16" s="264">
        <v>255.5</v>
      </c>
      <c r="J16" s="264">
        <v>703.04</v>
      </c>
      <c r="K16" s="264">
        <v>565.04999999999995</v>
      </c>
    </row>
    <row r="17" spans="1:11">
      <c r="A17" s="262">
        <v>1</v>
      </c>
      <c r="B17" s="263">
        <v>40544.791665914352</v>
      </c>
      <c r="C17" s="262">
        <v>0</v>
      </c>
      <c r="D17" s="264">
        <v>0</v>
      </c>
      <c r="E17" s="264">
        <v>0</v>
      </c>
      <c r="F17" s="264">
        <v>0</v>
      </c>
      <c r="G17" s="264">
        <v>0</v>
      </c>
      <c r="H17" s="264">
        <v>162.11000000000001</v>
      </c>
      <c r="I17" s="264">
        <v>87.6</v>
      </c>
      <c r="J17" s="264">
        <v>206.85</v>
      </c>
      <c r="K17" s="264">
        <v>104.87</v>
      </c>
    </row>
    <row r="18" spans="1:11">
      <c r="A18" s="262">
        <v>1</v>
      </c>
      <c r="B18" s="263">
        <v>40544.833332523151</v>
      </c>
      <c r="C18" s="262">
        <v>0</v>
      </c>
      <c r="D18" s="264">
        <v>0</v>
      </c>
      <c r="E18" s="264">
        <v>0</v>
      </c>
      <c r="F18" s="264">
        <v>0</v>
      </c>
      <c r="G18" s="264">
        <v>0</v>
      </c>
      <c r="H18" s="264">
        <v>12.54</v>
      </c>
      <c r="I18" s="264">
        <v>0</v>
      </c>
      <c r="J18" s="264">
        <v>8.0500000000000007</v>
      </c>
      <c r="K18" s="264">
        <v>0</v>
      </c>
    </row>
    <row r="19" spans="1:11">
      <c r="A19" s="341" t="s">
        <v>161</v>
      </c>
      <c r="B19" s="342"/>
      <c r="C19" s="265">
        <f t="shared" ref="C19:K19" si="0">SUM(C4:C18)</f>
        <v>19400</v>
      </c>
      <c r="D19" s="266">
        <f t="shared" si="0"/>
        <v>18200</v>
      </c>
      <c r="E19" s="266">
        <f t="shared" si="0"/>
        <v>20700</v>
      </c>
      <c r="F19" s="266">
        <f t="shared" si="0"/>
        <v>24500</v>
      </c>
      <c r="G19" s="266">
        <f t="shared" si="0"/>
        <v>19900</v>
      </c>
      <c r="H19" s="266">
        <f t="shared" si="0"/>
        <v>10275.730000000001</v>
      </c>
      <c r="I19" s="266">
        <f t="shared" si="0"/>
        <v>15535.100000000002</v>
      </c>
      <c r="J19" s="266">
        <f t="shared" si="0"/>
        <v>19193.329999999998</v>
      </c>
      <c r="K19" s="266">
        <f t="shared" si="0"/>
        <v>15542.470000000001</v>
      </c>
    </row>
    <row r="20" spans="1:11">
      <c r="A20" s="262">
        <v>2</v>
      </c>
      <c r="B20" s="263">
        <v>40575.25</v>
      </c>
      <c r="C20" s="262">
        <v>0</v>
      </c>
      <c r="D20" s="264"/>
      <c r="E20" s="264">
        <v>0</v>
      </c>
      <c r="F20" s="264">
        <v>0</v>
      </c>
      <c r="G20" s="264">
        <v>0</v>
      </c>
      <c r="H20" s="264">
        <v>0</v>
      </c>
      <c r="I20" s="264">
        <v>0</v>
      </c>
      <c r="J20" s="264">
        <v>0</v>
      </c>
      <c r="K20" s="264">
        <v>0</v>
      </c>
    </row>
    <row r="21" spans="1:11">
      <c r="A21" s="262">
        <v>2</v>
      </c>
      <c r="B21" s="263">
        <v>40575.291666666664</v>
      </c>
      <c r="C21" s="262">
        <v>0</v>
      </c>
      <c r="D21" s="264"/>
      <c r="E21" s="264">
        <v>0</v>
      </c>
      <c r="F21" s="264">
        <v>0</v>
      </c>
      <c r="G21" s="264">
        <v>200</v>
      </c>
      <c r="H21" s="264">
        <v>135.87</v>
      </c>
      <c r="I21" s="264">
        <v>26.62</v>
      </c>
      <c r="J21" s="264">
        <v>80.64</v>
      </c>
      <c r="K21" s="264">
        <v>76.349999999999994</v>
      </c>
    </row>
    <row r="22" spans="1:11">
      <c r="A22" s="262">
        <v>2</v>
      </c>
      <c r="B22" s="263">
        <v>40575.33333321759</v>
      </c>
      <c r="C22" s="262">
        <v>0</v>
      </c>
      <c r="D22" s="264"/>
      <c r="E22" s="264">
        <v>500</v>
      </c>
      <c r="F22" s="264">
        <v>0</v>
      </c>
      <c r="G22" s="264">
        <v>600</v>
      </c>
      <c r="H22" s="264">
        <v>379.01</v>
      </c>
      <c r="I22" s="264">
        <v>206.1</v>
      </c>
      <c r="J22" s="264">
        <v>305.81</v>
      </c>
      <c r="K22" s="264">
        <v>491.87</v>
      </c>
    </row>
    <row r="23" spans="1:11">
      <c r="A23" s="262">
        <v>2</v>
      </c>
      <c r="B23" s="263">
        <v>40575.374999826388</v>
      </c>
      <c r="C23" s="262">
        <v>0</v>
      </c>
      <c r="D23" s="264"/>
      <c r="E23" s="264">
        <v>1300</v>
      </c>
      <c r="F23" s="264">
        <v>0</v>
      </c>
      <c r="G23" s="264">
        <v>1400</v>
      </c>
      <c r="H23" s="264">
        <v>797.34</v>
      </c>
      <c r="I23" s="264">
        <v>373.1</v>
      </c>
      <c r="J23" s="264">
        <v>705.91</v>
      </c>
      <c r="K23" s="264">
        <v>1098.1500000000001</v>
      </c>
    </row>
    <row r="24" spans="1:11">
      <c r="A24" s="262">
        <v>2</v>
      </c>
      <c r="B24" s="263">
        <v>40575.416666435187</v>
      </c>
      <c r="C24" s="262">
        <v>0</v>
      </c>
      <c r="D24" s="264"/>
      <c r="E24" s="264">
        <v>2200</v>
      </c>
      <c r="F24" s="264">
        <v>0</v>
      </c>
      <c r="G24" s="264">
        <v>2300</v>
      </c>
      <c r="H24" s="264">
        <v>1423.52</v>
      </c>
      <c r="I24" s="264">
        <v>460.44</v>
      </c>
      <c r="J24" s="264">
        <v>1626.09</v>
      </c>
      <c r="K24" s="264">
        <v>2271.0500000000002</v>
      </c>
    </row>
    <row r="25" spans="1:11">
      <c r="A25" s="262">
        <v>2</v>
      </c>
      <c r="B25" s="263">
        <v>40575.458333043978</v>
      </c>
      <c r="C25" s="262">
        <v>0</v>
      </c>
      <c r="D25" s="264"/>
      <c r="E25" s="264">
        <v>2700</v>
      </c>
      <c r="F25" s="264">
        <v>0</v>
      </c>
      <c r="G25" s="264">
        <v>2700</v>
      </c>
      <c r="H25" s="264">
        <v>1698.6</v>
      </c>
      <c r="I25" s="264">
        <v>1081.5999999999999</v>
      </c>
      <c r="J25" s="264">
        <v>2518.56</v>
      </c>
      <c r="K25" s="264">
        <v>2603.4899999999998</v>
      </c>
    </row>
    <row r="26" spans="1:11">
      <c r="A26" s="262">
        <v>2</v>
      </c>
      <c r="B26" s="263">
        <v>40575.499999652777</v>
      </c>
      <c r="C26" s="262">
        <v>0</v>
      </c>
      <c r="D26" s="264"/>
      <c r="E26" s="264">
        <v>3000</v>
      </c>
      <c r="F26" s="264">
        <v>3500</v>
      </c>
      <c r="G26" s="264">
        <v>3000</v>
      </c>
      <c r="H26" s="264">
        <v>2260.9899999999998</v>
      </c>
      <c r="I26" s="264">
        <v>2073.41</v>
      </c>
      <c r="J26" s="264">
        <v>2622.9</v>
      </c>
      <c r="K26" s="264">
        <v>2883.51</v>
      </c>
    </row>
    <row r="27" spans="1:11">
      <c r="A27" s="262">
        <v>2</v>
      </c>
      <c r="B27" s="263">
        <v>40575.541666261575</v>
      </c>
      <c r="C27" s="262">
        <v>0</v>
      </c>
      <c r="D27" s="264"/>
      <c r="E27" s="264">
        <v>3100</v>
      </c>
      <c r="F27" s="264">
        <v>3300</v>
      </c>
      <c r="G27" s="264">
        <v>2800</v>
      </c>
      <c r="H27" s="264">
        <v>2199.9899999999998</v>
      </c>
      <c r="I27" s="264">
        <v>2026.08</v>
      </c>
      <c r="J27" s="264">
        <v>3251.01</v>
      </c>
      <c r="K27" s="264">
        <v>2046.35</v>
      </c>
    </row>
    <row r="28" spans="1:11">
      <c r="A28" s="262">
        <v>2</v>
      </c>
      <c r="B28" s="263">
        <v>40575.583332870374</v>
      </c>
      <c r="C28" s="262">
        <v>2100</v>
      </c>
      <c r="D28" s="264"/>
      <c r="E28" s="264">
        <v>2900</v>
      </c>
      <c r="F28" s="264">
        <v>3300</v>
      </c>
      <c r="G28" s="264">
        <v>2700</v>
      </c>
      <c r="H28" s="264">
        <v>2482.4699999999998</v>
      </c>
      <c r="I28" s="264">
        <v>2363.81</v>
      </c>
      <c r="J28" s="264">
        <v>3158.75</v>
      </c>
      <c r="K28" s="264">
        <v>2737.95</v>
      </c>
    </row>
    <row r="29" spans="1:11">
      <c r="A29" s="262">
        <v>2</v>
      </c>
      <c r="B29" s="263">
        <v>40575.624999479165</v>
      </c>
      <c r="C29" s="262">
        <v>1700</v>
      </c>
      <c r="D29" s="264"/>
      <c r="E29" s="264">
        <v>2600</v>
      </c>
      <c r="F29" s="264">
        <v>2300</v>
      </c>
      <c r="G29" s="264">
        <v>2100</v>
      </c>
      <c r="H29" s="264">
        <v>1813.4</v>
      </c>
      <c r="I29" s="264">
        <v>2131.5100000000002</v>
      </c>
      <c r="J29" s="264">
        <v>2909.46</v>
      </c>
      <c r="K29" s="264">
        <v>1728.81</v>
      </c>
    </row>
    <row r="30" spans="1:11">
      <c r="A30" s="262">
        <v>2</v>
      </c>
      <c r="B30" s="263">
        <v>40575.666666087964</v>
      </c>
      <c r="C30" s="262">
        <v>1400</v>
      </c>
      <c r="D30" s="264"/>
      <c r="E30" s="264">
        <v>2200</v>
      </c>
      <c r="F30" s="264">
        <v>2200</v>
      </c>
      <c r="G30" s="264">
        <v>1800</v>
      </c>
      <c r="H30" s="264">
        <v>1266.54</v>
      </c>
      <c r="I30" s="264">
        <v>1551.74</v>
      </c>
      <c r="J30" s="264">
        <v>2420.77</v>
      </c>
      <c r="K30" s="264">
        <v>1553.03</v>
      </c>
    </row>
    <row r="31" spans="1:11">
      <c r="A31" s="262">
        <v>2</v>
      </c>
      <c r="B31" s="263">
        <v>40575.708332696762</v>
      </c>
      <c r="C31" s="262">
        <v>800</v>
      </c>
      <c r="D31" s="264"/>
      <c r="E31" s="264">
        <v>1300</v>
      </c>
      <c r="F31" s="264">
        <v>1200</v>
      </c>
      <c r="G31" s="264">
        <v>900</v>
      </c>
      <c r="H31" s="264">
        <v>956.84</v>
      </c>
      <c r="I31" s="264">
        <v>888.31</v>
      </c>
      <c r="J31" s="264">
        <v>1713.2</v>
      </c>
      <c r="K31" s="264">
        <v>980.55</v>
      </c>
    </row>
    <row r="32" spans="1:11">
      <c r="A32" s="262">
        <v>2</v>
      </c>
      <c r="B32" s="263">
        <v>40575.749999305554</v>
      </c>
      <c r="C32" s="262">
        <v>0</v>
      </c>
      <c r="D32" s="264"/>
      <c r="E32" s="264">
        <v>400</v>
      </c>
      <c r="F32" s="264">
        <v>300</v>
      </c>
      <c r="G32" s="264">
        <v>400</v>
      </c>
      <c r="H32" s="264">
        <v>447.36</v>
      </c>
      <c r="I32" s="264">
        <v>567.92999999999995</v>
      </c>
      <c r="J32" s="264">
        <v>853.26</v>
      </c>
      <c r="K32" s="264">
        <v>687.29</v>
      </c>
    </row>
    <row r="33" spans="1:11">
      <c r="A33" s="262">
        <v>2</v>
      </c>
      <c r="B33" s="263">
        <v>40575.791665914352</v>
      </c>
      <c r="C33" s="262">
        <v>0</v>
      </c>
      <c r="D33" s="264"/>
      <c r="E33" s="264">
        <v>0</v>
      </c>
      <c r="F33" s="264">
        <v>0</v>
      </c>
      <c r="G33" s="264">
        <v>0</v>
      </c>
      <c r="H33" s="264">
        <v>117.8</v>
      </c>
      <c r="I33" s="264">
        <v>220.44</v>
      </c>
      <c r="J33" s="264">
        <v>191.15</v>
      </c>
      <c r="K33" s="264">
        <v>122.5</v>
      </c>
    </row>
    <row r="34" spans="1:11">
      <c r="A34" s="262">
        <v>2</v>
      </c>
      <c r="B34" s="263">
        <v>40575.833332523151</v>
      </c>
      <c r="C34" s="262">
        <v>0</v>
      </c>
      <c r="D34" s="264"/>
      <c r="E34" s="264">
        <v>0</v>
      </c>
      <c r="F34" s="264">
        <v>0</v>
      </c>
      <c r="G34" s="264">
        <v>0</v>
      </c>
      <c r="H34" s="264">
        <v>0.8</v>
      </c>
      <c r="I34" s="264">
        <v>0</v>
      </c>
      <c r="J34" s="264">
        <v>9.81</v>
      </c>
      <c r="K34" s="264">
        <v>0</v>
      </c>
    </row>
    <row r="35" spans="1:11">
      <c r="A35" s="341" t="s">
        <v>161</v>
      </c>
      <c r="B35" s="342"/>
      <c r="C35" s="265">
        <f>SUM(C20:C34)</f>
        <v>6000</v>
      </c>
      <c r="D35" s="266">
        <v>17500</v>
      </c>
      <c r="E35" s="266">
        <f t="shared" ref="E35:K35" si="1">SUM(E20:E34)</f>
        <v>22200</v>
      </c>
      <c r="F35" s="266">
        <f t="shared" si="1"/>
        <v>16100</v>
      </c>
      <c r="G35" s="266">
        <f t="shared" si="1"/>
        <v>20900</v>
      </c>
      <c r="H35" s="266">
        <f t="shared" si="1"/>
        <v>15980.529999999999</v>
      </c>
      <c r="I35" s="266">
        <f t="shared" si="1"/>
        <v>13971.09</v>
      </c>
      <c r="J35" s="266">
        <f t="shared" si="1"/>
        <v>22367.320000000003</v>
      </c>
      <c r="K35" s="266">
        <f t="shared" si="1"/>
        <v>19280.900000000001</v>
      </c>
    </row>
    <row r="36" spans="1:11">
      <c r="A36" s="262">
        <v>3</v>
      </c>
      <c r="B36" s="263">
        <v>40603.25</v>
      </c>
      <c r="C36" s="262">
        <v>0</v>
      </c>
      <c r="D36" s="264">
        <v>0</v>
      </c>
      <c r="E36" s="264">
        <v>0</v>
      </c>
      <c r="F36" s="264">
        <v>0</v>
      </c>
      <c r="G36" s="264">
        <v>0</v>
      </c>
      <c r="H36" s="264">
        <v>0</v>
      </c>
      <c r="I36" s="264">
        <v>0</v>
      </c>
      <c r="J36" s="264">
        <v>0</v>
      </c>
      <c r="K36" s="264">
        <v>0</v>
      </c>
    </row>
    <row r="37" spans="1:11">
      <c r="A37" s="262">
        <v>3</v>
      </c>
      <c r="B37" s="263">
        <v>40603.291666666664</v>
      </c>
      <c r="C37" s="262">
        <v>0</v>
      </c>
      <c r="D37" s="264">
        <v>0</v>
      </c>
      <c r="E37" s="264">
        <v>0</v>
      </c>
      <c r="F37" s="264">
        <v>100</v>
      </c>
      <c r="G37" s="264">
        <v>200</v>
      </c>
      <c r="H37" s="264">
        <v>0</v>
      </c>
      <c r="I37" s="264">
        <v>41.49</v>
      </c>
      <c r="J37" s="264">
        <v>44.39</v>
      </c>
      <c r="K37" s="264">
        <v>37.31</v>
      </c>
    </row>
    <row r="38" spans="1:11">
      <c r="A38" s="262">
        <v>3</v>
      </c>
      <c r="B38" s="263">
        <v>40603.33333321759</v>
      </c>
      <c r="C38" s="262">
        <v>400</v>
      </c>
      <c r="D38" s="264">
        <v>200</v>
      </c>
      <c r="E38" s="264">
        <v>400</v>
      </c>
      <c r="F38" s="264">
        <v>700</v>
      </c>
      <c r="G38" s="264">
        <v>700</v>
      </c>
      <c r="H38" s="264">
        <v>538.29</v>
      </c>
      <c r="I38" s="264">
        <v>276.99</v>
      </c>
      <c r="J38" s="264">
        <v>188.69</v>
      </c>
      <c r="K38" s="264">
        <v>284.42</v>
      </c>
    </row>
    <row r="39" spans="1:11">
      <c r="A39" s="262">
        <v>3</v>
      </c>
      <c r="B39" s="263">
        <v>40603.374999826388</v>
      </c>
      <c r="C39" s="262">
        <v>1000</v>
      </c>
      <c r="D39" s="264">
        <v>1000</v>
      </c>
      <c r="E39" s="264">
        <v>1500</v>
      </c>
      <c r="F39" s="264">
        <v>1800</v>
      </c>
      <c r="G39" s="264">
        <v>1800</v>
      </c>
      <c r="H39" s="264">
        <v>975.93</v>
      </c>
      <c r="I39" s="264">
        <v>805.15</v>
      </c>
      <c r="J39" s="264">
        <v>651.95000000000005</v>
      </c>
      <c r="K39" s="264">
        <v>781.17</v>
      </c>
    </row>
    <row r="40" spans="1:11">
      <c r="A40" s="262">
        <v>3</v>
      </c>
      <c r="B40" s="263">
        <v>40603.416666435187</v>
      </c>
      <c r="C40" s="262">
        <v>1400</v>
      </c>
      <c r="D40" s="264">
        <v>1200</v>
      </c>
      <c r="E40" s="264">
        <v>2200</v>
      </c>
      <c r="F40" s="264">
        <v>3200</v>
      </c>
      <c r="G40" s="264">
        <v>2600</v>
      </c>
      <c r="H40" s="264">
        <v>1651.44</v>
      </c>
      <c r="I40" s="264">
        <v>1362.32</v>
      </c>
      <c r="J40" s="264">
        <v>1355.4</v>
      </c>
      <c r="K40" s="264">
        <v>1553.21</v>
      </c>
    </row>
    <row r="41" spans="1:11">
      <c r="A41" s="262">
        <v>3</v>
      </c>
      <c r="B41" s="263">
        <v>40603.458333043978</v>
      </c>
      <c r="C41" s="262">
        <v>200</v>
      </c>
      <c r="D41" s="264">
        <v>1000</v>
      </c>
      <c r="E41" s="264">
        <v>2700</v>
      </c>
      <c r="F41" s="264">
        <v>3200</v>
      </c>
      <c r="G41" s="264">
        <v>2700</v>
      </c>
      <c r="H41" s="264">
        <v>2235.09</v>
      </c>
      <c r="I41" s="264">
        <v>1598.78</v>
      </c>
      <c r="J41" s="264">
        <v>823.34</v>
      </c>
      <c r="K41" s="264">
        <v>1269.19</v>
      </c>
    </row>
    <row r="42" spans="1:11">
      <c r="A42" s="262">
        <v>3</v>
      </c>
      <c r="B42" s="263">
        <v>40603.499999652777</v>
      </c>
      <c r="C42" s="262">
        <v>2100</v>
      </c>
      <c r="D42" s="264">
        <v>700</v>
      </c>
      <c r="E42" s="264">
        <v>3000</v>
      </c>
      <c r="F42" s="264">
        <v>3400</v>
      </c>
      <c r="G42" s="264">
        <v>2700</v>
      </c>
      <c r="H42" s="264">
        <v>2643.98</v>
      </c>
      <c r="I42" s="264">
        <v>1918.45</v>
      </c>
      <c r="J42" s="264">
        <v>1047.98</v>
      </c>
      <c r="K42" s="264">
        <v>1400.05</v>
      </c>
    </row>
    <row r="43" spans="1:11">
      <c r="A43" s="262">
        <v>3</v>
      </c>
      <c r="B43" s="263">
        <v>40603.541666261575</v>
      </c>
      <c r="C43" s="262">
        <v>2300</v>
      </c>
      <c r="D43" s="264">
        <v>900</v>
      </c>
      <c r="E43" s="264">
        <v>3100</v>
      </c>
      <c r="F43" s="264">
        <v>3200</v>
      </c>
      <c r="G43" s="264">
        <v>2800</v>
      </c>
      <c r="H43" s="264">
        <v>2640.05</v>
      </c>
      <c r="I43" s="264">
        <v>2291.7199999999998</v>
      </c>
      <c r="J43" s="264">
        <v>572.80999999999995</v>
      </c>
      <c r="K43" s="264">
        <v>1559.67</v>
      </c>
    </row>
    <row r="44" spans="1:11">
      <c r="A44" s="262">
        <v>3</v>
      </c>
      <c r="B44" s="263">
        <v>40603.583332870374</v>
      </c>
      <c r="C44" s="262">
        <v>1700</v>
      </c>
      <c r="D44" s="264">
        <v>800</v>
      </c>
      <c r="E44" s="264">
        <v>2800</v>
      </c>
      <c r="F44" s="264">
        <v>3100</v>
      </c>
      <c r="G44" s="264">
        <v>2200</v>
      </c>
      <c r="H44" s="264">
        <v>2684.44</v>
      </c>
      <c r="I44" s="264">
        <v>2219.4</v>
      </c>
      <c r="J44" s="264">
        <v>383.1</v>
      </c>
      <c r="K44" s="264">
        <v>3156.77</v>
      </c>
    </row>
    <row r="45" spans="1:11">
      <c r="A45" s="262">
        <v>3</v>
      </c>
      <c r="B45" s="263">
        <v>40603.624999479165</v>
      </c>
      <c r="C45" s="262">
        <v>1800</v>
      </c>
      <c r="D45" s="264">
        <v>1600</v>
      </c>
      <c r="E45" s="264">
        <v>2500</v>
      </c>
      <c r="F45" s="264">
        <v>2500</v>
      </c>
      <c r="G45" s="264">
        <v>2300</v>
      </c>
      <c r="H45" s="264">
        <v>2379</v>
      </c>
      <c r="I45" s="264">
        <v>2178.5700000000002</v>
      </c>
      <c r="J45" s="264">
        <v>543.02</v>
      </c>
      <c r="K45" s="264">
        <v>3185.19</v>
      </c>
    </row>
    <row r="46" spans="1:11">
      <c r="A46" s="262">
        <v>3</v>
      </c>
      <c r="B46" s="263">
        <v>40603.666666087964</v>
      </c>
      <c r="C46" s="262">
        <v>1300</v>
      </c>
      <c r="D46" s="264">
        <v>1400</v>
      </c>
      <c r="E46" s="264">
        <v>2200</v>
      </c>
      <c r="F46" s="264">
        <v>1100</v>
      </c>
      <c r="G46" s="264">
        <v>1400</v>
      </c>
      <c r="H46" s="264">
        <v>1858.93</v>
      </c>
      <c r="I46" s="264">
        <v>1738.26</v>
      </c>
      <c r="J46" s="264">
        <v>438.84</v>
      </c>
      <c r="K46" s="264">
        <v>2126.5700000000002</v>
      </c>
    </row>
    <row r="47" spans="1:11">
      <c r="A47" s="262">
        <v>3</v>
      </c>
      <c r="B47" s="263">
        <v>40603.708332696762</v>
      </c>
      <c r="C47" s="262">
        <v>700</v>
      </c>
      <c r="D47" s="264">
        <v>1000</v>
      </c>
      <c r="E47" s="264">
        <v>1300</v>
      </c>
      <c r="F47" s="264">
        <v>1300</v>
      </c>
      <c r="G47" s="264">
        <v>800</v>
      </c>
      <c r="H47" s="264">
        <v>1214.97</v>
      </c>
      <c r="I47" s="264">
        <v>1058.5899999999999</v>
      </c>
      <c r="J47" s="264">
        <v>180.5</v>
      </c>
      <c r="K47" s="264">
        <v>1252.79</v>
      </c>
    </row>
    <row r="48" spans="1:11">
      <c r="A48" s="262">
        <v>3</v>
      </c>
      <c r="B48" s="263">
        <v>40603.749999305554</v>
      </c>
      <c r="C48" s="262">
        <v>0</v>
      </c>
      <c r="D48" s="264">
        <v>0</v>
      </c>
      <c r="E48" s="264">
        <v>100</v>
      </c>
      <c r="F48" s="264">
        <v>400</v>
      </c>
      <c r="G48" s="264">
        <v>0</v>
      </c>
      <c r="H48" s="264">
        <v>592.42999999999995</v>
      </c>
      <c r="I48" s="264">
        <v>440.24</v>
      </c>
      <c r="J48" s="264">
        <v>225.16</v>
      </c>
      <c r="K48" s="264">
        <v>782.56</v>
      </c>
    </row>
    <row r="49" spans="1:11">
      <c r="A49" s="262">
        <v>3</v>
      </c>
      <c r="B49" s="263">
        <v>40603.791665914352</v>
      </c>
      <c r="C49" s="262">
        <v>0</v>
      </c>
      <c r="D49" s="264">
        <v>0</v>
      </c>
      <c r="E49" s="264">
        <v>0</v>
      </c>
      <c r="F49" s="264">
        <v>0</v>
      </c>
      <c r="G49" s="264">
        <v>0</v>
      </c>
      <c r="H49" s="264">
        <v>152.65</v>
      </c>
      <c r="I49" s="264">
        <v>113.33</v>
      </c>
      <c r="J49" s="264">
        <v>63.82</v>
      </c>
      <c r="K49" s="264">
        <v>153.46</v>
      </c>
    </row>
    <row r="50" spans="1:11">
      <c r="A50" s="262">
        <v>3</v>
      </c>
      <c r="B50" s="263">
        <v>40603.833332523151</v>
      </c>
      <c r="C50" s="262">
        <v>0</v>
      </c>
      <c r="D50" s="264">
        <v>0</v>
      </c>
      <c r="E50" s="264">
        <v>0</v>
      </c>
      <c r="F50" s="264">
        <v>0</v>
      </c>
      <c r="G50" s="264">
        <v>0</v>
      </c>
      <c r="H50" s="264">
        <v>6.53</v>
      </c>
      <c r="I50" s="264">
        <v>7.4</v>
      </c>
      <c r="J50" s="264">
        <v>3.68</v>
      </c>
      <c r="K50" s="264">
        <v>0</v>
      </c>
    </row>
    <row r="51" spans="1:11">
      <c r="A51" s="341" t="s">
        <v>161</v>
      </c>
      <c r="B51" s="342"/>
      <c r="C51" s="265">
        <f t="shared" ref="C51:K51" si="2">SUM(C36:C50)</f>
        <v>12900</v>
      </c>
      <c r="D51" s="266">
        <f t="shared" si="2"/>
        <v>9800</v>
      </c>
      <c r="E51" s="266">
        <f t="shared" si="2"/>
        <v>21800</v>
      </c>
      <c r="F51" s="266">
        <f t="shared" si="2"/>
        <v>24000</v>
      </c>
      <c r="G51" s="266">
        <f t="shared" si="2"/>
        <v>20200</v>
      </c>
      <c r="H51" s="266">
        <f t="shared" si="2"/>
        <v>19573.73</v>
      </c>
      <c r="I51" s="266">
        <f t="shared" si="2"/>
        <v>16050.689999999999</v>
      </c>
      <c r="J51" s="266">
        <f t="shared" si="2"/>
        <v>6522.68</v>
      </c>
      <c r="K51" s="266">
        <f t="shared" si="2"/>
        <v>17542.36</v>
      </c>
    </row>
    <row r="52" spans="1:11">
      <c r="A52" s="262">
        <v>4</v>
      </c>
      <c r="B52" s="263">
        <v>40634.25</v>
      </c>
      <c r="C52" s="262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</row>
    <row r="53" spans="1:11">
      <c r="A53" s="262">
        <v>4</v>
      </c>
      <c r="B53" s="263">
        <v>40634.291666666664</v>
      </c>
      <c r="C53" s="262">
        <v>0</v>
      </c>
      <c r="D53" s="264">
        <v>0</v>
      </c>
      <c r="E53" s="264">
        <v>0</v>
      </c>
      <c r="F53" s="264">
        <v>200</v>
      </c>
      <c r="G53" s="264">
        <v>200</v>
      </c>
      <c r="H53" s="264">
        <v>74.28</v>
      </c>
      <c r="I53" s="264">
        <v>50.84</v>
      </c>
      <c r="J53" s="264">
        <v>80.25</v>
      </c>
      <c r="K53" s="264">
        <v>44.45</v>
      </c>
    </row>
    <row r="54" spans="1:11">
      <c r="A54" s="262">
        <v>4</v>
      </c>
      <c r="B54" s="263">
        <v>40634.33333321759</v>
      </c>
      <c r="C54" s="262">
        <v>300</v>
      </c>
      <c r="D54" s="264">
        <v>300</v>
      </c>
      <c r="E54" s="264">
        <v>700</v>
      </c>
      <c r="F54" s="264">
        <v>800</v>
      </c>
      <c r="G54" s="264">
        <v>800</v>
      </c>
      <c r="H54" s="264">
        <v>374.52</v>
      </c>
      <c r="I54" s="264">
        <v>228.99</v>
      </c>
      <c r="J54" s="264">
        <v>332.26</v>
      </c>
      <c r="K54" s="264">
        <v>415.5</v>
      </c>
    </row>
    <row r="55" spans="1:11">
      <c r="A55" s="262">
        <v>4</v>
      </c>
      <c r="B55" s="263">
        <v>40634.374999826388</v>
      </c>
      <c r="C55" s="262">
        <v>1200</v>
      </c>
      <c r="D55" s="264">
        <v>1200</v>
      </c>
      <c r="E55" s="264">
        <v>1600</v>
      </c>
      <c r="F55" s="264">
        <v>1700</v>
      </c>
      <c r="G55" s="264">
        <v>1600</v>
      </c>
      <c r="H55" s="264">
        <v>970.85</v>
      </c>
      <c r="I55" s="264">
        <v>447.32</v>
      </c>
      <c r="J55" s="264">
        <v>820.08</v>
      </c>
      <c r="K55" s="264">
        <v>1261.19</v>
      </c>
    </row>
    <row r="56" spans="1:11">
      <c r="A56" s="262">
        <v>4</v>
      </c>
      <c r="B56" s="263">
        <v>40634.416666435187</v>
      </c>
      <c r="C56" s="262">
        <v>1600</v>
      </c>
      <c r="D56" s="264">
        <v>1900</v>
      </c>
      <c r="E56" s="264">
        <v>2600</v>
      </c>
      <c r="F56" s="264">
        <v>2600</v>
      </c>
      <c r="G56" s="264">
        <v>2200</v>
      </c>
      <c r="H56" s="264">
        <v>1633.62</v>
      </c>
      <c r="I56" s="264">
        <v>792.69</v>
      </c>
      <c r="J56" s="264">
        <v>1066.04</v>
      </c>
      <c r="K56" s="264">
        <v>2015.22</v>
      </c>
    </row>
    <row r="57" spans="1:11">
      <c r="A57" s="262">
        <v>4</v>
      </c>
      <c r="B57" s="263">
        <v>40634.458333043978</v>
      </c>
      <c r="C57" s="262">
        <v>1900</v>
      </c>
      <c r="D57" s="264">
        <v>2200</v>
      </c>
      <c r="E57" s="264">
        <v>2600</v>
      </c>
      <c r="F57" s="264">
        <v>3200</v>
      </c>
      <c r="G57" s="264">
        <v>2800</v>
      </c>
      <c r="H57" s="264">
        <v>2216.4899999999998</v>
      </c>
      <c r="I57" s="264">
        <v>1061.92</v>
      </c>
      <c r="J57" s="264">
        <v>1020.69</v>
      </c>
      <c r="K57" s="264">
        <v>2259.13</v>
      </c>
    </row>
    <row r="58" spans="1:11">
      <c r="A58" s="262">
        <v>4</v>
      </c>
      <c r="B58" s="263">
        <v>40634.499999652777</v>
      </c>
      <c r="C58" s="262">
        <v>2200</v>
      </c>
      <c r="D58" s="264">
        <v>1900</v>
      </c>
      <c r="E58" s="264">
        <v>3300</v>
      </c>
      <c r="F58" s="264">
        <v>3400</v>
      </c>
      <c r="G58" s="264">
        <v>2900</v>
      </c>
      <c r="H58" s="264">
        <v>2583.6</v>
      </c>
      <c r="I58" s="264">
        <v>2153.0300000000002</v>
      </c>
      <c r="J58" s="264">
        <v>1600.79</v>
      </c>
      <c r="K58" s="264">
        <v>2894.11</v>
      </c>
    </row>
    <row r="59" spans="1:11">
      <c r="A59" s="262">
        <v>4</v>
      </c>
      <c r="B59" s="263">
        <v>40634.541666261575</v>
      </c>
      <c r="C59" s="262">
        <v>2200</v>
      </c>
      <c r="D59" s="264">
        <v>2600</v>
      </c>
      <c r="E59" s="264">
        <v>3000</v>
      </c>
      <c r="F59" s="264">
        <v>3400</v>
      </c>
      <c r="G59" s="264">
        <v>2800</v>
      </c>
      <c r="H59" s="264">
        <v>2738.59</v>
      </c>
      <c r="I59" s="264">
        <v>2218.46</v>
      </c>
      <c r="J59" s="264">
        <v>2684.25</v>
      </c>
      <c r="K59" s="264">
        <v>2772.15</v>
      </c>
    </row>
    <row r="60" spans="1:11">
      <c r="A60" s="262">
        <v>4</v>
      </c>
      <c r="B60" s="263">
        <v>40634.583332870374</v>
      </c>
      <c r="C60" s="262">
        <v>2100</v>
      </c>
      <c r="D60" s="264">
        <v>2500</v>
      </c>
      <c r="E60" s="264">
        <v>2500</v>
      </c>
      <c r="F60" s="264">
        <v>3200</v>
      </c>
      <c r="G60" s="264">
        <v>2500</v>
      </c>
      <c r="H60" s="264">
        <v>2645.16</v>
      </c>
      <c r="I60" s="264">
        <v>1952.29</v>
      </c>
      <c r="J60" s="264">
        <v>2671.89</v>
      </c>
      <c r="K60" s="264">
        <v>2663.72</v>
      </c>
    </row>
    <row r="61" spans="1:11">
      <c r="A61" s="262">
        <v>4</v>
      </c>
      <c r="B61" s="263">
        <v>40634.624999479165</v>
      </c>
      <c r="C61" s="262">
        <v>1800</v>
      </c>
      <c r="D61" s="264">
        <v>2300</v>
      </c>
      <c r="E61" s="264">
        <v>2400</v>
      </c>
      <c r="F61" s="264">
        <v>2600</v>
      </c>
      <c r="G61" s="264">
        <v>2200</v>
      </c>
      <c r="H61" s="264">
        <v>2336.2800000000002</v>
      </c>
      <c r="I61" s="264">
        <v>2134.94</v>
      </c>
      <c r="J61" s="264">
        <v>2872.96</v>
      </c>
      <c r="K61" s="264">
        <v>2553.4899999999998</v>
      </c>
    </row>
    <row r="62" spans="1:11">
      <c r="A62" s="262">
        <v>4</v>
      </c>
      <c r="B62" s="263">
        <v>40634.666666087964</v>
      </c>
      <c r="C62" s="262">
        <v>1500</v>
      </c>
      <c r="D62" s="264">
        <v>2000</v>
      </c>
      <c r="E62" s="264">
        <v>2100</v>
      </c>
      <c r="F62" s="264">
        <v>1800</v>
      </c>
      <c r="G62" s="264">
        <v>1500</v>
      </c>
      <c r="H62" s="264">
        <v>1864.15</v>
      </c>
      <c r="I62" s="264">
        <v>1721.43</v>
      </c>
      <c r="J62" s="264">
        <v>1889.94</v>
      </c>
      <c r="K62" s="264">
        <v>1667.98</v>
      </c>
    </row>
    <row r="63" spans="1:11">
      <c r="A63" s="262">
        <v>4</v>
      </c>
      <c r="B63" s="263">
        <v>40634.708332696762</v>
      </c>
      <c r="C63" s="262">
        <v>0</v>
      </c>
      <c r="D63" s="264">
        <v>1000</v>
      </c>
      <c r="E63" s="264">
        <v>1300</v>
      </c>
      <c r="F63" s="264">
        <v>1000</v>
      </c>
      <c r="G63" s="264">
        <v>1000</v>
      </c>
      <c r="H63" s="264">
        <v>1207.22</v>
      </c>
      <c r="I63" s="264">
        <v>1107.67</v>
      </c>
      <c r="J63" s="264">
        <v>1823.54</v>
      </c>
      <c r="K63" s="264">
        <v>874.87</v>
      </c>
    </row>
    <row r="64" spans="1:11">
      <c r="A64" s="262">
        <v>4</v>
      </c>
      <c r="B64" s="263">
        <v>40634.749999305554</v>
      </c>
      <c r="C64" s="262">
        <v>0</v>
      </c>
      <c r="D64" s="262">
        <v>0</v>
      </c>
      <c r="E64" s="264">
        <v>0</v>
      </c>
      <c r="F64" s="264">
        <v>200</v>
      </c>
      <c r="G64" s="264">
        <v>200</v>
      </c>
      <c r="H64" s="264">
        <v>545.25</v>
      </c>
      <c r="I64" s="264">
        <v>524.48</v>
      </c>
      <c r="J64" s="264">
        <v>865.43</v>
      </c>
      <c r="K64" s="264">
        <v>514.09</v>
      </c>
    </row>
    <row r="65" spans="1:11">
      <c r="A65" s="262">
        <v>4</v>
      </c>
      <c r="B65" s="263">
        <v>40634.791665914352</v>
      </c>
      <c r="C65" s="262">
        <v>0</v>
      </c>
      <c r="D65" s="264">
        <v>0</v>
      </c>
      <c r="E65" s="264">
        <v>0</v>
      </c>
      <c r="F65" s="264">
        <v>0</v>
      </c>
      <c r="G65" s="264">
        <v>0</v>
      </c>
      <c r="H65" s="264">
        <v>127.17</v>
      </c>
      <c r="I65" s="264">
        <v>169.97</v>
      </c>
      <c r="J65" s="264">
        <v>204.25</v>
      </c>
      <c r="K65" s="264">
        <v>158.79</v>
      </c>
    </row>
    <row r="66" spans="1:11">
      <c r="A66" s="262">
        <v>4</v>
      </c>
      <c r="B66" s="263">
        <v>40634.833332523151</v>
      </c>
      <c r="C66" s="262">
        <v>0</v>
      </c>
      <c r="D66" s="264">
        <v>0</v>
      </c>
      <c r="E66" s="264">
        <v>0</v>
      </c>
      <c r="F66" s="264">
        <v>0</v>
      </c>
      <c r="G66" s="264">
        <v>0</v>
      </c>
      <c r="H66" s="264">
        <v>2.46</v>
      </c>
      <c r="I66" s="264">
        <v>2.74</v>
      </c>
      <c r="J66" s="264">
        <v>14.69</v>
      </c>
      <c r="K66" s="264">
        <v>0</v>
      </c>
    </row>
    <row r="67" spans="1:11">
      <c r="A67" s="341" t="s">
        <v>161</v>
      </c>
      <c r="B67" s="342"/>
      <c r="C67" s="265">
        <f t="shared" ref="C67:K67" si="3">SUM(C52:C66)</f>
        <v>14800</v>
      </c>
      <c r="D67" s="266">
        <f t="shared" si="3"/>
        <v>17900</v>
      </c>
      <c r="E67" s="266">
        <f t="shared" si="3"/>
        <v>22100</v>
      </c>
      <c r="F67" s="266">
        <f t="shared" si="3"/>
        <v>24100</v>
      </c>
      <c r="G67" s="266">
        <f t="shared" si="3"/>
        <v>20700</v>
      </c>
      <c r="H67" s="266">
        <f t="shared" si="3"/>
        <v>19319.64</v>
      </c>
      <c r="I67" s="266">
        <f t="shared" si="3"/>
        <v>14566.77</v>
      </c>
      <c r="J67" s="266">
        <f t="shared" si="3"/>
        <v>17947.059999999998</v>
      </c>
      <c r="K67" s="266">
        <f t="shared" si="3"/>
        <v>20094.689999999999</v>
      </c>
    </row>
    <row r="68" spans="1:11">
      <c r="A68" s="262">
        <v>5</v>
      </c>
      <c r="B68" s="263">
        <v>40664.25</v>
      </c>
      <c r="C68" s="262">
        <v>0</v>
      </c>
      <c r="D68" s="264">
        <v>0</v>
      </c>
      <c r="E68" s="264">
        <v>0</v>
      </c>
      <c r="F68" s="264">
        <v>0</v>
      </c>
      <c r="G68" s="264">
        <v>0</v>
      </c>
      <c r="H68" s="264">
        <v>0</v>
      </c>
      <c r="I68" s="264">
        <v>0</v>
      </c>
      <c r="J68" s="264">
        <v>0</v>
      </c>
      <c r="K68" s="264">
        <v>0</v>
      </c>
    </row>
    <row r="69" spans="1:11">
      <c r="A69" s="262">
        <v>5</v>
      </c>
      <c r="B69" s="263">
        <v>40664.291666666664</v>
      </c>
      <c r="C69" s="262">
        <v>0</v>
      </c>
      <c r="D69" s="264">
        <v>0</v>
      </c>
      <c r="E69" s="264">
        <v>0</v>
      </c>
      <c r="F69" s="264">
        <v>200</v>
      </c>
      <c r="G69" s="264">
        <v>100</v>
      </c>
      <c r="H69" s="264">
        <v>69.510000000000005</v>
      </c>
      <c r="I69" s="264">
        <v>58.91</v>
      </c>
      <c r="J69" s="264">
        <v>75.459999999999994</v>
      </c>
      <c r="K69" s="264">
        <v>80.739999999999995</v>
      </c>
    </row>
    <row r="70" spans="1:11">
      <c r="A70" s="262">
        <v>5</v>
      </c>
      <c r="B70" s="263">
        <v>40664.33333321759</v>
      </c>
      <c r="C70" s="262">
        <v>100</v>
      </c>
      <c r="D70" s="264">
        <v>100</v>
      </c>
      <c r="E70" s="264">
        <v>400</v>
      </c>
      <c r="F70" s="264">
        <v>700</v>
      </c>
      <c r="G70" s="264">
        <v>900</v>
      </c>
      <c r="H70" s="264">
        <v>367.59</v>
      </c>
      <c r="I70" s="264">
        <v>266.47000000000003</v>
      </c>
      <c r="J70" s="264">
        <v>411.13</v>
      </c>
      <c r="K70" s="264">
        <v>353.04</v>
      </c>
    </row>
    <row r="71" spans="1:11">
      <c r="A71" s="262">
        <v>5</v>
      </c>
      <c r="B71" s="263">
        <v>40664.374999826388</v>
      </c>
      <c r="C71" s="262">
        <v>1500</v>
      </c>
      <c r="D71" s="264">
        <v>1600</v>
      </c>
      <c r="E71" s="264">
        <v>1700</v>
      </c>
      <c r="F71" s="264">
        <v>1800</v>
      </c>
      <c r="G71" s="264">
        <v>1600</v>
      </c>
      <c r="H71" s="264">
        <v>1004.43</v>
      </c>
      <c r="I71" s="264">
        <v>819.42</v>
      </c>
      <c r="J71" s="264">
        <v>1169.75</v>
      </c>
      <c r="K71" s="264">
        <v>1003.55</v>
      </c>
    </row>
    <row r="72" spans="1:11">
      <c r="A72" s="262">
        <v>5</v>
      </c>
      <c r="B72" s="263">
        <v>40664.416666435187</v>
      </c>
      <c r="C72" s="262">
        <v>2100</v>
      </c>
      <c r="D72" s="264">
        <v>2200</v>
      </c>
      <c r="E72" s="264">
        <v>2000</v>
      </c>
      <c r="F72" s="264">
        <v>2600</v>
      </c>
      <c r="G72" s="264">
        <v>2100</v>
      </c>
      <c r="H72" s="264">
        <v>1732.46</v>
      </c>
      <c r="I72" s="264">
        <v>1166.1500000000001</v>
      </c>
      <c r="J72" s="264">
        <v>1865.24</v>
      </c>
      <c r="K72" s="264">
        <v>1534.64</v>
      </c>
    </row>
    <row r="73" spans="1:11">
      <c r="A73" s="262">
        <v>5</v>
      </c>
      <c r="B73" s="263">
        <v>40664.458333043978</v>
      </c>
      <c r="C73" s="262">
        <v>2400</v>
      </c>
      <c r="D73" s="264">
        <v>2600</v>
      </c>
      <c r="E73" s="264">
        <v>2600</v>
      </c>
      <c r="F73" s="264">
        <v>3100</v>
      </c>
      <c r="G73" s="264">
        <v>2700</v>
      </c>
      <c r="H73" s="264">
        <v>2335.08</v>
      </c>
      <c r="I73" s="264">
        <v>1750.55</v>
      </c>
      <c r="J73" s="264">
        <v>2575.35</v>
      </c>
      <c r="K73" s="264">
        <v>2921.03</v>
      </c>
    </row>
    <row r="74" spans="1:11">
      <c r="A74" s="262">
        <v>5</v>
      </c>
      <c r="B74" s="263">
        <v>40664.499999652777</v>
      </c>
      <c r="C74" s="262">
        <v>2600</v>
      </c>
      <c r="D74" s="264">
        <v>3000</v>
      </c>
      <c r="E74" s="264">
        <v>3100</v>
      </c>
      <c r="F74" s="264">
        <v>3300</v>
      </c>
      <c r="G74" s="264">
        <v>2800</v>
      </c>
      <c r="H74" s="264">
        <v>2308.71</v>
      </c>
      <c r="I74" s="264">
        <v>2420.2399999999998</v>
      </c>
      <c r="J74" s="264">
        <v>2938.07</v>
      </c>
      <c r="K74" s="264">
        <v>3281.12</v>
      </c>
    </row>
    <row r="75" spans="1:11">
      <c r="A75" s="262">
        <v>5</v>
      </c>
      <c r="B75" s="263">
        <v>40664.541666261575</v>
      </c>
      <c r="C75" s="262">
        <v>1500</v>
      </c>
      <c r="D75" s="264">
        <v>3000</v>
      </c>
      <c r="E75" s="264">
        <v>2600</v>
      </c>
      <c r="F75" s="264">
        <v>3300</v>
      </c>
      <c r="G75" s="264">
        <v>2800</v>
      </c>
      <c r="H75" s="264">
        <v>2263.0300000000002</v>
      </c>
      <c r="I75" s="264">
        <v>2556.52</v>
      </c>
      <c r="J75" s="264">
        <v>3082.53</v>
      </c>
      <c r="K75" s="264">
        <v>3338.37</v>
      </c>
    </row>
    <row r="76" spans="1:11">
      <c r="A76" s="262">
        <v>5</v>
      </c>
      <c r="B76" s="263">
        <v>40664.583332870374</v>
      </c>
      <c r="C76" s="262">
        <v>2000</v>
      </c>
      <c r="D76" s="264">
        <v>2700</v>
      </c>
      <c r="E76" s="264">
        <v>2500</v>
      </c>
      <c r="F76" s="264">
        <v>3100</v>
      </c>
      <c r="G76" s="264">
        <v>2700</v>
      </c>
      <c r="H76" s="264">
        <v>2549.84</v>
      </c>
      <c r="I76" s="264">
        <v>2234.13</v>
      </c>
      <c r="J76" s="264">
        <v>3023.82</v>
      </c>
      <c r="K76" s="264">
        <v>3291.49</v>
      </c>
    </row>
    <row r="77" spans="1:11">
      <c r="A77" s="262">
        <v>5</v>
      </c>
      <c r="B77" s="263">
        <v>40664.624999479165</v>
      </c>
      <c r="C77" s="262">
        <v>1800</v>
      </c>
      <c r="D77" s="264">
        <v>2500</v>
      </c>
      <c r="E77" s="264">
        <v>1000</v>
      </c>
      <c r="F77" s="264">
        <v>2600</v>
      </c>
      <c r="G77" s="264">
        <v>2300</v>
      </c>
      <c r="H77" s="264">
        <v>2317.71</v>
      </c>
      <c r="I77" s="264">
        <v>1548.29</v>
      </c>
      <c r="J77" s="264">
        <v>2809.61</v>
      </c>
      <c r="K77" s="264">
        <v>2895.8</v>
      </c>
    </row>
    <row r="78" spans="1:11">
      <c r="A78" s="262">
        <v>5</v>
      </c>
      <c r="B78" s="263">
        <v>40664.666666087964</v>
      </c>
      <c r="C78" s="262">
        <v>1600</v>
      </c>
      <c r="D78" s="264">
        <v>1800</v>
      </c>
      <c r="E78" s="264">
        <v>500</v>
      </c>
      <c r="F78" s="264">
        <v>2100</v>
      </c>
      <c r="G78" s="264">
        <v>1600</v>
      </c>
      <c r="H78" s="264">
        <v>1959.41</v>
      </c>
      <c r="I78" s="264">
        <v>1833.2</v>
      </c>
      <c r="J78" s="264">
        <v>2316.85</v>
      </c>
      <c r="K78" s="264">
        <v>2472.4899999999998</v>
      </c>
    </row>
    <row r="79" spans="1:11">
      <c r="A79" s="262">
        <v>5</v>
      </c>
      <c r="B79" s="263">
        <v>40664.708332696762</v>
      </c>
      <c r="C79" s="262">
        <v>500</v>
      </c>
      <c r="D79" s="264">
        <v>800</v>
      </c>
      <c r="E79" s="264">
        <v>1200</v>
      </c>
      <c r="F79" s="264">
        <v>1300</v>
      </c>
      <c r="G79" s="264">
        <v>1400</v>
      </c>
      <c r="H79" s="264">
        <v>1562.56</v>
      </c>
      <c r="I79" s="264">
        <v>993.82</v>
      </c>
      <c r="J79" s="264">
        <v>919.98</v>
      </c>
      <c r="K79" s="264">
        <v>1659.91</v>
      </c>
    </row>
    <row r="80" spans="1:11">
      <c r="A80" s="262">
        <v>5</v>
      </c>
      <c r="B80" s="263">
        <v>40664.749999305554</v>
      </c>
      <c r="C80" s="262">
        <v>0</v>
      </c>
      <c r="D80" s="262">
        <v>0</v>
      </c>
      <c r="E80" s="264">
        <v>200</v>
      </c>
      <c r="F80" s="264">
        <v>400</v>
      </c>
      <c r="G80" s="264">
        <v>100</v>
      </c>
      <c r="H80" s="264">
        <v>815.55</v>
      </c>
      <c r="I80" s="264">
        <v>592.37</v>
      </c>
      <c r="J80" s="264">
        <v>778.07</v>
      </c>
      <c r="K80" s="264">
        <v>667.12</v>
      </c>
    </row>
    <row r="81" spans="1:11">
      <c r="A81" s="262">
        <v>5</v>
      </c>
      <c r="B81" s="263">
        <v>40664.791665914352</v>
      </c>
      <c r="C81" s="262">
        <v>0</v>
      </c>
      <c r="D81" s="264">
        <v>0</v>
      </c>
      <c r="E81" s="264">
        <v>0</v>
      </c>
      <c r="F81" s="264">
        <v>0</v>
      </c>
      <c r="G81" s="264">
        <v>0</v>
      </c>
      <c r="H81" s="264">
        <v>174.12</v>
      </c>
      <c r="I81" s="264">
        <v>135.43</v>
      </c>
      <c r="J81" s="264">
        <v>201.69</v>
      </c>
      <c r="K81" s="264">
        <v>135.51</v>
      </c>
    </row>
    <row r="82" spans="1:11">
      <c r="A82" s="262">
        <v>5</v>
      </c>
      <c r="B82" s="263">
        <v>40664.833332523151</v>
      </c>
      <c r="C82" s="262">
        <v>0</v>
      </c>
      <c r="D82" s="264">
        <v>0</v>
      </c>
      <c r="E82" s="264">
        <v>0</v>
      </c>
      <c r="F82" s="264">
        <v>0</v>
      </c>
      <c r="G82" s="264">
        <v>0</v>
      </c>
      <c r="H82" s="264">
        <v>3.98</v>
      </c>
      <c r="I82" s="264">
        <v>9.32</v>
      </c>
      <c r="J82" s="264">
        <v>5.79</v>
      </c>
      <c r="K82" s="264">
        <v>0</v>
      </c>
    </row>
    <row r="83" spans="1:11">
      <c r="A83" s="341" t="s">
        <v>161</v>
      </c>
      <c r="B83" s="342"/>
      <c r="C83" s="265">
        <f t="shared" ref="C83:K83" si="4">SUM(C68:C82)</f>
        <v>16100</v>
      </c>
      <c r="D83" s="266">
        <f t="shared" si="4"/>
        <v>20300</v>
      </c>
      <c r="E83" s="266">
        <f t="shared" si="4"/>
        <v>17800</v>
      </c>
      <c r="F83" s="266">
        <f t="shared" si="4"/>
        <v>24500</v>
      </c>
      <c r="G83" s="266">
        <f t="shared" si="4"/>
        <v>21100</v>
      </c>
      <c r="H83" s="266">
        <f t="shared" si="4"/>
        <v>19463.98</v>
      </c>
      <c r="I83" s="266">
        <f t="shared" si="4"/>
        <v>16384.820000000003</v>
      </c>
      <c r="J83" s="266">
        <f t="shared" si="4"/>
        <v>22173.339999999997</v>
      </c>
      <c r="K83" s="266">
        <f t="shared" si="4"/>
        <v>23634.809999999994</v>
      </c>
    </row>
    <row r="84" spans="1:11">
      <c r="A84" s="262">
        <v>6</v>
      </c>
      <c r="B84" s="263">
        <v>40695.25</v>
      </c>
      <c r="C84" s="262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</row>
    <row r="85" spans="1:11">
      <c r="A85" s="262">
        <v>6</v>
      </c>
      <c r="B85" s="263">
        <v>40695.291666666664</v>
      </c>
      <c r="C85" s="262">
        <v>0</v>
      </c>
      <c r="D85" s="264">
        <v>0</v>
      </c>
      <c r="E85" s="264">
        <v>0</v>
      </c>
      <c r="F85" s="264">
        <v>100</v>
      </c>
      <c r="G85" s="264">
        <v>100</v>
      </c>
      <c r="H85" s="264">
        <v>51.64</v>
      </c>
      <c r="I85" s="264">
        <v>55.53</v>
      </c>
      <c r="J85" s="264">
        <v>46.93</v>
      </c>
      <c r="K85" s="264">
        <v>51.04</v>
      </c>
    </row>
    <row r="86" spans="1:11">
      <c r="A86" s="262">
        <v>6</v>
      </c>
      <c r="B86" s="263">
        <v>40695.33333321759</v>
      </c>
      <c r="C86" s="262">
        <v>500</v>
      </c>
      <c r="D86" s="264">
        <v>400</v>
      </c>
      <c r="E86" s="264">
        <v>800</v>
      </c>
      <c r="F86" s="264">
        <v>700</v>
      </c>
      <c r="G86" s="264">
        <v>500</v>
      </c>
      <c r="H86" s="264">
        <v>207.53</v>
      </c>
      <c r="I86" s="264">
        <v>263.35000000000002</v>
      </c>
      <c r="J86" s="264">
        <v>317.17</v>
      </c>
      <c r="K86" s="264">
        <v>469.19</v>
      </c>
    </row>
    <row r="87" spans="1:11">
      <c r="A87" s="262">
        <v>6</v>
      </c>
      <c r="B87" s="263">
        <v>40695.374999826388</v>
      </c>
      <c r="C87" s="262">
        <v>0</v>
      </c>
      <c r="D87" s="264">
        <v>1100</v>
      </c>
      <c r="E87" s="264">
        <v>1500</v>
      </c>
      <c r="F87" s="264">
        <v>1100</v>
      </c>
      <c r="G87" s="264">
        <v>1700</v>
      </c>
      <c r="H87" s="264">
        <v>487.43</v>
      </c>
      <c r="I87" s="264">
        <v>839.08</v>
      </c>
      <c r="J87" s="264">
        <v>1000.57</v>
      </c>
      <c r="K87" s="264">
        <v>1463.5</v>
      </c>
    </row>
    <row r="88" spans="1:11">
      <c r="A88" s="262">
        <v>6</v>
      </c>
      <c r="B88" s="263">
        <v>40695.416666435187</v>
      </c>
      <c r="C88" s="262">
        <v>0</v>
      </c>
      <c r="D88" s="264">
        <v>2000</v>
      </c>
      <c r="E88" s="264">
        <v>3000</v>
      </c>
      <c r="F88" s="264">
        <v>2600</v>
      </c>
      <c r="G88" s="264">
        <v>2400</v>
      </c>
      <c r="H88" s="264">
        <v>724.93</v>
      </c>
      <c r="I88" s="264">
        <v>1290.44</v>
      </c>
      <c r="J88" s="264">
        <v>1584.07</v>
      </c>
      <c r="K88" s="264">
        <v>2321.7199999999998</v>
      </c>
    </row>
    <row r="89" spans="1:11">
      <c r="A89" s="262">
        <v>6</v>
      </c>
      <c r="B89" s="263">
        <v>40695.458333043978</v>
      </c>
      <c r="C89" s="262">
        <v>0</v>
      </c>
      <c r="D89" s="264">
        <v>2400</v>
      </c>
      <c r="E89" s="264">
        <v>3200</v>
      </c>
      <c r="F89" s="264">
        <v>3000</v>
      </c>
      <c r="G89" s="264">
        <v>2800</v>
      </c>
      <c r="H89" s="264">
        <v>1030.67</v>
      </c>
      <c r="I89" s="264">
        <v>2089.46</v>
      </c>
      <c r="J89" s="264">
        <v>2605.41</v>
      </c>
      <c r="K89" s="264">
        <v>2797.94</v>
      </c>
    </row>
    <row r="90" spans="1:11">
      <c r="A90" s="262">
        <v>6</v>
      </c>
      <c r="B90" s="263">
        <v>40695.499999652777</v>
      </c>
      <c r="C90" s="262">
        <v>0</v>
      </c>
      <c r="D90" s="264">
        <v>2800</v>
      </c>
      <c r="E90" s="264">
        <v>3300</v>
      </c>
      <c r="F90" s="264">
        <v>3200</v>
      </c>
      <c r="G90" s="264">
        <v>3000</v>
      </c>
      <c r="H90" s="264">
        <v>2451.04</v>
      </c>
      <c r="I90" s="264">
        <v>2064.4</v>
      </c>
      <c r="J90" s="264">
        <v>2792.8</v>
      </c>
      <c r="K90" s="264">
        <v>3186.22</v>
      </c>
    </row>
    <row r="91" spans="1:11">
      <c r="A91" s="262">
        <v>6</v>
      </c>
      <c r="B91" s="263">
        <v>40695.541666261575</v>
      </c>
      <c r="C91" s="262">
        <v>0</v>
      </c>
      <c r="D91" s="264">
        <v>2900</v>
      </c>
      <c r="E91" s="264">
        <v>3700</v>
      </c>
      <c r="F91" s="264">
        <v>3400</v>
      </c>
      <c r="G91" s="264">
        <v>3000</v>
      </c>
      <c r="H91" s="264">
        <v>2420.2399999999998</v>
      </c>
      <c r="I91" s="264">
        <v>1590.49</v>
      </c>
      <c r="J91" s="264">
        <v>3166.88</v>
      </c>
      <c r="K91" s="264">
        <v>3576.58</v>
      </c>
    </row>
    <row r="92" spans="1:11">
      <c r="A92" s="262">
        <v>6</v>
      </c>
      <c r="B92" s="263">
        <v>40695.583332870374</v>
      </c>
      <c r="C92" s="262">
        <v>2100</v>
      </c>
      <c r="D92" s="264">
        <v>2700</v>
      </c>
      <c r="E92" s="264">
        <v>3500</v>
      </c>
      <c r="F92" s="264">
        <v>3200</v>
      </c>
      <c r="G92" s="264">
        <v>2700</v>
      </c>
      <c r="H92" s="264">
        <v>2296.0700000000002</v>
      </c>
      <c r="I92" s="264">
        <v>1921.67</v>
      </c>
      <c r="J92" s="264">
        <v>2465.36</v>
      </c>
      <c r="K92" s="264">
        <v>3488.64</v>
      </c>
    </row>
    <row r="93" spans="1:11">
      <c r="A93" s="262">
        <v>6</v>
      </c>
      <c r="B93" s="263">
        <v>40695.624999479165</v>
      </c>
      <c r="C93" s="262">
        <v>1700</v>
      </c>
      <c r="D93" s="264">
        <v>2400</v>
      </c>
      <c r="E93" s="264">
        <v>3200</v>
      </c>
      <c r="F93" s="264">
        <v>1800</v>
      </c>
      <c r="G93" s="264">
        <v>2300</v>
      </c>
      <c r="H93" s="264">
        <v>2467.4499999999998</v>
      </c>
      <c r="I93" s="264">
        <v>1862.54</v>
      </c>
      <c r="J93" s="264">
        <v>2418.1999999999998</v>
      </c>
      <c r="K93" s="264">
        <v>3160.4</v>
      </c>
    </row>
    <row r="94" spans="1:11">
      <c r="A94" s="262">
        <v>6</v>
      </c>
      <c r="B94" s="263">
        <v>40695.666666087964</v>
      </c>
      <c r="C94" s="262">
        <v>1500</v>
      </c>
      <c r="D94" s="264">
        <v>1800</v>
      </c>
      <c r="E94" s="264">
        <v>2600</v>
      </c>
      <c r="F94" s="264">
        <v>2000</v>
      </c>
      <c r="G94" s="264">
        <v>1700</v>
      </c>
      <c r="H94" s="264">
        <v>1958.48</v>
      </c>
      <c r="I94" s="264">
        <v>1440.32</v>
      </c>
      <c r="J94" s="264">
        <v>1836.78</v>
      </c>
      <c r="K94" s="264">
        <v>2561.14</v>
      </c>
    </row>
    <row r="95" spans="1:11">
      <c r="A95" s="262">
        <v>6</v>
      </c>
      <c r="B95" s="263">
        <v>40695.708332696762</v>
      </c>
      <c r="C95" s="262">
        <v>700</v>
      </c>
      <c r="D95" s="264">
        <v>800</v>
      </c>
      <c r="E95" s="264">
        <v>1400</v>
      </c>
      <c r="F95" s="264">
        <v>1100</v>
      </c>
      <c r="G95" s="264">
        <v>1700</v>
      </c>
      <c r="H95" s="264">
        <v>1278.94</v>
      </c>
      <c r="I95" s="264">
        <v>983.09</v>
      </c>
      <c r="J95" s="264">
        <v>1033.6400000000001</v>
      </c>
      <c r="K95" s="264">
        <v>1746.89</v>
      </c>
    </row>
    <row r="96" spans="1:11">
      <c r="A96" s="262">
        <v>6</v>
      </c>
      <c r="B96" s="263">
        <v>40695.749999305554</v>
      </c>
      <c r="C96" s="262">
        <v>0</v>
      </c>
      <c r="D96" s="264">
        <v>100</v>
      </c>
      <c r="E96" s="264">
        <v>100</v>
      </c>
      <c r="F96" s="264">
        <v>200</v>
      </c>
      <c r="G96" s="264">
        <v>100</v>
      </c>
      <c r="H96" s="264">
        <v>540.49</v>
      </c>
      <c r="I96" s="264">
        <v>250.73</v>
      </c>
      <c r="J96" s="264">
        <v>525.42999999999995</v>
      </c>
      <c r="K96" s="264">
        <v>781.42</v>
      </c>
    </row>
    <row r="97" spans="1:11">
      <c r="A97" s="262">
        <v>6</v>
      </c>
      <c r="B97" s="263">
        <v>40695.791665914352</v>
      </c>
      <c r="C97" s="262">
        <v>0</v>
      </c>
      <c r="D97" s="262">
        <v>0</v>
      </c>
      <c r="E97" s="262">
        <v>0</v>
      </c>
      <c r="F97" s="262">
        <v>0</v>
      </c>
      <c r="G97" s="262">
        <v>0</v>
      </c>
      <c r="H97" s="264">
        <v>96.97</v>
      </c>
      <c r="I97" s="264">
        <v>31.67</v>
      </c>
      <c r="J97" s="264">
        <v>141.03</v>
      </c>
      <c r="K97" s="264">
        <v>155.72</v>
      </c>
    </row>
    <row r="98" spans="1:11">
      <c r="A98" s="262">
        <v>6</v>
      </c>
      <c r="B98" s="263">
        <v>40695.833332523151</v>
      </c>
      <c r="C98" s="262">
        <v>0</v>
      </c>
      <c r="D98" s="262">
        <v>0</v>
      </c>
      <c r="E98" s="262">
        <v>0</v>
      </c>
      <c r="F98" s="262">
        <v>0</v>
      </c>
      <c r="G98" s="262">
        <v>0</v>
      </c>
      <c r="H98" s="264">
        <v>0.77</v>
      </c>
      <c r="I98" s="264">
        <v>5.41</v>
      </c>
      <c r="J98" s="264">
        <v>3.37</v>
      </c>
      <c r="K98" s="264">
        <v>0.06</v>
      </c>
    </row>
    <row r="99" spans="1:11">
      <c r="A99" s="341" t="s">
        <v>161</v>
      </c>
      <c r="B99" s="342"/>
      <c r="C99" s="265">
        <f t="shared" ref="C99:K99" si="5">SUM(C84:C98)</f>
        <v>6500</v>
      </c>
      <c r="D99" s="266">
        <f t="shared" si="5"/>
        <v>19400</v>
      </c>
      <c r="E99" s="266">
        <f t="shared" si="5"/>
        <v>26300</v>
      </c>
      <c r="F99" s="266">
        <f t="shared" si="5"/>
        <v>22400</v>
      </c>
      <c r="G99" s="266">
        <f t="shared" si="5"/>
        <v>22000</v>
      </c>
      <c r="H99" s="266">
        <f t="shared" si="5"/>
        <v>16012.65</v>
      </c>
      <c r="I99" s="266">
        <f t="shared" si="5"/>
        <v>14688.179999999998</v>
      </c>
      <c r="J99" s="266">
        <f t="shared" si="5"/>
        <v>19937.64</v>
      </c>
      <c r="K99" s="266">
        <f t="shared" si="5"/>
        <v>25760.46</v>
      </c>
    </row>
    <row r="100" spans="1:11">
      <c r="A100" s="262">
        <v>7</v>
      </c>
      <c r="B100" s="263">
        <v>40725.25</v>
      </c>
      <c r="C100" s="262">
        <v>0</v>
      </c>
      <c r="D100" s="264">
        <v>0</v>
      </c>
      <c r="E100" s="264">
        <v>0</v>
      </c>
      <c r="F100" s="264">
        <v>0</v>
      </c>
      <c r="G100" s="264">
        <v>0</v>
      </c>
      <c r="H100" s="264">
        <v>0</v>
      </c>
      <c r="I100" s="264">
        <v>0</v>
      </c>
      <c r="J100" s="264">
        <v>0</v>
      </c>
      <c r="K100" s="264">
        <v>0</v>
      </c>
    </row>
    <row r="101" spans="1:11">
      <c r="A101" s="262">
        <v>7</v>
      </c>
      <c r="B101" s="263">
        <v>40725.291666666664</v>
      </c>
      <c r="C101" s="262">
        <v>0</v>
      </c>
      <c r="D101" s="264">
        <v>600</v>
      </c>
      <c r="E101" s="264">
        <v>0</v>
      </c>
      <c r="F101" s="264">
        <v>0</v>
      </c>
      <c r="G101" s="264">
        <v>0</v>
      </c>
      <c r="H101" s="264">
        <v>74.31</v>
      </c>
      <c r="I101" s="264">
        <v>64.47</v>
      </c>
      <c r="J101" s="264">
        <v>38.25</v>
      </c>
      <c r="K101" s="264">
        <v>63.82</v>
      </c>
    </row>
    <row r="102" spans="1:11">
      <c r="A102" s="262">
        <v>7</v>
      </c>
      <c r="B102" s="263">
        <v>40725.33333321759</v>
      </c>
      <c r="C102" s="262">
        <v>900</v>
      </c>
      <c r="D102" s="264">
        <v>1100</v>
      </c>
      <c r="E102" s="264">
        <v>500</v>
      </c>
      <c r="F102" s="264">
        <v>0</v>
      </c>
      <c r="G102" s="264">
        <v>0</v>
      </c>
      <c r="H102" s="264">
        <v>200.62</v>
      </c>
      <c r="I102" s="264">
        <v>362.49</v>
      </c>
      <c r="J102" s="264">
        <v>248.63</v>
      </c>
      <c r="K102" s="264">
        <v>430.5</v>
      </c>
    </row>
    <row r="103" spans="1:11">
      <c r="A103" s="262">
        <v>7</v>
      </c>
      <c r="B103" s="263">
        <v>40725.374999826388</v>
      </c>
      <c r="C103" s="262">
        <v>1500</v>
      </c>
      <c r="D103" s="264">
        <v>1900</v>
      </c>
      <c r="E103" s="264">
        <v>2100</v>
      </c>
      <c r="F103" s="264">
        <v>0</v>
      </c>
      <c r="G103" s="264">
        <v>0</v>
      </c>
      <c r="H103" s="264">
        <v>0</v>
      </c>
      <c r="I103" s="264">
        <v>945.76</v>
      </c>
      <c r="J103" s="264">
        <v>876.23</v>
      </c>
      <c r="K103" s="264">
        <v>1189.73</v>
      </c>
    </row>
    <row r="104" spans="1:11">
      <c r="A104" s="262">
        <v>7</v>
      </c>
      <c r="B104" s="263">
        <v>40725.416666435187</v>
      </c>
      <c r="C104" s="262">
        <v>2100</v>
      </c>
      <c r="D104" s="264">
        <v>2900</v>
      </c>
      <c r="E104" s="264">
        <v>2900</v>
      </c>
      <c r="F104" s="264">
        <v>1500</v>
      </c>
      <c r="G104" s="264">
        <v>0</v>
      </c>
      <c r="H104" s="264">
        <v>1500</v>
      </c>
      <c r="I104" s="264">
        <v>901.6</v>
      </c>
      <c r="J104" s="264">
        <v>1592.65</v>
      </c>
      <c r="K104" s="264">
        <v>2096.73</v>
      </c>
    </row>
    <row r="105" spans="1:11">
      <c r="A105" s="262">
        <v>7</v>
      </c>
      <c r="B105" s="263">
        <v>40725.458333043978</v>
      </c>
      <c r="C105" s="262">
        <v>2600</v>
      </c>
      <c r="D105" s="264">
        <v>3300</v>
      </c>
      <c r="E105" s="264">
        <v>3300</v>
      </c>
      <c r="F105" s="264">
        <v>1700</v>
      </c>
      <c r="G105" s="264">
        <v>2800</v>
      </c>
      <c r="H105" s="264">
        <v>1900</v>
      </c>
      <c r="I105" s="264">
        <v>737.68</v>
      </c>
      <c r="J105" s="264">
        <v>1849.17</v>
      </c>
      <c r="K105" s="264">
        <v>2378.02</v>
      </c>
    </row>
    <row r="106" spans="1:11">
      <c r="A106" s="262">
        <v>7</v>
      </c>
      <c r="B106" s="263">
        <v>40725.499999652777</v>
      </c>
      <c r="C106" s="262">
        <v>2800</v>
      </c>
      <c r="D106" s="264">
        <v>2000</v>
      </c>
      <c r="E106" s="264">
        <v>3700</v>
      </c>
      <c r="F106" s="264">
        <v>3300</v>
      </c>
      <c r="G106" s="264">
        <v>2800</v>
      </c>
      <c r="H106" s="264">
        <v>1100</v>
      </c>
      <c r="I106" s="264">
        <v>1494.87</v>
      </c>
      <c r="J106" s="264">
        <v>2628.34</v>
      </c>
      <c r="K106" s="264">
        <v>2731.25</v>
      </c>
    </row>
    <row r="107" spans="1:11">
      <c r="A107" s="262">
        <v>7</v>
      </c>
      <c r="B107" s="263">
        <v>40725.541666261575</v>
      </c>
      <c r="C107" s="262">
        <v>2800</v>
      </c>
      <c r="D107" s="264">
        <v>2400</v>
      </c>
      <c r="E107" s="264">
        <v>3700</v>
      </c>
      <c r="F107" s="264">
        <v>3100</v>
      </c>
      <c r="G107" s="264">
        <v>2800</v>
      </c>
      <c r="H107" s="264">
        <v>700</v>
      </c>
      <c r="I107" s="264">
        <v>2209.8200000000002</v>
      </c>
      <c r="J107" s="264">
        <v>2839.9</v>
      </c>
      <c r="K107" s="264">
        <v>2731.25</v>
      </c>
    </row>
    <row r="108" spans="1:11">
      <c r="A108" s="262">
        <v>7</v>
      </c>
      <c r="B108" s="263">
        <v>40725.583332870374</v>
      </c>
      <c r="C108" s="262">
        <v>2600</v>
      </c>
      <c r="D108" s="264">
        <v>1600</v>
      </c>
      <c r="E108" s="264">
        <v>3600</v>
      </c>
      <c r="F108" s="264">
        <v>3000</v>
      </c>
      <c r="G108" s="264">
        <v>2700</v>
      </c>
      <c r="H108" s="264"/>
      <c r="I108" s="264">
        <v>1727.52</v>
      </c>
      <c r="J108" s="264">
        <v>2655.31</v>
      </c>
      <c r="K108" s="264">
        <v>3454.17</v>
      </c>
    </row>
    <row r="109" spans="1:11">
      <c r="A109" s="262">
        <v>7</v>
      </c>
      <c r="B109" s="263">
        <v>40725.624999479165</v>
      </c>
      <c r="C109" s="262">
        <v>2300</v>
      </c>
      <c r="D109" s="264">
        <v>1200</v>
      </c>
      <c r="E109" s="264">
        <v>3100</v>
      </c>
      <c r="F109" s="264">
        <v>2500</v>
      </c>
      <c r="G109" s="264">
        <v>2300</v>
      </c>
      <c r="H109" s="264"/>
      <c r="I109" s="264">
        <v>2282.08</v>
      </c>
      <c r="J109" s="264">
        <v>2457.5500000000002</v>
      </c>
      <c r="K109" s="264">
        <v>3220.81</v>
      </c>
    </row>
    <row r="110" spans="1:11">
      <c r="A110" s="262">
        <v>7</v>
      </c>
      <c r="B110" s="263">
        <v>40725.666666087964</v>
      </c>
      <c r="C110" s="262">
        <v>1700</v>
      </c>
      <c r="D110" s="264">
        <v>500</v>
      </c>
      <c r="E110" s="264">
        <v>2600</v>
      </c>
      <c r="F110" s="264">
        <v>2000</v>
      </c>
      <c r="G110" s="264"/>
      <c r="H110" s="264">
        <v>299.27999999999997</v>
      </c>
      <c r="I110" s="264">
        <v>1809.37</v>
      </c>
      <c r="J110" s="264">
        <v>1642.29</v>
      </c>
      <c r="K110" s="264">
        <v>2485.69</v>
      </c>
    </row>
    <row r="111" spans="1:11">
      <c r="A111" s="262">
        <v>7</v>
      </c>
      <c r="B111" s="263">
        <v>40725.708332696762</v>
      </c>
      <c r="C111" s="262">
        <v>500</v>
      </c>
      <c r="D111" s="264">
        <v>0</v>
      </c>
      <c r="E111" s="264">
        <v>1400</v>
      </c>
      <c r="F111" s="264">
        <v>1000</v>
      </c>
      <c r="G111" s="264">
        <v>800</v>
      </c>
      <c r="H111" s="264">
        <v>256.39999999999998</v>
      </c>
      <c r="I111" s="264">
        <v>1230.3</v>
      </c>
      <c r="J111" s="264">
        <v>1132.56</v>
      </c>
      <c r="K111" s="264">
        <v>1146.3599999999999</v>
      </c>
    </row>
    <row r="112" spans="1:11">
      <c r="A112" s="262">
        <v>7</v>
      </c>
      <c r="B112" s="263">
        <v>40725.749999305554</v>
      </c>
      <c r="C112" s="264">
        <v>0</v>
      </c>
      <c r="D112" s="264">
        <v>0</v>
      </c>
      <c r="E112" s="264">
        <v>200</v>
      </c>
      <c r="F112" s="264">
        <v>300</v>
      </c>
      <c r="G112" s="264"/>
      <c r="H112" s="264">
        <v>253.48</v>
      </c>
      <c r="I112" s="264">
        <v>705</v>
      </c>
      <c r="J112" s="264">
        <v>469.36</v>
      </c>
      <c r="K112" s="264">
        <v>455.49</v>
      </c>
    </row>
    <row r="113" spans="1:11">
      <c r="A113" s="262">
        <v>7</v>
      </c>
      <c r="B113" s="263">
        <v>40725.791665914352</v>
      </c>
      <c r="C113" s="264">
        <v>0</v>
      </c>
      <c r="D113" s="264">
        <v>0</v>
      </c>
      <c r="E113" s="264">
        <v>0</v>
      </c>
      <c r="F113" s="264">
        <v>0</v>
      </c>
      <c r="G113" s="264">
        <v>0</v>
      </c>
      <c r="H113" s="264">
        <v>0</v>
      </c>
      <c r="I113" s="264">
        <v>145.22999999999999</v>
      </c>
      <c r="J113" s="264">
        <v>182.67</v>
      </c>
      <c r="K113" s="264">
        <v>115.05</v>
      </c>
    </row>
    <row r="114" spans="1:11">
      <c r="A114" s="262">
        <v>7</v>
      </c>
      <c r="B114" s="263">
        <v>40725.833332523151</v>
      </c>
      <c r="C114" s="264">
        <v>0</v>
      </c>
      <c r="D114" s="264">
        <v>0</v>
      </c>
      <c r="E114" s="264">
        <v>0</v>
      </c>
      <c r="F114" s="264">
        <v>0</v>
      </c>
      <c r="G114" s="264">
        <v>0</v>
      </c>
      <c r="H114" s="264">
        <v>0</v>
      </c>
      <c r="I114" s="264">
        <v>10.33</v>
      </c>
      <c r="J114" s="264">
        <v>5.81</v>
      </c>
      <c r="K114" s="264">
        <v>0</v>
      </c>
    </row>
    <row r="115" spans="1:11">
      <c r="A115" s="341" t="s">
        <v>161</v>
      </c>
      <c r="B115" s="342"/>
      <c r="C115" s="265">
        <f t="shared" ref="C115:K115" si="6">SUM(C100:C114)</f>
        <v>19800</v>
      </c>
      <c r="D115" s="266">
        <f t="shared" si="6"/>
        <v>17500</v>
      </c>
      <c r="E115" s="266">
        <f t="shared" si="6"/>
        <v>27100</v>
      </c>
      <c r="F115" s="266">
        <f t="shared" si="6"/>
        <v>18400</v>
      </c>
      <c r="G115" s="266">
        <f t="shared" si="6"/>
        <v>14200</v>
      </c>
      <c r="H115" s="266">
        <f t="shared" si="6"/>
        <v>6284.0899999999992</v>
      </c>
      <c r="I115" s="266">
        <f t="shared" si="6"/>
        <v>14626.519999999999</v>
      </c>
      <c r="J115" s="266">
        <f t="shared" si="6"/>
        <v>18618.72</v>
      </c>
      <c r="K115" s="266">
        <f t="shared" si="6"/>
        <v>22498.87</v>
      </c>
    </row>
    <row r="116" spans="1:11">
      <c r="A116" s="262">
        <v>8</v>
      </c>
      <c r="B116" s="263">
        <v>40756.25</v>
      </c>
      <c r="C116" s="262">
        <v>0</v>
      </c>
      <c r="D116" s="264">
        <v>0</v>
      </c>
      <c r="E116" s="264">
        <v>0</v>
      </c>
      <c r="F116" s="264">
        <v>0</v>
      </c>
      <c r="G116" s="264">
        <v>0</v>
      </c>
      <c r="H116" s="264">
        <v>0</v>
      </c>
      <c r="I116" s="264">
        <v>0</v>
      </c>
      <c r="J116" s="264">
        <v>0</v>
      </c>
      <c r="K116" s="264">
        <v>0</v>
      </c>
    </row>
    <row r="117" spans="1:11">
      <c r="A117" s="262">
        <v>8</v>
      </c>
      <c r="B117" s="263">
        <v>40756.291666666664</v>
      </c>
      <c r="C117" s="262">
        <v>0</v>
      </c>
      <c r="D117" s="264">
        <v>0</v>
      </c>
      <c r="E117" s="264">
        <v>300</v>
      </c>
      <c r="F117" s="264">
        <v>20</v>
      </c>
      <c r="G117" s="264"/>
      <c r="H117" s="264">
        <v>56.45</v>
      </c>
      <c r="I117" s="264">
        <v>84.24</v>
      </c>
      <c r="J117" s="264">
        <v>32.51</v>
      </c>
      <c r="K117" s="264">
        <v>29.03</v>
      </c>
    </row>
    <row r="118" spans="1:11">
      <c r="A118" s="262">
        <v>8</v>
      </c>
      <c r="B118" s="263">
        <v>40756.33333321759</v>
      </c>
      <c r="C118" s="262">
        <v>500</v>
      </c>
      <c r="D118" s="264">
        <v>1000</v>
      </c>
      <c r="E118" s="264">
        <v>300</v>
      </c>
      <c r="F118" s="264">
        <v>40</v>
      </c>
      <c r="G118" s="264">
        <v>900</v>
      </c>
      <c r="H118" s="264">
        <v>283.74</v>
      </c>
      <c r="I118" s="264">
        <v>362.58</v>
      </c>
      <c r="J118" s="264">
        <v>227.7</v>
      </c>
      <c r="K118" s="264">
        <v>442.46</v>
      </c>
    </row>
    <row r="119" spans="1:11">
      <c r="A119" s="262">
        <v>8</v>
      </c>
      <c r="B119" s="263">
        <v>40756.374999826388</v>
      </c>
      <c r="C119" s="262">
        <v>1400</v>
      </c>
      <c r="D119" s="264">
        <v>1300</v>
      </c>
      <c r="E119" s="264">
        <v>1300</v>
      </c>
      <c r="F119" s="264">
        <v>800</v>
      </c>
      <c r="G119" s="264">
        <v>1500</v>
      </c>
      <c r="H119" s="264">
        <v>710.09</v>
      </c>
      <c r="I119" s="264">
        <v>784.38</v>
      </c>
      <c r="J119" s="264">
        <v>966.56</v>
      </c>
      <c r="K119" s="264">
        <v>1375.16</v>
      </c>
    </row>
    <row r="120" spans="1:11">
      <c r="A120" s="262">
        <v>8</v>
      </c>
      <c r="B120" s="263">
        <v>40756.416666435187</v>
      </c>
      <c r="C120" s="262">
        <v>2100</v>
      </c>
      <c r="D120" s="264">
        <v>1400</v>
      </c>
      <c r="E120" s="264">
        <v>2500</v>
      </c>
      <c r="F120" s="264">
        <v>2400</v>
      </c>
      <c r="G120" s="264">
        <v>2200</v>
      </c>
      <c r="H120" s="264">
        <v>858.84</v>
      </c>
      <c r="I120" s="264">
        <v>830.42</v>
      </c>
      <c r="J120" s="264">
        <v>1208.24</v>
      </c>
      <c r="K120" s="264">
        <v>2011.13</v>
      </c>
    </row>
    <row r="121" spans="1:11">
      <c r="A121" s="262">
        <v>8</v>
      </c>
      <c r="B121" s="263">
        <v>40756.458333043978</v>
      </c>
      <c r="C121" s="262">
        <v>2600</v>
      </c>
      <c r="D121" s="264">
        <v>2400</v>
      </c>
      <c r="E121" s="264">
        <v>3000</v>
      </c>
      <c r="F121" s="264">
        <v>2700</v>
      </c>
      <c r="G121" s="264">
        <v>2500</v>
      </c>
      <c r="H121" s="264">
        <v>2106.9899999999998</v>
      </c>
      <c r="I121" s="264">
        <v>1612.4</v>
      </c>
      <c r="J121" s="264">
        <v>2245.69</v>
      </c>
      <c r="K121" s="264">
        <v>2725.49</v>
      </c>
    </row>
    <row r="122" spans="1:11">
      <c r="A122" s="262">
        <v>8</v>
      </c>
      <c r="B122" s="263">
        <v>40756.499999652777</v>
      </c>
      <c r="C122" s="262">
        <v>2900</v>
      </c>
      <c r="D122" s="264">
        <v>3100</v>
      </c>
      <c r="E122" s="264">
        <v>3300</v>
      </c>
      <c r="F122" s="264">
        <v>3300</v>
      </c>
      <c r="G122" s="264">
        <v>2900</v>
      </c>
      <c r="H122" s="264">
        <v>1543.03</v>
      </c>
      <c r="I122" s="264">
        <v>1991.5</v>
      </c>
      <c r="J122" s="264">
        <v>3269.88</v>
      </c>
      <c r="K122" s="264">
        <v>3290.8</v>
      </c>
    </row>
    <row r="123" spans="1:11">
      <c r="A123" s="262">
        <v>8</v>
      </c>
      <c r="B123" s="263">
        <v>40756.541666261575</v>
      </c>
      <c r="C123" s="262">
        <v>2900</v>
      </c>
      <c r="D123" s="264">
        <v>2500</v>
      </c>
      <c r="E123" s="264">
        <v>3600</v>
      </c>
      <c r="F123" s="264">
        <v>2200</v>
      </c>
      <c r="G123" s="264">
        <v>2900</v>
      </c>
      <c r="H123" s="264">
        <v>528.84</v>
      </c>
      <c r="I123" s="264">
        <v>2441.19</v>
      </c>
      <c r="J123" s="264">
        <v>3090.12</v>
      </c>
      <c r="K123" s="264">
        <v>3423.41</v>
      </c>
    </row>
    <row r="124" spans="1:11">
      <c r="A124" s="262">
        <v>8</v>
      </c>
      <c r="B124" s="263">
        <v>40756.583332870374</v>
      </c>
      <c r="C124" s="262">
        <v>2700</v>
      </c>
      <c r="D124" s="264">
        <v>2100</v>
      </c>
      <c r="E124" s="264">
        <v>3400</v>
      </c>
      <c r="F124" s="264">
        <v>2700</v>
      </c>
      <c r="G124" s="264">
        <v>2600</v>
      </c>
      <c r="H124" s="264">
        <v>552.27</v>
      </c>
      <c r="I124" s="264">
        <v>2529.9899999999998</v>
      </c>
      <c r="J124" s="264">
        <v>1753.7</v>
      </c>
      <c r="K124" s="264">
        <v>3360.53</v>
      </c>
    </row>
    <row r="125" spans="1:11">
      <c r="A125" s="262">
        <v>8</v>
      </c>
      <c r="B125" s="263">
        <v>40756.624999479165</v>
      </c>
      <c r="C125" s="262">
        <v>2400</v>
      </c>
      <c r="D125" s="264">
        <v>1800</v>
      </c>
      <c r="E125" s="264">
        <v>3000</v>
      </c>
      <c r="F125" s="264">
        <v>2600</v>
      </c>
      <c r="G125" s="264">
        <v>1700</v>
      </c>
      <c r="H125" s="264">
        <v>534.02</v>
      </c>
      <c r="I125" s="264">
        <v>2244.31</v>
      </c>
      <c r="J125" s="264">
        <v>627.04999999999995</v>
      </c>
      <c r="K125" s="264">
        <v>3008.57</v>
      </c>
    </row>
    <row r="126" spans="1:11">
      <c r="A126" s="262">
        <v>8</v>
      </c>
      <c r="B126" s="263">
        <v>40756.666666087964</v>
      </c>
      <c r="C126" s="262">
        <v>1800</v>
      </c>
      <c r="D126" s="264">
        <v>700</v>
      </c>
      <c r="E126" s="264">
        <v>2700</v>
      </c>
      <c r="F126" s="264">
        <v>2300</v>
      </c>
      <c r="G126" s="264">
        <v>1500</v>
      </c>
      <c r="H126" s="264">
        <v>643.53</v>
      </c>
      <c r="I126" s="264">
        <v>1658.64</v>
      </c>
      <c r="J126" s="264">
        <v>657.37</v>
      </c>
      <c r="K126" s="264">
        <v>2528.5100000000002</v>
      </c>
    </row>
    <row r="127" spans="1:11">
      <c r="A127" s="262">
        <v>8</v>
      </c>
      <c r="B127" s="263">
        <v>40756.708332696762</v>
      </c>
      <c r="C127" s="262">
        <v>1000</v>
      </c>
      <c r="D127" s="264">
        <v>0</v>
      </c>
      <c r="E127" s="264">
        <v>1400</v>
      </c>
      <c r="F127" s="264">
        <v>1100</v>
      </c>
      <c r="G127" s="264">
        <v>700</v>
      </c>
      <c r="H127" s="264">
        <v>516.88</v>
      </c>
      <c r="I127" s="264">
        <v>849.45</v>
      </c>
      <c r="J127" s="264">
        <v>575.79</v>
      </c>
      <c r="K127" s="264">
        <v>1711.49</v>
      </c>
    </row>
    <row r="128" spans="1:11">
      <c r="A128" s="262">
        <v>8</v>
      </c>
      <c r="B128" s="263">
        <v>40756.749999305554</v>
      </c>
      <c r="C128" s="262">
        <v>100</v>
      </c>
      <c r="D128" s="264">
        <v>0</v>
      </c>
      <c r="E128" s="264">
        <v>400</v>
      </c>
      <c r="F128" s="264">
        <v>400</v>
      </c>
      <c r="G128" s="264">
        <v>200</v>
      </c>
      <c r="H128" s="264">
        <v>301.2</v>
      </c>
      <c r="I128" s="264">
        <v>456.1</v>
      </c>
      <c r="J128" s="264">
        <v>277.14</v>
      </c>
      <c r="K128" s="264">
        <v>727.47</v>
      </c>
    </row>
    <row r="129" spans="1:11">
      <c r="A129" s="262">
        <v>8</v>
      </c>
      <c r="B129" s="263">
        <v>40756.791665914352</v>
      </c>
      <c r="C129" s="262">
        <v>0</v>
      </c>
      <c r="D129" s="264">
        <v>0</v>
      </c>
      <c r="E129" s="264">
        <v>0</v>
      </c>
      <c r="F129" s="264">
        <v>0</v>
      </c>
      <c r="G129" s="264">
        <v>0</v>
      </c>
      <c r="H129" s="264">
        <v>41.83</v>
      </c>
      <c r="I129" s="264">
        <v>85.56</v>
      </c>
      <c r="J129" s="264">
        <v>59.24</v>
      </c>
      <c r="K129" s="264">
        <v>98.95</v>
      </c>
    </row>
    <row r="130" spans="1:11">
      <c r="A130" s="262">
        <v>8</v>
      </c>
      <c r="B130" s="263">
        <v>40756.833332523151</v>
      </c>
      <c r="C130" s="262">
        <v>0</v>
      </c>
      <c r="D130" s="264">
        <v>0</v>
      </c>
      <c r="E130" s="264">
        <v>0</v>
      </c>
      <c r="F130" s="264">
        <v>0</v>
      </c>
      <c r="G130" s="264">
        <v>0</v>
      </c>
      <c r="H130" s="264">
        <v>0.51</v>
      </c>
      <c r="I130" s="264">
        <v>0.43</v>
      </c>
      <c r="J130" s="264">
        <v>1.19</v>
      </c>
      <c r="K130" s="264">
        <v>0</v>
      </c>
    </row>
    <row r="131" spans="1:11">
      <c r="A131" s="341" t="s">
        <v>161</v>
      </c>
      <c r="B131" s="342"/>
      <c r="C131" s="265">
        <f t="shared" ref="C131:K131" si="7">SUM(C116:C130)</f>
        <v>20400</v>
      </c>
      <c r="D131" s="266">
        <f t="shared" si="7"/>
        <v>16300</v>
      </c>
      <c r="E131" s="266">
        <f t="shared" si="7"/>
        <v>25200</v>
      </c>
      <c r="F131" s="266">
        <f t="shared" si="7"/>
        <v>20560</v>
      </c>
      <c r="G131" s="266">
        <f t="shared" si="7"/>
        <v>19600</v>
      </c>
      <c r="H131" s="266">
        <f t="shared" si="7"/>
        <v>8678.2200000000012</v>
      </c>
      <c r="I131" s="266">
        <f t="shared" si="7"/>
        <v>15931.19</v>
      </c>
      <c r="J131" s="266">
        <f t="shared" si="7"/>
        <v>14992.18</v>
      </c>
      <c r="K131" s="266">
        <f t="shared" si="7"/>
        <v>24733</v>
      </c>
    </row>
    <row r="132" spans="1:11">
      <c r="A132" s="262">
        <v>9</v>
      </c>
      <c r="B132" s="263">
        <v>40756.25</v>
      </c>
      <c r="C132" s="262">
        <v>0</v>
      </c>
      <c r="D132" s="264">
        <v>0</v>
      </c>
      <c r="E132" s="264">
        <v>0</v>
      </c>
      <c r="F132" s="264">
        <v>0</v>
      </c>
      <c r="G132" s="264">
        <v>0</v>
      </c>
      <c r="H132" s="264">
        <v>0</v>
      </c>
      <c r="I132" s="264">
        <v>0</v>
      </c>
      <c r="J132" s="264">
        <v>0</v>
      </c>
      <c r="K132" s="264">
        <v>0</v>
      </c>
    </row>
    <row r="133" spans="1:11">
      <c r="A133" s="262">
        <v>9</v>
      </c>
      <c r="B133" s="263">
        <v>40756.291666666664</v>
      </c>
      <c r="C133" s="262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44.3</v>
      </c>
      <c r="I133" s="264">
        <v>63.22</v>
      </c>
      <c r="J133" s="264">
        <v>36.83</v>
      </c>
      <c r="K133" s="264">
        <v>56.39</v>
      </c>
    </row>
    <row r="134" spans="1:11">
      <c r="A134" s="262">
        <v>9</v>
      </c>
      <c r="B134" s="263">
        <v>40756.33333321759</v>
      </c>
      <c r="C134" s="262">
        <v>0</v>
      </c>
      <c r="D134" s="264">
        <v>200</v>
      </c>
      <c r="E134" s="264">
        <v>800</v>
      </c>
      <c r="F134" s="264">
        <v>0</v>
      </c>
      <c r="G134" s="264">
        <v>900</v>
      </c>
      <c r="H134" s="264">
        <v>333.69</v>
      </c>
      <c r="I134" s="264">
        <v>346.6</v>
      </c>
      <c r="J134" s="264">
        <v>330.22</v>
      </c>
      <c r="K134" s="264">
        <v>421.69</v>
      </c>
    </row>
    <row r="135" spans="1:11">
      <c r="A135" s="262">
        <v>9</v>
      </c>
      <c r="B135" s="263">
        <v>40756.374999826388</v>
      </c>
      <c r="C135" s="262">
        <v>1300</v>
      </c>
      <c r="D135" s="264">
        <v>700</v>
      </c>
      <c r="E135" s="264">
        <v>1800</v>
      </c>
      <c r="F135" s="264">
        <v>0</v>
      </c>
      <c r="G135" s="264">
        <v>1700</v>
      </c>
      <c r="H135" s="264">
        <v>970.85</v>
      </c>
      <c r="I135" s="264">
        <v>881.28</v>
      </c>
      <c r="J135" s="264">
        <v>969.82</v>
      </c>
      <c r="K135" s="264">
        <v>1431.12</v>
      </c>
    </row>
    <row r="136" spans="1:11">
      <c r="A136" s="262">
        <v>9</v>
      </c>
      <c r="B136" s="263">
        <v>40756.416666435187</v>
      </c>
      <c r="C136" s="262">
        <v>2200</v>
      </c>
      <c r="D136" s="264">
        <v>1400</v>
      </c>
      <c r="E136" s="264">
        <v>2800</v>
      </c>
      <c r="F136" s="264">
        <v>0</v>
      </c>
      <c r="G136" s="264">
        <v>2300</v>
      </c>
      <c r="H136" s="264">
        <v>1653.64</v>
      </c>
      <c r="I136" s="264">
        <v>1482.19</v>
      </c>
      <c r="J136" s="264">
        <v>1689.22</v>
      </c>
      <c r="K136" s="264">
        <v>2263.62</v>
      </c>
    </row>
    <row r="137" spans="1:11">
      <c r="A137" s="262">
        <v>9</v>
      </c>
      <c r="B137" s="263">
        <v>40756.458333043978</v>
      </c>
      <c r="C137" s="262">
        <v>2700</v>
      </c>
      <c r="D137" s="264">
        <v>1900</v>
      </c>
      <c r="E137" s="264">
        <v>2400</v>
      </c>
      <c r="F137" s="264">
        <v>0</v>
      </c>
      <c r="G137" s="264">
        <v>2400</v>
      </c>
      <c r="H137" s="264">
        <v>2180.4499999999998</v>
      </c>
      <c r="I137" s="264">
        <v>2002.97</v>
      </c>
      <c r="J137" s="264">
        <v>2118.14</v>
      </c>
      <c r="K137" s="264">
        <v>2782.76</v>
      </c>
    </row>
    <row r="138" spans="1:11">
      <c r="A138" s="262">
        <v>9</v>
      </c>
      <c r="B138" s="263">
        <v>40756.499999652777</v>
      </c>
      <c r="C138" s="262">
        <v>2900</v>
      </c>
      <c r="D138" s="264">
        <v>2700</v>
      </c>
      <c r="E138" s="264">
        <v>3700</v>
      </c>
      <c r="F138" s="264">
        <v>0</v>
      </c>
      <c r="G138" s="264">
        <v>3100</v>
      </c>
      <c r="H138" s="264">
        <v>2271.5700000000002</v>
      </c>
      <c r="I138" s="264">
        <v>2312.63</v>
      </c>
      <c r="J138" s="264">
        <v>2964.25</v>
      </c>
      <c r="K138" s="264">
        <v>1567.22</v>
      </c>
    </row>
    <row r="139" spans="1:11">
      <c r="A139" s="262">
        <v>9</v>
      </c>
      <c r="B139" s="263">
        <v>40756.541666261575</v>
      </c>
      <c r="C139" s="262">
        <v>2900</v>
      </c>
      <c r="D139" s="264">
        <v>3500</v>
      </c>
      <c r="E139" s="264">
        <v>3600</v>
      </c>
      <c r="F139" s="264">
        <v>3300</v>
      </c>
      <c r="G139" s="264">
        <v>1900</v>
      </c>
      <c r="H139" s="264">
        <v>1434.57</v>
      </c>
      <c r="I139" s="264">
        <v>2394.1</v>
      </c>
      <c r="J139" s="264">
        <v>3087.42</v>
      </c>
      <c r="K139" s="264">
        <v>1418.72</v>
      </c>
    </row>
    <row r="140" spans="1:11">
      <c r="A140" s="262">
        <v>9</v>
      </c>
      <c r="B140" s="263">
        <v>40756.583332870374</v>
      </c>
      <c r="C140" s="262">
        <v>2700</v>
      </c>
      <c r="D140" s="264"/>
      <c r="E140" s="264">
        <v>3500</v>
      </c>
      <c r="F140" s="264">
        <v>3000</v>
      </c>
      <c r="G140" s="264">
        <v>2700</v>
      </c>
      <c r="H140" s="264">
        <v>1990.33</v>
      </c>
      <c r="I140" s="264">
        <v>2474.27</v>
      </c>
      <c r="J140" s="264">
        <v>3106.1</v>
      </c>
      <c r="K140" s="264">
        <v>3305.37</v>
      </c>
    </row>
    <row r="141" spans="1:11">
      <c r="A141" s="262">
        <v>9</v>
      </c>
      <c r="B141" s="263">
        <v>40756.624999479165</v>
      </c>
      <c r="C141" s="262">
        <v>2400</v>
      </c>
      <c r="D141" s="264"/>
      <c r="E141" s="264">
        <v>3000</v>
      </c>
      <c r="F141" s="264">
        <v>2600</v>
      </c>
      <c r="G141" s="264">
        <v>2100</v>
      </c>
      <c r="H141" s="264">
        <v>1979.14</v>
      </c>
      <c r="I141" s="264">
        <v>2109.2399999999998</v>
      </c>
      <c r="J141" s="264">
        <v>2951.63</v>
      </c>
      <c r="K141" s="264">
        <v>3085.74</v>
      </c>
    </row>
    <row r="142" spans="1:11">
      <c r="A142" s="262">
        <v>9</v>
      </c>
      <c r="B142" s="263">
        <v>40756.666666087964</v>
      </c>
      <c r="C142" s="262">
        <v>1300</v>
      </c>
      <c r="D142" s="264">
        <v>1700</v>
      </c>
      <c r="E142" s="264">
        <v>2700</v>
      </c>
      <c r="F142" s="264">
        <v>1800</v>
      </c>
      <c r="G142" s="264">
        <v>1700</v>
      </c>
      <c r="H142" s="264">
        <v>1458.81</v>
      </c>
      <c r="I142" s="264">
        <v>993.72</v>
      </c>
      <c r="J142" s="264">
        <v>2317.2399999999998</v>
      </c>
      <c r="K142" s="264">
        <v>1292.95</v>
      </c>
    </row>
    <row r="143" spans="1:11">
      <c r="A143" s="262">
        <v>9</v>
      </c>
      <c r="B143" s="263">
        <v>40756.708332696762</v>
      </c>
      <c r="C143" s="262">
        <v>800</v>
      </c>
      <c r="D143" s="264">
        <v>1600</v>
      </c>
      <c r="E143" s="264">
        <v>1200</v>
      </c>
      <c r="F143" s="264">
        <v>900</v>
      </c>
      <c r="G143" s="264">
        <v>700</v>
      </c>
      <c r="H143" s="264">
        <v>1096.4000000000001</v>
      </c>
      <c r="I143" s="264">
        <v>1021.74</v>
      </c>
      <c r="J143" s="264">
        <v>1911.54</v>
      </c>
      <c r="K143" s="264">
        <v>604.03</v>
      </c>
    </row>
    <row r="144" spans="1:11">
      <c r="A144" s="262">
        <v>9</v>
      </c>
      <c r="B144" s="263">
        <v>40756.749999305554</v>
      </c>
      <c r="C144" s="262">
        <v>0</v>
      </c>
      <c r="D144" s="264">
        <v>200</v>
      </c>
      <c r="E144" s="264"/>
      <c r="F144" s="264">
        <v>200</v>
      </c>
      <c r="G144" s="264">
        <v>200</v>
      </c>
      <c r="H144" s="264">
        <v>469.47</v>
      </c>
      <c r="I144" s="264">
        <v>550.45000000000005</v>
      </c>
      <c r="J144" s="264">
        <v>1018.49</v>
      </c>
      <c r="K144" s="264">
        <v>434.29</v>
      </c>
    </row>
    <row r="145" spans="1:11">
      <c r="A145" s="262">
        <v>9</v>
      </c>
      <c r="B145" s="263">
        <v>40756.791665914352</v>
      </c>
      <c r="C145" s="262">
        <v>0</v>
      </c>
      <c r="D145" s="264">
        <v>0</v>
      </c>
      <c r="E145" s="264">
        <v>0</v>
      </c>
      <c r="F145" s="264">
        <v>0</v>
      </c>
      <c r="G145" s="264">
        <v>0</v>
      </c>
      <c r="H145" s="264">
        <v>115.25</v>
      </c>
      <c r="I145" s="264">
        <v>178.48</v>
      </c>
      <c r="J145" s="264">
        <v>189.47</v>
      </c>
      <c r="K145" s="264">
        <v>127.18</v>
      </c>
    </row>
    <row r="146" spans="1:11">
      <c r="A146" s="262">
        <v>9</v>
      </c>
      <c r="B146" s="263">
        <v>40756.833332523151</v>
      </c>
      <c r="C146" s="262">
        <v>0</v>
      </c>
      <c r="D146" s="264">
        <v>0</v>
      </c>
      <c r="E146" s="264">
        <v>0</v>
      </c>
      <c r="F146" s="264">
        <v>0</v>
      </c>
      <c r="G146" s="264">
        <v>0</v>
      </c>
      <c r="H146" s="264">
        <v>3.18</v>
      </c>
      <c r="I146" s="264">
        <v>7.4</v>
      </c>
      <c r="J146" s="264">
        <v>19.72</v>
      </c>
      <c r="K146" s="264">
        <v>0</v>
      </c>
    </row>
    <row r="147" spans="1:11">
      <c r="A147" s="341" t="s">
        <v>161</v>
      </c>
      <c r="B147" s="342"/>
      <c r="C147" s="265">
        <f t="shared" ref="C147:K147" si="8">SUM(C132:C146)</f>
        <v>19200</v>
      </c>
      <c r="D147" s="266">
        <f t="shared" si="8"/>
        <v>13900</v>
      </c>
      <c r="E147" s="266">
        <f t="shared" si="8"/>
        <v>25500</v>
      </c>
      <c r="F147" s="266">
        <f t="shared" si="8"/>
        <v>11800</v>
      </c>
      <c r="G147" s="266">
        <f t="shared" si="8"/>
        <v>19700</v>
      </c>
      <c r="H147" s="266">
        <f t="shared" si="8"/>
        <v>16001.649999999998</v>
      </c>
      <c r="I147" s="266">
        <f t="shared" si="8"/>
        <v>16818.29</v>
      </c>
      <c r="J147" s="266">
        <f t="shared" si="8"/>
        <v>22710.090000000007</v>
      </c>
      <c r="K147" s="266">
        <f t="shared" si="8"/>
        <v>18791.079999999998</v>
      </c>
    </row>
    <row r="148" spans="1:11">
      <c r="A148" s="262">
        <v>10</v>
      </c>
      <c r="B148" s="263">
        <v>40756.25</v>
      </c>
      <c r="C148" s="262"/>
      <c r="D148" s="264">
        <v>0</v>
      </c>
      <c r="E148" s="264">
        <v>0</v>
      </c>
      <c r="F148" s="264"/>
      <c r="G148" s="264">
        <v>0</v>
      </c>
      <c r="H148" s="264">
        <v>0</v>
      </c>
      <c r="I148" s="264">
        <v>0</v>
      </c>
      <c r="J148" s="264">
        <v>0</v>
      </c>
      <c r="K148" s="264">
        <v>0</v>
      </c>
    </row>
    <row r="149" spans="1:11">
      <c r="A149" s="262">
        <v>10</v>
      </c>
      <c r="B149" s="263">
        <v>40756.291666666664</v>
      </c>
      <c r="C149" s="262"/>
      <c r="D149" s="264">
        <v>0</v>
      </c>
      <c r="E149" s="264">
        <v>0</v>
      </c>
      <c r="F149" s="264"/>
      <c r="G149" s="264"/>
      <c r="H149" s="264">
        <v>58.17</v>
      </c>
      <c r="I149" s="264">
        <v>39.049999999999997</v>
      </c>
      <c r="J149" s="264">
        <v>42.64</v>
      </c>
      <c r="K149" s="264">
        <v>83.29</v>
      </c>
    </row>
    <row r="150" spans="1:11">
      <c r="A150" s="262">
        <v>10</v>
      </c>
      <c r="B150" s="263">
        <v>40756.33333321759</v>
      </c>
      <c r="C150" s="262">
        <v>200</v>
      </c>
      <c r="D150" s="264">
        <v>200</v>
      </c>
      <c r="E150" s="264">
        <v>200</v>
      </c>
      <c r="F150" s="264"/>
      <c r="G150" s="264">
        <v>800</v>
      </c>
      <c r="H150" s="264">
        <v>333.24</v>
      </c>
      <c r="I150" s="264">
        <v>266.22000000000003</v>
      </c>
      <c r="J150" s="264">
        <v>318.82</v>
      </c>
      <c r="K150" s="264">
        <v>560.48</v>
      </c>
    </row>
    <row r="151" spans="1:11">
      <c r="A151" s="262">
        <v>10</v>
      </c>
      <c r="B151" s="263">
        <v>40756.374999826388</v>
      </c>
      <c r="C151" s="262">
        <v>800</v>
      </c>
      <c r="D151" s="264">
        <v>1600</v>
      </c>
      <c r="E151" s="264">
        <v>800</v>
      </c>
      <c r="F151" s="264"/>
      <c r="G151" s="264">
        <v>1500</v>
      </c>
      <c r="H151" s="264">
        <v>924.53</v>
      </c>
      <c r="I151" s="264">
        <v>954.82</v>
      </c>
      <c r="J151" s="264">
        <v>1025.7</v>
      </c>
      <c r="K151" s="264">
        <v>1477.22</v>
      </c>
    </row>
    <row r="152" spans="1:11">
      <c r="A152" s="262">
        <v>10</v>
      </c>
      <c r="B152" s="263">
        <v>40756.416666435187</v>
      </c>
      <c r="C152" s="262">
        <v>2000</v>
      </c>
      <c r="D152" s="264">
        <v>2300</v>
      </c>
      <c r="E152" s="264">
        <v>2100</v>
      </c>
      <c r="F152" s="264"/>
      <c r="G152" s="264">
        <v>2300</v>
      </c>
      <c r="H152" s="264">
        <v>1577.07</v>
      </c>
      <c r="I152" s="264">
        <v>1635.55</v>
      </c>
      <c r="J152" s="264">
        <v>1250.47</v>
      </c>
      <c r="K152" s="264">
        <v>2322.04</v>
      </c>
    </row>
    <row r="153" spans="1:11">
      <c r="A153" s="262">
        <v>10</v>
      </c>
      <c r="B153" s="263">
        <v>40756.458333043978</v>
      </c>
      <c r="C153" s="262">
        <v>2500</v>
      </c>
      <c r="D153" s="264">
        <v>3100</v>
      </c>
      <c r="E153" s="264">
        <v>2900</v>
      </c>
      <c r="F153" s="264"/>
      <c r="G153" s="264">
        <v>2800</v>
      </c>
      <c r="H153" s="264">
        <v>2097.61</v>
      </c>
      <c r="I153" s="264">
        <v>2116.5100000000002</v>
      </c>
      <c r="J153" s="264">
        <v>2307.11</v>
      </c>
      <c r="K153" s="264">
        <v>2936.63</v>
      </c>
    </row>
    <row r="154" spans="1:11">
      <c r="A154" s="262">
        <v>10</v>
      </c>
      <c r="B154" s="263">
        <v>40756.499999652777</v>
      </c>
      <c r="C154" s="262">
        <v>2800</v>
      </c>
      <c r="D154" s="264">
        <v>3400</v>
      </c>
      <c r="E154" s="264">
        <v>3200</v>
      </c>
      <c r="F154" s="264"/>
      <c r="G154" s="264">
        <v>3000</v>
      </c>
      <c r="H154" s="264">
        <v>2445.35</v>
      </c>
      <c r="I154" s="264">
        <v>2397.5300000000002</v>
      </c>
      <c r="J154" s="264">
        <v>2680.56</v>
      </c>
      <c r="K154" s="264">
        <v>3278.62</v>
      </c>
    </row>
    <row r="155" spans="1:11">
      <c r="A155" s="262">
        <v>10</v>
      </c>
      <c r="B155" s="263">
        <v>40756.541666261575</v>
      </c>
      <c r="C155" s="262">
        <v>2800</v>
      </c>
      <c r="D155" s="264">
        <v>3500</v>
      </c>
      <c r="E155" s="264">
        <v>3700</v>
      </c>
      <c r="F155" s="264"/>
      <c r="G155" s="264">
        <v>2200</v>
      </c>
      <c r="H155" s="264">
        <v>2535.09</v>
      </c>
      <c r="I155" s="264">
        <v>2314.73</v>
      </c>
      <c r="J155" s="264">
        <v>2609.5300000000002</v>
      </c>
      <c r="K155" s="264">
        <v>3381.1</v>
      </c>
    </row>
    <row r="156" spans="1:11">
      <c r="A156" s="262">
        <v>10</v>
      </c>
      <c r="B156" s="263">
        <v>40756.583332870374</v>
      </c>
      <c r="C156" s="262">
        <v>2600</v>
      </c>
      <c r="D156" s="264">
        <v>3200</v>
      </c>
      <c r="E156" s="264">
        <v>3300</v>
      </c>
      <c r="F156" s="264"/>
      <c r="G156" s="264">
        <v>1800</v>
      </c>
      <c r="H156" s="264">
        <v>2539.46</v>
      </c>
      <c r="I156" s="264">
        <v>1957.44</v>
      </c>
      <c r="J156" s="264">
        <v>3003.97</v>
      </c>
      <c r="K156" s="264">
        <v>3342.29</v>
      </c>
    </row>
    <row r="157" spans="1:11">
      <c r="A157" s="262">
        <v>10</v>
      </c>
      <c r="B157" s="263">
        <v>40756.624999479165</v>
      </c>
      <c r="C157" s="262">
        <v>2300</v>
      </c>
      <c r="D157" s="264">
        <v>3000</v>
      </c>
      <c r="E157" s="264">
        <v>2500</v>
      </c>
      <c r="F157" s="264"/>
      <c r="G157" s="264">
        <v>2300</v>
      </c>
      <c r="H157" s="264">
        <v>2253.08</v>
      </c>
      <c r="I157" s="264">
        <v>2496.77</v>
      </c>
      <c r="J157" s="264">
        <v>2814.53</v>
      </c>
      <c r="K157" s="264">
        <v>3044.41</v>
      </c>
    </row>
    <row r="158" spans="1:11">
      <c r="A158" s="262">
        <v>10</v>
      </c>
      <c r="B158" s="263">
        <v>40756.666666087964</v>
      </c>
      <c r="C158" s="262">
        <v>1200</v>
      </c>
      <c r="D158" s="264">
        <v>2800</v>
      </c>
      <c r="E158" s="264">
        <v>2400</v>
      </c>
      <c r="F158" s="264"/>
      <c r="G158" s="264">
        <v>1700</v>
      </c>
      <c r="H158" s="264">
        <v>1771.84</v>
      </c>
      <c r="I158" s="264">
        <v>1995.1</v>
      </c>
      <c r="J158" s="264">
        <v>2390.7600000000002</v>
      </c>
      <c r="K158" s="264">
        <v>2550.04</v>
      </c>
    </row>
    <row r="159" spans="1:11">
      <c r="A159" s="262">
        <v>10</v>
      </c>
      <c r="B159" s="263">
        <v>40756.708332696762</v>
      </c>
      <c r="C159" s="262">
        <v>500</v>
      </c>
      <c r="D159" s="264">
        <v>1700</v>
      </c>
      <c r="E159" s="264">
        <v>1600</v>
      </c>
      <c r="F159" s="264"/>
      <c r="G159" s="264">
        <v>900</v>
      </c>
      <c r="H159" s="264">
        <v>1167.92</v>
      </c>
      <c r="I159" s="264">
        <v>1273.0899999999999</v>
      </c>
      <c r="J159" s="264">
        <v>1745.47</v>
      </c>
      <c r="K159" s="264">
        <v>1728.95</v>
      </c>
    </row>
    <row r="160" spans="1:11">
      <c r="A160" s="262">
        <v>10</v>
      </c>
      <c r="B160" s="263">
        <v>40756.749999305554</v>
      </c>
      <c r="C160" s="262">
        <v>100</v>
      </c>
      <c r="D160" s="264">
        <v>0</v>
      </c>
      <c r="E160" s="264">
        <v>300</v>
      </c>
      <c r="F160" s="264"/>
      <c r="G160" s="264">
        <v>0</v>
      </c>
      <c r="H160" s="264">
        <v>531.52</v>
      </c>
      <c r="I160" s="264">
        <v>437.28</v>
      </c>
      <c r="J160" s="264">
        <v>855.13</v>
      </c>
      <c r="K160" s="264">
        <v>739.52</v>
      </c>
    </row>
    <row r="161" spans="1:11">
      <c r="A161" s="262">
        <v>10</v>
      </c>
      <c r="B161" s="263">
        <v>40756.791665914352</v>
      </c>
      <c r="C161" s="264">
        <v>0</v>
      </c>
      <c r="D161" s="264">
        <v>0</v>
      </c>
      <c r="E161" s="264">
        <v>0</v>
      </c>
      <c r="F161" s="264"/>
      <c r="G161" s="264">
        <v>0</v>
      </c>
      <c r="H161" s="264">
        <v>123.22</v>
      </c>
      <c r="I161" s="264">
        <v>184.64</v>
      </c>
      <c r="J161" s="264">
        <v>204.76</v>
      </c>
      <c r="K161" s="264">
        <v>159.46</v>
      </c>
    </row>
    <row r="162" spans="1:11">
      <c r="A162" s="262">
        <v>10</v>
      </c>
      <c r="B162" s="263">
        <v>40756.833332523151</v>
      </c>
      <c r="C162" s="264">
        <v>0</v>
      </c>
      <c r="D162" s="264">
        <v>0</v>
      </c>
      <c r="E162" s="264">
        <v>0</v>
      </c>
      <c r="F162" s="264"/>
      <c r="G162" s="264">
        <v>0</v>
      </c>
      <c r="H162" s="264">
        <v>2.8</v>
      </c>
      <c r="I162" s="264">
        <v>8.7899999999999991</v>
      </c>
      <c r="J162" s="264">
        <v>5.08</v>
      </c>
      <c r="K162" s="264">
        <v>0</v>
      </c>
    </row>
    <row r="163" spans="1:11">
      <c r="A163" s="341" t="s">
        <v>161</v>
      </c>
      <c r="B163" s="342"/>
      <c r="C163" s="265">
        <f>SUM(C148:C162)</f>
        <v>17800</v>
      </c>
      <c r="D163" s="266">
        <f>SUM(D148:D162)</f>
        <v>24800</v>
      </c>
      <c r="E163" s="266">
        <f>SUM(E148:E162)</f>
        <v>23000</v>
      </c>
      <c r="F163" s="266">
        <v>22500</v>
      </c>
      <c r="G163" s="266">
        <f>SUM(G148:G162)</f>
        <v>19300</v>
      </c>
      <c r="H163" s="266">
        <f>SUM(H148:H162)</f>
        <v>18360.900000000001</v>
      </c>
      <c r="I163" s="266">
        <f>SUM(I148:I162)</f>
        <v>18077.52</v>
      </c>
      <c r="J163" s="266">
        <f>SUM(J148:J162)</f>
        <v>21254.530000000002</v>
      </c>
      <c r="K163" s="266">
        <f>SUM(K148:K162)</f>
        <v>25604.05</v>
      </c>
    </row>
    <row r="164" spans="1:11">
      <c r="A164" s="262">
        <v>11</v>
      </c>
      <c r="B164" s="263">
        <v>40756.25</v>
      </c>
      <c r="C164" s="264">
        <v>0</v>
      </c>
      <c r="D164" s="264">
        <v>0</v>
      </c>
      <c r="E164" s="264">
        <v>0</v>
      </c>
      <c r="F164" s="264">
        <v>0</v>
      </c>
      <c r="G164" s="264">
        <v>0</v>
      </c>
      <c r="H164" s="264">
        <v>0</v>
      </c>
      <c r="I164" s="264">
        <v>0</v>
      </c>
      <c r="J164" s="264">
        <v>0</v>
      </c>
      <c r="K164" s="264">
        <v>0</v>
      </c>
    </row>
    <row r="165" spans="1:11">
      <c r="A165" s="262">
        <v>11</v>
      </c>
      <c r="B165" s="263">
        <v>40756.291666666664</v>
      </c>
      <c r="C165" s="264">
        <v>0</v>
      </c>
      <c r="D165" s="264">
        <v>0</v>
      </c>
      <c r="E165" s="264">
        <v>0</v>
      </c>
      <c r="F165" s="264">
        <v>300</v>
      </c>
      <c r="G165" s="264">
        <v>0</v>
      </c>
      <c r="H165" s="264">
        <v>69.02</v>
      </c>
      <c r="I165" s="264">
        <v>83.64</v>
      </c>
      <c r="J165" s="264">
        <v>60.76</v>
      </c>
      <c r="K165" s="264">
        <v>0</v>
      </c>
    </row>
    <row r="166" spans="1:11">
      <c r="A166" s="262">
        <v>11</v>
      </c>
      <c r="B166" s="263">
        <v>40756.33333321759</v>
      </c>
      <c r="C166" s="262">
        <v>500</v>
      </c>
      <c r="D166" s="264">
        <v>500</v>
      </c>
      <c r="E166" s="264">
        <v>1000</v>
      </c>
      <c r="F166" s="264">
        <v>800</v>
      </c>
      <c r="G166" s="264">
        <v>700</v>
      </c>
      <c r="H166" s="264">
        <v>340.2</v>
      </c>
      <c r="I166" s="264">
        <v>261.89</v>
      </c>
      <c r="J166" s="264">
        <v>352.73</v>
      </c>
      <c r="K166" s="264">
        <v>0</v>
      </c>
    </row>
    <row r="167" spans="1:11">
      <c r="A167" s="262">
        <v>11</v>
      </c>
      <c r="B167" s="263">
        <v>40756.374999826388</v>
      </c>
      <c r="C167" s="262">
        <v>1200</v>
      </c>
      <c r="D167" s="264">
        <v>1700</v>
      </c>
      <c r="E167" s="264">
        <v>1600</v>
      </c>
      <c r="F167" s="264">
        <v>1700</v>
      </c>
      <c r="G167" s="264">
        <v>1300</v>
      </c>
      <c r="H167" s="264">
        <v>936.71</v>
      </c>
      <c r="I167" s="264">
        <v>680.38</v>
      </c>
      <c r="J167" s="264">
        <v>792.11</v>
      </c>
      <c r="K167" s="264">
        <v>0</v>
      </c>
    </row>
    <row r="168" spans="1:11">
      <c r="A168" s="262">
        <v>11</v>
      </c>
      <c r="B168" s="263">
        <v>40756.416666435187</v>
      </c>
      <c r="C168" s="262">
        <v>1800</v>
      </c>
      <c r="D168" s="264">
        <v>1100</v>
      </c>
      <c r="E168" s="264">
        <v>2500</v>
      </c>
      <c r="F168" s="264">
        <v>2500</v>
      </c>
      <c r="G168" s="264">
        <v>2000</v>
      </c>
      <c r="H168" s="264">
        <v>1615.3</v>
      </c>
      <c r="I168" s="264">
        <v>1102.55</v>
      </c>
      <c r="J168" s="264">
        <v>1692.9</v>
      </c>
      <c r="K168" s="264">
        <v>0</v>
      </c>
    </row>
    <row r="169" spans="1:11">
      <c r="A169" s="262">
        <v>11</v>
      </c>
      <c r="B169" s="263">
        <v>40756.458333043978</v>
      </c>
      <c r="C169" s="262">
        <v>2500</v>
      </c>
      <c r="D169" s="264">
        <v>1900</v>
      </c>
      <c r="E169" s="264">
        <v>3400</v>
      </c>
      <c r="F169" s="264">
        <v>3100</v>
      </c>
      <c r="G169" s="264">
        <v>2500</v>
      </c>
      <c r="H169" s="264">
        <v>2182.37</v>
      </c>
      <c r="I169" s="264">
        <v>1026.8900000000001</v>
      </c>
      <c r="J169" s="264">
        <v>2648.8</v>
      </c>
      <c r="K169" s="264">
        <v>0</v>
      </c>
    </row>
    <row r="170" spans="1:11">
      <c r="A170" s="262">
        <v>11</v>
      </c>
      <c r="B170" s="263">
        <v>40756.499999652777</v>
      </c>
      <c r="C170" s="262">
        <v>2700</v>
      </c>
      <c r="D170" s="264">
        <v>3700</v>
      </c>
      <c r="E170" s="264">
        <v>3700</v>
      </c>
      <c r="F170" s="264">
        <v>3300</v>
      </c>
      <c r="G170" s="264">
        <v>2700</v>
      </c>
      <c r="H170" s="264">
        <v>2539.1</v>
      </c>
      <c r="I170" s="264">
        <v>1680.71</v>
      </c>
      <c r="J170" s="264">
        <v>2346.0500000000002</v>
      </c>
      <c r="K170" s="264">
        <v>0</v>
      </c>
    </row>
    <row r="171" spans="1:11">
      <c r="A171" s="262">
        <v>11</v>
      </c>
      <c r="B171" s="263">
        <v>40756.541666261575</v>
      </c>
      <c r="C171" s="262">
        <v>2800</v>
      </c>
      <c r="D171" s="264">
        <v>3700</v>
      </c>
      <c r="E171" s="264">
        <v>2900</v>
      </c>
      <c r="F171" s="264">
        <v>3300</v>
      </c>
      <c r="G171" s="264">
        <v>2800</v>
      </c>
      <c r="H171" s="264">
        <v>2682.16</v>
      </c>
      <c r="I171" s="264">
        <v>2183.39</v>
      </c>
      <c r="J171" s="264">
        <v>2661.55</v>
      </c>
      <c r="K171" s="264">
        <v>1958.33</v>
      </c>
    </row>
    <row r="172" spans="1:11">
      <c r="A172" s="262">
        <v>11</v>
      </c>
      <c r="B172" s="263">
        <v>40756.583332870374</v>
      </c>
      <c r="C172" s="262">
        <v>3100</v>
      </c>
      <c r="D172" s="264">
        <v>1600</v>
      </c>
      <c r="E172" s="264">
        <v>3300</v>
      </c>
      <c r="F172" s="264">
        <v>3100</v>
      </c>
      <c r="G172" s="264">
        <v>2600</v>
      </c>
      <c r="H172" s="264">
        <v>2579.83</v>
      </c>
      <c r="I172" s="264">
        <v>2275.56</v>
      </c>
      <c r="J172" s="264">
        <v>2955.32</v>
      </c>
      <c r="K172" s="264">
        <v>2961.37</v>
      </c>
    </row>
    <row r="173" spans="1:11">
      <c r="A173" s="262">
        <v>11</v>
      </c>
      <c r="B173" s="263">
        <v>40756.624999479165</v>
      </c>
      <c r="C173" s="262">
        <v>1200</v>
      </c>
      <c r="D173" s="264">
        <v>800</v>
      </c>
      <c r="E173" s="264">
        <v>2500</v>
      </c>
      <c r="F173" s="264">
        <v>2800</v>
      </c>
      <c r="G173" s="264">
        <v>2100</v>
      </c>
      <c r="H173" s="264">
        <v>2332.5500000000002</v>
      </c>
      <c r="I173" s="264">
        <v>2394.7199999999998</v>
      </c>
      <c r="J173" s="264">
        <v>2929.69</v>
      </c>
      <c r="K173" s="264">
        <v>2430.46</v>
      </c>
    </row>
    <row r="174" spans="1:11">
      <c r="A174" s="262">
        <v>11</v>
      </c>
      <c r="B174" s="263">
        <v>40756.666666087964</v>
      </c>
      <c r="C174" s="262">
        <v>800</v>
      </c>
      <c r="D174" s="264">
        <v>600</v>
      </c>
      <c r="E174" s="264">
        <v>2300</v>
      </c>
      <c r="F174" s="264">
        <v>2000</v>
      </c>
      <c r="G174" s="264">
        <v>1700</v>
      </c>
      <c r="H174" s="264">
        <v>1833.75</v>
      </c>
      <c r="I174" s="264">
        <v>2084.9699999999998</v>
      </c>
      <c r="J174" s="264">
        <v>2510.39</v>
      </c>
      <c r="K174" s="264">
        <v>1793.58</v>
      </c>
    </row>
    <row r="175" spans="1:11">
      <c r="A175" s="262">
        <v>11</v>
      </c>
      <c r="B175" s="263">
        <v>40756.708332696762</v>
      </c>
      <c r="C175" s="262">
        <v>800</v>
      </c>
      <c r="D175" s="264">
        <v>100</v>
      </c>
      <c r="E175" s="264">
        <v>1500</v>
      </c>
      <c r="F175" s="264">
        <v>1000</v>
      </c>
      <c r="G175" s="264">
        <v>800</v>
      </c>
      <c r="H175" s="264">
        <v>1191.18</v>
      </c>
      <c r="I175" s="264">
        <v>1451.99</v>
      </c>
      <c r="J175" s="264">
        <v>1510.66</v>
      </c>
      <c r="K175" s="264">
        <v>1605.12</v>
      </c>
    </row>
    <row r="176" spans="1:11">
      <c r="A176" s="262">
        <v>11</v>
      </c>
      <c r="B176" s="263">
        <v>40756.749999305554</v>
      </c>
      <c r="C176" s="264">
        <v>0</v>
      </c>
      <c r="D176" s="264">
        <v>0</v>
      </c>
      <c r="E176" s="264">
        <v>300</v>
      </c>
      <c r="F176" s="264">
        <v>300</v>
      </c>
      <c r="G176" s="264">
        <v>0</v>
      </c>
      <c r="H176" s="264">
        <v>546.35</v>
      </c>
      <c r="I176" s="264">
        <v>760.18</v>
      </c>
      <c r="J176" s="264">
        <v>842.1</v>
      </c>
      <c r="K176" s="264">
        <v>636.24</v>
      </c>
    </row>
    <row r="177" spans="1:11">
      <c r="A177" s="262">
        <v>11</v>
      </c>
      <c r="B177" s="263">
        <v>40756.791665914352</v>
      </c>
      <c r="C177" s="264">
        <v>0</v>
      </c>
      <c r="D177" s="264">
        <v>0</v>
      </c>
      <c r="E177" s="264">
        <v>0</v>
      </c>
      <c r="F177" s="264">
        <v>0</v>
      </c>
      <c r="G177" s="264">
        <v>0</v>
      </c>
      <c r="H177" s="264">
        <v>131.88999999999999</v>
      </c>
      <c r="I177" s="264">
        <v>143.36000000000001</v>
      </c>
      <c r="J177" s="264">
        <v>247.54</v>
      </c>
      <c r="K177" s="264">
        <v>104.93</v>
      </c>
    </row>
    <row r="178" spans="1:11">
      <c r="A178" s="262">
        <v>11</v>
      </c>
      <c r="B178" s="263">
        <v>40756.833332523151</v>
      </c>
      <c r="C178" s="264">
        <v>0</v>
      </c>
      <c r="D178" s="264">
        <v>0</v>
      </c>
      <c r="E178" s="264">
        <v>0</v>
      </c>
      <c r="F178" s="264">
        <v>0</v>
      </c>
      <c r="G178" s="264">
        <v>0</v>
      </c>
      <c r="H178" s="264">
        <v>5</v>
      </c>
      <c r="I178" s="264">
        <v>9.49</v>
      </c>
      <c r="J178" s="264">
        <v>18.95</v>
      </c>
      <c r="K178" s="264">
        <v>0</v>
      </c>
    </row>
    <row r="179" spans="1:11">
      <c r="A179" s="341" t="s">
        <v>161</v>
      </c>
      <c r="B179" s="342"/>
      <c r="C179" s="265">
        <f t="shared" ref="C179:K179" si="9">SUM(C164:C178)</f>
        <v>17400</v>
      </c>
      <c r="D179" s="266">
        <f t="shared" si="9"/>
        <v>15700</v>
      </c>
      <c r="E179" s="266">
        <f t="shared" si="9"/>
        <v>25000</v>
      </c>
      <c r="F179" s="266">
        <f t="shared" si="9"/>
        <v>24200</v>
      </c>
      <c r="G179" s="266">
        <f t="shared" si="9"/>
        <v>19200</v>
      </c>
      <c r="H179" s="266">
        <f t="shared" si="9"/>
        <v>18985.41</v>
      </c>
      <c r="I179" s="266">
        <f t="shared" si="9"/>
        <v>16139.72</v>
      </c>
      <c r="J179" s="266">
        <f t="shared" si="9"/>
        <v>21569.55</v>
      </c>
      <c r="K179" s="266">
        <f t="shared" si="9"/>
        <v>11490.03</v>
      </c>
    </row>
    <row r="180" spans="1:11">
      <c r="A180" s="262">
        <v>12</v>
      </c>
      <c r="B180" s="263">
        <v>40756.25</v>
      </c>
      <c r="C180" s="264">
        <v>0</v>
      </c>
      <c r="D180" s="264">
        <v>0</v>
      </c>
      <c r="E180" s="264">
        <v>0</v>
      </c>
      <c r="F180" s="264">
        <v>0</v>
      </c>
      <c r="G180" s="264">
        <v>0</v>
      </c>
      <c r="H180" s="264">
        <v>0</v>
      </c>
      <c r="I180" s="264">
        <v>0</v>
      </c>
      <c r="J180" s="264">
        <v>0</v>
      </c>
      <c r="K180" s="264">
        <v>0</v>
      </c>
    </row>
    <row r="181" spans="1:11">
      <c r="A181" s="262">
        <v>12</v>
      </c>
      <c r="B181" s="263">
        <v>40756.291666666664</v>
      </c>
      <c r="C181" s="264">
        <v>0</v>
      </c>
      <c r="D181" s="264">
        <v>0</v>
      </c>
      <c r="E181" s="264">
        <v>0</v>
      </c>
      <c r="F181" s="264">
        <v>100</v>
      </c>
      <c r="G181" s="264">
        <v>0</v>
      </c>
      <c r="H181" s="264">
        <v>0</v>
      </c>
      <c r="I181" s="264">
        <v>22.19</v>
      </c>
      <c r="J181" s="264">
        <v>98.21</v>
      </c>
      <c r="K181" s="264">
        <v>110.19</v>
      </c>
    </row>
    <row r="182" spans="1:11">
      <c r="A182" s="262">
        <v>12</v>
      </c>
      <c r="B182" s="263">
        <v>40756.33333321759</v>
      </c>
      <c r="C182" s="262">
        <v>100</v>
      </c>
      <c r="D182" s="264">
        <v>600</v>
      </c>
      <c r="E182" s="264">
        <v>400</v>
      </c>
      <c r="F182" s="264">
        <v>800</v>
      </c>
      <c r="G182" s="264">
        <v>0</v>
      </c>
      <c r="H182" s="264">
        <v>0</v>
      </c>
      <c r="I182" s="264">
        <v>265.88</v>
      </c>
      <c r="J182" s="264">
        <v>413.08</v>
      </c>
      <c r="K182" s="264">
        <v>392.59</v>
      </c>
    </row>
    <row r="183" spans="1:11">
      <c r="A183" s="262">
        <v>12</v>
      </c>
      <c r="B183" s="263">
        <v>40756.374999826388</v>
      </c>
      <c r="C183" s="262">
        <v>300</v>
      </c>
      <c r="D183" s="264">
        <v>2200</v>
      </c>
      <c r="E183" s="264">
        <v>1800</v>
      </c>
      <c r="F183" s="264">
        <v>2000</v>
      </c>
      <c r="G183" s="264">
        <v>0</v>
      </c>
      <c r="H183" s="264">
        <v>0</v>
      </c>
      <c r="I183" s="264">
        <v>700.95</v>
      </c>
      <c r="J183" s="264">
        <v>1130.46</v>
      </c>
      <c r="K183" s="264">
        <v>1013.91</v>
      </c>
    </row>
    <row r="184" spans="1:11">
      <c r="A184" s="262">
        <v>12</v>
      </c>
      <c r="B184" s="263">
        <v>40756.416666435187</v>
      </c>
      <c r="C184" s="262">
        <v>1200</v>
      </c>
      <c r="D184" s="264">
        <v>2700</v>
      </c>
      <c r="E184" s="264">
        <v>2800</v>
      </c>
      <c r="F184" s="264">
        <v>2900</v>
      </c>
      <c r="G184" s="264">
        <v>1500</v>
      </c>
      <c r="H184" s="264">
        <v>0</v>
      </c>
      <c r="I184" s="264">
        <v>1114.74</v>
      </c>
      <c r="J184" s="264">
        <v>1987.66</v>
      </c>
      <c r="K184" s="264">
        <v>2045.04</v>
      </c>
    </row>
    <row r="185" spans="1:11">
      <c r="A185" s="262">
        <v>12</v>
      </c>
      <c r="B185" s="263">
        <v>40756.458333043978</v>
      </c>
      <c r="C185" s="262">
        <v>1700</v>
      </c>
      <c r="D185" s="264">
        <v>2500</v>
      </c>
      <c r="E185" s="264">
        <v>2800</v>
      </c>
      <c r="F185" s="264">
        <v>3300</v>
      </c>
      <c r="G185" s="264">
        <v>2200</v>
      </c>
      <c r="H185" s="264">
        <v>2104.4499999999998</v>
      </c>
      <c r="I185" s="264">
        <v>1704.06</v>
      </c>
      <c r="J185" s="264">
        <v>2657.98</v>
      </c>
      <c r="K185" s="264">
        <v>2933.85</v>
      </c>
    </row>
    <row r="186" spans="1:11">
      <c r="A186" s="262">
        <v>12</v>
      </c>
      <c r="B186" s="263">
        <v>40756.499999652777</v>
      </c>
      <c r="C186" s="262">
        <v>2800</v>
      </c>
      <c r="D186" s="264">
        <v>3900</v>
      </c>
      <c r="E186" s="264">
        <v>3500</v>
      </c>
      <c r="F186" s="264">
        <v>3300</v>
      </c>
      <c r="G186" s="264">
        <v>2700</v>
      </c>
      <c r="H186" s="264">
        <v>2538.96</v>
      </c>
      <c r="I186" s="264">
        <v>1346.95</v>
      </c>
      <c r="J186" s="264">
        <v>2985.99</v>
      </c>
      <c r="K186" s="264">
        <v>3270.32</v>
      </c>
    </row>
    <row r="187" spans="1:11">
      <c r="A187" s="262">
        <v>12</v>
      </c>
      <c r="B187" s="263">
        <v>40756.541666261575</v>
      </c>
      <c r="C187" s="262">
        <v>2400</v>
      </c>
      <c r="D187" s="264">
        <v>3700</v>
      </c>
      <c r="E187" s="264">
        <v>3600</v>
      </c>
      <c r="F187" s="264">
        <v>3400</v>
      </c>
      <c r="G187" s="264">
        <v>2900</v>
      </c>
      <c r="H187" s="264">
        <v>2727.17</v>
      </c>
      <c r="I187" s="264">
        <v>1316</v>
      </c>
      <c r="J187" s="264">
        <v>3221.35</v>
      </c>
      <c r="K187" s="264">
        <v>3431.59</v>
      </c>
    </row>
    <row r="188" spans="1:11">
      <c r="A188" s="262">
        <v>12</v>
      </c>
      <c r="B188" s="263">
        <v>40756.583332870374</v>
      </c>
      <c r="C188" s="262">
        <v>1800</v>
      </c>
      <c r="D188" s="264">
        <v>300</v>
      </c>
      <c r="E188" s="264">
        <v>3500</v>
      </c>
      <c r="F188" s="264">
        <v>3100</v>
      </c>
      <c r="G188" s="264">
        <v>2700</v>
      </c>
      <c r="H188" s="264">
        <v>2666.5</v>
      </c>
      <c r="I188" s="264">
        <v>1531.07</v>
      </c>
      <c r="J188" s="264">
        <v>3198.83</v>
      </c>
      <c r="K188" s="264">
        <v>3360.1</v>
      </c>
    </row>
    <row r="189" spans="1:11">
      <c r="A189" s="262">
        <v>12</v>
      </c>
      <c r="B189" s="263">
        <v>40756.624999479165</v>
      </c>
      <c r="C189" s="262">
        <v>1700</v>
      </c>
      <c r="D189" s="264">
        <v>2500</v>
      </c>
      <c r="E189" s="264">
        <v>3400</v>
      </c>
      <c r="F189" s="264">
        <v>2500</v>
      </c>
      <c r="G189" s="264">
        <v>2500</v>
      </c>
      <c r="H189" s="264">
        <v>2349.0300000000002</v>
      </c>
      <c r="I189" s="264">
        <v>1003.48</v>
      </c>
      <c r="J189" s="264">
        <v>2938.57</v>
      </c>
      <c r="K189" s="264">
        <v>2935.83</v>
      </c>
    </row>
    <row r="190" spans="1:11">
      <c r="A190" s="262">
        <v>12</v>
      </c>
      <c r="B190" s="263">
        <v>40756.666666087964</v>
      </c>
      <c r="C190" s="262">
        <v>1700</v>
      </c>
      <c r="D190" s="264">
        <v>1600</v>
      </c>
      <c r="E190" s="264">
        <v>2600</v>
      </c>
      <c r="F190" s="264">
        <v>1800</v>
      </c>
      <c r="G190" s="264">
        <v>1900</v>
      </c>
      <c r="H190" s="264">
        <v>1849.5</v>
      </c>
      <c r="I190" s="264">
        <v>1095.4000000000001</v>
      </c>
      <c r="J190" s="264">
        <v>2027.53</v>
      </c>
      <c r="K190" s="264">
        <v>2429.91</v>
      </c>
    </row>
    <row r="191" spans="1:11">
      <c r="A191" s="262">
        <v>12</v>
      </c>
      <c r="B191" s="263">
        <v>40756.708332696762</v>
      </c>
      <c r="C191" s="262">
        <v>800</v>
      </c>
      <c r="D191" s="264">
        <v>1400</v>
      </c>
      <c r="E191" s="264">
        <v>2600</v>
      </c>
      <c r="F191" s="264">
        <v>1200</v>
      </c>
      <c r="G191" s="264">
        <v>1600</v>
      </c>
      <c r="H191" s="264">
        <v>1211.57</v>
      </c>
      <c r="I191" s="264">
        <v>575.92999999999995</v>
      </c>
      <c r="J191" s="264">
        <v>1422.16</v>
      </c>
      <c r="K191" s="264">
        <v>973.68</v>
      </c>
    </row>
    <row r="192" spans="1:11">
      <c r="A192" s="262">
        <v>12</v>
      </c>
      <c r="B192" s="263">
        <v>40756.749999305554</v>
      </c>
      <c r="C192" s="262">
        <v>200</v>
      </c>
      <c r="D192" s="264">
        <v>0</v>
      </c>
      <c r="E192" s="264">
        <v>200</v>
      </c>
      <c r="F192" s="264">
        <v>300</v>
      </c>
      <c r="G192" s="264">
        <v>800</v>
      </c>
      <c r="H192" s="264">
        <v>546</v>
      </c>
      <c r="I192" s="264">
        <v>252.68</v>
      </c>
      <c r="J192" s="264">
        <v>790.73</v>
      </c>
      <c r="K192" s="264">
        <v>599.67999999999995</v>
      </c>
    </row>
    <row r="193" spans="1:11">
      <c r="A193" s="262">
        <v>12</v>
      </c>
      <c r="B193" s="263">
        <v>40756.791665914352</v>
      </c>
      <c r="C193" s="262">
        <v>0</v>
      </c>
      <c r="D193" s="264">
        <v>0</v>
      </c>
      <c r="E193" s="264">
        <v>0</v>
      </c>
      <c r="F193" s="264">
        <v>0</v>
      </c>
      <c r="G193" s="264">
        <v>400</v>
      </c>
      <c r="H193" s="264">
        <v>123.5</v>
      </c>
      <c r="I193" s="264">
        <v>96.71</v>
      </c>
      <c r="J193" s="264">
        <v>180</v>
      </c>
      <c r="K193" s="264">
        <v>135.74</v>
      </c>
    </row>
    <row r="194" spans="1:11">
      <c r="A194" s="262">
        <v>12</v>
      </c>
      <c r="B194" s="263">
        <v>40756.833332523151</v>
      </c>
      <c r="C194" s="262">
        <v>0</v>
      </c>
      <c r="D194" s="264">
        <v>0</v>
      </c>
      <c r="E194" s="264">
        <v>0</v>
      </c>
      <c r="F194" s="264">
        <v>0</v>
      </c>
      <c r="G194" s="264">
        <v>0</v>
      </c>
      <c r="H194" s="264">
        <v>4.4000000000000004</v>
      </c>
      <c r="I194" s="264">
        <v>0</v>
      </c>
      <c r="J194" s="264">
        <v>4.4800000000000004</v>
      </c>
      <c r="K194" s="264">
        <v>0</v>
      </c>
    </row>
    <row r="195" spans="1:11">
      <c r="A195" s="341" t="s">
        <v>161</v>
      </c>
      <c r="B195" s="342"/>
      <c r="C195" s="265">
        <f t="shared" ref="C195:K195" si="10">SUM(C180:C194)</f>
        <v>14700</v>
      </c>
      <c r="D195" s="266">
        <f t="shared" si="10"/>
        <v>21400</v>
      </c>
      <c r="E195" s="266">
        <f t="shared" si="10"/>
        <v>27200</v>
      </c>
      <c r="F195" s="266">
        <f t="shared" si="10"/>
        <v>24700</v>
      </c>
      <c r="G195" s="266">
        <f t="shared" si="10"/>
        <v>19200</v>
      </c>
      <c r="H195" s="266">
        <f t="shared" si="10"/>
        <v>16121.08</v>
      </c>
      <c r="I195" s="266">
        <f t="shared" si="10"/>
        <v>11026.039999999999</v>
      </c>
      <c r="J195" s="266">
        <f t="shared" si="10"/>
        <v>23057.03</v>
      </c>
      <c r="K195" s="266">
        <f t="shared" si="10"/>
        <v>23632.43</v>
      </c>
    </row>
    <row r="196" spans="1:11">
      <c r="A196" s="262">
        <v>13</v>
      </c>
      <c r="B196" s="263">
        <v>40756.25</v>
      </c>
      <c r="C196" s="262">
        <v>0</v>
      </c>
      <c r="D196" s="264">
        <v>0</v>
      </c>
      <c r="E196" s="264">
        <v>0</v>
      </c>
      <c r="F196" s="264">
        <v>0</v>
      </c>
      <c r="G196" s="264">
        <v>0</v>
      </c>
      <c r="H196" s="264">
        <v>0</v>
      </c>
      <c r="I196" s="264">
        <v>0</v>
      </c>
      <c r="J196" s="264">
        <v>0</v>
      </c>
      <c r="K196" s="264">
        <v>0</v>
      </c>
    </row>
    <row r="197" spans="1:11">
      <c r="A197" s="262">
        <v>13</v>
      </c>
      <c r="B197" s="263">
        <v>40756.291666666664</v>
      </c>
      <c r="C197" s="262">
        <v>0</v>
      </c>
      <c r="D197" s="264">
        <v>0</v>
      </c>
      <c r="E197" s="264">
        <v>0</v>
      </c>
      <c r="F197" s="264">
        <v>100</v>
      </c>
      <c r="G197" s="264">
        <v>200</v>
      </c>
      <c r="H197" s="264">
        <v>37.799999999999997</v>
      </c>
      <c r="I197" s="264">
        <v>49.5</v>
      </c>
      <c r="J197" s="264">
        <v>117.15</v>
      </c>
      <c r="K197" s="264">
        <v>36.549999999999997</v>
      </c>
    </row>
    <row r="198" spans="1:11">
      <c r="A198" s="262">
        <v>13</v>
      </c>
      <c r="B198" s="263">
        <v>40756.33333321759</v>
      </c>
      <c r="C198" s="262">
        <v>600</v>
      </c>
      <c r="D198" s="264">
        <v>500</v>
      </c>
      <c r="E198" s="264">
        <v>600</v>
      </c>
      <c r="F198" s="264">
        <v>900</v>
      </c>
      <c r="G198" s="264">
        <v>700</v>
      </c>
      <c r="H198" s="264">
        <v>187.29</v>
      </c>
      <c r="I198" s="264">
        <v>265.83999999999997</v>
      </c>
      <c r="J198" s="264">
        <v>457.68</v>
      </c>
      <c r="K198" s="264">
        <v>212.93</v>
      </c>
    </row>
    <row r="199" spans="1:11">
      <c r="A199" s="262">
        <v>13</v>
      </c>
      <c r="B199" s="263">
        <v>40756.374999826388</v>
      </c>
      <c r="C199" s="262">
        <v>1300</v>
      </c>
      <c r="D199" s="264">
        <v>1300</v>
      </c>
      <c r="E199" s="264">
        <v>1900</v>
      </c>
      <c r="F199" s="264">
        <v>1700</v>
      </c>
      <c r="G199" s="264">
        <v>1500</v>
      </c>
      <c r="H199" s="264">
        <v>585.85</v>
      </c>
      <c r="I199" s="264">
        <v>565.26</v>
      </c>
      <c r="J199" s="264">
        <v>766.06</v>
      </c>
      <c r="K199" s="264">
        <v>971.44</v>
      </c>
    </row>
    <row r="200" spans="1:11">
      <c r="A200" s="262">
        <v>13</v>
      </c>
      <c r="B200" s="263">
        <v>40756.416666435187</v>
      </c>
      <c r="C200" s="262">
        <v>2200</v>
      </c>
      <c r="D200" s="264">
        <v>2500</v>
      </c>
      <c r="E200" s="264">
        <v>2900</v>
      </c>
      <c r="F200" s="264">
        <v>2200</v>
      </c>
      <c r="G200" s="264">
        <v>2000</v>
      </c>
      <c r="H200" s="264">
        <v>1020.13</v>
      </c>
      <c r="I200" s="264">
        <v>898.51</v>
      </c>
      <c r="J200" s="264">
        <v>1570.76</v>
      </c>
      <c r="K200" s="264">
        <v>2049.8200000000002</v>
      </c>
    </row>
    <row r="201" spans="1:11">
      <c r="A201" s="262">
        <v>13</v>
      </c>
      <c r="B201" s="263">
        <v>40756.458333043978</v>
      </c>
      <c r="C201" s="262">
        <v>2800</v>
      </c>
      <c r="D201" s="264">
        <v>3100</v>
      </c>
      <c r="E201" s="264">
        <v>3600</v>
      </c>
      <c r="F201" s="264">
        <v>2600</v>
      </c>
      <c r="G201" s="264">
        <v>2400</v>
      </c>
      <c r="H201" s="264">
        <v>1890.16</v>
      </c>
      <c r="I201" s="264">
        <v>938.56</v>
      </c>
      <c r="J201" s="264">
        <v>2587.9899999999998</v>
      </c>
      <c r="K201" s="264">
        <v>1763.48</v>
      </c>
    </row>
    <row r="202" spans="1:11">
      <c r="A202" s="262">
        <v>13</v>
      </c>
      <c r="B202" s="263">
        <v>40756.499999652777</v>
      </c>
      <c r="C202" s="262">
        <v>2900</v>
      </c>
      <c r="D202" s="264">
        <v>3500</v>
      </c>
      <c r="E202" s="264">
        <v>3700</v>
      </c>
      <c r="F202" s="264">
        <v>2800</v>
      </c>
      <c r="G202" s="264">
        <v>2600</v>
      </c>
      <c r="H202" s="264">
        <v>2700.75</v>
      </c>
      <c r="I202" s="264">
        <v>1021.9</v>
      </c>
      <c r="J202" s="264">
        <v>2761.86</v>
      </c>
      <c r="K202" s="264">
        <v>2268.42</v>
      </c>
    </row>
    <row r="203" spans="1:11">
      <c r="A203" s="262">
        <v>13</v>
      </c>
      <c r="B203" s="263">
        <v>40756.541666261575</v>
      </c>
      <c r="C203" s="262">
        <v>2900</v>
      </c>
      <c r="D203" s="264">
        <v>3600</v>
      </c>
      <c r="E203" s="264">
        <v>3500</v>
      </c>
      <c r="F203" s="264">
        <v>3000</v>
      </c>
      <c r="G203" s="264">
        <v>1800</v>
      </c>
      <c r="H203" s="264">
        <v>2829.52</v>
      </c>
      <c r="I203" s="264">
        <v>1311.3</v>
      </c>
      <c r="J203" s="264">
        <v>2273.38</v>
      </c>
      <c r="K203" s="264">
        <v>2426.14</v>
      </c>
    </row>
    <row r="204" spans="1:11">
      <c r="A204" s="262">
        <v>13</v>
      </c>
      <c r="B204" s="263">
        <v>40756.583332870374</v>
      </c>
      <c r="C204" s="262">
        <v>2700</v>
      </c>
      <c r="D204" s="264">
        <v>3400</v>
      </c>
      <c r="E204" s="264">
        <v>3400</v>
      </c>
      <c r="F204" s="264">
        <v>2500</v>
      </c>
      <c r="G204" s="264">
        <v>2400</v>
      </c>
      <c r="H204" s="264">
        <v>2736.99</v>
      </c>
      <c r="I204" s="264">
        <v>943.66</v>
      </c>
      <c r="J204" s="264">
        <v>2883.63</v>
      </c>
      <c r="K204" s="264">
        <v>2168.0500000000002</v>
      </c>
    </row>
    <row r="205" spans="1:11">
      <c r="A205" s="262">
        <v>13</v>
      </c>
      <c r="B205" s="263">
        <v>40756.624999479165</v>
      </c>
      <c r="C205" s="262">
        <v>2300</v>
      </c>
      <c r="D205" s="264">
        <v>3400</v>
      </c>
      <c r="E205" s="264">
        <v>3000</v>
      </c>
      <c r="F205" s="264">
        <v>2200</v>
      </c>
      <c r="G205" s="264">
        <v>2200</v>
      </c>
      <c r="H205" s="264">
        <v>2431.2800000000002</v>
      </c>
      <c r="I205" s="264">
        <v>1323.03</v>
      </c>
      <c r="J205" s="264">
        <v>2848.18</v>
      </c>
      <c r="K205" s="264">
        <v>2643.15</v>
      </c>
    </row>
    <row r="206" spans="1:11">
      <c r="A206" s="262">
        <v>13</v>
      </c>
      <c r="B206" s="263">
        <v>40756.666666087964</v>
      </c>
      <c r="C206" s="262">
        <v>2000</v>
      </c>
      <c r="D206" s="264">
        <v>2400</v>
      </c>
      <c r="E206" s="264">
        <v>2400</v>
      </c>
      <c r="F206" s="264">
        <v>1500</v>
      </c>
      <c r="G206" s="264">
        <v>1800</v>
      </c>
      <c r="H206" s="264">
        <v>1931.8</v>
      </c>
      <c r="I206" s="264">
        <v>1381.9</v>
      </c>
      <c r="J206" s="264">
        <v>2338.3000000000002</v>
      </c>
      <c r="K206" s="264">
        <v>2186.52</v>
      </c>
    </row>
    <row r="207" spans="1:11">
      <c r="A207" s="262">
        <v>13</v>
      </c>
      <c r="B207" s="263">
        <v>40756.708332696762</v>
      </c>
      <c r="C207" s="262">
        <v>1100</v>
      </c>
      <c r="D207" s="264">
        <v>1400</v>
      </c>
      <c r="E207" s="264">
        <v>1700</v>
      </c>
      <c r="F207" s="264">
        <v>1000</v>
      </c>
      <c r="G207" s="264">
        <v>600</v>
      </c>
      <c r="H207" s="264">
        <v>1271.04</v>
      </c>
      <c r="I207" s="264">
        <v>829.98</v>
      </c>
      <c r="J207" s="264">
        <v>1573.96</v>
      </c>
      <c r="K207" s="264">
        <v>1403.31</v>
      </c>
    </row>
    <row r="208" spans="1:11">
      <c r="A208" s="262">
        <v>13</v>
      </c>
      <c r="B208" s="263">
        <v>40756.749999305554</v>
      </c>
      <c r="C208" s="262">
        <v>200</v>
      </c>
      <c r="D208" s="264">
        <v>200</v>
      </c>
      <c r="E208" s="264"/>
      <c r="F208" s="264">
        <v>300</v>
      </c>
      <c r="G208" s="264">
        <v>100</v>
      </c>
      <c r="H208" s="264">
        <v>577.4</v>
      </c>
      <c r="I208" s="264">
        <v>457.23</v>
      </c>
      <c r="J208" s="264">
        <v>857.85</v>
      </c>
      <c r="K208" s="264">
        <v>464.91</v>
      </c>
    </row>
    <row r="209" spans="1:11">
      <c r="A209" s="262">
        <v>13</v>
      </c>
      <c r="B209" s="263">
        <v>40756.791665914352</v>
      </c>
      <c r="C209" s="264">
        <v>0</v>
      </c>
      <c r="D209" s="264">
        <v>0</v>
      </c>
      <c r="E209" s="264">
        <v>0</v>
      </c>
      <c r="F209" s="264">
        <v>0</v>
      </c>
      <c r="G209" s="264">
        <v>0</v>
      </c>
      <c r="H209" s="264">
        <v>120.47</v>
      </c>
      <c r="I209" s="264">
        <v>132.09</v>
      </c>
      <c r="J209" s="264">
        <v>0</v>
      </c>
      <c r="K209" s="264">
        <v>105.2</v>
      </c>
    </row>
    <row r="210" spans="1:11">
      <c r="A210" s="262">
        <v>13</v>
      </c>
      <c r="B210" s="263">
        <v>40756.833332523151</v>
      </c>
      <c r="C210" s="264">
        <v>0</v>
      </c>
      <c r="D210" s="264">
        <v>0</v>
      </c>
      <c r="E210" s="264">
        <v>0</v>
      </c>
      <c r="F210" s="264">
        <v>0</v>
      </c>
      <c r="G210" s="264">
        <v>0</v>
      </c>
      <c r="H210" s="264">
        <v>5.68</v>
      </c>
      <c r="I210" s="264">
        <v>6.02</v>
      </c>
      <c r="J210" s="264">
        <v>0</v>
      </c>
      <c r="K210" s="264">
        <v>0</v>
      </c>
    </row>
    <row r="211" spans="1:11">
      <c r="A211" s="341" t="s">
        <v>161</v>
      </c>
      <c r="B211" s="342"/>
      <c r="C211" s="265">
        <f>SUM(C196:C210)</f>
        <v>21000</v>
      </c>
      <c r="D211" s="266">
        <f>SUM(D196:D210)</f>
        <v>25300</v>
      </c>
      <c r="E211" s="266">
        <f>SUM(E197:E210)</f>
        <v>26700</v>
      </c>
      <c r="F211" s="266">
        <f t="shared" ref="F211:K211" si="11">SUM(F196:F210)</f>
        <v>20800</v>
      </c>
      <c r="G211" s="266">
        <f t="shared" si="11"/>
        <v>18300</v>
      </c>
      <c r="H211" s="266">
        <f t="shared" si="11"/>
        <v>18326.160000000003</v>
      </c>
      <c r="I211" s="266">
        <f t="shared" si="11"/>
        <v>10124.779999999999</v>
      </c>
      <c r="J211" s="266">
        <f t="shared" si="11"/>
        <v>21036.799999999999</v>
      </c>
      <c r="K211" s="266">
        <f t="shared" si="11"/>
        <v>18699.920000000002</v>
      </c>
    </row>
    <row r="212" spans="1:11">
      <c r="A212" s="262">
        <v>14</v>
      </c>
      <c r="B212" s="263">
        <v>40756.25</v>
      </c>
      <c r="C212" s="262">
        <v>0</v>
      </c>
      <c r="D212" s="264">
        <v>0</v>
      </c>
      <c r="E212" s="264">
        <v>0</v>
      </c>
      <c r="F212" s="264">
        <v>0</v>
      </c>
      <c r="G212" s="264">
        <v>0</v>
      </c>
      <c r="H212" s="264">
        <v>0</v>
      </c>
      <c r="I212" s="264">
        <v>0</v>
      </c>
      <c r="J212" s="264">
        <v>0</v>
      </c>
      <c r="K212" s="264">
        <v>0</v>
      </c>
    </row>
    <row r="213" spans="1:11">
      <c r="A213" s="262">
        <v>14</v>
      </c>
      <c r="B213" s="263">
        <v>40756.291666666664</v>
      </c>
      <c r="C213" s="262">
        <v>0</v>
      </c>
      <c r="D213" s="264">
        <v>0</v>
      </c>
      <c r="E213" s="264">
        <v>100</v>
      </c>
      <c r="F213" s="264">
        <v>200</v>
      </c>
      <c r="G213" s="264">
        <v>200</v>
      </c>
      <c r="H213" s="264">
        <v>53.65</v>
      </c>
      <c r="I213" s="264">
        <v>31.95</v>
      </c>
      <c r="J213" s="264">
        <v>70.84</v>
      </c>
      <c r="K213" s="264">
        <v>18.329999999999998</v>
      </c>
    </row>
    <row r="214" spans="1:11">
      <c r="A214" s="262">
        <v>14</v>
      </c>
      <c r="B214" s="263">
        <v>40756.33333321759</v>
      </c>
      <c r="C214" s="262">
        <v>500</v>
      </c>
      <c r="D214" s="264">
        <v>300</v>
      </c>
      <c r="E214" s="264">
        <v>1000</v>
      </c>
      <c r="F214" s="264">
        <v>800</v>
      </c>
      <c r="G214" s="264">
        <v>700</v>
      </c>
      <c r="H214" s="264">
        <v>217.45</v>
      </c>
      <c r="I214" s="264">
        <v>296.89999999999998</v>
      </c>
      <c r="J214" s="264">
        <v>374.62</v>
      </c>
      <c r="K214" s="264">
        <v>115.2</v>
      </c>
    </row>
    <row r="215" spans="1:11">
      <c r="A215" s="262">
        <v>14</v>
      </c>
      <c r="B215" s="263">
        <v>40756.374999826388</v>
      </c>
      <c r="C215" s="262">
        <v>1300</v>
      </c>
      <c r="D215" s="264">
        <v>1600</v>
      </c>
      <c r="E215" s="264">
        <v>1400</v>
      </c>
      <c r="F215" s="264">
        <v>1500</v>
      </c>
      <c r="G215" s="264">
        <v>1300</v>
      </c>
      <c r="H215" s="264">
        <v>828.62</v>
      </c>
      <c r="I215" s="264">
        <v>886.93</v>
      </c>
      <c r="J215" s="264">
        <v>1022.14</v>
      </c>
      <c r="K215" s="264">
        <v>702.5</v>
      </c>
    </row>
    <row r="216" spans="1:11">
      <c r="A216" s="262">
        <v>14</v>
      </c>
      <c r="B216" s="263">
        <v>40756.416666435187</v>
      </c>
      <c r="C216" s="262">
        <v>2000</v>
      </c>
      <c r="D216" s="264">
        <v>3000</v>
      </c>
      <c r="E216" s="264">
        <v>3100</v>
      </c>
      <c r="F216" s="264">
        <v>2100</v>
      </c>
      <c r="G216" s="264">
        <v>2500</v>
      </c>
      <c r="H216" s="264">
        <v>1544.79</v>
      </c>
      <c r="I216" s="264">
        <v>1377.62</v>
      </c>
      <c r="J216" s="264">
        <v>1720.71</v>
      </c>
      <c r="K216" s="264">
        <v>1212.04</v>
      </c>
    </row>
    <row r="217" spans="1:11">
      <c r="A217" s="262">
        <v>14</v>
      </c>
      <c r="B217" s="263">
        <v>40756.458333043978</v>
      </c>
      <c r="C217" s="262">
        <v>2500</v>
      </c>
      <c r="D217" s="264">
        <v>3200</v>
      </c>
      <c r="E217" s="264">
        <v>3300</v>
      </c>
      <c r="F217" s="264">
        <v>2500</v>
      </c>
      <c r="G217" s="264">
        <v>2700</v>
      </c>
      <c r="H217" s="264">
        <v>1963.86</v>
      </c>
      <c r="I217" s="264">
        <v>2326.5500000000002</v>
      </c>
      <c r="J217" s="264">
        <v>2233.5700000000002</v>
      </c>
      <c r="K217" s="264">
        <v>1685.54</v>
      </c>
    </row>
    <row r="218" spans="1:11">
      <c r="A218" s="262">
        <v>14</v>
      </c>
      <c r="B218" s="263">
        <v>40756.499999652777</v>
      </c>
      <c r="C218" s="262">
        <v>2700</v>
      </c>
      <c r="D218" s="264">
        <v>3800</v>
      </c>
      <c r="E218" s="264">
        <v>3700</v>
      </c>
      <c r="F218" s="264">
        <v>2700</v>
      </c>
      <c r="G218" s="264">
        <v>2800</v>
      </c>
      <c r="H218" s="264">
        <v>2603.86</v>
      </c>
      <c r="I218" s="264">
        <v>2468.5100000000002</v>
      </c>
      <c r="J218" s="264">
        <v>2665.73</v>
      </c>
      <c r="K218" s="264">
        <v>2435.65</v>
      </c>
    </row>
    <row r="219" spans="1:11">
      <c r="A219" s="262">
        <v>14</v>
      </c>
      <c r="B219" s="263">
        <v>40756.541666261575</v>
      </c>
      <c r="C219" s="262">
        <v>2800</v>
      </c>
      <c r="D219" s="264">
        <v>4000</v>
      </c>
      <c r="E219" s="264">
        <v>3700</v>
      </c>
      <c r="F219" s="264">
        <v>2900</v>
      </c>
      <c r="G219" s="264">
        <v>2900</v>
      </c>
      <c r="H219" s="264">
        <v>2700.74</v>
      </c>
      <c r="I219" s="264">
        <v>2676.08</v>
      </c>
      <c r="J219" s="264">
        <v>2605.4499999999998</v>
      </c>
      <c r="K219" s="264">
        <v>3279.09</v>
      </c>
    </row>
    <row r="220" spans="1:11">
      <c r="A220" s="262">
        <v>14</v>
      </c>
      <c r="B220" s="263">
        <v>40756.583332870374</v>
      </c>
      <c r="C220" s="262">
        <v>2600</v>
      </c>
      <c r="D220" s="264">
        <v>3400</v>
      </c>
      <c r="E220" s="264">
        <v>3700</v>
      </c>
      <c r="F220" s="264">
        <v>2700</v>
      </c>
      <c r="G220" s="264">
        <v>2600</v>
      </c>
      <c r="H220" s="264">
        <v>2621.3000000000002</v>
      </c>
      <c r="I220" s="264">
        <v>2260.54</v>
      </c>
      <c r="J220" s="264">
        <v>2491.7800000000002</v>
      </c>
      <c r="K220" s="264">
        <v>3402.83</v>
      </c>
    </row>
    <row r="221" spans="1:11">
      <c r="A221" s="262">
        <v>14</v>
      </c>
      <c r="B221" s="263">
        <v>40756.624999479165</v>
      </c>
      <c r="C221" s="262">
        <v>2200</v>
      </c>
      <c r="D221" s="264">
        <v>3000</v>
      </c>
      <c r="E221" s="264">
        <v>2200</v>
      </c>
      <c r="F221" s="264">
        <v>2200</v>
      </c>
      <c r="G221" s="264">
        <v>2200</v>
      </c>
      <c r="H221" s="264">
        <v>2306.4</v>
      </c>
      <c r="I221" s="264">
        <v>2176.0100000000002</v>
      </c>
      <c r="J221" s="264">
        <v>2201.1799999999998</v>
      </c>
      <c r="K221" s="264">
        <v>3054.73</v>
      </c>
    </row>
    <row r="222" spans="1:11">
      <c r="A222" s="262">
        <v>14</v>
      </c>
      <c r="B222" s="263">
        <v>40756.666666087964</v>
      </c>
      <c r="C222" s="262">
        <v>1400</v>
      </c>
      <c r="D222" s="264">
        <v>2200</v>
      </c>
      <c r="E222" s="264">
        <v>900</v>
      </c>
      <c r="F222" s="264">
        <v>1600</v>
      </c>
      <c r="G222" s="264">
        <v>1600</v>
      </c>
      <c r="H222" s="264">
        <v>1830.95</v>
      </c>
      <c r="I222" s="264">
        <v>1954.01</v>
      </c>
      <c r="J222" s="264">
        <v>1759.97</v>
      </c>
      <c r="K222" s="264">
        <v>1516.17</v>
      </c>
    </row>
    <row r="223" spans="1:11">
      <c r="A223" s="262">
        <v>14</v>
      </c>
      <c r="B223" s="263">
        <v>40756.708332696762</v>
      </c>
      <c r="C223" s="262">
        <v>900</v>
      </c>
      <c r="D223" s="264">
        <v>800</v>
      </c>
      <c r="E223" s="264">
        <v>900</v>
      </c>
      <c r="F223" s="264">
        <v>800</v>
      </c>
      <c r="G223" s="264">
        <v>800</v>
      </c>
      <c r="H223" s="264">
        <v>1203.8499999999999</v>
      </c>
      <c r="I223" s="264">
        <v>1105.92</v>
      </c>
      <c r="J223" s="264">
        <v>1043.45</v>
      </c>
      <c r="K223" s="264">
        <v>920.23</v>
      </c>
    </row>
    <row r="224" spans="1:11">
      <c r="A224" s="262">
        <v>14</v>
      </c>
      <c r="B224" s="263">
        <v>40756.749999305554</v>
      </c>
      <c r="C224" s="262">
        <v>100</v>
      </c>
      <c r="D224" s="264">
        <v>0</v>
      </c>
      <c r="E224" s="264">
        <v>400</v>
      </c>
      <c r="F224" s="264">
        <v>300</v>
      </c>
      <c r="G224" s="264">
        <v>200</v>
      </c>
      <c r="H224" s="264">
        <v>548.41999999999996</v>
      </c>
      <c r="I224" s="264">
        <v>566.34</v>
      </c>
      <c r="J224" s="264">
        <v>561.65</v>
      </c>
      <c r="K224" s="264">
        <v>448.19</v>
      </c>
    </row>
    <row r="225" spans="1:11">
      <c r="A225" s="262">
        <v>14</v>
      </c>
      <c r="B225" s="263">
        <v>40756.791665914352</v>
      </c>
      <c r="C225" s="262">
        <v>0</v>
      </c>
      <c r="D225" s="264">
        <v>0</v>
      </c>
      <c r="E225" s="264">
        <v>0</v>
      </c>
      <c r="F225" s="264">
        <v>0</v>
      </c>
      <c r="G225" s="264">
        <v>0</v>
      </c>
      <c r="H225" s="264">
        <v>121.28</v>
      </c>
      <c r="I225" s="264">
        <v>169.74</v>
      </c>
      <c r="J225" s="264">
        <v>150.55000000000001</v>
      </c>
      <c r="K225" s="264">
        <v>83.93</v>
      </c>
    </row>
    <row r="226" spans="1:11">
      <c r="A226" s="262">
        <v>14</v>
      </c>
      <c r="B226" s="263">
        <v>40756.833332523151</v>
      </c>
      <c r="C226" s="262">
        <v>0</v>
      </c>
      <c r="D226" s="264">
        <v>0</v>
      </c>
      <c r="E226" s="264">
        <v>0</v>
      </c>
      <c r="F226" s="264">
        <v>0</v>
      </c>
      <c r="G226" s="264">
        <v>0</v>
      </c>
      <c r="H226" s="264">
        <v>3.63</v>
      </c>
      <c r="I226" s="264">
        <v>5.86</v>
      </c>
      <c r="J226" s="264">
        <v>0.89</v>
      </c>
      <c r="K226" s="264">
        <v>0</v>
      </c>
    </row>
    <row r="227" spans="1:11">
      <c r="A227" s="341" t="s">
        <v>161</v>
      </c>
      <c r="B227" s="342"/>
      <c r="C227" s="265">
        <f t="shared" ref="C227:K227" si="12">SUM(C212:C226)</f>
        <v>19000</v>
      </c>
      <c r="D227" s="266">
        <f t="shared" si="12"/>
        <v>25300</v>
      </c>
      <c r="E227" s="266">
        <f t="shared" si="12"/>
        <v>24400</v>
      </c>
      <c r="F227" s="266">
        <f t="shared" si="12"/>
        <v>20300</v>
      </c>
      <c r="G227" s="266">
        <f t="shared" si="12"/>
        <v>20500</v>
      </c>
      <c r="H227" s="266">
        <f t="shared" si="12"/>
        <v>18548.799999999996</v>
      </c>
      <c r="I227" s="266">
        <f t="shared" si="12"/>
        <v>18302.960000000006</v>
      </c>
      <c r="J227" s="266">
        <f t="shared" si="12"/>
        <v>18902.530000000002</v>
      </c>
      <c r="K227" s="266">
        <f t="shared" si="12"/>
        <v>18874.43</v>
      </c>
    </row>
    <row r="228" spans="1:11">
      <c r="A228" s="262">
        <v>15</v>
      </c>
      <c r="B228" s="263">
        <v>40756.25</v>
      </c>
      <c r="C228" s="262">
        <v>0</v>
      </c>
      <c r="D228" s="264">
        <v>0</v>
      </c>
      <c r="E228" s="264">
        <v>0</v>
      </c>
      <c r="F228" s="264">
        <v>0</v>
      </c>
      <c r="G228" s="264">
        <v>0</v>
      </c>
      <c r="H228" s="264">
        <v>0</v>
      </c>
      <c r="I228" s="264">
        <v>0</v>
      </c>
      <c r="J228" s="264">
        <v>0</v>
      </c>
      <c r="K228" s="264">
        <v>0</v>
      </c>
    </row>
    <row r="229" spans="1:11">
      <c r="A229" s="262">
        <v>15</v>
      </c>
      <c r="B229" s="263">
        <v>40756.291666666664</v>
      </c>
      <c r="C229" s="262">
        <v>0</v>
      </c>
      <c r="D229" s="264">
        <v>0</v>
      </c>
      <c r="E229" s="264">
        <v>0</v>
      </c>
      <c r="F229" s="264">
        <v>200</v>
      </c>
      <c r="G229" s="264">
        <v>200</v>
      </c>
      <c r="H229" s="264">
        <v>26.36</v>
      </c>
      <c r="I229" s="264">
        <v>61.52</v>
      </c>
      <c r="J229" s="264">
        <v>49.69</v>
      </c>
      <c r="K229" s="264">
        <v>78.34</v>
      </c>
    </row>
    <row r="230" spans="1:11">
      <c r="A230" s="262">
        <v>15</v>
      </c>
      <c r="B230" s="263">
        <v>40756.33333321759</v>
      </c>
      <c r="C230" s="262">
        <v>0</v>
      </c>
      <c r="D230" s="264">
        <v>500</v>
      </c>
      <c r="E230" s="264">
        <v>400</v>
      </c>
      <c r="F230" s="264">
        <v>700</v>
      </c>
      <c r="G230" s="264">
        <v>700</v>
      </c>
      <c r="H230" s="264">
        <v>295.41000000000003</v>
      </c>
      <c r="I230" s="264">
        <v>367.91</v>
      </c>
      <c r="J230" s="264">
        <v>310.72000000000003</v>
      </c>
      <c r="K230" s="264">
        <v>547.96</v>
      </c>
    </row>
    <row r="231" spans="1:11">
      <c r="A231" s="262">
        <v>15</v>
      </c>
      <c r="B231" s="263">
        <v>40756.374999826388</v>
      </c>
      <c r="C231" s="262">
        <v>1400</v>
      </c>
      <c r="D231" s="264">
        <v>1700</v>
      </c>
      <c r="E231" s="264">
        <v>800</v>
      </c>
      <c r="F231" s="264">
        <v>1500</v>
      </c>
      <c r="G231" s="264">
        <v>1100</v>
      </c>
      <c r="H231" s="264">
        <v>1012.16</v>
      </c>
      <c r="I231" s="264">
        <v>962.23</v>
      </c>
      <c r="J231" s="264">
        <v>901.16</v>
      </c>
      <c r="K231" s="264">
        <v>1516.65</v>
      </c>
    </row>
    <row r="232" spans="1:11">
      <c r="A232" s="262">
        <v>15</v>
      </c>
      <c r="B232" s="263">
        <v>40756.416666435187</v>
      </c>
      <c r="C232" s="262">
        <v>2100</v>
      </c>
      <c r="D232" s="264">
        <v>2500</v>
      </c>
      <c r="E232" s="264">
        <v>1300</v>
      </c>
      <c r="F232" s="264">
        <v>2400</v>
      </c>
      <c r="G232" s="264">
        <v>2200</v>
      </c>
      <c r="H232" s="264">
        <v>1454.15</v>
      </c>
      <c r="I232" s="264">
        <v>1593.61</v>
      </c>
      <c r="J232" s="264">
        <v>1593.22</v>
      </c>
      <c r="K232" s="264">
        <v>2412.7800000000002</v>
      </c>
    </row>
    <row r="233" spans="1:11">
      <c r="A233" s="262">
        <v>15</v>
      </c>
      <c r="B233" s="263">
        <v>40756.458333043978</v>
      </c>
      <c r="C233" s="262">
        <v>2800</v>
      </c>
      <c r="D233" s="264">
        <v>3000</v>
      </c>
      <c r="E233" s="264">
        <v>2500</v>
      </c>
      <c r="F233" s="264">
        <v>2500</v>
      </c>
      <c r="G233" s="264">
        <v>2500</v>
      </c>
      <c r="H233" s="264">
        <v>1916.45</v>
      </c>
      <c r="I233" s="264">
        <v>2077.8000000000002</v>
      </c>
      <c r="J233" s="264">
        <v>2072.38</v>
      </c>
      <c r="K233" s="264">
        <v>3020.53</v>
      </c>
    </row>
    <row r="234" spans="1:11">
      <c r="A234" s="262">
        <v>15</v>
      </c>
      <c r="B234" s="263">
        <v>40756.499999652777</v>
      </c>
      <c r="C234" s="262">
        <v>2800</v>
      </c>
      <c r="D234" s="264">
        <v>3400</v>
      </c>
      <c r="E234" s="264">
        <v>2900</v>
      </c>
      <c r="F234" s="264">
        <v>2700</v>
      </c>
      <c r="G234" s="264">
        <v>2800</v>
      </c>
      <c r="H234" s="264">
        <v>2450.77</v>
      </c>
      <c r="I234" s="264">
        <v>2373.61</v>
      </c>
      <c r="J234" s="264">
        <v>1726.92</v>
      </c>
      <c r="K234" s="264">
        <v>2965.15</v>
      </c>
    </row>
    <row r="235" spans="1:11">
      <c r="A235" s="262">
        <v>15</v>
      </c>
      <c r="B235" s="263">
        <v>40756.541666261575</v>
      </c>
      <c r="C235" s="262">
        <v>2800</v>
      </c>
      <c r="D235" s="264">
        <v>3600</v>
      </c>
      <c r="E235" s="264">
        <v>2200</v>
      </c>
      <c r="F235" s="264">
        <v>3500</v>
      </c>
      <c r="G235" s="264">
        <v>2600</v>
      </c>
      <c r="H235" s="264">
        <v>2587.7399999999998</v>
      </c>
      <c r="I235" s="264">
        <v>2547.09</v>
      </c>
      <c r="J235" s="264">
        <v>1449.6</v>
      </c>
      <c r="K235" s="264">
        <v>2880.34</v>
      </c>
    </row>
    <row r="236" spans="1:11">
      <c r="A236" s="262">
        <v>15</v>
      </c>
      <c r="B236" s="263">
        <v>40756.583332870374</v>
      </c>
      <c r="C236" s="262">
        <v>2600</v>
      </c>
      <c r="D236" s="264">
        <v>3400</v>
      </c>
      <c r="E236" s="264">
        <v>2700</v>
      </c>
      <c r="F236" s="264">
        <v>2500</v>
      </c>
      <c r="G236" s="264">
        <v>2500</v>
      </c>
      <c r="H236" s="264">
        <v>2442.77</v>
      </c>
      <c r="I236" s="264">
        <v>2520.89</v>
      </c>
      <c r="J236" s="264">
        <v>1559.53</v>
      </c>
      <c r="K236" s="264">
        <v>2998.12</v>
      </c>
    </row>
    <row r="237" spans="1:11">
      <c r="A237" s="262">
        <v>15</v>
      </c>
      <c r="B237" s="263">
        <v>40756.624999479165</v>
      </c>
      <c r="C237" s="262">
        <v>2300</v>
      </c>
      <c r="D237" s="264">
        <v>2900</v>
      </c>
      <c r="E237" s="264">
        <v>1600</v>
      </c>
      <c r="F237" s="264">
        <v>2300</v>
      </c>
      <c r="G237" s="264">
        <v>2200</v>
      </c>
      <c r="H237" s="264">
        <v>2256.2199999999998</v>
      </c>
      <c r="I237" s="264">
        <v>2300.75</v>
      </c>
      <c r="J237" s="264">
        <v>1253.21</v>
      </c>
      <c r="K237" s="264">
        <v>3088.7</v>
      </c>
    </row>
    <row r="238" spans="1:11">
      <c r="A238" s="262">
        <v>15</v>
      </c>
      <c r="B238" s="263">
        <v>40756.666666087964</v>
      </c>
      <c r="C238" s="262">
        <v>1600</v>
      </c>
      <c r="D238" s="264">
        <v>2200</v>
      </c>
      <c r="E238" s="264">
        <v>2600</v>
      </c>
      <c r="F238" s="264">
        <v>1000</v>
      </c>
      <c r="G238" s="264">
        <v>1700</v>
      </c>
      <c r="H238" s="264">
        <v>1766.12</v>
      </c>
      <c r="I238" s="264">
        <v>1900.13</v>
      </c>
      <c r="J238" s="264">
        <v>789.93</v>
      </c>
      <c r="K238" s="264">
        <v>2196.4499999999998</v>
      </c>
    </row>
    <row r="239" spans="1:11">
      <c r="A239" s="262">
        <v>15</v>
      </c>
      <c r="B239" s="263">
        <v>40756.708332696762</v>
      </c>
      <c r="C239" s="262">
        <v>1000</v>
      </c>
      <c r="D239" s="264">
        <v>1400</v>
      </c>
      <c r="E239" s="264">
        <v>800</v>
      </c>
      <c r="F239" s="264">
        <v>1000</v>
      </c>
      <c r="G239" s="264">
        <v>700</v>
      </c>
      <c r="H239" s="264">
        <v>1160.74</v>
      </c>
      <c r="I239" s="264">
        <v>1297.8399999999999</v>
      </c>
      <c r="J239" s="264">
        <v>459.5</v>
      </c>
      <c r="K239" s="264">
        <v>1317.9</v>
      </c>
    </row>
    <row r="240" spans="1:11">
      <c r="A240" s="262">
        <v>15</v>
      </c>
      <c r="B240" s="263">
        <v>40756.749999305554</v>
      </c>
      <c r="C240" s="262">
        <v>200</v>
      </c>
      <c r="D240" s="264">
        <v>300</v>
      </c>
      <c r="E240" s="264">
        <v>400</v>
      </c>
      <c r="F240" s="264">
        <v>200</v>
      </c>
      <c r="G240" s="264">
        <v>0</v>
      </c>
      <c r="H240" s="264">
        <v>501.23</v>
      </c>
      <c r="I240" s="264">
        <v>651.16</v>
      </c>
      <c r="J240" s="264">
        <v>237.38</v>
      </c>
      <c r="K240" s="264">
        <v>721.29</v>
      </c>
    </row>
    <row r="241" spans="1:11">
      <c r="A241" s="262">
        <v>15</v>
      </c>
      <c r="B241" s="263">
        <v>40756.791665914352</v>
      </c>
      <c r="C241" s="262">
        <v>0</v>
      </c>
      <c r="D241" s="264">
        <v>0</v>
      </c>
      <c r="E241" s="264">
        <v>0</v>
      </c>
      <c r="F241" s="264">
        <v>0</v>
      </c>
      <c r="G241" s="264">
        <v>0</v>
      </c>
      <c r="H241" s="264">
        <v>84.37</v>
      </c>
      <c r="I241" s="264">
        <v>170.17</v>
      </c>
      <c r="J241" s="264">
        <v>60.31</v>
      </c>
      <c r="K241" s="264">
        <v>122.9</v>
      </c>
    </row>
    <row r="242" spans="1:11">
      <c r="A242" s="262">
        <v>15</v>
      </c>
      <c r="B242" s="263">
        <v>40756.833332523151</v>
      </c>
      <c r="C242" s="262">
        <v>0</v>
      </c>
      <c r="D242" s="264">
        <v>0</v>
      </c>
      <c r="E242" s="264">
        <v>0</v>
      </c>
      <c r="F242" s="264">
        <v>0</v>
      </c>
      <c r="G242" s="264">
        <v>0</v>
      </c>
      <c r="H242" s="264">
        <v>3.15</v>
      </c>
      <c r="I242" s="264">
        <v>6.24</v>
      </c>
      <c r="J242" s="264">
        <v>0.37</v>
      </c>
      <c r="K242" s="264">
        <v>0</v>
      </c>
    </row>
    <row r="243" spans="1:11">
      <c r="A243" s="341" t="s">
        <v>161</v>
      </c>
      <c r="B243" s="342"/>
      <c r="C243" s="265">
        <f t="shared" ref="C243:K243" si="13">SUM(C228:C242)</f>
        <v>19600</v>
      </c>
      <c r="D243" s="266">
        <f t="shared" si="13"/>
        <v>24900</v>
      </c>
      <c r="E243" s="266">
        <f t="shared" si="13"/>
        <v>18200</v>
      </c>
      <c r="F243" s="266">
        <f t="shared" si="13"/>
        <v>20500</v>
      </c>
      <c r="G243" s="266">
        <f t="shared" si="13"/>
        <v>19200</v>
      </c>
      <c r="H243" s="266">
        <f t="shared" si="13"/>
        <v>17957.64</v>
      </c>
      <c r="I243" s="266">
        <f t="shared" si="13"/>
        <v>18830.95</v>
      </c>
      <c r="J243" s="266">
        <f t="shared" si="13"/>
        <v>12463.92</v>
      </c>
      <c r="K243" s="266">
        <f t="shared" si="13"/>
        <v>23867.110000000004</v>
      </c>
    </row>
    <row r="244" spans="1:11">
      <c r="A244" s="262">
        <v>16</v>
      </c>
      <c r="B244" s="263">
        <v>40756.25</v>
      </c>
      <c r="C244" s="262">
        <v>0</v>
      </c>
      <c r="D244" s="264">
        <v>0</v>
      </c>
      <c r="E244" s="264">
        <v>0</v>
      </c>
      <c r="F244" s="264">
        <v>0</v>
      </c>
      <c r="G244" s="264">
        <v>0</v>
      </c>
      <c r="H244" s="264">
        <v>0</v>
      </c>
      <c r="I244" s="264">
        <v>0</v>
      </c>
      <c r="J244" s="264">
        <v>0</v>
      </c>
      <c r="K244" s="264">
        <v>0</v>
      </c>
    </row>
    <row r="245" spans="1:11">
      <c r="A245" s="262">
        <v>16</v>
      </c>
      <c r="B245" s="263">
        <v>40756.291666666664</v>
      </c>
      <c r="C245" s="262">
        <v>0</v>
      </c>
      <c r="D245" s="264">
        <v>0</v>
      </c>
      <c r="E245" s="264">
        <v>0</v>
      </c>
      <c r="F245" s="264">
        <v>0</v>
      </c>
      <c r="G245" s="264">
        <v>300</v>
      </c>
      <c r="H245" s="264">
        <v>64.739999999999995</v>
      </c>
      <c r="I245" s="264">
        <v>55.5</v>
      </c>
      <c r="J245" s="264">
        <v>4.5599999999999996</v>
      </c>
      <c r="K245" s="264">
        <v>92.49</v>
      </c>
    </row>
    <row r="246" spans="1:11">
      <c r="A246" s="262">
        <v>16</v>
      </c>
      <c r="B246" s="263">
        <v>40756.33333321759</v>
      </c>
      <c r="C246" s="262">
        <v>200</v>
      </c>
      <c r="D246" s="264">
        <v>600</v>
      </c>
      <c r="E246" s="264">
        <v>300</v>
      </c>
      <c r="F246" s="264">
        <v>700</v>
      </c>
      <c r="G246" s="264">
        <v>800</v>
      </c>
      <c r="H246" s="264">
        <v>325.67</v>
      </c>
      <c r="I246" s="264">
        <v>350.44</v>
      </c>
      <c r="J246" s="264">
        <v>208.96</v>
      </c>
      <c r="K246" s="264">
        <v>567.35</v>
      </c>
    </row>
    <row r="247" spans="1:11">
      <c r="A247" s="262">
        <v>16</v>
      </c>
      <c r="B247" s="263">
        <v>40756.374999826388</v>
      </c>
      <c r="C247" s="262">
        <v>1500</v>
      </c>
      <c r="D247" s="264">
        <v>1500</v>
      </c>
      <c r="E247" s="264">
        <v>1900</v>
      </c>
      <c r="F247" s="264">
        <v>1500</v>
      </c>
      <c r="G247" s="264">
        <v>1600</v>
      </c>
      <c r="H247" s="264">
        <v>871.27</v>
      </c>
      <c r="I247" s="264">
        <v>680.17</v>
      </c>
      <c r="J247" s="264">
        <v>671.98</v>
      </c>
      <c r="K247" s="264">
        <v>1479.9</v>
      </c>
    </row>
    <row r="248" spans="1:11">
      <c r="A248" s="262">
        <v>16</v>
      </c>
      <c r="B248" s="263">
        <v>40756.416666435187</v>
      </c>
      <c r="C248" s="262">
        <v>2100</v>
      </c>
      <c r="D248" s="264">
        <v>2600</v>
      </c>
      <c r="E248" s="264">
        <v>2700</v>
      </c>
      <c r="F248" s="264">
        <v>2100</v>
      </c>
      <c r="G248" s="264">
        <v>2200</v>
      </c>
      <c r="H248" s="264">
        <v>1504.81</v>
      </c>
      <c r="I248" s="264">
        <v>1072.96</v>
      </c>
      <c r="J248" s="264">
        <v>1009.33</v>
      </c>
      <c r="K248" s="264">
        <v>2326.2800000000002</v>
      </c>
    </row>
    <row r="249" spans="1:11">
      <c r="A249" s="262">
        <v>16</v>
      </c>
      <c r="B249" s="263">
        <v>40756.458333043978</v>
      </c>
      <c r="C249" s="262">
        <v>2600</v>
      </c>
      <c r="D249" s="264">
        <v>3300</v>
      </c>
      <c r="E249" s="264">
        <v>3500</v>
      </c>
      <c r="F249" s="264">
        <v>2800</v>
      </c>
      <c r="G249" s="264">
        <v>2600</v>
      </c>
      <c r="H249" s="264">
        <v>1991.85</v>
      </c>
      <c r="I249" s="264">
        <v>1812.45</v>
      </c>
      <c r="J249" s="264">
        <v>1425.95</v>
      </c>
      <c r="K249" s="264">
        <v>2929.81</v>
      </c>
    </row>
    <row r="250" spans="1:11">
      <c r="A250" s="262">
        <v>16</v>
      </c>
      <c r="B250" s="263">
        <v>40756.499999652777</v>
      </c>
      <c r="C250" s="262">
        <v>2900</v>
      </c>
      <c r="D250" s="264">
        <v>3500</v>
      </c>
      <c r="E250" s="264">
        <v>3200</v>
      </c>
      <c r="F250" s="264">
        <v>3100</v>
      </c>
      <c r="G250" s="264">
        <v>2800</v>
      </c>
      <c r="H250" s="264">
        <v>2349.79</v>
      </c>
      <c r="I250" s="264">
        <v>2370.1799999999998</v>
      </c>
      <c r="J250" s="264">
        <v>2338.19</v>
      </c>
      <c r="K250" s="264">
        <v>2886.45</v>
      </c>
    </row>
    <row r="251" spans="1:11">
      <c r="A251" s="262">
        <v>16</v>
      </c>
      <c r="B251" s="263">
        <v>40756.541666261575</v>
      </c>
      <c r="C251" s="262">
        <v>2900</v>
      </c>
      <c r="D251" s="264">
        <v>3500</v>
      </c>
      <c r="E251" s="264">
        <v>3800</v>
      </c>
      <c r="F251" s="264">
        <v>2500</v>
      </c>
      <c r="G251" s="264">
        <v>2800</v>
      </c>
      <c r="H251" s="264">
        <v>2554.42</v>
      </c>
      <c r="I251" s="264">
        <v>2584.85</v>
      </c>
      <c r="J251" s="264">
        <v>2537.4499999999998</v>
      </c>
      <c r="K251" s="264">
        <v>1972.91</v>
      </c>
    </row>
    <row r="252" spans="1:11">
      <c r="A252" s="262">
        <v>16</v>
      </c>
      <c r="B252" s="263">
        <v>40756.583332870374</v>
      </c>
      <c r="C252" s="262">
        <v>2700</v>
      </c>
      <c r="D252" s="264">
        <v>3400</v>
      </c>
      <c r="E252" s="264">
        <v>3500</v>
      </c>
      <c r="F252" s="264">
        <v>2600</v>
      </c>
      <c r="G252" s="264">
        <v>2600</v>
      </c>
      <c r="H252" s="264">
        <v>2497.8000000000002</v>
      </c>
      <c r="I252" s="264">
        <v>2246.4299999999998</v>
      </c>
      <c r="J252" s="264">
        <v>2795.78</v>
      </c>
      <c r="K252" s="264">
        <v>1732.75</v>
      </c>
    </row>
    <row r="253" spans="1:11">
      <c r="A253" s="262">
        <v>16</v>
      </c>
      <c r="B253" s="263">
        <v>40756.624999479165</v>
      </c>
      <c r="C253" s="262">
        <v>2300</v>
      </c>
      <c r="D253" s="264">
        <v>2800</v>
      </c>
      <c r="E253" s="264">
        <v>3200</v>
      </c>
      <c r="F253" s="264">
        <v>1800</v>
      </c>
      <c r="G253" s="264">
        <v>2500</v>
      </c>
      <c r="H253" s="264">
        <v>2252.67</v>
      </c>
      <c r="I253" s="264">
        <v>1713.52</v>
      </c>
      <c r="J253" s="264">
        <v>2497.23</v>
      </c>
      <c r="K253" s="264">
        <v>1967.57</v>
      </c>
    </row>
    <row r="254" spans="1:11">
      <c r="A254" s="262">
        <v>16</v>
      </c>
      <c r="B254" s="263">
        <v>40756.666666087964</v>
      </c>
      <c r="C254" s="262">
        <v>1700</v>
      </c>
      <c r="D254" s="264">
        <v>2400</v>
      </c>
      <c r="E254" s="264">
        <v>2300</v>
      </c>
      <c r="F254" s="264">
        <v>900</v>
      </c>
      <c r="G254" s="264">
        <v>2200</v>
      </c>
      <c r="H254" s="264">
        <v>1814.24</v>
      </c>
      <c r="I254" s="264">
        <v>1083.31</v>
      </c>
      <c r="J254" s="264">
        <v>2014.8</v>
      </c>
      <c r="K254" s="264">
        <v>1657.57</v>
      </c>
    </row>
    <row r="255" spans="1:11">
      <c r="A255" s="262">
        <v>16</v>
      </c>
      <c r="B255" s="263">
        <v>40756.708332696762</v>
      </c>
      <c r="C255" s="262">
        <v>1000</v>
      </c>
      <c r="D255" s="264">
        <v>1800</v>
      </c>
      <c r="E255" s="264">
        <v>1200</v>
      </c>
      <c r="F255" s="264">
        <v>200</v>
      </c>
      <c r="G255" s="264">
        <v>1400</v>
      </c>
      <c r="H255" s="264">
        <v>1190.23</v>
      </c>
      <c r="I255" s="264">
        <v>1205.4100000000001</v>
      </c>
      <c r="J255" s="264">
        <v>1345.74</v>
      </c>
      <c r="K255" s="264">
        <v>1053.79</v>
      </c>
    </row>
    <row r="256" spans="1:11">
      <c r="A256" s="262">
        <v>16</v>
      </c>
      <c r="B256" s="263">
        <v>40756.749999305554</v>
      </c>
      <c r="C256" s="264">
        <v>0</v>
      </c>
      <c r="D256" s="264">
        <v>600</v>
      </c>
      <c r="E256" s="264">
        <v>300</v>
      </c>
      <c r="F256" s="264"/>
      <c r="G256" s="264">
        <v>100</v>
      </c>
      <c r="H256" s="264">
        <v>551.26</v>
      </c>
      <c r="I256" s="264">
        <v>537.9</v>
      </c>
      <c r="J256" s="264">
        <v>746.17</v>
      </c>
      <c r="K256" s="264">
        <v>331.23</v>
      </c>
    </row>
    <row r="257" spans="1:11">
      <c r="A257" s="262">
        <v>16</v>
      </c>
      <c r="B257" s="263">
        <v>40756.791665914352</v>
      </c>
      <c r="C257" s="264">
        <v>0</v>
      </c>
      <c r="D257" s="264">
        <v>0</v>
      </c>
      <c r="E257" s="264">
        <v>0</v>
      </c>
      <c r="F257" s="264">
        <v>0</v>
      </c>
      <c r="G257" s="264">
        <v>0</v>
      </c>
      <c r="H257" s="264">
        <v>145.99</v>
      </c>
      <c r="I257" s="264">
        <v>161.41</v>
      </c>
      <c r="J257" s="264">
        <v>164.27</v>
      </c>
      <c r="K257" s="264">
        <v>100.55</v>
      </c>
    </row>
    <row r="258" spans="1:11">
      <c r="A258" s="262">
        <v>16</v>
      </c>
      <c r="B258" s="263">
        <v>40756.833332523151</v>
      </c>
      <c r="C258" s="264">
        <v>0</v>
      </c>
      <c r="D258" s="264">
        <v>0</v>
      </c>
      <c r="E258" s="264">
        <v>0</v>
      </c>
      <c r="F258" s="264">
        <v>0</v>
      </c>
      <c r="G258" s="264">
        <v>0</v>
      </c>
      <c r="H258" s="264">
        <v>7.79</v>
      </c>
      <c r="I258" s="264">
        <v>4.93</v>
      </c>
      <c r="J258" s="264">
        <v>2.21</v>
      </c>
      <c r="K258" s="264">
        <v>0</v>
      </c>
    </row>
    <row r="259" spans="1:11">
      <c r="A259" s="341" t="s">
        <v>161</v>
      </c>
      <c r="B259" s="342"/>
      <c r="C259" s="265">
        <f t="shared" ref="C259:K259" si="14">SUM(C244:C258)</f>
        <v>19900</v>
      </c>
      <c r="D259" s="266">
        <f t="shared" si="14"/>
        <v>26000</v>
      </c>
      <c r="E259" s="266">
        <f t="shared" si="14"/>
        <v>25900</v>
      </c>
      <c r="F259" s="266">
        <f t="shared" si="14"/>
        <v>18200</v>
      </c>
      <c r="G259" s="266">
        <f t="shared" si="14"/>
        <v>21900</v>
      </c>
      <c r="H259" s="266">
        <f t="shared" si="14"/>
        <v>18122.53</v>
      </c>
      <c r="I259" s="266">
        <f t="shared" si="14"/>
        <v>15879.46</v>
      </c>
      <c r="J259" s="266">
        <f t="shared" si="14"/>
        <v>17762.619999999995</v>
      </c>
      <c r="K259" s="266">
        <f t="shared" si="14"/>
        <v>19098.649999999998</v>
      </c>
    </row>
    <row r="260" spans="1:11">
      <c r="A260" s="262">
        <v>17</v>
      </c>
      <c r="B260" s="263">
        <v>40756.25</v>
      </c>
      <c r="C260" s="264">
        <v>0</v>
      </c>
      <c r="D260" s="264">
        <v>0</v>
      </c>
      <c r="E260" s="264">
        <v>0</v>
      </c>
      <c r="F260" s="264">
        <v>0</v>
      </c>
      <c r="G260" s="264">
        <v>0</v>
      </c>
      <c r="H260" s="264">
        <v>0</v>
      </c>
      <c r="I260" s="264">
        <v>0</v>
      </c>
      <c r="J260" s="264">
        <v>0</v>
      </c>
      <c r="K260" s="264">
        <v>0</v>
      </c>
    </row>
    <row r="261" spans="1:11">
      <c r="A261" s="262">
        <v>17</v>
      </c>
      <c r="B261" s="263">
        <v>40756.291666666664</v>
      </c>
      <c r="C261" s="264">
        <v>0</v>
      </c>
      <c r="D261" s="264">
        <v>400</v>
      </c>
      <c r="E261" s="264">
        <v>0</v>
      </c>
      <c r="F261" s="264">
        <v>200</v>
      </c>
      <c r="G261" s="264">
        <v>400</v>
      </c>
      <c r="H261" s="264">
        <v>68.16</v>
      </c>
      <c r="I261" s="264">
        <v>35.53</v>
      </c>
      <c r="J261" s="264">
        <v>56.98</v>
      </c>
      <c r="K261" s="264">
        <v>46.25</v>
      </c>
    </row>
    <row r="262" spans="1:11">
      <c r="A262" s="262">
        <v>17</v>
      </c>
      <c r="B262" s="263">
        <v>40756.33333321759</v>
      </c>
      <c r="C262" s="262">
        <v>500</v>
      </c>
      <c r="D262" s="264">
        <v>900</v>
      </c>
      <c r="E262" s="264">
        <v>700</v>
      </c>
      <c r="F262" s="264">
        <v>800</v>
      </c>
      <c r="G262" s="264">
        <v>700</v>
      </c>
      <c r="H262" s="264">
        <v>293</v>
      </c>
      <c r="I262" s="264">
        <v>306.61</v>
      </c>
      <c r="J262" s="264">
        <v>393.8</v>
      </c>
      <c r="K262" s="264">
        <v>471.87</v>
      </c>
    </row>
    <row r="263" spans="1:11">
      <c r="A263" s="262">
        <v>17</v>
      </c>
      <c r="B263" s="263">
        <v>40756.374999826388</v>
      </c>
      <c r="C263" s="262">
        <v>1400</v>
      </c>
      <c r="D263" s="264">
        <v>1500</v>
      </c>
      <c r="E263" s="264">
        <v>1800</v>
      </c>
      <c r="F263" s="264">
        <v>1400</v>
      </c>
      <c r="G263" s="264">
        <v>1600</v>
      </c>
      <c r="H263" s="264">
        <v>867.92</v>
      </c>
      <c r="I263" s="264">
        <v>544.9</v>
      </c>
      <c r="J263" s="264">
        <v>1145.3800000000001</v>
      </c>
      <c r="K263" s="264">
        <v>1536.23</v>
      </c>
    </row>
    <row r="264" spans="1:11">
      <c r="A264" s="262">
        <v>17</v>
      </c>
      <c r="B264" s="263">
        <v>40756.416666435187</v>
      </c>
      <c r="C264" s="262">
        <v>2300</v>
      </c>
      <c r="D264" s="264">
        <v>2100</v>
      </c>
      <c r="E264" s="264">
        <v>2500</v>
      </c>
      <c r="F264" s="264">
        <v>1900</v>
      </c>
      <c r="G264" s="264">
        <v>2300</v>
      </c>
      <c r="H264" s="264">
        <v>1532.75</v>
      </c>
      <c r="I264" s="264">
        <v>725.16</v>
      </c>
      <c r="J264" s="264">
        <v>1854.05</v>
      </c>
      <c r="K264" s="264">
        <v>2495.16</v>
      </c>
    </row>
    <row r="265" spans="1:11">
      <c r="A265" s="262">
        <v>17</v>
      </c>
      <c r="B265" s="263">
        <v>40756.458333043978</v>
      </c>
      <c r="C265" s="262">
        <v>2600</v>
      </c>
      <c r="D265" s="264">
        <v>2900</v>
      </c>
      <c r="E265" s="264">
        <v>3100</v>
      </c>
      <c r="F265" s="264">
        <v>2700</v>
      </c>
      <c r="G265" s="264">
        <v>2400</v>
      </c>
      <c r="H265" s="264">
        <v>2040.68</v>
      </c>
      <c r="I265" s="264">
        <v>1062.1099999999999</v>
      </c>
      <c r="J265" s="264">
        <v>2629.6</v>
      </c>
      <c r="K265" s="264">
        <v>3003.42</v>
      </c>
    </row>
    <row r="266" spans="1:11">
      <c r="A266" s="262">
        <v>17</v>
      </c>
      <c r="B266" s="263">
        <v>40756.499999652777</v>
      </c>
      <c r="C266" s="262">
        <v>2800</v>
      </c>
      <c r="D266" s="264">
        <v>3500</v>
      </c>
      <c r="E266" s="264">
        <v>3600</v>
      </c>
      <c r="F266" s="264">
        <v>2700</v>
      </c>
      <c r="G266" s="264">
        <v>2600</v>
      </c>
      <c r="H266" s="264">
        <v>2376.1799999999998</v>
      </c>
      <c r="I266" s="264">
        <v>1310.27</v>
      </c>
      <c r="J266" s="264">
        <v>3073.46</v>
      </c>
      <c r="K266" s="264">
        <v>2747.68</v>
      </c>
    </row>
    <row r="267" spans="1:11">
      <c r="A267" s="262">
        <v>17</v>
      </c>
      <c r="B267" s="263">
        <v>40756.541666261575</v>
      </c>
      <c r="C267" s="262">
        <v>2800</v>
      </c>
      <c r="D267" s="264">
        <v>3000</v>
      </c>
      <c r="E267" s="264">
        <v>3600</v>
      </c>
      <c r="F267" s="264">
        <v>2400</v>
      </c>
      <c r="G267" s="264">
        <v>2400</v>
      </c>
      <c r="H267" s="264">
        <v>2482.27</v>
      </c>
      <c r="I267" s="264">
        <v>1628.78</v>
      </c>
      <c r="J267" s="264">
        <v>2960.32</v>
      </c>
      <c r="K267" s="264">
        <v>2932.24</v>
      </c>
    </row>
    <row r="268" spans="1:11">
      <c r="A268" s="262">
        <v>17</v>
      </c>
      <c r="B268" s="263">
        <v>40756.583332870374</v>
      </c>
      <c r="C268" s="262">
        <v>2700</v>
      </c>
      <c r="D268" s="264">
        <v>3300</v>
      </c>
      <c r="E268" s="264">
        <v>3400</v>
      </c>
      <c r="F268" s="264">
        <v>2200</v>
      </c>
      <c r="G268" s="264">
        <v>2200</v>
      </c>
      <c r="H268" s="264">
        <v>2399.12</v>
      </c>
      <c r="I268" s="264">
        <v>1291.6500000000001</v>
      </c>
      <c r="J268" s="264">
        <v>2815.43</v>
      </c>
      <c r="K268" s="264">
        <v>2627.55</v>
      </c>
    </row>
    <row r="269" spans="1:11">
      <c r="A269" s="262">
        <v>17</v>
      </c>
      <c r="B269" s="263">
        <v>40756.624999479165</v>
      </c>
      <c r="C269" s="262">
        <v>2200</v>
      </c>
      <c r="D269" s="264">
        <v>2500</v>
      </c>
      <c r="E269" s="264">
        <v>2900</v>
      </c>
      <c r="F269" s="264">
        <v>2000</v>
      </c>
      <c r="G269" s="264">
        <v>2100</v>
      </c>
      <c r="H269" s="264">
        <v>2119.69</v>
      </c>
      <c r="I269" s="264">
        <v>1330.12</v>
      </c>
      <c r="J269" s="264">
        <v>2372.2199999999998</v>
      </c>
      <c r="K269" s="264">
        <v>2460.9699999999998</v>
      </c>
    </row>
    <row r="270" spans="1:11">
      <c r="A270" s="262">
        <v>17</v>
      </c>
      <c r="B270" s="263">
        <v>40756.666666087964</v>
      </c>
      <c r="C270" s="262">
        <v>1600</v>
      </c>
      <c r="D270" s="264">
        <v>1900</v>
      </c>
      <c r="E270" s="264">
        <v>2300</v>
      </c>
      <c r="F270" s="264">
        <v>1300</v>
      </c>
      <c r="G270" s="264">
        <v>1400</v>
      </c>
      <c r="H270" s="264">
        <v>1686.2</v>
      </c>
      <c r="I270" s="264">
        <v>1767.65</v>
      </c>
      <c r="J270" s="264">
        <v>2181.9899999999998</v>
      </c>
      <c r="K270" s="264">
        <v>1864.17</v>
      </c>
    </row>
    <row r="271" spans="1:11">
      <c r="A271" s="262">
        <v>17</v>
      </c>
      <c r="B271" s="263">
        <v>40756.708332696762</v>
      </c>
      <c r="C271" s="262">
        <v>1000</v>
      </c>
      <c r="D271" s="264">
        <v>600</v>
      </c>
      <c r="E271" s="264">
        <v>1300</v>
      </c>
      <c r="F271" s="264">
        <v>800</v>
      </c>
      <c r="G271" s="264">
        <v>800</v>
      </c>
      <c r="H271" s="264">
        <v>1097.06</v>
      </c>
      <c r="I271" s="264">
        <v>1259.68</v>
      </c>
      <c r="J271" s="264">
        <v>1312.1</v>
      </c>
      <c r="K271" s="264">
        <v>1509.79</v>
      </c>
    </row>
    <row r="272" spans="1:11">
      <c r="A272" s="262">
        <v>17</v>
      </c>
      <c r="B272" s="263">
        <v>40756.749999305554</v>
      </c>
      <c r="C272" s="264">
        <v>0</v>
      </c>
      <c r="D272" s="264">
        <v>100</v>
      </c>
      <c r="E272" s="264">
        <v>300</v>
      </c>
      <c r="F272" s="264">
        <v>300</v>
      </c>
      <c r="G272" s="264">
        <v>200</v>
      </c>
      <c r="H272" s="264">
        <v>493.99</v>
      </c>
      <c r="I272" s="264">
        <v>521.04</v>
      </c>
      <c r="J272" s="264">
        <v>746.93</v>
      </c>
      <c r="K272" s="264">
        <v>738.23</v>
      </c>
    </row>
    <row r="273" spans="1:11">
      <c r="A273" s="262">
        <v>17</v>
      </c>
      <c r="B273" s="263">
        <v>40756.791665914352</v>
      </c>
      <c r="C273" s="264">
        <v>0</v>
      </c>
      <c r="D273" s="264">
        <v>0</v>
      </c>
      <c r="E273" s="264">
        <v>0</v>
      </c>
      <c r="F273" s="264">
        <v>0</v>
      </c>
      <c r="G273" s="264">
        <v>100</v>
      </c>
      <c r="H273" s="264">
        <v>129.43</v>
      </c>
      <c r="I273" s="264">
        <v>139.91999999999999</v>
      </c>
      <c r="J273" s="264">
        <v>194.36</v>
      </c>
      <c r="K273" s="264">
        <v>213.51</v>
      </c>
    </row>
    <row r="274" spans="1:11">
      <c r="A274" s="262">
        <v>17</v>
      </c>
      <c r="B274" s="263">
        <v>40756.833332523151</v>
      </c>
      <c r="C274" s="264">
        <v>0</v>
      </c>
      <c r="D274" s="264">
        <v>0</v>
      </c>
      <c r="E274" s="264">
        <v>0</v>
      </c>
      <c r="F274" s="264">
        <v>0</v>
      </c>
      <c r="G274" s="264">
        <v>0</v>
      </c>
      <c r="H274" s="264">
        <v>3.88</v>
      </c>
      <c r="I274" s="264">
        <v>9.3699999999999992</v>
      </c>
      <c r="J274" s="264">
        <v>0.2</v>
      </c>
      <c r="K274" s="264">
        <v>0</v>
      </c>
    </row>
    <row r="275" spans="1:11">
      <c r="A275" s="341" t="s">
        <v>161</v>
      </c>
      <c r="B275" s="342"/>
      <c r="C275" s="265">
        <f t="shared" ref="C275:K275" si="15">SUM(C260:C274)</f>
        <v>19900</v>
      </c>
      <c r="D275" s="266">
        <f t="shared" si="15"/>
        <v>22700</v>
      </c>
      <c r="E275" s="266">
        <f t="shared" si="15"/>
        <v>25500</v>
      </c>
      <c r="F275" s="266">
        <f t="shared" si="15"/>
        <v>18700</v>
      </c>
      <c r="G275" s="266">
        <f t="shared" si="15"/>
        <v>19200</v>
      </c>
      <c r="H275" s="266">
        <f t="shared" si="15"/>
        <v>17590.330000000005</v>
      </c>
      <c r="I275" s="266">
        <f t="shared" si="15"/>
        <v>11932.79</v>
      </c>
      <c r="J275" s="266">
        <f t="shared" si="15"/>
        <v>21736.820000000003</v>
      </c>
      <c r="K275" s="266">
        <f t="shared" si="15"/>
        <v>22647.07</v>
      </c>
    </row>
    <row r="276" spans="1:11">
      <c r="A276" s="262">
        <v>18</v>
      </c>
      <c r="B276" s="263">
        <v>40756.25</v>
      </c>
      <c r="C276" s="262">
        <v>0</v>
      </c>
      <c r="D276" s="264">
        <v>0</v>
      </c>
      <c r="E276" s="264">
        <v>0</v>
      </c>
      <c r="F276" s="264">
        <v>0</v>
      </c>
      <c r="G276" s="264">
        <v>0</v>
      </c>
      <c r="H276" s="264">
        <v>0</v>
      </c>
      <c r="I276" s="264">
        <v>0</v>
      </c>
      <c r="J276" s="264">
        <v>0</v>
      </c>
      <c r="K276" s="264">
        <v>0</v>
      </c>
    </row>
    <row r="277" spans="1:11">
      <c r="A277" s="262">
        <v>18</v>
      </c>
      <c r="B277" s="263">
        <v>40756.291666666664</v>
      </c>
      <c r="C277" s="262">
        <v>300</v>
      </c>
      <c r="D277" s="264">
        <v>400</v>
      </c>
      <c r="E277" s="264">
        <v>200</v>
      </c>
      <c r="F277" s="264">
        <v>0</v>
      </c>
      <c r="G277" s="264">
        <v>200</v>
      </c>
      <c r="H277" s="264">
        <v>47.44</v>
      </c>
      <c r="I277" s="264">
        <v>43.9</v>
      </c>
      <c r="J277" s="264">
        <v>60.78</v>
      </c>
      <c r="K277" s="264">
        <v>40.4</v>
      </c>
    </row>
    <row r="278" spans="1:11">
      <c r="A278" s="262">
        <v>18</v>
      </c>
      <c r="B278" s="263">
        <v>40756.33333321759</v>
      </c>
      <c r="C278" s="262">
        <v>1200</v>
      </c>
      <c r="D278" s="264">
        <v>700</v>
      </c>
      <c r="E278" s="264">
        <v>800</v>
      </c>
      <c r="F278" s="264">
        <v>700</v>
      </c>
      <c r="G278" s="264">
        <v>700</v>
      </c>
      <c r="H278" s="264">
        <v>267.31</v>
      </c>
      <c r="I278" s="264">
        <v>254.96</v>
      </c>
      <c r="J278" s="264">
        <v>443.86</v>
      </c>
      <c r="K278" s="264">
        <v>322.88</v>
      </c>
    </row>
    <row r="279" spans="1:11">
      <c r="A279" s="262">
        <v>18</v>
      </c>
      <c r="B279" s="263">
        <v>40756.374999826388</v>
      </c>
      <c r="C279" s="262">
        <v>1800</v>
      </c>
      <c r="D279" s="264">
        <v>1700</v>
      </c>
      <c r="E279" s="264">
        <v>1900</v>
      </c>
      <c r="F279" s="264">
        <v>1500</v>
      </c>
      <c r="G279" s="264">
        <v>1400</v>
      </c>
      <c r="H279" s="264">
        <v>818.5</v>
      </c>
      <c r="I279" s="264">
        <v>614.26</v>
      </c>
      <c r="J279" s="264">
        <v>1219.42</v>
      </c>
      <c r="K279" s="264">
        <v>1270.55</v>
      </c>
    </row>
    <row r="280" spans="1:11">
      <c r="A280" s="262">
        <v>18</v>
      </c>
      <c r="B280" s="263">
        <v>40756.416666435187</v>
      </c>
      <c r="C280" s="262">
        <v>2200</v>
      </c>
      <c r="D280" s="264">
        <v>1700</v>
      </c>
      <c r="E280" s="264">
        <v>2500</v>
      </c>
      <c r="F280" s="264">
        <v>2100</v>
      </c>
      <c r="G280" s="264">
        <v>2000</v>
      </c>
      <c r="H280" s="264">
        <v>1469.48</v>
      </c>
      <c r="I280" s="264">
        <v>1258.17</v>
      </c>
      <c r="J280" s="264">
        <v>1776.29</v>
      </c>
      <c r="K280" s="264">
        <v>2281.21</v>
      </c>
    </row>
    <row r="281" spans="1:11">
      <c r="A281" s="262">
        <v>18</v>
      </c>
      <c r="B281" s="263">
        <v>40756.458333043978</v>
      </c>
      <c r="C281" s="262">
        <v>2500</v>
      </c>
      <c r="D281" s="264">
        <v>3100</v>
      </c>
      <c r="E281" s="264">
        <v>2800</v>
      </c>
      <c r="F281" s="264">
        <v>2800</v>
      </c>
      <c r="G281" s="264">
        <v>2400</v>
      </c>
      <c r="H281" s="264">
        <v>1998.62</v>
      </c>
      <c r="I281" s="264">
        <v>2158.4299999999998</v>
      </c>
      <c r="J281" s="264">
        <v>1385.17</v>
      </c>
      <c r="K281" s="264">
        <v>2792.1</v>
      </c>
    </row>
    <row r="282" spans="1:11">
      <c r="A282" s="262">
        <v>18</v>
      </c>
      <c r="B282" s="263">
        <v>40756.499999652777</v>
      </c>
      <c r="C282" s="262">
        <v>2500</v>
      </c>
      <c r="D282" s="264">
        <v>3200</v>
      </c>
      <c r="E282" s="264">
        <v>3100</v>
      </c>
      <c r="F282" s="264">
        <v>3100</v>
      </c>
      <c r="G282" s="264">
        <v>2500</v>
      </c>
      <c r="H282" s="264">
        <v>2315.84</v>
      </c>
      <c r="I282" s="264">
        <v>2567.09</v>
      </c>
      <c r="J282" s="264">
        <v>1949.44</v>
      </c>
      <c r="K282" s="264">
        <v>2700.02</v>
      </c>
    </row>
    <row r="283" spans="1:11">
      <c r="A283" s="262">
        <v>18</v>
      </c>
      <c r="B283" s="263">
        <v>40756.541666261575</v>
      </c>
      <c r="C283" s="262">
        <v>2100</v>
      </c>
      <c r="D283" s="264">
        <v>3400</v>
      </c>
      <c r="E283" s="264">
        <v>2600</v>
      </c>
      <c r="F283" s="264">
        <v>3100</v>
      </c>
      <c r="G283" s="264">
        <v>2500</v>
      </c>
      <c r="H283" s="264">
        <v>2421.75</v>
      </c>
      <c r="I283" s="264">
        <v>2759.34</v>
      </c>
      <c r="J283" s="264">
        <v>2401.31</v>
      </c>
      <c r="K283" s="264">
        <v>2580.0500000000002</v>
      </c>
    </row>
    <row r="284" spans="1:11">
      <c r="A284" s="262">
        <v>18</v>
      </c>
      <c r="B284" s="263">
        <v>40756.583332870374</v>
      </c>
      <c r="C284" s="262">
        <v>2100</v>
      </c>
      <c r="D284" s="264">
        <v>3300</v>
      </c>
      <c r="E284" s="264">
        <v>2400</v>
      </c>
      <c r="F284" s="264">
        <v>2500</v>
      </c>
      <c r="G284" s="264">
        <v>2300</v>
      </c>
      <c r="H284" s="264">
        <v>2388.63</v>
      </c>
      <c r="I284" s="264">
        <v>2695.07</v>
      </c>
      <c r="J284" s="264">
        <v>2748.94</v>
      </c>
      <c r="K284" s="264">
        <v>0</v>
      </c>
    </row>
    <row r="285" spans="1:11">
      <c r="A285" s="262">
        <v>18</v>
      </c>
      <c r="B285" s="263">
        <v>40756.624999479165</v>
      </c>
      <c r="C285" s="262">
        <v>1400</v>
      </c>
      <c r="D285" s="264">
        <v>2800</v>
      </c>
      <c r="E285" s="264">
        <v>2100</v>
      </c>
      <c r="F285" s="264">
        <v>2600</v>
      </c>
      <c r="G285" s="264">
        <v>2200</v>
      </c>
      <c r="H285" s="264">
        <v>2171.73</v>
      </c>
      <c r="I285" s="264">
        <v>2482.42</v>
      </c>
      <c r="J285" s="264">
        <v>2275.5500000000002</v>
      </c>
      <c r="K285" s="264">
        <v>174.43</v>
      </c>
    </row>
    <row r="286" spans="1:11">
      <c r="A286" s="262">
        <v>18</v>
      </c>
      <c r="B286" s="263">
        <v>40756.666666087964</v>
      </c>
      <c r="C286" s="262">
        <v>700</v>
      </c>
      <c r="D286" s="264">
        <v>2200</v>
      </c>
      <c r="E286" s="264">
        <v>1700</v>
      </c>
      <c r="F286" s="264">
        <v>1800</v>
      </c>
      <c r="G286" s="264">
        <v>1400</v>
      </c>
      <c r="H286" s="264">
        <v>1678.98</v>
      </c>
      <c r="I286" s="264">
        <v>2113.64</v>
      </c>
      <c r="J286" s="264">
        <v>1237.46</v>
      </c>
      <c r="K286" s="264">
        <v>1593.51</v>
      </c>
    </row>
    <row r="287" spans="1:11">
      <c r="A287" s="262">
        <v>18</v>
      </c>
      <c r="B287" s="263">
        <v>40756.708332696762</v>
      </c>
      <c r="C287" s="262">
        <v>0</v>
      </c>
      <c r="D287" s="264">
        <v>700</v>
      </c>
      <c r="E287" s="264">
        <v>1100</v>
      </c>
      <c r="F287" s="264">
        <v>900</v>
      </c>
      <c r="G287" s="264">
        <v>600</v>
      </c>
      <c r="H287" s="264">
        <v>1083.94</v>
      </c>
      <c r="I287" s="264">
        <v>1611.3</v>
      </c>
      <c r="J287" s="264">
        <v>993.28</v>
      </c>
      <c r="K287" s="264">
        <v>1032.32</v>
      </c>
    </row>
    <row r="288" spans="1:11">
      <c r="A288" s="262">
        <v>18</v>
      </c>
      <c r="B288" s="263">
        <v>40756.749999305554</v>
      </c>
      <c r="C288" s="262">
        <v>0</v>
      </c>
      <c r="D288" s="264">
        <v>400</v>
      </c>
      <c r="E288" s="264">
        <v>400</v>
      </c>
      <c r="F288" s="264">
        <v>200</v>
      </c>
      <c r="G288" s="264">
        <v>100</v>
      </c>
      <c r="H288" s="264">
        <v>519.89</v>
      </c>
      <c r="I288" s="264">
        <v>820.65</v>
      </c>
      <c r="J288" s="264">
        <v>480.67</v>
      </c>
      <c r="K288" s="264">
        <v>357.89</v>
      </c>
    </row>
    <row r="289" spans="1:11">
      <c r="A289" s="262">
        <v>18</v>
      </c>
      <c r="B289" s="263">
        <v>40756.791665914352</v>
      </c>
      <c r="C289" s="262">
        <v>0</v>
      </c>
      <c r="D289" s="262">
        <v>0</v>
      </c>
      <c r="E289" s="262">
        <v>0</v>
      </c>
      <c r="F289" s="262">
        <v>0</v>
      </c>
      <c r="G289" s="262">
        <v>0</v>
      </c>
      <c r="H289" s="264">
        <v>138.88999999999999</v>
      </c>
      <c r="I289" s="264">
        <v>237.3</v>
      </c>
      <c r="J289" s="264">
        <v>70.33</v>
      </c>
      <c r="K289" s="264">
        <v>81.569999999999993</v>
      </c>
    </row>
    <row r="290" spans="1:11">
      <c r="A290" s="262">
        <v>18</v>
      </c>
      <c r="B290" s="263">
        <v>40756.833332523151</v>
      </c>
      <c r="C290" s="262">
        <v>0</v>
      </c>
      <c r="D290" s="262">
        <v>0</v>
      </c>
      <c r="E290" s="262">
        <v>0</v>
      </c>
      <c r="F290" s="262">
        <v>0</v>
      </c>
      <c r="G290" s="262">
        <v>0</v>
      </c>
      <c r="H290" s="264">
        <v>6.08</v>
      </c>
      <c r="I290" s="264">
        <v>14.33</v>
      </c>
      <c r="J290" s="264">
        <v>1.55</v>
      </c>
      <c r="K290" s="264">
        <v>0</v>
      </c>
    </row>
    <row r="291" spans="1:11">
      <c r="A291" s="341" t="s">
        <v>161</v>
      </c>
      <c r="B291" s="342"/>
      <c r="C291" s="265">
        <f t="shared" ref="C291:K291" si="16">SUM(C276:C290)</f>
        <v>16800</v>
      </c>
      <c r="D291" s="266">
        <f t="shared" si="16"/>
        <v>23600</v>
      </c>
      <c r="E291" s="266">
        <f t="shared" si="16"/>
        <v>21600</v>
      </c>
      <c r="F291" s="266">
        <f t="shared" si="16"/>
        <v>21300</v>
      </c>
      <c r="G291" s="266">
        <f t="shared" si="16"/>
        <v>18300</v>
      </c>
      <c r="H291" s="266">
        <f t="shared" si="16"/>
        <v>17327.079999999998</v>
      </c>
      <c r="I291" s="266">
        <f t="shared" si="16"/>
        <v>19630.86</v>
      </c>
      <c r="J291" s="266">
        <f t="shared" si="16"/>
        <v>17044.05</v>
      </c>
      <c r="K291" s="266">
        <f t="shared" si="16"/>
        <v>15226.929999999998</v>
      </c>
    </row>
    <row r="292" spans="1:11">
      <c r="A292" s="262">
        <v>19</v>
      </c>
      <c r="B292" s="263">
        <v>40756.25</v>
      </c>
      <c r="C292" s="262">
        <v>0</v>
      </c>
      <c r="D292" s="264">
        <v>0</v>
      </c>
      <c r="E292" s="264">
        <v>0</v>
      </c>
      <c r="F292" s="264">
        <v>0</v>
      </c>
      <c r="G292" s="264">
        <v>0</v>
      </c>
      <c r="H292" s="264">
        <v>0</v>
      </c>
      <c r="I292" s="264">
        <v>0</v>
      </c>
      <c r="J292" s="264">
        <v>0</v>
      </c>
      <c r="K292" s="264">
        <v>0</v>
      </c>
    </row>
    <row r="293" spans="1:11">
      <c r="A293" s="262">
        <v>19</v>
      </c>
      <c r="B293" s="263">
        <v>40756.291666666664</v>
      </c>
      <c r="C293" s="262">
        <v>0</v>
      </c>
      <c r="D293" s="264">
        <v>100</v>
      </c>
      <c r="E293" s="264">
        <v>0</v>
      </c>
      <c r="F293" s="264"/>
      <c r="G293" s="264">
        <v>200</v>
      </c>
      <c r="H293" s="264">
        <v>66.819999999999993</v>
      </c>
      <c r="I293" s="264">
        <v>14.81</v>
      </c>
      <c r="J293" s="264">
        <v>33.630000000000003</v>
      </c>
      <c r="K293" s="264">
        <v>81.94</v>
      </c>
    </row>
    <row r="294" spans="1:11">
      <c r="A294" s="262">
        <v>19</v>
      </c>
      <c r="B294" s="263">
        <v>40756.33333321759</v>
      </c>
      <c r="C294" s="262">
        <v>0</v>
      </c>
      <c r="D294" s="264">
        <v>500</v>
      </c>
      <c r="E294" s="264">
        <v>900</v>
      </c>
      <c r="F294" s="264">
        <v>600</v>
      </c>
      <c r="G294" s="264">
        <v>700</v>
      </c>
      <c r="H294" s="264">
        <v>363.82</v>
      </c>
      <c r="I294" s="264">
        <v>250.05</v>
      </c>
      <c r="J294" s="264">
        <v>270.57</v>
      </c>
      <c r="K294" s="264">
        <v>536.87</v>
      </c>
    </row>
    <row r="295" spans="1:11">
      <c r="A295" s="262">
        <v>19</v>
      </c>
      <c r="B295" s="263">
        <v>40756.374999826388</v>
      </c>
      <c r="C295" s="262">
        <v>1700</v>
      </c>
      <c r="D295" s="264">
        <v>1600</v>
      </c>
      <c r="E295" s="264">
        <v>1900</v>
      </c>
      <c r="F295" s="264">
        <v>1200</v>
      </c>
      <c r="G295" s="264">
        <v>1600</v>
      </c>
      <c r="H295" s="264">
        <v>926.19</v>
      </c>
      <c r="I295" s="264">
        <v>1046.81</v>
      </c>
      <c r="J295" s="264">
        <v>1234.3900000000001</v>
      </c>
      <c r="K295" s="264">
        <v>1502.33</v>
      </c>
    </row>
    <row r="296" spans="1:11">
      <c r="A296" s="262">
        <v>19</v>
      </c>
      <c r="B296" s="263">
        <v>40756.416666435187</v>
      </c>
      <c r="C296" s="262">
        <v>2200</v>
      </c>
      <c r="D296" s="264">
        <v>2500</v>
      </c>
      <c r="E296" s="264">
        <v>3200</v>
      </c>
      <c r="F296" s="264">
        <v>2400</v>
      </c>
      <c r="G296" s="264">
        <v>1700</v>
      </c>
      <c r="H296" s="264">
        <v>1521.81</v>
      </c>
      <c r="I296" s="264">
        <v>1319.57</v>
      </c>
      <c r="J296" s="264">
        <v>0</v>
      </c>
      <c r="K296" s="264">
        <v>2410.19</v>
      </c>
    </row>
    <row r="297" spans="1:11">
      <c r="A297" s="262">
        <v>19</v>
      </c>
      <c r="B297" s="263">
        <v>40756.458333043978</v>
      </c>
      <c r="C297" s="262">
        <v>2600</v>
      </c>
      <c r="D297" s="264">
        <v>3100</v>
      </c>
      <c r="E297" s="264">
        <v>3200</v>
      </c>
      <c r="F297" s="264">
        <v>2900</v>
      </c>
      <c r="G297" s="264">
        <v>2100</v>
      </c>
      <c r="H297" s="264">
        <v>2051.2600000000002</v>
      </c>
      <c r="I297" s="264">
        <v>1714.47</v>
      </c>
      <c r="J297" s="264">
        <v>0</v>
      </c>
      <c r="K297" s="264">
        <v>3063.53</v>
      </c>
    </row>
    <row r="298" spans="1:11">
      <c r="A298" s="262">
        <v>19</v>
      </c>
      <c r="B298" s="263">
        <v>40756.499999652777</v>
      </c>
      <c r="C298" s="262">
        <v>2300</v>
      </c>
      <c r="D298" s="264">
        <v>3400</v>
      </c>
      <c r="E298" s="264">
        <v>2800</v>
      </c>
      <c r="F298" s="264">
        <v>3000</v>
      </c>
      <c r="G298" s="264">
        <v>2600</v>
      </c>
      <c r="H298" s="264">
        <v>2378.0700000000002</v>
      </c>
      <c r="I298" s="264">
        <v>2639.55</v>
      </c>
      <c r="J298" s="264">
        <v>0</v>
      </c>
      <c r="K298" s="264">
        <v>3404.01</v>
      </c>
    </row>
    <row r="299" spans="1:11">
      <c r="A299" s="262">
        <v>19</v>
      </c>
      <c r="B299" s="263">
        <v>40756.541666261575</v>
      </c>
      <c r="C299" s="262">
        <v>2000</v>
      </c>
      <c r="D299" s="264">
        <v>3500</v>
      </c>
      <c r="E299" s="264">
        <v>3300</v>
      </c>
      <c r="F299" s="264">
        <v>2800</v>
      </c>
      <c r="G299" s="264">
        <v>2700</v>
      </c>
      <c r="H299" s="264">
        <v>2469.9899999999998</v>
      </c>
      <c r="I299" s="264">
        <v>2782.61</v>
      </c>
      <c r="J299" s="264">
        <v>0</v>
      </c>
      <c r="K299" s="264">
        <v>3507.8</v>
      </c>
    </row>
    <row r="300" spans="1:11">
      <c r="A300" s="262">
        <v>19</v>
      </c>
      <c r="B300" s="263">
        <v>40756.583332870374</v>
      </c>
      <c r="C300" s="262">
        <v>3300</v>
      </c>
      <c r="D300" s="264">
        <v>3300</v>
      </c>
      <c r="E300" s="264">
        <v>3200</v>
      </c>
      <c r="F300" s="264">
        <v>2800</v>
      </c>
      <c r="G300" s="264">
        <v>2000</v>
      </c>
      <c r="H300" s="264">
        <v>2333.81</v>
      </c>
      <c r="I300" s="264">
        <v>2748.48</v>
      </c>
      <c r="J300" s="264">
        <v>1925.17</v>
      </c>
      <c r="K300" s="264">
        <v>3417.48</v>
      </c>
    </row>
    <row r="301" spans="1:11">
      <c r="A301" s="262">
        <v>19</v>
      </c>
      <c r="B301" s="263">
        <v>40756.624999479165</v>
      </c>
      <c r="C301" s="262">
        <v>1900</v>
      </c>
      <c r="D301" s="264">
        <v>3000</v>
      </c>
      <c r="E301" s="264">
        <v>2900</v>
      </c>
      <c r="F301" s="264">
        <v>2400</v>
      </c>
      <c r="G301" s="264">
        <v>1700</v>
      </c>
      <c r="H301" s="264">
        <v>2118.5</v>
      </c>
      <c r="I301" s="264">
        <v>2488.21</v>
      </c>
      <c r="J301" s="264">
        <v>2004.15</v>
      </c>
      <c r="K301" s="264">
        <v>3106.1</v>
      </c>
    </row>
    <row r="302" spans="1:11">
      <c r="A302" s="262">
        <v>19</v>
      </c>
      <c r="B302" s="263">
        <v>40756.666666087964</v>
      </c>
      <c r="C302" s="262">
        <v>1900</v>
      </c>
      <c r="D302" s="264">
        <v>2400</v>
      </c>
      <c r="E302" s="264">
        <v>2200</v>
      </c>
      <c r="F302" s="264">
        <v>1700</v>
      </c>
      <c r="G302" s="264">
        <v>1200</v>
      </c>
      <c r="H302" s="264">
        <v>1664.96</v>
      </c>
      <c r="I302" s="264">
        <v>2003.06</v>
      </c>
      <c r="J302" s="264">
        <v>1973.35</v>
      </c>
      <c r="K302" s="264">
        <v>2532.06</v>
      </c>
    </row>
    <row r="303" spans="1:11">
      <c r="A303" s="262">
        <v>19</v>
      </c>
      <c r="B303" s="263">
        <v>40756.708332696762</v>
      </c>
      <c r="C303" s="262">
        <v>300</v>
      </c>
      <c r="D303" s="264">
        <v>1400</v>
      </c>
      <c r="E303" s="264">
        <v>800</v>
      </c>
      <c r="F303" s="264">
        <v>1000</v>
      </c>
      <c r="G303" s="264">
        <v>600</v>
      </c>
      <c r="H303" s="264">
        <v>1100.77</v>
      </c>
      <c r="I303" s="264">
        <v>1120.73</v>
      </c>
      <c r="J303" s="264">
        <v>1404.17</v>
      </c>
      <c r="K303" s="264">
        <v>1634</v>
      </c>
    </row>
    <row r="304" spans="1:11">
      <c r="A304" s="262">
        <v>19</v>
      </c>
      <c r="B304" s="263">
        <v>40756.749999305554</v>
      </c>
      <c r="C304" s="262">
        <v>0</v>
      </c>
      <c r="D304" s="264">
        <v>400</v>
      </c>
      <c r="E304" s="264">
        <v>600</v>
      </c>
      <c r="F304" s="264">
        <v>300</v>
      </c>
      <c r="G304" s="264">
        <v>0</v>
      </c>
      <c r="H304" s="264">
        <v>512.73</v>
      </c>
      <c r="I304" s="264">
        <v>430.64</v>
      </c>
      <c r="J304" s="264">
        <v>737.56</v>
      </c>
      <c r="K304" s="264">
        <v>702.35</v>
      </c>
    </row>
    <row r="305" spans="1:11">
      <c r="A305" s="262">
        <v>19</v>
      </c>
      <c r="B305" s="263">
        <v>40756.791665914352</v>
      </c>
      <c r="C305" s="262">
        <v>0</v>
      </c>
      <c r="D305" s="264">
        <v>0</v>
      </c>
      <c r="E305" s="264">
        <v>0</v>
      </c>
      <c r="F305" s="264">
        <v>0</v>
      </c>
      <c r="G305" s="264">
        <v>0</v>
      </c>
      <c r="H305" s="264">
        <v>138.11000000000001</v>
      </c>
      <c r="I305" s="264">
        <v>47.93</v>
      </c>
      <c r="J305" s="264">
        <v>319.07</v>
      </c>
      <c r="K305" s="264">
        <v>142.06</v>
      </c>
    </row>
    <row r="306" spans="1:11">
      <c r="A306" s="262">
        <v>19</v>
      </c>
      <c r="B306" s="263">
        <v>40756.833332523151</v>
      </c>
      <c r="C306" s="262">
        <v>0</v>
      </c>
      <c r="D306" s="264">
        <v>0</v>
      </c>
      <c r="E306" s="264">
        <v>0</v>
      </c>
      <c r="F306" s="264">
        <v>0</v>
      </c>
      <c r="G306" s="264">
        <v>0</v>
      </c>
      <c r="H306" s="264">
        <v>11.92</v>
      </c>
      <c r="I306" s="264">
        <v>0.22</v>
      </c>
      <c r="J306" s="264">
        <v>5.5</v>
      </c>
      <c r="K306" s="264">
        <v>0</v>
      </c>
    </row>
    <row r="307" spans="1:11">
      <c r="A307" s="341" t="s">
        <v>161</v>
      </c>
      <c r="B307" s="342"/>
      <c r="C307" s="265">
        <f t="shared" ref="C307:K307" si="17">SUM(C292:C306)</f>
        <v>18200</v>
      </c>
      <c r="D307" s="266">
        <f t="shared" si="17"/>
        <v>25200</v>
      </c>
      <c r="E307" s="266">
        <f t="shared" si="17"/>
        <v>25000</v>
      </c>
      <c r="F307" s="266">
        <f t="shared" si="17"/>
        <v>21100</v>
      </c>
      <c r="G307" s="266">
        <f t="shared" si="17"/>
        <v>17100</v>
      </c>
      <c r="H307" s="266">
        <f t="shared" si="17"/>
        <v>17658.759999999998</v>
      </c>
      <c r="I307" s="266">
        <f t="shared" si="17"/>
        <v>18607.140000000003</v>
      </c>
      <c r="J307" s="266">
        <f t="shared" si="17"/>
        <v>9907.56</v>
      </c>
      <c r="K307" s="266">
        <f t="shared" si="17"/>
        <v>26040.720000000001</v>
      </c>
    </row>
    <row r="308" spans="1:11">
      <c r="A308" s="262">
        <v>20</v>
      </c>
      <c r="B308" s="263">
        <v>40756.25</v>
      </c>
      <c r="C308" s="262">
        <v>0</v>
      </c>
      <c r="D308" s="264">
        <v>0</v>
      </c>
      <c r="E308" s="264">
        <v>0</v>
      </c>
      <c r="F308" s="264">
        <v>0</v>
      </c>
      <c r="G308" s="264">
        <v>0</v>
      </c>
      <c r="H308" s="264">
        <v>0</v>
      </c>
      <c r="I308" s="264">
        <v>0</v>
      </c>
      <c r="J308" s="264">
        <v>0</v>
      </c>
      <c r="K308" s="264">
        <v>0</v>
      </c>
    </row>
    <row r="309" spans="1:11">
      <c r="A309" s="262">
        <v>20</v>
      </c>
      <c r="B309" s="263">
        <v>40756.291666666664</v>
      </c>
      <c r="C309" s="262">
        <v>0</v>
      </c>
      <c r="D309" s="264">
        <v>0</v>
      </c>
      <c r="E309" s="264">
        <v>0</v>
      </c>
      <c r="F309" s="264">
        <v>0</v>
      </c>
      <c r="G309" s="264">
        <v>300</v>
      </c>
      <c r="H309" s="264">
        <v>73.2</v>
      </c>
      <c r="I309" s="264">
        <v>39.81</v>
      </c>
      <c r="J309" s="264">
        <v>46.91</v>
      </c>
      <c r="K309" s="264">
        <v>68.45</v>
      </c>
    </row>
    <row r="310" spans="1:11">
      <c r="A310" s="262">
        <v>20</v>
      </c>
      <c r="B310" s="263">
        <v>40756.33333321759</v>
      </c>
      <c r="C310" s="262">
        <v>500</v>
      </c>
      <c r="D310" s="264">
        <v>400</v>
      </c>
      <c r="E310" s="264">
        <v>900</v>
      </c>
      <c r="F310" s="264">
        <v>800</v>
      </c>
      <c r="G310" s="264">
        <v>700</v>
      </c>
      <c r="H310" s="264">
        <v>332.97</v>
      </c>
      <c r="I310" s="264">
        <v>189.59</v>
      </c>
      <c r="J310" s="264">
        <v>255.32</v>
      </c>
      <c r="K310" s="264">
        <v>513.57000000000005</v>
      </c>
    </row>
    <row r="311" spans="1:11">
      <c r="A311" s="262">
        <v>20</v>
      </c>
      <c r="B311" s="263">
        <v>40756.374999826388</v>
      </c>
      <c r="C311" s="262">
        <v>1300</v>
      </c>
      <c r="D311" s="264">
        <v>1400</v>
      </c>
      <c r="E311" s="264">
        <v>2000</v>
      </c>
      <c r="F311" s="264">
        <v>1600</v>
      </c>
      <c r="G311" s="264">
        <v>1500</v>
      </c>
      <c r="H311" s="264">
        <v>825.02</v>
      </c>
      <c r="I311" s="264">
        <v>314.63</v>
      </c>
      <c r="J311" s="264">
        <v>657</v>
      </c>
      <c r="K311" s="264">
        <v>924.51</v>
      </c>
    </row>
    <row r="312" spans="1:11">
      <c r="A312" s="262">
        <v>20</v>
      </c>
      <c r="B312" s="263">
        <v>40756.416666435187</v>
      </c>
      <c r="C312" s="262">
        <v>2000</v>
      </c>
      <c r="D312" s="264">
        <v>2300</v>
      </c>
      <c r="E312" s="264">
        <v>2800</v>
      </c>
      <c r="F312" s="264">
        <v>2500</v>
      </c>
      <c r="G312" s="264">
        <v>2000</v>
      </c>
      <c r="H312" s="264">
        <v>1473.01</v>
      </c>
      <c r="I312" s="264">
        <v>1031.22</v>
      </c>
      <c r="J312" s="264">
        <v>1355.76</v>
      </c>
      <c r="K312" s="264">
        <v>1724.55</v>
      </c>
    </row>
    <row r="313" spans="1:11">
      <c r="A313" s="262">
        <v>20</v>
      </c>
      <c r="B313" s="263">
        <v>40756.458333043978</v>
      </c>
      <c r="C313" s="262">
        <v>2400</v>
      </c>
      <c r="D313" s="264">
        <v>3100</v>
      </c>
      <c r="E313" s="264">
        <v>3300</v>
      </c>
      <c r="F313" s="264">
        <v>2400</v>
      </c>
      <c r="G313" s="264">
        <v>2500</v>
      </c>
      <c r="H313" s="264">
        <v>2044.6</v>
      </c>
      <c r="I313" s="264">
        <v>1126.67</v>
      </c>
      <c r="J313" s="264">
        <v>1278.99</v>
      </c>
      <c r="K313" s="264">
        <v>1845.01</v>
      </c>
    </row>
    <row r="314" spans="1:11">
      <c r="A314" s="262">
        <v>20</v>
      </c>
      <c r="B314" s="263">
        <v>40756.499999652777</v>
      </c>
      <c r="C314" s="262">
        <v>2700</v>
      </c>
      <c r="D314" s="264">
        <v>3400</v>
      </c>
      <c r="E314" s="264">
        <v>3500</v>
      </c>
      <c r="F314" s="264">
        <v>3000</v>
      </c>
      <c r="G314" s="264">
        <v>2700</v>
      </c>
      <c r="H314" s="264">
        <v>2341.64</v>
      </c>
      <c r="I314" s="264">
        <v>1436.2</v>
      </c>
      <c r="J314" s="264">
        <v>1931.59</v>
      </c>
      <c r="K314" s="264">
        <v>2894.92</v>
      </c>
    </row>
    <row r="315" spans="1:11">
      <c r="A315" s="262">
        <v>20</v>
      </c>
      <c r="B315" s="263">
        <v>40756.541666261575</v>
      </c>
      <c r="C315" s="262">
        <v>2800</v>
      </c>
      <c r="D315" s="264">
        <v>3500</v>
      </c>
      <c r="E315" s="264">
        <v>3400</v>
      </c>
      <c r="F315" s="264">
        <v>3100</v>
      </c>
      <c r="G315" s="264">
        <v>2700</v>
      </c>
      <c r="H315" s="264">
        <v>2545.21</v>
      </c>
      <c r="I315" s="264">
        <v>2021.79</v>
      </c>
      <c r="J315" s="264">
        <v>1056.32</v>
      </c>
      <c r="K315" s="264">
        <v>3217.45</v>
      </c>
    </row>
    <row r="316" spans="1:11">
      <c r="A316" s="262">
        <v>20</v>
      </c>
      <c r="B316" s="263">
        <v>40756.583332870374</v>
      </c>
      <c r="C316" s="262">
        <v>2700</v>
      </c>
      <c r="D316" s="264">
        <v>3300</v>
      </c>
      <c r="E316" s="264">
        <v>3400</v>
      </c>
      <c r="F316" s="264">
        <v>2900</v>
      </c>
      <c r="G316" s="264">
        <v>2000</v>
      </c>
      <c r="H316" s="264">
        <v>2508.06</v>
      </c>
      <c r="I316" s="264">
        <v>2884.13</v>
      </c>
      <c r="J316" s="264">
        <v>1497.4</v>
      </c>
      <c r="K316" s="264">
        <v>2242.85</v>
      </c>
    </row>
    <row r="317" spans="1:11">
      <c r="A317" s="262">
        <v>20</v>
      </c>
      <c r="B317" s="263">
        <v>40756.624999479165</v>
      </c>
      <c r="C317" s="262">
        <v>2600</v>
      </c>
      <c r="D317" s="264">
        <v>3000</v>
      </c>
      <c r="E317" s="264">
        <v>3000</v>
      </c>
      <c r="F317" s="264">
        <v>2500</v>
      </c>
      <c r="G317" s="264">
        <v>1700</v>
      </c>
      <c r="H317" s="264">
        <v>2181.89</v>
      </c>
      <c r="I317" s="264">
        <v>2572.69</v>
      </c>
      <c r="J317" s="264">
        <v>1092.73</v>
      </c>
      <c r="K317" s="264">
        <v>2560.48</v>
      </c>
    </row>
    <row r="318" spans="1:11">
      <c r="A318" s="262">
        <v>20</v>
      </c>
      <c r="B318" s="263">
        <v>40756.666666087964</v>
      </c>
      <c r="C318" s="262">
        <v>1600</v>
      </c>
      <c r="D318" s="264">
        <v>2400</v>
      </c>
      <c r="E318" s="264">
        <v>2500</v>
      </c>
      <c r="F318" s="264">
        <v>2200</v>
      </c>
      <c r="G318" s="264">
        <v>800</v>
      </c>
      <c r="H318" s="264">
        <v>1691.78</v>
      </c>
      <c r="I318" s="264">
        <v>1765.15</v>
      </c>
      <c r="J318" s="264">
        <v>809.39</v>
      </c>
      <c r="K318" s="264">
        <v>1454.94</v>
      </c>
    </row>
    <row r="319" spans="1:11">
      <c r="A319" s="262">
        <v>20</v>
      </c>
      <c r="B319" s="263">
        <v>40756.708332696762</v>
      </c>
      <c r="C319" s="262">
        <v>900</v>
      </c>
      <c r="D319" s="264">
        <v>1300</v>
      </c>
      <c r="E319" s="264">
        <v>1400</v>
      </c>
      <c r="F319" s="264">
        <v>400</v>
      </c>
      <c r="G319" s="264">
        <v>600</v>
      </c>
      <c r="H319" s="264">
        <v>1147.57</v>
      </c>
      <c r="I319" s="264">
        <v>900.21</v>
      </c>
      <c r="J319" s="264">
        <v>460.03</v>
      </c>
      <c r="K319" s="264">
        <v>948.41</v>
      </c>
    </row>
    <row r="320" spans="1:11">
      <c r="A320" s="262">
        <v>20</v>
      </c>
      <c r="B320" s="263">
        <v>40756.749999305554</v>
      </c>
      <c r="C320" s="262">
        <v>100</v>
      </c>
      <c r="D320" s="264">
        <v>300</v>
      </c>
      <c r="E320" s="264">
        <v>300</v>
      </c>
      <c r="F320" s="264">
        <v>300</v>
      </c>
      <c r="G320" s="264">
        <v>0</v>
      </c>
      <c r="H320" s="264">
        <v>543.53</v>
      </c>
      <c r="I320" s="264">
        <v>460.07</v>
      </c>
      <c r="J320" s="264">
        <v>117.07</v>
      </c>
      <c r="K320" s="264">
        <v>285.58999999999997</v>
      </c>
    </row>
    <row r="321" spans="1:11">
      <c r="A321" s="262">
        <v>20</v>
      </c>
      <c r="B321" s="263">
        <v>40756.791665914352</v>
      </c>
      <c r="C321" s="262">
        <v>0</v>
      </c>
      <c r="D321" s="264">
        <v>0</v>
      </c>
      <c r="E321" s="264">
        <v>0</v>
      </c>
      <c r="F321" s="264">
        <v>0</v>
      </c>
      <c r="G321" s="264">
        <v>0</v>
      </c>
      <c r="H321" s="264">
        <v>135.63</v>
      </c>
      <c r="I321" s="264">
        <v>182.23</v>
      </c>
      <c r="J321" s="264">
        <v>0.28000000000000003</v>
      </c>
      <c r="K321" s="264">
        <v>63.91</v>
      </c>
    </row>
    <row r="322" spans="1:11">
      <c r="A322" s="262">
        <v>20</v>
      </c>
      <c r="B322" s="263">
        <v>40756.833332523151</v>
      </c>
      <c r="C322" s="262">
        <v>0</v>
      </c>
      <c r="D322" s="264">
        <v>0</v>
      </c>
      <c r="E322" s="264">
        <v>0</v>
      </c>
      <c r="F322" s="264">
        <v>0</v>
      </c>
      <c r="G322" s="264">
        <v>0</v>
      </c>
      <c r="H322" s="264">
        <v>7.71</v>
      </c>
      <c r="I322" s="264">
        <v>0.25</v>
      </c>
      <c r="J322" s="264">
        <v>0</v>
      </c>
      <c r="K322" s="264">
        <v>0</v>
      </c>
    </row>
    <row r="323" spans="1:11">
      <c r="A323" s="341" t="s">
        <v>161</v>
      </c>
      <c r="B323" s="342"/>
      <c r="C323" s="265">
        <f t="shared" ref="C323:K323" si="18">SUM(C308:C322)</f>
        <v>19600</v>
      </c>
      <c r="D323" s="266">
        <f t="shared" si="18"/>
        <v>24400</v>
      </c>
      <c r="E323" s="266">
        <f t="shared" si="18"/>
        <v>26500</v>
      </c>
      <c r="F323" s="266">
        <f t="shared" si="18"/>
        <v>21700</v>
      </c>
      <c r="G323" s="266">
        <f t="shared" si="18"/>
        <v>17500</v>
      </c>
      <c r="H323" s="266">
        <f t="shared" si="18"/>
        <v>17851.819999999996</v>
      </c>
      <c r="I323" s="266">
        <f t="shared" si="18"/>
        <v>14924.64</v>
      </c>
      <c r="J323" s="266">
        <f t="shared" si="18"/>
        <v>10558.789999999999</v>
      </c>
      <c r="K323" s="266">
        <f t="shared" si="18"/>
        <v>18744.64</v>
      </c>
    </row>
    <row r="324" spans="1:11">
      <c r="A324" s="262">
        <v>21</v>
      </c>
      <c r="B324" s="263">
        <v>40756.25</v>
      </c>
      <c r="C324" s="264">
        <v>0</v>
      </c>
      <c r="D324" s="264">
        <v>0</v>
      </c>
      <c r="E324" s="264">
        <v>0</v>
      </c>
      <c r="F324" s="264">
        <v>0</v>
      </c>
      <c r="G324" s="264">
        <v>0</v>
      </c>
      <c r="H324" s="264">
        <v>0</v>
      </c>
      <c r="I324" s="264">
        <v>0</v>
      </c>
      <c r="J324" s="264">
        <v>0</v>
      </c>
      <c r="K324" s="264">
        <v>0</v>
      </c>
    </row>
    <row r="325" spans="1:11">
      <c r="A325" s="262">
        <v>21</v>
      </c>
      <c r="B325" s="263">
        <v>40756.291666666664</v>
      </c>
      <c r="C325" s="264">
        <v>0</v>
      </c>
      <c r="D325" s="264">
        <v>0</v>
      </c>
      <c r="E325" s="264">
        <v>0</v>
      </c>
      <c r="F325" s="264">
        <v>0</v>
      </c>
      <c r="G325" s="264">
        <v>300</v>
      </c>
      <c r="H325" s="264">
        <v>26.13</v>
      </c>
      <c r="I325" s="264">
        <v>50.73</v>
      </c>
      <c r="J325" s="264">
        <v>5.94</v>
      </c>
      <c r="K325" s="264">
        <v>5.69</v>
      </c>
    </row>
    <row r="326" spans="1:11">
      <c r="A326" s="262">
        <v>21</v>
      </c>
      <c r="B326" s="263">
        <v>40756.33333321759</v>
      </c>
      <c r="C326" s="262">
        <v>300</v>
      </c>
      <c r="D326" s="264">
        <v>300</v>
      </c>
      <c r="E326" s="264">
        <v>700</v>
      </c>
      <c r="F326" s="264">
        <v>700</v>
      </c>
      <c r="G326" s="264">
        <v>700</v>
      </c>
      <c r="H326" s="264">
        <v>278.94</v>
      </c>
      <c r="I326" s="264">
        <v>371.74</v>
      </c>
      <c r="J326" s="264">
        <v>88.27</v>
      </c>
      <c r="K326" s="264">
        <v>32.869999999999997</v>
      </c>
    </row>
    <row r="327" spans="1:11">
      <c r="A327" s="262">
        <v>21</v>
      </c>
      <c r="B327" s="263">
        <v>40756.374999826388</v>
      </c>
      <c r="C327" s="262">
        <v>1000</v>
      </c>
      <c r="D327" s="264">
        <v>1500</v>
      </c>
      <c r="E327" s="264">
        <v>2100</v>
      </c>
      <c r="F327" s="264">
        <v>1800</v>
      </c>
      <c r="G327" s="264">
        <v>1200</v>
      </c>
      <c r="H327" s="264">
        <v>690.62</v>
      </c>
      <c r="I327" s="264">
        <v>1074.1500000000001</v>
      </c>
      <c r="J327" s="264">
        <v>459.41</v>
      </c>
      <c r="K327" s="264">
        <v>137.29</v>
      </c>
    </row>
    <row r="328" spans="1:11">
      <c r="A328" s="262">
        <v>21</v>
      </c>
      <c r="B328" s="263">
        <v>40756.416666435187</v>
      </c>
      <c r="C328" s="262">
        <v>2000</v>
      </c>
      <c r="D328" s="264">
        <v>2300</v>
      </c>
      <c r="E328" s="264">
        <v>2500</v>
      </c>
      <c r="F328" s="264">
        <v>2600</v>
      </c>
      <c r="G328" s="264">
        <v>1500</v>
      </c>
      <c r="H328" s="264">
        <v>1302.48</v>
      </c>
      <c r="I328" s="264">
        <v>1664.33</v>
      </c>
      <c r="J328" s="264">
        <v>917.38</v>
      </c>
      <c r="K328" s="264">
        <v>405.62</v>
      </c>
    </row>
    <row r="329" spans="1:11">
      <c r="A329" s="262">
        <v>21</v>
      </c>
      <c r="B329" s="263">
        <v>40756.458333043978</v>
      </c>
      <c r="C329" s="262">
        <v>2400</v>
      </c>
      <c r="D329" s="264">
        <v>2900</v>
      </c>
      <c r="E329" s="264">
        <v>2900</v>
      </c>
      <c r="F329" s="264">
        <v>3200</v>
      </c>
      <c r="G329" s="264">
        <v>2500</v>
      </c>
      <c r="H329" s="264">
        <v>1810.64</v>
      </c>
      <c r="I329" s="264">
        <v>2346.77</v>
      </c>
      <c r="J329" s="264">
        <v>1908.47</v>
      </c>
      <c r="K329" s="264">
        <v>1539.27</v>
      </c>
    </row>
    <row r="330" spans="1:11">
      <c r="A330" s="262">
        <v>21</v>
      </c>
      <c r="B330" s="263">
        <v>40756.499999652777</v>
      </c>
      <c r="C330" s="262">
        <v>2700</v>
      </c>
      <c r="D330" s="264">
        <v>3100</v>
      </c>
      <c r="E330" s="264">
        <v>2900</v>
      </c>
      <c r="F330" s="264">
        <v>3100</v>
      </c>
      <c r="G330" s="264">
        <v>2200</v>
      </c>
      <c r="H330" s="264">
        <v>2391.4699999999998</v>
      </c>
      <c r="I330" s="264">
        <v>2670.33</v>
      </c>
      <c r="J330" s="264">
        <v>2842.78</v>
      </c>
      <c r="K330" s="264">
        <v>3101.7</v>
      </c>
    </row>
    <row r="331" spans="1:11">
      <c r="A331" s="262">
        <v>21</v>
      </c>
      <c r="B331" s="263">
        <v>40756.541666261575</v>
      </c>
      <c r="C331" s="262">
        <v>2700</v>
      </c>
      <c r="D331" s="264">
        <v>3200</v>
      </c>
      <c r="E331" s="264">
        <v>3000</v>
      </c>
      <c r="F331" s="264">
        <v>3100</v>
      </c>
      <c r="G331" s="264">
        <v>2200</v>
      </c>
      <c r="H331" s="264">
        <v>2550.13</v>
      </c>
      <c r="I331" s="264">
        <v>2877.54</v>
      </c>
      <c r="J331" s="264">
        <v>3354.15</v>
      </c>
      <c r="K331" s="264">
        <v>2729.49</v>
      </c>
    </row>
    <row r="332" spans="1:11">
      <c r="A332" s="262">
        <v>21</v>
      </c>
      <c r="B332" s="263">
        <v>40756.583332870374</v>
      </c>
      <c r="C332" s="262">
        <v>2600</v>
      </c>
      <c r="D332" s="264">
        <v>2900</v>
      </c>
      <c r="E332" s="264">
        <v>2900</v>
      </c>
      <c r="F332" s="264">
        <v>2900</v>
      </c>
      <c r="G332" s="264">
        <v>2100</v>
      </c>
      <c r="H332" s="264">
        <v>2389.15</v>
      </c>
      <c r="I332" s="264">
        <v>2744.93</v>
      </c>
      <c r="J332" s="264">
        <v>2888.82</v>
      </c>
      <c r="K332" s="264">
        <v>3277.31</v>
      </c>
    </row>
    <row r="333" spans="1:11">
      <c r="A333" s="262">
        <v>21</v>
      </c>
      <c r="B333" s="263">
        <v>40756.624999479165</v>
      </c>
      <c r="C333" s="262">
        <v>2300</v>
      </c>
      <c r="D333" s="264">
        <v>2500</v>
      </c>
      <c r="E333" s="264">
        <v>2700</v>
      </c>
      <c r="F333" s="264">
        <v>2600</v>
      </c>
      <c r="G333" s="264">
        <v>1900</v>
      </c>
      <c r="H333" s="264">
        <v>2119.71</v>
      </c>
      <c r="I333" s="264">
        <v>2495.67</v>
      </c>
      <c r="J333" s="264">
        <v>2753.62</v>
      </c>
      <c r="K333" s="264">
        <v>2595.7199999999998</v>
      </c>
    </row>
    <row r="334" spans="1:11">
      <c r="A334" s="262">
        <v>21</v>
      </c>
      <c r="B334" s="263">
        <v>40756.666666087964</v>
      </c>
      <c r="C334" s="262">
        <v>1700</v>
      </c>
      <c r="D334" s="264">
        <v>2100</v>
      </c>
      <c r="E334" s="264">
        <v>2300</v>
      </c>
      <c r="F334" s="264">
        <v>1800</v>
      </c>
      <c r="G334" s="264">
        <v>1100</v>
      </c>
      <c r="H334" s="264">
        <v>1862.7</v>
      </c>
      <c r="I334" s="264">
        <v>2100.9699999999998</v>
      </c>
      <c r="J334" s="264">
        <v>2431.61</v>
      </c>
      <c r="K334" s="264">
        <v>2026.34</v>
      </c>
    </row>
    <row r="335" spans="1:11">
      <c r="A335" s="262">
        <v>21</v>
      </c>
      <c r="B335" s="263">
        <v>40756.708332696762</v>
      </c>
      <c r="C335" s="262">
        <v>1000</v>
      </c>
      <c r="D335" s="264">
        <v>800</v>
      </c>
      <c r="E335" s="264">
        <v>1000</v>
      </c>
      <c r="F335" s="264">
        <v>1100</v>
      </c>
      <c r="G335" s="264">
        <v>700</v>
      </c>
      <c r="H335" s="264">
        <v>1138.6600000000001</v>
      </c>
      <c r="I335" s="264">
        <v>1073.1500000000001</v>
      </c>
      <c r="J335" s="264">
        <v>1744.34</v>
      </c>
      <c r="K335" s="264">
        <v>1473.41</v>
      </c>
    </row>
    <row r="336" spans="1:11">
      <c r="A336" s="262">
        <v>21</v>
      </c>
      <c r="B336" s="263">
        <v>40756.749999305554</v>
      </c>
      <c r="C336" s="262">
        <v>100</v>
      </c>
      <c r="D336" s="264">
        <v>700</v>
      </c>
      <c r="E336" s="264">
        <v>300</v>
      </c>
      <c r="F336" s="264">
        <v>300</v>
      </c>
      <c r="G336" s="264">
        <v>200</v>
      </c>
      <c r="H336" s="264">
        <v>505.86</v>
      </c>
      <c r="I336" s="264">
        <v>495.43</v>
      </c>
      <c r="J336" s="264">
        <v>994.86</v>
      </c>
      <c r="K336" s="264">
        <v>790.64</v>
      </c>
    </row>
    <row r="337" spans="1:11">
      <c r="A337" s="262">
        <v>21</v>
      </c>
      <c r="B337" s="263">
        <v>40756.791665914352</v>
      </c>
      <c r="C337" s="264">
        <v>0</v>
      </c>
      <c r="D337" s="264">
        <v>0</v>
      </c>
      <c r="E337" s="264">
        <v>0</v>
      </c>
      <c r="F337" s="264">
        <v>0</v>
      </c>
      <c r="G337" s="264">
        <v>0</v>
      </c>
      <c r="H337" s="264">
        <v>114.79</v>
      </c>
      <c r="I337" s="264">
        <v>122.87</v>
      </c>
      <c r="J337" s="264">
        <v>223.89</v>
      </c>
      <c r="K337" s="264">
        <v>0</v>
      </c>
    </row>
    <row r="338" spans="1:11">
      <c r="A338" s="262">
        <v>21</v>
      </c>
      <c r="B338" s="263">
        <v>40756.833332523151</v>
      </c>
      <c r="C338" s="264">
        <v>0</v>
      </c>
      <c r="D338" s="264">
        <v>0</v>
      </c>
      <c r="E338" s="264">
        <v>0</v>
      </c>
      <c r="F338" s="264">
        <v>0</v>
      </c>
      <c r="G338" s="264">
        <v>0</v>
      </c>
      <c r="H338" s="264">
        <v>7.01</v>
      </c>
      <c r="I338" s="264">
        <v>11.68</v>
      </c>
      <c r="J338" s="264">
        <v>0.42</v>
      </c>
      <c r="K338" s="264">
        <v>0</v>
      </c>
    </row>
    <row r="339" spans="1:11">
      <c r="A339" s="341" t="s">
        <v>161</v>
      </c>
      <c r="B339" s="342"/>
      <c r="C339" s="265">
        <f t="shared" ref="C339:K339" si="19">SUM(C324:C338)</f>
        <v>18800</v>
      </c>
      <c r="D339" s="266">
        <f t="shared" si="19"/>
        <v>22300</v>
      </c>
      <c r="E339" s="266">
        <f t="shared" si="19"/>
        <v>23300</v>
      </c>
      <c r="F339" s="266">
        <f t="shared" si="19"/>
        <v>23200</v>
      </c>
      <c r="G339" s="266">
        <f t="shared" si="19"/>
        <v>16600</v>
      </c>
      <c r="H339" s="266">
        <f t="shared" si="19"/>
        <v>17188.29</v>
      </c>
      <c r="I339" s="266">
        <f t="shared" si="19"/>
        <v>20100.29</v>
      </c>
      <c r="J339" s="266">
        <f t="shared" si="19"/>
        <v>20613.96</v>
      </c>
      <c r="K339" s="266">
        <f t="shared" si="19"/>
        <v>18115.349999999999</v>
      </c>
    </row>
    <row r="340" spans="1:11">
      <c r="A340" s="262">
        <v>22</v>
      </c>
      <c r="B340" s="263">
        <v>40756.25</v>
      </c>
      <c r="C340" s="264">
        <v>0</v>
      </c>
      <c r="D340" s="264">
        <v>0</v>
      </c>
      <c r="E340" s="264">
        <v>0</v>
      </c>
      <c r="F340" s="264">
        <v>0</v>
      </c>
      <c r="G340" s="264">
        <v>0</v>
      </c>
      <c r="H340" s="264">
        <v>0</v>
      </c>
      <c r="I340" s="264">
        <v>0</v>
      </c>
      <c r="J340" s="264">
        <v>0</v>
      </c>
      <c r="K340" s="264">
        <v>0</v>
      </c>
    </row>
    <row r="341" spans="1:11">
      <c r="A341" s="262">
        <v>22</v>
      </c>
      <c r="B341" s="263">
        <v>40756.291666666664</v>
      </c>
      <c r="C341" s="264">
        <v>0</v>
      </c>
      <c r="D341" s="264">
        <v>0</v>
      </c>
      <c r="E341" s="264">
        <v>0</v>
      </c>
      <c r="F341" s="264">
        <v>200</v>
      </c>
      <c r="G341" s="264">
        <v>300</v>
      </c>
      <c r="H341" s="264">
        <v>29.42</v>
      </c>
      <c r="I341" s="264">
        <v>0</v>
      </c>
      <c r="J341" s="264">
        <v>70.89</v>
      </c>
      <c r="K341" s="264">
        <v>82.71</v>
      </c>
    </row>
    <row r="342" spans="1:11">
      <c r="A342" s="262">
        <v>22</v>
      </c>
      <c r="B342" s="263">
        <v>40756.33333321759</v>
      </c>
      <c r="C342" s="262">
        <v>300</v>
      </c>
      <c r="D342" s="264">
        <v>300</v>
      </c>
      <c r="E342" s="264"/>
      <c r="F342" s="264">
        <v>700</v>
      </c>
      <c r="G342" s="264">
        <v>600</v>
      </c>
      <c r="H342" s="264">
        <v>172.06</v>
      </c>
      <c r="I342" s="264">
        <v>0</v>
      </c>
      <c r="J342" s="264">
        <v>408.25</v>
      </c>
      <c r="K342" s="264">
        <v>561.15</v>
      </c>
    </row>
    <row r="343" spans="1:11">
      <c r="A343" s="262">
        <v>22</v>
      </c>
      <c r="B343" s="263">
        <v>40756.374999826388</v>
      </c>
      <c r="C343" s="262">
        <v>1000</v>
      </c>
      <c r="D343" s="264">
        <v>2200</v>
      </c>
      <c r="E343" s="264"/>
      <c r="F343" s="264">
        <v>1700</v>
      </c>
      <c r="G343" s="264">
        <v>1400</v>
      </c>
      <c r="H343" s="264">
        <v>385</v>
      </c>
      <c r="I343" s="264">
        <v>0</v>
      </c>
      <c r="J343" s="264">
        <v>1134.53</v>
      </c>
      <c r="K343" s="264">
        <v>1571.64</v>
      </c>
    </row>
    <row r="344" spans="1:11">
      <c r="A344" s="262">
        <v>22</v>
      </c>
      <c r="B344" s="263">
        <v>40756.416666435187</v>
      </c>
      <c r="C344" s="262">
        <v>1800</v>
      </c>
      <c r="D344" s="264">
        <v>2200</v>
      </c>
      <c r="E344" s="264"/>
      <c r="F344" s="264">
        <v>2400</v>
      </c>
      <c r="G344" s="264">
        <v>1700</v>
      </c>
      <c r="H344" s="264">
        <v>456.86</v>
      </c>
      <c r="I344" s="264">
        <v>1677.35</v>
      </c>
      <c r="J344" s="264">
        <v>1832.91</v>
      </c>
      <c r="K344" s="264">
        <v>2226.2800000000002</v>
      </c>
    </row>
    <row r="345" spans="1:11">
      <c r="A345" s="262">
        <v>22</v>
      </c>
      <c r="B345" s="263">
        <v>40756.458333043978</v>
      </c>
      <c r="C345" s="262">
        <v>2500</v>
      </c>
      <c r="D345" s="264">
        <v>2400</v>
      </c>
      <c r="E345" s="264">
        <v>2700</v>
      </c>
      <c r="F345" s="264">
        <v>2800</v>
      </c>
      <c r="G345" s="264">
        <v>2300</v>
      </c>
      <c r="H345" s="264">
        <v>715.47</v>
      </c>
      <c r="I345" s="264">
        <v>2354.92</v>
      </c>
      <c r="J345" s="264">
        <v>2314.1</v>
      </c>
      <c r="K345" s="264">
        <v>2545.09</v>
      </c>
    </row>
    <row r="346" spans="1:11">
      <c r="A346" s="262">
        <v>22</v>
      </c>
      <c r="B346" s="263">
        <v>40756.499999652777</v>
      </c>
      <c r="C346" s="262">
        <v>2800</v>
      </c>
      <c r="D346" s="264">
        <v>2500</v>
      </c>
      <c r="E346" s="264">
        <v>3300</v>
      </c>
      <c r="F346" s="264">
        <v>3100</v>
      </c>
      <c r="G346" s="264">
        <v>2300</v>
      </c>
      <c r="H346" s="264">
        <v>1603.82</v>
      </c>
      <c r="I346" s="264">
        <v>2684.85</v>
      </c>
      <c r="J346" s="264">
        <v>2523.59</v>
      </c>
      <c r="K346" s="264">
        <v>3151.78</v>
      </c>
    </row>
    <row r="347" spans="1:11">
      <c r="A347" s="262">
        <v>22</v>
      </c>
      <c r="B347" s="263">
        <v>40756.541666261575</v>
      </c>
      <c r="C347" s="262">
        <v>2600</v>
      </c>
      <c r="D347" s="264">
        <v>2500</v>
      </c>
      <c r="E347" s="264">
        <v>3300</v>
      </c>
      <c r="F347" s="264">
        <v>2700</v>
      </c>
      <c r="G347" s="264">
        <v>2300</v>
      </c>
      <c r="H347" s="264">
        <v>1664.11</v>
      </c>
      <c r="I347" s="264">
        <v>2540.39</v>
      </c>
      <c r="J347" s="264">
        <v>2382.81</v>
      </c>
      <c r="K347" s="264">
        <v>3474.57</v>
      </c>
    </row>
    <row r="348" spans="1:11">
      <c r="A348" s="262">
        <v>22</v>
      </c>
      <c r="B348" s="263">
        <v>40756.583332870374</v>
      </c>
      <c r="C348" s="262">
        <v>2600</v>
      </c>
      <c r="D348" s="264">
        <v>2300</v>
      </c>
      <c r="E348" s="264">
        <v>2600</v>
      </c>
      <c r="F348" s="264">
        <v>2700</v>
      </c>
      <c r="G348" s="264">
        <v>2400</v>
      </c>
      <c r="H348" s="264">
        <v>1771.34</v>
      </c>
      <c r="I348" s="264">
        <v>2782.73</v>
      </c>
      <c r="J348" s="264">
        <v>2077.56</v>
      </c>
      <c r="K348" s="264">
        <v>3399.54</v>
      </c>
    </row>
    <row r="349" spans="1:11">
      <c r="A349" s="262">
        <v>22</v>
      </c>
      <c r="B349" s="263">
        <v>40756.624999479165</v>
      </c>
      <c r="C349" s="262">
        <v>2200</v>
      </c>
      <c r="D349" s="264">
        <v>2100</v>
      </c>
      <c r="E349" s="264">
        <v>2500</v>
      </c>
      <c r="F349" s="264">
        <v>2100</v>
      </c>
      <c r="G349" s="264">
        <v>1900</v>
      </c>
      <c r="H349" s="264">
        <v>1305.55</v>
      </c>
      <c r="I349" s="264">
        <v>2574.64</v>
      </c>
      <c r="J349" s="264">
        <v>2025.14</v>
      </c>
      <c r="K349" s="264">
        <v>2815.9</v>
      </c>
    </row>
    <row r="350" spans="1:11">
      <c r="A350" s="262">
        <v>22</v>
      </c>
      <c r="B350" s="263">
        <v>40756.666666087964</v>
      </c>
      <c r="C350" s="262">
        <v>1500</v>
      </c>
      <c r="D350" s="264">
        <v>1700</v>
      </c>
      <c r="E350" s="264">
        <v>2200</v>
      </c>
      <c r="F350" s="264">
        <v>2000</v>
      </c>
      <c r="G350" s="264">
        <v>1900</v>
      </c>
      <c r="H350" s="264">
        <v>1479.57</v>
      </c>
      <c r="I350" s="264">
        <v>2036.92</v>
      </c>
      <c r="J350" s="264">
        <v>1485.11</v>
      </c>
      <c r="K350" s="264">
        <v>2338</v>
      </c>
    </row>
    <row r="351" spans="1:11">
      <c r="A351" s="262">
        <v>22</v>
      </c>
      <c r="B351" s="263">
        <v>40756.708332696762</v>
      </c>
      <c r="C351" s="262">
        <v>1100</v>
      </c>
      <c r="D351" s="264">
        <v>800</v>
      </c>
      <c r="E351" s="264">
        <v>1200</v>
      </c>
      <c r="F351" s="264">
        <v>1200</v>
      </c>
      <c r="G351" s="264">
        <v>800</v>
      </c>
      <c r="H351" s="264">
        <v>1040.4100000000001</v>
      </c>
      <c r="I351" s="264">
        <v>1157.6199999999999</v>
      </c>
      <c r="J351" s="264">
        <v>1217.55</v>
      </c>
      <c r="K351" s="264">
        <v>873.29</v>
      </c>
    </row>
    <row r="352" spans="1:11">
      <c r="A352" s="262">
        <v>22</v>
      </c>
      <c r="B352" s="263">
        <v>40756.749999305554</v>
      </c>
      <c r="C352" s="262">
        <v>100</v>
      </c>
      <c r="D352" s="264">
        <v>300</v>
      </c>
      <c r="E352" s="264">
        <v>400</v>
      </c>
      <c r="F352" s="264">
        <v>200</v>
      </c>
      <c r="G352" s="264">
        <v>500</v>
      </c>
      <c r="H352" s="264">
        <v>521.42999999999995</v>
      </c>
      <c r="I352" s="264">
        <v>486.16</v>
      </c>
      <c r="J352" s="264">
        <v>482.61</v>
      </c>
      <c r="K352" s="264">
        <v>409.55</v>
      </c>
    </row>
    <row r="353" spans="1:11">
      <c r="A353" s="262">
        <v>22</v>
      </c>
      <c r="B353" s="263">
        <v>40756.791665914352</v>
      </c>
      <c r="C353" s="264">
        <v>0</v>
      </c>
      <c r="D353" s="264">
        <v>0</v>
      </c>
      <c r="E353" s="264">
        <v>0</v>
      </c>
      <c r="F353" s="264">
        <v>0</v>
      </c>
      <c r="G353" s="264">
        <v>0</v>
      </c>
      <c r="H353" s="264">
        <v>137.88999999999999</v>
      </c>
      <c r="I353" s="264">
        <v>82.45</v>
      </c>
      <c r="J353" s="264">
        <v>125.46</v>
      </c>
      <c r="K353" s="264">
        <v>89.45</v>
      </c>
    </row>
    <row r="354" spans="1:11">
      <c r="A354" s="262">
        <v>22</v>
      </c>
      <c r="B354" s="263">
        <v>40756.833332523151</v>
      </c>
      <c r="C354" s="264">
        <v>0</v>
      </c>
      <c r="D354" s="264">
        <v>0</v>
      </c>
      <c r="E354" s="264">
        <v>0</v>
      </c>
      <c r="F354" s="264">
        <v>0</v>
      </c>
      <c r="G354" s="264">
        <v>0</v>
      </c>
      <c r="H354" s="264">
        <v>6.46</v>
      </c>
      <c r="I354" s="264">
        <v>5.0999999999999996</v>
      </c>
      <c r="J354" s="264">
        <v>0.09</v>
      </c>
      <c r="K354" s="264">
        <v>0</v>
      </c>
    </row>
    <row r="355" spans="1:11">
      <c r="A355" s="341" t="s">
        <v>161</v>
      </c>
      <c r="B355" s="342"/>
      <c r="C355" s="265">
        <f t="shared" ref="C355:K355" si="20">SUM(C340:C354)</f>
        <v>18500</v>
      </c>
      <c r="D355" s="266">
        <f t="shared" si="20"/>
        <v>19300</v>
      </c>
      <c r="E355" s="266">
        <f t="shared" si="20"/>
        <v>18200</v>
      </c>
      <c r="F355" s="266">
        <f t="shared" si="20"/>
        <v>21800</v>
      </c>
      <c r="G355" s="266">
        <f t="shared" si="20"/>
        <v>18400</v>
      </c>
      <c r="H355" s="266">
        <f t="shared" si="20"/>
        <v>11289.39</v>
      </c>
      <c r="I355" s="266">
        <f t="shared" si="20"/>
        <v>18383.129999999997</v>
      </c>
      <c r="J355" s="266">
        <f t="shared" si="20"/>
        <v>18080.599999999999</v>
      </c>
      <c r="K355" s="266">
        <f t="shared" si="20"/>
        <v>23538.950000000004</v>
      </c>
    </row>
    <row r="356" spans="1:11">
      <c r="A356" s="262">
        <v>23</v>
      </c>
      <c r="B356" s="263">
        <v>40756.25</v>
      </c>
      <c r="C356" s="264">
        <v>0</v>
      </c>
      <c r="D356" s="264">
        <v>0</v>
      </c>
      <c r="E356" s="264">
        <v>0</v>
      </c>
      <c r="F356" s="264">
        <v>0</v>
      </c>
      <c r="G356" s="264">
        <v>0</v>
      </c>
      <c r="H356" s="264">
        <v>0</v>
      </c>
      <c r="I356" s="264">
        <v>0</v>
      </c>
      <c r="J356" s="264">
        <v>0</v>
      </c>
      <c r="K356" s="264">
        <v>0</v>
      </c>
    </row>
    <row r="357" spans="1:11">
      <c r="A357" s="262">
        <v>23</v>
      </c>
      <c r="B357" s="263">
        <v>40756.291666666664</v>
      </c>
      <c r="C357" s="264">
        <v>0</v>
      </c>
      <c r="D357" s="264">
        <v>0</v>
      </c>
      <c r="E357" s="264">
        <v>100</v>
      </c>
      <c r="F357" s="264">
        <v>0</v>
      </c>
      <c r="G357" s="264">
        <v>300</v>
      </c>
      <c r="H357" s="264">
        <v>66.989999999999995</v>
      </c>
      <c r="I357" s="264">
        <v>49.78</v>
      </c>
      <c r="J357" s="264">
        <v>43.26</v>
      </c>
      <c r="K357" s="264">
        <v>70.42</v>
      </c>
    </row>
    <row r="358" spans="1:11">
      <c r="A358" s="262">
        <v>23</v>
      </c>
      <c r="B358" s="263">
        <v>40756.33333321759</v>
      </c>
      <c r="C358" s="262">
        <v>100</v>
      </c>
      <c r="D358" s="264">
        <v>800</v>
      </c>
      <c r="E358" s="264">
        <v>700</v>
      </c>
      <c r="F358" s="264">
        <v>100</v>
      </c>
      <c r="G358" s="264">
        <v>700</v>
      </c>
      <c r="H358" s="264">
        <v>302.07</v>
      </c>
      <c r="I358" s="264">
        <v>371.67</v>
      </c>
      <c r="J358" s="264">
        <v>377.13</v>
      </c>
      <c r="K358" s="264">
        <v>521.29</v>
      </c>
    </row>
    <row r="359" spans="1:11">
      <c r="A359" s="262">
        <v>23</v>
      </c>
      <c r="B359" s="263">
        <v>40756.374999826388</v>
      </c>
      <c r="C359" s="262">
        <v>500</v>
      </c>
      <c r="D359" s="264">
        <v>1000</v>
      </c>
      <c r="E359" s="264">
        <v>1900</v>
      </c>
      <c r="F359" s="264">
        <v>700</v>
      </c>
      <c r="G359" s="264">
        <v>1100</v>
      </c>
      <c r="H359" s="264">
        <v>782.39</v>
      </c>
      <c r="I359" s="264">
        <v>1043.1500000000001</v>
      </c>
      <c r="J359" s="264">
        <v>778.28</v>
      </c>
      <c r="K359" s="264">
        <v>1537.3</v>
      </c>
    </row>
    <row r="360" spans="1:11">
      <c r="A360" s="262">
        <v>23</v>
      </c>
      <c r="B360" s="263">
        <v>40756.416666435187</v>
      </c>
      <c r="C360" s="262">
        <v>1000</v>
      </c>
      <c r="D360" s="264">
        <v>1800</v>
      </c>
      <c r="E360" s="264">
        <v>2600</v>
      </c>
      <c r="F360" s="264">
        <v>2500</v>
      </c>
      <c r="G360" s="264">
        <v>1700</v>
      </c>
      <c r="H360" s="264">
        <v>1380.68</v>
      </c>
      <c r="I360" s="264">
        <v>1068.78</v>
      </c>
      <c r="J360" s="264">
        <v>1200.21</v>
      </c>
      <c r="K360" s="264">
        <v>2314.7800000000002</v>
      </c>
    </row>
    <row r="361" spans="1:11">
      <c r="A361" s="262">
        <v>23</v>
      </c>
      <c r="B361" s="263">
        <v>40756.458333043978</v>
      </c>
      <c r="C361" s="262">
        <v>1000</v>
      </c>
      <c r="D361" s="264">
        <v>2600</v>
      </c>
      <c r="E361" s="264">
        <v>2600</v>
      </c>
      <c r="F361" s="264">
        <v>2700</v>
      </c>
      <c r="G361" s="264">
        <v>2700</v>
      </c>
      <c r="H361" s="264">
        <v>1905.25</v>
      </c>
      <c r="I361" s="264">
        <v>2216.23</v>
      </c>
      <c r="J361" s="264">
        <v>2389.29</v>
      </c>
      <c r="K361" s="264">
        <v>2773.25</v>
      </c>
    </row>
    <row r="362" spans="1:11">
      <c r="A362" s="262">
        <v>23</v>
      </c>
      <c r="B362" s="263">
        <v>40756.499999652777</v>
      </c>
      <c r="C362" s="262">
        <v>1000</v>
      </c>
      <c r="D362" s="264">
        <v>2800</v>
      </c>
      <c r="E362" s="264">
        <v>2700</v>
      </c>
      <c r="F362" s="264">
        <v>3000</v>
      </c>
      <c r="G362" s="264">
        <v>2700</v>
      </c>
      <c r="H362" s="264">
        <v>2218.92</v>
      </c>
      <c r="I362" s="264">
        <v>2470.41</v>
      </c>
      <c r="J362" s="264">
        <v>2396.34</v>
      </c>
      <c r="K362" s="264">
        <v>2837.92</v>
      </c>
    </row>
    <row r="363" spans="1:11">
      <c r="A363" s="262">
        <v>23</v>
      </c>
      <c r="B363" s="263">
        <v>40756.541666261575</v>
      </c>
      <c r="C363" s="262">
        <v>500</v>
      </c>
      <c r="D363" s="264">
        <v>2800</v>
      </c>
      <c r="E363" s="264">
        <v>2600</v>
      </c>
      <c r="F363" s="264">
        <v>3100</v>
      </c>
      <c r="G363" s="264">
        <v>2400</v>
      </c>
      <c r="H363" s="264">
        <v>2341.34</v>
      </c>
      <c r="I363" s="264">
        <v>2594.9299999999998</v>
      </c>
      <c r="J363" s="264">
        <v>2017.08</v>
      </c>
      <c r="K363" s="264">
        <v>3198.61</v>
      </c>
    </row>
    <row r="364" spans="1:11">
      <c r="A364" s="262">
        <v>23</v>
      </c>
      <c r="B364" s="263">
        <v>40756.583332870374</v>
      </c>
      <c r="C364" s="262">
        <v>800</v>
      </c>
      <c r="D364" s="264">
        <v>2700</v>
      </c>
      <c r="E364" s="264">
        <v>2400</v>
      </c>
      <c r="F364" s="264">
        <v>3100</v>
      </c>
      <c r="G364" s="264">
        <v>2400</v>
      </c>
      <c r="H364" s="264">
        <v>2323.04</v>
      </c>
      <c r="I364" s="264">
        <v>2716.66</v>
      </c>
      <c r="J364" s="264">
        <v>2335.13</v>
      </c>
      <c r="K364" s="264">
        <v>3322.02</v>
      </c>
    </row>
    <row r="365" spans="1:11">
      <c r="A365" s="262">
        <v>23</v>
      </c>
      <c r="B365" s="263">
        <v>40756.624999479165</v>
      </c>
      <c r="C365" s="262">
        <v>1400</v>
      </c>
      <c r="D365" s="264">
        <v>2300</v>
      </c>
      <c r="E365" s="264">
        <v>2300</v>
      </c>
      <c r="F365" s="264">
        <v>2900</v>
      </c>
      <c r="G365" s="264">
        <v>1300</v>
      </c>
      <c r="H365" s="264">
        <v>2057.7399999999998</v>
      </c>
      <c r="I365" s="264">
        <v>1867.2</v>
      </c>
      <c r="J365" s="264">
        <v>1803.13</v>
      </c>
      <c r="K365" s="264">
        <v>2896.31</v>
      </c>
    </row>
    <row r="366" spans="1:11">
      <c r="A366" s="262">
        <v>23</v>
      </c>
      <c r="B366" s="263">
        <v>40756.666666087964</v>
      </c>
      <c r="C366" s="262">
        <v>900</v>
      </c>
      <c r="D366" s="264">
        <v>1700</v>
      </c>
      <c r="E366" s="264">
        <v>1500</v>
      </c>
      <c r="F366" s="264">
        <v>1100</v>
      </c>
      <c r="G366" s="264">
        <v>1600</v>
      </c>
      <c r="H366" s="264">
        <v>1629.25</v>
      </c>
      <c r="I366" s="264">
        <v>1429.35</v>
      </c>
      <c r="J366" s="264">
        <v>1695.99</v>
      </c>
      <c r="K366" s="264">
        <v>1934.6</v>
      </c>
    </row>
    <row r="367" spans="1:11">
      <c r="A367" s="262">
        <v>23</v>
      </c>
      <c r="B367" s="263">
        <v>40756.708332696762</v>
      </c>
      <c r="C367" s="262">
        <v>200</v>
      </c>
      <c r="D367" s="264">
        <v>1200</v>
      </c>
      <c r="E367" s="264">
        <v>500</v>
      </c>
      <c r="F367" s="264">
        <v>300</v>
      </c>
      <c r="G367" s="264">
        <v>900</v>
      </c>
      <c r="H367" s="264">
        <v>1075.1500000000001</v>
      </c>
      <c r="I367" s="264">
        <v>910.17</v>
      </c>
      <c r="J367" s="264">
        <v>806</v>
      </c>
      <c r="K367" s="264">
        <v>1063.3499999999999</v>
      </c>
    </row>
    <row r="368" spans="1:11">
      <c r="A368" s="262">
        <v>23</v>
      </c>
      <c r="B368" s="263">
        <v>40756.749999305554</v>
      </c>
      <c r="C368" s="264">
        <v>0</v>
      </c>
      <c r="D368" s="264">
        <v>300</v>
      </c>
      <c r="E368" s="264"/>
      <c r="F368" s="264"/>
      <c r="G368" s="264">
        <v>200</v>
      </c>
      <c r="H368" s="264">
        <v>522.65</v>
      </c>
      <c r="I368" s="264">
        <v>376.14</v>
      </c>
      <c r="J368" s="264">
        <v>337.41</v>
      </c>
      <c r="K368" s="264">
        <v>435.03</v>
      </c>
    </row>
    <row r="369" spans="1:11">
      <c r="A369" s="262">
        <v>23</v>
      </c>
      <c r="B369" s="263">
        <v>40756.791665914352</v>
      </c>
      <c r="C369" s="264">
        <v>0</v>
      </c>
      <c r="D369" s="264">
        <v>0</v>
      </c>
      <c r="E369" s="264">
        <v>0</v>
      </c>
      <c r="F369" s="264">
        <v>0</v>
      </c>
      <c r="G369" s="264">
        <v>0</v>
      </c>
      <c r="H369" s="264">
        <v>146.72</v>
      </c>
      <c r="I369" s="264">
        <v>123.49</v>
      </c>
      <c r="J369" s="264">
        <v>31.72</v>
      </c>
      <c r="K369" s="264">
        <v>83.64</v>
      </c>
    </row>
    <row r="370" spans="1:11">
      <c r="A370" s="262">
        <v>23</v>
      </c>
      <c r="B370" s="263">
        <v>40756.833332523151</v>
      </c>
      <c r="C370" s="264">
        <v>0</v>
      </c>
      <c r="D370" s="264">
        <v>0</v>
      </c>
      <c r="E370" s="264">
        <v>0</v>
      </c>
      <c r="F370" s="264">
        <v>0</v>
      </c>
      <c r="G370" s="264">
        <v>0</v>
      </c>
      <c r="H370" s="264">
        <v>7.26</v>
      </c>
      <c r="I370" s="264">
        <v>9.4600000000000009</v>
      </c>
      <c r="J370" s="264">
        <v>0</v>
      </c>
      <c r="K370" s="264">
        <v>0</v>
      </c>
    </row>
    <row r="371" spans="1:11">
      <c r="A371" s="341" t="s">
        <v>161</v>
      </c>
      <c r="B371" s="342"/>
      <c r="C371" s="265">
        <f t="shared" ref="C371:K371" si="21">SUM(C356:C370)</f>
        <v>7400</v>
      </c>
      <c r="D371" s="266">
        <f t="shared" si="21"/>
        <v>20000</v>
      </c>
      <c r="E371" s="266">
        <f t="shared" si="21"/>
        <v>19900</v>
      </c>
      <c r="F371" s="266">
        <f t="shared" si="21"/>
        <v>19500</v>
      </c>
      <c r="G371" s="266">
        <f t="shared" si="21"/>
        <v>18000</v>
      </c>
      <c r="H371" s="266">
        <f t="shared" si="21"/>
        <v>16759.45</v>
      </c>
      <c r="I371" s="266">
        <f t="shared" si="21"/>
        <v>17247.420000000002</v>
      </c>
      <c r="J371" s="266">
        <f t="shared" si="21"/>
        <v>16210.970000000001</v>
      </c>
      <c r="K371" s="266">
        <f t="shared" si="21"/>
        <v>22988.519999999997</v>
      </c>
    </row>
    <row r="372" spans="1:11">
      <c r="A372" s="262">
        <v>24</v>
      </c>
      <c r="B372" s="263">
        <v>40756.25</v>
      </c>
      <c r="C372" s="264">
        <v>0</v>
      </c>
      <c r="D372" s="264">
        <v>0</v>
      </c>
      <c r="E372" s="264">
        <v>0</v>
      </c>
      <c r="F372" s="264">
        <v>0</v>
      </c>
      <c r="G372" s="264">
        <v>0</v>
      </c>
      <c r="H372" s="264">
        <v>0</v>
      </c>
      <c r="I372" s="264">
        <v>0</v>
      </c>
      <c r="J372" s="264">
        <v>0</v>
      </c>
      <c r="K372" s="264">
        <v>0</v>
      </c>
    </row>
    <row r="373" spans="1:11">
      <c r="A373" s="262">
        <v>24</v>
      </c>
      <c r="B373" s="263">
        <v>40756.291666666664</v>
      </c>
      <c r="C373" s="264">
        <v>0</v>
      </c>
      <c r="D373" s="264">
        <v>0</v>
      </c>
      <c r="E373" s="264">
        <v>0</v>
      </c>
      <c r="F373" s="264">
        <v>100</v>
      </c>
      <c r="G373" s="264">
        <v>300</v>
      </c>
      <c r="H373" s="264">
        <v>55.7</v>
      </c>
      <c r="I373" s="264">
        <v>41.56</v>
      </c>
      <c r="J373" s="264">
        <v>59.85</v>
      </c>
      <c r="K373" s="264">
        <v>94.68</v>
      </c>
    </row>
    <row r="374" spans="1:11">
      <c r="A374" s="262">
        <v>24</v>
      </c>
      <c r="B374" s="263">
        <v>40756.33333321759</v>
      </c>
      <c r="C374" s="264">
        <v>0</v>
      </c>
      <c r="D374" s="264">
        <v>300</v>
      </c>
      <c r="E374" s="264">
        <v>500</v>
      </c>
      <c r="F374" s="264">
        <v>700</v>
      </c>
      <c r="G374" s="264">
        <v>700</v>
      </c>
      <c r="H374" s="264">
        <v>279.85000000000002</v>
      </c>
      <c r="I374" s="264">
        <v>296.66000000000003</v>
      </c>
      <c r="J374" s="264">
        <v>445.61</v>
      </c>
      <c r="K374" s="264">
        <v>655</v>
      </c>
    </row>
    <row r="375" spans="1:11">
      <c r="A375" s="262">
        <v>24</v>
      </c>
      <c r="B375" s="263">
        <v>40756.374999826388</v>
      </c>
      <c r="C375" s="262">
        <v>600</v>
      </c>
      <c r="D375" s="264">
        <v>1000</v>
      </c>
      <c r="E375" s="264">
        <v>1500</v>
      </c>
      <c r="F375" s="264">
        <v>1800</v>
      </c>
      <c r="G375" s="264">
        <v>1400</v>
      </c>
      <c r="H375" s="264">
        <v>772.1</v>
      </c>
      <c r="I375" s="264">
        <v>879.07</v>
      </c>
      <c r="J375" s="264">
        <v>1286.27</v>
      </c>
      <c r="K375" s="264">
        <v>1103.6600000000001</v>
      </c>
    </row>
    <row r="376" spans="1:11">
      <c r="A376" s="262">
        <v>24</v>
      </c>
      <c r="B376" s="263">
        <v>40756.416666435187</v>
      </c>
      <c r="C376" s="262">
        <v>500</v>
      </c>
      <c r="D376" s="264">
        <v>1600</v>
      </c>
      <c r="E376" s="264">
        <v>2900</v>
      </c>
      <c r="F376" s="264">
        <v>2500</v>
      </c>
      <c r="G376" s="264">
        <v>2100</v>
      </c>
      <c r="H376" s="264">
        <v>1310.7</v>
      </c>
      <c r="I376" s="264">
        <v>1569.67</v>
      </c>
      <c r="J376" s="264">
        <v>1577.63</v>
      </c>
      <c r="K376" s="264">
        <v>1814.22</v>
      </c>
    </row>
    <row r="377" spans="1:11">
      <c r="A377" s="262">
        <v>24</v>
      </c>
      <c r="B377" s="263">
        <v>40756.458333043978</v>
      </c>
      <c r="C377" s="262">
        <v>1100</v>
      </c>
      <c r="D377" s="264">
        <v>1800</v>
      </c>
      <c r="E377" s="264">
        <v>3100</v>
      </c>
      <c r="F377" s="264">
        <v>2800</v>
      </c>
      <c r="G377" s="264">
        <v>2100</v>
      </c>
      <c r="H377" s="264">
        <v>1780.82</v>
      </c>
      <c r="I377" s="264">
        <v>2078.31</v>
      </c>
      <c r="J377" s="264">
        <v>2314.6799999999998</v>
      </c>
      <c r="K377" s="264">
        <v>2925.06</v>
      </c>
    </row>
    <row r="378" spans="1:11">
      <c r="A378" s="262">
        <v>24</v>
      </c>
      <c r="B378" s="263">
        <v>40756.499999652777</v>
      </c>
      <c r="C378" s="262">
        <v>1500</v>
      </c>
      <c r="D378" s="264">
        <v>2000</v>
      </c>
      <c r="E378" s="264">
        <v>2900</v>
      </c>
      <c r="F378" s="264">
        <v>3100</v>
      </c>
      <c r="G378" s="264">
        <v>2600</v>
      </c>
      <c r="H378" s="264">
        <v>2133.1799999999998</v>
      </c>
      <c r="I378" s="264">
        <v>2687.18</v>
      </c>
      <c r="J378" s="264">
        <v>1748.4</v>
      </c>
      <c r="K378" s="264">
        <v>3022.98</v>
      </c>
    </row>
    <row r="379" spans="1:11">
      <c r="A379" s="262">
        <v>24</v>
      </c>
      <c r="B379" s="263">
        <v>40756.541666261575</v>
      </c>
      <c r="C379" s="262">
        <v>1100</v>
      </c>
      <c r="D379" s="264">
        <v>2500</v>
      </c>
      <c r="E379" s="264">
        <v>2800</v>
      </c>
      <c r="F379" s="264">
        <v>3100</v>
      </c>
      <c r="G379" s="264">
        <v>2600</v>
      </c>
      <c r="H379" s="264">
        <v>2250.44</v>
      </c>
      <c r="I379" s="264">
        <v>2827.52</v>
      </c>
      <c r="J379" s="264">
        <v>2865.61</v>
      </c>
      <c r="K379" s="264">
        <v>3033.07</v>
      </c>
    </row>
    <row r="380" spans="1:11">
      <c r="A380" s="262">
        <v>24</v>
      </c>
      <c r="B380" s="263">
        <v>40756.583332870374</v>
      </c>
      <c r="C380" s="262">
        <v>400</v>
      </c>
      <c r="D380" s="264">
        <v>2300</v>
      </c>
      <c r="E380" s="264">
        <v>2700</v>
      </c>
      <c r="F380" s="264">
        <v>2800</v>
      </c>
      <c r="G380" s="264">
        <v>2100</v>
      </c>
      <c r="H380" s="264">
        <v>2082.0700000000002</v>
      </c>
      <c r="I380" s="264">
        <v>2765.85</v>
      </c>
      <c r="J380" s="264">
        <v>2118.7399999999998</v>
      </c>
      <c r="K380" s="264">
        <v>2052.61</v>
      </c>
    </row>
    <row r="381" spans="1:11">
      <c r="A381" s="262">
        <v>24</v>
      </c>
      <c r="B381" s="263">
        <v>40756.624999479165</v>
      </c>
      <c r="C381" s="262">
        <v>400</v>
      </c>
      <c r="D381" s="264">
        <v>1500</v>
      </c>
      <c r="E381" s="264">
        <v>2400</v>
      </c>
      <c r="F381" s="264">
        <v>2400</v>
      </c>
      <c r="G381" s="264">
        <v>1600</v>
      </c>
      <c r="H381" s="264">
        <v>1856.84</v>
      </c>
      <c r="I381" s="264">
        <v>2575.4699999999998</v>
      </c>
      <c r="J381" s="264">
        <v>2105.7800000000002</v>
      </c>
      <c r="K381" s="264">
        <v>1817.24</v>
      </c>
    </row>
    <row r="382" spans="1:11">
      <c r="A382" s="262">
        <v>24</v>
      </c>
      <c r="B382" s="263">
        <v>40756.666666087964</v>
      </c>
      <c r="C382" s="262">
        <v>900</v>
      </c>
      <c r="D382" s="264">
        <v>1300</v>
      </c>
      <c r="E382" s="264">
        <v>2000</v>
      </c>
      <c r="F382" s="264">
        <v>1700</v>
      </c>
      <c r="G382" s="264">
        <v>1300</v>
      </c>
      <c r="H382" s="264">
        <v>1438.6</v>
      </c>
      <c r="I382" s="264">
        <v>2095.87</v>
      </c>
      <c r="J382" s="264">
        <v>2003.68</v>
      </c>
      <c r="K382" s="264">
        <v>0</v>
      </c>
    </row>
    <row r="383" spans="1:11">
      <c r="A383" s="262">
        <v>24</v>
      </c>
      <c r="B383" s="263">
        <v>40756.708332696762</v>
      </c>
      <c r="C383" s="262">
        <v>100</v>
      </c>
      <c r="D383" s="264">
        <v>500</v>
      </c>
      <c r="E383" s="264">
        <v>1100</v>
      </c>
      <c r="F383" s="264">
        <v>900</v>
      </c>
      <c r="G383" s="264">
        <v>700</v>
      </c>
      <c r="H383" s="264">
        <v>930.71</v>
      </c>
      <c r="I383" s="264">
        <v>1390.82</v>
      </c>
      <c r="J383" s="264">
        <v>969.68</v>
      </c>
      <c r="K383" s="264">
        <v>653.73</v>
      </c>
    </row>
    <row r="384" spans="1:11">
      <c r="A384" s="262">
        <v>24</v>
      </c>
      <c r="B384" s="263">
        <v>40756.749999305554</v>
      </c>
      <c r="C384" s="264">
        <v>0</v>
      </c>
      <c r="D384" s="264">
        <v>300</v>
      </c>
      <c r="E384" s="264">
        <v>300</v>
      </c>
      <c r="F384" s="264">
        <v>200</v>
      </c>
      <c r="G384" s="264">
        <v>200</v>
      </c>
      <c r="H384" s="264">
        <v>459.19</v>
      </c>
      <c r="I384" s="264">
        <v>581.71</v>
      </c>
      <c r="J384" s="264">
        <v>491.55</v>
      </c>
      <c r="K384" s="264">
        <v>320.37</v>
      </c>
    </row>
    <row r="385" spans="1:11">
      <c r="A385" s="262">
        <v>24</v>
      </c>
      <c r="B385" s="263">
        <v>40756.791665914352</v>
      </c>
      <c r="C385" s="264">
        <v>0</v>
      </c>
      <c r="D385" s="264">
        <v>0</v>
      </c>
      <c r="E385" s="264">
        <v>0</v>
      </c>
      <c r="F385" s="264">
        <v>0</v>
      </c>
      <c r="G385" s="264">
        <v>0</v>
      </c>
      <c r="H385" s="264">
        <v>121.32</v>
      </c>
      <c r="I385" s="264">
        <v>138.44999999999999</v>
      </c>
      <c r="J385" s="264">
        <v>228.14</v>
      </c>
      <c r="K385" s="264">
        <v>72.14</v>
      </c>
    </row>
    <row r="386" spans="1:11">
      <c r="A386" s="262">
        <v>24</v>
      </c>
      <c r="B386" s="263">
        <v>40756.833332523151</v>
      </c>
      <c r="C386" s="264">
        <v>0</v>
      </c>
      <c r="D386" s="264">
        <v>0</v>
      </c>
      <c r="E386" s="264">
        <v>0</v>
      </c>
      <c r="F386" s="264">
        <v>0</v>
      </c>
      <c r="G386" s="264">
        <v>0</v>
      </c>
      <c r="H386" s="264">
        <v>0.82</v>
      </c>
      <c r="I386" s="264">
        <v>8.17</v>
      </c>
      <c r="J386" s="264">
        <v>0.08</v>
      </c>
      <c r="K386" s="264">
        <v>0</v>
      </c>
    </row>
    <row r="387" spans="1:11">
      <c r="A387" s="341" t="s">
        <v>161</v>
      </c>
      <c r="B387" s="342"/>
      <c r="C387" s="265">
        <f t="shared" ref="C387:K387" si="22">SUM(C372:C386)</f>
        <v>6600</v>
      </c>
      <c r="D387" s="266">
        <f t="shared" si="22"/>
        <v>15100</v>
      </c>
      <c r="E387" s="266">
        <f t="shared" si="22"/>
        <v>22200</v>
      </c>
      <c r="F387" s="266">
        <f t="shared" si="22"/>
        <v>22100</v>
      </c>
      <c r="G387" s="266">
        <f t="shared" si="22"/>
        <v>17700</v>
      </c>
      <c r="H387" s="266">
        <f t="shared" si="22"/>
        <v>15472.340000000002</v>
      </c>
      <c r="I387" s="266">
        <f t="shared" si="22"/>
        <v>19936.309999999998</v>
      </c>
      <c r="J387" s="266">
        <f t="shared" si="22"/>
        <v>18215.7</v>
      </c>
      <c r="K387" s="266">
        <f t="shared" si="22"/>
        <v>17564.759999999998</v>
      </c>
    </row>
    <row r="388" spans="1:11">
      <c r="A388" s="262">
        <v>25</v>
      </c>
      <c r="B388" s="263">
        <v>40756.25</v>
      </c>
      <c r="C388" s="264">
        <v>0</v>
      </c>
      <c r="D388" s="264">
        <v>0</v>
      </c>
      <c r="E388" s="264">
        <v>0</v>
      </c>
      <c r="F388" s="264">
        <v>0</v>
      </c>
      <c r="G388" s="264">
        <v>0</v>
      </c>
      <c r="H388" s="264">
        <v>0</v>
      </c>
      <c r="I388" s="264">
        <v>0</v>
      </c>
      <c r="J388" s="264">
        <v>0</v>
      </c>
      <c r="K388" s="264">
        <v>0</v>
      </c>
    </row>
    <row r="389" spans="1:11">
      <c r="A389" s="262">
        <v>25</v>
      </c>
      <c r="B389" s="263">
        <v>40756.291666666664</v>
      </c>
      <c r="C389" s="264">
        <v>0</v>
      </c>
      <c r="D389" s="264">
        <v>0</v>
      </c>
      <c r="E389" s="264">
        <v>0</v>
      </c>
      <c r="F389" s="264">
        <v>100</v>
      </c>
      <c r="G389" s="264">
        <v>0</v>
      </c>
      <c r="H389" s="264">
        <v>65.28</v>
      </c>
      <c r="I389" s="264">
        <v>58.71</v>
      </c>
      <c r="J389" s="264">
        <v>57.97</v>
      </c>
      <c r="K389" s="264">
        <v>36.89</v>
      </c>
    </row>
    <row r="390" spans="1:11">
      <c r="A390" s="262">
        <v>25</v>
      </c>
      <c r="B390" s="263">
        <v>40756.33333321759</v>
      </c>
      <c r="C390" s="262">
        <v>200</v>
      </c>
      <c r="D390" s="264">
        <v>500</v>
      </c>
      <c r="E390" s="264">
        <v>900</v>
      </c>
      <c r="F390" s="264">
        <v>700</v>
      </c>
      <c r="G390" s="264">
        <v>0</v>
      </c>
      <c r="H390" s="264">
        <v>280.27999999999997</v>
      </c>
      <c r="I390" s="264">
        <v>383.55</v>
      </c>
      <c r="J390" s="264">
        <v>451.96</v>
      </c>
      <c r="K390" s="264">
        <v>362.58</v>
      </c>
    </row>
    <row r="391" spans="1:11">
      <c r="A391" s="262">
        <v>25</v>
      </c>
      <c r="B391" s="263">
        <v>40756.374999826388</v>
      </c>
      <c r="C391" s="262">
        <v>500</v>
      </c>
      <c r="D391" s="264">
        <v>900</v>
      </c>
      <c r="E391" s="264">
        <v>1900</v>
      </c>
      <c r="F391" s="264">
        <v>1700</v>
      </c>
      <c r="G391" s="264">
        <v>1000</v>
      </c>
      <c r="H391" s="264">
        <v>700.66</v>
      </c>
      <c r="I391" s="264">
        <v>1067.08</v>
      </c>
      <c r="J391" s="264">
        <v>1260.79</v>
      </c>
      <c r="K391" s="264">
        <v>1374.26</v>
      </c>
    </row>
    <row r="392" spans="1:11">
      <c r="A392" s="262">
        <v>25</v>
      </c>
      <c r="B392" s="263">
        <v>40756.416666435187</v>
      </c>
      <c r="C392" s="262">
        <v>1000</v>
      </c>
      <c r="D392" s="264">
        <v>1500</v>
      </c>
      <c r="E392" s="264">
        <v>2600</v>
      </c>
      <c r="F392" s="264">
        <v>2000</v>
      </c>
      <c r="G392" s="264">
        <v>1900</v>
      </c>
      <c r="H392" s="264">
        <v>1400.6</v>
      </c>
      <c r="I392" s="264">
        <v>1850.87</v>
      </c>
      <c r="J392" s="264">
        <v>2076.2199999999998</v>
      </c>
      <c r="K392" s="264">
        <v>2105</v>
      </c>
    </row>
    <row r="393" spans="1:11">
      <c r="A393" s="262">
        <v>25</v>
      </c>
      <c r="B393" s="263">
        <v>40756.458333043978</v>
      </c>
      <c r="C393" s="262">
        <v>1800</v>
      </c>
      <c r="D393" s="264">
        <v>1500</v>
      </c>
      <c r="E393" s="264">
        <v>2700</v>
      </c>
      <c r="F393" s="264">
        <v>2800</v>
      </c>
      <c r="G393" s="264">
        <v>2400</v>
      </c>
      <c r="H393" s="264">
        <v>1913.61</v>
      </c>
      <c r="I393" s="264">
        <v>2257.65</v>
      </c>
      <c r="J393" s="264">
        <v>2854.15</v>
      </c>
      <c r="K393" s="264">
        <v>2475.9699999999998</v>
      </c>
    </row>
    <row r="394" spans="1:11">
      <c r="A394" s="262">
        <v>25</v>
      </c>
      <c r="B394" s="263">
        <v>40756.499999652777</v>
      </c>
      <c r="C394" s="262">
        <v>2700</v>
      </c>
      <c r="D394" s="264">
        <v>2100</v>
      </c>
      <c r="E394" s="264">
        <v>2900</v>
      </c>
      <c r="F394" s="264">
        <v>3000</v>
      </c>
      <c r="G394" s="264">
        <v>2600</v>
      </c>
      <c r="H394" s="264">
        <v>2269.96</v>
      </c>
      <c r="I394" s="264">
        <v>2625.41</v>
      </c>
      <c r="J394" s="264">
        <v>2957.82</v>
      </c>
      <c r="K394" s="264">
        <v>2810.68</v>
      </c>
    </row>
    <row r="395" spans="1:11">
      <c r="A395" s="262">
        <v>25</v>
      </c>
      <c r="B395" s="263">
        <v>40756.541666261575</v>
      </c>
      <c r="C395" s="262">
        <v>800</v>
      </c>
      <c r="D395" s="264">
        <v>2600</v>
      </c>
      <c r="E395" s="264">
        <v>2900</v>
      </c>
      <c r="F395" s="264">
        <v>2900</v>
      </c>
      <c r="G395" s="264">
        <v>2700</v>
      </c>
      <c r="H395" s="264">
        <v>2425.2600000000002</v>
      </c>
      <c r="I395" s="264">
        <v>2888.51</v>
      </c>
      <c r="J395" s="264">
        <v>2949.71</v>
      </c>
      <c r="K395" s="264">
        <v>2999.6</v>
      </c>
    </row>
    <row r="396" spans="1:11">
      <c r="A396" s="262">
        <v>25</v>
      </c>
      <c r="B396" s="263">
        <v>40756.583332870374</v>
      </c>
      <c r="C396" s="262">
        <v>1600</v>
      </c>
      <c r="D396" s="264">
        <v>2500</v>
      </c>
      <c r="E396" s="264">
        <v>2700</v>
      </c>
      <c r="F396" s="264">
        <v>2700</v>
      </c>
      <c r="G396" s="264">
        <v>2400</v>
      </c>
      <c r="H396" s="264">
        <v>2384.7199999999998</v>
      </c>
      <c r="I396" s="264">
        <v>2855.3</v>
      </c>
      <c r="J396" s="264">
        <v>3095.22</v>
      </c>
      <c r="K396" s="264">
        <v>2867.42</v>
      </c>
    </row>
    <row r="397" spans="1:11">
      <c r="A397" s="262">
        <v>25</v>
      </c>
      <c r="B397" s="263">
        <v>40756.624999479165</v>
      </c>
      <c r="C397" s="262">
        <v>1200</v>
      </c>
      <c r="D397" s="264">
        <v>1600</v>
      </c>
      <c r="E397" s="264">
        <v>2400</v>
      </c>
      <c r="F397" s="264">
        <v>2300</v>
      </c>
      <c r="G397" s="264">
        <v>2100</v>
      </c>
      <c r="H397" s="264">
        <v>2133.7399999999998</v>
      </c>
      <c r="I397" s="264">
        <v>2623.08</v>
      </c>
      <c r="J397" s="264">
        <v>2557.79</v>
      </c>
      <c r="K397" s="264">
        <v>2571.6</v>
      </c>
    </row>
    <row r="398" spans="1:11">
      <c r="A398" s="262">
        <v>25</v>
      </c>
      <c r="B398" s="263">
        <v>40756.666666087964</v>
      </c>
      <c r="C398" s="262">
        <v>500</v>
      </c>
      <c r="D398" s="264">
        <v>1500</v>
      </c>
      <c r="E398" s="264">
        <v>1900</v>
      </c>
      <c r="F398" s="264">
        <v>1900</v>
      </c>
      <c r="G398" s="264">
        <v>1300</v>
      </c>
      <c r="H398" s="264">
        <v>1678.28</v>
      </c>
      <c r="I398" s="264">
        <v>2145.69</v>
      </c>
      <c r="J398" s="264">
        <v>2232.0700000000002</v>
      </c>
      <c r="K398" s="264">
        <v>2076.8200000000002</v>
      </c>
    </row>
    <row r="399" spans="1:11">
      <c r="A399" s="262">
        <v>25</v>
      </c>
      <c r="B399" s="263">
        <v>40756.708332696762</v>
      </c>
      <c r="C399" s="262">
        <v>500</v>
      </c>
      <c r="D399" s="264">
        <v>800</v>
      </c>
      <c r="E399" s="264">
        <v>1200</v>
      </c>
      <c r="F399" s="264">
        <v>500</v>
      </c>
      <c r="G399" s="264">
        <v>800</v>
      </c>
      <c r="H399" s="264">
        <v>1102.97</v>
      </c>
      <c r="I399" s="264">
        <v>1581.72</v>
      </c>
      <c r="J399" s="264">
        <v>1582.78</v>
      </c>
      <c r="K399" s="264">
        <v>1398.79</v>
      </c>
    </row>
    <row r="400" spans="1:11">
      <c r="A400" s="262">
        <v>25</v>
      </c>
      <c r="B400" s="263">
        <v>40756.749999305554</v>
      </c>
      <c r="C400" s="262">
        <v>300</v>
      </c>
      <c r="D400" s="264">
        <v>200</v>
      </c>
      <c r="E400" s="264">
        <v>100</v>
      </c>
      <c r="F400" s="264">
        <v>300</v>
      </c>
      <c r="G400" s="264">
        <v>200</v>
      </c>
      <c r="H400" s="264">
        <v>527.36</v>
      </c>
      <c r="I400" s="264">
        <v>774.61</v>
      </c>
      <c r="J400" s="264">
        <v>604.02</v>
      </c>
      <c r="K400" s="264">
        <v>662.69</v>
      </c>
    </row>
    <row r="401" spans="1:11">
      <c r="A401" s="262">
        <v>25</v>
      </c>
      <c r="B401" s="263">
        <v>40756.791665914352</v>
      </c>
      <c r="C401" s="264">
        <v>0</v>
      </c>
      <c r="D401" s="264">
        <v>0</v>
      </c>
      <c r="E401" s="264">
        <v>0</v>
      </c>
      <c r="F401" s="264">
        <v>0</v>
      </c>
      <c r="G401" s="264">
        <v>0</v>
      </c>
      <c r="H401" s="264">
        <v>144.30000000000001</v>
      </c>
      <c r="I401" s="264">
        <v>209.54</v>
      </c>
      <c r="J401" s="264">
        <v>81</v>
      </c>
      <c r="K401" s="264">
        <v>72.47</v>
      </c>
    </row>
    <row r="402" spans="1:11">
      <c r="A402" s="262">
        <v>25</v>
      </c>
      <c r="B402" s="263">
        <v>40756.833332523151</v>
      </c>
      <c r="C402" s="264">
        <v>0</v>
      </c>
      <c r="D402" s="264">
        <v>0</v>
      </c>
      <c r="E402" s="264">
        <v>0</v>
      </c>
      <c r="F402" s="264">
        <v>0</v>
      </c>
      <c r="G402" s="264">
        <v>0</v>
      </c>
      <c r="H402" s="264">
        <v>6.02</v>
      </c>
      <c r="I402" s="264">
        <v>9.94</v>
      </c>
      <c r="J402" s="264">
        <v>0.14000000000000001</v>
      </c>
      <c r="K402" s="264">
        <v>0</v>
      </c>
    </row>
    <row r="403" spans="1:11">
      <c r="A403" s="341" t="s">
        <v>161</v>
      </c>
      <c r="B403" s="342"/>
      <c r="C403" s="265">
        <f t="shared" ref="C403:K403" si="23">SUM(C388:C402)</f>
        <v>11100</v>
      </c>
      <c r="D403" s="266">
        <f t="shared" si="23"/>
        <v>15700</v>
      </c>
      <c r="E403" s="266">
        <f t="shared" si="23"/>
        <v>22200</v>
      </c>
      <c r="F403" s="266">
        <f t="shared" si="23"/>
        <v>20900</v>
      </c>
      <c r="G403" s="266">
        <f t="shared" si="23"/>
        <v>17400</v>
      </c>
      <c r="H403" s="266">
        <f t="shared" si="23"/>
        <v>17033.039999999997</v>
      </c>
      <c r="I403" s="266">
        <f t="shared" si="23"/>
        <v>21331.660000000003</v>
      </c>
      <c r="J403" s="266">
        <f t="shared" si="23"/>
        <v>22761.639999999996</v>
      </c>
      <c r="K403" s="266">
        <f t="shared" si="23"/>
        <v>21814.77</v>
      </c>
    </row>
    <row r="404" spans="1:11">
      <c r="A404" s="262">
        <v>26</v>
      </c>
      <c r="B404" s="263">
        <v>40756.25</v>
      </c>
      <c r="C404" s="264">
        <v>0</v>
      </c>
      <c r="D404" s="264">
        <v>0</v>
      </c>
      <c r="E404" s="264">
        <v>0</v>
      </c>
      <c r="F404" s="264">
        <v>0</v>
      </c>
      <c r="G404" s="264">
        <v>0</v>
      </c>
      <c r="H404" s="264">
        <v>0</v>
      </c>
      <c r="I404" s="264">
        <v>0</v>
      </c>
      <c r="J404" s="264">
        <v>0</v>
      </c>
      <c r="K404" s="264">
        <v>0</v>
      </c>
    </row>
    <row r="405" spans="1:11">
      <c r="A405" s="262">
        <v>26</v>
      </c>
      <c r="B405" s="263">
        <v>40756.291666666664</v>
      </c>
      <c r="C405" s="264">
        <v>0</v>
      </c>
      <c r="D405" s="264">
        <v>100</v>
      </c>
      <c r="E405" s="264">
        <v>0</v>
      </c>
      <c r="F405" s="264">
        <v>0</v>
      </c>
      <c r="G405" s="264">
        <v>200</v>
      </c>
      <c r="H405" s="264">
        <v>0</v>
      </c>
      <c r="I405" s="264">
        <v>18.079999999999998</v>
      </c>
      <c r="J405" s="264">
        <v>16.670000000000002</v>
      </c>
      <c r="K405" s="264">
        <v>26.37</v>
      </c>
    </row>
    <row r="406" spans="1:11">
      <c r="A406" s="262">
        <v>26</v>
      </c>
      <c r="B406" s="263">
        <v>40756.33333321759</v>
      </c>
      <c r="C406" s="262">
        <v>100</v>
      </c>
      <c r="D406" s="264">
        <v>500</v>
      </c>
      <c r="E406" s="264">
        <v>600</v>
      </c>
      <c r="F406" s="264">
        <v>100</v>
      </c>
      <c r="G406" s="264">
        <v>400</v>
      </c>
      <c r="H406" s="264">
        <v>0</v>
      </c>
      <c r="I406" s="264">
        <v>211.64</v>
      </c>
      <c r="J406" s="264">
        <v>216.86</v>
      </c>
      <c r="K406" s="264">
        <v>153.43</v>
      </c>
    </row>
    <row r="407" spans="1:11">
      <c r="A407" s="262">
        <v>26</v>
      </c>
      <c r="B407" s="263">
        <v>40756.374999826388</v>
      </c>
      <c r="C407" s="262">
        <v>700</v>
      </c>
      <c r="D407" s="264">
        <v>1500</v>
      </c>
      <c r="E407" s="264">
        <v>2300</v>
      </c>
      <c r="F407" s="264">
        <v>700</v>
      </c>
      <c r="G407" s="264">
        <v>1400</v>
      </c>
      <c r="H407" s="264">
        <v>0</v>
      </c>
      <c r="I407" s="264">
        <v>490.07</v>
      </c>
      <c r="J407" s="264">
        <v>1184.7</v>
      </c>
      <c r="K407" s="264">
        <v>709.68</v>
      </c>
    </row>
    <row r="408" spans="1:11">
      <c r="A408" s="262">
        <v>26</v>
      </c>
      <c r="B408" s="263">
        <v>40756.416666435187</v>
      </c>
      <c r="C408" s="262">
        <v>1200</v>
      </c>
      <c r="D408" s="264">
        <v>2200</v>
      </c>
      <c r="E408" s="264">
        <v>2300</v>
      </c>
      <c r="F408" s="264">
        <v>2500</v>
      </c>
      <c r="G408" s="264">
        <v>2100</v>
      </c>
      <c r="H408" s="264">
        <v>0</v>
      </c>
      <c r="I408" s="264">
        <v>559.54</v>
      </c>
      <c r="J408" s="264">
        <v>2028.11</v>
      </c>
      <c r="K408" s="264">
        <v>1907.81</v>
      </c>
    </row>
    <row r="409" spans="1:11">
      <c r="A409" s="262">
        <v>26</v>
      </c>
      <c r="B409" s="263">
        <v>40756.458333043978</v>
      </c>
      <c r="C409" s="262">
        <v>1100</v>
      </c>
      <c r="D409" s="264">
        <v>2500</v>
      </c>
      <c r="E409" s="264">
        <v>2800</v>
      </c>
      <c r="F409" s="264">
        <v>2700</v>
      </c>
      <c r="G409" s="264">
        <v>2700</v>
      </c>
      <c r="H409" s="264">
        <v>0</v>
      </c>
      <c r="I409" s="264">
        <v>554.63</v>
      </c>
      <c r="J409" s="264">
        <v>2912.74</v>
      </c>
      <c r="K409" s="264">
        <v>3097.79</v>
      </c>
    </row>
    <row r="410" spans="1:11">
      <c r="A410" s="262">
        <v>26</v>
      </c>
      <c r="B410" s="263">
        <v>40756.499999652777</v>
      </c>
      <c r="C410" s="262">
        <v>1000</v>
      </c>
      <c r="D410" s="264">
        <v>3000</v>
      </c>
      <c r="E410" s="264">
        <v>3600</v>
      </c>
      <c r="F410" s="264">
        <v>3000</v>
      </c>
      <c r="G410" s="264">
        <v>2800</v>
      </c>
      <c r="H410" s="264">
        <v>0</v>
      </c>
      <c r="I410" s="264">
        <v>1178.67</v>
      </c>
      <c r="J410" s="264">
        <v>3300.48</v>
      </c>
      <c r="K410" s="264">
        <v>3065.31</v>
      </c>
    </row>
    <row r="411" spans="1:11">
      <c r="A411" s="262">
        <v>26</v>
      </c>
      <c r="B411" s="263">
        <v>40756.541666261575</v>
      </c>
      <c r="C411" s="262">
        <v>700</v>
      </c>
      <c r="D411" s="264">
        <v>3100</v>
      </c>
      <c r="E411" s="264">
        <v>3600</v>
      </c>
      <c r="F411" s="264">
        <v>3100</v>
      </c>
      <c r="G411" s="264">
        <v>2800</v>
      </c>
      <c r="H411" s="264">
        <v>1855.3</v>
      </c>
      <c r="I411" s="264">
        <v>1056.3699999999999</v>
      </c>
      <c r="J411" s="264">
        <v>3451.59</v>
      </c>
      <c r="K411" s="264">
        <v>3457.68</v>
      </c>
    </row>
    <row r="412" spans="1:11">
      <c r="A412" s="262">
        <v>26</v>
      </c>
      <c r="B412" s="263">
        <v>40756.583332870374</v>
      </c>
      <c r="C412" s="262">
        <v>900</v>
      </c>
      <c r="D412" s="264">
        <v>3000</v>
      </c>
      <c r="E412" s="264">
        <v>3400</v>
      </c>
      <c r="F412" s="264">
        <v>3100</v>
      </c>
      <c r="G412" s="264">
        <v>2400</v>
      </c>
      <c r="H412" s="264">
        <v>2152.56</v>
      </c>
      <c r="I412" s="264">
        <v>1689</v>
      </c>
      <c r="J412" s="264">
        <v>3422.34</v>
      </c>
      <c r="K412" s="264">
        <v>3319.41</v>
      </c>
    </row>
    <row r="413" spans="1:11">
      <c r="A413" s="262">
        <v>26</v>
      </c>
      <c r="B413" s="263">
        <v>40756.624999479165</v>
      </c>
      <c r="C413" s="262">
        <v>1500</v>
      </c>
      <c r="D413" s="264">
        <v>2500</v>
      </c>
      <c r="E413" s="264">
        <v>2900</v>
      </c>
      <c r="F413" s="264">
        <v>2900</v>
      </c>
      <c r="G413" s="264">
        <v>2200</v>
      </c>
      <c r="H413" s="264">
        <v>1755.08</v>
      </c>
      <c r="I413" s="264">
        <v>2544.44</v>
      </c>
      <c r="J413" s="264">
        <v>3035.06</v>
      </c>
      <c r="K413" s="264">
        <v>2909.16</v>
      </c>
    </row>
    <row r="414" spans="1:11">
      <c r="A414" s="262">
        <v>26</v>
      </c>
      <c r="B414" s="263">
        <v>40756.666666087964</v>
      </c>
      <c r="C414" s="262">
        <v>300</v>
      </c>
      <c r="D414" s="264">
        <v>1900</v>
      </c>
      <c r="E414" s="264">
        <v>2200</v>
      </c>
      <c r="F414" s="264">
        <v>1100</v>
      </c>
      <c r="G414" s="264">
        <v>1500</v>
      </c>
      <c r="H414" s="264">
        <v>1439.36</v>
      </c>
      <c r="I414" s="264">
        <v>2058.83</v>
      </c>
      <c r="J414" s="264">
        <v>2462.41</v>
      </c>
      <c r="K414" s="264">
        <v>1750.08</v>
      </c>
    </row>
    <row r="415" spans="1:11">
      <c r="A415" s="262">
        <v>26</v>
      </c>
      <c r="B415" s="263">
        <v>40756.708332696762</v>
      </c>
      <c r="C415" s="262">
        <v>300</v>
      </c>
      <c r="D415" s="264">
        <v>1000</v>
      </c>
      <c r="E415" s="264">
        <v>1500</v>
      </c>
      <c r="F415" s="264">
        <v>300</v>
      </c>
      <c r="G415" s="264">
        <v>800</v>
      </c>
      <c r="H415" s="264">
        <v>986.61</v>
      </c>
      <c r="I415" s="264">
        <v>1525.15</v>
      </c>
      <c r="J415" s="264">
        <v>838</v>
      </c>
      <c r="K415" s="264">
        <v>436.87</v>
      </c>
    </row>
    <row r="416" spans="1:11">
      <c r="A416" s="262">
        <v>26</v>
      </c>
      <c r="B416" s="263">
        <v>40756.749999305554</v>
      </c>
      <c r="C416" s="264">
        <v>0</v>
      </c>
      <c r="D416" s="264">
        <v>300</v>
      </c>
      <c r="E416" s="264">
        <v>100</v>
      </c>
      <c r="F416" s="264">
        <v>0</v>
      </c>
      <c r="G416" s="264">
        <v>300</v>
      </c>
      <c r="H416" s="264">
        <v>492.99</v>
      </c>
      <c r="I416" s="264">
        <v>0</v>
      </c>
      <c r="J416" s="264">
        <v>191.76</v>
      </c>
      <c r="K416" s="264">
        <v>342.12</v>
      </c>
    </row>
    <row r="417" spans="1:11">
      <c r="A417" s="262">
        <v>26</v>
      </c>
      <c r="B417" s="263">
        <v>40756.791665914352</v>
      </c>
      <c r="C417" s="264">
        <v>0</v>
      </c>
      <c r="D417" s="264">
        <v>0</v>
      </c>
      <c r="E417" s="264">
        <v>0</v>
      </c>
      <c r="F417" s="264">
        <v>0</v>
      </c>
      <c r="G417" s="264">
        <v>0</v>
      </c>
      <c r="H417" s="264">
        <v>136.82</v>
      </c>
      <c r="I417" s="264">
        <v>0</v>
      </c>
      <c r="J417" s="264">
        <v>49.68</v>
      </c>
      <c r="K417" s="264">
        <v>89.03</v>
      </c>
    </row>
    <row r="418" spans="1:11">
      <c r="A418" s="262">
        <v>26</v>
      </c>
      <c r="B418" s="263">
        <v>40756.833332523151</v>
      </c>
      <c r="C418" s="264">
        <v>0</v>
      </c>
      <c r="D418" s="264">
        <v>0</v>
      </c>
      <c r="E418" s="264">
        <v>0</v>
      </c>
      <c r="F418" s="264">
        <v>0</v>
      </c>
      <c r="G418" s="264">
        <v>0</v>
      </c>
      <c r="H418" s="264">
        <v>4.5999999999999996</v>
      </c>
      <c r="I418" s="264">
        <v>0</v>
      </c>
      <c r="J418" s="264">
        <v>0.34</v>
      </c>
      <c r="K418" s="264">
        <v>0</v>
      </c>
    </row>
    <row r="419" spans="1:11">
      <c r="A419" s="341" t="s">
        <v>161</v>
      </c>
      <c r="B419" s="342"/>
      <c r="C419" s="265">
        <f t="shared" ref="C419:K419" si="24">SUM(C404:C418)</f>
        <v>7800</v>
      </c>
      <c r="D419" s="266">
        <f t="shared" si="24"/>
        <v>21600</v>
      </c>
      <c r="E419" s="266">
        <f t="shared" si="24"/>
        <v>25300</v>
      </c>
      <c r="F419" s="266">
        <f t="shared" si="24"/>
        <v>19500</v>
      </c>
      <c r="G419" s="266">
        <f t="shared" si="24"/>
        <v>19600</v>
      </c>
      <c r="H419" s="266">
        <f t="shared" si="24"/>
        <v>8823.32</v>
      </c>
      <c r="I419" s="266">
        <f t="shared" si="24"/>
        <v>11886.42</v>
      </c>
      <c r="J419" s="266">
        <f t="shared" si="24"/>
        <v>23110.739999999998</v>
      </c>
      <c r="K419" s="266">
        <f t="shared" si="24"/>
        <v>21264.739999999998</v>
      </c>
    </row>
    <row r="420" spans="1:11">
      <c r="A420" s="262">
        <v>27</v>
      </c>
      <c r="B420" s="263">
        <v>40756.25</v>
      </c>
      <c r="C420" s="262">
        <v>0</v>
      </c>
      <c r="D420" s="264">
        <v>0</v>
      </c>
      <c r="E420" s="264">
        <v>0</v>
      </c>
      <c r="F420" s="264">
        <v>0</v>
      </c>
      <c r="G420" s="264">
        <v>0</v>
      </c>
      <c r="H420" s="264">
        <v>0</v>
      </c>
      <c r="I420" s="264">
        <v>0</v>
      </c>
      <c r="J420" s="264">
        <v>0</v>
      </c>
      <c r="K420" s="264">
        <v>0</v>
      </c>
    </row>
    <row r="421" spans="1:11">
      <c r="A421" s="262">
        <v>27</v>
      </c>
      <c r="B421" s="263">
        <v>40756.291666666664</v>
      </c>
      <c r="C421" s="262">
        <v>0</v>
      </c>
      <c r="D421" s="264"/>
      <c r="E421" s="264">
        <v>100</v>
      </c>
      <c r="F421" s="264">
        <v>600</v>
      </c>
      <c r="G421" s="264">
        <v>300</v>
      </c>
      <c r="H421" s="264">
        <v>60.73</v>
      </c>
      <c r="I421" s="264">
        <v>1128.2</v>
      </c>
      <c r="J421" s="264">
        <v>54.29</v>
      </c>
      <c r="K421" s="264">
        <v>0</v>
      </c>
    </row>
    <row r="422" spans="1:11">
      <c r="A422" s="262">
        <v>27</v>
      </c>
      <c r="B422" s="263">
        <v>40756.33333321759</v>
      </c>
      <c r="C422" s="262">
        <v>600</v>
      </c>
      <c r="D422" s="264">
        <v>400</v>
      </c>
      <c r="E422" s="264">
        <v>500</v>
      </c>
      <c r="F422" s="264">
        <v>800</v>
      </c>
      <c r="G422" s="264">
        <v>800</v>
      </c>
      <c r="H422" s="264">
        <v>330.28</v>
      </c>
      <c r="I422" s="264">
        <v>1696.93</v>
      </c>
      <c r="J422" s="264">
        <v>501.54</v>
      </c>
      <c r="K422" s="264">
        <v>0</v>
      </c>
    </row>
    <row r="423" spans="1:11">
      <c r="A423" s="262">
        <v>27</v>
      </c>
      <c r="B423" s="263">
        <v>40756.374999826388</v>
      </c>
      <c r="C423" s="262">
        <v>1400</v>
      </c>
      <c r="D423" s="264">
        <v>1200</v>
      </c>
      <c r="E423" s="264">
        <v>2000</v>
      </c>
      <c r="F423" s="264">
        <v>1700</v>
      </c>
      <c r="G423" s="264">
        <v>1500</v>
      </c>
      <c r="H423" s="264">
        <v>832.5</v>
      </c>
      <c r="I423" s="264">
        <v>2272.67</v>
      </c>
      <c r="J423" s="264">
        <v>1429.9</v>
      </c>
      <c r="K423" s="264">
        <v>1700.74</v>
      </c>
    </row>
    <row r="424" spans="1:11">
      <c r="A424" s="262">
        <v>27</v>
      </c>
      <c r="B424" s="263">
        <v>40756.416666435187</v>
      </c>
      <c r="C424" s="262">
        <v>1000</v>
      </c>
      <c r="D424" s="264">
        <v>1900</v>
      </c>
      <c r="E424" s="264">
        <v>2700</v>
      </c>
      <c r="F424" s="264">
        <v>2500</v>
      </c>
      <c r="G424" s="264">
        <v>1800</v>
      </c>
      <c r="H424" s="264">
        <v>1360.49</v>
      </c>
      <c r="I424" s="264">
        <v>2644.07</v>
      </c>
      <c r="J424" s="264">
        <v>2149.63</v>
      </c>
      <c r="K424" s="264">
        <v>2296.0100000000002</v>
      </c>
    </row>
    <row r="425" spans="1:11">
      <c r="A425" s="262">
        <v>27</v>
      </c>
      <c r="B425" s="263">
        <v>40756.458333043978</v>
      </c>
      <c r="C425" s="262">
        <v>900</v>
      </c>
      <c r="D425" s="264">
        <v>2500</v>
      </c>
      <c r="E425" s="264">
        <v>3300</v>
      </c>
      <c r="F425" s="264">
        <v>2800</v>
      </c>
      <c r="G425" s="264"/>
      <c r="H425" s="264">
        <v>1649.95</v>
      </c>
      <c r="I425" s="264">
        <v>2905.93</v>
      </c>
      <c r="J425" s="264">
        <v>2806.39</v>
      </c>
      <c r="K425" s="264">
        <v>2573.91</v>
      </c>
    </row>
    <row r="426" spans="1:11">
      <c r="A426" s="262">
        <v>27</v>
      </c>
      <c r="B426" s="263">
        <v>40756.499999652777</v>
      </c>
      <c r="C426" s="262"/>
      <c r="D426" s="264">
        <v>2800</v>
      </c>
      <c r="E426" s="264">
        <v>3600</v>
      </c>
      <c r="F426" s="264">
        <v>2900</v>
      </c>
      <c r="G426" s="264">
        <v>2700</v>
      </c>
      <c r="H426" s="264">
        <v>1894.72</v>
      </c>
      <c r="I426" s="264">
        <v>2725.78</v>
      </c>
      <c r="J426" s="264">
        <v>2306.9299999999998</v>
      </c>
      <c r="K426" s="264">
        <v>3441.01</v>
      </c>
    </row>
    <row r="427" spans="1:11">
      <c r="A427" s="262">
        <v>27</v>
      </c>
      <c r="B427" s="263">
        <v>40756.541666261575</v>
      </c>
      <c r="C427" s="262">
        <v>1200</v>
      </c>
      <c r="D427" s="264">
        <v>2900</v>
      </c>
      <c r="E427" s="264">
        <v>3600</v>
      </c>
      <c r="F427" s="264">
        <v>2900</v>
      </c>
      <c r="G427" s="264">
        <v>2500</v>
      </c>
      <c r="H427" s="264">
        <v>2443.4899999999998</v>
      </c>
      <c r="I427" s="264">
        <v>2749.93</v>
      </c>
      <c r="J427" s="264">
        <v>2366.0500000000002</v>
      </c>
      <c r="K427" s="264">
        <v>3476.44</v>
      </c>
    </row>
    <row r="428" spans="1:11">
      <c r="A428" s="262">
        <v>27</v>
      </c>
      <c r="B428" s="263">
        <v>40756.583332870374</v>
      </c>
      <c r="C428" s="262"/>
      <c r="D428" s="264">
        <v>2700</v>
      </c>
      <c r="E428" s="264">
        <v>3300</v>
      </c>
      <c r="F428" s="264">
        <v>2700</v>
      </c>
      <c r="G428" s="264">
        <v>2100</v>
      </c>
      <c r="H428" s="264">
        <v>2433.6999999999998</v>
      </c>
      <c r="I428" s="264">
        <v>1678.28</v>
      </c>
      <c r="J428" s="264">
        <v>1938.61</v>
      </c>
      <c r="K428" s="264">
        <v>3358.93</v>
      </c>
    </row>
    <row r="429" spans="1:11">
      <c r="A429" s="262">
        <v>27</v>
      </c>
      <c r="B429" s="263">
        <v>40756.624999479165</v>
      </c>
      <c r="C429" s="262">
        <v>1000</v>
      </c>
      <c r="D429" s="264">
        <v>2300</v>
      </c>
      <c r="E429" s="264">
        <v>2900</v>
      </c>
      <c r="F429" s="264">
        <v>2300</v>
      </c>
      <c r="G429" s="264">
        <v>1400</v>
      </c>
      <c r="H429" s="264">
        <v>1873.16</v>
      </c>
      <c r="I429" s="264">
        <v>555.09</v>
      </c>
      <c r="J429" s="264">
        <v>2587.66</v>
      </c>
      <c r="K429" s="264">
        <v>3020.88</v>
      </c>
    </row>
    <row r="430" spans="1:11">
      <c r="A430" s="262">
        <v>27</v>
      </c>
      <c r="B430" s="263">
        <v>40756.666666087964</v>
      </c>
      <c r="C430" s="262">
        <v>800</v>
      </c>
      <c r="D430" s="264">
        <v>1800</v>
      </c>
      <c r="E430" s="264">
        <v>2200</v>
      </c>
      <c r="F430" s="264">
        <v>1100</v>
      </c>
      <c r="G430" s="264">
        <v>800</v>
      </c>
      <c r="H430" s="264">
        <v>1677.54</v>
      </c>
      <c r="I430" s="264">
        <v>430.4</v>
      </c>
      <c r="J430" s="264">
        <v>2199.46</v>
      </c>
      <c r="K430" s="264">
        <v>2456.36</v>
      </c>
    </row>
    <row r="431" spans="1:11">
      <c r="A431" s="262">
        <v>27</v>
      </c>
      <c r="B431" s="263">
        <v>40756.708332696762</v>
      </c>
      <c r="C431" s="262">
        <v>800</v>
      </c>
      <c r="D431" s="264">
        <v>900</v>
      </c>
      <c r="E431" s="264">
        <v>1200</v>
      </c>
      <c r="F431" s="264">
        <v>600</v>
      </c>
      <c r="G431" s="264">
        <v>200</v>
      </c>
      <c r="H431" s="264">
        <v>1168.44</v>
      </c>
      <c r="I431" s="264">
        <v>175.89</v>
      </c>
      <c r="J431" s="264">
        <v>1509.73</v>
      </c>
      <c r="K431" s="264">
        <v>1564.82</v>
      </c>
    </row>
    <row r="432" spans="1:11">
      <c r="A432" s="262">
        <v>27</v>
      </c>
      <c r="B432" s="263">
        <v>40756.749999305554</v>
      </c>
      <c r="C432" s="262">
        <v>0</v>
      </c>
      <c r="D432" s="264">
        <v>200</v>
      </c>
      <c r="E432" s="264">
        <v>300</v>
      </c>
      <c r="F432" s="264">
        <v>0</v>
      </c>
      <c r="G432" s="264">
        <v>0</v>
      </c>
      <c r="H432" s="264">
        <v>560.39</v>
      </c>
      <c r="I432" s="264">
        <v>6.54</v>
      </c>
      <c r="J432" s="264">
        <v>741.22</v>
      </c>
      <c r="K432" s="264">
        <v>592.80999999999995</v>
      </c>
    </row>
    <row r="433" spans="1:11">
      <c r="A433" s="262">
        <v>27</v>
      </c>
      <c r="B433" s="263">
        <v>40756.791665914352</v>
      </c>
      <c r="C433" s="262">
        <v>0</v>
      </c>
      <c r="D433" s="264">
        <v>0</v>
      </c>
      <c r="E433" s="264">
        <v>0</v>
      </c>
      <c r="F433" s="264">
        <v>0</v>
      </c>
      <c r="G433" s="264">
        <v>0</v>
      </c>
      <c r="H433" s="264">
        <v>152.6</v>
      </c>
      <c r="I433" s="264">
        <v>0</v>
      </c>
      <c r="J433" s="264">
        <v>142.07</v>
      </c>
      <c r="K433" s="264">
        <v>95.05</v>
      </c>
    </row>
    <row r="434" spans="1:11">
      <c r="A434" s="262">
        <v>27</v>
      </c>
      <c r="B434" s="263">
        <v>40756.833332523151</v>
      </c>
      <c r="C434" s="262">
        <v>0</v>
      </c>
      <c r="D434" s="264">
        <v>0</v>
      </c>
      <c r="E434" s="264">
        <v>0</v>
      </c>
      <c r="F434" s="264">
        <v>0</v>
      </c>
      <c r="G434" s="264">
        <v>0</v>
      </c>
      <c r="H434" s="264">
        <v>8.4700000000000006</v>
      </c>
      <c r="I434" s="264">
        <v>0</v>
      </c>
      <c r="J434" s="264">
        <v>0</v>
      </c>
      <c r="K434" s="264">
        <v>0</v>
      </c>
    </row>
    <row r="435" spans="1:11">
      <c r="A435" s="341" t="s">
        <v>161</v>
      </c>
      <c r="B435" s="342"/>
      <c r="C435" s="265">
        <f t="shared" ref="C435:K435" si="25">SUM(C420:C434)</f>
        <v>7700</v>
      </c>
      <c r="D435" s="266">
        <f t="shared" si="25"/>
        <v>19600</v>
      </c>
      <c r="E435" s="266">
        <f t="shared" si="25"/>
        <v>25700</v>
      </c>
      <c r="F435" s="266">
        <f t="shared" si="25"/>
        <v>20900</v>
      </c>
      <c r="G435" s="266">
        <f t="shared" si="25"/>
        <v>14100</v>
      </c>
      <c r="H435" s="266">
        <f t="shared" si="25"/>
        <v>16446.460000000003</v>
      </c>
      <c r="I435" s="266">
        <f t="shared" si="25"/>
        <v>18969.710000000003</v>
      </c>
      <c r="J435" s="266">
        <f t="shared" si="25"/>
        <v>20733.48</v>
      </c>
      <c r="K435" s="266">
        <f t="shared" si="25"/>
        <v>24576.960000000003</v>
      </c>
    </row>
    <row r="436" spans="1:11">
      <c r="A436" s="262">
        <v>28</v>
      </c>
      <c r="B436" s="263">
        <v>40756.25</v>
      </c>
      <c r="C436" s="262">
        <v>0</v>
      </c>
      <c r="D436" s="264">
        <v>0</v>
      </c>
      <c r="E436" s="264">
        <v>0</v>
      </c>
      <c r="F436" s="264">
        <v>0</v>
      </c>
      <c r="G436" s="264">
        <v>0</v>
      </c>
      <c r="H436" s="264">
        <v>0</v>
      </c>
      <c r="I436" s="264">
        <v>0</v>
      </c>
      <c r="J436" s="264">
        <v>0</v>
      </c>
      <c r="K436" s="264">
        <v>0</v>
      </c>
    </row>
    <row r="437" spans="1:11">
      <c r="A437" s="262">
        <v>28</v>
      </c>
      <c r="B437" s="263">
        <v>40756.291666666664</v>
      </c>
      <c r="C437" s="262">
        <v>0</v>
      </c>
      <c r="D437" s="264">
        <v>0</v>
      </c>
      <c r="E437" s="264">
        <v>300</v>
      </c>
      <c r="F437" s="264">
        <v>200</v>
      </c>
      <c r="G437" s="264"/>
      <c r="H437" s="264">
        <v>52.42</v>
      </c>
      <c r="I437" s="264">
        <v>33.89</v>
      </c>
      <c r="J437" s="264">
        <v>74.66</v>
      </c>
      <c r="K437" s="264">
        <v>81.06</v>
      </c>
    </row>
    <row r="438" spans="1:11">
      <c r="A438" s="262">
        <v>28</v>
      </c>
      <c r="B438" s="263">
        <v>40756.33333321759</v>
      </c>
      <c r="C438" s="262">
        <v>200</v>
      </c>
      <c r="D438" s="264">
        <v>500</v>
      </c>
      <c r="E438" s="264">
        <v>1100</v>
      </c>
      <c r="F438" s="264">
        <v>900</v>
      </c>
      <c r="G438" s="264">
        <v>700</v>
      </c>
      <c r="H438" s="264">
        <v>157.84</v>
      </c>
      <c r="I438" s="264">
        <v>357.18</v>
      </c>
      <c r="J438" s="264">
        <v>479.21</v>
      </c>
      <c r="K438" s="264">
        <v>559.95000000000005</v>
      </c>
    </row>
    <row r="439" spans="1:11">
      <c r="A439" s="262">
        <v>28</v>
      </c>
      <c r="B439" s="263">
        <v>40756.374999826388</v>
      </c>
      <c r="C439" s="262">
        <v>1500</v>
      </c>
      <c r="D439" s="264">
        <v>1400</v>
      </c>
      <c r="E439" s="264">
        <v>1600</v>
      </c>
      <c r="F439" s="264">
        <v>1800</v>
      </c>
      <c r="G439" s="264">
        <v>1600</v>
      </c>
      <c r="H439" s="264">
        <v>0</v>
      </c>
      <c r="I439" s="264">
        <v>814.51</v>
      </c>
      <c r="J439" s="264">
        <v>1271.32</v>
      </c>
      <c r="K439" s="264">
        <v>1434.18</v>
      </c>
    </row>
    <row r="440" spans="1:11">
      <c r="A440" s="262">
        <v>28</v>
      </c>
      <c r="B440" s="263">
        <v>40756.416666435187</v>
      </c>
      <c r="C440" s="262">
        <v>1100</v>
      </c>
      <c r="D440" s="264">
        <v>2000</v>
      </c>
      <c r="E440" s="264">
        <v>3000</v>
      </c>
      <c r="F440" s="264">
        <v>2200</v>
      </c>
      <c r="G440" s="264">
        <v>2100</v>
      </c>
      <c r="H440" s="264">
        <v>0</v>
      </c>
      <c r="I440" s="264">
        <v>1717.91</v>
      </c>
      <c r="J440" s="264">
        <v>2237.98</v>
      </c>
      <c r="K440" s="264">
        <v>2242.17</v>
      </c>
    </row>
    <row r="441" spans="1:11">
      <c r="A441" s="262">
        <v>28</v>
      </c>
      <c r="B441" s="263">
        <v>40756.458333043978</v>
      </c>
      <c r="C441" s="262">
        <v>2400</v>
      </c>
      <c r="D441" s="264">
        <v>2600</v>
      </c>
      <c r="E441" s="264">
        <v>3200</v>
      </c>
      <c r="F441" s="264">
        <v>2500</v>
      </c>
      <c r="G441" s="264">
        <v>2600</v>
      </c>
      <c r="H441" s="264">
        <v>0</v>
      </c>
      <c r="I441" s="264">
        <v>2656.21</v>
      </c>
      <c r="J441" s="264">
        <v>2800.98</v>
      </c>
      <c r="K441" s="264">
        <v>2787.88</v>
      </c>
    </row>
    <row r="442" spans="1:11">
      <c r="A442" s="262">
        <v>28</v>
      </c>
      <c r="B442" s="263">
        <v>40756.499999652777</v>
      </c>
      <c r="C442" s="262">
        <v>2700</v>
      </c>
      <c r="D442" s="264">
        <v>2800</v>
      </c>
      <c r="E442" s="264">
        <v>3400</v>
      </c>
      <c r="F442" s="264">
        <v>2900</v>
      </c>
      <c r="G442" s="264">
        <v>2700</v>
      </c>
      <c r="H442" s="264">
        <v>1729.04</v>
      </c>
      <c r="I442" s="264">
        <v>2925.69</v>
      </c>
      <c r="J442" s="264">
        <v>3173.27</v>
      </c>
      <c r="K442" s="264">
        <v>3098.97</v>
      </c>
    </row>
    <row r="443" spans="1:11">
      <c r="A443" s="262">
        <v>28</v>
      </c>
      <c r="B443" s="263">
        <v>40756.541666261575</v>
      </c>
      <c r="C443" s="262">
        <v>2800</v>
      </c>
      <c r="D443" s="264">
        <v>3000</v>
      </c>
      <c r="E443" s="264">
        <v>3700</v>
      </c>
      <c r="F443" s="264">
        <v>2800</v>
      </c>
      <c r="G443" s="264">
        <v>2800</v>
      </c>
      <c r="H443" s="264">
        <v>1748.1</v>
      </c>
      <c r="I443" s="264">
        <v>2697.16</v>
      </c>
      <c r="J443" s="264">
        <v>2282.94</v>
      </c>
      <c r="K443" s="264">
        <v>3226.78</v>
      </c>
    </row>
    <row r="444" spans="1:11">
      <c r="A444" s="262">
        <v>28</v>
      </c>
      <c r="B444" s="263">
        <v>40756.583332870374</v>
      </c>
      <c r="C444" s="262">
        <v>2700</v>
      </c>
      <c r="D444" s="264">
        <v>2700</v>
      </c>
      <c r="E444" s="264">
        <v>3400</v>
      </c>
      <c r="F444" s="264">
        <v>2000</v>
      </c>
      <c r="G444" s="264">
        <v>2600</v>
      </c>
      <c r="H444" s="264">
        <v>1701.17</v>
      </c>
      <c r="I444" s="264">
        <v>2807.64</v>
      </c>
      <c r="J444" s="264">
        <v>2700.22</v>
      </c>
      <c r="K444" s="264">
        <v>3074.45</v>
      </c>
    </row>
    <row r="445" spans="1:11">
      <c r="A445" s="262">
        <v>28</v>
      </c>
      <c r="B445" s="263">
        <v>40756.624999479165</v>
      </c>
      <c r="C445" s="262">
        <v>600</v>
      </c>
      <c r="D445" s="264">
        <v>2400</v>
      </c>
      <c r="E445" s="264">
        <v>3000</v>
      </c>
      <c r="F445" s="264">
        <v>2500</v>
      </c>
      <c r="G445" s="264">
        <v>2100</v>
      </c>
      <c r="H445" s="264">
        <v>1858.44</v>
      </c>
      <c r="I445" s="264">
        <v>2062.5</v>
      </c>
      <c r="J445" s="264">
        <v>2369.3200000000002</v>
      </c>
      <c r="K445" s="264">
        <v>2736.74</v>
      </c>
    </row>
    <row r="446" spans="1:11">
      <c r="A446" s="262">
        <v>28</v>
      </c>
      <c r="B446" s="263">
        <v>40756.666666087964</v>
      </c>
      <c r="C446" s="262">
        <v>300</v>
      </c>
      <c r="D446" s="264">
        <v>1800</v>
      </c>
      <c r="E446" s="264">
        <v>2300</v>
      </c>
      <c r="F446" s="264">
        <v>1500</v>
      </c>
      <c r="G446" s="264">
        <v>1500</v>
      </c>
      <c r="H446" s="264">
        <v>1585.28</v>
      </c>
      <c r="I446" s="264">
        <v>2498.4899999999998</v>
      </c>
      <c r="J446" s="264">
        <v>1023.57</v>
      </c>
      <c r="K446" s="264">
        <v>2174.5</v>
      </c>
    </row>
    <row r="447" spans="1:11">
      <c r="A447" s="262">
        <v>28</v>
      </c>
      <c r="B447" s="263">
        <v>40756.708332696762</v>
      </c>
      <c r="C447" s="262">
        <v>300</v>
      </c>
      <c r="D447" s="264">
        <v>1200</v>
      </c>
      <c r="E447" s="264">
        <v>1600</v>
      </c>
      <c r="F447" s="264">
        <v>700</v>
      </c>
      <c r="G447" s="264">
        <v>800</v>
      </c>
      <c r="H447" s="264">
        <v>1046.49</v>
      </c>
      <c r="I447" s="264">
        <v>1455.23</v>
      </c>
      <c r="J447" s="264">
        <v>362.93</v>
      </c>
      <c r="K447" s="264">
        <v>1385.62</v>
      </c>
    </row>
    <row r="448" spans="1:11">
      <c r="A448" s="262">
        <v>28</v>
      </c>
      <c r="B448" s="263">
        <v>40756.749999305554</v>
      </c>
      <c r="C448" s="262">
        <v>0</v>
      </c>
      <c r="D448" s="264">
        <v>200</v>
      </c>
      <c r="E448" s="264">
        <v>0</v>
      </c>
      <c r="F448" s="264">
        <v>300</v>
      </c>
      <c r="G448" s="264"/>
      <c r="H448" s="264">
        <v>506.16</v>
      </c>
      <c r="I448" s="264">
        <v>698.06</v>
      </c>
      <c r="J448" s="264">
        <v>193.87</v>
      </c>
      <c r="K448" s="264">
        <v>567.77</v>
      </c>
    </row>
    <row r="449" spans="1:11">
      <c r="A449" s="262">
        <v>28</v>
      </c>
      <c r="B449" s="263">
        <v>40756.791665914352</v>
      </c>
      <c r="C449" s="262">
        <v>0</v>
      </c>
      <c r="D449" s="264">
        <v>0</v>
      </c>
      <c r="E449" s="264">
        <v>0</v>
      </c>
      <c r="F449" s="264">
        <v>0</v>
      </c>
      <c r="G449" s="264">
        <v>0</v>
      </c>
      <c r="H449" s="264">
        <v>185.84</v>
      </c>
      <c r="I449" s="264">
        <v>181.9</v>
      </c>
      <c r="J449" s="264">
        <v>59.82</v>
      </c>
      <c r="K449" s="264">
        <v>7.21</v>
      </c>
    </row>
    <row r="450" spans="1:11">
      <c r="A450" s="262">
        <v>28</v>
      </c>
      <c r="B450" s="263">
        <v>40756.833332523151</v>
      </c>
      <c r="C450" s="262">
        <v>0</v>
      </c>
      <c r="D450" s="264">
        <v>0</v>
      </c>
      <c r="E450" s="264">
        <v>0</v>
      </c>
      <c r="F450" s="264">
        <v>0</v>
      </c>
      <c r="G450" s="264">
        <v>0</v>
      </c>
      <c r="H450" s="264">
        <v>0</v>
      </c>
      <c r="I450" s="264">
        <v>11.54</v>
      </c>
      <c r="J450" s="264">
        <v>0</v>
      </c>
      <c r="K450" s="264">
        <v>0</v>
      </c>
    </row>
    <row r="451" spans="1:11">
      <c r="A451" s="341" t="s">
        <v>161</v>
      </c>
      <c r="B451" s="342"/>
      <c r="C451" s="265">
        <f t="shared" ref="C451:K451" si="26">SUM(C436:C450)</f>
        <v>14600</v>
      </c>
      <c r="D451" s="266">
        <f t="shared" si="26"/>
        <v>20600</v>
      </c>
      <c r="E451" s="266">
        <f t="shared" si="26"/>
        <v>26600</v>
      </c>
      <c r="F451" s="266">
        <f t="shared" si="26"/>
        <v>20300</v>
      </c>
      <c r="G451" s="266">
        <f t="shared" si="26"/>
        <v>19500</v>
      </c>
      <c r="H451" s="266">
        <f t="shared" si="26"/>
        <v>10570.78</v>
      </c>
      <c r="I451" s="266">
        <f t="shared" si="26"/>
        <v>20917.910000000003</v>
      </c>
      <c r="J451" s="266">
        <f t="shared" si="26"/>
        <v>19030.09</v>
      </c>
      <c r="K451" s="266">
        <f t="shared" si="26"/>
        <v>23377.279999999999</v>
      </c>
    </row>
    <row r="452" spans="1:11">
      <c r="A452" s="262">
        <v>29</v>
      </c>
      <c r="B452" s="263">
        <v>40756.25</v>
      </c>
      <c r="C452" s="262">
        <v>0</v>
      </c>
      <c r="D452" s="267"/>
      <c r="E452" s="264">
        <v>0</v>
      </c>
      <c r="F452" s="264">
        <v>0</v>
      </c>
      <c r="G452" s="264">
        <v>0</v>
      </c>
      <c r="H452" s="264">
        <v>0</v>
      </c>
      <c r="I452" s="264">
        <v>0</v>
      </c>
      <c r="J452" s="264">
        <v>0</v>
      </c>
      <c r="K452" s="264">
        <v>0</v>
      </c>
    </row>
    <row r="453" spans="1:11">
      <c r="A453" s="262">
        <v>29</v>
      </c>
      <c r="B453" s="263">
        <v>40756.291666666664</v>
      </c>
      <c r="C453" s="262">
        <v>0</v>
      </c>
      <c r="D453" s="267"/>
      <c r="E453" s="264">
        <v>100</v>
      </c>
      <c r="F453" s="264">
        <v>100</v>
      </c>
      <c r="G453" s="264">
        <v>0</v>
      </c>
      <c r="H453" s="264">
        <v>59.49</v>
      </c>
      <c r="I453" s="264">
        <v>29.52</v>
      </c>
      <c r="J453" s="264">
        <v>78.87</v>
      </c>
      <c r="K453" s="264">
        <v>103.11</v>
      </c>
    </row>
    <row r="454" spans="1:11">
      <c r="A454" s="262">
        <v>29</v>
      </c>
      <c r="B454" s="263">
        <v>40756.33333321759</v>
      </c>
      <c r="C454" s="262">
        <v>700</v>
      </c>
      <c r="D454" s="267"/>
      <c r="E454" s="264">
        <v>900</v>
      </c>
      <c r="F454" s="264">
        <v>500</v>
      </c>
      <c r="G454" s="264">
        <v>700</v>
      </c>
      <c r="H454" s="264">
        <v>280.19</v>
      </c>
      <c r="I454" s="264">
        <v>187.26</v>
      </c>
      <c r="J454" s="264">
        <v>427.28</v>
      </c>
      <c r="K454" s="264">
        <v>604.05999999999995</v>
      </c>
    </row>
    <row r="455" spans="1:11">
      <c r="A455" s="262">
        <v>29</v>
      </c>
      <c r="B455" s="263">
        <v>40756.374999826388</v>
      </c>
      <c r="C455" s="262">
        <v>1200</v>
      </c>
      <c r="D455" s="267"/>
      <c r="E455" s="264">
        <v>800</v>
      </c>
      <c r="F455" s="264">
        <v>700</v>
      </c>
      <c r="G455" s="264">
        <v>1000</v>
      </c>
      <c r="H455" s="264">
        <v>769.87</v>
      </c>
      <c r="I455" s="264">
        <v>636.87</v>
      </c>
      <c r="J455" s="264">
        <v>1142.79</v>
      </c>
      <c r="K455" s="264">
        <v>1588.49</v>
      </c>
    </row>
    <row r="456" spans="1:11">
      <c r="A456" s="262">
        <v>29</v>
      </c>
      <c r="B456" s="263">
        <v>40756.416666435187</v>
      </c>
      <c r="C456" s="262">
        <v>1900</v>
      </c>
      <c r="D456" s="267"/>
      <c r="E456" s="264">
        <v>2600</v>
      </c>
      <c r="F456" s="264">
        <v>2200</v>
      </c>
      <c r="G456" s="264">
        <v>1600</v>
      </c>
      <c r="H456" s="264">
        <v>1224.69</v>
      </c>
      <c r="I456" s="264">
        <v>1623.86</v>
      </c>
      <c r="J456" s="264">
        <v>1841.83</v>
      </c>
      <c r="K456" s="264">
        <v>2475</v>
      </c>
    </row>
    <row r="457" spans="1:11">
      <c r="A457" s="262">
        <v>29</v>
      </c>
      <c r="B457" s="263">
        <v>40756.458333043978</v>
      </c>
      <c r="C457" s="262">
        <v>2000</v>
      </c>
      <c r="D457" s="267"/>
      <c r="E457" s="264">
        <v>1800</v>
      </c>
      <c r="F457" s="264">
        <v>2800</v>
      </c>
      <c r="G457" s="264">
        <v>2400</v>
      </c>
      <c r="H457" s="264">
        <v>1576.93</v>
      </c>
      <c r="I457" s="264">
        <v>2536.6799999999998</v>
      </c>
      <c r="J457" s="264">
        <v>2303.65</v>
      </c>
      <c r="K457" s="264">
        <v>3041.4</v>
      </c>
    </row>
    <row r="458" spans="1:11">
      <c r="A458" s="262">
        <v>29</v>
      </c>
      <c r="B458" s="263">
        <v>40756.499999652777</v>
      </c>
      <c r="C458" s="262">
        <v>1000</v>
      </c>
      <c r="D458" s="267"/>
      <c r="E458" s="264">
        <v>3500</v>
      </c>
      <c r="F458" s="264">
        <v>3000</v>
      </c>
      <c r="G458" s="264">
        <v>2400</v>
      </c>
      <c r="H458" s="264">
        <v>1634.06</v>
      </c>
      <c r="I458" s="264">
        <v>2943.15</v>
      </c>
      <c r="J458" s="264">
        <v>2776.4</v>
      </c>
      <c r="K458" s="264">
        <v>3350.74</v>
      </c>
    </row>
    <row r="459" spans="1:11">
      <c r="A459" s="262">
        <v>29</v>
      </c>
      <c r="B459" s="263">
        <v>40756.541666261575</v>
      </c>
      <c r="C459" s="262">
        <v>900</v>
      </c>
      <c r="D459" s="267"/>
      <c r="E459" s="264">
        <v>3500</v>
      </c>
      <c r="F459" s="264">
        <v>3000</v>
      </c>
      <c r="G459" s="264">
        <v>1900</v>
      </c>
      <c r="H459" s="264">
        <v>2104.91</v>
      </c>
      <c r="I459" s="264">
        <v>3171.47</v>
      </c>
      <c r="J459" s="264">
        <v>3417.01</v>
      </c>
      <c r="K459" s="264">
        <v>3534.26</v>
      </c>
    </row>
    <row r="460" spans="1:11">
      <c r="A460" s="262">
        <v>29</v>
      </c>
      <c r="B460" s="263">
        <v>40756.583332870374</v>
      </c>
      <c r="C460" s="262">
        <v>1700</v>
      </c>
      <c r="D460" s="267"/>
      <c r="E460" s="264">
        <v>3300</v>
      </c>
      <c r="F460" s="264">
        <v>2700</v>
      </c>
      <c r="G460" s="264">
        <v>2700</v>
      </c>
      <c r="H460" s="264">
        <v>2289.35</v>
      </c>
      <c r="I460" s="264">
        <v>3046.26</v>
      </c>
      <c r="J460" s="264">
        <v>3314.34</v>
      </c>
      <c r="K460" s="264">
        <v>3455.39</v>
      </c>
    </row>
    <row r="461" spans="1:11">
      <c r="A461" s="262">
        <v>29</v>
      </c>
      <c r="B461" s="263">
        <v>40756.624999479165</v>
      </c>
      <c r="C461" s="262">
        <v>1600</v>
      </c>
      <c r="D461" s="267"/>
      <c r="E461" s="264">
        <v>2800</v>
      </c>
      <c r="F461" s="264">
        <v>2200</v>
      </c>
      <c r="G461" s="264">
        <v>2000</v>
      </c>
      <c r="H461" s="264">
        <v>1938.02</v>
      </c>
      <c r="I461" s="264">
        <v>2768.06</v>
      </c>
      <c r="J461" s="264">
        <v>3002.97</v>
      </c>
      <c r="K461" s="264">
        <v>3161.6</v>
      </c>
    </row>
    <row r="462" spans="1:11">
      <c r="A462" s="262">
        <v>29</v>
      </c>
      <c r="B462" s="263">
        <v>40756.666666087964</v>
      </c>
      <c r="C462" s="262">
        <v>1200</v>
      </c>
      <c r="D462" s="267"/>
      <c r="E462" s="264">
        <v>2200</v>
      </c>
      <c r="F462" s="264">
        <v>1700</v>
      </c>
      <c r="G462" s="264">
        <v>1100</v>
      </c>
      <c r="H462" s="264">
        <v>1558.56</v>
      </c>
      <c r="I462" s="264">
        <v>2378.0100000000002</v>
      </c>
      <c r="J462" s="264">
        <v>2468.89</v>
      </c>
      <c r="K462" s="264">
        <v>2350.35</v>
      </c>
    </row>
    <row r="463" spans="1:11">
      <c r="A463" s="262">
        <v>29</v>
      </c>
      <c r="B463" s="263">
        <v>40756.708332696762</v>
      </c>
      <c r="C463" s="262">
        <v>400</v>
      </c>
      <c r="D463" s="267"/>
      <c r="E463" s="264">
        <v>800</v>
      </c>
      <c r="F463" s="264">
        <v>900</v>
      </c>
      <c r="G463" s="264">
        <v>400</v>
      </c>
      <c r="H463" s="264">
        <v>1021.75</v>
      </c>
      <c r="I463" s="264">
        <v>1664.71</v>
      </c>
      <c r="J463" s="264">
        <v>1705.21</v>
      </c>
      <c r="K463" s="264">
        <v>842.1</v>
      </c>
    </row>
    <row r="464" spans="1:11">
      <c r="A464" s="262">
        <v>29</v>
      </c>
      <c r="B464" s="263">
        <v>40756.749999305554</v>
      </c>
      <c r="C464" s="262">
        <v>0</v>
      </c>
      <c r="D464" s="267"/>
      <c r="E464" s="264">
        <v>200</v>
      </c>
      <c r="F464" s="264">
        <v>200</v>
      </c>
      <c r="G464" s="264">
        <v>200</v>
      </c>
      <c r="H464" s="264">
        <v>524.14</v>
      </c>
      <c r="I464" s="264">
        <v>813.82</v>
      </c>
      <c r="J464" s="264">
        <v>682.87</v>
      </c>
      <c r="K464" s="264">
        <v>661.69</v>
      </c>
    </row>
    <row r="465" spans="1:11">
      <c r="A465" s="262">
        <v>29</v>
      </c>
      <c r="B465" s="263">
        <v>40756.791665914352</v>
      </c>
      <c r="C465" s="262">
        <v>0</v>
      </c>
      <c r="D465" s="267"/>
      <c r="E465" s="264">
        <v>0</v>
      </c>
      <c r="F465" s="264">
        <v>0</v>
      </c>
      <c r="G465" s="264">
        <v>0</v>
      </c>
      <c r="H465" s="264">
        <v>147.13</v>
      </c>
      <c r="I465" s="264">
        <v>187.18</v>
      </c>
      <c r="J465" s="264">
        <v>159.87</v>
      </c>
      <c r="K465" s="264">
        <v>89.15</v>
      </c>
    </row>
    <row r="466" spans="1:11">
      <c r="A466" s="262">
        <v>29</v>
      </c>
      <c r="B466" s="263">
        <v>40756.833332523151</v>
      </c>
      <c r="C466" s="262">
        <v>0</v>
      </c>
      <c r="D466" s="267"/>
      <c r="E466" s="264">
        <v>0</v>
      </c>
      <c r="F466" s="264">
        <v>0</v>
      </c>
      <c r="G466" s="264">
        <v>0</v>
      </c>
      <c r="H466" s="264">
        <v>0.01</v>
      </c>
      <c r="I466" s="264">
        <v>9.31</v>
      </c>
      <c r="J466" s="264">
        <v>0</v>
      </c>
      <c r="K466" s="264">
        <v>0</v>
      </c>
    </row>
    <row r="467" spans="1:11">
      <c r="A467" s="341" t="s">
        <v>161</v>
      </c>
      <c r="B467" s="342"/>
      <c r="C467" s="265">
        <f t="shared" ref="C467:J467" si="27">SUM(C452:C466)</f>
        <v>12600</v>
      </c>
      <c r="D467" s="268"/>
      <c r="E467" s="266">
        <f t="shared" si="27"/>
        <v>22500</v>
      </c>
      <c r="F467" s="266">
        <f t="shared" si="27"/>
        <v>20000</v>
      </c>
      <c r="G467" s="266">
        <f t="shared" si="27"/>
        <v>16400</v>
      </c>
      <c r="H467" s="266">
        <f t="shared" si="27"/>
        <v>15129.099999999999</v>
      </c>
      <c r="I467" s="266">
        <f t="shared" si="27"/>
        <v>21996.16</v>
      </c>
      <c r="J467" s="266">
        <f t="shared" si="27"/>
        <v>23321.979999999996</v>
      </c>
      <c r="K467" s="266">
        <f>SUM(K452:K466)</f>
        <v>25257.339999999997</v>
      </c>
    </row>
    <row r="468" spans="1:11">
      <c r="A468" s="262">
        <v>30</v>
      </c>
      <c r="B468" s="263">
        <v>40756.25</v>
      </c>
      <c r="C468" s="262">
        <v>0</v>
      </c>
      <c r="D468" s="267"/>
      <c r="E468" s="264">
        <v>0</v>
      </c>
      <c r="F468" s="264">
        <v>0</v>
      </c>
      <c r="G468" s="264">
        <v>0</v>
      </c>
      <c r="H468" s="264">
        <v>0</v>
      </c>
      <c r="I468" s="264">
        <v>0</v>
      </c>
      <c r="J468" s="264">
        <v>0</v>
      </c>
      <c r="K468" s="264">
        <v>0</v>
      </c>
    </row>
    <row r="469" spans="1:11">
      <c r="A469" s="262">
        <v>30</v>
      </c>
      <c r="B469" s="263">
        <v>40756.291666666664</v>
      </c>
      <c r="C469" s="262">
        <v>0</v>
      </c>
      <c r="D469" s="267"/>
      <c r="E469" s="264">
        <v>700</v>
      </c>
      <c r="F469" s="264">
        <v>200</v>
      </c>
      <c r="G469" s="264">
        <v>200</v>
      </c>
      <c r="H469" s="264">
        <v>46.86</v>
      </c>
      <c r="I469" s="264">
        <v>73.89</v>
      </c>
      <c r="J469" s="264">
        <v>47.24</v>
      </c>
      <c r="K469" s="264">
        <v>89.63</v>
      </c>
    </row>
    <row r="470" spans="1:11">
      <c r="A470" s="262">
        <v>30</v>
      </c>
      <c r="B470" s="263">
        <v>40756.33333321759</v>
      </c>
      <c r="C470" s="262">
        <v>500</v>
      </c>
      <c r="D470" s="267"/>
      <c r="E470" s="264">
        <v>900</v>
      </c>
      <c r="F470" s="264">
        <v>800</v>
      </c>
      <c r="G470" s="264">
        <v>600</v>
      </c>
      <c r="H470" s="264">
        <v>288.5</v>
      </c>
      <c r="I470" s="264">
        <v>394.23</v>
      </c>
      <c r="J470" s="264">
        <v>468.64</v>
      </c>
      <c r="K470" s="264">
        <v>547.16999999999996</v>
      </c>
    </row>
    <row r="471" spans="1:11">
      <c r="A471" s="262">
        <v>30</v>
      </c>
      <c r="B471" s="263">
        <v>40756.374999826388</v>
      </c>
      <c r="C471" s="262">
        <v>1100</v>
      </c>
      <c r="D471" s="267"/>
      <c r="E471" s="264">
        <v>1800</v>
      </c>
      <c r="F471" s="264">
        <v>1500</v>
      </c>
      <c r="G471" s="264">
        <v>1400</v>
      </c>
      <c r="H471" s="264">
        <v>819.25</v>
      </c>
      <c r="I471" s="264">
        <v>1036.6500000000001</v>
      </c>
      <c r="J471" s="264">
        <v>1343.98</v>
      </c>
      <c r="K471" s="264">
        <v>1498.7</v>
      </c>
    </row>
    <row r="472" spans="1:11">
      <c r="A472" s="262">
        <v>30</v>
      </c>
      <c r="B472" s="263">
        <v>40756.416666435187</v>
      </c>
      <c r="C472" s="262">
        <v>1900</v>
      </c>
      <c r="D472" s="267"/>
      <c r="E472" s="264">
        <v>2600</v>
      </c>
      <c r="F472" s="264">
        <v>2200</v>
      </c>
      <c r="G472" s="264">
        <v>1600</v>
      </c>
      <c r="H472" s="264">
        <v>1205.01</v>
      </c>
      <c r="I472" s="264">
        <v>1759.21</v>
      </c>
      <c r="J472" s="264">
        <v>1270.67</v>
      </c>
      <c r="K472" s="264">
        <v>2173.62</v>
      </c>
    </row>
    <row r="473" spans="1:11">
      <c r="A473" s="262">
        <v>30</v>
      </c>
      <c r="B473" s="263">
        <v>40756.458333043978</v>
      </c>
      <c r="C473" s="262">
        <v>2000</v>
      </c>
      <c r="D473" s="267"/>
      <c r="E473" s="264">
        <v>3000</v>
      </c>
      <c r="F473" s="264">
        <v>2700</v>
      </c>
      <c r="G473" s="264">
        <v>2400</v>
      </c>
      <c r="H473" s="264">
        <v>1050.51</v>
      </c>
      <c r="I473" s="264">
        <v>2283.83</v>
      </c>
      <c r="J473" s="264">
        <v>829.87</v>
      </c>
      <c r="K473" s="264">
        <v>3108.41</v>
      </c>
    </row>
    <row r="474" spans="1:11">
      <c r="A474" s="262">
        <v>30</v>
      </c>
      <c r="B474" s="263">
        <v>40756.499999652777</v>
      </c>
      <c r="C474" s="262">
        <v>1800</v>
      </c>
      <c r="D474" s="267"/>
      <c r="E474" s="264">
        <v>3500</v>
      </c>
      <c r="F474" s="264">
        <v>3000</v>
      </c>
      <c r="G474" s="264">
        <v>2700</v>
      </c>
      <c r="H474" s="264">
        <v>0</v>
      </c>
      <c r="I474" s="264">
        <v>2643.33</v>
      </c>
      <c r="J474" s="264">
        <v>1571.45</v>
      </c>
      <c r="K474" s="264">
        <v>3333.29</v>
      </c>
    </row>
    <row r="475" spans="1:11">
      <c r="A475" s="262">
        <v>30</v>
      </c>
      <c r="B475" s="263">
        <v>40756.541666261575</v>
      </c>
      <c r="C475" s="262">
        <v>1100</v>
      </c>
      <c r="D475" s="267"/>
      <c r="E475" s="264">
        <v>3500</v>
      </c>
      <c r="F475" s="264">
        <v>3000</v>
      </c>
      <c r="G475" s="264">
        <v>2500</v>
      </c>
      <c r="H475" s="264">
        <v>0</v>
      </c>
      <c r="I475" s="264">
        <v>2847.7</v>
      </c>
      <c r="J475" s="264">
        <v>2167.0700000000002</v>
      </c>
      <c r="K475" s="264">
        <v>3388.36</v>
      </c>
    </row>
    <row r="476" spans="1:11">
      <c r="A476" s="262">
        <v>30</v>
      </c>
      <c r="B476" s="263">
        <v>40756.583332870374</v>
      </c>
      <c r="C476" s="262">
        <v>90</v>
      </c>
      <c r="D476" s="267"/>
      <c r="E476" s="264">
        <v>3300</v>
      </c>
      <c r="F476" s="264">
        <v>2700</v>
      </c>
      <c r="G476" s="264">
        <v>1900</v>
      </c>
      <c r="H476" s="264">
        <v>2236.3200000000002</v>
      </c>
      <c r="I476" s="264">
        <v>2837.02</v>
      </c>
      <c r="J476" s="264">
        <v>2017.9</v>
      </c>
      <c r="K476" s="264">
        <v>2337.7199999999998</v>
      </c>
    </row>
    <row r="477" spans="1:11">
      <c r="A477" s="262">
        <v>30</v>
      </c>
      <c r="B477" s="263">
        <v>40756.624999479165</v>
      </c>
      <c r="C477" s="262">
        <v>600</v>
      </c>
      <c r="D477" s="267"/>
      <c r="E477" s="264">
        <v>2700</v>
      </c>
      <c r="F477" s="264">
        <v>2200</v>
      </c>
      <c r="G477" s="264">
        <v>1500</v>
      </c>
      <c r="H477" s="264">
        <v>1949.85</v>
      </c>
      <c r="I477" s="264">
        <v>2573.4899999999998</v>
      </c>
      <c r="J477" s="264">
        <v>1974.06</v>
      </c>
      <c r="K477" s="264">
        <v>2136.59</v>
      </c>
    </row>
    <row r="478" spans="1:11">
      <c r="A478" s="262">
        <v>30</v>
      </c>
      <c r="B478" s="263">
        <v>40756.666666087964</v>
      </c>
      <c r="C478" s="262">
        <v>400</v>
      </c>
      <c r="D478" s="267"/>
      <c r="E478" s="264">
        <v>2200</v>
      </c>
      <c r="F478" s="264">
        <v>1800</v>
      </c>
      <c r="G478" s="264">
        <v>1500</v>
      </c>
      <c r="H478" s="264">
        <v>1545.71</v>
      </c>
      <c r="I478" s="264">
        <v>2164.71</v>
      </c>
      <c r="J478" s="264">
        <v>1446.76</v>
      </c>
      <c r="K478" s="264"/>
    </row>
    <row r="479" spans="1:11">
      <c r="A479" s="262">
        <v>30</v>
      </c>
      <c r="B479" s="263">
        <v>40756.708332696762</v>
      </c>
      <c r="C479" s="262">
        <v>0</v>
      </c>
      <c r="D479" s="267"/>
      <c r="E479" s="264">
        <v>1400</v>
      </c>
      <c r="F479" s="264">
        <v>1000</v>
      </c>
      <c r="G479" s="264">
        <v>500</v>
      </c>
      <c r="H479" s="264">
        <v>1067.24</v>
      </c>
      <c r="I479" s="264">
        <v>1523.23</v>
      </c>
      <c r="J479" s="264">
        <v>405.12</v>
      </c>
      <c r="K479" s="264"/>
    </row>
    <row r="480" spans="1:11">
      <c r="A480" s="262">
        <v>30</v>
      </c>
      <c r="B480" s="263">
        <v>40756.749999305554</v>
      </c>
      <c r="C480" s="262">
        <v>0</v>
      </c>
      <c r="D480" s="267"/>
      <c r="E480" s="264">
        <v>400</v>
      </c>
      <c r="F480" s="264">
        <v>100</v>
      </c>
      <c r="G480" s="264">
        <v>100</v>
      </c>
      <c r="H480" s="264">
        <v>526.67999999999995</v>
      </c>
      <c r="I480" s="264">
        <v>758.61</v>
      </c>
      <c r="J480" s="264">
        <v>156.69999999999999</v>
      </c>
      <c r="K480" s="264"/>
    </row>
    <row r="481" spans="1:11">
      <c r="A481" s="262">
        <v>30</v>
      </c>
      <c r="B481" s="263">
        <v>40756.791665914352</v>
      </c>
      <c r="C481" s="262">
        <v>0</v>
      </c>
      <c r="D481" s="267"/>
      <c r="E481" s="264">
        <v>0</v>
      </c>
      <c r="F481" s="264">
        <v>0</v>
      </c>
      <c r="G481" s="264">
        <v>0</v>
      </c>
      <c r="H481" s="264">
        <v>114.91</v>
      </c>
      <c r="I481" s="264">
        <v>199.66</v>
      </c>
      <c r="J481" s="264">
        <v>43.73</v>
      </c>
      <c r="K481" s="264"/>
    </row>
    <row r="482" spans="1:11">
      <c r="A482" s="262">
        <v>30</v>
      </c>
      <c r="B482" s="263">
        <v>40756.833332523151</v>
      </c>
      <c r="C482" s="262">
        <v>0</v>
      </c>
      <c r="D482" s="267"/>
      <c r="E482" s="264">
        <v>0</v>
      </c>
      <c r="F482" s="264">
        <v>0</v>
      </c>
      <c r="G482" s="264">
        <v>0</v>
      </c>
      <c r="H482" s="264">
        <v>8.2899999999999991</v>
      </c>
      <c r="I482" s="264">
        <v>10.15</v>
      </c>
      <c r="J482" s="264">
        <v>0</v>
      </c>
      <c r="K482" s="264">
        <v>0</v>
      </c>
    </row>
    <row r="483" spans="1:11">
      <c r="A483" s="341" t="s">
        <v>161</v>
      </c>
      <c r="B483" s="342"/>
      <c r="C483" s="265">
        <f>SUM(C468:C482)</f>
        <v>9490</v>
      </c>
      <c r="D483" s="268"/>
      <c r="E483" s="266">
        <f t="shared" ref="E483:K483" si="28">SUM(E468:E482)</f>
        <v>26000</v>
      </c>
      <c r="F483" s="266">
        <f t="shared" si="28"/>
        <v>21200</v>
      </c>
      <c r="G483" s="266">
        <f t="shared" si="28"/>
        <v>16900</v>
      </c>
      <c r="H483" s="266">
        <f t="shared" si="28"/>
        <v>10859.130000000003</v>
      </c>
      <c r="I483" s="266">
        <f t="shared" si="28"/>
        <v>21105.71</v>
      </c>
      <c r="J483" s="266">
        <f t="shared" si="28"/>
        <v>13743.19</v>
      </c>
      <c r="K483" s="266">
        <f t="shared" si="28"/>
        <v>18613.490000000002</v>
      </c>
    </row>
    <row r="484" spans="1:11">
      <c r="A484" s="262">
        <v>31</v>
      </c>
      <c r="B484" s="263">
        <v>40756.25</v>
      </c>
      <c r="C484" s="262">
        <v>0</v>
      </c>
      <c r="D484" s="267"/>
      <c r="E484" s="264">
        <v>0</v>
      </c>
      <c r="F484" s="267"/>
      <c r="G484" s="264">
        <v>0</v>
      </c>
      <c r="H484" s="267"/>
      <c r="I484" s="264">
        <v>0</v>
      </c>
      <c r="J484" s="264">
        <v>0</v>
      </c>
      <c r="K484" s="264"/>
    </row>
    <row r="485" spans="1:11">
      <c r="A485" s="262">
        <v>31</v>
      </c>
      <c r="B485" s="263">
        <v>40756.291666666664</v>
      </c>
      <c r="C485" s="262">
        <v>0</v>
      </c>
      <c r="D485" s="267"/>
      <c r="E485" s="264">
        <v>700</v>
      </c>
      <c r="F485" s="267"/>
      <c r="G485" s="264">
        <v>400</v>
      </c>
      <c r="H485" s="267"/>
      <c r="I485" s="264">
        <v>71.930000000000007</v>
      </c>
      <c r="J485" s="264">
        <v>54.78</v>
      </c>
      <c r="K485" s="264"/>
    </row>
    <row r="486" spans="1:11">
      <c r="A486" s="262">
        <v>31</v>
      </c>
      <c r="B486" s="263">
        <v>40756.33333321759</v>
      </c>
      <c r="C486" s="262">
        <v>200</v>
      </c>
      <c r="D486" s="267"/>
      <c r="E486" s="264">
        <v>900</v>
      </c>
      <c r="F486" s="267"/>
      <c r="G486" s="264">
        <v>700</v>
      </c>
      <c r="H486" s="267"/>
      <c r="I486" s="264">
        <v>401.06</v>
      </c>
      <c r="J486" s="264">
        <v>447.37</v>
      </c>
      <c r="K486" s="264"/>
    </row>
    <row r="487" spans="1:11">
      <c r="A487" s="262">
        <v>31</v>
      </c>
      <c r="B487" s="263">
        <v>40756.374999826388</v>
      </c>
      <c r="C487" s="262">
        <v>1200</v>
      </c>
      <c r="D487" s="267"/>
      <c r="E487" s="264">
        <v>1800</v>
      </c>
      <c r="F487" s="267"/>
      <c r="G487" s="264">
        <v>1200</v>
      </c>
      <c r="H487" s="267"/>
      <c r="I487" s="264">
        <v>1124.58</v>
      </c>
      <c r="J487" s="264">
        <v>1217.76</v>
      </c>
      <c r="K487" s="264"/>
    </row>
    <row r="488" spans="1:11">
      <c r="A488" s="262">
        <v>31</v>
      </c>
      <c r="B488" s="263">
        <v>40756.416666435187</v>
      </c>
      <c r="C488" s="262">
        <v>1800</v>
      </c>
      <c r="D488" s="267"/>
      <c r="E488" s="264">
        <v>2600</v>
      </c>
      <c r="F488" s="267"/>
      <c r="G488" s="264">
        <v>2100</v>
      </c>
      <c r="H488" s="267"/>
      <c r="I488" s="264">
        <v>1856.38</v>
      </c>
      <c r="J488" s="264">
        <v>2132.52</v>
      </c>
      <c r="K488" s="264"/>
    </row>
    <row r="489" spans="1:11">
      <c r="A489" s="262">
        <v>31</v>
      </c>
      <c r="B489" s="263">
        <v>40756.458333043978</v>
      </c>
      <c r="C489" s="262">
        <v>1000</v>
      </c>
      <c r="D489" s="267"/>
      <c r="E489" s="264">
        <v>3000</v>
      </c>
      <c r="F489" s="267"/>
      <c r="G489" s="264">
        <v>2600</v>
      </c>
      <c r="H489" s="267"/>
      <c r="I489" s="264">
        <v>2477.39</v>
      </c>
      <c r="J489" s="264">
        <v>2707.71</v>
      </c>
      <c r="K489" s="264"/>
    </row>
    <row r="490" spans="1:11">
      <c r="A490" s="262">
        <v>31</v>
      </c>
      <c r="B490" s="263">
        <v>40756.499999652777</v>
      </c>
      <c r="C490" s="262">
        <v>2600</v>
      </c>
      <c r="D490" s="267"/>
      <c r="E490" s="264">
        <v>3500</v>
      </c>
      <c r="F490" s="267"/>
      <c r="G490" s="264">
        <v>2800</v>
      </c>
      <c r="H490" s="267"/>
      <c r="I490" s="264">
        <v>2731.59</v>
      </c>
      <c r="J490" s="264">
        <v>3265.1</v>
      </c>
      <c r="K490" s="264"/>
    </row>
    <row r="491" spans="1:11">
      <c r="A491" s="262">
        <v>31</v>
      </c>
      <c r="B491" s="263">
        <v>40756.541666261575</v>
      </c>
      <c r="C491" s="262">
        <v>900</v>
      </c>
      <c r="D491" s="267"/>
      <c r="E491" s="264">
        <v>3400</v>
      </c>
      <c r="F491" s="267"/>
      <c r="G491" s="264">
        <v>2800</v>
      </c>
      <c r="H491" s="267"/>
      <c r="I491" s="264">
        <v>2826.86</v>
      </c>
      <c r="J491" s="264">
        <v>2780.52</v>
      </c>
      <c r="K491" s="264"/>
    </row>
    <row r="492" spans="1:11">
      <c r="A492" s="262">
        <v>31</v>
      </c>
      <c r="B492" s="263">
        <v>40756.583332870374</v>
      </c>
      <c r="C492" s="262">
        <v>1400</v>
      </c>
      <c r="D492" s="267"/>
      <c r="E492" s="264">
        <v>3700</v>
      </c>
      <c r="F492" s="267"/>
      <c r="G492" s="264">
        <v>2300</v>
      </c>
      <c r="H492" s="267"/>
      <c r="I492" s="264">
        <v>2860.2</v>
      </c>
      <c r="J492" s="264">
        <v>2699.92</v>
      </c>
      <c r="K492" s="264"/>
    </row>
    <row r="493" spans="1:11">
      <c r="A493" s="262">
        <v>31</v>
      </c>
      <c r="B493" s="263">
        <v>40756.624999479165</v>
      </c>
      <c r="C493" s="262">
        <v>1400</v>
      </c>
      <c r="D493" s="267"/>
      <c r="E493" s="264">
        <v>2800</v>
      </c>
      <c r="F493" s="267"/>
      <c r="G493" s="264">
        <v>1800</v>
      </c>
      <c r="H493" s="267"/>
      <c r="I493" s="264">
        <v>2449.4</v>
      </c>
      <c r="J493" s="264">
        <v>2521.25</v>
      </c>
      <c r="K493" s="264"/>
    </row>
    <row r="494" spans="1:11">
      <c r="A494" s="262">
        <v>31</v>
      </c>
      <c r="B494" s="263">
        <v>40756.666666087964</v>
      </c>
      <c r="C494" s="262">
        <v>1200</v>
      </c>
      <c r="D494" s="267"/>
      <c r="E494" s="264">
        <v>2000</v>
      </c>
      <c r="F494" s="267"/>
      <c r="G494" s="264">
        <v>1500</v>
      </c>
      <c r="H494" s="267"/>
      <c r="I494" s="264">
        <v>1924.66</v>
      </c>
      <c r="J494" s="264">
        <v>2013.46</v>
      </c>
      <c r="K494" s="264"/>
    </row>
    <row r="495" spans="1:11">
      <c r="A495" s="262">
        <v>31</v>
      </c>
      <c r="B495" s="263">
        <v>40756.708332696762</v>
      </c>
      <c r="C495" s="262">
        <v>300</v>
      </c>
      <c r="D495" s="267"/>
      <c r="E495" s="264">
        <v>1200</v>
      </c>
      <c r="F495" s="267"/>
      <c r="G495" s="264">
        <v>700</v>
      </c>
      <c r="H495" s="267"/>
      <c r="I495" s="264">
        <v>1421.98</v>
      </c>
      <c r="J495" s="264">
        <v>1267.5899999999999</v>
      </c>
      <c r="K495" s="264"/>
    </row>
    <row r="496" spans="1:11">
      <c r="A496" s="262">
        <v>31</v>
      </c>
      <c r="B496" s="263">
        <v>40756.749999305554</v>
      </c>
      <c r="C496" s="262">
        <v>0</v>
      </c>
      <c r="D496" s="267"/>
      <c r="E496" s="264">
        <v>300</v>
      </c>
      <c r="F496" s="267"/>
      <c r="G496" s="264">
        <v>400</v>
      </c>
      <c r="H496" s="267"/>
      <c r="I496" s="264">
        <v>725.77</v>
      </c>
      <c r="J496" s="264">
        <v>668.12</v>
      </c>
      <c r="K496" s="264"/>
    </row>
    <row r="497" spans="1:14">
      <c r="A497" s="262">
        <v>31</v>
      </c>
      <c r="B497" s="263">
        <v>40756.791665914352</v>
      </c>
      <c r="C497" s="262">
        <v>0</v>
      </c>
      <c r="D497" s="267"/>
      <c r="E497" s="264">
        <v>0</v>
      </c>
      <c r="F497" s="267"/>
      <c r="G497" s="264">
        <v>0</v>
      </c>
      <c r="H497" s="267"/>
      <c r="I497" s="264">
        <v>102.63</v>
      </c>
      <c r="J497" s="264">
        <v>120.34</v>
      </c>
      <c r="K497" s="264"/>
    </row>
    <row r="498" spans="1:14">
      <c r="A498" s="269">
        <v>31</v>
      </c>
      <c r="B498" s="270">
        <v>40756.833332523151</v>
      </c>
      <c r="C498" s="262">
        <v>0</v>
      </c>
      <c r="D498" s="267"/>
      <c r="E498" s="264">
        <v>0</v>
      </c>
      <c r="F498" s="267"/>
      <c r="G498" s="264">
        <v>0</v>
      </c>
      <c r="H498" s="267"/>
      <c r="I498" s="264">
        <v>16.45</v>
      </c>
      <c r="J498" s="264">
        <v>0</v>
      </c>
      <c r="K498" s="264"/>
    </row>
    <row r="499" spans="1:14">
      <c r="A499" s="341" t="s">
        <v>161</v>
      </c>
      <c r="B499" s="342"/>
      <c r="C499" s="265">
        <f>SUM(C484:C498)</f>
        <v>12000</v>
      </c>
      <c r="D499" s="268"/>
      <c r="E499" s="266">
        <f>SUM(E484:E498)</f>
        <v>25900</v>
      </c>
      <c r="F499" s="268"/>
      <c r="G499" s="266">
        <f>SUM(G484:G498)</f>
        <v>19300</v>
      </c>
      <c r="H499" s="268"/>
      <c r="I499" s="266">
        <f>SUM(I484:I498)</f>
        <v>20990.880000000005</v>
      </c>
      <c r="J499" s="266">
        <f>SUM(J484:J498)</f>
        <v>21896.44</v>
      </c>
      <c r="K499" s="264"/>
    </row>
    <row r="500" spans="1:14">
      <c r="C500" s="262"/>
      <c r="D500" s="267"/>
      <c r="E500" s="264"/>
      <c r="F500" s="267"/>
      <c r="G500" s="264"/>
      <c r="H500" s="267"/>
      <c r="I500" s="264"/>
      <c r="J500" s="264"/>
      <c r="K500" s="264"/>
    </row>
    <row r="501" spans="1:14">
      <c r="C501" s="262"/>
      <c r="D501" s="267"/>
      <c r="E501" s="264"/>
      <c r="F501" s="267"/>
      <c r="G501" s="264"/>
      <c r="H501" s="267"/>
      <c r="I501" s="264"/>
      <c r="J501" s="264"/>
      <c r="K501" s="264"/>
      <c r="M501" t="s">
        <v>68</v>
      </c>
    </row>
    <row r="502" spans="1:14">
      <c r="A502" s="343" t="s">
        <v>162</v>
      </c>
      <c r="B502" s="343"/>
      <c r="C502" s="271">
        <f>SUM(C499,C483,C467,C451,C435,C419,C403,C387,C371,C355,C339,C323,C307,C291,C275,C259,C243,C227,C211,C195,C179,C163,C147,C131,C115,C99,C83,C67,C51,C35)+C19</f>
        <v>465590</v>
      </c>
      <c r="D502" s="272">
        <f>SUM(D451,D435,D419,D403,D387,D371,D355,D339,D323,D307,D291,D275,D259,D243,D227,D211,D195,D179,D163,D147,D131,D115,D99,D83,D67,D51,D35)+D19</f>
        <v>564300</v>
      </c>
      <c r="E502" s="272">
        <f>SUM(E499,E483,E467,E451,E435,E419,E403,E387,E371,E355,E339,E323,E307,E291,E275,E259,E243,E227,E211,E195,E179,E163,E147,E131,E115,E99,E83,E67,E51,E35)+E19</f>
        <v>735500</v>
      </c>
      <c r="F502" s="272">
        <f>SUM(F499,F483,F467,F451,F435,F419,F403,F387,F371,F355,F339,F323,F307,F291,F275,F259,F243,F227,F211,F195,F179,F163,F147,F131,F115,F99,F83,F67,F51,F35)+F19</f>
        <v>629760</v>
      </c>
      <c r="G502" s="272">
        <f>SUM(G499,G483,G467,G451,G435,G419,G403,G387,G371,G355,G339,G323,G307,G291,G275,G259,G243,G227,G211,G195,G179,G163,G147,G131,G115,G99,G83,G67,G51,G35)+G19</f>
        <v>581900</v>
      </c>
      <c r="H502" s="272">
        <f>SUM(H483,H467,H435,H419,H403,H387,H371,H355,H339,H323,H307,H291,H275,H259,H243,H227,H211,H195,H179,H163,H147,H131,H115,H99,H83,H67,H51,H35,H19)</f>
        <v>457441.25</v>
      </c>
      <c r="I502" s="272">
        <f>SUM(I499,I483,I467,I435,I419,I403,I387,I371,I355,I339,I323,I307,I291,I275,I259,I243,I227,I211,I195,I179,I163,I147,I131,I115,I99,I83,I67,I51,I35,I19)</f>
        <v>503997.2</v>
      </c>
      <c r="J502" s="272">
        <f>SUM(J499,J483,J467,J435,J419,J403,J387,J371,J355,J339,J323,J307,J291,J275,J259,J243,J227,J211,J195,J179,J163,J147,J131,J115,J99,J83,J67,J51,J35,J19)</f>
        <v>558445.25999999989</v>
      </c>
      <c r="K502" s="272">
        <f>SUM(K483,K467,K451,K435,K419,K403,K387,K371,K355,K339,K323,K307,K291,K275,K259,K243,K227,K211,K195,K179,K163,K147,K131,K115,K99,K83,K67,K51,K35,K19)</f>
        <v>628916.77999999991</v>
      </c>
      <c r="M502" s="273">
        <f>SUM(C502:K502)</f>
        <v>5125850.49</v>
      </c>
      <c r="N502" s="273" t="s">
        <v>163</v>
      </c>
    </row>
    <row r="503" spans="1:14">
      <c r="M503">
        <f>M502/1000000</f>
        <v>5.1258504900000004</v>
      </c>
      <c r="N503" t="s">
        <v>164</v>
      </c>
    </row>
  </sheetData>
  <mergeCells count="33">
    <mergeCell ref="A179:B179"/>
    <mergeCell ref="C2:K2"/>
    <mergeCell ref="A19:B19"/>
    <mergeCell ref="A35:B35"/>
    <mergeCell ref="A51:B51"/>
    <mergeCell ref="A67:B67"/>
    <mergeCell ref="A83:B83"/>
    <mergeCell ref="A99:B99"/>
    <mergeCell ref="A115:B115"/>
    <mergeCell ref="A131:B131"/>
    <mergeCell ref="A147:B147"/>
    <mergeCell ref="A163:B163"/>
    <mergeCell ref="A371:B371"/>
    <mergeCell ref="A195:B195"/>
    <mergeCell ref="A211:B211"/>
    <mergeCell ref="A227:B227"/>
    <mergeCell ref="A243:B243"/>
    <mergeCell ref="A259:B259"/>
    <mergeCell ref="A275:B275"/>
    <mergeCell ref="A291:B291"/>
    <mergeCell ref="A307:B307"/>
    <mergeCell ref="A323:B323"/>
    <mergeCell ref="A339:B339"/>
    <mergeCell ref="A355:B355"/>
    <mergeCell ref="A483:B483"/>
    <mergeCell ref="A499:B499"/>
    <mergeCell ref="A502:B502"/>
    <mergeCell ref="A387:B387"/>
    <mergeCell ref="A403:B403"/>
    <mergeCell ref="A419:B419"/>
    <mergeCell ref="A435:B435"/>
    <mergeCell ref="A451:B451"/>
    <mergeCell ref="A467:B467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98"/>
  <sheetViews>
    <sheetView topLeftCell="A25" zoomScale="85" zoomScaleNormal="85" zoomScalePageLayoutView="85" workbookViewId="0">
      <selection activeCell="K50" sqref="K50"/>
    </sheetView>
  </sheetViews>
  <sheetFormatPr baseColWidth="10" defaultColWidth="8.83203125" defaultRowHeight="12" x14ac:dyDescent="0"/>
  <cols>
    <col min="1" max="17" width="8.83203125" style="159"/>
    <col min="18" max="18" width="8.83203125" style="192"/>
    <col min="19" max="16384" width="8.83203125" style="159"/>
  </cols>
  <sheetData>
    <row r="2" spans="1:18" ht="13" thickBot="1">
      <c r="A2" s="191" t="s">
        <v>127</v>
      </c>
    </row>
    <row r="3" spans="1:18" ht="14" thickTop="1" thickBot="1">
      <c r="J3" s="344" t="s">
        <v>115</v>
      </c>
      <c r="K3" s="345"/>
      <c r="L3" s="345"/>
      <c r="M3" s="345"/>
      <c r="N3" s="345"/>
      <c r="O3" s="345"/>
      <c r="P3" s="345"/>
      <c r="Q3" s="346"/>
      <c r="R3" s="193"/>
    </row>
    <row r="4" spans="1:18" ht="14" thickTop="1" thickBot="1">
      <c r="B4" s="347" t="s">
        <v>116</v>
      </c>
      <c r="C4" s="348"/>
      <c r="D4" s="348"/>
      <c r="E4" s="348"/>
      <c r="F4" s="348"/>
      <c r="G4" s="160" t="s">
        <v>117</v>
      </c>
      <c r="H4" s="161" t="s">
        <v>118</v>
      </c>
      <c r="J4" s="162" t="s">
        <v>119</v>
      </c>
      <c r="K4" s="163" t="s">
        <v>120</v>
      </c>
      <c r="L4" s="163" t="s">
        <v>121</v>
      </c>
      <c r="M4" s="163" t="s">
        <v>122</v>
      </c>
      <c r="N4" s="163" t="s">
        <v>123</v>
      </c>
      <c r="O4" s="163" t="s">
        <v>124</v>
      </c>
      <c r="P4" s="164" t="s">
        <v>125</v>
      </c>
      <c r="Q4" s="165" t="s">
        <v>118</v>
      </c>
      <c r="R4" s="195" t="s">
        <v>128</v>
      </c>
    </row>
    <row r="5" spans="1:18" ht="13" thickTop="1">
      <c r="A5" s="166" t="s">
        <v>9</v>
      </c>
      <c r="B5" s="167">
        <f>'[32]2ªfeira'!AA5</f>
        <v>16700</v>
      </c>
      <c r="C5" s="168">
        <f>'[32]3ªfeira'!AA5</f>
        <v>16200</v>
      </c>
      <c r="D5" s="168">
        <f>'[32]4ªfeira'!AA5</f>
        <v>16100</v>
      </c>
      <c r="E5" s="168">
        <f>'[32]5ªfeira'!AA5</f>
        <v>17704</v>
      </c>
      <c r="F5" s="168">
        <f>'[32]6ªfeira'!AA5</f>
        <v>17879</v>
      </c>
      <c r="G5" s="169">
        <f>MAX(B5:F5)</f>
        <v>17879</v>
      </c>
      <c r="H5" s="170">
        <f>AVERAGE(B5:F5)</f>
        <v>16916.599999999999</v>
      </c>
      <c r="J5" s="171">
        <f>'[33]DC e perdas transf+MT '!C5</f>
        <v>0</v>
      </c>
      <c r="K5" s="172">
        <f>'[34]DC e perdas transf+MT '!C5</f>
        <v>0</v>
      </c>
      <c r="L5" s="172">
        <f>'[35]DC e perdas transf+MT '!C5</f>
        <v>0</v>
      </c>
      <c r="M5" s="172">
        <f>'[36]DC e perdas transf+MT '!C5</f>
        <v>0</v>
      </c>
      <c r="N5" s="172">
        <f>'[37]DC e perdas transf+MT '!C5</f>
        <v>0</v>
      </c>
      <c r="O5" s="172">
        <f>'[38]DC e perdas transf+MT '!C5</f>
        <v>0</v>
      </c>
      <c r="P5" s="172">
        <f>'[39]DC e perdas transf+MT '!C5</f>
        <v>0</v>
      </c>
      <c r="Q5" s="173">
        <f>AVERAGE(J5:P5)</f>
        <v>0</v>
      </c>
      <c r="R5" s="196">
        <f>+MAX(J5:P5)</f>
        <v>0</v>
      </c>
    </row>
    <row r="6" spans="1:18">
      <c r="A6" s="166" t="s">
        <v>10</v>
      </c>
      <c r="B6" s="167">
        <f>'[32]2ªfeira'!AA6</f>
        <v>16300</v>
      </c>
      <c r="C6" s="168">
        <f>'[32]3ªfeira'!AA6</f>
        <v>15400</v>
      </c>
      <c r="D6" s="168">
        <f>'[32]4ªfeira'!AA6</f>
        <v>16475</v>
      </c>
      <c r="E6" s="168">
        <f>'[32]5ªfeira'!AA6</f>
        <v>16768</v>
      </c>
      <c r="F6" s="168">
        <f>'[32]6ªfeira'!AA6</f>
        <v>16289</v>
      </c>
      <c r="G6" s="169">
        <f t="shared" ref="G6:G28" si="0">MAX(B6:F6)</f>
        <v>16768</v>
      </c>
      <c r="H6" s="170">
        <f t="shared" ref="H6:H28" si="1">AVERAGE(B6:F6)</f>
        <v>16246.4</v>
      </c>
      <c r="J6" s="174">
        <f>'[33]DC e perdas transf+MT '!C6</f>
        <v>0</v>
      </c>
      <c r="K6" s="175">
        <f>'[34]DC e perdas transf+MT '!C6</f>
        <v>0</v>
      </c>
      <c r="L6" s="175">
        <f>'[35]DC e perdas transf+MT '!C6</f>
        <v>0</v>
      </c>
      <c r="M6" s="175">
        <f>'[36]DC e perdas transf+MT '!C6</f>
        <v>0</v>
      </c>
      <c r="N6" s="175">
        <f>'[37]DC e perdas transf+MT '!C6</f>
        <v>0</v>
      </c>
      <c r="O6" s="175">
        <f>'[38]DC e perdas transf+MT '!C6</f>
        <v>0</v>
      </c>
      <c r="P6" s="175">
        <f>'[39]DC e perdas transf+MT '!C6</f>
        <v>0</v>
      </c>
      <c r="Q6" s="176">
        <f t="shared" ref="Q6:Q28" si="2">AVERAGE(J6:P6)</f>
        <v>0</v>
      </c>
      <c r="R6" s="196">
        <f t="shared" ref="R6:R28" si="3">+MAX(J6:P6)</f>
        <v>0</v>
      </c>
    </row>
    <row r="7" spans="1:18">
      <c r="A7" s="166" t="s">
        <v>11</v>
      </c>
      <c r="B7" s="167">
        <f>'[32]2ªfeira'!AA7</f>
        <v>15800</v>
      </c>
      <c r="C7" s="168">
        <f>'[32]3ªfeira'!AA7</f>
        <v>15100</v>
      </c>
      <c r="D7" s="168">
        <f>'[32]4ªfeira'!AA7</f>
        <v>15226</v>
      </c>
      <c r="E7" s="168">
        <f>'[32]5ªfeira'!AA7</f>
        <v>16396</v>
      </c>
      <c r="F7" s="168">
        <f>'[32]6ªfeira'!AA7</f>
        <v>15793</v>
      </c>
      <c r="G7" s="169">
        <f t="shared" si="0"/>
        <v>16396</v>
      </c>
      <c r="H7" s="170">
        <f t="shared" si="1"/>
        <v>15663</v>
      </c>
      <c r="J7" s="174">
        <f>'[33]DC e perdas transf+MT '!C7</f>
        <v>0</v>
      </c>
      <c r="K7" s="175">
        <f>'[34]DC e perdas transf+MT '!C7</f>
        <v>0</v>
      </c>
      <c r="L7" s="175">
        <f>'[35]DC e perdas transf+MT '!C7</f>
        <v>0</v>
      </c>
      <c r="M7" s="175">
        <f>'[36]DC e perdas transf+MT '!C7</f>
        <v>0</v>
      </c>
      <c r="N7" s="175">
        <f>'[37]DC e perdas transf+MT '!C7</f>
        <v>0</v>
      </c>
      <c r="O7" s="175">
        <f>'[38]DC e perdas transf+MT '!C7</f>
        <v>0</v>
      </c>
      <c r="P7" s="175">
        <f>'[39]DC e perdas transf+MT '!C7</f>
        <v>0</v>
      </c>
      <c r="Q7" s="176">
        <f t="shared" si="2"/>
        <v>0</v>
      </c>
      <c r="R7" s="196">
        <f t="shared" si="3"/>
        <v>0</v>
      </c>
    </row>
    <row r="8" spans="1:18">
      <c r="A8" s="166" t="s">
        <v>12</v>
      </c>
      <c r="B8" s="167">
        <f>'[32]2ªfeira'!AA8</f>
        <v>15500</v>
      </c>
      <c r="C8" s="168">
        <f>'[32]3ªfeira'!AA8</f>
        <v>15000</v>
      </c>
      <c r="D8" s="168">
        <f>'[32]4ªfeira'!AA8</f>
        <v>14906</v>
      </c>
      <c r="E8" s="168">
        <f>'[32]5ªfeira'!AA8</f>
        <v>16291</v>
      </c>
      <c r="F8" s="168">
        <f>'[32]6ªfeira'!AA8</f>
        <v>15614</v>
      </c>
      <c r="G8" s="169">
        <f t="shared" si="0"/>
        <v>16291</v>
      </c>
      <c r="H8" s="170">
        <f t="shared" si="1"/>
        <v>15462.2</v>
      </c>
      <c r="J8" s="174">
        <f>'[33]DC e perdas transf+MT '!C8</f>
        <v>0</v>
      </c>
      <c r="K8" s="175">
        <f>'[34]DC e perdas transf+MT '!C8</f>
        <v>0</v>
      </c>
      <c r="L8" s="175">
        <f>'[35]DC e perdas transf+MT '!C8</f>
        <v>0</v>
      </c>
      <c r="M8" s="175">
        <f>'[36]DC e perdas transf+MT '!C8</f>
        <v>0</v>
      </c>
      <c r="N8" s="175">
        <f>'[37]DC e perdas transf+MT '!C8</f>
        <v>0</v>
      </c>
      <c r="O8" s="175">
        <f>'[38]DC e perdas transf+MT '!C8</f>
        <v>0</v>
      </c>
      <c r="P8" s="175">
        <f>'[39]DC e perdas transf+MT '!C8</f>
        <v>0</v>
      </c>
      <c r="Q8" s="176">
        <f t="shared" si="2"/>
        <v>0</v>
      </c>
      <c r="R8" s="196">
        <f t="shared" si="3"/>
        <v>0</v>
      </c>
    </row>
    <row r="9" spans="1:18">
      <c r="A9" s="166" t="s">
        <v>13</v>
      </c>
      <c r="B9" s="167">
        <f>'[32]2ªfeira'!AA9</f>
        <v>15700</v>
      </c>
      <c r="C9" s="168">
        <f>'[32]3ªfeira'!AA9</f>
        <v>14800</v>
      </c>
      <c r="D9" s="168">
        <f>'[32]4ªfeira'!AA9</f>
        <v>14817</v>
      </c>
      <c r="E9" s="168">
        <f>'[32]5ªfeira'!AA9</f>
        <v>15886</v>
      </c>
      <c r="F9" s="168">
        <f>'[32]6ªfeira'!AA9</f>
        <v>15608</v>
      </c>
      <c r="G9" s="169">
        <f t="shared" si="0"/>
        <v>15886</v>
      </c>
      <c r="H9" s="170">
        <f t="shared" si="1"/>
        <v>15362.2</v>
      </c>
      <c r="J9" s="174">
        <f>'[33]DC e perdas transf+MT '!C9</f>
        <v>0</v>
      </c>
      <c r="K9" s="175">
        <f>'[34]DC e perdas transf+MT '!C9</f>
        <v>0</v>
      </c>
      <c r="L9" s="175">
        <f>'[35]DC e perdas transf+MT '!C9</f>
        <v>0</v>
      </c>
      <c r="M9" s="175">
        <f>'[36]DC e perdas transf+MT '!C9</f>
        <v>0</v>
      </c>
      <c r="N9" s="175">
        <f>'[37]DC e perdas transf+MT '!C9</f>
        <v>0</v>
      </c>
      <c r="O9" s="175">
        <f>'[38]DC e perdas transf+MT '!C9</f>
        <v>0</v>
      </c>
      <c r="P9" s="175">
        <f>'[39]DC e perdas transf+MT '!C9</f>
        <v>0</v>
      </c>
      <c r="Q9" s="176">
        <f t="shared" si="2"/>
        <v>0</v>
      </c>
      <c r="R9" s="196">
        <f t="shared" si="3"/>
        <v>0</v>
      </c>
    </row>
    <row r="10" spans="1:18">
      <c r="A10" s="166" t="s">
        <v>14</v>
      </c>
      <c r="B10" s="167">
        <f>'[32]2ªfeira'!AA10</f>
        <v>16100</v>
      </c>
      <c r="C10" s="168">
        <f>'[32]3ªfeira'!AA10</f>
        <v>15900</v>
      </c>
      <c r="D10" s="168">
        <f>'[32]4ªfeira'!AA10</f>
        <v>15509</v>
      </c>
      <c r="E10" s="168">
        <f>'[32]5ªfeira'!AA10</f>
        <v>16796</v>
      </c>
      <c r="F10" s="168">
        <f>'[32]6ªfeira'!AA10</f>
        <v>16451</v>
      </c>
      <c r="G10" s="169">
        <f t="shared" si="0"/>
        <v>16796</v>
      </c>
      <c r="H10" s="170">
        <f t="shared" si="1"/>
        <v>16151.2</v>
      </c>
      <c r="J10" s="174">
        <f>'[33]DC e perdas transf+MT '!C10</f>
        <v>0</v>
      </c>
      <c r="K10" s="175">
        <f>'[34]DC e perdas transf+MT '!C10</f>
        <v>0</v>
      </c>
      <c r="L10" s="175">
        <f>'[35]DC e perdas transf+MT '!C10</f>
        <v>0</v>
      </c>
      <c r="M10" s="175">
        <f>'[36]DC e perdas transf+MT '!C10</f>
        <v>0</v>
      </c>
      <c r="N10" s="175">
        <f>'[37]DC e perdas transf+MT '!C10</f>
        <v>0</v>
      </c>
      <c r="O10" s="175">
        <f>'[38]DC e perdas transf+MT '!C10</f>
        <v>0</v>
      </c>
      <c r="P10" s="175">
        <f>'[39]DC e perdas transf+MT '!C10</f>
        <v>0</v>
      </c>
      <c r="Q10" s="176">
        <f t="shared" si="2"/>
        <v>0</v>
      </c>
      <c r="R10" s="196">
        <f t="shared" si="3"/>
        <v>0</v>
      </c>
    </row>
    <row r="11" spans="1:18">
      <c r="A11" s="166" t="s">
        <v>15</v>
      </c>
      <c r="B11" s="167">
        <f>'[32]2ªfeira'!AA11</f>
        <v>17560.73</v>
      </c>
      <c r="C11" s="168">
        <f>'[32]3ªfeira'!AA11</f>
        <v>18000</v>
      </c>
      <c r="D11" s="168">
        <f>'[32]4ªfeira'!AA11</f>
        <v>16880.5</v>
      </c>
      <c r="E11" s="168">
        <f>'[32]5ªfeira'!AA11</f>
        <v>18488.900000000001</v>
      </c>
      <c r="F11" s="168">
        <f>'[32]6ªfeira'!AA11</f>
        <v>17815.400000000001</v>
      </c>
      <c r="G11" s="169">
        <f t="shared" si="0"/>
        <v>18488.900000000001</v>
      </c>
      <c r="H11" s="170">
        <f t="shared" si="1"/>
        <v>17749.106</v>
      </c>
      <c r="J11" s="174">
        <f>'[33]DC e perdas transf+MT '!C11</f>
        <v>60.73</v>
      </c>
      <c r="K11" s="175">
        <f>'[34]DC e perdas transf+MT '!C11</f>
        <v>0</v>
      </c>
      <c r="L11" s="175">
        <f>'[35]DC e perdas transf+MT '!C11</f>
        <v>59.5</v>
      </c>
      <c r="M11" s="175">
        <f>'[36]DC e perdas transf+MT '!C11</f>
        <v>46.9</v>
      </c>
      <c r="N11" s="175">
        <f>'[37]DC e perdas transf+MT '!C11</f>
        <v>61.4</v>
      </c>
      <c r="O11" s="175">
        <f>'[38]DC e perdas transf+MT '!C11</f>
        <v>26.6</v>
      </c>
      <c r="P11" s="175">
        <f>'[39]DC e perdas transf+MT '!C11</f>
        <v>41.5</v>
      </c>
      <c r="Q11" s="176">
        <f t="shared" si="2"/>
        <v>42.375714285714288</v>
      </c>
      <c r="R11" s="196">
        <v>60</v>
      </c>
    </row>
    <row r="12" spans="1:18">
      <c r="A12" s="166" t="s">
        <v>16</v>
      </c>
      <c r="B12" s="167">
        <f>'[32]2ªfeira'!AA12</f>
        <v>19793.28</v>
      </c>
      <c r="C12" s="168">
        <f>'[32]3ªfeira'!AA12</f>
        <v>19841</v>
      </c>
      <c r="D12" s="168">
        <f>'[32]4ªfeira'!AA12</f>
        <v>19071.400000000001</v>
      </c>
      <c r="E12" s="168">
        <f>'[32]5ªfeira'!AA12</f>
        <v>20784</v>
      </c>
      <c r="F12" s="168">
        <f>'[32]6ªfeira'!AA12</f>
        <v>20178</v>
      </c>
      <c r="G12" s="169">
        <f t="shared" si="0"/>
        <v>20784</v>
      </c>
      <c r="H12" s="170">
        <f t="shared" si="1"/>
        <v>19933.536</v>
      </c>
      <c r="J12" s="174">
        <f>'[33]DC e perdas transf+MT '!C12</f>
        <v>330.28</v>
      </c>
      <c r="K12" s="175">
        <f>'[34]DC e perdas transf+MT '!C12</f>
        <v>0</v>
      </c>
      <c r="L12" s="175">
        <f>'[35]DC e perdas transf+MT '!C12</f>
        <v>280.2</v>
      </c>
      <c r="M12" s="175">
        <f>'[36]DC e perdas transf+MT '!C12</f>
        <v>288.5</v>
      </c>
      <c r="N12" s="175">
        <f>'[37]DC e perdas transf+MT '!C12</f>
        <v>323.2</v>
      </c>
      <c r="O12" s="175">
        <f>'[38]DC e perdas transf+MT '!C12</f>
        <v>206.1</v>
      </c>
      <c r="P12" s="175">
        <f>'[39]DC e perdas transf+MT '!C12</f>
        <v>277</v>
      </c>
      <c r="Q12" s="176">
        <f t="shared" si="2"/>
        <v>243.61142857142858</v>
      </c>
      <c r="R12" s="196">
        <v>300</v>
      </c>
    </row>
    <row r="13" spans="1:18">
      <c r="A13" s="166" t="s">
        <v>17</v>
      </c>
      <c r="B13" s="167">
        <f>'[32]2ªfeira'!AA13</f>
        <v>23467.3</v>
      </c>
      <c r="C13" s="168">
        <f>'[32]3ªfeira'!AA13</f>
        <v>23404</v>
      </c>
      <c r="D13" s="168">
        <f>'[32]4ªfeira'!AA13</f>
        <v>20717</v>
      </c>
      <c r="E13" s="168">
        <f>'[32]5ªfeira'!AA13</f>
        <v>23114</v>
      </c>
      <c r="F13" s="168">
        <f>'[32]6ªfeira'!AA13</f>
        <v>23500</v>
      </c>
      <c r="G13" s="169">
        <f t="shared" si="0"/>
        <v>23500</v>
      </c>
      <c r="H13" s="170">
        <f t="shared" si="1"/>
        <v>22840.46</v>
      </c>
      <c r="J13" s="174">
        <f>'[33]DC e perdas transf+MT '!C13</f>
        <v>832.5</v>
      </c>
      <c r="K13" s="175">
        <f>'[34]DC e perdas transf+MT '!C13</f>
        <v>0</v>
      </c>
      <c r="L13" s="175">
        <f>'[35]DC e perdas transf+MT '!C13</f>
        <v>769.9</v>
      </c>
      <c r="M13" s="175">
        <f>'[36]DC e perdas transf+MT '!C13</f>
        <v>819.2</v>
      </c>
      <c r="N13" s="175">
        <f>'[37]DC e perdas transf+MT '!C13</f>
        <v>838.1</v>
      </c>
      <c r="O13" s="175">
        <f>'[38]DC e perdas transf+MT '!C13</f>
        <v>373.1</v>
      </c>
      <c r="P13" s="175">
        <f>'[39]DC e perdas transf+MT '!C13</f>
        <v>805.7</v>
      </c>
      <c r="Q13" s="176">
        <f t="shared" si="2"/>
        <v>634.07142857142856</v>
      </c>
      <c r="R13" s="196">
        <v>900</v>
      </c>
    </row>
    <row r="14" spans="1:18">
      <c r="A14" s="177">
        <v>0.41666666666666669</v>
      </c>
      <c r="B14" s="167">
        <f>'[32]2ªfeira'!AA14</f>
        <v>24096.7</v>
      </c>
      <c r="C14" s="168">
        <f>'[32]3ªfeira'!AA14</f>
        <v>22809</v>
      </c>
      <c r="D14" s="168">
        <f>'[32]4ªfeira'!AA14</f>
        <v>21740</v>
      </c>
      <c r="E14" s="168">
        <f>'[32]5ªfeira'!AA14</f>
        <v>24210</v>
      </c>
      <c r="F14" s="168">
        <f>'[32]6ªfeira'!AA14</f>
        <v>24027</v>
      </c>
      <c r="G14" s="169">
        <f t="shared" si="0"/>
        <v>24210</v>
      </c>
      <c r="H14" s="170">
        <f t="shared" si="1"/>
        <v>23376.54</v>
      </c>
      <c r="J14" s="174">
        <f>'[33]DC e perdas transf+MT '!C14</f>
        <v>1360.5</v>
      </c>
      <c r="K14" s="175">
        <f>'[34]DC e perdas transf+MT '!C14</f>
        <v>0</v>
      </c>
      <c r="L14" s="175">
        <f>'[35]DC e perdas transf+MT '!C14</f>
        <v>1224.9000000000001</v>
      </c>
      <c r="M14" s="175">
        <f>'[36]DC e perdas transf+MT '!C14</f>
        <v>1205</v>
      </c>
      <c r="N14" s="175">
        <f>'[37]DC e perdas transf+MT '!C14</f>
        <v>1199.9000000000001</v>
      </c>
      <c r="O14" s="175">
        <f>'[38]DC e perdas transf+MT '!C14</f>
        <v>460.4</v>
      </c>
      <c r="P14" s="175">
        <f>'[39]DC e perdas transf+MT '!C14</f>
        <v>1362.3</v>
      </c>
      <c r="Q14" s="176">
        <f t="shared" si="2"/>
        <v>973.28571428571433</v>
      </c>
      <c r="R14" s="196">
        <v>1600</v>
      </c>
    </row>
    <row r="15" spans="1:18">
      <c r="A15" s="177" t="s">
        <v>18</v>
      </c>
      <c r="B15" s="167">
        <f>'[32]2ªfeira'!AA15</f>
        <v>24482</v>
      </c>
      <c r="C15" s="168">
        <f>'[32]3ªfeira'!AA15</f>
        <v>23196</v>
      </c>
      <c r="D15" s="168">
        <f>'[32]4ªfeira'!AA15</f>
        <v>22048</v>
      </c>
      <c r="E15" s="168">
        <f>'[32]5ªfeira'!AA15</f>
        <v>24639</v>
      </c>
      <c r="F15" s="168">
        <f>'[32]6ªfeira'!AA15</f>
        <v>24409</v>
      </c>
      <c r="G15" s="169">
        <f t="shared" si="0"/>
        <v>24639</v>
      </c>
      <c r="H15" s="170">
        <f t="shared" si="1"/>
        <v>23754.799999999999</v>
      </c>
      <c r="J15" s="174">
        <f>'[33]DC e perdas transf+MT '!C15</f>
        <v>1649.9</v>
      </c>
      <c r="K15" s="175">
        <f>'[34]DC e perdas transf+MT '!C15</f>
        <v>0</v>
      </c>
      <c r="L15" s="175">
        <f>'[35]DC e perdas transf+MT '!C15</f>
        <v>1576.9</v>
      </c>
      <c r="M15" s="175">
        <f>'[36]DC e perdas transf+MT '!C15</f>
        <v>1050</v>
      </c>
      <c r="N15" s="175">
        <f>'[37]DC e perdas transf+MT '!C15</f>
        <v>1702.6</v>
      </c>
      <c r="O15" s="175">
        <f>'[38]DC e perdas transf+MT '!C15</f>
        <v>1081.5999999999999</v>
      </c>
      <c r="P15" s="175">
        <f>'[39]DC e perdas transf+MT '!C15</f>
        <v>1598.8</v>
      </c>
      <c r="Q15" s="176">
        <f t="shared" si="2"/>
        <v>1237.1142857142856</v>
      </c>
      <c r="R15" s="196">
        <v>2000</v>
      </c>
    </row>
    <row r="16" spans="1:18">
      <c r="A16" s="177">
        <v>0.5</v>
      </c>
      <c r="B16" s="167">
        <f>'[32]2ªfeira'!AA16</f>
        <v>24830</v>
      </c>
      <c r="C16" s="168">
        <f>'[32]3ªfeira'!AA16</f>
        <v>24672</v>
      </c>
      <c r="D16" s="168">
        <f>'[32]4ªfeira'!AA16</f>
        <v>22662</v>
      </c>
      <c r="E16" s="168">
        <f>'[32]5ªfeira'!AA16</f>
        <v>24906</v>
      </c>
      <c r="F16" s="168">
        <f>'[32]6ªfeira'!AA16</f>
        <v>24563</v>
      </c>
      <c r="G16" s="169">
        <f>MAX(B16:F16)</f>
        <v>24906</v>
      </c>
      <c r="H16" s="170">
        <f t="shared" si="1"/>
        <v>24326.6</v>
      </c>
      <c r="J16" s="174">
        <f>'[33]DC e perdas transf+MT '!C16</f>
        <v>1894.7</v>
      </c>
      <c r="K16" s="175">
        <f>'[34]DC e perdas transf+MT '!C16</f>
        <v>1729</v>
      </c>
      <c r="L16" s="175">
        <f>'[35]DC e perdas transf+MT '!C16</f>
        <v>1634.1</v>
      </c>
      <c r="M16" s="175">
        <f>'[36]DC e perdas transf+MT '!C16</f>
        <v>0</v>
      </c>
      <c r="N16" s="175">
        <f>'[37]DC e perdas transf+MT '!C16</f>
        <v>2156.6</v>
      </c>
      <c r="O16" s="175">
        <f>'[38]DC e perdas transf+MT '!C16</f>
        <v>2073.4</v>
      </c>
      <c r="P16" s="175">
        <f>'[39]DC e perdas transf+MT '!C16</f>
        <v>1918.5</v>
      </c>
      <c r="Q16" s="176">
        <f t="shared" si="2"/>
        <v>1629.4714285714285</v>
      </c>
      <c r="R16" s="196">
        <v>2500</v>
      </c>
    </row>
    <row r="17" spans="1:18">
      <c r="A17" s="177" t="s">
        <v>19</v>
      </c>
      <c r="B17" s="167">
        <f>'[32]2ªfeira'!AA17</f>
        <v>24879</v>
      </c>
      <c r="C17" s="168">
        <f>'[32]3ªfeira'!AA17</f>
        <v>23648</v>
      </c>
      <c r="D17" s="168">
        <f>'[32]4ªfeira'!AA17</f>
        <v>21501</v>
      </c>
      <c r="E17" s="168">
        <f>'[32]5ªfeira'!AA17</f>
        <v>24624</v>
      </c>
      <c r="F17" s="168">
        <f>'[32]6ªfeira'!AA17</f>
        <v>25694</v>
      </c>
      <c r="G17" s="169">
        <f t="shared" si="0"/>
        <v>25694</v>
      </c>
      <c r="H17" s="170">
        <f t="shared" si="1"/>
        <v>24069.200000000001</v>
      </c>
      <c r="J17" s="174">
        <f>'[33]DC e perdas transf+MT '!C17</f>
        <v>2443.5</v>
      </c>
      <c r="K17" s="175">
        <f>'[34]DC e perdas transf+MT '!C17</f>
        <v>1748.1</v>
      </c>
      <c r="L17" s="175">
        <f>'[35]DC e perdas transf+MT '!C17</f>
        <v>2104.9</v>
      </c>
      <c r="M17" s="175">
        <f>'[36]DC e perdas transf+MT '!C17</f>
        <v>0</v>
      </c>
      <c r="N17" s="175">
        <f>'[37]DC e perdas transf+MT '!C17</f>
        <v>2442.8000000000002</v>
      </c>
      <c r="O17" s="175">
        <f>'[38]DC e perdas transf+MT '!C17</f>
        <v>2026.1</v>
      </c>
      <c r="P17" s="175">
        <f>'[39]DC e perdas transf+MT '!C17</f>
        <v>2291.6999999999998</v>
      </c>
      <c r="Q17" s="176">
        <f t="shared" si="2"/>
        <v>1865.2999999999997</v>
      </c>
      <c r="R17" s="196">
        <v>2500</v>
      </c>
    </row>
    <row r="18" spans="1:18">
      <c r="A18" s="177">
        <v>0.58333333333333337</v>
      </c>
      <c r="B18" s="167">
        <f>'[32]2ªfeira'!AA18</f>
        <v>23969</v>
      </c>
      <c r="C18" s="168">
        <f>'[32]3ªfeira'!AA18</f>
        <v>21980</v>
      </c>
      <c r="D18" s="168">
        <f>'[32]4ªfeira'!AA18</f>
        <v>21864</v>
      </c>
      <c r="E18" s="168">
        <f>'[32]5ªfeira'!AA18</f>
        <v>23621</v>
      </c>
      <c r="F18" s="168">
        <f>'[32]6ªfeira'!AA18</f>
        <v>23599</v>
      </c>
      <c r="G18" s="169">
        <f t="shared" si="0"/>
        <v>23969</v>
      </c>
      <c r="H18" s="170">
        <f t="shared" si="1"/>
        <v>23006.6</v>
      </c>
      <c r="J18" s="174">
        <f>'[33]DC e perdas transf+MT '!C18</f>
        <v>2433.6999999999998</v>
      </c>
      <c r="K18" s="175">
        <f>'[34]DC e perdas transf+MT '!C18</f>
        <v>1701</v>
      </c>
      <c r="L18" s="175">
        <f>'[35]DC e perdas transf+MT '!C18</f>
        <v>2289.3000000000002</v>
      </c>
      <c r="M18" s="175">
        <f>'[36]DC e perdas transf+MT '!C18</f>
        <v>2236.3000000000002</v>
      </c>
      <c r="N18" s="175">
        <f>'[37]DC e perdas transf+MT '!C18</f>
        <v>2311.6</v>
      </c>
      <c r="O18" s="175">
        <f>'[38]DC e perdas transf+MT '!C18</f>
        <v>2363.8000000000002</v>
      </c>
      <c r="P18" s="175">
        <f>'[39]DC e perdas transf+MT '!C18</f>
        <v>2219.4</v>
      </c>
      <c r="Q18" s="176">
        <f t="shared" si="2"/>
        <v>2222.1571428571428</v>
      </c>
      <c r="R18" s="196">
        <v>2200</v>
      </c>
    </row>
    <row r="19" spans="1:18">
      <c r="A19" s="177" t="s">
        <v>20</v>
      </c>
      <c r="B19" s="167">
        <f>'[32]2ªfeira'!AA19</f>
        <v>24505</v>
      </c>
      <c r="C19" s="168">
        <f>'[32]3ªfeira'!AA19</f>
        <v>22906</v>
      </c>
      <c r="D19" s="168">
        <f>'[32]4ªfeira'!AA19</f>
        <v>24315</v>
      </c>
      <c r="E19" s="168">
        <f>'[32]5ªfeira'!AA19</f>
        <v>23985</v>
      </c>
      <c r="F19" s="168">
        <f>'[32]6ªfeira'!AA19</f>
        <v>24275.7</v>
      </c>
      <c r="G19" s="169">
        <f t="shared" si="0"/>
        <v>24505</v>
      </c>
      <c r="H19" s="170">
        <f t="shared" si="1"/>
        <v>23997.34</v>
      </c>
      <c r="J19" s="174">
        <f>'[33]DC e perdas transf+MT '!C19</f>
        <v>1873.2</v>
      </c>
      <c r="K19" s="175">
        <f>'[34]DC e perdas transf+MT '!C19</f>
        <v>1858</v>
      </c>
      <c r="L19" s="175">
        <f>'[35]DC e perdas transf+MT '!C19</f>
        <v>1938</v>
      </c>
      <c r="M19" s="175">
        <f>'[36]DC e perdas transf+MT '!C19</f>
        <v>1949.8</v>
      </c>
      <c r="N19" s="175">
        <f>'[37]DC e perdas transf+MT '!C19</f>
        <v>2129.6999999999998</v>
      </c>
      <c r="O19" s="175">
        <f>'[38]DC e perdas transf+MT '!C19</f>
        <v>2131.5</v>
      </c>
      <c r="P19" s="175">
        <f>'[39]DC e perdas transf+MT '!C19</f>
        <v>2178.6</v>
      </c>
      <c r="Q19" s="176">
        <f t="shared" si="2"/>
        <v>2008.4</v>
      </c>
      <c r="R19" s="196">
        <v>1800</v>
      </c>
    </row>
    <row r="20" spans="1:18">
      <c r="A20" s="178" t="s">
        <v>21</v>
      </c>
      <c r="B20" s="167">
        <f>'[32]2ªfeira'!AA20</f>
        <v>24203</v>
      </c>
      <c r="C20" s="168">
        <f>'[32]3ªfeira'!AA20</f>
        <v>22506</v>
      </c>
      <c r="D20" s="168">
        <f>'[32]4ªfeira'!AA20</f>
        <v>23975</v>
      </c>
      <c r="E20" s="168">
        <f>'[32]5ªfeira'!AA20</f>
        <v>23695</v>
      </c>
      <c r="F20" s="168">
        <f>'[32]6ªfeira'!AA20</f>
        <v>24210.6</v>
      </c>
      <c r="G20" s="169">
        <f t="shared" si="0"/>
        <v>24210.6</v>
      </c>
      <c r="H20" s="170">
        <f t="shared" si="1"/>
        <v>23717.920000000002</v>
      </c>
      <c r="J20" s="174">
        <f>'[33]DC e perdas transf+MT '!C20</f>
        <v>1677.5</v>
      </c>
      <c r="K20" s="175">
        <f>'[34]DC e perdas transf+MT '!C20</f>
        <v>1585</v>
      </c>
      <c r="L20" s="175">
        <f>'[35]DC e perdas transf+MT '!C20</f>
        <v>1558.6</v>
      </c>
      <c r="M20" s="175">
        <f>'[36]DC e perdas transf+MT '!C20</f>
        <v>1545.7</v>
      </c>
      <c r="N20" s="175">
        <f>'[37]DC e perdas transf+MT '!C20</f>
        <v>1548.6</v>
      </c>
      <c r="O20" s="175">
        <f>'[38]DC e perdas transf+MT '!C20</f>
        <v>1551.7</v>
      </c>
      <c r="P20" s="175">
        <f>'[39]DC e perdas transf+MT '!C20</f>
        <v>1738.3</v>
      </c>
      <c r="Q20" s="176">
        <f t="shared" si="2"/>
        <v>1600.7714285714285</v>
      </c>
      <c r="R20" s="196">
        <v>1400</v>
      </c>
    </row>
    <row r="21" spans="1:18">
      <c r="A21" s="178" t="s">
        <v>22</v>
      </c>
      <c r="B21" s="167">
        <f>'[32]2ªfeira'!AA21</f>
        <v>22670</v>
      </c>
      <c r="C21" s="168">
        <f>'[32]3ªfeira'!AA21</f>
        <v>22101</v>
      </c>
      <c r="D21" s="168">
        <f>'[32]4ªfeira'!AA21</f>
        <v>22825</v>
      </c>
      <c r="E21" s="168">
        <f>'[32]5ªfeira'!AA21</f>
        <v>23114</v>
      </c>
      <c r="F21" s="168">
        <f>'[32]6ªfeira'!AA21</f>
        <v>23467</v>
      </c>
      <c r="G21" s="169">
        <f t="shared" si="0"/>
        <v>23467</v>
      </c>
      <c r="H21" s="170">
        <f t="shared" si="1"/>
        <v>22835.4</v>
      </c>
      <c r="J21" s="174">
        <f>'[33]DC e perdas transf+MT '!C21</f>
        <v>1168.5</v>
      </c>
      <c r="K21" s="175">
        <f>'[34]DC e perdas transf+MT '!C21</f>
        <v>1047</v>
      </c>
      <c r="L21" s="175">
        <f>'[35]DC e perdas transf+MT '!C21</f>
        <v>1021.7</v>
      </c>
      <c r="M21" s="175">
        <f>'[36]DC e perdas transf+MT '!C21</f>
        <v>1067.2</v>
      </c>
      <c r="N21" s="175">
        <f>'[37]DC e perdas transf+MT '!C21</f>
        <v>477.5</v>
      </c>
      <c r="O21" s="175">
        <f>'[38]DC e perdas transf+MT '!C21</f>
        <v>888.3</v>
      </c>
      <c r="P21" s="175">
        <f>'[39]DC e perdas transf+MT '!C21</f>
        <v>1058.5999999999999</v>
      </c>
      <c r="Q21" s="176">
        <f t="shared" si="2"/>
        <v>961.25714285714275</v>
      </c>
      <c r="R21" s="196">
        <v>900</v>
      </c>
    </row>
    <row r="22" spans="1:18">
      <c r="A22" s="178" t="s">
        <v>23</v>
      </c>
      <c r="B22" s="167">
        <f>'[32]2ªfeira'!AA22</f>
        <v>20717.5</v>
      </c>
      <c r="C22" s="168">
        <f>'[32]3ªfeira'!AA22</f>
        <v>20208</v>
      </c>
      <c r="D22" s="168">
        <f>'[32]4ªfeira'!AA22</f>
        <v>21715</v>
      </c>
      <c r="E22" s="168">
        <f>'[32]5ªfeira'!AA22</f>
        <v>22853</v>
      </c>
      <c r="F22" s="168">
        <f>'[32]6ªfeira'!AA22</f>
        <v>22113.5</v>
      </c>
      <c r="G22" s="169">
        <f t="shared" si="0"/>
        <v>22853</v>
      </c>
      <c r="H22" s="170">
        <f t="shared" si="1"/>
        <v>21521.4</v>
      </c>
      <c r="J22" s="174">
        <f>'[33]DC e perdas transf+MT '!C22</f>
        <v>560.4</v>
      </c>
      <c r="K22" s="175">
        <f>'[34]DC e perdas transf+MT '!C22</f>
        <v>506</v>
      </c>
      <c r="L22" s="175">
        <f>'[35]DC e perdas transf+MT '!C22</f>
        <v>524.1</v>
      </c>
      <c r="M22" s="175">
        <f>'[36]DC e perdas transf+MT '!C22</f>
        <v>526.70000000000005</v>
      </c>
      <c r="N22" s="175">
        <f>'[37]DC e perdas transf+MT '!C22</f>
        <v>255.5</v>
      </c>
      <c r="O22" s="175">
        <f>'[38]DC e perdas transf+MT '!C22</f>
        <v>567.9</v>
      </c>
      <c r="P22" s="175">
        <f>'[39]DC e perdas transf+MT '!C22</f>
        <v>440.2</v>
      </c>
      <c r="Q22" s="176">
        <f t="shared" si="2"/>
        <v>482.97142857142853</v>
      </c>
      <c r="R22" s="196">
        <v>300</v>
      </c>
    </row>
    <row r="23" spans="1:18">
      <c r="A23" s="179" t="s">
        <v>24</v>
      </c>
      <c r="B23" s="167">
        <f>'[32]2ªfeira'!AA23</f>
        <v>21416</v>
      </c>
      <c r="C23" s="168">
        <f>'[32]3ªfeira'!AA23</f>
        <v>21162</v>
      </c>
      <c r="D23" s="168">
        <f>'[32]4ªfeira'!AA23</f>
        <v>23021</v>
      </c>
      <c r="E23" s="168">
        <f>'[32]5ªfeira'!AA23</f>
        <v>23326.2</v>
      </c>
      <c r="F23" s="168">
        <f>'[32]6ªfeira'!AA23</f>
        <v>21802</v>
      </c>
      <c r="G23" s="169">
        <f t="shared" si="0"/>
        <v>23326.2</v>
      </c>
      <c r="H23" s="170">
        <f t="shared" si="1"/>
        <v>22145.439999999999</v>
      </c>
      <c r="J23" s="174">
        <f>'[33]DC e perdas transf+MT '!C23</f>
        <v>152.6</v>
      </c>
      <c r="K23" s="175">
        <f>'[34]DC e perdas transf+MT '!C23</f>
        <v>186</v>
      </c>
      <c r="L23" s="175">
        <f>'[35]DC e perdas transf+MT '!C23</f>
        <v>141.1</v>
      </c>
      <c r="M23" s="175">
        <f>'[36]DC e perdas transf+MT '!C23</f>
        <v>114.9</v>
      </c>
      <c r="N23" s="175">
        <f>'[37]DC e perdas transf+MT '!C23</f>
        <v>87.6</v>
      </c>
      <c r="O23" s="175">
        <f>'[38]DC e perdas transf+MT '!C23</f>
        <v>220.4</v>
      </c>
      <c r="P23" s="175">
        <f>'[39]DC e perdas transf+MT '!C23</f>
        <v>113.3</v>
      </c>
      <c r="Q23" s="176">
        <f t="shared" si="2"/>
        <v>145.12857142857143</v>
      </c>
      <c r="R23" s="196">
        <v>0</v>
      </c>
    </row>
    <row r="24" spans="1:18">
      <c r="A24" s="179" t="s">
        <v>104</v>
      </c>
      <c r="B24" s="167">
        <f>'[32]2ªfeira'!AA24</f>
        <v>24193</v>
      </c>
      <c r="C24" s="168">
        <f>'[32]3ªfeira'!AA24</f>
        <v>23783</v>
      </c>
      <c r="D24" s="168">
        <f>'[32]4ªfeira'!AA24</f>
        <v>24543</v>
      </c>
      <c r="E24" s="168">
        <f>'[32]5ªfeira'!AA24</f>
        <v>24536</v>
      </c>
      <c r="F24" s="168">
        <f>'[32]6ªfeira'!AA24</f>
        <v>24957</v>
      </c>
      <c r="G24" s="169">
        <f t="shared" si="0"/>
        <v>24957</v>
      </c>
      <c r="H24" s="170">
        <f t="shared" si="1"/>
        <v>24402.400000000001</v>
      </c>
      <c r="J24" s="174">
        <f>'[33]DC e perdas transf+MT '!C24</f>
        <v>0</v>
      </c>
      <c r="K24" s="175">
        <f>'[34]DC e perdas transf+MT '!C24</f>
        <v>0</v>
      </c>
      <c r="L24" s="175">
        <f>'[35]DC e perdas transf+MT '!C24</f>
        <v>0</v>
      </c>
      <c r="M24" s="175">
        <f>'[36]DC e perdas transf+MT '!C24</f>
        <v>0</v>
      </c>
      <c r="N24" s="175">
        <f>'[37]DC e perdas transf+MT '!C24</f>
        <v>0</v>
      </c>
      <c r="O24" s="175">
        <f>'[38]DC e perdas transf+MT '!C24</f>
        <v>0</v>
      </c>
      <c r="P24" s="175">
        <f>'[39]DC e perdas transf+MT '!C24</f>
        <v>0</v>
      </c>
      <c r="Q24" s="176">
        <f t="shared" si="2"/>
        <v>0</v>
      </c>
      <c r="R24" s="196">
        <f t="shared" si="3"/>
        <v>0</v>
      </c>
    </row>
    <row r="25" spans="1:18">
      <c r="A25" s="180">
        <v>0.875</v>
      </c>
      <c r="B25" s="167">
        <f>'[32]2ªfeira'!AA25</f>
        <v>23319</v>
      </c>
      <c r="C25" s="168">
        <f>'[32]3ªfeira'!AA25</f>
        <v>23091</v>
      </c>
      <c r="D25" s="168">
        <f>'[32]4ªfeira'!AA25</f>
        <v>23920</v>
      </c>
      <c r="E25" s="168">
        <f>'[32]5ªfeira'!AA25</f>
        <v>24206</v>
      </c>
      <c r="F25" s="168">
        <f>'[32]6ªfeira'!AA25</f>
        <v>24587</v>
      </c>
      <c r="G25" s="169">
        <f t="shared" si="0"/>
        <v>24587</v>
      </c>
      <c r="H25" s="170">
        <f t="shared" si="1"/>
        <v>23824.6</v>
      </c>
      <c r="J25" s="174">
        <f>'[33]DC e perdas transf+MT '!C25</f>
        <v>0</v>
      </c>
      <c r="K25" s="175">
        <f>'[34]DC e perdas transf+MT '!C25</f>
        <v>0</v>
      </c>
      <c r="L25" s="175">
        <f>'[35]DC e perdas transf+MT '!C25</f>
        <v>0</v>
      </c>
      <c r="M25" s="175">
        <f>'[36]DC e perdas transf+MT '!C25</f>
        <v>0</v>
      </c>
      <c r="N25" s="175">
        <f>'[37]DC e perdas transf+MT '!C25</f>
        <v>0</v>
      </c>
      <c r="O25" s="175">
        <f>'[38]DC e perdas transf+MT '!C25</f>
        <v>0</v>
      </c>
      <c r="P25" s="175">
        <f>'[39]DC e perdas transf+MT '!C25</f>
        <v>0</v>
      </c>
      <c r="Q25" s="176">
        <f t="shared" si="2"/>
        <v>0</v>
      </c>
      <c r="R25" s="196">
        <f t="shared" si="3"/>
        <v>0</v>
      </c>
    </row>
    <row r="26" spans="1:18">
      <c r="A26" s="181" t="s">
        <v>25</v>
      </c>
      <c r="B26" s="167">
        <f>'[32]2ªfeira'!AA26</f>
        <v>22621</v>
      </c>
      <c r="C26" s="168">
        <f>'[32]3ªfeira'!AA26</f>
        <v>21627</v>
      </c>
      <c r="D26" s="168">
        <f>'[32]4ªfeira'!AA26</f>
        <v>22754</v>
      </c>
      <c r="E26" s="168">
        <f>'[32]5ªfeira'!AA26</f>
        <v>22922</v>
      </c>
      <c r="F26" s="168">
        <f>'[32]6ªfeira'!AA26</f>
        <v>22572</v>
      </c>
      <c r="G26" s="169">
        <f t="shared" si="0"/>
        <v>22922</v>
      </c>
      <c r="H26" s="170">
        <f t="shared" si="1"/>
        <v>22499.200000000001</v>
      </c>
      <c r="J26" s="174">
        <f>'[33]DC e perdas transf+MT '!C26</f>
        <v>0</v>
      </c>
      <c r="K26" s="175">
        <f>'[34]DC e perdas transf+MT '!C26</f>
        <v>0</v>
      </c>
      <c r="L26" s="175">
        <f>'[35]DC e perdas transf+MT '!C26</f>
        <v>0</v>
      </c>
      <c r="M26" s="175">
        <f>'[36]DC e perdas transf+MT '!C26</f>
        <v>0</v>
      </c>
      <c r="N26" s="175">
        <f>'[37]DC e perdas transf+MT '!C26</f>
        <v>0</v>
      </c>
      <c r="O26" s="175">
        <f>'[38]DC e perdas transf+MT '!C26</f>
        <v>0</v>
      </c>
      <c r="P26" s="175">
        <f>'[39]DC e perdas transf+MT '!C26</f>
        <v>0</v>
      </c>
      <c r="Q26" s="176">
        <f t="shared" si="2"/>
        <v>0</v>
      </c>
      <c r="R26" s="196">
        <f t="shared" si="3"/>
        <v>0</v>
      </c>
    </row>
    <row r="27" spans="1:18">
      <c r="A27" s="181" t="s">
        <v>106</v>
      </c>
      <c r="B27" s="167">
        <f>'[32]2ªfeira'!AA27</f>
        <v>19459</v>
      </c>
      <c r="C27" s="168">
        <f>'[32]3ªfeira'!AA27</f>
        <v>19392</v>
      </c>
      <c r="D27" s="168">
        <f>'[32]4ªfeira'!AA27</f>
        <v>20144</v>
      </c>
      <c r="E27" s="168">
        <f>'[32]5ªfeira'!AA27</f>
        <v>19626</v>
      </c>
      <c r="F27" s="168">
        <f>'[32]6ªfeira'!AA27</f>
        <v>20754</v>
      </c>
      <c r="G27" s="169">
        <f t="shared" si="0"/>
        <v>20754</v>
      </c>
      <c r="H27" s="170">
        <f t="shared" si="1"/>
        <v>19875</v>
      </c>
      <c r="J27" s="174">
        <f>'[33]DC e perdas transf+MT '!C27</f>
        <v>0</v>
      </c>
      <c r="K27" s="175">
        <f>'[34]DC e perdas transf+MT '!C27</f>
        <v>0</v>
      </c>
      <c r="L27" s="175">
        <f>'[35]DC e perdas transf+MT '!C27</f>
        <v>0</v>
      </c>
      <c r="M27" s="175">
        <f>'[36]DC e perdas transf+MT '!C27</f>
        <v>0</v>
      </c>
      <c r="N27" s="175">
        <f>'[37]DC e perdas transf+MT '!C27</f>
        <v>0</v>
      </c>
      <c r="O27" s="175">
        <f>'[38]DC e perdas transf+MT '!C27</f>
        <v>0</v>
      </c>
      <c r="P27" s="175">
        <f>'[39]DC e perdas transf+MT '!C27</f>
        <v>0</v>
      </c>
      <c r="Q27" s="176">
        <f t="shared" si="2"/>
        <v>0</v>
      </c>
      <c r="R27" s="196">
        <f t="shared" si="3"/>
        <v>0</v>
      </c>
    </row>
    <row r="28" spans="1:18" ht="13" thickBot="1">
      <c r="A28" s="182" t="s">
        <v>26</v>
      </c>
      <c r="B28" s="183">
        <f>'[32]2ªfeira'!AA28</f>
        <v>17000</v>
      </c>
      <c r="C28" s="184">
        <f>'[32]3ªfeira'!AA28</f>
        <v>17372</v>
      </c>
      <c r="D28" s="184">
        <f>'[32]4ªfeira'!AA28</f>
        <v>17914</v>
      </c>
      <c r="E28" s="184">
        <f>'[32]5ªfeira'!AA28</f>
        <v>18491</v>
      </c>
      <c r="F28" s="184">
        <f>'[32]6ªfeira'!AA28</f>
        <v>18500</v>
      </c>
      <c r="G28" s="185">
        <f t="shared" si="0"/>
        <v>18500</v>
      </c>
      <c r="H28" s="186">
        <f t="shared" si="1"/>
        <v>17855.400000000001</v>
      </c>
      <c r="J28" s="187">
        <f>'[33]DC e perdas transf+MT '!C28</f>
        <v>0</v>
      </c>
      <c r="K28" s="188">
        <f>'[34]DC e perdas transf+MT '!C28</f>
        <v>0</v>
      </c>
      <c r="L28" s="188">
        <f>'[35]DC e perdas transf+MT '!C28</f>
        <v>0</v>
      </c>
      <c r="M28" s="188">
        <f>'[36]DC e perdas transf+MT '!C28</f>
        <v>0</v>
      </c>
      <c r="N28" s="188">
        <f>'[37]DC e perdas transf+MT '!C28</f>
        <v>0</v>
      </c>
      <c r="O28" s="188">
        <f>'[38]DC e perdas transf+MT '!C28</f>
        <v>0</v>
      </c>
      <c r="P28" s="188">
        <f>'[39]DC e perdas transf+MT '!C28</f>
        <v>0</v>
      </c>
      <c r="Q28" s="189">
        <f t="shared" si="2"/>
        <v>0</v>
      </c>
      <c r="R28" s="196">
        <f t="shared" si="3"/>
        <v>0</v>
      </c>
    </row>
    <row r="29" spans="1:18">
      <c r="B29" s="190"/>
      <c r="C29" s="190"/>
      <c r="D29" s="190"/>
      <c r="E29" s="190"/>
      <c r="F29" s="190"/>
    </row>
    <row r="30" spans="1:18">
      <c r="J30" s="194">
        <f t="shared" ref="J30" si="4">SUM(J5:J29)</f>
        <v>16438.010000000002</v>
      </c>
      <c r="K30" s="197">
        <f t="shared" ref="K30" si="5">SUM(K5:K29)</f>
        <v>10360.1</v>
      </c>
      <c r="L30" s="194">
        <f t="shared" ref="L30" si="6">SUM(L5:L29)</f>
        <v>15123.200000000003</v>
      </c>
      <c r="M30" s="197">
        <f t="shared" ref="M30" si="7">SUM(M5:M29)</f>
        <v>10850.2</v>
      </c>
      <c r="N30" s="194">
        <f t="shared" ref="N30" si="8">SUM(N5:N29)</f>
        <v>15535.100000000002</v>
      </c>
      <c r="O30" s="194">
        <f t="shared" ref="O30" si="9">SUM(O5:O29)</f>
        <v>13970.899999999998</v>
      </c>
      <c r="P30" s="198">
        <f t="shared" ref="P30" si="10">SUM(P5:P29)</f>
        <v>16043.9</v>
      </c>
      <c r="Q30" s="194">
        <f t="shared" ref="Q30" si="11">SUM(Q5:Q29)</f>
        <v>14045.915714285713</v>
      </c>
      <c r="R30" s="194">
        <f>SUM(R5:R29)</f>
        <v>16460</v>
      </c>
    </row>
    <row r="31" spans="1:18">
      <c r="A31" s="191" t="s">
        <v>126</v>
      </c>
    </row>
    <row r="32" spans="1:18">
      <c r="J32" s="159" t="s">
        <v>115</v>
      </c>
      <c r="P32" s="190">
        <f>SUM(J5:P28)</f>
        <v>98321.410000000018</v>
      </c>
    </row>
    <row r="33" spans="1:18" ht="13" thickBot="1">
      <c r="B33" s="159" t="s">
        <v>116</v>
      </c>
      <c r="G33" s="159" t="s">
        <v>117</v>
      </c>
      <c r="H33" s="159" t="s">
        <v>118</v>
      </c>
      <c r="J33" s="159" t="s">
        <v>119</v>
      </c>
      <c r="K33" s="159" t="s">
        <v>120</v>
      </c>
      <c r="L33" s="159" t="s">
        <v>121</v>
      </c>
      <c r="M33" s="159" t="s">
        <v>122</v>
      </c>
      <c r="N33" s="159" t="s">
        <v>123</v>
      </c>
      <c r="O33" s="159" t="s">
        <v>124</v>
      </c>
      <c r="P33" s="159" t="s">
        <v>125</v>
      </c>
      <c r="Q33" s="159" t="s">
        <v>118</v>
      </c>
      <c r="R33" s="195" t="s">
        <v>128</v>
      </c>
    </row>
    <row r="34" spans="1:18" ht="14" thickTop="1" thickBot="1">
      <c r="A34" s="166" t="s">
        <v>9</v>
      </c>
      <c r="B34" s="190">
        <v>16700</v>
      </c>
      <c r="C34" s="190">
        <v>15700</v>
      </c>
      <c r="D34" s="190">
        <v>16100</v>
      </c>
      <c r="E34" s="190">
        <v>17704</v>
      </c>
      <c r="F34" s="190">
        <v>17879</v>
      </c>
      <c r="G34" s="190">
        <v>17879</v>
      </c>
      <c r="H34" s="190">
        <v>16816.599999999999</v>
      </c>
      <c r="I34" s="190"/>
      <c r="J34" s="190">
        <v>0</v>
      </c>
      <c r="K34" s="190">
        <v>0</v>
      </c>
      <c r="L34" s="190">
        <v>0</v>
      </c>
      <c r="M34" s="190">
        <v>0</v>
      </c>
      <c r="N34" s="190">
        <v>0</v>
      </c>
      <c r="O34" s="190">
        <v>0</v>
      </c>
      <c r="P34" s="190">
        <v>0</v>
      </c>
      <c r="Q34" s="173">
        <f t="shared" ref="Q34:Q57" si="12">AVERAGE(J34:P34)</f>
        <v>0</v>
      </c>
      <c r="R34" s="196">
        <f t="shared" ref="R34:R57" si="13">+R5</f>
        <v>0</v>
      </c>
    </row>
    <row r="35" spans="1:18" ht="14" thickTop="1" thickBot="1">
      <c r="A35" s="166" t="s">
        <v>10</v>
      </c>
      <c r="B35" s="190">
        <v>16300</v>
      </c>
      <c r="C35" s="190">
        <v>15400</v>
      </c>
      <c r="D35" s="190">
        <v>16475</v>
      </c>
      <c r="E35" s="190">
        <v>16768</v>
      </c>
      <c r="F35" s="190">
        <v>16289</v>
      </c>
      <c r="G35" s="190">
        <v>16768</v>
      </c>
      <c r="H35" s="190">
        <v>16246.4</v>
      </c>
      <c r="I35" s="190"/>
      <c r="J35" s="190">
        <v>0</v>
      </c>
      <c r="K35" s="190">
        <v>0</v>
      </c>
      <c r="L35" s="190">
        <v>0</v>
      </c>
      <c r="M35" s="190">
        <v>0</v>
      </c>
      <c r="N35" s="190">
        <v>0</v>
      </c>
      <c r="O35" s="190">
        <v>0</v>
      </c>
      <c r="P35" s="190">
        <v>0</v>
      </c>
      <c r="Q35" s="173">
        <f t="shared" si="12"/>
        <v>0</v>
      </c>
      <c r="R35" s="196">
        <f t="shared" si="13"/>
        <v>0</v>
      </c>
    </row>
    <row r="36" spans="1:18" ht="14" thickTop="1" thickBot="1">
      <c r="A36" s="166" t="s">
        <v>11</v>
      </c>
      <c r="B36" s="190">
        <v>15800</v>
      </c>
      <c r="C36" s="190">
        <v>15100</v>
      </c>
      <c r="D36" s="190">
        <v>15931</v>
      </c>
      <c r="E36" s="190">
        <v>16396</v>
      </c>
      <c r="F36" s="190">
        <v>15793</v>
      </c>
      <c r="G36" s="190">
        <v>16396</v>
      </c>
      <c r="H36" s="190">
        <v>15804</v>
      </c>
      <c r="I36" s="190"/>
      <c r="J36" s="190">
        <v>0</v>
      </c>
      <c r="K36" s="190">
        <v>0</v>
      </c>
      <c r="L36" s="190">
        <v>0</v>
      </c>
      <c r="M36" s="190">
        <v>0</v>
      </c>
      <c r="N36" s="190">
        <v>0</v>
      </c>
      <c r="O36" s="190">
        <v>0</v>
      </c>
      <c r="P36" s="190">
        <v>0</v>
      </c>
      <c r="Q36" s="173">
        <f t="shared" si="12"/>
        <v>0</v>
      </c>
      <c r="R36" s="196">
        <f t="shared" si="13"/>
        <v>0</v>
      </c>
    </row>
    <row r="37" spans="1:18" ht="14" thickTop="1" thickBot="1">
      <c r="A37" s="166" t="s">
        <v>12</v>
      </c>
      <c r="B37" s="190">
        <v>15500</v>
      </c>
      <c r="C37" s="190">
        <v>14800</v>
      </c>
      <c r="D37" s="190">
        <v>16295</v>
      </c>
      <c r="E37" s="190">
        <v>16291</v>
      </c>
      <c r="F37" s="190">
        <v>15614</v>
      </c>
      <c r="G37" s="190">
        <v>16295</v>
      </c>
      <c r="H37" s="190">
        <v>15700</v>
      </c>
      <c r="I37" s="190"/>
      <c r="J37" s="190">
        <v>0</v>
      </c>
      <c r="K37" s="190">
        <v>0</v>
      </c>
      <c r="L37" s="190">
        <v>0</v>
      </c>
      <c r="M37" s="190">
        <v>0</v>
      </c>
      <c r="N37" s="190">
        <v>0</v>
      </c>
      <c r="O37" s="190">
        <v>0</v>
      </c>
      <c r="P37" s="190">
        <v>0</v>
      </c>
      <c r="Q37" s="173">
        <f t="shared" si="12"/>
        <v>0</v>
      </c>
      <c r="R37" s="196">
        <f t="shared" si="13"/>
        <v>0</v>
      </c>
    </row>
    <row r="38" spans="1:18" ht="14" thickTop="1" thickBot="1">
      <c r="A38" s="166" t="s">
        <v>13</v>
      </c>
      <c r="B38" s="190">
        <v>15700</v>
      </c>
      <c r="C38" s="190">
        <v>14800</v>
      </c>
      <c r="D38" s="190">
        <v>16296</v>
      </c>
      <c r="E38" s="190">
        <v>15886</v>
      </c>
      <c r="F38" s="190">
        <v>15608</v>
      </c>
      <c r="G38" s="190">
        <v>16296</v>
      </c>
      <c r="H38" s="190">
        <v>15658</v>
      </c>
      <c r="I38" s="190"/>
      <c r="J38" s="190">
        <v>0</v>
      </c>
      <c r="K38" s="190">
        <v>0</v>
      </c>
      <c r="L38" s="190">
        <v>0</v>
      </c>
      <c r="M38" s="190">
        <v>0</v>
      </c>
      <c r="N38" s="190">
        <v>0</v>
      </c>
      <c r="O38" s="190">
        <v>0</v>
      </c>
      <c r="P38" s="190">
        <v>0</v>
      </c>
      <c r="Q38" s="173">
        <f t="shared" si="12"/>
        <v>0</v>
      </c>
      <c r="R38" s="196">
        <f t="shared" si="13"/>
        <v>0</v>
      </c>
    </row>
    <row r="39" spans="1:18" ht="14" thickTop="1" thickBot="1">
      <c r="A39" s="166" t="s">
        <v>14</v>
      </c>
      <c r="B39" s="190">
        <v>16000</v>
      </c>
      <c r="C39" s="190">
        <v>15900</v>
      </c>
      <c r="D39" s="190">
        <v>17135</v>
      </c>
      <c r="E39" s="190">
        <v>16796</v>
      </c>
      <c r="F39" s="190">
        <v>16451</v>
      </c>
      <c r="G39" s="190">
        <v>17135</v>
      </c>
      <c r="H39" s="190">
        <v>16456.400000000001</v>
      </c>
      <c r="I39" s="190"/>
      <c r="J39" s="190">
        <v>0</v>
      </c>
      <c r="K39" s="190">
        <v>0</v>
      </c>
      <c r="L39" s="190">
        <v>0</v>
      </c>
      <c r="M39" s="190">
        <v>0</v>
      </c>
      <c r="N39" s="190">
        <v>0</v>
      </c>
      <c r="O39" s="190">
        <v>0</v>
      </c>
      <c r="P39" s="190">
        <v>0</v>
      </c>
      <c r="Q39" s="173">
        <f t="shared" si="12"/>
        <v>0</v>
      </c>
      <c r="R39" s="196">
        <f t="shared" si="13"/>
        <v>0</v>
      </c>
    </row>
    <row r="40" spans="1:18" ht="14" thickTop="1" thickBot="1">
      <c r="A40" s="166" t="s">
        <v>15</v>
      </c>
      <c r="B40" s="190">
        <v>17560.73</v>
      </c>
      <c r="C40" s="190">
        <v>18000</v>
      </c>
      <c r="D40" s="190">
        <v>16499</v>
      </c>
      <c r="E40" s="190">
        <v>18488.900000000001</v>
      </c>
      <c r="F40" s="190">
        <v>17815.400000000001</v>
      </c>
      <c r="G40" s="190">
        <v>18488.900000000001</v>
      </c>
      <c r="H40" s="190">
        <v>17672.806</v>
      </c>
      <c r="I40" s="190"/>
      <c r="J40" s="190">
        <v>0</v>
      </c>
      <c r="K40" s="190">
        <v>0</v>
      </c>
      <c r="L40" s="190">
        <v>100</v>
      </c>
      <c r="M40" s="190">
        <v>200</v>
      </c>
      <c r="N40" s="190">
        <v>200</v>
      </c>
      <c r="O40" s="190">
        <v>200</v>
      </c>
      <c r="P40" s="190">
        <v>0</v>
      </c>
      <c r="Q40" s="173">
        <f t="shared" si="12"/>
        <v>100</v>
      </c>
      <c r="R40" s="196">
        <f t="shared" si="13"/>
        <v>60</v>
      </c>
    </row>
    <row r="41" spans="1:18" ht="14" thickTop="1" thickBot="1">
      <c r="A41" s="166" t="s">
        <v>16</v>
      </c>
      <c r="B41" s="190">
        <v>19793.28</v>
      </c>
      <c r="C41" s="190">
        <v>19841</v>
      </c>
      <c r="D41" s="190">
        <v>17359.2</v>
      </c>
      <c r="E41" s="190">
        <v>20784</v>
      </c>
      <c r="F41" s="190">
        <v>20178</v>
      </c>
      <c r="G41" s="190">
        <v>20784</v>
      </c>
      <c r="H41" s="190">
        <v>19591.095999999998</v>
      </c>
      <c r="I41" s="190"/>
      <c r="J41" s="190">
        <v>500</v>
      </c>
      <c r="K41" s="190">
        <v>200</v>
      </c>
      <c r="L41" s="190">
        <v>200</v>
      </c>
      <c r="M41" s="190">
        <v>600</v>
      </c>
      <c r="N41" s="190">
        <v>500</v>
      </c>
      <c r="O41" s="190">
        <v>300</v>
      </c>
      <c r="P41" s="190">
        <v>0</v>
      </c>
      <c r="Q41" s="173">
        <f t="shared" si="12"/>
        <v>328.57142857142856</v>
      </c>
      <c r="R41" s="196">
        <f t="shared" si="13"/>
        <v>300</v>
      </c>
    </row>
    <row r="42" spans="1:18" ht="14" thickTop="1" thickBot="1">
      <c r="A42" s="166" t="s">
        <v>17</v>
      </c>
      <c r="B42" s="190">
        <v>22609</v>
      </c>
      <c r="C42" s="190">
        <v>23404</v>
      </c>
      <c r="D42" s="190">
        <v>20717</v>
      </c>
      <c r="E42" s="190">
        <v>23114</v>
      </c>
      <c r="F42" s="190">
        <v>23500</v>
      </c>
      <c r="G42" s="190">
        <v>23500</v>
      </c>
      <c r="H42" s="190">
        <v>22668.799999999999</v>
      </c>
      <c r="I42" s="190"/>
      <c r="J42" s="190">
        <v>1200</v>
      </c>
      <c r="K42" s="190">
        <v>900</v>
      </c>
      <c r="L42" s="190">
        <v>700</v>
      </c>
      <c r="M42" s="190">
        <v>1200</v>
      </c>
      <c r="N42" s="190">
        <v>1200</v>
      </c>
      <c r="O42" s="190">
        <v>1200</v>
      </c>
      <c r="P42" s="190">
        <v>0</v>
      </c>
      <c r="Q42" s="173">
        <f t="shared" si="12"/>
        <v>914.28571428571433</v>
      </c>
      <c r="R42" s="196">
        <f t="shared" si="13"/>
        <v>900</v>
      </c>
    </row>
    <row r="43" spans="1:18" ht="14" thickTop="1" thickBot="1">
      <c r="A43" s="177">
        <v>0.41666666666666669</v>
      </c>
      <c r="B43" s="190">
        <v>23542</v>
      </c>
      <c r="C43" s="190">
        <v>22809</v>
      </c>
      <c r="D43" s="190">
        <v>21740</v>
      </c>
      <c r="E43" s="190">
        <v>24210</v>
      </c>
      <c r="F43" s="190">
        <v>24027</v>
      </c>
      <c r="G43" s="190">
        <v>24210</v>
      </c>
      <c r="H43" s="190">
        <v>23265.599999999999</v>
      </c>
      <c r="I43" s="190"/>
      <c r="J43" s="190">
        <v>1900</v>
      </c>
      <c r="K43" s="190">
        <v>1800</v>
      </c>
      <c r="L43" s="190">
        <v>1100</v>
      </c>
      <c r="M43" s="190">
        <v>1700</v>
      </c>
      <c r="N43" s="190">
        <v>1800</v>
      </c>
      <c r="O43" s="190">
        <v>1800</v>
      </c>
      <c r="P43" s="190">
        <v>0</v>
      </c>
      <c r="Q43" s="173">
        <f t="shared" si="12"/>
        <v>1442.8571428571429</v>
      </c>
      <c r="R43" s="196">
        <f t="shared" si="13"/>
        <v>1600</v>
      </c>
    </row>
    <row r="44" spans="1:18" ht="14" thickTop="1" thickBot="1">
      <c r="A44" s="177" t="s">
        <v>18</v>
      </c>
      <c r="B44" s="190">
        <v>24482</v>
      </c>
      <c r="C44" s="190">
        <v>23196</v>
      </c>
      <c r="D44" s="190">
        <v>22048</v>
      </c>
      <c r="E44" s="190">
        <v>24639</v>
      </c>
      <c r="F44" s="190">
        <v>24409</v>
      </c>
      <c r="G44" s="190">
        <v>24639</v>
      </c>
      <c r="H44" s="190">
        <v>23754.799999999999</v>
      </c>
      <c r="I44" s="190"/>
      <c r="J44" s="190">
        <v>2300</v>
      </c>
      <c r="K44" s="190">
        <v>2300</v>
      </c>
      <c r="L44" s="190">
        <v>1200</v>
      </c>
      <c r="M44" s="190">
        <v>2100</v>
      </c>
      <c r="N44" s="190">
        <v>2100</v>
      </c>
      <c r="O44" s="190">
        <v>2200</v>
      </c>
      <c r="P44" s="190">
        <v>0</v>
      </c>
      <c r="Q44" s="173">
        <f t="shared" si="12"/>
        <v>1742.8571428571429</v>
      </c>
      <c r="R44" s="196">
        <f t="shared" si="13"/>
        <v>2000</v>
      </c>
    </row>
    <row r="45" spans="1:18" ht="14" thickTop="1" thickBot="1">
      <c r="A45" s="177">
        <v>0.5</v>
      </c>
      <c r="B45" s="190">
        <v>24830</v>
      </c>
      <c r="C45" s="190">
        <v>24672</v>
      </c>
      <c r="D45" s="190">
        <v>22662</v>
      </c>
      <c r="E45" s="190">
        <v>24906</v>
      </c>
      <c r="F45" s="190">
        <v>24563</v>
      </c>
      <c r="G45" s="190">
        <v>24906</v>
      </c>
      <c r="H45" s="190">
        <v>24326.6</v>
      </c>
      <c r="I45" s="190"/>
      <c r="J45" s="190">
        <v>2600</v>
      </c>
      <c r="K45" s="190">
        <v>2500</v>
      </c>
      <c r="L45" s="190">
        <v>1700</v>
      </c>
      <c r="M45" s="190">
        <v>2300</v>
      </c>
      <c r="N45" s="190">
        <v>2200</v>
      </c>
      <c r="O45" s="190">
        <v>2400</v>
      </c>
      <c r="P45" s="190">
        <v>0</v>
      </c>
      <c r="Q45" s="173">
        <f t="shared" si="12"/>
        <v>1957.1428571428571</v>
      </c>
      <c r="R45" s="196">
        <f t="shared" si="13"/>
        <v>2500</v>
      </c>
    </row>
    <row r="46" spans="1:18" ht="14" thickTop="1" thickBot="1">
      <c r="A46" s="177" t="s">
        <v>19</v>
      </c>
      <c r="B46" s="190">
        <v>24879</v>
      </c>
      <c r="C46" s="190">
        <v>23648</v>
      </c>
      <c r="D46" s="190">
        <v>21501</v>
      </c>
      <c r="E46" s="190">
        <v>24624</v>
      </c>
      <c r="F46" s="190">
        <v>25694</v>
      </c>
      <c r="G46" s="190">
        <v>25694</v>
      </c>
      <c r="H46" s="190">
        <v>24069.200000000001</v>
      </c>
      <c r="I46" s="190"/>
      <c r="J46" s="190">
        <v>2600</v>
      </c>
      <c r="K46" s="190">
        <v>2600</v>
      </c>
      <c r="L46" s="190">
        <v>1900</v>
      </c>
      <c r="M46" s="190">
        <v>2400</v>
      </c>
      <c r="N46" s="190">
        <v>2400</v>
      </c>
      <c r="O46" s="190">
        <v>2400</v>
      </c>
      <c r="P46" s="190">
        <v>1855</v>
      </c>
      <c r="Q46" s="173">
        <f t="shared" si="12"/>
        <v>2307.8571428571427</v>
      </c>
      <c r="R46" s="196">
        <f t="shared" si="13"/>
        <v>2500</v>
      </c>
    </row>
    <row r="47" spans="1:18" ht="14" thickTop="1" thickBot="1">
      <c r="A47" s="177">
        <v>0.58333333333333337</v>
      </c>
      <c r="B47" s="190">
        <v>23969</v>
      </c>
      <c r="C47" s="190">
        <v>21980</v>
      </c>
      <c r="D47" s="190">
        <v>21864</v>
      </c>
      <c r="E47" s="190">
        <v>23621</v>
      </c>
      <c r="F47" s="190">
        <v>23599</v>
      </c>
      <c r="G47" s="190">
        <v>23969</v>
      </c>
      <c r="H47" s="190">
        <v>23006.6</v>
      </c>
      <c r="I47" s="190"/>
      <c r="J47" s="190">
        <v>2300</v>
      </c>
      <c r="K47" s="190">
        <v>2200</v>
      </c>
      <c r="L47" s="190">
        <v>2100</v>
      </c>
      <c r="M47" s="190">
        <v>2200</v>
      </c>
      <c r="N47" s="190">
        <v>2100</v>
      </c>
      <c r="O47" s="190">
        <v>2200</v>
      </c>
      <c r="P47" s="190">
        <v>2152.5</v>
      </c>
      <c r="Q47" s="173">
        <f t="shared" si="12"/>
        <v>2178.9285714285716</v>
      </c>
      <c r="R47" s="196">
        <f t="shared" si="13"/>
        <v>2200</v>
      </c>
    </row>
    <row r="48" spans="1:18" ht="14" thickTop="1" thickBot="1">
      <c r="A48" s="177" t="s">
        <v>20</v>
      </c>
      <c r="B48" s="190">
        <v>24505</v>
      </c>
      <c r="C48" s="190">
        <v>22906</v>
      </c>
      <c r="D48" s="190">
        <v>24315</v>
      </c>
      <c r="E48" s="190">
        <v>23985</v>
      </c>
      <c r="F48" s="190">
        <v>24275.7</v>
      </c>
      <c r="G48" s="190">
        <v>24505</v>
      </c>
      <c r="H48" s="190">
        <v>23997.34</v>
      </c>
      <c r="I48" s="190"/>
      <c r="J48" s="190">
        <v>1800</v>
      </c>
      <c r="K48" s="190">
        <v>2100</v>
      </c>
      <c r="L48" s="190">
        <v>1800</v>
      </c>
      <c r="M48" s="190">
        <v>1800</v>
      </c>
      <c r="N48" s="190">
        <v>1800</v>
      </c>
      <c r="O48" s="190">
        <v>1800</v>
      </c>
      <c r="P48" s="190">
        <v>1755</v>
      </c>
      <c r="Q48" s="173">
        <f t="shared" si="12"/>
        <v>1836.4285714285713</v>
      </c>
      <c r="R48" s="196">
        <f t="shared" si="13"/>
        <v>1800</v>
      </c>
    </row>
    <row r="49" spans="1:18" ht="14" thickTop="1" thickBot="1">
      <c r="A49" s="178" t="s">
        <v>21</v>
      </c>
      <c r="B49" s="190">
        <v>24203</v>
      </c>
      <c r="C49" s="190">
        <v>22506</v>
      </c>
      <c r="D49" s="190">
        <v>23975</v>
      </c>
      <c r="E49" s="190">
        <v>23695</v>
      </c>
      <c r="F49" s="190">
        <v>24210.6</v>
      </c>
      <c r="G49" s="190">
        <v>24210.6</v>
      </c>
      <c r="H49" s="190">
        <v>23717.920000000002</v>
      </c>
      <c r="I49" s="190"/>
      <c r="J49" s="190">
        <v>1500</v>
      </c>
      <c r="K49" s="190">
        <v>1500</v>
      </c>
      <c r="L49" s="190">
        <v>1300</v>
      </c>
      <c r="M49" s="190">
        <v>1400</v>
      </c>
      <c r="N49" s="190">
        <v>1400</v>
      </c>
      <c r="O49" s="190">
        <v>1400</v>
      </c>
      <c r="P49" s="190">
        <v>1439</v>
      </c>
      <c r="Q49" s="173">
        <f t="shared" si="12"/>
        <v>1419.8571428571429</v>
      </c>
      <c r="R49" s="196">
        <f t="shared" si="13"/>
        <v>1400</v>
      </c>
    </row>
    <row r="50" spans="1:18" ht="14" thickTop="1" thickBot="1">
      <c r="A50" s="178" t="s">
        <v>22</v>
      </c>
      <c r="B50" s="190">
        <v>22670</v>
      </c>
      <c r="C50" s="190">
        <v>22101</v>
      </c>
      <c r="D50" s="190">
        <v>22825</v>
      </c>
      <c r="E50" s="190">
        <v>23114</v>
      </c>
      <c r="F50" s="190">
        <v>23467</v>
      </c>
      <c r="G50" s="190">
        <v>23467</v>
      </c>
      <c r="H50" s="190">
        <v>22835.4</v>
      </c>
      <c r="I50" s="190"/>
      <c r="J50" s="190">
        <v>900</v>
      </c>
      <c r="K50" s="190">
        <v>800</v>
      </c>
      <c r="L50" s="190">
        <v>700</v>
      </c>
      <c r="M50" s="190">
        <v>800</v>
      </c>
      <c r="N50" s="190">
        <v>1700</v>
      </c>
      <c r="O50" s="190">
        <v>900</v>
      </c>
      <c r="P50" s="190">
        <v>987</v>
      </c>
      <c r="Q50" s="173">
        <f t="shared" si="12"/>
        <v>969.57142857142856</v>
      </c>
      <c r="R50" s="196">
        <f t="shared" si="13"/>
        <v>900</v>
      </c>
    </row>
    <row r="51" spans="1:18" ht="14" thickTop="1" thickBot="1">
      <c r="A51" s="178" t="s">
        <v>23</v>
      </c>
      <c r="B51" s="190">
        <v>20595</v>
      </c>
      <c r="C51" s="190">
        <v>20208</v>
      </c>
      <c r="D51" s="190">
        <v>21715</v>
      </c>
      <c r="E51" s="190">
        <v>21139</v>
      </c>
      <c r="F51" s="190">
        <v>22113.5</v>
      </c>
      <c r="G51" s="190">
        <v>22113.5</v>
      </c>
      <c r="H51" s="190">
        <v>21154.1</v>
      </c>
      <c r="I51" s="190"/>
      <c r="J51" s="190">
        <v>300</v>
      </c>
      <c r="K51" s="190">
        <v>200</v>
      </c>
      <c r="L51" s="190">
        <v>300</v>
      </c>
      <c r="M51" s="190">
        <v>200</v>
      </c>
      <c r="N51" s="190">
        <v>200</v>
      </c>
      <c r="O51" s="190">
        <v>300</v>
      </c>
      <c r="P51" s="190">
        <v>463</v>
      </c>
      <c r="Q51" s="173">
        <f t="shared" si="12"/>
        <v>280.42857142857144</v>
      </c>
      <c r="R51" s="196">
        <f t="shared" si="13"/>
        <v>300</v>
      </c>
    </row>
    <row r="52" spans="1:18" ht="14" thickTop="1" thickBot="1">
      <c r="A52" s="179" t="s">
        <v>24</v>
      </c>
      <c r="B52" s="190">
        <v>21416</v>
      </c>
      <c r="C52" s="190">
        <v>21162</v>
      </c>
      <c r="D52" s="190">
        <v>23021</v>
      </c>
      <c r="E52" s="190">
        <v>22393</v>
      </c>
      <c r="F52" s="190">
        <v>21802</v>
      </c>
      <c r="G52" s="190">
        <v>23021</v>
      </c>
      <c r="H52" s="190">
        <v>21958.799999999999</v>
      </c>
      <c r="I52" s="190"/>
      <c r="J52" s="190">
        <v>0</v>
      </c>
      <c r="K52" s="190">
        <v>0</v>
      </c>
      <c r="L52" s="190">
        <v>0</v>
      </c>
      <c r="M52" s="190">
        <v>0</v>
      </c>
      <c r="N52" s="190">
        <v>0</v>
      </c>
      <c r="O52" s="190">
        <v>0</v>
      </c>
      <c r="P52" s="190">
        <v>137</v>
      </c>
      <c r="Q52" s="173">
        <f t="shared" si="12"/>
        <v>19.571428571428573</v>
      </c>
      <c r="R52" s="196">
        <f t="shared" si="13"/>
        <v>0</v>
      </c>
    </row>
    <row r="53" spans="1:18" ht="14" thickTop="1" thickBot="1">
      <c r="A53" s="179" t="s">
        <v>104</v>
      </c>
      <c r="B53" s="190">
        <v>24193</v>
      </c>
      <c r="C53" s="190">
        <v>23783</v>
      </c>
      <c r="D53" s="190">
        <v>24543</v>
      </c>
      <c r="E53" s="190">
        <v>24536</v>
      </c>
      <c r="F53" s="190">
        <v>24957</v>
      </c>
      <c r="G53" s="190">
        <v>24957</v>
      </c>
      <c r="H53" s="190">
        <v>24402.400000000001</v>
      </c>
      <c r="I53" s="190"/>
      <c r="J53" s="190">
        <v>0</v>
      </c>
      <c r="K53" s="190">
        <v>0</v>
      </c>
      <c r="L53" s="190">
        <v>0</v>
      </c>
      <c r="M53" s="190">
        <v>0</v>
      </c>
      <c r="N53" s="190">
        <v>0</v>
      </c>
      <c r="O53" s="190">
        <v>0</v>
      </c>
      <c r="P53" s="190">
        <v>0</v>
      </c>
      <c r="Q53" s="173">
        <f t="shared" si="12"/>
        <v>0</v>
      </c>
      <c r="R53" s="196">
        <f t="shared" si="13"/>
        <v>0</v>
      </c>
    </row>
    <row r="54" spans="1:18" ht="14" thickTop="1" thickBot="1">
      <c r="A54" s="180">
        <v>0.875</v>
      </c>
      <c r="B54" s="190">
        <v>23319</v>
      </c>
      <c r="C54" s="190">
        <v>23079</v>
      </c>
      <c r="D54" s="190">
        <v>23920</v>
      </c>
      <c r="E54" s="190">
        <v>24206</v>
      </c>
      <c r="F54" s="190">
        <v>24587</v>
      </c>
      <c r="G54" s="190">
        <v>24587</v>
      </c>
      <c r="H54" s="190">
        <v>23822.2</v>
      </c>
      <c r="I54" s="190"/>
      <c r="J54" s="190">
        <v>0</v>
      </c>
      <c r="K54" s="190">
        <v>0</v>
      </c>
      <c r="L54" s="190">
        <v>0</v>
      </c>
      <c r="M54" s="190">
        <v>0</v>
      </c>
      <c r="N54" s="190">
        <v>0</v>
      </c>
      <c r="O54" s="190">
        <v>0</v>
      </c>
      <c r="P54" s="190">
        <v>0</v>
      </c>
      <c r="Q54" s="173">
        <f t="shared" si="12"/>
        <v>0</v>
      </c>
      <c r="R54" s="196">
        <f t="shared" si="13"/>
        <v>0</v>
      </c>
    </row>
    <row r="55" spans="1:18" ht="14" thickTop="1" thickBot="1">
      <c r="A55" s="181" t="s">
        <v>25</v>
      </c>
      <c r="B55" s="190">
        <v>22621</v>
      </c>
      <c r="C55" s="190">
        <v>21440</v>
      </c>
      <c r="D55" s="190">
        <v>22532</v>
      </c>
      <c r="E55" s="190">
        <v>22922</v>
      </c>
      <c r="F55" s="190">
        <v>22572</v>
      </c>
      <c r="G55" s="190">
        <v>22922</v>
      </c>
      <c r="H55" s="190">
        <v>22417.4</v>
      </c>
      <c r="I55" s="190"/>
      <c r="J55" s="190">
        <v>0</v>
      </c>
      <c r="K55" s="190">
        <v>0</v>
      </c>
      <c r="L55" s="190">
        <v>0</v>
      </c>
      <c r="M55" s="190">
        <v>0</v>
      </c>
      <c r="N55" s="190">
        <v>0</v>
      </c>
      <c r="O55" s="190">
        <v>0</v>
      </c>
      <c r="P55" s="190">
        <v>0</v>
      </c>
      <c r="Q55" s="173">
        <f t="shared" si="12"/>
        <v>0</v>
      </c>
      <c r="R55" s="196">
        <f t="shared" si="13"/>
        <v>0</v>
      </c>
    </row>
    <row r="56" spans="1:18" ht="14" thickTop="1" thickBot="1">
      <c r="A56" s="181" t="s">
        <v>106</v>
      </c>
      <c r="B56" s="190">
        <v>19459</v>
      </c>
      <c r="C56" s="190">
        <v>19392</v>
      </c>
      <c r="D56" s="190">
        <v>19874</v>
      </c>
      <c r="E56" s="190">
        <v>19626</v>
      </c>
      <c r="F56" s="190">
        <v>20754</v>
      </c>
      <c r="G56" s="190">
        <v>20754</v>
      </c>
      <c r="H56" s="190">
        <v>19821</v>
      </c>
      <c r="I56" s="190"/>
      <c r="J56" s="190">
        <v>0</v>
      </c>
      <c r="K56" s="190">
        <v>0</v>
      </c>
      <c r="L56" s="190">
        <v>0</v>
      </c>
      <c r="M56" s="190">
        <v>0</v>
      </c>
      <c r="N56" s="190">
        <v>0</v>
      </c>
      <c r="O56" s="190">
        <v>0</v>
      </c>
      <c r="P56" s="190">
        <v>0</v>
      </c>
      <c r="Q56" s="173">
        <f t="shared" si="12"/>
        <v>0</v>
      </c>
      <c r="R56" s="196">
        <f t="shared" si="13"/>
        <v>0</v>
      </c>
    </row>
    <row r="57" spans="1:18" ht="13" thickTop="1">
      <c r="A57" s="182" t="s">
        <v>26</v>
      </c>
      <c r="B57" s="190">
        <v>17000</v>
      </c>
      <c r="C57" s="190">
        <v>17372</v>
      </c>
      <c r="D57" s="190">
        <v>18878</v>
      </c>
      <c r="E57" s="190">
        <v>18491</v>
      </c>
      <c r="F57" s="190">
        <v>18500</v>
      </c>
      <c r="G57" s="190">
        <v>18878</v>
      </c>
      <c r="H57" s="190">
        <v>18048.2</v>
      </c>
      <c r="I57" s="190"/>
      <c r="J57" s="190">
        <v>0</v>
      </c>
      <c r="K57" s="190">
        <v>0</v>
      </c>
      <c r="L57" s="190">
        <v>0</v>
      </c>
      <c r="M57" s="190">
        <v>0</v>
      </c>
      <c r="N57" s="190">
        <v>0</v>
      </c>
      <c r="O57" s="190">
        <v>0</v>
      </c>
      <c r="P57" s="190">
        <v>0</v>
      </c>
      <c r="Q57" s="173">
        <f t="shared" si="12"/>
        <v>0</v>
      </c>
      <c r="R57" s="196">
        <f t="shared" si="13"/>
        <v>0</v>
      </c>
    </row>
    <row r="59" spans="1:18">
      <c r="J59" s="194">
        <f t="shared" ref="J59:Q59" si="14">SUM(J34:J58)</f>
        <v>17900</v>
      </c>
      <c r="K59" s="194">
        <f t="shared" si="14"/>
        <v>17100</v>
      </c>
      <c r="L59" s="194">
        <f t="shared" si="14"/>
        <v>13100</v>
      </c>
      <c r="M59" s="194">
        <f t="shared" si="14"/>
        <v>16900</v>
      </c>
      <c r="N59" s="194">
        <f t="shared" si="14"/>
        <v>17600</v>
      </c>
      <c r="O59" s="194">
        <f t="shared" si="14"/>
        <v>17100</v>
      </c>
      <c r="P59" s="197">
        <f t="shared" si="14"/>
        <v>8788.5</v>
      </c>
      <c r="Q59" s="194">
        <f t="shared" si="14"/>
        <v>15498.357142857143</v>
      </c>
      <c r="R59" s="194">
        <f>SUM(R34:R58)</f>
        <v>16460</v>
      </c>
    </row>
    <row r="61" spans="1:18">
      <c r="O61" s="190">
        <f>SUM(J34:O57)</f>
        <v>99700</v>
      </c>
      <c r="P61" s="190">
        <f>SUM(J34:P57)</f>
        <v>108488.5</v>
      </c>
      <c r="R61" s="192">
        <f>+R59*6</f>
        <v>98760</v>
      </c>
    </row>
    <row r="62" spans="1:18">
      <c r="R62" s="192">
        <f>+R59*7</f>
        <v>115220</v>
      </c>
    </row>
    <row r="63" spans="1:18">
      <c r="J63" s="190"/>
      <c r="K63" s="190"/>
      <c r="L63" s="190"/>
      <c r="M63" s="190"/>
      <c r="N63" s="190"/>
      <c r="O63" s="190"/>
      <c r="P63" s="190"/>
      <c r="Q63" s="190"/>
      <c r="R63" s="194"/>
    </row>
    <row r="64" spans="1:18">
      <c r="J64" s="190"/>
      <c r="K64" s="190"/>
      <c r="L64" s="190"/>
      <c r="M64" s="190"/>
      <c r="N64" s="190"/>
      <c r="O64" s="190"/>
      <c r="P64" s="190"/>
      <c r="Q64" s="190"/>
      <c r="R64" s="194"/>
    </row>
    <row r="65" spans="10:18">
      <c r="J65" s="190"/>
      <c r="K65" s="190"/>
      <c r="L65" s="190"/>
      <c r="M65" s="190"/>
      <c r="N65" s="190"/>
      <c r="O65" s="190"/>
      <c r="P65" s="190"/>
      <c r="Q65" s="190"/>
      <c r="R65" s="194"/>
    </row>
    <row r="66" spans="10:18">
      <c r="J66" s="190"/>
      <c r="K66" s="190"/>
      <c r="L66" s="190"/>
      <c r="M66" s="190"/>
      <c r="N66" s="190"/>
      <c r="O66" s="190"/>
      <c r="P66" s="190"/>
      <c r="Q66" s="190"/>
      <c r="R66" s="194"/>
    </row>
    <row r="67" spans="10:18">
      <c r="J67" s="190"/>
      <c r="K67" s="190"/>
      <c r="L67" s="190"/>
      <c r="M67" s="190"/>
      <c r="N67" s="190"/>
      <c r="O67" s="190"/>
      <c r="P67" s="190"/>
      <c r="Q67" s="190"/>
      <c r="R67" s="194"/>
    </row>
    <row r="68" spans="10:18">
      <c r="J68" s="190"/>
      <c r="K68" s="190"/>
      <c r="L68" s="190"/>
      <c r="M68" s="190"/>
      <c r="N68" s="190"/>
      <c r="O68" s="190"/>
      <c r="P68" s="190"/>
      <c r="Q68" s="190"/>
      <c r="R68" s="194"/>
    </row>
    <row r="69" spans="10:18">
      <c r="J69" s="190"/>
      <c r="K69" s="190"/>
      <c r="L69" s="190"/>
      <c r="M69" s="190"/>
      <c r="N69" s="190"/>
      <c r="O69" s="190"/>
      <c r="P69" s="190"/>
      <c r="Q69" s="190"/>
      <c r="R69" s="194"/>
    </row>
    <row r="70" spans="10:18">
      <c r="J70" s="190"/>
      <c r="K70" s="190"/>
      <c r="L70" s="190"/>
      <c r="M70" s="190"/>
      <c r="N70" s="190"/>
      <c r="O70" s="190"/>
      <c r="P70" s="190"/>
      <c r="Q70" s="190"/>
      <c r="R70" s="194"/>
    </row>
    <row r="71" spans="10:18">
      <c r="J71" s="190"/>
      <c r="K71" s="190"/>
      <c r="L71" s="190"/>
      <c r="M71" s="190"/>
      <c r="N71" s="190"/>
      <c r="O71" s="190"/>
      <c r="P71" s="190"/>
      <c r="Q71" s="190"/>
      <c r="R71" s="194"/>
    </row>
    <row r="72" spans="10:18">
      <c r="J72" s="190"/>
      <c r="K72" s="190"/>
      <c r="L72" s="190"/>
      <c r="M72" s="190"/>
      <c r="N72" s="190"/>
      <c r="O72" s="190"/>
      <c r="P72" s="190"/>
      <c r="Q72" s="190"/>
      <c r="R72" s="194"/>
    </row>
    <row r="73" spans="10:18">
      <c r="J73" s="190"/>
      <c r="K73" s="190"/>
      <c r="L73" s="190"/>
      <c r="M73" s="190"/>
      <c r="N73" s="190"/>
      <c r="O73" s="190"/>
      <c r="P73" s="190"/>
      <c r="Q73" s="190"/>
      <c r="R73" s="194"/>
    </row>
    <row r="74" spans="10:18">
      <c r="J74" s="190"/>
      <c r="K74" s="190"/>
      <c r="L74" s="190"/>
      <c r="M74" s="190"/>
      <c r="N74" s="190"/>
      <c r="O74" s="190"/>
      <c r="P74" s="190"/>
      <c r="Q74" s="190"/>
      <c r="R74" s="194"/>
    </row>
    <row r="75" spans="10:18">
      <c r="J75" s="190"/>
      <c r="K75" s="190"/>
      <c r="L75" s="190"/>
      <c r="M75" s="190"/>
      <c r="N75" s="190"/>
      <c r="O75" s="190"/>
      <c r="P75" s="190"/>
      <c r="Q75" s="190"/>
      <c r="R75" s="194"/>
    </row>
    <row r="76" spans="10:18">
      <c r="J76" s="190"/>
      <c r="K76" s="190"/>
      <c r="L76" s="190"/>
      <c r="M76" s="190"/>
      <c r="N76" s="190"/>
      <c r="O76" s="190"/>
      <c r="P76" s="190"/>
      <c r="Q76" s="190"/>
      <c r="R76" s="194"/>
    </row>
    <row r="77" spans="10:18">
      <c r="J77" s="190"/>
      <c r="K77" s="190"/>
      <c r="L77" s="190"/>
      <c r="M77" s="190"/>
      <c r="N77" s="190"/>
      <c r="O77" s="190"/>
      <c r="P77" s="190"/>
      <c r="Q77" s="190"/>
      <c r="R77" s="194"/>
    </row>
    <row r="78" spans="10:18">
      <c r="J78" s="190"/>
      <c r="K78" s="190"/>
      <c r="L78" s="190"/>
      <c r="M78" s="190"/>
      <c r="N78" s="190"/>
      <c r="O78" s="190"/>
      <c r="P78" s="190"/>
      <c r="Q78" s="190"/>
      <c r="R78" s="194"/>
    </row>
    <row r="79" spans="10:18">
      <c r="J79" s="190"/>
      <c r="K79" s="190"/>
      <c r="L79" s="190"/>
      <c r="M79" s="190"/>
      <c r="N79" s="190"/>
      <c r="O79" s="190"/>
      <c r="P79" s="190"/>
      <c r="Q79" s="190"/>
      <c r="R79" s="194"/>
    </row>
    <row r="80" spans="10:18">
      <c r="J80" s="190"/>
      <c r="K80" s="190"/>
      <c r="L80" s="190"/>
      <c r="M80" s="190"/>
      <c r="N80" s="190"/>
      <c r="O80" s="190"/>
      <c r="P80" s="190"/>
      <c r="Q80" s="190"/>
      <c r="R80" s="194"/>
    </row>
    <row r="81" spans="10:18">
      <c r="J81" s="190"/>
      <c r="K81" s="190"/>
      <c r="L81" s="190"/>
      <c r="M81" s="190"/>
      <c r="N81" s="190"/>
      <c r="O81" s="190"/>
      <c r="P81" s="190"/>
      <c r="Q81" s="190"/>
      <c r="R81" s="194"/>
    </row>
    <row r="82" spans="10:18">
      <c r="J82" s="190"/>
      <c r="K82" s="190"/>
      <c r="L82" s="190"/>
      <c r="M82" s="190"/>
      <c r="N82" s="190"/>
      <c r="O82" s="190"/>
      <c r="P82" s="190"/>
      <c r="Q82" s="190"/>
      <c r="R82" s="194"/>
    </row>
    <row r="83" spans="10:18">
      <c r="J83" s="190"/>
      <c r="K83" s="190"/>
      <c r="L83" s="190"/>
      <c r="M83" s="190"/>
      <c r="N83" s="190"/>
      <c r="O83" s="190"/>
      <c r="P83" s="190"/>
      <c r="Q83" s="190"/>
      <c r="R83" s="194"/>
    </row>
    <row r="84" spans="10:18">
      <c r="J84" s="190"/>
      <c r="K84" s="190"/>
      <c r="L84" s="190"/>
      <c r="M84" s="190"/>
      <c r="N84" s="190"/>
      <c r="O84" s="190"/>
      <c r="P84" s="190"/>
      <c r="Q84" s="190"/>
      <c r="R84" s="194"/>
    </row>
    <row r="85" spans="10:18">
      <c r="J85" s="190"/>
      <c r="K85" s="190"/>
      <c r="L85" s="190"/>
      <c r="M85" s="190"/>
      <c r="N85" s="190"/>
      <c r="O85" s="190"/>
      <c r="P85" s="190"/>
      <c r="Q85" s="190"/>
      <c r="R85" s="194"/>
    </row>
    <row r="86" spans="10:18">
      <c r="J86" s="190"/>
      <c r="K86" s="190"/>
      <c r="L86" s="190"/>
      <c r="M86" s="190"/>
      <c r="N86" s="190"/>
      <c r="O86" s="190"/>
      <c r="P86" s="190"/>
      <c r="Q86" s="190"/>
      <c r="R86" s="194"/>
    </row>
    <row r="87" spans="10:18">
      <c r="J87" s="190"/>
      <c r="K87" s="190"/>
      <c r="L87" s="190"/>
      <c r="M87" s="190"/>
      <c r="N87" s="190"/>
      <c r="O87" s="190"/>
      <c r="P87" s="190"/>
      <c r="Q87" s="190"/>
      <c r="R87" s="194"/>
    </row>
    <row r="88" spans="10:18">
      <c r="J88" s="190"/>
      <c r="K88" s="190"/>
      <c r="L88" s="190"/>
      <c r="M88" s="190"/>
      <c r="N88" s="190"/>
      <c r="O88" s="190"/>
      <c r="P88" s="190"/>
      <c r="Q88" s="190"/>
      <c r="R88" s="194"/>
    </row>
    <row r="89" spans="10:18">
      <c r="J89" s="190"/>
      <c r="K89" s="190"/>
      <c r="L89" s="190"/>
      <c r="M89" s="190"/>
      <c r="N89" s="190"/>
      <c r="O89" s="190"/>
      <c r="P89" s="190"/>
      <c r="Q89" s="190"/>
      <c r="R89" s="194"/>
    </row>
    <row r="90" spans="10:18">
      <c r="J90" s="190"/>
      <c r="K90" s="190"/>
      <c r="L90" s="190"/>
      <c r="M90" s="190"/>
      <c r="N90" s="190"/>
      <c r="O90" s="190"/>
      <c r="P90" s="190"/>
      <c r="Q90" s="190"/>
      <c r="R90" s="194"/>
    </row>
    <row r="91" spans="10:18">
      <c r="J91" s="190"/>
      <c r="K91" s="190"/>
      <c r="L91" s="190"/>
      <c r="M91" s="190"/>
      <c r="N91" s="190"/>
      <c r="O91" s="190"/>
      <c r="P91" s="190"/>
      <c r="Q91" s="190"/>
      <c r="R91" s="194"/>
    </row>
    <row r="92" spans="10:18">
      <c r="J92" s="190"/>
      <c r="K92" s="190"/>
      <c r="L92" s="190"/>
      <c r="M92" s="190"/>
      <c r="N92" s="190"/>
      <c r="O92" s="190"/>
      <c r="P92" s="190"/>
      <c r="Q92" s="190"/>
      <c r="R92" s="194"/>
    </row>
    <row r="93" spans="10:18">
      <c r="J93" s="190"/>
      <c r="K93" s="190"/>
      <c r="L93" s="190"/>
      <c r="M93" s="190"/>
      <c r="N93" s="190"/>
      <c r="O93" s="190"/>
      <c r="P93" s="190"/>
      <c r="Q93" s="190"/>
      <c r="R93" s="194"/>
    </row>
    <row r="94" spans="10:18">
      <c r="J94" s="190"/>
      <c r="K94" s="190"/>
      <c r="L94" s="190"/>
      <c r="M94" s="190"/>
      <c r="N94" s="190"/>
      <c r="O94" s="190"/>
      <c r="P94" s="190"/>
      <c r="Q94" s="190"/>
      <c r="R94" s="194"/>
    </row>
    <row r="95" spans="10:18">
      <c r="J95" s="190"/>
      <c r="K95" s="190"/>
      <c r="L95" s="190"/>
      <c r="M95" s="190"/>
      <c r="N95" s="190"/>
      <c r="O95" s="190"/>
      <c r="P95" s="190"/>
      <c r="Q95" s="190"/>
      <c r="R95" s="194"/>
    </row>
    <row r="96" spans="10:18">
      <c r="J96" s="190"/>
      <c r="K96" s="190"/>
      <c r="L96" s="190"/>
      <c r="M96" s="190"/>
      <c r="N96" s="190"/>
      <c r="O96" s="190"/>
      <c r="P96" s="190"/>
      <c r="Q96" s="190"/>
      <c r="R96" s="194"/>
    </row>
    <row r="97" spans="10:18">
      <c r="J97" s="190"/>
      <c r="K97" s="190"/>
      <c r="L97" s="190"/>
      <c r="M97" s="190"/>
      <c r="N97" s="190"/>
      <c r="O97" s="190"/>
      <c r="P97" s="190"/>
      <c r="Q97" s="190"/>
      <c r="R97" s="194"/>
    </row>
    <row r="98" spans="10:18">
      <c r="J98" s="190"/>
      <c r="K98" s="190"/>
      <c r="L98" s="190"/>
      <c r="M98" s="190"/>
      <c r="N98" s="190"/>
      <c r="O98" s="190"/>
      <c r="P98" s="190"/>
      <c r="Q98" s="190"/>
      <c r="R98" s="194"/>
    </row>
  </sheetData>
  <mergeCells count="2">
    <mergeCell ref="J3:Q3"/>
    <mergeCell ref="B4:F4"/>
  </mergeCells>
  <pageMargins left="0.78740157499999996" right="0.78740157499999996" top="0.984251969" bottom="0.984251969" header="0" footer="0"/>
  <pageSetup paperSize="9" orientation="portrait" horizontalDpi="1200" verticalDpi="1200"/>
  <headerFooter alignWithMargin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42"/>
  <sheetViews>
    <sheetView workbookViewId="0">
      <selection activeCell="B25" sqref="B25"/>
    </sheetView>
  </sheetViews>
  <sheetFormatPr baseColWidth="10" defaultColWidth="8.83203125" defaultRowHeight="14" x14ac:dyDescent="0"/>
  <sheetData>
    <row r="3" spans="1:7" ht="17">
      <c r="C3" s="235" t="s">
        <v>157</v>
      </c>
    </row>
    <row r="4" spans="1:7" ht="15" thickBot="1"/>
    <row r="5" spans="1:7">
      <c r="B5" s="349" t="s">
        <v>155</v>
      </c>
      <c r="C5" s="350"/>
      <c r="D5" s="351"/>
      <c r="E5" s="349" t="s">
        <v>156</v>
      </c>
      <c r="F5" s="350"/>
      <c r="G5" s="351"/>
    </row>
    <row r="6" spans="1:7" ht="15" thickBot="1">
      <c r="B6" s="352"/>
      <c r="C6" s="353"/>
      <c r="D6" s="354"/>
      <c r="E6" s="352"/>
      <c r="F6" s="353"/>
      <c r="G6" s="354"/>
    </row>
    <row r="7" spans="1:7">
      <c r="A7" s="209" t="s">
        <v>138</v>
      </c>
      <c r="B7" s="210" t="s">
        <v>139</v>
      </c>
      <c r="C7" s="211" t="s">
        <v>140</v>
      </c>
      <c r="D7" s="212" t="s">
        <v>141</v>
      </c>
      <c r="E7" s="210" t="s">
        <v>139</v>
      </c>
      <c r="F7" s="211" t="s">
        <v>140</v>
      </c>
      <c r="G7" s="212" t="s">
        <v>141</v>
      </c>
    </row>
    <row r="8" spans="1:7">
      <c r="A8" s="213" t="s">
        <v>142</v>
      </c>
      <c r="B8" s="227">
        <v>21200</v>
      </c>
      <c r="C8" s="214">
        <v>5</v>
      </c>
      <c r="D8" s="228">
        <v>0.83333333333333337</v>
      </c>
      <c r="E8" s="227">
        <v>23300</v>
      </c>
      <c r="F8" s="214">
        <v>5</v>
      </c>
      <c r="G8" s="228">
        <v>0.83333333333333337</v>
      </c>
    </row>
    <row r="9" spans="1:7">
      <c r="A9" s="213" t="s">
        <v>143</v>
      </c>
      <c r="B9" s="229">
        <v>21800</v>
      </c>
      <c r="C9" s="216">
        <v>24</v>
      </c>
      <c r="D9" s="217">
        <v>0.83333333333333337</v>
      </c>
      <c r="E9" s="229">
        <v>23236</v>
      </c>
      <c r="F9" s="216">
        <v>23</v>
      </c>
      <c r="G9" s="217">
        <v>0.83333333333333337</v>
      </c>
    </row>
    <row r="10" spans="1:7">
      <c r="A10" s="213" t="s">
        <v>144</v>
      </c>
      <c r="B10" s="233">
        <v>22400</v>
      </c>
      <c r="C10" s="216">
        <v>11</v>
      </c>
      <c r="D10" s="230">
        <v>0.83333333333333337</v>
      </c>
      <c r="E10" s="233">
        <v>23892</v>
      </c>
      <c r="F10" s="216">
        <v>23</v>
      </c>
      <c r="G10" s="230">
        <v>0.83333333333333337</v>
      </c>
    </row>
    <row r="11" spans="1:7">
      <c r="A11" s="213" t="s">
        <v>145</v>
      </c>
      <c r="B11" s="215">
        <v>23000</v>
      </c>
      <c r="C11" s="216">
        <v>23</v>
      </c>
      <c r="D11" s="230">
        <v>0.5</v>
      </c>
      <c r="E11" s="215">
        <v>23908</v>
      </c>
      <c r="F11" s="216">
        <v>13</v>
      </c>
      <c r="G11" s="230">
        <v>0.83333333333333337</v>
      </c>
    </row>
    <row r="12" spans="1:7">
      <c r="A12" s="213" t="s">
        <v>137</v>
      </c>
      <c r="B12" s="215">
        <v>23500</v>
      </c>
      <c r="C12" s="216">
        <v>24</v>
      </c>
      <c r="D12" s="217">
        <v>0.45833333333333331</v>
      </c>
      <c r="E12" s="215">
        <v>23715</v>
      </c>
      <c r="F12" s="216">
        <v>18</v>
      </c>
      <c r="G12" s="217">
        <v>0.83333333333333337</v>
      </c>
    </row>
    <row r="13" spans="1:7">
      <c r="A13" s="213" t="s">
        <v>146</v>
      </c>
      <c r="B13" s="234">
        <v>24000</v>
      </c>
      <c r="C13" s="231">
        <v>29</v>
      </c>
      <c r="D13" s="232">
        <v>0.625</v>
      </c>
      <c r="E13" s="234">
        <v>25694</v>
      </c>
      <c r="F13" s="231">
        <v>24</v>
      </c>
      <c r="G13" s="232">
        <v>0.83333333333333337</v>
      </c>
    </row>
    <row r="14" spans="1:7">
      <c r="A14" s="213" t="s">
        <v>147</v>
      </c>
      <c r="B14" s="215">
        <v>24500</v>
      </c>
      <c r="C14" s="216">
        <v>13</v>
      </c>
      <c r="D14" s="217">
        <v>0.5</v>
      </c>
      <c r="E14" s="215">
        <v>25856</v>
      </c>
      <c r="F14" s="216">
        <v>19</v>
      </c>
      <c r="G14" s="217">
        <v>0.83333333333333337</v>
      </c>
    </row>
    <row r="15" spans="1:7">
      <c r="A15" s="213" t="s">
        <v>148</v>
      </c>
      <c r="B15" s="215">
        <v>24400</v>
      </c>
      <c r="C15" s="216">
        <v>2</v>
      </c>
      <c r="D15" s="217">
        <v>0.5</v>
      </c>
      <c r="E15" s="215"/>
      <c r="F15" s="216"/>
      <c r="G15" s="217"/>
    </row>
    <row r="16" spans="1:7">
      <c r="A16" s="213" t="s">
        <v>149</v>
      </c>
      <c r="B16" s="215">
        <v>25100</v>
      </c>
      <c r="C16" s="216">
        <v>29</v>
      </c>
      <c r="D16" s="217">
        <v>0.45833333333333331</v>
      </c>
      <c r="E16" s="215"/>
      <c r="F16" s="216"/>
      <c r="G16" s="217"/>
    </row>
    <row r="17" spans="1:7">
      <c r="A17" s="213" t="s">
        <v>150</v>
      </c>
      <c r="B17" s="215">
        <v>25100</v>
      </c>
      <c r="C17" s="216">
        <v>4</v>
      </c>
      <c r="D17" s="217">
        <v>0.45833333333333331</v>
      </c>
      <c r="E17" s="215"/>
      <c r="F17" s="216"/>
      <c r="G17" s="217"/>
    </row>
    <row r="18" spans="1:7">
      <c r="A18" s="213" t="s">
        <v>151</v>
      </c>
      <c r="B18" s="215">
        <v>24500</v>
      </c>
      <c r="C18" s="216">
        <v>15</v>
      </c>
      <c r="D18" s="217">
        <v>0.45833333333333331</v>
      </c>
      <c r="E18" s="215"/>
      <c r="F18" s="216"/>
      <c r="G18" s="217"/>
    </row>
    <row r="19" spans="1:7" ht="15" thickBot="1">
      <c r="A19" s="213" t="s">
        <v>152</v>
      </c>
      <c r="B19" s="218">
        <v>24200</v>
      </c>
      <c r="C19" s="219">
        <v>27</v>
      </c>
      <c r="D19" s="226">
        <v>0.79166666666666663</v>
      </c>
      <c r="E19" s="218"/>
      <c r="F19" s="219"/>
      <c r="G19" s="226"/>
    </row>
    <row r="20" spans="1:7">
      <c r="A20" s="220" t="s">
        <v>153</v>
      </c>
      <c r="B20" s="221">
        <f>MAX(B8:B19)</f>
        <v>25100</v>
      </c>
      <c r="D20" s="222"/>
      <c r="E20" s="221">
        <f>MAX(E8:E19)</f>
        <v>25856</v>
      </c>
      <c r="G20" s="222"/>
    </row>
    <row r="21" spans="1:7">
      <c r="A21" s="223" t="s">
        <v>154</v>
      </c>
      <c r="B21" s="224" t="str">
        <f>INDEX($A$8:$A$19,MATCH(B20,B8:B19,0))</f>
        <v>Setembro</v>
      </c>
      <c r="C21" s="221">
        <f>INDEX(C8:C19,MATCH(B20,B8:B19,0))</f>
        <v>29</v>
      </c>
      <c r="D21" s="225">
        <f>INDEX(D8:D19,MATCH(B20,B8:B19,0))</f>
        <v>0.45833333333333331</v>
      </c>
      <c r="E21" s="224" t="str">
        <f>INDEX($A$8:$A$19,MATCH(E20,E8:E19,0))</f>
        <v>Julho</v>
      </c>
      <c r="F21" s="221">
        <f>INDEX(F8:F19,MATCH(E20,E8:E19,0))</f>
        <v>19</v>
      </c>
      <c r="G21" s="225">
        <f>INDEX(G8:G19,MATCH(E20,E8:E19,0))</f>
        <v>0.83333333333333337</v>
      </c>
    </row>
    <row r="24" spans="1:7">
      <c r="B24" t="s">
        <v>159</v>
      </c>
    </row>
    <row r="25" spans="1:7">
      <c r="A25" s="213" t="s">
        <v>142</v>
      </c>
      <c r="B25" s="110">
        <f>+(E8-B8)/B8</f>
        <v>9.9056603773584911E-2</v>
      </c>
      <c r="C25" s="110"/>
      <c r="E25" s="104"/>
    </row>
    <row r="26" spans="1:7">
      <c r="A26" s="213" t="s">
        <v>143</v>
      </c>
      <c r="B26" s="110">
        <f t="shared" ref="B26:B31" si="0">+(E9-B9)/B9</f>
        <v>6.5871559633027529E-2</v>
      </c>
      <c r="C26" s="110"/>
      <c r="E26" s="104"/>
    </row>
    <row r="27" spans="1:7">
      <c r="A27" s="213" t="s">
        <v>144</v>
      </c>
      <c r="B27" s="110">
        <f t="shared" si="0"/>
        <v>6.6607142857142851E-2</v>
      </c>
      <c r="C27" s="110"/>
      <c r="E27" s="104"/>
    </row>
    <row r="28" spans="1:7">
      <c r="A28" s="213" t="s">
        <v>145</v>
      </c>
      <c r="B28" s="110">
        <f t="shared" si="0"/>
        <v>3.947826086956522E-2</v>
      </c>
      <c r="C28" s="110"/>
      <c r="E28" s="104"/>
    </row>
    <row r="29" spans="1:7">
      <c r="A29" s="213" t="s">
        <v>137</v>
      </c>
      <c r="B29" s="110">
        <f t="shared" si="0"/>
        <v>9.1489361702127656E-3</v>
      </c>
      <c r="C29" s="110"/>
      <c r="E29" s="104"/>
    </row>
    <row r="30" spans="1:7">
      <c r="A30" s="213" t="s">
        <v>146</v>
      </c>
      <c r="B30" s="110">
        <f t="shared" si="0"/>
        <v>7.0583333333333331E-2</v>
      </c>
      <c r="C30" s="110"/>
      <c r="E30" s="104"/>
    </row>
    <row r="31" spans="1:7">
      <c r="A31" s="213" t="s">
        <v>147</v>
      </c>
      <c r="B31" s="110">
        <f t="shared" si="0"/>
        <v>5.5346938775510203E-2</v>
      </c>
      <c r="C31" s="110"/>
      <c r="E31" s="104"/>
    </row>
    <row r="32" spans="1:7">
      <c r="A32" s="213" t="s">
        <v>148</v>
      </c>
      <c r="E32" s="104"/>
    </row>
    <row r="33" spans="1:5">
      <c r="A33" s="213" t="s">
        <v>149</v>
      </c>
      <c r="E33" s="104"/>
    </row>
    <row r="34" spans="1:5">
      <c r="A34" s="213" t="s">
        <v>150</v>
      </c>
      <c r="E34" s="104"/>
    </row>
    <row r="35" spans="1:5">
      <c r="A35" s="213" t="s">
        <v>151</v>
      </c>
      <c r="E35" s="104"/>
    </row>
    <row r="36" spans="1:5">
      <c r="A36" s="213" t="s">
        <v>152</v>
      </c>
      <c r="E36" s="104"/>
    </row>
    <row r="37" spans="1:5">
      <c r="E37" s="104"/>
    </row>
    <row r="38" spans="1:5">
      <c r="E38" s="104"/>
    </row>
    <row r="39" spans="1:5">
      <c r="E39" s="104"/>
    </row>
    <row r="40" spans="1:5">
      <c r="E40" s="104"/>
    </row>
    <row r="41" spans="1:5">
      <c r="E41" s="104"/>
    </row>
    <row r="42" spans="1:5">
      <c r="E42" s="104"/>
    </row>
  </sheetData>
  <mergeCells count="2">
    <mergeCell ref="B5:D6"/>
    <mergeCell ref="E5:G6"/>
  </mergeCells>
  <pageMargins left="0.511811024" right="0.511811024" top="0.78740157499999996" bottom="0.78740157499999996" header="0.31496062000000002" footer="0.31496062000000002"/>
  <pageSetup paperSize="9" orientation="portrait" verticalDpi="0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Jun2010</vt:lpstr>
      <vt:lpstr>Jul2010</vt:lpstr>
      <vt:lpstr>agost2010</vt:lpstr>
      <vt:lpstr>set2010</vt:lpstr>
      <vt:lpstr>Out2010</vt:lpstr>
      <vt:lpstr>Nov2010</vt:lpstr>
      <vt:lpstr>Dez2010</vt:lpstr>
      <vt:lpstr>Jan2011</vt:lpstr>
      <vt:lpstr>Fev2011</vt:lpstr>
      <vt:lpstr>Mar2011</vt:lpstr>
      <vt:lpstr>Abr2011</vt:lpstr>
      <vt:lpstr>Maio2011</vt:lpstr>
      <vt:lpstr>Max_mensais</vt:lpstr>
      <vt:lpstr>Jun2011</vt:lpstr>
      <vt:lpstr>Julh2011</vt:lpstr>
      <vt:lpstr>Agosto2011</vt:lpstr>
      <vt:lpstr>Set2011</vt:lpstr>
      <vt:lpstr>Out2011</vt:lpstr>
      <vt:lpstr>Nov2011</vt:lpstr>
      <vt:lpstr>Dez2011</vt:lpstr>
      <vt:lpstr>Despacho_exemplo</vt:lpstr>
      <vt:lpstr>DESPACHO</vt:lpstr>
      <vt:lpstr>Escalonado</vt:lpstr>
      <vt:lpstr>Produção_Solar</vt:lpstr>
      <vt:lpstr>Parque Solar_4a10Julho</vt:lpstr>
      <vt:lpstr>PONTAS</vt:lpstr>
    </vt:vector>
  </TitlesOfParts>
  <Company>Electra SARL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Electra</dc:creator>
  <cp:lastModifiedBy>Elliot</cp:lastModifiedBy>
  <dcterms:created xsi:type="dcterms:W3CDTF">2011-09-30T13:05:06Z</dcterms:created>
  <dcterms:modified xsi:type="dcterms:W3CDTF">2014-08-05T22:58:38Z</dcterms:modified>
</cp:coreProperties>
</file>